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agnalespec.sharepoint.com/sites/AnlisisdeDatosyTDTVyC/Documentos compartidos/Formatos Monitoreo In Situ TVA-TDT/"/>
    </mc:Choice>
  </mc:AlternateContent>
  <xr:revisionPtr revIDLastSave="1524" documentId="13_ncr:1_{8FA55CEE-2F69-44B5-99BB-BC0C56DC43CA}" xr6:coauthVersionLast="47" xr6:coauthVersionMax="47" xr10:uidLastSave="{E43D6938-D72B-4840-891C-5AEB7437DD9D}"/>
  <bookViews>
    <workbookView xWindow="-120" yWindow="-120" windowWidth="20730" windowHeight="11160" firstSheet="2" activeTab="4" xr2:uid="{9A2E3A84-4241-441E-B95E-C7D9FD8E9002}"/>
  </bookViews>
  <sheets>
    <sheet name="Registro" sheetId="1" r:id="rId1"/>
    <sheet name="Información_ANE" sheetId="3" r:id="rId2"/>
    <sheet name="Soportes Gráficos" sheetId="4" r:id="rId3"/>
    <sheet name="SEGUIMIENTO_ANE" sheetId="9" r:id="rId4"/>
    <sheet name="TRANSACCION_ANE_ATV" sheetId="14" r:id="rId5"/>
    <sheet name="Control de Cambios" sheetId="13" r:id="rId6"/>
    <sheet name="Coordenadas" sheetId="12" state="hidden" r:id="rId7"/>
    <sheet name="referencias" sheetId="6" state="hidden" r:id="rId8"/>
    <sheet name="Registro de Frecuencias TV" sheetId="7" state="hidden" r:id="rId9"/>
  </sheets>
  <definedNames>
    <definedName name="_xlnm._FilterDatabase" localSheetId="6" hidden="1">Coordenadas!$A$1:$F$1217</definedName>
    <definedName name="_xlnm._FilterDatabase" localSheetId="8" hidden="1">'Registro de Frecuencias TV'!$A$1:$N$6868</definedName>
    <definedName name="ABN">referencias!$BL$2</definedName>
    <definedName name="_xlnm.Print_Area" localSheetId="5">'Control de Cambios'!$A$1:$F$9</definedName>
    <definedName name="_xlnm.Print_Area" localSheetId="0">Registro!$A$1:$Y$57</definedName>
    <definedName name="_xlnm.Print_Area" localSheetId="3">SEGUIMIENTO_ANE!$A$1:$M$23</definedName>
    <definedName name="_xlnm.Print_Area" localSheetId="2">'Soportes Gráficos'!$A$1:$H$238</definedName>
    <definedName name="_xlnm.Print_Area" localSheetId="4">TRANSACCION_ANE_ATV!$A$1:$AA$22</definedName>
    <definedName name="Asoc._Canal_5">referencias!$BN$2</definedName>
    <definedName name="ATN">referencias!$BP$2</definedName>
    <definedName name="Bethesda">referencias!$BR$2</definedName>
    <definedName name="C.Institucional">referencias!$AH$2:$AH$234</definedName>
    <definedName name="Cali_TV">referencias!$BT$2</definedName>
    <definedName name="Canal_Capital">referencias!$AJ$2:$AJ$5</definedName>
    <definedName name="Canal_Uno">referencias!$AL$2:$AL$234</definedName>
    <definedName name="Caracol_TV_S.A.">referencias!$AN$2:$AN$157</definedName>
    <definedName name="CHasignado" localSheetId="8">'Registro de Frecuencias TV'!$K$2:$K$6868</definedName>
    <definedName name="CHasignado">#REF!</definedName>
    <definedName name="CityTV">referencias!$AP$2:$AP$3</definedName>
    <definedName name="Clave3" localSheetId="8">'Registro de Frecuencias TV'!$N$2:$N$6868</definedName>
    <definedName name="Clave3">#REF!</definedName>
    <definedName name="Fun._Emtel">referencias!$BV$2</definedName>
    <definedName name="Fun._Magdalena">referencias!$BX$2</definedName>
    <definedName name="NA">referencias!$BZ$2</definedName>
    <definedName name="Nova">referencias!$CB$2</definedName>
    <definedName name="RCN_TV_S.A.">referencias!$AR$2:$AR$157</definedName>
    <definedName name="repetirNveces">_xlfn.LAMBDA(_xlpm.vTextos,_xlpm.vRepetir,_xlpm.PorColoFil,_xlfn.LET(_xlpm.nFilas,COUNTA(_xlpm.vTextos),_xlpm.nColumnas,MAX(_xlpm.vRepetir),_xlfn.TOCOL(_xlfn.MAKEARRAY(_xlpm.nFilas,_xlpm.nColumnas,_xlfn.LAMBDA(_xlpm.ndFila,_xlpm.ndColumna,IF(_xlpm.ndColumna&lt;=INDEX(_xlpm.vRepetir,_xlpm.ndFila),INDEX(_xlpm.vTextos,_xlpm.ndFila),NA()))),2,_xlpm.PorColoFil)))</definedName>
    <definedName name="Señal_Colombia">referencias!$AT$2:$AT$234</definedName>
    <definedName name="Teleamiga">referencias!$CD$2</definedName>
    <definedName name="Teleantioquia">referencias!$AV$2:$AV$108</definedName>
    <definedName name="Telebaranoa">referencias!$CF$2</definedName>
    <definedName name="Telecafé">referencias!$AX$2:$AX$20</definedName>
    <definedName name="Telecaribe">referencias!$AZ$2:$AZ$11</definedName>
    <definedName name="Teleislas">referencias!$BB$2:$BB$6</definedName>
    <definedName name="Telemedellín">referencias!$BD$2:$BD$3</definedName>
    <definedName name="Telepacífico">referencias!$BF$2:$BF$22</definedName>
    <definedName name="Telepasto">referencias!$CH$2</definedName>
    <definedName name="Telepetróleo">referencias!$CJ$2</definedName>
    <definedName name="Telesantiago">referencias!$CL$2</definedName>
    <definedName name="Teveandina">referencias!$BH$2:$BH$22</definedName>
    <definedName name="TRO">referencias!$BJ$2:$BJ$10</definedName>
    <definedName name="Tv_Ciudadana">referencias!$CN$2</definedName>
    <definedName name="TV_Ipiales">referencias!$CP$2</definedName>
    <definedName name="U.Cartagena">referencias!$CR$2</definedName>
    <definedName name="U.del_Pacífico">referencias!$CT$2</definedName>
    <definedName name="U.del_Valle">referencias!$CV$2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1" l="1"/>
  <c r="E21" i="9"/>
  <c r="F21" i="9"/>
  <c r="J21" i="9" s="1"/>
  <c r="G21" i="9"/>
  <c r="K21" i="9" s="1"/>
  <c r="H21" i="9"/>
  <c r="I21" i="9"/>
  <c r="E22" i="9"/>
  <c r="F22" i="9"/>
  <c r="J22" i="9" s="1"/>
  <c r="G22" i="9"/>
  <c r="K22" i="9" s="1"/>
  <c r="H22" i="9"/>
  <c r="I22" i="9"/>
  <c r="E23" i="9"/>
  <c r="G23" i="9" s="1"/>
  <c r="K23" i="9" s="1"/>
  <c r="H23" i="9"/>
  <c r="I23" i="9"/>
  <c r="A20" i="14" a="1"/>
  <c r="A20" i="14" s="1"/>
  <c r="A21" i="14" a="1"/>
  <c r="A21" i="14"/>
  <c r="E21" i="14" s="1"/>
  <c r="A22" i="14" a="1"/>
  <c r="A22" i="14" s="1"/>
  <c r="B41" i="1"/>
  <c r="F23" i="9" l="1"/>
  <c r="J23" i="9" s="1"/>
  <c r="I20" i="14"/>
  <c r="Q20" i="14"/>
  <c r="B20" i="14"/>
  <c r="R20" i="14"/>
  <c r="J20" i="14"/>
  <c r="C20" i="14"/>
  <c r="K20" i="14"/>
  <c r="S20" i="14"/>
  <c r="E20" i="14"/>
  <c r="D20" i="14"/>
  <c r="L20" i="14"/>
  <c r="M20" i="14"/>
  <c r="F20" i="14"/>
  <c r="N20" i="14"/>
  <c r="G20" i="14"/>
  <c r="O20" i="14"/>
  <c r="H20" i="14"/>
  <c r="P20" i="14"/>
  <c r="H22" i="14"/>
  <c r="P22" i="14"/>
  <c r="I22" i="14"/>
  <c r="Q22" i="14"/>
  <c r="B22" i="14"/>
  <c r="J22" i="14"/>
  <c r="R22" i="14"/>
  <c r="C22" i="14"/>
  <c r="K22" i="14"/>
  <c r="S22" i="14"/>
  <c r="L22" i="14"/>
  <c r="E22" i="14"/>
  <c r="M22" i="14"/>
  <c r="D22" i="14"/>
  <c r="F22" i="14"/>
  <c r="N22" i="14"/>
  <c r="G22" i="14"/>
  <c r="O22" i="14"/>
  <c r="L21" i="14"/>
  <c r="D21" i="14"/>
  <c r="S21" i="14"/>
  <c r="K21" i="14"/>
  <c r="C21" i="14"/>
  <c r="R21" i="14"/>
  <c r="J21" i="14"/>
  <c r="B21" i="14"/>
  <c r="P21" i="14"/>
  <c r="Q21" i="14"/>
  <c r="I21" i="14"/>
  <c r="H21" i="14"/>
  <c r="O21" i="14"/>
  <c r="G21" i="14"/>
  <c r="N21" i="14"/>
  <c r="F21" i="14"/>
  <c r="M21" i="14"/>
  <c r="A37" i="1" l="1"/>
  <c r="B37" i="1" s="1"/>
  <c r="A38" i="1"/>
  <c r="B38" i="1" s="1"/>
  <c r="A39" i="1"/>
  <c r="B39" i="1" s="1"/>
  <c r="A40" i="1"/>
  <c r="B40" i="1" s="1"/>
  <c r="A41" i="1"/>
  <c r="K148" i="3" l="1"/>
  <c r="F148" i="3"/>
  <c r="A148" i="3"/>
  <c r="B42" i="3"/>
  <c r="B43" i="3"/>
  <c r="B44" i="3"/>
  <c r="B45" i="3"/>
  <c r="B46" i="3"/>
  <c r="B47" i="3"/>
  <c r="B48" i="3"/>
  <c r="P9" i="7" s="1"/>
  <c r="B49" i="3"/>
  <c r="P10" i="7" s="1"/>
  <c r="B50" i="3"/>
  <c r="P11" i="7" s="1"/>
  <c r="B51" i="3"/>
  <c r="P12" i="7" s="1"/>
  <c r="B52" i="3"/>
  <c r="P13" i="7" s="1"/>
  <c r="B53" i="3"/>
  <c r="P14" i="7" s="1"/>
  <c r="B54" i="3"/>
  <c r="P15" i="7" s="1"/>
  <c r="B55" i="3"/>
  <c r="P16" i="7" s="1"/>
  <c r="B56" i="3"/>
  <c r="P17" i="7" s="1"/>
  <c r="B57" i="3"/>
  <c r="P18" i="7" s="1"/>
  <c r="B58" i="3"/>
  <c r="P19" i="7" s="1"/>
  <c r="B59" i="3"/>
  <c r="P20" i="7" s="1"/>
  <c r="Q20" i="7" s="1" a="1"/>
  <c r="Q20" i="7" s="1"/>
  <c r="B60" i="3"/>
  <c r="P21" i="7" s="1"/>
  <c r="B61" i="3"/>
  <c r="P22" i="7" s="1"/>
  <c r="E9" i="3"/>
  <c r="A9" i="3" s="1"/>
  <c r="B114" i="3"/>
  <c r="E114" i="3"/>
  <c r="F114" i="3"/>
  <c r="B115" i="3"/>
  <c r="E115" i="3"/>
  <c r="F115" i="3"/>
  <c r="B116" i="3"/>
  <c r="E116" i="3"/>
  <c r="F116" i="3"/>
  <c r="B117" i="3"/>
  <c r="E117" i="3"/>
  <c r="F117" i="3"/>
  <c r="A113" i="3"/>
  <c r="A114" i="3"/>
  <c r="A115" i="3"/>
  <c r="A116" i="3"/>
  <c r="A117" i="3"/>
  <c r="A86" i="3"/>
  <c r="A87" i="3"/>
  <c r="A88" i="3"/>
  <c r="A89" i="3"/>
  <c r="A90" i="3"/>
  <c r="B87" i="3"/>
  <c r="C87" i="3" s="1"/>
  <c r="E87" i="3"/>
  <c r="K87" i="3" s="1"/>
  <c r="F87" i="3"/>
  <c r="L87" i="3" s="1"/>
  <c r="G87" i="3"/>
  <c r="G114" i="3" s="1"/>
  <c r="H87" i="3"/>
  <c r="H114" i="3" s="1"/>
  <c r="B88" i="3"/>
  <c r="C88" i="3" s="1"/>
  <c r="C115" i="3" s="1"/>
  <c r="E88" i="3"/>
  <c r="F88" i="3"/>
  <c r="L88" i="3" s="1"/>
  <c r="G88" i="3"/>
  <c r="G115" i="3" s="1"/>
  <c r="H88" i="3"/>
  <c r="H115" i="3" s="1"/>
  <c r="B89" i="3"/>
  <c r="C89" i="3" s="1"/>
  <c r="C116" i="3" s="1"/>
  <c r="E89" i="3"/>
  <c r="K89" i="3" s="1"/>
  <c r="F89" i="3"/>
  <c r="L89" i="3" s="1"/>
  <c r="G89" i="3"/>
  <c r="G116" i="3" s="1"/>
  <c r="H89" i="3"/>
  <c r="H116" i="3" s="1"/>
  <c r="B90" i="3"/>
  <c r="D90" i="3" s="1"/>
  <c r="D117" i="3" s="1"/>
  <c r="E90" i="3"/>
  <c r="K90" i="3" s="1"/>
  <c r="F90" i="3"/>
  <c r="L90" i="3" s="1"/>
  <c r="G90" i="3"/>
  <c r="G117" i="3" s="1"/>
  <c r="H90" i="3"/>
  <c r="H117" i="3" s="1"/>
  <c r="A57" i="3"/>
  <c r="A58" i="3"/>
  <c r="A59" i="3"/>
  <c r="A60" i="3"/>
  <c r="A61" i="3"/>
  <c r="E32" i="3"/>
  <c r="E33" i="3"/>
  <c r="E34" i="3"/>
  <c r="C32" i="3"/>
  <c r="C33" i="3"/>
  <c r="C34" i="3"/>
  <c r="B32" i="3"/>
  <c r="H58" i="3" s="1"/>
  <c r="B33" i="3"/>
  <c r="G33" i="3" s="1"/>
  <c r="B34" i="3"/>
  <c r="G34" i="3" s="1"/>
  <c r="A31" i="3"/>
  <c r="A32" i="3"/>
  <c r="A33" i="3"/>
  <c r="A34" i="3"/>
  <c r="A35" i="3"/>
  <c r="Q38" i="1"/>
  <c r="Q39" i="1"/>
  <c r="Q40" i="1"/>
  <c r="I40" i="1"/>
  <c r="N40" i="1"/>
  <c r="P40" i="1" a="1"/>
  <c r="P40" i="1" s="1"/>
  <c r="M34" i="3" s="1"/>
  <c r="V40" i="1"/>
  <c r="N38" i="1"/>
  <c r="N39" i="1"/>
  <c r="V38" i="1"/>
  <c r="V39" i="1"/>
  <c r="P38" i="1" a="1"/>
  <c r="P38" i="1" s="1"/>
  <c r="M32" i="3" s="1"/>
  <c r="P39" i="1" a="1"/>
  <c r="P39" i="1" s="1"/>
  <c r="M33" i="3" s="1"/>
  <c r="I38" i="1"/>
  <c r="I39" i="1"/>
  <c r="I41" i="1"/>
  <c r="J34" i="3" l="1"/>
  <c r="E60" i="3" s="1"/>
  <c r="J33" i="3"/>
  <c r="E59" i="3" s="1"/>
  <c r="G128" i="3"/>
  <c r="Q22" i="7" a="1"/>
  <c r="Q22" i="7" s="1"/>
  <c r="R22" i="7" a="1"/>
  <c r="R22" i="7" s="1"/>
  <c r="S22" i="7" a="1"/>
  <c r="S22" i="7" s="1"/>
  <c r="T22" i="7" a="1"/>
  <c r="T22" i="7" s="1"/>
  <c r="T21" i="7" a="1"/>
  <c r="T21" i="7" s="1"/>
  <c r="Q21" i="7" a="1"/>
  <c r="Q21" i="7" s="1"/>
  <c r="R21" i="7" a="1"/>
  <c r="R21" i="7" s="1"/>
  <c r="S21" i="7" a="1"/>
  <c r="S21" i="7" s="1"/>
  <c r="T20" i="7" a="1"/>
  <c r="T20" i="7" s="1"/>
  <c r="S20" i="7" a="1"/>
  <c r="S20" i="7" s="1"/>
  <c r="R20" i="7" a="1"/>
  <c r="R20" i="7" s="1"/>
  <c r="N58" i="3"/>
  <c r="L58" i="3"/>
  <c r="H60" i="3"/>
  <c r="H59" i="3"/>
  <c r="I87" i="3"/>
  <c r="M87" i="3" s="1"/>
  <c r="I114" i="3"/>
  <c r="L114" i="3" s="1"/>
  <c r="I115" i="3"/>
  <c r="I116" i="3"/>
  <c r="I117" i="3"/>
  <c r="C114" i="3"/>
  <c r="D88" i="3"/>
  <c r="C90" i="3"/>
  <c r="J90" i="3"/>
  <c r="N90" i="3" s="1"/>
  <c r="L33" i="3"/>
  <c r="I88" i="3"/>
  <c r="M88" i="3" s="1"/>
  <c r="I89" i="3"/>
  <c r="M89" i="3" s="1"/>
  <c r="K88" i="3"/>
  <c r="D89" i="3"/>
  <c r="D87" i="3"/>
  <c r="L32" i="3"/>
  <c r="G32" i="3"/>
  <c r="J32" i="3" s="1"/>
  <c r="E58" i="3" s="1"/>
  <c r="L34" i="3"/>
  <c r="W21" i="7" l="1"/>
  <c r="X21" i="7"/>
  <c r="U20" i="7"/>
  <c r="U22" i="7"/>
  <c r="V21" i="7"/>
  <c r="X22" i="7"/>
  <c r="X20" i="7"/>
  <c r="V22" i="7"/>
  <c r="W20" i="7"/>
  <c r="U21" i="7"/>
  <c r="W22" i="7"/>
  <c r="V20" i="7"/>
  <c r="N59" i="3"/>
  <c r="L59" i="3"/>
  <c r="N60" i="3"/>
  <c r="L60" i="3"/>
  <c r="M114" i="3"/>
  <c r="J87" i="3"/>
  <c r="N87" i="3" s="1"/>
  <c r="D114" i="3"/>
  <c r="J88" i="3"/>
  <c r="N88" i="3" s="1"/>
  <c r="D115" i="3"/>
  <c r="J89" i="3"/>
  <c r="N89" i="3" s="1"/>
  <c r="D116" i="3"/>
  <c r="I90" i="3"/>
  <c r="M90" i="3" s="1"/>
  <c r="C117" i="3"/>
  <c r="L117" i="3"/>
  <c r="M117" i="3"/>
  <c r="L116" i="3"/>
  <c r="M116" i="3"/>
  <c r="L115" i="3"/>
  <c r="M115" i="3"/>
  <c r="Y21" i="7" l="1"/>
  <c r="J60" i="3" s="1"/>
  <c r="Y20" i="7"/>
  <c r="J59" i="3" s="1"/>
  <c r="Y22" i="7"/>
  <c r="J61" i="3" s="1"/>
  <c r="O12" i="1"/>
  <c r="O10" i="1"/>
  <c r="O6" i="1"/>
  <c r="R76" i="6" l="1"/>
  <c r="R75" i="6"/>
  <c r="R74" i="6"/>
  <c r="R73" i="6"/>
  <c r="A3" i="9" l="1"/>
  <c r="I12" i="9" l="1"/>
  <c r="I13" i="9"/>
  <c r="I14" i="9"/>
  <c r="I15" i="9"/>
  <c r="I16" i="9"/>
  <c r="I17" i="9"/>
  <c r="I18" i="9"/>
  <c r="I19" i="9"/>
  <c r="I20" i="9"/>
  <c r="H12" i="9"/>
  <c r="H13" i="9"/>
  <c r="H14" i="9"/>
  <c r="H15" i="9"/>
  <c r="H16" i="9"/>
  <c r="H17" i="9"/>
  <c r="H18" i="9"/>
  <c r="H19" i="9"/>
  <c r="H20" i="9"/>
  <c r="A19" i="14" a="1"/>
  <c r="A19" i="14" s="1"/>
  <c r="Y2" i="14" a="1"/>
  <c r="Y2" i="14" s="1"/>
  <c r="X2" i="14" a="1"/>
  <c r="X2" i="14" s="1"/>
  <c r="W2" i="14" a="1"/>
  <c r="W2" i="14" s="1"/>
  <c r="V2" i="14" a="1"/>
  <c r="V2" i="14" s="1"/>
  <c r="U2" i="14" a="1"/>
  <c r="U2" i="14" s="1"/>
  <c r="T2" i="14" a="1"/>
  <c r="T2" i="14" s="1"/>
  <c r="E219" i="4" l="1"/>
  <c r="A219" i="4"/>
  <c r="E200" i="4"/>
  <c r="A200" i="4"/>
  <c r="E181" i="4"/>
  <c r="A181" i="4"/>
  <c r="F106" i="3"/>
  <c r="F107" i="3"/>
  <c r="F108" i="3"/>
  <c r="F109" i="3"/>
  <c r="F110" i="3"/>
  <c r="F111" i="3"/>
  <c r="F112" i="3"/>
  <c r="F113" i="3"/>
  <c r="E106" i="3"/>
  <c r="E107" i="3"/>
  <c r="E108" i="3"/>
  <c r="E109" i="3"/>
  <c r="E110" i="3"/>
  <c r="E111" i="3"/>
  <c r="E112" i="3"/>
  <c r="E113" i="3"/>
  <c r="B106" i="3"/>
  <c r="B107" i="3"/>
  <c r="B108" i="3"/>
  <c r="B109" i="3"/>
  <c r="B110" i="3"/>
  <c r="B111" i="3"/>
  <c r="B112" i="3"/>
  <c r="B113" i="3"/>
  <c r="B79" i="3"/>
  <c r="C79" i="3" s="1"/>
  <c r="C106" i="3" s="1"/>
  <c r="E79" i="3"/>
  <c r="K79" i="3" s="1"/>
  <c r="F79" i="3"/>
  <c r="L79" i="3" s="1"/>
  <c r="G79" i="3"/>
  <c r="G106" i="3" s="1"/>
  <c r="H79" i="3"/>
  <c r="H106" i="3" s="1"/>
  <c r="B80" i="3"/>
  <c r="C80" i="3" s="1"/>
  <c r="C107" i="3" s="1"/>
  <c r="E80" i="3"/>
  <c r="F80" i="3"/>
  <c r="G80" i="3"/>
  <c r="G107" i="3" s="1"/>
  <c r="H80" i="3"/>
  <c r="H107" i="3" s="1"/>
  <c r="B81" i="3"/>
  <c r="C81" i="3" s="1"/>
  <c r="C108" i="3" s="1"/>
  <c r="E81" i="3"/>
  <c r="K81" i="3" s="1"/>
  <c r="F81" i="3"/>
  <c r="L81" i="3" s="1"/>
  <c r="G81" i="3"/>
  <c r="G108" i="3" s="1"/>
  <c r="H81" i="3"/>
  <c r="H108" i="3" s="1"/>
  <c r="B82" i="3"/>
  <c r="D82" i="3" s="1"/>
  <c r="D109" i="3" s="1"/>
  <c r="E82" i="3"/>
  <c r="F82" i="3"/>
  <c r="L82" i="3" s="1"/>
  <c r="G82" i="3"/>
  <c r="G109" i="3" s="1"/>
  <c r="H82" i="3"/>
  <c r="H109" i="3" s="1"/>
  <c r="B83" i="3"/>
  <c r="D83" i="3" s="1"/>
  <c r="D110" i="3" s="1"/>
  <c r="E83" i="3"/>
  <c r="K83" i="3" s="1"/>
  <c r="F83" i="3"/>
  <c r="G83" i="3"/>
  <c r="G110" i="3" s="1"/>
  <c r="H83" i="3"/>
  <c r="H110" i="3" s="1"/>
  <c r="B84" i="3"/>
  <c r="D84" i="3" s="1"/>
  <c r="E84" i="3"/>
  <c r="K84" i="3" s="1"/>
  <c r="F84" i="3"/>
  <c r="L84" i="3" s="1"/>
  <c r="G84" i="3"/>
  <c r="G111" i="3" s="1"/>
  <c r="H84" i="3"/>
  <c r="H111" i="3" s="1"/>
  <c r="B85" i="3"/>
  <c r="D85" i="3" s="1"/>
  <c r="D112" i="3" s="1"/>
  <c r="E85" i="3"/>
  <c r="F85" i="3"/>
  <c r="G85" i="3"/>
  <c r="G112" i="3" s="1"/>
  <c r="H85" i="3"/>
  <c r="H112" i="3" s="1"/>
  <c r="B86" i="3"/>
  <c r="D86" i="3" s="1"/>
  <c r="D113" i="3" s="1"/>
  <c r="E86" i="3"/>
  <c r="K86" i="3" s="1"/>
  <c r="F86" i="3"/>
  <c r="G86" i="3"/>
  <c r="G113" i="3" s="1"/>
  <c r="H86" i="3"/>
  <c r="H113" i="3" s="1"/>
  <c r="I108" i="3" l="1"/>
  <c r="L108" i="3" s="1"/>
  <c r="I106" i="3"/>
  <c r="L106" i="3" s="1"/>
  <c r="I110" i="3"/>
  <c r="M110" i="3" s="1"/>
  <c r="I112" i="3"/>
  <c r="I107" i="3"/>
  <c r="I113" i="3"/>
  <c r="I109" i="3"/>
  <c r="I111" i="3"/>
  <c r="J84" i="3"/>
  <c r="N84" i="3" s="1"/>
  <c r="C86" i="3"/>
  <c r="C113" i="3" s="1"/>
  <c r="C82" i="3"/>
  <c r="C109" i="3" s="1"/>
  <c r="D111" i="3"/>
  <c r="I79" i="3"/>
  <c r="M79" i="3" s="1"/>
  <c r="J82" i="3"/>
  <c r="N82" i="3" s="1"/>
  <c r="C85" i="3"/>
  <c r="C83" i="3"/>
  <c r="I81" i="3"/>
  <c r="M81" i="3" s="1"/>
  <c r="J85" i="3"/>
  <c r="N85" i="3" s="1"/>
  <c r="J86" i="3"/>
  <c r="N86" i="3" s="1"/>
  <c r="C84" i="3"/>
  <c r="D79" i="3"/>
  <c r="I80" i="3"/>
  <c r="M80" i="3" s="1"/>
  <c r="J83" i="3"/>
  <c r="N83" i="3" s="1"/>
  <c r="L85" i="3"/>
  <c r="K82" i="3"/>
  <c r="K85" i="3"/>
  <c r="L80" i="3"/>
  <c r="D80" i="3"/>
  <c r="L83" i="3"/>
  <c r="K80" i="3"/>
  <c r="D81" i="3"/>
  <c r="L86" i="3"/>
  <c r="M108" i="3" l="1"/>
  <c r="L110" i="3"/>
  <c r="M106" i="3"/>
  <c r="L109" i="3"/>
  <c r="M109" i="3"/>
  <c r="L113" i="3"/>
  <c r="M113" i="3"/>
  <c r="L107" i="3"/>
  <c r="M107" i="3"/>
  <c r="M111" i="3"/>
  <c r="L111" i="3"/>
  <c r="L112" i="3"/>
  <c r="M112" i="3"/>
  <c r="I86" i="3"/>
  <c r="M86" i="3" s="1"/>
  <c r="I82" i="3"/>
  <c r="M82" i="3" s="1"/>
  <c r="I85" i="3"/>
  <c r="M85" i="3" s="1"/>
  <c r="C112" i="3"/>
  <c r="J79" i="3"/>
  <c r="N79" i="3" s="1"/>
  <c r="D106" i="3"/>
  <c r="J81" i="3"/>
  <c r="N81" i="3" s="1"/>
  <c r="D108" i="3"/>
  <c r="J80" i="3"/>
  <c r="N80" i="3" s="1"/>
  <c r="D107" i="3"/>
  <c r="I84" i="3"/>
  <c r="M84" i="3" s="1"/>
  <c r="C111" i="3"/>
  <c r="I83" i="3"/>
  <c r="M83" i="3" s="1"/>
  <c r="C110" i="3"/>
  <c r="E24" i="3" l="1"/>
  <c r="E25" i="3"/>
  <c r="E26" i="3"/>
  <c r="E27" i="3"/>
  <c r="E28" i="3"/>
  <c r="E29" i="3"/>
  <c r="E30" i="3"/>
  <c r="E31" i="3"/>
  <c r="E35" i="3"/>
  <c r="C24" i="3"/>
  <c r="C25" i="3"/>
  <c r="C26" i="3"/>
  <c r="C27" i="3"/>
  <c r="C28" i="3"/>
  <c r="C29" i="3"/>
  <c r="C30" i="3"/>
  <c r="C31" i="3"/>
  <c r="C35" i="3"/>
  <c r="B24" i="3"/>
  <c r="B25" i="3"/>
  <c r="B26" i="3"/>
  <c r="B27" i="3"/>
  <c r="B28" i="3"/>
  <c r="B29" i="3"/>
  <c r="B30" i="3"/>
  <c r="B31" i="3"/>
  <c r="H57" i="3" s="1"/>
  <c r="B35" i="3"/>
  <c r="H61" i="3" s="1"/>
  <c r="E18" i="9"/>
  <c r="G18" i="9" s="1"/>
  <c r="E19" i="9"/>
  <c r="F19" i="9" s="1"/>
  <c r="J19" i="9" s="1"/>
  <c r="E20" i="9"/>
  <c r="F20" i="9" s="1"/>
  <c r="J20" i="9" s="1"/>
  <c r="E4" i="9"/>
  <c r="E5" i="9"/>
  <c r="E6" i="9"/>
  <c r="E7" i="9"/>
  <c r="E8" i="9"/>
  <c r="E9" i="9"/>
  <c r="E10" i="9"/>
  <c r="E11" i="9"/>
  <c r="E12" i="9"/>
  <c r="E13" i="9"/>
  <c r="F13" i="9" s="1"/>
  <c r="J13" i="9" s="1"/>
  <c r="E14" i="9"/>
  <c r="F14" i="9" s="1"/>
  <c r="J14" i="9" s="1"/>
  <c r="E15" i="9"/>
  <c r="G15" i="9" s="1"/>
  <c r="K15" i="9" s="1"/>
  <c r="E16" i="9"/>
  <c r="F16" i="9" s="1"/>
  <c r="J16" i="9" s="1"/>
  <c r="E17" i="9"/>
  <c r="F17" i="9" s="1"/>
  <c r="J17" i="9" s="1"/>
  <c r="A35" i="1"/>
  <c r="I35" i="1"/>
  <c r="P35" i="1" a="1"/>
  <c r="P35" i="1" s="1"/>
  <c r="M29" i="3" s="1"/>
  <c r="V35" i="1"/>
  <c r="A36" i="1"/>
  <c r="I36" i="1"/>
  <c r="P36" i="1" a="1"/>
  <c r="P36" i="1" s="1"/>
  <c r="M30" i="3" s="1"/>
  <c r="V36" i="1"/>
  <c r="A18" i="14" a="1"/>
  <c r="A18" i="14" s="1"/>
  <c r="I37" i="1"/>
  <c r="P37" i="1" a="1"/>
  <c r="P37" i="1" s="1"/>
  <c r="M31" i="3" s="1"/>
  <c r="V37" i="1"/>
  <c r="P41" i="1" a="1"/>
  <c r="P41" i="1" s="1"/>
  <c r="M35" i="3" s="1"/>
  <c r="V41" i="1"/>
  <c r="A30" i="1"/>
  <c r="I30" i="1"/>
  <c r="P30" i="1" a="1"/>
  <c r="P30" i="1" s="1"/>
  <c r="M24" i="3" s="1"/>
  <c r="V30" i="1"/>
  <c r="A31" i="1"/>
  <c r="I31" i="1"/>
  <c r="P31" i="1" a="1"/>
  <c r="P31" i="1" s="1"/>
  <c r="M25" i="3" s="1"/>
  <c r="V31" i="1"/>
  <c r="A32" i="1"/>
  <c r="I32" i="1"/>
  <c r="P32" i="1" a="1"/>
  <c r="P32" i="1" s="1"/>
  <c r="M26" i="3" s="1"/>
  <c r="V32" i="1"/>
  <c r="A33" i="1"/>
  <c r="I33" i="1"/>
  <c r="P33" i="1" a="1"/>
  <c r="P33" i="1" s="1"/>
  <c r="M27" i="3" s="1"/>
  <c r="V33" i="1"/>
  <c r="A34" i="1"/>
  <c r="I34" i="1"/>
  <c r="P34" i="1" a="1"/>
  <c r="P34" i="1" s="1"/>
  <c r="M28" i="3" s="1"/>
  <c r="V34" i="1"/>
  <c r="D1217" i="12"/>
  <c r="D1216" i="12"/>
  <c r="A11" i="14" l="1" a="1"/>
  <c r="A11" i="14" s="1"/>
  <c r="B30" i="1"/>
  <c r="A12" i="14" a="1"/>
  <c r="A12" i="14" s="1"/>
  <c r="B31" i="1"/>
  <c r="A13" i="14" a="1"/>
  <c r="A13" i="14" s="1"/>
  <c r="B32" i="1"/>
  <c r="A14" i="14" a="1"/>
  <c r="A14" i="14" s="1"/>
  <c r="B33" i="1"/>
  <c r="A15" i="14" a="1"/>
  <c r="A15" i="14" s="1"/>
  <c r="B34" i="1"/>
  <c r="A16" i="14" a="1"/>
  <c r="A16" i="14" s="1"/>
  <c r="B35" i="1"/>
  <c r="A17" i="14" a="1"/>
  <c r="A17" i="14" s="1"/>
  <c r="B36" i="1"/>
  <c r="G24" i="3"/>
  <c r="J24" i="3" s="1"/>
  <c r="E50" i="3" s="1"/>
  <c r="H50" i="3"/>
  <c r="G28" i="3"/>
  <c r="J28" i="3" s="1"/>
  <c r="E54" i="3" s="1"/>
  <c r="H54" i="3"/>
  <c r="N61" i="3"/>
  <c r="L61" i="3"/>
  <c r="G29" i="3"/>
  <c r="J29" i="3" s="1"/>
  <c r="E55" i="3" s="1"/>
  <c r="H55" i="3"/>
  <c r="L27" i="3"/>
  <c r="H53" i="3"/>
  <c r="G25" i="3"/>
  <c r="J25" i="3" s="1"/>
  <c r="E51" i="3" s="1"/>
  <c r="H51" i="3"/>
  <c r="G30" i="3"/>
  <c r="J30" i="3" s="1"/>
  <c r="E56" i="3" s="1"/>
  <c r="H56" i="3"/>
  <c r="L26" i="3"/>
  <c r="H52" i="3"/>
  <c r="L57" i="3"/>
  <c r="N57" i="3"/>
  <c r="G35" i="3"/>
  <c r="J35" i="3" s="1"/>
  <c r="E61" i="3" s="1"/>
  <c r="L31" i="3"/>
  <c r="F15" i="9"/>
  <c r="J15" i="9" s="1"/>
  <c r="G14" i="9"/>
  <c r="K14" i="9" s="1"/>
  <c r="G13" i="9"/>
  <c r="K13" i="9" s="1"/>
  <c r="K18" i="9"/>
  <c r="G16" i="9"/>
  <c r="K16" i="9" s="1"/>
  <c r="G19" i="9"/>
  <c r="K19" i="9" s="1"/>
  <c r="G20" i="9"/>
  <c r="K20" i="9" s="1"/>
  <c r="F18" i="9"/>
  <c r="J18" i="9" s="1"/>
  <c r="G17" i="9"/>
  <c r="K17" i="9" s="1"/>
  <c r="G31" i="3"/>
  <c r="J31" i="3" s="1"/>
  <c r="E57" i="3" s="1"/>
  <c r="L25" i="3"/>
  <c r="L24" i="3"/>
  <c r="L35" i="3"/>
  <c r="L30" i="3"/>
  <c r="G27" i="3"/>
  <c r="J27" i="3" s="1"/>
  <c r="E53" i="3" s="1"/>
  <c r="L29" i="3"/>
  <c r="G26" i="3"/>
  <c r="J26" i="3" s="1"/>
  <c r="E52" i="3" s="1"/>
  <c r="L28" i="3"/>
  <c r="D1213" i="12"/>
  <c r="D1214" i="12"/>
  <c r="D1215" i="12"/>
  <c r="D1212" i="12"/>
  <c r="D1192" i="12"/>
  <c r="D1193" i="12"/>
  <c r="D1194" i="12"/>
  <c r="D1195" i="12"/>
  <c r="D1196" i="12"/>
  <c r="D1197" i="12"/>
  <c r="D1198" i="12"/>
  <c r="D1199" i="12"/>
  <c r="D1200" i="12"/>
  <c r="D1201" i="12"/>
  <c r="D1202" i="12"/>
  <c r="D1203" i="12"/>
  <c r="D1204" i="12"/>
  <c r="D1205" i="12"/>
  <c r="D1206" i="12"/>
  <c r="D1207" i="12"/>
  <c r="D1208" i="12"/>
  <c r="D1209" i="12"/>
  <c r="D1210" i="12"/>
  <c r="D1211" i="12"/>
  <c r="A24" i="3" l="1"/>
  <c r="A50" i="3"/>
  <c r="A79" i="3"/>
  <c r="A106" i="3"/>
  <c r="A107" i="3"/>
  <c r="A80" i="3"/>
  <c r="A25" i="3"/>
  <c r="A51" i="3"/>
  <c r="A108" i="3"/>
  <c r="A26" i="3"/>
  <c r="A81" i="3"/>
  <c r="A52" i="3"/>
  <c r="A109" i="3"/>
  <c r="A53" i="3"/>
  <c r="A82" i="3"/>
  <c r="A27" i="3"/>
  <c r="A28" i="3"/>
  <c r="A110" i="3"/>
  <c r="A54" i="3"/>
  <c r="A83" i="3"/>
  <c r="A84" i="3"/>
  <c r="A55" i="3"/>
  <c r="A111" i="3"/>
  <c r="A29" i="3"/>
  <c r="A30" i="3"/>
  <c r="A85" i="3"/>
  <c r="A56" i="3"/>
  <c r="A112" i="3"/>
  <c r="N52" i="3"/>
  <c r="L52" i="3"/>
  <c r="L56" i="3"/>
  <c r="N56" i="3"/>
  <c r="L55" i="3"/>
  <c r="N55" i="3"/>
  <c r="N51" i="3"/>
  <c r="L51" i="3"/>
  <c r="L54" i="3"/>
  <c r="N54" i="3"/>
  <c r="N53" i="3"/>
  <c r="L53" i="3"/>
  <c r="N50" i="3"/>
  <c r="L50" i="3"/>
  <c r="C3" i="9"/>
  <c r="D3" i="9"/>
  <c r="D1172" i="12"/>
  <c r="D1173" i="12"/>
  <c r="D1174" i="12"/>
  <c r="D1175" i="12"/>
  <c r="D1176" i="12"/>
  <c r="D1177" i="12"/>
  <c r="D1178" i="12"/>
  <c r="D1179" i="12"/>
  <c r="D1180" i="12"/>
  <c r="D1181" i="12"/>
  <c r="D1182" i="12"/>
  <c r="D1183" i="12"/>
  <c r="D1184" i="12"/>
  <c r="D1185" i="12"/>
  <c r="D1186" i="12"/>
  <c r="D1187" i="12"/>
  <c r="D1188" i="12"/>
  <c r="D1189" i="12"/>
  <c r="D1190" i="12"/>
  <c r="D1191" i="12"/>
  <c r="W5" i="1" l="1"/>
  <c r="W6" i="1"/>
  <c r="W7" i="1"/>
  <c r="W8" i="1"/>
  <c r="W4" i="1"/>
  <c r="H6868" i="7" l="1"/>
  <c r="M6868" i="7" s="1"/>
  <c r="H6867" i="7"/>
  <c r="M6867" i="7" s="1"/>
  <c r="H6866" i="7"/>
  <c r="L6866" i="7" s="1"/>
  <c r="H6865" i="7"/>
  <c r="M6865" i="7" s="1"/>
  <c r="H6864" i="7"/>
  <c r="M6864" i="7" s="1"/>
  <c r="H6863" i="7"/>
  <c r="M6863" i="7" s="1"/>
  <c r="H6862" i="7"/>
  <c r="H6861" i="7"/>
  <c r="M6861" i="7" s="1"/>
  <c r="H6860" i="7"/>
  <c r="L6860" i="7" s="1"/>
  <c r="H6859" i="7"/>
  <c r="H6858" i="7"/>
  <c r="H6857" i="7"/>
  <c r="M6857" i="7" s="1"/>
  <c r="H6856" i="7"/>
  <c r="M6856" i="7" s="1"/>
  <c r="H6855" i="7"/>
  <c r="M6855" i="7" s="1"/>
  <c r="H6854" i="7"/>
  <c r="H6853" i="7"/>
  <c r="L6853" i="7" s="1"/>
  <c r="H6852" i="7"/>
  <c r="L6852" i="7" s="1"/>
  <c r="H6851" i="7"/>
  <c r="H6850" i="7"/>
  <c r="H6849" i="7"/>
  <c r="M6849" i="7" s="1"/>
  <c r="H6848" i="7"/>
  <c r="M6848" i="7" s="1"/>
  <c r="H6847" i="7"/>
  <c r="M6847" i="7" s="1"/>
  <c r="H6846" i="7"/>
  <c r="H6845" i="7"/>
  <c r="L6845" i="7" s="1"/>
  <c r="H6844" i="7"/>
  <c r="L6844" i="7" s="1"/>
  <c r="H6843" i="7"/>
  <c r="H6842" i="7"/>
  <c r="H6841" i="7"/>
  <c r="M6841" i="7" s="1"/>
  <c r="H6840" i="7"/>
  <c r="M6840" i="7" s="1"/>
  <c r="H6839" i="7"/>
  <c r="M6839" i="7" s="1"/>
  <c r="H6838" i="7"/>
  <c r="H6837" i="7"/>
  <c r="L6837" i="7" s="1"/>
  <c r="H6836" i="7"/>
  <c r="L6836" i="7" s="1"/>
  <c r="H6835" i="7"/>
  <c r="H6834" i="7"/>
  <c r="L6834" i="7" s="1"/>
  <c r="H6833" i="7"/>
  <c r="M6833" i="7" s="1"/>
  <c r="H6832" i="7"/>
  <c r="M6832" i="7" s="1"/>
  <c r="H6831" i="7"/>
  <c r="M6831" i="7" s="1"/>
  <c r="H6830" i="7"/>
  <c r="M6830" i="7" s="1"/>
  <c r="H6829" i="7"/>
  <c r="L6829" i="7" s="1"/>
  <c r="H6828" i="7"/>
  <c r="L6828" i="7" s="1"/>
  <c r="H6827" i="7"/>
  <c r="L6827" i="7" s="1"/>
  <c r="H6826" i="7"/>
  <c r="H6825" i="7"/>
  <c r="M6825" i="7" s="1"/>
  <c r="H6824" i="7"/>
  <c r="M6824" i="7" s="1"/>
  <c r="H6823" i="7"/>
  <c r="M6823" i="7" s="1"/>
  <c r="H6822" i="7"/>
  <c r="M6822" i="7" s="1"/>
  <c r="H6821" i="7"/>
  <c r="M6821" i="7" s="1"/>
  <c r="H6820" i="7"/>
  <c r="L6820" i="7" s="1"/>
  <c r="H6819" i="7"/>
  <c r="H6818" i="7"/>
  <c r="L6818" i="7" s="1"/>
  <c r="H6817" i="7"/>
  <c r="M6817" i="7" s="1"/>
  <c r="H6816" i="7"/>
  <c r="M6816" i="7" s="1"/>
  <c r="H6815" i="7"/>
  <c r="M6815" i="7" s="1"/>
  <c r="H6814" i="7"/>
  <c r="L6814" i="7" s="1"/>
  <c r="H6813" i="7"/>
  <c r="M6813" i="7" s="1"/>
  <c r="H6812" i="7"/>
  <c r="H6811" i="7"/>
  <c r="L6811" i="7" s="1"/>
  <c r="H6810" i="7"/>
  <c r="L6810" i="7" s="1"/>
  <c r="H6809" i="7"/>
  <c r="M6809" i="7" s="1"/>
  <c r="H6808" i="7"/>
  <c r="H6807" i="7"/>
  <c r="M6807" i="7" s="1"/>
  <c r="H6806" i="7"/>
  <c r="M6806" i="7" s="1"/>
  <c r="H6805" i="7"/>
  <c r="L6805" i="7" s="1"/>
  <c r="H6804" i="7"/>
  <c r="L6804" i="7" s="1"/>
  <c r="H6803" i="7"/>
  <c r="L6803" i="7" s="1"/>
  <c r="H6802" i="7"/>
  <c r="L6802" i="7" s="1"/>
  <c r="H6801" i="7"/>
  <c r="H6800" i="7"/>
  <c r="M6800" i="7" s="1"/>
  <c r="H6799" i="7"/>
  <c r="L6799" i="7" s="1"/>
  <c r="H6798" i="7"/>
  <c r="M6798" i="7" s="1"/>
  <c r="H6797" i="7"/>
  <c r="M6797" i="7" s="1"/>
  <c r="H6796" i="7"/>
  <c r="L6796" i="7" s="1"/>
  <c r="H6795" i="7"/>
  <c r="L6795" i="7" s="1"/>
  <c r="H6794" i="7"/>
  <c r="L6794" i="7" s="1"/>
  <c r="H6793" i="7"/>
  <c r="M6793" i="7" s="1"/>
  <c r="H6792" i="7"/>
  <c r="H6791" i="7"/>
  <c r="L6791" i="7" s="1"/>
  <c r="H6790" i="7"/>
  <c r="M6790" i="7" s="1"/>
  <c r="H6789" i="7"/>
  <c r="M6789" i="7" s="1"/>
  <c r="H6788" i="7"/>
  <c r="H6787" i="7"/>
  <c r="L6787" i="7" s="1"/>
  <c r="H6786" i="7"/>
  <c r="L6786" i="7" s="1"/>
  <c r="H6785" i="7"/>
  <c r="M6785" i="7" s="1"/>
  <c r="H6784" i="7"/>
  <c r="H6783" i="7"/>
  <c r="M6783" i="7" s="1"/>
  <c r="H6782" i="7"/>
  <c r="M6782" i="7" s="1"/>
  <c r="H6781" i="7"/>
  <c r="M6781" i="7" s="1"/>
  <c r="H6780" i="7"/>
  <c r="L6780" i="7" s="1"/>
  <c r="H6779" i="7"/>
  <c r="L6779" i="7" s="1"/>
  <c r="H6778" i="7"/>
  <c r="H6777" i="7"/>
  <c r="M6777" i="7" s="1"/>
  <c r="H6776" i="7"/>
  <c r="M6776" i="7" s="1"/>
  <c r="H6775" i="7"/>
  <c r="M6775" i="7" s="1"/>
  <c r="H6774" i="7"/>
  <c r="M6774" i="7" s="1"/>
  <c r="H6773" i="7"/>
  <c r="M6773" i="7" s="1"/>
  <c r="H6772" i="7"/>
  <c r="L6772" i="7" s="1"/>
  <c r="H6771" i="7"/>
  <c r="L6771" i="7" s="1"/>
  <c r="H6770" i="7"/>
  <c r="L6770" i="7" s="1"/>
  <c r="H6769" i="7"/>
  <c r="M6769" i="7" s="1"/>
  <c r="H6768" i="7"/>
  <c r="H6767" i="7"/>
  <c r="H6766" i="7"/>
  <c r="L6766" i="7" s="1"/>
  <c r="H6765" i="7"/>
  <c r="L6765" i="7" s="1"/>
  <c r="H6764" i="7"/>
  <c r="H6763" i="7"/>
  <c r="L6763" i="7" s="1"/>
  <c r="H6762" i="7"/>
  <c r="H6761" i="7"/>
  <c r="M6761" i="7" s="1"/>
  <c r="H6760" i="7"/>
  <c r="M6760" i="7" s="1"/>
  <c r="H6759" i="7"/>
  <c r="H6758" i="7"/>
  <c r="L6758" i="7" s="1"/>
  <c r="H6757" i="7"/>
  <c r="M6757" i="7" s="1"/>
  <c r="H6756" i="7"/>
  <c r="L6756" i="7" s="1"/>
  <c r="H6755" i="7"/>
  <c r="L6755" i="7" s="1"/>
  <c r="H6754" i="7"/>
  <c r="L6754" i="7" s="1"/>
  <c r="H6753" i="7"/>
  <c r="M6753" i="7" s="1"/>
  <c r="H6752" i="7"/>
  <c r="H6751" i="7"/>
  <c r="H6750" i="7"/>
  <c r="L6750" i="7" s="1"/>
  <c r="H6749" i="7"/>
  <c r="L6749" i="7" s="1"/>
  <c r="H6748" i="7"/>
  <c r="H6747" i="7"/>
  <c r="L6747" i="7" s="1"/>
  <c r="H6746" i="7"/>
  <c r="H6745" i="7"/>
  <c r="M6745" i="7" s="1"/>
  <c r="H6744" i="7"/>
  <c r="M6744" i="7" s="1"/>
  <c r="H6743" i="7"/>
  <c r="H6742" i="7"/>
  <c r="L6742" i="7" s="1"/>
  <c r="H6741" i="7"/>
  <c r="M6741" i="7" s="1"/>
  <c r="H6740" i="7"/>
  <c r="L6740" i="7" s="1"/>
  <c r="H6739" i="7"/>
  <c r="L6739" i="7" s="1"/>
  <c r="H6738" i="7"/>
  <c r="L6738" i="7" s="1"/>
  <c r="H6737" i="7"/>
  <c r="M6737" i="7" s="1"/>
  <c r="H6736" i="7"/>
  <c r="H6735" i="7"/>
  <c r="M6735" i="7" s="1"/>
  <c r="H6734" i="7"/>
  <c r="L6734" i="7" s="1"/>
  <c r="H6733" i="7"/>
  <c r="L6733" i="7" s="1"/>
  <c r="H6732" i="7"/>
  <c r="L6732" i="7" s="1"/>
  <c r="H6731" i="7"/>
  <c r="L6731" i="7" s="1"/>
  <c r="H6730" i="7"/>
  <c r="H6729" i="7"/>
  <c r="M6729" i="7" s="1"/>
  <c r="H6728" i="7"/>
  <c r="M6728" i="7" s="1"/>
  <c r="H6727" i="7"/>
  <c r="M6727" i="7" s="1"/>
  <c r="H6726" i="7"/>
  <c r="L6726" i="7" s="1"/>
  <c r="H6725" i="7"/>
  <c r="M6725" i="7" s="1"/>
  <c r="H6724" i="7"/>
  <c r="L6724" i="7" s="1"/>
  <c r="H6723" i="7"/>
  <c r="L6723" i="7" s="1"/>
  <c r="H6722" i="7"/>
  <c r="L6722" i="7" s="1"/>
  <c r="H6721" i="7"/>
  <c r="M6721" i="7" s="1"/>
  <c r="H6720" i="7"/>
  <c r="H6719" i="7"/>
  <c r="H6718" i="7"/>
  <c r="H6717" i="7"/>
  <c r="M6717" i="7" s="1"/>
  <c r="H6716" i="7"/>
  <c r="H6715" i="7"/>
  <c r="L6715" i="7" s="1"/>
  <c r="H6714" i="7"/>
  <c r="H6713" i="7"/>
  <c r="M6713" i="7" s="1"/>
  <c r="H6712" i="7"/>
  <c r="M6712" i="7" s="1"/>
  <c r="H6711" i="7"/>
  <c r="H6710" i="7"/>
  <c r="L6710" i="7" s="1"/>
  <c r="H6709" i="7"/>
  <c r="M6709" i="7" s="1"/>
  <c r="H6708" i="7"/>
  <c r="L6708" i="7" s="1"/>
  <c r="H6707" i="7"/>
  <c r="H6706" i="7"/>
  <c r="L6706" i="7" s="1"/>
  <c r="H6705" i="7"/>
  <c r="M6705" i="7" s="1"/>
  <c r="H6704" i="7"/>
  <c r="H6703" i="7"/>
  <c r="M6703" i="7" s="1"/>
  <c r="H6702" i="7"/>
  <c r="L6702" i="7" s="1"/>
  <c r="H6701" i="7"/>
  <c r="M6701" i="7" s="1"/>
  <c r="H6700" i="7"/>
  <c r="L6700" i="7" s="1"/>
  <c r="H6699" i="7"/>
  <c r="L6699" i="7" s="1"/>
  <c r="H6698" i="7"/>
  <c r="H6697" i="7"/>
  <c r="M6697" i="7" s="1"/>
  <c r="H6696" i="7"/>
  <c r="M6696" i="7" s="1"/>
  <c r="H6695" i="7"/>
  <c r="M6695" i="7" s="1"/>
  <c r="H6694" i="7"/>
  <c r="M6694" i="7" s="1"/>
  <c r="H6693" i="7"/>
  <c r="M6693" i="7" s="1"/>
  <c r="H6692" i="7"/>
  <c r="L6692" i="7" s="1"/>
  <c r="H6691" i="7"/>
  <c r="L6691" i="7" s="1"/>
  <c r="H6690" i="7"/>
  <c r="L6690" i="7" s="1"/>
  <c r="H6689" i="7"/>
  <c r="M6689" i="7" s="1"/>
  <c r="H6688" i="7"/>
  <c r="H6687" i="7"/>
  <c r="M6687" i="7" s="1"/>
  <c r="H6686" i="7"/>
  <c r="M6686" i="7" s="1"/>
  <c r="H6685" i="7"/>
  <c r="H6684" i="7"/>
  <c r="L6684" i="7" s="1"/>
  <c r="H6683" i="7"/>
  <c r="H6682" i="7"/>
  <c r="H6681" i="7"/>
  <c r="M6681" i="7" s="1"/>
  <c r="H6680" i="7"/>
  <c r="M6680" i="7" s="1"/>
  <c r="H6679" i="7"/>
  <c r="M6679" i="7" s="1"/>
  <c r="H6678" i="7"/>
  <c r="M6678" i="7" s="1"/>
  <c r="H6677" i="7"/>
  <c r="M6677" i="7" s="1"/>
  <c r="H6676" i="7"/>
  <c r="L6676" i="7" s="1"/>
  <c r="H6675" i="7"/>
  <c r="L6675" i="7" s="1"/>
  <c r="H6674" i="7"/>
  <c r="L6674" i="7" s="1"/>
  <c r="H6673" i="7"/>
  <c r="M6673" i="7" s="1"/>
  <c r="H6672" i="7"/>
  <c r="H6671" i="7"/>
  <c r="M6671" i="7" s="1"/>
  <c r="H6670" i="7"/>
  <c r="H6669" i="7"/>
  <c r="M6669" i="7" s="1"/>
  <c r="H6668" i="7"/>
  <c r="L6668" i="7" s="1"/>
  <c r="H6667" i="7"/>
  <c r="L6667" i="7" s="1"/>
  <c r="H6666" i="7"/>
  <c r="H6665" i="7"/>
  <c r="M6665" i="7" s="1"/>
  <c r="H6664" i="7"/>
  <c r="M6664" i="7" s="1"/>
  <c r="H6663" i="7"/>
  <c r="M6663" i="7" s="1"/>
  <c r="H6662" i="7"/>
  <c r="H6661" i="7"/>
  <c r="M6661" i="7" s="1"/>
  <c r="H6660" i="7"/>
  <c r="L6660" i="7" s="1"/>
  <c r="H6659" i="7"/>
  <c r="L6659" i="7" s="1"/>
  <c r="H6658" i="7"/>
  <c r="H6657" i="7"/>
  <c r="H6656" i="7"/>
  <c r="H6655" i="7"/>
  <c r="L6655" i="7" s="1"/>
  <c r="H6654" i="7"/>
  <c r="L6654" i="7" s="1"/>
  <c r="H6653" i="7"/>
  <c r="M6653" i="7" s="1"/>
  <c r="H6652" i="7"/>
  <c r="L6652" i="7" s="1"/>
  <c r="H6651" i="7"/>
  <c r="L6651" i="7" s="1"/>
  <c r="H6650" i="7"/>
  <c r="H6649" i="7"/>
  <c r="M6649" i="7" s="1"/>
  <c r="H6648" i="7"/>
  <c r="H6647" i="7"/>
  <c r="L6647" i="7" s="1"/>
  <c r="H6646" i="7"/>
  <c r="L6646" i="7" s="1"/>
  <c r="H6645" i="7"/>
  <c r="M6645" i="7" s="1"/>
  <c r="H6644" i="7"/>
  <c r="L6644" i="7" s="1"/>
  <c r="H6643" i="7"/>
  <c r="L6643" i="7" s="1"/>
  <c r="H6642" i="7"/>
  <c r="H6641" i="7"/>
  <c r="M6641" i="7" s="1"/>
  <c r="H6640" i="7"/>
  <c r="H6639" i="7"/>
  <c r="M6639" i="7" s="1"/>
  <c r="H6638" i="7"/>
  <c r="M6638" i="7" s="1"/>
  <c r="H6637" i="7"/>
  <c r="M6637" i="7" s="1"/>
  <c r="H6636" i="7"/>
  <c r="L6636" i="7" s="1"/>
  <c r="H6635" i="7"/>
  <c r="L6635" i="7" s="1"/>
  <c r="H6634" i="7"/>
  <c r="H6633" i="7"/>
  <c r="M6633" i="7" s="1"/>
  <c r="H6632" i="7"/>
  <c r="H6631" i="7"/>
  <c r="M6631" i="7" s="1"/>
  <c r="H6630" i="7"/>
  <c r="M6630" i="7" s="1"/>
  <c r="H6629" i="7"/>
  <c r="H6628" i="7"/>
  <c r="L6628" i="7" s="1"/>
  <c r="H6627" i="7"/>
  <c r="L6627" i="7" s="1"/>
  <c r="H6626" i="7"/>
  <c r="H6625" i="7"/>
  <c r="M6625" i="7" s="1"/>
  <c r="H6624" i="7"/>
  <c r="H6623" i="7"/>
  <c r="L6623" i="7" s="1"/>
  <c r="H6622" i="7"/>
  <c r="M6622" i="7" s="1"/>
  <c r="H6621" i="7"/>
  <c r="H6620" i="7"/>
  <c r="L6620" i="7" s="1"/>
  <c r="H6619" i="7"/>
  <c r="L6619" i="7" s="1"/>
  <c r="H6618" i="7"/>
  <c r="H6617" i="7"/>
  <c r="M6617" i="7" s="1"/>
  <c r="H6616" i="7"/>
  <c r="H6615" i="7"/>
  <c r="M6615" i="7" s="1"/>
  <c r="H6614" i="7"/>
  <c r="M6614" i="7" s="1"/>
  <c r="H6613" i="7"/>
  <c r="M6613" i="7" s="1"/>
  <c r="H6612" i="7"/>
  <c r="L6612" i="7" s="1"/>
  <c r="H6611" i="7"/>
  <c r="L6611" i="7" s="1"/>
  <c r="H6610" i="7"/>
  <c r="H6609" i="7"/>
  <c r="M6609" i="7" s="1"/>
  <c r="H6608" i="7"/>
  <c r="H6607" i="7"/>
  <c r="M6607" i="7" s="1"/>
  <c r="H6606" i="7"/>
  <c r="L6606" i="7" s="1"/>
  <c r="H6605" i="7"/>
  <c r="L6605" i="7" s="1"/>
  <c r="H6604" i="7"/>
  <c r="L6604" i="7" s="1"/>
  <c r="H6603" i="7"/>
  <c r="L6603" i="7" s="1"/>
  <c r="H6602" i="7"/>
  <c r="H6601" i="7"/>
  <c r="M6601" i="7" s="1"/>
  <c r="H6600" i="7"/>
  <c r="H6599" i="7"/>
  <c r="L6599" i="7" s="1"/>
  <c r="H6598" i="7"/>
  <c r="M6598" i="7" s="1"/>
  <c r="H6597" i="7"/>
  <c r="M6597" i="7" s="1"/>
  <c r="H6596" i="7"/>
  <c r="L6596" i="7" s="1"/>
  <c r="H6595" i="7"/>
  <c r="L6595" i="7" s="1"/>
  <c r="H6594" i="7"/>
  <c r="H6593" i="7"/>
  <c r="M6593" i="7" s="1"/>
  <c r="H6592" i="7"/>
  <c r="H6591" i="7"/>
  <c r="M6591" i="7" s="1"/>
  <c r="H6590" i="7"/>
  <c r="L6590" i="7" s="1"/>
  <c r="H6589" i="7"/>
  <c r="M6589" i="7" s="1"/>
  <c r="H6588" i="7"/>
  <c r="L6588" i="7" s="1"/>
  <c r="H6587" i="7"/>
  <c r="L6587" i="7" s="1"/>
  <c r="H6586" i="7"/>
  <c r="H6585" i="7"/>
  <c r="M6585" i="7" s="1"/>
  <c r="H6584" i="7"/>
  <c r="H6583" i="7"/>
  <c r="M6583" i="7" s="1"/>
  <c r="H6582" i="7"/>
  <c r="M6582" i="7" s="1"/>
  <c r="H6581" i="7"/>
  <c r="M6581" i="7" s="1"/>
  <c r="H6580" i="7"/>
  <c r="L6580" i="7" s="1"/>
  <c r="H6579" i="7"/>
  <c r="L6579" i="7" s="1"/>
  <c r="H6578" i="7"/>
  <c r="M6578" i="7" s="1"/>
  <c r="H6577" i="7"/>
  <c r="M6577" i="7" s="1"/>
  <c r="H6576" i="7"/>
  <c r="M6576" i="7" s="1"/>
  <c r="H6575" i="7"/>
  <c r="L6575" i="7" s="1"/>
  <c r="H6574" i="7"/>
  <c r="H6573" i="7"/>
  <c r="H6572" i="7"/>
  <c r="L6572" i="7" s="1"/>
  <c r="H6571" i="7"/>
  <c r="H6570" i="7"/>
  <c r="M6570" i="7" s="1"/>
  <c r="H6569" i="7"/>
  <c r="H6568" i="7"/>
  <c r="H6567" i="7"/>
  <c r="L6567" i="7" s="1"/>
  <c r="H6566" i="7"/>
  <c r="M6566" i="7" s="1"/>
  <c r="H6565" i="7"/>
  <c r="M6565" i="7" s="1"/>
  <c r="H6564" i="7"/>
  <c r="L6564" i="7" s="1"/>
  <c r="H6563" i="7"/>
  <c r="M6563" i="7" s="1"/>
  <c r="H6562" i="7"/>
  <c r="M6562" i="7" s="1"/>
  <c r="H6561" i="7"/>
  <c r="M6561" i="7" s="1"/>
  <c r="H6560" i="7"/>
  <c r="M6560" i="7" s="1"/>
  <c r="H6559" i="7"/>
  <c r="M6559" i="7" s="1"/>
  <c r="H6558" i="7"/>
  <c r="H6557" i="7"/>
  <c r="L6557" i="7" s="1"/>
  <c r="H6556" i="7"/>
  <c r="L6556" i="7" s="1"/>
  <c r="H6555" i="7"/>
  <c r="H6554" i="7"/>
  <c r="L6554" i="7" s="1"/>
  <c r="H6553" i="7"/>
  <c r="M6553" i="7" s="1"/>
  <c r="H6552" i="7"/>
  <c r="H6551" i="7"/>
  <c r="H6550" i="7"/>
  <c r="L6550" i="7" s="1"/>
  <c r="H6549" i="7"/>
  <c r="M6549" i="7" s="1"/>
  <c r="H6548" i="7"/>
  <c r="L6548" i="7" s="1"/>
  <c r="H6547" i="7"/>
  <c r="L6547" i="7" s="1"/>
  <c r="H6546" i="7"/>
  <c r="M6546" i="7" s="1"/>
  <c r="H6545" i="7"/>
  <c r="M6545" i="7" s="1"/>
  <c r="H6544" i="7"/>
  <c r="L6544" i="7" s="1"/>
  <c r="H6543" i="7"/>
  <c r="M6543" i="7" s="1"/>
  <c r="H6542" i="7"/>
  <c r="M6542" i="7" s="1"/>
  <c r="H6541" i="7"/>
  <c r="L6541" i="7" s="1"/>
  <c r="H6540" i="7"/>
  <c r="L6540" i="7" s="1"/>
  <c r="H6539" i="7"/>
  <c r="M6539" i="7" s="1"/>
  <c r="H6538" i="7"/>
  <c r="H6537" i="7"/>
  <c r="M6537" i="7" s="1"/>
  <c r="H6536" i="7"/>
  <c r="M6536" i="7" s="1"/>
  <c r="H6535" i="7"/>
  <c r="L6535" i="7" s="1"/>
  <c r="H6534" i="7"/>
  <c r="M6534" i="7" s="1"/>
  <c r="H6533" i="7"/>
  <c r="M6533" i="7" s="1"/>
  <c r="H6532" i="7"/>
  <c r="L6532" i="7" s="1"/>
  <c r="H6531" i="7"/>
  <c r="M6531" i="7" s="1"/>
  <c r="H6530" i="7"/>
  <c r="M6530" i="7" s="1"/>
  <c r="H6529" i="7"/>
  <c r="H6528" i="7"/>
  <c r="H6527" i="7"/>
  <c r="L6527" i="7" s="1"/>
  <c r="H6526" i="7"/>
  <c r="M6526" i="7" s="1"/>
  <c r="H6525" i="7"/>
  <c r="H6524" i="7"/>
  <c r="M6524" i="7" s="1"/>
  <c r="H6523" i="7"/>
  <c r="M6523" i="7" s="1"/>
  <c r="H6522" i="7"/>
  <c r="M6522" i="7" s="1"/>
  <c r="H6521" i="7"/>
  <c r="L6521" i="7" s="1"/>
  <c r="H6520" i="7"/>
  <c r="L6520" i="7" s="1"/>
  <c r="H6519" i="7"/>
  <c r="L6519" i="7" s="1"/>
  <c r="H6518" i="7"/>
  <c r="M6518" i="7" s="1"/>
  <c r="H6517" i="7"/>
  <c r="H6516" i="7"/>
  <c r="M6516" i="7" s="1"/>
  <c r="H6515" i="7"/>
  <c r="L6515" i="7" s="1"/>
  <c r="H6514" i="7"/>
  <c r="M6514" i="7" s="1"/>
  <c r="H6513" i="7"/>
  <c r="L6513" i="7" s="1"/>
  <c r="H6512" i="7"/>
  <c r="H6511" i="7"/>
  <c r="M6511" i="7" s="1"/>
  <c r="H6510" i="7"/>
  <c r="M6510" i="7" s="1"/>
  <c r="H6509" i="7"/>
  <c r="M6509" i="7" s="1"/>
  <c r="H6508" i="7"/>
  <c r="M6508" i="7" s="1"/>
  <c r="H6507" i="7"/>
  <c r="L6507" i="7" s="1"/>
  <c r="H6506" i="7"/>
  <c r="H6505" i="7"/>
  <c r="L6505" i="7" s="1"/>
  <c r="H6504" i="7"/>
  <c r="L6504" i="7" s="1"/>
  <c r="H6503" i="7"/>
  <c r="M6503" i="7" s="1"/>
  <c r="H6502" i="7"/>
  <c r="H6501" i="7"/>
  <c r="M6501" i="7" s="1"/>
  <c r="H6500" i="7"/>
  <c r="L6500" i="7" s="1"/>
  <c r="H6499" i="7"/>
  <c r="M6499" i="7" s="1"/>
  <c r="H6498" i="7"/>
  <c r="M6498" i="7" s="1"/>
  <c r="H6497" i="7"/>
  <c r="L6497" i="7" s="1"/>
  <c r="H6496" i="7"/>
  <c r="H6495" i="7"/>
  <c r="M6495" i="7" s="1"/>
  <c r="H6494" i="7"/>
  <c r="M6494" i="7" s="1"/>
  <c r="H6493" i="7"/>
  <c r="M6493" i="7" s="1"/>
  <c r="H6492" i="7"/>
  <c r="H6491" i="7"/>
  <c r="L6491" i="7" s="1"/>
  <c r="H6490" i="7"/>
  <c r="H6489" i="7"/>
  <c r="L6489" i="7" s="1"/>
  <c r="H6488" i="7"/>
  <c r="L6488" i="7" s="1"/>
  <c r="H6487" i="7"/>
  <c r="M6487" i="7" s="1"/>
  <c r="H6486" i="7"/>
  <c r="H6485" i="7"/>
  <c r="M6485" i="7" s="1"/>
  <c r="H6484" i="7"/>
  <c r="M6484" i="7" s="1"/>
  <c r="H6483" i="7"/>
  <c r="L6483" i="7" s="1"/>
  <c r="H6482" i="7"/>
  <c r="M6482" i="7" s="1"/>
  <c r="H6481" i="7"/>
  <c r="L6481" i="7" s="1"/>
  <c r="H6480" i="7"/>
  <c r="H6479" i="7"/>
  <c r="M6479" i="7" s="1"/>
  <c r="H6478" i="7"/>
  <c r="M6478" i="7" s="1"/>
  <c r="H6477" i="7"/>
  <c r="M6477" i="7" s="1"/>
  <c r="H6476" i="7"/>
  <c r="H6475" i="7"/>
  <c r="L6475" i="7" s="1"/>
  <c r="H6474" i="7"/>
  <c r="H6473" i="7"/>
  <c r="L6473" i="7" s="1"/>
  <c r="H6472" i="7"/>
  <c r="L6472" i="7" s="1"/>
  <c r="H6471" i="7"/>
  <c r="M6471" i="7" s="1"/>
  <c r="H6470" i="7"/>
  <c r="M6470" i="7" s="1"/>
  <c r="H6469" i="7"/>
  <c r="H6468" i="7"/>
  <c r="M6468" i="7" s="1"/>
  <c r="H6467" i="7"/>
  <c r="M6467" i="7" s="1"/>
  <c r="H6466" i="7"/>
  <c r="M6466" i="7" s="1"/>
  <c r="H6465" i="7"/>
  <c r="L6465" i="7" s="1"/>
  <c r="H6464" i="7"/>
  <c r="H6463" i="7"/>
  <c r="H6462" i="7"/>
  <c r="M6462" i="7" s="1"/>
  <c r="H6461" i="7"/>
  <c r="M6461" i="7" s="1"/>
  <c r="H6460" i="7"/>
  <c r="L6460" i="7" s="1"/>
  <c r="H6459" i="7"/>
  <c r="M6459" i="7" s="1"/>
  <c r="H6458" i="7"/>
  <c r="H6457" i="7"/>
  <c r="L6457" i="7" s="1"/>
  <c r="H6456" i="7"/>
  <c r="L6456" i="7" s="1"/>
  <c r="H6455" i="7"/>
  <c r="M6455" i="7" s="1"/>
  <c r="H6454" i="7"/>
  <c r="M6454" i="7" s="1"/>
  <c r="H6453" i="7"/>
  <c r="M6453" i="7" s="1"/>
  <c r="H6452" i="7"/>
  <c r="M6452" i="7" s="1"/>
  <c r="H6451" i="7"/>
  <c r="L6451" i="7" s="1"/>
  <c r="H6450" i="7"/>
  <c r="M6450" i="7" s="1"/>
  <c r="H6449" i="7"/>
  <c r="L6449" i="7" s="1"/>
  <c r="H6448" i="7"/>
  <c r="H6447" i="7"/>
  <c r="M6447" i="7" s="1"/>
  <c r="H6446" i="7"/>
  <c r="H6445" i="7"/>
  <c r="M6445" i="7" s="1"/>
  <c r="H6444" i="7"/>
  <c r="M6444" i="7" s="1"/>
  <c r="H6443" i="7"/>
  <c r="L6443" i="7" s="1"/>
  <c r="H6442" i="7"/>
  <c r="H6441" i="7"/>
  <c r="L6441" i="7" s="1"/>
  <c r="H6440" i="7"/>
  <c r="L6440" i="7" s="1"/>
  <c r="H6439" i="7"/>
  <c r="M6439" i="7" s="1"/>
  <c r="H6438" i="7"/>
  <c r="M6438" i="7" s="1"/>
  <c r="H6437" i="7"/>
  <c r="M6437" i="7" s="1"/>
  <c r="H6436" i="7"/>
  <c r="M6436" i="7" s="1"/>
  <c r="H6435" i="7"/>
  <c r="M6435" i="7" s="1"/>
  <c r="H6434" i="7"/>
  <c r="M6434" i="7" s="1"/>
  <c r="H6433" i="7"/>
  <c r="H6432" i="7"/>
  <c r="H6431" i="7"/>
  <c r="M6431" i="7" s="1"/>
  <c r="H6430" i="7"/>
  <c r="M6430" i="7" s="1"/>
  <c r="H6429" i="7"/>
  <c r="M6429" i="7" s="1"/>
  <c r="H6428" i="7"/>
  <c r="M6428" i="7" s="1"/>
  <c r="H6427" i="7"/>
  <c r="M6427" i="7" s="1"/>
  <c r="H6426" i="7"/>
  <c r="H6425" i="7"/>
  <c r="H6424" i="7"/>
  <c r="L6424" i="7" s="1"/>
  <c r="H6423" i="7"/>
  <c r="M6423" i="7" s="1"/>
  <c r="H6422" i="7"/>
  <c r="M6422" i="7" s="1"/>
  <c r="H6421" i="7"/>
  <c r="M6421" i="7" s="1"/>
  <c r="H6420" i="7"/>
  <c r="M6420" i="7" s="1"/>
  <c r="H6419" i="7"/>
  <c r="M6419" i="7" s="1"/>
  <c r="H6418" i="7"/>
  <c r="M6418" i="7" s="1"/>
  <c r="H6417" i="7"/>
  <c r="L6417" i="7" s="1"/>
  <c r="H6416" i="7"/>
  <c r="H6415" i="7"/>
  <c r="L6415" i="7" s="1"/>
  <c r="H6414" i="7"/>
  <c r="M6414" i="7" s="1"/>
  <c r="H6413" i="7"/>
  <c r="M6413" i="7" s="1"/>
  <c r="H6412" i="7"/>
  <c r="M6412" i="7" s="1"/>
  <c r="H6411" i="7"/>
  <c r="M6411" i="7" s="1"/>
  <c r="H6410" i="7"/>
  <c r="H6409" i="7"/>
  <c r="L6409" i="7" s="1"/>
  <c r="H6408" i="7"/>
  <c r="L6408" i="7" s="1"/>
  <c r="H6407" i="7"/>
  <c r="M6407" i="7" s="1"/>
  <c r="H6406" i="7"/>
  <c r="M6406" i="7" s="1"/>
  <c r="H6405" i="7"/>
  <c r="M6405" i="7" s="1"/>
  <c r="H6404" i="7"/>
  <c r="L6404" i="7" s="1"/>
  <c r="H6403" i="7"/>
  <c r="M6403" i="7" s="1"/>
  <c r="H6402" i="7"/>
  <c r="M6402" i="7" s="1"/>
  <c r="H6401" i="7"/>
  <c r="L6401" i="7" s="1"/>
  <c r="H6400" i="7"/>
  <c r="H6399" i="7"/>
  <c r="M6399" i="7" s="1"/>
  <c r="H6398" i="7"/>
  <c r="H6397" i="7"/>
  <c r="M6397" i="7" s="1"/>
  <c r="H6396" i="7"/>
  <c r="L6396" i="7" s="1"/>
  <c r="H6395" i="7"/>
  <c r="L6395" i="7" s="1"/>
  <c r="H6394" i="7"/>
  <c r="H6393" i="7"/>
  <c r="L6393" i="7" s="1"/>
  <c r="H6392" i="7"/>
  <c r="H6391" i="7"/>
  <c r="M6391" i="7" s="1"/>
  <c r="H6390" i="7"/>
  <c r="M6390" i="7" s="1"/>
  <c r="H6389" i="7"/>
  <c r="H6388" i="7"/>
  <c r="H6387" i="7"/>
  <c r="M6387" i="7" s="1"/>
  <c r="H6386" i="7"/>
  <c r="H6385" i="7"/>
  <c r="L6385" i="7" s="1"/>
  <c r="H6384" i="7"/>
  <c r="H6383" i="7"/>
  <c r="H6382" i="7"/>
  <c r="M6382" i="7" s="1"/>
  <c r="H6381" i="7"/>
  <c r="M6381" i="7" s="1"/>
  <c r="H6380" i="7"/>
  <c r="L6380" i="7" s="1"/>
  <c r="H6379" i="7"/>
  <c r="M6379" i="7" s="1"/>
  <c r="H6378" i="7"/>
  <c r="H6377" i="7"/>
  <c r="M6377" i="7" s="1"/>
  <c r="H6376" i="7"/>
  <c r="L6376" i="7" s="1"/>
  <c r="H6375" i="7"/>
  <c r="H6374" i="7"/>
  <c r="L6374" i="7" s="1"/>
  <c r="H6373" i="7"/>
  <c r="M6373" i="7" s="1"/>
  <c r="H6372" i="7"/>
  <c r="H6371" i="7"/>
  <c r="M6371" i="7" s="1"/>
  <c r="H6370" i="7"/>
  <c r="M6370" i="7" s="1"/>
  <c r="H6369" i="7"/>
  <c r="M6369" i="7" s="1"/>
  <c r="H6368" i="7"/>
  <c r="H6367" i="7"/>
  <c r="M6367" i="7" s="1"/>
  <c r="H6366" i="7"/>
  <c r="M6366" i="7" s="1"/>
  <c r="H6365" i="7"/>
  <c r="M6365" i="7" s="1"/>
  <c r="H6364" i="7"/>
  <c r="H6363" i="7"/>
  <c r="H6362" i="7"/>
  <c r="L6362" i="7" s="1"/>
  <c r="H6361" i="7"/>
  <c r="M6361" i="7" s="1"/>
  <c r="H6360" i="7"/>
  <c r="H6359" i="7"/>
  <c r="M6359" i="7" s="1"/>
  <c r="H6358" i="7"/>
  <c r="M6358" i="7" s="1"/>
  <c r="H6357" i="7"/>
  <c r="H6356" i="7"/>
  <c r="H6355" i="7"/>
  <c r="L6355" i="7" s="1"/>
  <c r="H6354" i="7"/>
  <c r="L6354" i="7" s="1"/>
  <c r="H6353" i="7"/>
  <c r="M6353" i="7" s="1"/>
  <c r="H6352" i="7"/>
  <c r="H6351" i="7"/>
  <c r="H6350" i="7"/>
  <c r="L6350" i="7" s="1"/>
  <c r="H6349" i="7"/>
  <c r="H6348" i="7"/>
  <c r="H6347" i="7"/>
  <c r="L6347" i="7" s="1"/>
  <c r="H6346" i="7"/>
  <c r="H6345" i="7"/>
  <c r="H6344" i="7"/>
  <c r="H6343" i="7"/>
  <c r="L6343" i="7" s="1"/>
  <c r="H6342" i="7"/>
  <c r="M6342" i="7" s="1"/>
  <c r="H6341" i="7"/>
  <c r="H6340" i="7"/>
  <c r="H6339" i="7"/>
  <c r="L6339" i="7" s="1"/>
  <c r="H6338" i="7"/>
  <c r="M6338" i="7" s="1"/>
  <c r="H6337" i="7"/>
  <c r="M6337" i="7" s="1"/>
  <c r="H6336" i="7"/>
  <c r="H6335" i="7"/>
  <c r="L6335" i="7" s="1"/>
  <c r="H6334" i="7"/>
  <c r="L6334" i="7" s="1"/>
  <c r="H6333" i="7"/>
  <c r="M6333" i="7" s="1"/>
  <c r="H6332" i="7"/>
  <c r="H6331" i="7"/>
  <c r="L6331" i="7" s="1"/>
  <c r="H6330" i="7"/>
  <c r="L6330" i="7" s="1"/>
  <c r="H6329" i="7"/>
  <c r="M6329" i="7" s="1"/>
  <c r="H6328" i="7"/>
  <c r="H6327" i="7"/>
  <c r="H6326" i="7"/>
  <c r="M6326" i="7" s="1"/>
  <c r="H6325" i="7"/>
  <c r="M6325" i="7" s="1"/>
  <c r="H6324" i="7"/>
  <c r="H6323" i="7"/>
  <c r="M6323" i="7" s="1"/>
  <c r="H6322" i="7"/>
  <c r="M6322" i="7" s="1"/>
  <c r="H6321" i="7"/>
  <c r="M6321" i="7" s="1"/>
  <c r="H6320" i="7"/>
  <c r="H6319" i="7"/>
  <c r="H6318" i="7"/>
  <c r="H6317" i="7"/>
  <c r="M6317" i="7" s="1"/>
  <c r="H6316" i="7"/>
  <c r="H6315" i="7"/>
  <c r="L6315" i="7" s="1"/>
  <c r="H6314" i="7"/>
  <c r="M6314" i="7" s="1"/>
  <c r="H6313" i="7"/>
  <c r="M6313" i="7" s="1"/>
  <c r="H6312" i="7"/>
  <c r="H6311" i="7"/>
  <c r="H6310" i="7"/>
  <c r="M6310" i="7" s="1"/>
  <c r="H6309" i="7"/>
  <c r="M6309" i="7" s="1"/>
  <c r="H6308" i="7"/>
  <c r="H6307" i="7"/>
  <c r="M6307" i="7" s="1"/>
  <c r="H6306" i="7"/>
  <c r="M6306" i="7" s="1"/>
  <c r="H6305" i="7"/>
  <c r="M6305" i="7" s="1"/>
  <c r="H6304" i="7"/>
  <c r="H6303" i="7"/>
  <c r="H6302" i="7"/>
  <c r="L6302" i="7" s="1"/>
  <c r="H6301" i="7"/>
  <c r="M6301" i="7" s="1"/>
  <c r="H6300" i="7"/>
  <c r="H6299" i="7"/>
  <c r="L6299" i="7" s="1"/>
  <c r="H6298" i="7"/>
  <c r="H6297" i="7"/>
  <c r="M6297" i="7" s="1"/>
  <c r="H6296" i="7"/>
  <c r="H6295" i="7"/>
  <c r="H6294" i="7"/>
  <c r="M6294" i="7" s="1"/>
  <c r="H6293" i="7"/>
  <c r="M6293" i="7" s="1"/>
  <c r="H6292" i="7"/>
  <c r="H6291" i="7"/>
  <c r="M6291" i="7" s="1"/>
  <c r="H6290" i="7"/>
  <c r="M6290" i="7" s="1"/>
  <c r="H6289" i="7"/>
  <c r="M6289" i="7" s="1"/>
  <c r="H6288" i="7"/>
  <c r="H6287" i="7"/>
  <c r="H6286" i="7"/>
  <c r="L6286" i="7" s="1"/>
  <c r="H6285" i="7"/>
  <c r="M6285" i="7" s="1"/>
  <c r="H6284" i="7"/>
  <c r="H6283" i="7"/>
  <c r="L6283" i="7" s="1"/>
  <c r="H6282" i="7"/>
  <c r="M6282" i="7" s="1"/>
  <c r="H6281" i="7"/>
  <c r="H6280" i="7"/>
  <c r="H6279" i="7"/>
  <c r="L6279" i="7" s="1"/>
  <c r="H6278" i="7"/>
  <c r="H6277" i="7"/>
  <c r="H6276" i="7"/>
  <c r="M6276" i="7" s="1"/>
  <c r="H6275" i="7"/>
  <c r="L6275" i="7" s="1"/>
  <c r="H6274" i="7"/>
  <c r="M6274" i="7" s="1"/>
  <c r="H6273" i="7"/>
  <c r="L6273" i="7" s="1"/>
  <c r="H6272" i="7"/>
  <c r="H6271" i="7"/>
  <c r="H6270" i="7"/>
  <c r="M6270" i="7" s="1"/>
  <c r="H6269" i="7"/>
  <c r="M6269" i="7" s="1"/>
  <c r="H6268" i="7"/>
  <c r="M6268" i="7" s="1"/>
  <c r="H6267" i="7"/>
  <c r="L6267" i="7" s="1"/>
  <c r="H6266" i="7"/>
  <c r="L6266" i="7" s="1"/>
  <c r="H6265" i="7"/>
  <c r="H6264" i="7"/>
  <c r="H6263" i="7"/>
  <c r="L6263" i="7" s="1"/>
  <c r="H6262" i="7"/>
  <c r="L6262" i="7" s="1"/>
  <c r="H6261" i="7"/>
  <c r="M6261" i="7" s="1"/>
  <c r="H6260" i="7"/>
  <c r="H6259" i="7"/>
  <c r="M6259" i="7" s="1"/>
  <c r="H6258" i="7"/>
  <c r="L6258" i="7" s="1"/>
  <c r="H6257" i="7"/>
  <c r="M6257" i="7" s="1"/>
  <c r="H6256" i="7"/>
  <c r="L6256" i="7" s="1"/>
  <c r="H6255" i="7"/>
  <c r="L6255" i="7" s="1"/>
  <c r="H6254" i="7"/>
  <c r="H6253" i="7"/>
  <c r="M6253" i="7" s="1"/>
  <c r="H6252" i="7"/>
  <c r="M6252" i="7" s="1"/>
  <c r="H6251" i="7"/>
  <c r="M6251" i="7" s="1"/>
  <c r="H6250" i="7"/>
  <c r="M6250" i="7" s="1"/>
  <c r="H6249" i="7"/>
  <c r="L6249" i="7" s="1"/>
  <c r="H6248" i="7"/>
  <c r="L6248" i="7" s="1"/>
  <c r="H6247" i="7"/>
  <c r="L6247" i="7" s="1"/>
  <c r="H6246" i="7"/>
  <c r="M6246" i="7" s="1"/>
  <c r="H6245" i="7"/>
  <c r="M6245" i="7" s="1"/>
  <c r="H6244" i="7"/>
  <c r="H6243" i="7"/>
  <c r="M6243" i="7" s="1"/>
  <c r="H6242" i="7"/>
  <c r="M6242" i="7" s="1"/>
  <c r="H6241" i="7"/>
  <c r="M6241" i="7" s="1"/>
  <c r="H6240" i="7"/>
  <c r="L6240" i="7" s="1"/>
  <c r="H6239" i="7"/>
  <c r="L6239" i="7" s="1"/>
  <c r="H6238" i="7"/>
  <c r="H6237" i="7"/>
  <c r="M6237" i="7" s="1"/>
  <c r="H6236" i="7"/>
  <c r="M6236" i="7" s="1"/>
  <c r="H6235" i="7"/>
  <c r="M6235" i="7" s="1"/>
  <c r="H6234" i="7"/>
  <c r="L6234" i="7" s="1"/>
  <c r="H6233" i="7"/>
  <c r="L6233" i="7" s="1"/>
  <c r="H6232" i="7"/>
  <c r="L6232" i="7" s="1"/>
  <c r="H6231" i="7"/>
  <c r="L6231" i="7" s="1"/>
  <c r="H6230" i="7"/>
  <c r="M6230" i="7" s="1"/>
  <c r="H6229" i="7"/>
  <c r="M6229" i="7" s="1"/>
  <c r="H6228" i="7"/>
  <c r="H6227" i="7"/>
  <c r="M6227" i="7" s="1"/>
  <c r="H6226" i="7"/>
  <c r="M6226" i="7" s="1"/>
  <c r="H6225" i="7"/>
  <c r="M6225" i="7" s="1"/>
  <c r="H6224" i="7"/>
  <c r="L6224" i="7" s="1"/>
  <c r="H6223" i="7"/>
  <c r="L6223" i="7" s="1"/>
  <c r="H6222" i="7"/>
  <c r="H6221" i="7"/>
  <c r="M6221" i="7" s="1"/>
  <c r="H6220" i="7"/>
  <c r="M6220" i="7" s="1"/>
  <c r="H6219" i="7"/>
  <c r="M6219" i="7" s="1"/>
  <c r="H6218" i="7"/>
  <c r="L6218" i="7" s="1"/>
  <c r="H6217" i="7"/>
  <c r="L6217" i="7" s="1"/>
  <c r="H6216" i="7"/>
  <c r="L6216" i="7" s="1"/>
  <c r="H6215" i="7"/>
  <c r="H6214" i="7"/>
  <c r="M6214" i="7" s="1"/>
  <c r="H6213" i="7"/>
  <c r="M6213" i="7" s="1"/>
  <c r="H6212" i="7"/>
  <c r="H6211" i="7"/>
  <c r="L6211" i="7" s="1"/>
  <c r="H6210" i="7"/>
  <c r="M6210" i="7" s="1"/>
  <c r="H6209" i="7"/>
  <c r="M6209" i="7" s="1"/>
  <c r="H6208" i="7"/>
  <c r="L6208" i="7" s="1"/>
  <c r="H6207" i="7"/>
  <c r="L6207" i="7" s="1"/>
  <c r="H6206" i="7"/>
  <c r="H6205" i="7"/>
  <c r="M6205" i="7" s="1"/>
  <c r="H6204" i="7"/>
  <c r="M6204" i="7" s="1"/>
  <c r="H6203" i="7"/>
  <c r="M6203" i="7" s="1"/>
  <c r="H6202" i="7"/>
  <c r="M6202" i="7" s="1"/>
  <c r="H6201" i="7"/>
  <c r="L6201" i="7" s="1"/>
  <c r="H6200" i="7"/>
  <c r="L6200" i="7" s="1"/>
  <c r="H6199" i="7"/>
  <c r="L6199" i="7" s="1"/>
  <c r="H6198" i="7"/>
  <c r="M6198" i="7" s="1"/>
  <c r="H6197" i="7"/>
  <c r="M6197" i="7" s="1"/>
  <c r="H6196" i="7"/>
  <c r="H6195" i="7"/>
  <c r="M6195" i="7" s="1"/>
  <c r="H6194" i="7"/>
  <c r="M6194" i="7" s="1"/>
  <c r="H6193" i="7"/>
  <c r="M6193" i="7" s="1"/>
  <c r="H6192" i="7"/>
  <c r="L6192" i="7" s="1"/>
  <c r="H6191" i="7"/>
  <c r="L6191" i="7" s="1"/>
  <c r="H6190" i="7"/>
  <c r="H6189" i="7"/>
  <c r="M6189" i="7" s="1"/>
  <c r="H6188" i="7"/>
  <c r="M6188" i="7" s="1"/>
  <c r="H6187" i="7"/>
  <c r="L6187" i="7" s="1"/>
  <c r="H6186" i="7"/>
  <c r="L6186" i="7" s="1"/>
  <c r="H6185" i="7"/>
  <c r="L6185" i="7" s="1"/>
  <c r="H6184" i="7"/>
  <c r="H6183" i="7"/>
  <c r="L6183" i="7" s="1"/>
  <c r="H6182" i="7"/>
  <c r="L6182" i="7" s="1"/>
  <c r="H6181" i="7"/>
  <c r="H6180" i="7"/>
  <c r="M6180" i="7" s="1"/>
  <c r="H6179" i="7"/>
  <c r="L6179" i="7" s="1"/>
  <c r="H6178" i="7"/>
  <c r="H6177" i="7"/>
  <c r="L6177" i="7" s="1"/>
  <c r="H6176" i="7"/>
  <c r="L6176" i="7" s="1"/>
  <c r="H6175" i="7"/>
  <c r="H6174" i="7"/>
  <c r="L6174" i="7" s="1"/>
  <c r="H6173" i="7"/>
  <c r="M6173" i="7" s="1"/>
  <c r="H6172" i="7"/>
  <c r="H6171" i="7"/>
  <c r="L6171" i="7" s="1"/>
  <c r="H6170" i="7"/>
  <c r="L6170" i="7" s="1"/>
  <c r="H6169" i="7"/>
  <c r="M6169" i="7" s="1"/>
  <c r="H6168" i="7"/>
  <c r="M6168" i="7" s="1"/>
  <c r="H6167" i="7"/>
  <c r="L6167" i="7" s="1"/>
  <c r="H6166" i="7"/>
  <c r="M6166" i="7" s="1"/>
  <c r="H6165" i="7"/>
  <c r="M6165" i="7" s="1"/>
  <c r="H6164" i="7"/>
  <c r="M6164" i="7" s="1"/>
  <c r="H6163" i="7"/>
  <c r="M6163" i="7" s="1"/>
  <c r="H6162" i="7"/>
  <c r="L6162" i="7" s="1"/>
  <c r="H6161" i="7"/>
  <c r="L6161" i="7" s="1"/>
  <c r="H6160" i="7"/>
  <c r="M6160" i="7" s="1"/>
  <c r="H6159" i="7"/>
  <c r="L6159" i="7" s="1"/>
  <c r="H6158" i="7"/>
  <c r="L6158" i="7" s="1"/>
  <c r="H6157" i="7"/>
  <c r="M6157" i="7" s="1"/>
  <c r="H6156" i="7"/>
  <c r="L6156" i="7" s="1"/>
  <c r="H6155" i="7"/>
  <c r="H6154" i="7"/>
  <c r="L6154" i="7" s="1"/>
  <c r="H6153" i="7"/>
  <c r="L6153" i="7" s="1"/>
  <c r="H6152" i="7"/>
  <c r="M6152" i="7" s="1"/>
  <c r="H6151" i="7"/>
  <c r="M6151" i="7" s="1"/>
  <c r="H6150" i="7"/>
  <c r="L6150" i="7" s="1"/>
  <c r="H6149" i="7"/>
  <c r="M6149" i="7" s="1"/>
  <c r="H6148" i="7"/>
  <c r="L6148" i="7" s="1"/>
  <c r="H6147" i="7"/>
  <c r="H6146" i="7"/>
  <c r="L6146" i="7" s="1"/>
  <c r="H6145" i="7"/>
  <c r="M6145" i="7" s="1"/>
  <c r="H6144" i="7"/>
  <c r="M6144" i="7" s="1"/>
  <c r="H6143" i="7"/>
  <c r="M6143" i="7" s="1"/>
  <c r="H6142" i="7"/>
  <c r="L6142" i="7" s="1"/>
  <c r="H6141" i="7"/>
  <c r="L6141" i="7" s="1"/>
  <c r="H6140" i="7"/>
  <c r="L6140" i="7" s="1"/>
  <c r="H6139" i="7"/>
  <c r="H6138" i="7"/>
  <c r="L6138" i="7" s="1"/>
  <c r="H6137" i="7"/>
  <c r="M6137" i="7" s="1"/>
  <c r="H6136" i="7"/>
  <c r="M6136" i="7" s="1"/>
  <c r="H6135" i="7"/>
  <c r="M6135" i="7" s="1"/>
  <c r="H6134" i="7"/>
  <c r="L6134" i="7" s="1"/>
  <c r="H6133" i="7"/>
  <c r="M6133" i="7" s="1"/>
  <c r="H6132" i="7"/>
  <c r="H6131" i="7"/>
  <c r="H6130" i="7"/>
  <c r="L6130" i="7" s="1"/>
  <c r="H6129" i="7"/>
  <c r="M6129" i="7" s="1"/>
  <c r="H6128" i="7"/>
  <c r="M6128" i="7" s="1"/>
  <c r="H6127" i="7"/>
  <c r="M6127" i="7" s="1"/>
  <c r="H6126" i="7"/>
  <c r="L6126" i="7" s="1"/>
  <c r="H6125" i="7"/>
  <c r="M6125" i="7" s="1"/>
  <c r="H6124" i="7"/>
  <c r="H6123" i="7"/>
  <c r="H6122" i="7"/>
  <c r="L6122" i="7" s="1"/>
  <c r="H6121" i="7"/>
  <c r="L6121" i="7" s="1"/>
  <c r="H6120" i="7"/>
  <c r="M6120" i="7" s="1"/>
  <c r="H6119" i="7"/>
  <c r="M6119" i="7" s="1"/>
  <c r="H6118" i="7"/>
  <c r="L6118" i="7" s="1"/>
  <c r="H6117" i="7"/>
  <c r="M6117" i="7" s="1"/>
  <c r="H6116" i="7"/>
  <c r="H6115" i="7"/>
  <c r="H6114" i="7"/>
  <c r="L6114" i="7" s="1"/>
  <c r="H6113" i="7"/>
  <c r="M6113" i="7" s="1"/>
  <c r="H6112" i="7"/>
  <c r="M6112" i="7" s="1"/>
  <c r="H6111" i="7"/>
  <c r="M6111" i="7" s="1"/>
  <c r="H6110" i="7"/>
  <c r="L6110" i="7" s="1"/>
  <c r="H6109" i="7"/>
  <c r="M6109" i="7" s="1"/>
  <c r="H6108" i="7"/>
  <c r="H6107" i="7"/>
  <c r="H6106" i="7"/>
  <c r="L6106" i="7" s="1"/>
  <c r="H6105" i="7"/>
  <c r="M6105" i="7" s="1"/>
  <c r="H6104" i="7"/>
  <c r="M6104" i="7" s="1"/>
  <c r="H6103" i="7"/>
  <c r="M6103" i="7" s="1"/>
  <c r="H6102" i="7"/>
  <c r="L6102" i="7" s="1"/>
  <c r="H6101" i="7"/>
  <c r="M6101" i="7" s="1"/>
  <c r="H6100" i="7"/>
  <c r="H6099" i="7"/>
  <c r="H6098" i="7"/>
  <c r="L6098" i="7" s="1"/>
  <c r="H6097" i="7"/>
  <c r="H6096" i="7"/>
  <c r="M6096" i="7" s="1"/>
  <c r="H6095" i="7"/>
  <c r="M6095" i="7" s="1"/>
  <c r="H6094" i="7"/>
  <c r="L6094" i="7" s="1"/>
  <c r="H6093" i="7"/>
  <c r="L6093" i="7" s="1"/>
  <c r="H6092" i="7"/>
  <c r="L6092" i="7" s="1"/>
  <c r="H6091" i="7"/>
  <c r="H6090" i="7"/>
  <c r="L6090" i="7" s="1"/>
  <c r="H6089" i="7"/>
  <c r="L6089" i="7" s="1"/>
  <c r="H6088" i="7"/>
  <c r="M6088" i="7" s="1"/>
  <c r="H6087" i="7"/>
  <c r="M6087" i="7" s="1"/>
  <c r="H6086" i="7"/>
  <c r="L6086" i="7" s="1"/>
  <c r="H6085" i="7"/>
  <c r="L6085" i="7" s="1"/>
  <c r="H6084" i="7"/>
  <c r="L6084" i="7" s="1"/>
  <c r="H6083" i="7"/>
  <c r="H6082" i="7"/>
  <c r="H6081" i="7"/>
  <c r="M6081" i="7" s="1"/>
  <c r="H6080" i="7"/>
  <c r="M6080" i="7" s="1"/>
  <c r="H6079" i="7"/>
  <c r="M6079" i="7" s="1"/>
  <c r="H6078" i="7"/>
  <c r="H6077" i="7"/>
  <c r="M6077" i="7" s="1"/>
  <c r="H6076" i="7"/>
  <c r="L6076" i="7" s="1"/>
  <c r="H6075" i="7"/>
  <c r="H6074" i="7"/>
  <c r="L6074" i="7" s="1"/>
  <c r="H6073" i="7"/>
  <c r="M6073" i="7" s="1"/>
  <c r="H6072" i="7"/>
  <c r="H6071" i="7"/>
  <c r="M6071" i="7" s="1"/>
  <c r="H6070" i="7"/>
  <c r="L6070" i="7" s="1"/>
  <c r="H6069" i="7"/>
  <c r="M6069" i="7" s="1"/>
  <c r="H6068" i="7"/>
  <c r="L6068" i="7" s="1"/>
  <c r="H6067" i="7"/>
  <c r="M6067" i="7" s="1"/>
  <c r="H6066" i="7"/>
  <c r="L6066" i="7" s="1"/>
  <c r="H6065" i="7"/>
  <c r="L6065" i="7" s="1"/>
  <c r="H6064" i="7"/>
  <c r="M6064" i="7" s="1"/>
  <c r="H6063" i="7"/>
  <c r="M6063" i="7" s="1"/>
  <c r="H6062" i="7"/>
  <c r="L6062" i="7" s="1"/>
  <c r="H6061" i="7"/>
  <c r="L6061" i="7" s="1"/>
  <c r="H6060" i="7"/>
  <c r="L6060" i="7" s="1"/>
  <c r="H6059" i="7"/>
  <c r="M6059" i="7" s="1"/>
  <c r="H6058" i="7"/>
  <c r="H6057" i="7"/>
  <c r="M6057" i="7" s="1"/>
  <c r="H6056" i="7"/>
  <c r="M6056" i="7" s="1"/>
  <c r="H6055" i="7"/>
  <c r="M6055" i="7" s="1"/>
  <c r="H6054" i="7"/>
  <c r="L6054" i="7" s="1"/>
  <c r="H6053" i="7"/>
  <c r="M6053" i="7" s="1"/>
  <c r="H6052" i="7"/>
  <c r="L6052" i="7" s="1"/>
  <c r="H6051" i="7"/>
  <c r="M6051" i="7" s="1"/>
  <c r="H6050" i="7"/>
  <c r="L6050" i="7" s="1"/>
  <c r="H6049" i="7"/>
  <c r="M6049" i="7" s="1"/>
  <c r="H6048" i="7"/>
  <c r="M6048" i="7" s="1"/>
  <c r="H6047" i="7"/>
  <c r="M6047" i="7" s="1"/>
  <c r="H6046" i="7"/>
  <c r="L6046" i="7" s="1"/>
  <c r="H6045" i="7"/>
  <c r="L6045" i="7" s="1"/>
  <c r="H6044" i="7"/>
  <c r="L6044" i="7" s="1"/>
  <c r="H6043" i="7"/>
  <c r="M6043" i="7" s="1"/>
  <c r="H6042" i="7"/>
  <c r="L6042" i="7" s="1"/>
  <c r="H6041" i="7"/>
  <c r="M6041" i="7" s="1"/>
  <c r="H6040" i="7"/>
  <c r="M6040" i="7" s="1"/>
  <c r="H6039" i="7"/>
  <c r="M6039" i="7" s="1"/>
  <c r="H6038" i="7"/>
  <c r="H6037" i="7"/>
  <c r="M6037" i="7" s="1"/>
  <c r="H6036" i="7"/>
  <c r="L6036" i="7" s="1"/>
  <c r="H6035" i="7"/>
  <c r="M6035" i="7" s="1"/>
  <c r="H6034" i="7"/>
  <c r="L6034" i="7" s="1"/>
  <c r="H6033" i="7"/>
  <c r="H6032" i="7"/>
  <c r="M6032" i="7" s="1"/>
  <c r="H6031" i="7"/>
  <c r="M6031" i="7" s="1"/>
  <c r="H6030" i="7"/>
  <c r="L6030" i="7" s="1"/>
  <c r="H6029" i="7"/>
  <c r="M6029" i="7" s="1"/>
  <c r="H6028" i="7"/>
  <c r="M6028" i="7" s="1"/>
  <c r="H6027" i="7"/>
  <c r="M6027" i="7" s="1"/>
  <c r="H6026" i="7"/>
  <c r="L6026" i="7" s="1"/>
  <c r="H6025" i="7"/>
  <c r="M6025" i="7" s="1"/>
  <c r="H6024" i="7"/>
  <c r="M6024" i="7" s="1"/>
  <c r="H6023" i="7"/>
  <c r="M6023" i="7" s="1"/>
  <c r="H6022" i="7"/>
  <c r="L6022" i="7" s="1"/>
  <c r="H6021" i="7"/>
  <c r="M6021" i="7" s="1"/>
  <c r="H6020" i="7"/>
  <c r="M6020" i="7" s="1"/>
  <c r="H6019" i="7"/>
  <c r="M6019" i="7" s="1"/>
  <c r="H6018" i="7"/>
  <c r="L6018" i="7" s="1"/>
  <c r="H6017" i="7"/>
  <c r="L6017" i="7" s="1"/>
  <c r="H6016" i="7"/>
  <c r="H6015" i="7"/>
  <c r="M6015" i="7" s="1"/>
  <c r="H6014" i="7"/>
  <c r="L6014" i="7" s="1"/>
  <c r="H6013" i="7"/>
  <c r="M6013" i="7" s="1"/>
  <c r="H6012" i="7"/>
  <c r="M6012" i="7" s="1"/>
  <c r="H6011" i="7"/>
  <c r="M6011" i="7" s="1"/>
  <c r="H6010" i="7"/>
  <c r="L6010" i="7" s="1"/>
  <c r="H6009" i="7"/>
  <c r="L6009" i="7" s="1"/>
  <c r="H6008" i="7"/>
  <c r="M6008" i="7" s="1"/>
  <c r="H6007" i="7"/>
  <c r="H6006" i="7"/>
  <c r="H6005" i="7"/>
  <c r="M6005" i="7" s="1"/>
  <c r="H6004" i="7"/>
  <c r="H6003" i="7"/>
  <c r="H6002" i="7"/>
  <c r="L6002" i="7" s="1"/>
  <c r="H6001" i="7"/>
  <c r="M6001" i="7" s="1"/>
  <c r="H6000" i="7"/>
  <c r="L6000" i="7" s="1"/>
  <c r="H5999" i="7"/>
  <c r="M5999" i="7" s="1"/>
  <c r="H5998" i="7"/>
  <c r="L5998" i="7" s="1"/>
  <c r="H5997" i="7"/>
  <c r="M5997" i="7" s="1"/>
  <c r="H5996" i="7"/>
  <c r="H5995" i="7"/>
  <c r="M5995" i="7" s="1"/>
  <c r="H5994" i="7"/>
  <c r="H5993" i="7"/>
  <c r="L5993" i="7" s="1"/>
  <c r="H5992" i="7"/>
  <c r="M5992" i="7" s="1"/>
  <c r="H5991" i="7"/>
  <c r="H5990" i="7"/>
  <c r="H5989" i="7"/>
  <c r="M5989" i="7" s="1"/>
  <c r="H5988" i="7"/>
  <c r="H5987" i="7"/>
  <c r="H5986" i="7"/>
  <c r="L5986" i="7" s="1"/>
  <c r="H5985" i="7"/>
  <c r="L5985" i="7" s="1"/>
  <c r="H5984" i="7"/>
  <c r="L5984" i="7" s="1"/>
  <c r="H5983" i="7"/>
  <c r="M5983" i="7" s="1"/>
  <c r="H5982" i="7"/>
  <c r="L5982" i="7" s="1"/>
  <c r="H5981" i="7"/>
  <c r="L5981" i="7" s="1"/>
  <c r="H5980" i="7"/>
  <c r="M5980" i="7" s="1"/>
  <c r="H5979" i="7"/>
  <c r="M5979" i="7" s="1"/>
  <c r="H5978" i="7"/>
  <c r="H5977" i="7"/>
  <c r="M5977" i="7" s="1"/>
  <c r="H5976" i="7"/>
  <c r="M5976" i="7" s="1"/>
  <c r="H5975" i="7"/>
  <c r="H5974" i="7"/>
  <c r="H5973" i="7"/>
  <c r="M5973" i="7" s="1"/>
  <c r="H5972" i="7"/>
  <c r="H5971" i="7"/>
  <c r="H5970" i="7"/>
  <c r="L5970" i="7" s="1"/>
  <c r="H5969" i="7"/>
  <c r="M5969" i="7" s="1"/>
  <c r="H5968" i="7"/>
  <c r="L5968" i="7" s="1"/>
  <c r="H5967" i="7"/>
  <c r="M5967" i="7" s="1"/>
  <c r="H5966" i="7"/>
  <c r="L5966" i="7" s="1"/>
  <c r="H5965" i="7"/>
  <c r="L5965" i="7" s="1"/>
  <c r="H5964" i="7"/>
  <c r="M5964" i="7" s="1"/>
  <c r="H5963" i="7"/>
  <c r="M5963" i="7" s="1"/>
  <c r="H5962" i="7"/>
  <c r="H5961" i="7"/>
  <c r="M5961" i="7" s="1"/>
  <c r="H5960" i="7"/>
  <c r="M5960" i="7" s="1"/>
  <c r="H5959" i="7"/>
  <c r="H5958" i="7"/>
  <c r="H5957" i="7"/>
  <c r="M5957" i="7" s="1"/>
  <c r="H5956" i="7"/>
  <c r="H5955" i="7"/>
  <c r="H5954" i="7"/>
  <c r="L5954" i="7" s="1"/>
  <c r="H5953" i="7"/>
  <c r="L5953" i="7" s="1"/>
  <c r="H5952" i="7"/>
  <c r="L5952" i="7" s="1"/>
  <c r="H5951" i="7"/>
  <c r="M5951" i="7" s="1"/>
  <c r="H5950" i="7"/>
  <c r="L5950" i="7" s="1"/>
  <c r="H5949" i="7"/>
  <c r="M5949" i="7" s="1"/>
  <c r="H5948" i="7"/>
  <c r="M5948" i="7" s="1"/>
  <c r="H5947" i="7"/>
  <c r="M5947" i="7" s="1"/>
  <c r="H5946" i="7"/>
  <c r="H5945" i="7"/>
  <c r="M5945" i="7" s="1"/>
  <c r="H5944" i="7"/>
  <c r="H5943" i="7"/>
  <c r="H5942" i="7"/>
  <c r="H5941" i="7"/>
  <c r="M5941" i="7" s="1"/>
  <c r="H5940" i="7"/>
  <c r="L5940" i="7" s="1"/>
  <c r="H5939" i="7"/>
  <c r="H5938" i="7"/>
  <c r="L5938" i="7" s="1"/>
  <c r="H5937" i="7"/>
  <c r="L5937" i="7" s="1"/>
  <c r="H5936" i="7"/>
  <c r="L5936" i="7" s="1"/>
  <c r="H5935" i="7"/>
  <c r="M5935" i="7" s="1"/>
  <c r="H5934" i="7"/>
  <c r="H5933" i="7"/>
  <c r="M5933" i="7" s="1"/>
  <c r="H5932" i="7"/>
  <c r="M5932" i="7" s="1"/>
  <c r="H5931" i="7"/>
  <c r="H5930" i="7"/>
  <c r="H5929" i="7"/>
  <c r="M5929" i="7" s="1"/>
  <c r="H5928" i="7"/>
  <c r="H5927" i="7"/>
  <c r="H5926" i="7"/>
  <c r="H5925" i="7"/>
  <c r="M5925" i="7" s="1"/>
  <c r="H5924" i="7"/>
  <c r="L5924" i="7" s="1"/>
  <c r="H5923" i="7"/>
  <c r="H5922" i="7"/>
  <c r="L5922" i="7" s="1"/>
  <c r="H5921" i="7"/>
  <c r="M5921" i="7" s="1"/>
  <c r="H5920" i="7"/>
  <c r="L5920" i="7" s="1"/>
  <c r="H5919" i="7"/>
  <c r="M5919" i="7" s="1"/>
  <c r="H5918" i="7"/>
  <c r="H5917" i="7"/>
  <c r="M5917" i="7" s="1"/>
  <c r="H5916" i="7"/>
  <c r="H5915" i="7"/>
  <c r="H5914" i="7"/>
  <c r="H5913" i="7"/>
  <c r="M5913" i="7" s="1"/>
  <c r="H5912" i="7"/>
  <c r="H5911" i="7"/>
  <c r="H5910" i="7"/>
  <c r="H5909" i="7"/>
  <c r="M5909" i="7" s="1"/>
  <c r="H5908" i="7"/>
  <c r="L5908" i="7" s="1"/>
  <c r="H5907" i="7"/>
  <c r="H5906" i="7"/>
  <c r="L5906" i="7" s="1"/>
  <c r="H5905" i="7"/>
  <c r="L5905" i="7" s="1"/>
  <c r="H5904" i="7"/>
  <c r="L5904" i="7" s="1"/>
  <c r="H5903" i="7"/>
  <c r="M5903" i="7" s="1"/>
  <c r="H5902" i="7"/>
  <c r="H5901" i="7"/>
  <c r="L5901" i="7" s="1"/>
  <c r="H5900" i="7"/>
  <c r="M5900" i="7" s="1"/>
  <c r="H5899" i="7"/>
  <c r="H5898" i="7"/>
  <c r="L5898" i="7" s="1"/>
  <c r="H5897" i="7"/>
  <c r="L5897" i="7" s="1"/>
  <c r="H5896" i="7"/>
  <c r="M5896" i="7" s="1"/>
  <c r="H5895" i="7"/>
  <c r="L5895" i="7" s="1"/>
  <c r="H5894" i="7"/>
  <c r="L5894" i="7" s="1"/>
  <c r="H5893" i="7"/>
  <c r="M5893" i="7" s="1"/>
  <c r="H5892" i="7"/>
  <c r="L5892" i="7" s="1"/>
  <c r="H5891" i="7"/>
  <c r="M5891" i="7" s="1"/>
  <c r="H5890" i="7"/>
  <c r="H5889" i="7"/>
  <c r="L5889" i="7" s="1"/>
  <c r="H5888" i="7"/>
  <c r="L5888" i="7" s="1"/>
  <c r="H5887" i="7"/>
  <c r="L5887" i="7" s="1"/>
  <c r="H5886" i="7"/>
  <c r="H5885" i="7"/>
  <c r="L5885" i="7" s="1"/>
  <c r="H5884" i="7"/>
  <c r="L5884" i="7" s="1"/>
  <c r="H5883" i="7"/>
  <c r="H5882" i="7"/>
  <c r="H5881" i="7"/>
  <c r="H5880" i="7"/>
  <c r="M5880" i="7" s="1"/>
  <c r="H5879" i="7"/>
  <c r="L5879" i="7" s="1"/>
  <c r="H5878" i="7"/>
  <c r="M5878" i="7" s="1"/>
  <c r="H5877" i="7"/>
  <c r="M5877" i="7" s="1"/>
  <c r="H5876" i="7"/>
  <c r="H5875" i="7"/>
  <c r="H5874" i="7"/>
  <c r="M5874" i="7" s="1"/>
  <c r="H5873" i="7"/>
  <c r="L5873" i="7" s="1"/>
  <c r="H5872" i="7"/>
  <c r="M5872" i="7" s="1"/>
  <c r="H5871" i="7"/>
  <c r="L5871" i="7" s="1"/>
  <c r="H5870" i="7"/>
  <c r="H5869" i="7"/>
  <c r="M5869" i="7" s="1"/>
  <c r="H5868" i="7"/>
  <c r="H5867" i="7"/>
  <c r="L5867" i="7" s="1"/>
  <c r="H5866" i="7"/>
  <c r="H5865" i="7"/>
  <c r="L5865" i="7" s="1"/>
  <c r="H5864" i="7"/>
  <c r="M5864" i="7" s="1"/>
  <c r="H5863" i="7"/>
  <c r="L5863" i="7" s="1"/>
  <c r="H5862" i="7"/>
  <c r="H5861" i="7"/>
  <c r="L5861" i="7" s="1"/>
  <c r="H5860" i="7"/>
  <c r="M5860" i="7" s="1"/>
  <c r="H5859" i="7"/>
  <c r="H5858" i="7"/>
  <c r="M5858" i="7" s="1"/>
  <c r="H5857" i="7"/>
  <c r="L5857" i="7" s="1"/>
  <c r="H5856" i="7"/>
  <c r="M5856" i="7" s="1"/>
  <c r="H5855" i="7"/>
  <c r="L5855" i="7" s="1"/>
  <c r="H5854" i="7"/>
  <c r="M5854" i="7" s="1"/>
  <c r="H5853" i="7"/>
  <c r="M5853" i="7" s="1"/>
  <c r="H5852" i="7"/>
  <c r="L5852" i="7" s="1"/>
  <c r="H5851" i="7"/>
  <c r="L5851" i="7" s="1"/>
  <c r="H5850" i="7"/>
  <c r="M5850" i="7" s="1"/>
  <c r="H5849" i="7"/>
  <c r="L5849" i="7" s="1"/>
  <c r="H5848" i="7"/>
  <c r="M5848" i="7" s="1"/>
  <c r="H5847" i="7"/>
  <c r="L5847" i="7" s="1"/>
  <c r="H5846" i="7"/>
  <c r="M5846" i="7" s="1"/>
  <c r="H5845" i="7"/>
  <c r="M5845" i="7" s="1"/>
  <c r="H5844" i="7"/>
  <c r="H5843" i="7"/>
  <c r="L5843" i="7" s="1"/>
  <c r="H5842" i="7"/>
  <c r="M5842" i="7" s="1"/>
  <c r="H5841" i="7"/>
  <c r="L5841" i="7" s="1"/>
  <c r="H5840" i="7"/>
  <c r="M5840" i="7" s="1"/>
  <c r="H5839" i="7"/>
  <c r="L5839" i="7" s="1"/>
  <c r="H5838" i="7"/>
  <c r="H5837" i="7"/>
  <c r="M5837" i="7" s="1"/>
  <c r="H5836" i="7"/>
  <c r="H5835" i="7"/>
  <c r="L5835" i="7" s="1"/>
  <c r="H5834" i="7"/>
  <c r="H5833" i="7"/>
  <c r="L5833" i="7" s="1"/>
  <c r="H5832" i="7"/>
  <c r="M5832" i="7" s="1"/>
  <c r="H5831" i="7"/>
  <c r="L5831" i="7" s="1"/>
  <c r="H5830" i="7"/>
  <c r="H5829" i="7"/>
  <c r="L5829" i="7" s="1"/>
  <c r="H5828" i="7"/>
  <c r="M5828" i="7" s="1"/>
  <c r="H5827" i="7"/>
  <c r="H5826" i="7"/>
  <c r="L5826" i="7" s="1"/>
  <c r="H5825" i="7"/>
  <c r="L5825" i="7" s="1"/>
  <c r="H5824" i="7"/>
  <c r="M5824" i="7" s="1"/>
  <c r="H5823" i="7"/>
  <c r="L5823" i="7" s="1"/>
  <c r="H5822" i="7"/>
  <c r="L5822" i="7" s="1"/>
  <c r="H5821" i="7"/>
  <c r="M5821" i="7" s="1"/>
  <c r="H5820" i="7"/>
  <c r="H5819" i="7"/>
  <c r="L5819" i="7" s="1"/>
  <c r="H5818" i="7"/>
  <c r="L5818" i="7" s="1"/>
  <c r="H5817" i="7"/>
  <c r="L5817" i="7" s="1"/>
  <c r="H5816" i="7"/>
  <c r="M5816" i="7" s="1"/>
  <c r="H5815" i="7"/>
  <c r="L5815" i="7" s="1"/>
  <c r="H5814" i="7"/>
  <c r="L5814" i="7" s="1"/>
  <c r="H5813" i="7"/>
  <c r="M5813" i="7" s="1"/>
  <c r="H5812" i="7"/>
  <c r="H5811" i="7"/>
  <c r="L5811" i="7" s="1"/>
  <c r="H5810" i="7"/>
  <c r="M5810" i="7" s="1"/>
  <c r="H5809" i="7"/>
  <c r="L5809" i="7" s="1"/>
  <c r="H5808" i="7"/>
  <c r="M5808" i="7" s="1"/>
  <c r="H5807" i="7"/>
  <c r="M5807" i="7" s="1"/>
  <c r="H5806" i="7"/>
  <c r="M5806" i="7" s="1"/>
  <c r="H5805" i="7"/>
  <c r="M5805" i="7" s="1"/>
  <c r="H5804" i="7"/>
  <c r="L5804" i="7" s="1"/>
  <c r="H5803" i="7"/>
  <c r="H5802" i="7"/>
  <c r="M5802" i="7" s="1"/>
  <c r="H5801" i="7"/>
  <c r="H5800" i="7"/>
  <c r="M5800" i="7" s="1"/>
  <c r="H5799" i="7"/>
  <c r="M5799" i="7" s="1"/>
  <c r="H5798" i="7"/>
  <c r="M5798" i="7" s="1"/>
  <c r="H5797" i="7"/>
  <c r="M5797" i="7" s="1"/>
  <c r="H5796" i="7"/>
  <c r="L5796" i="7" s="1"/>
  <c r="H5795" i="7"/>
  <c r="H5794" i="7"/>
  <c r="H5793" i="7"/>
  <c r="L5793" i="7" s="1"/>
  <c r="H5792" i="7"/>
  <c r="M5792" i="7" s="1"/>
  <c r="H5791" i="7"/>
  <c r="M5791" i="7" s="1"/>
  <c r="H5790" i="7"/>
  <c r="H5789" i="7"/>
  <c r="M5789" i="7" s="1"/>
  <c r="H5788" i="7"/>
  <c r="H5787" i="7"/>
  <c r="L5787" i="7" s="1"/>
  <c r="H5786" i="7"/>
  <c r="M5786" i="7" s="1"/>
  <c r="H5785" i="7"/>
  <c r="M5785" i="7" s="1"/>
  <c r="H5784" i="7"/>
  <c r="M5784" i="7" s="1"/>
  <c r="H5783" i="7"/>
  <c r="H5782" i="7"/>
  <c r="L5782" i="7" s="1"/>
  <c r="H5781" i="7"/>
  <c r="M5781" i="7" s="1"/>
  <c r="H5780" i="7"/>
  <c r="H5779" i="7"/>
  <c r="L5779" i="7" s="1"/>
  <c r="H5778" i="7"/>
  <c r="H5777" i="7"/>
  <c r="M5777" i="7" s="1"/>
  <c r="H5776" i="7"/>
  <c r="M5776" i="7" s="1"/>
  <c r="H5775" i="7"/>
  <c r="M5775" i="7" s="1"/>
  <c r="H5774" i="7"/>
  <c r="L5774" i="7" s="1"/>
  <c r="H5773" i="7"/>
  <c r="M5773" i="7" s="1"/>
  <c r="H5772" i="7"/>
  <c r="L5772" i="7" s="1"/>
  <c r="H5771" i="7"/>
  <c r="L5771" i="7" s="1"/>
  <c r="H5770" i="7"/>
  <c r="H5769" i="7"/>
  <c r="L5769" i="7" s="1"/>
  <c r="H5768" i="7"/>
  <c r="H5767" i="7"/>
  <c r="H5766" i="7"/>
  <c r="L5766" i="7" s="1"/>
  <c r="H5765" i="7"/>
  <c r="M5765" i="7" s="1"/>
  <c r="H5764" i="7"/>
  <c r="M5764" i="7" s="1"/>
  <c r="H5763" i="7"/>
  <c r="L5763" i="7" s="1"/>
  <c r="H5762" i="7"/>
  <c r="M5762" i="7" s="1"/>
  <c r="H5761" i="7"/>
  <c r="M5761" i="7" s="1"/>
  <c r="H5760" i="7"/>
  <c r="M5760" i="7" s="1"/>
  <c r="H5759" i="7"/>
  <c r="M5759" i="7" s="1"/>
  <c r="H5758" i="7"/>
  <c r="H5757" i="7"/>
  <c r="M5757" i="7" s="1"/>
  <c r="H5756" i="7"/>
  <c r="H5755" i="7"/>
  <c r="L5755" i="7" s="1"/>
  <c r="H5754" i="7"/>
  <c r="M5754" i="7" s="1"/>
  <c r="H5753" i="7"/>
  <c r="M5753" i="7" s="1"/>
  <c r="H5752" i="7"/>
  <c r="M5752" i="7" s="1"/>
  <c r="H5751" i="7"/>
  <c r="H5750" i="7"/>
  <c r="L5750" i="7" s="1"/>
  <c r="H5749" i="7"/>
  <c r="H5748" i="7"/>
  <c r="H5747" i="7"/>
  <c r="L5747" i="7" s="1"/>
  <c r="H5746" i="7"/>
  <c r="H5745" i="7"/>
  <c r="M5745" i="7" s="1"/>
  <c r="H5744" i="7"/>
  <c r="M5744" i="7" s="1"/>
  <c r="H5743" i="7"/>
  <c r="M5743" i="7" s="1"/>
  <c r="H5742" i="7"/>
  <c r="H5741" i="7"/>
  <c r="M5741" i="7" s="1"/>
  <c r="H5740" i="7"/>
  <c r="L5740" i="7" s="1"/>
  <c r="H5739" i="7"/>
  <c r="L5739" i="7" s="1"/>
  <c r="H5738" i="7"/>
  <c r="L5738" i="7" s="1"/>
  <c r="H5737" i="7"/>
  <c r="L5737" i="7" s="1"/>
  <c r="H5736" i="7"/>
  <c r="H5735" i="7"/>
  <c r="L5735" i="7" s="1"/>
  <c r="H5734" i="7"/>
  <c r="H5733" i="7"/>
  <c r="M5733" i="7" s="1"/>
  <c r="H5732" i="7"/>
  <c r="M5732" i="7" s="1"/>
  <c r="H5731" i="7"/>
  <c r="L5731" i="7" s="1"/>
  <c r="H5730" i="7"/>
  <c r="M5730" i="7" s="1"/>
  <c r="H5729" i="7"/>
  <c r="M5729" i="7" s="1"/>
  <c r="H5728" i="7"/>
  <c r="M5728" i="7" s="1"/>
  <c r="H5727" i="7"/>
  <c r="M5727" i="7" s="1"/>
  <c r="H5726" i="7"/>
  <c r="M5726" i="7" s="1"/>
  <c r="H5725" i="7"/>
  <c r="M5725" i="7" s="1"/>
  <c r="H5724" i="7"/>
  <c r="H5723" i="7"/>
  <c r="L5723" i="7" s="1"/>
  <c r="H5722" i="7"/>
  <c r="H5721" i="7"/>
  <c r="M5721" i="7" s="1"/>
  <c r="H5720" i="7"/>
  <c r="M5720" i="7" s="1"/>
  <c r="H5719" i="7"/>
  <c r="H5718" i="7"/>
  <c r="L5718" i="7" s="1"/>
  <c r="H5717" i="7"/>
  <c r="M5717" i="7" s="1"/>
  <c r="H5716" i="7"/>
  <c r="M5716" i="7" s="1"/>
  <c r="H5715" i="7"/>
  <c r="H5714" i="7"/>
  <c r="H5713" i="7"/>
  <c r="M5713" i="7" s="1"/>
  <c r="H5712" i="7"/>
  <c r="H5711" i="7"/>
  <c r="L5711" i="7" s="1"/>
  <c r="H5710" i="7"/>
  <c r="L5710" i="7" s="1"/>
  <c r="H5709" i="7"/>
  <c r="M5709" i="7" s="1"/>
  <c r="H5708" i="7"/>
  <c r="L5708" i="7" s="1"/>
  <c r="H5707" i="7"/>
  <c r="L5707" i="7" s="1"/>
  <c r="H5706" i="7"/>
  <c r="H5705" i="7"/>
  <c r="L5705" i="7" s="1"/>
  <c r="H5704" i="7"/>
  <c r="M5704" i="7" s="1"/>
  <c r="H5703" i="7"/>
  <c r="H5702" i="7"/>
  <c r="M5702" i="7" s="1"/>
  <c r="H5701" i="7"/>
  <c r="M5701" i="7" s="1"/>
  <c r="H5700" i="7"/>
  <c r="M5700" i="7" s="1"/>
  <c r="H5699" i="7"/>
  <c r="L5699" i="7" s="1"/>
  <c r="H5698" i="7"/>
  <c r="M5698" i="7" s="1"/>
  <c r="H5697" i="7"/>
  <c r="M5697" i="7" s="1"/>
  <c r="H5696" i="7"/>
  <c r="M5696" i="7" s="1"/>
  <c r="H5695" i="7"/>
  <c r="M5695" i="7" s="1"/>
  <c r="H5694" i="7"/>
  <c r="L5694" i="7" s="1"/>
  <c r="H5693" i="7"/>
  <c r="M5693" i="7" s="1"/>
  <c r="H5692" i="7"/>
  <c r="M5692" i="7" s="1"/>
  <c r="H5691" i="7"/>
  <c r="L5691" i="7" s="1"/>
  <c r="H5690" i="7"/>
  <c r="M5690" i="7" s="1"/>
  <c r="H5689" i="7"/>
  <c r="M5689" i="7" s="1"/>
  <c r="H5688" i="7"/>
  <c r="H5687" i="7"/>
  <c r="M5687" i="7" s="1"/>
  <c r="H5686" i="7"/>
  <c r="M5686" i="7" s="1"/>
  <c r="H5685" i="7"/>
  <c r="M5685" i="7" s="1"/>
  <c r="H5684" i="7"/>
  <c r="H5683" i="7"/>
  <c r="L5683" i="7" s="1"/>
  <c r="H5682" i="7"/>
  <c r="M5682" i="7" s="1"/>
  <c r="H5681" i="7"/>
  <c r="M5681" i="7" s="1"/>
  <c r="H5680" i="7"/>
  <c r="H5679" i="7"/>
  <c r="H5678" i="7"/>
  <c r="L5678" i="7" s="1"/>
  <c r="H5677" i="7"/>
  <c r="M5677" i="7" s="1"/>
  <c r="H5676" i="7"/>
  <c r="H5675" i="7"/>
  <c r="L5675" i="7" s="1"/>
  <c r="H5674" i="7"/>
  <c r="M5674" i="7" s="1"/>
  <c r="H5673" i="7"/>
  <c r="M5673" i="7" s="1"/>
  <c r="H5672" i="7"/>
  <c r="M5672" i="7" s="1"/>
  <c r="H5671" i="7"/>
  <c r="M5671" i="7" s="1"/>
  <c r="H5670" i="7"/>
  <c r="M5670" i="7" s="1"/>
  <c r="H5669" i="7"/>
  <c r="M5669" i="7" s="1"/>
  <c r="H5668" i="7"/>
  <c r="H5667" i="7"/>
  <c r="L5667" i="7" s="1"/>
  <c r="H5666" i="7"/>
  <c r="M5666" i="7" s="1"/>
  <c r="H5665" i="7"/>
  <c r="M5665" i="7" s="1"/>
  <c r="H5664" i="7"/>
  <c r="M5664" i="7" s="1"/>
  <c r="H5663" i="7"/>
  <c r="H5662" i="7"/>
  <c r="H5661" i="7"/>
  <c r="M5661" i="7" s="1"/>
  <c r="H5660" i="7"/>
  <c r="H5659" i="7"/>
  <c r="L5659" i="7" s="1"/>
  <c r="H5658" i="7"/>
  <c r="M5658" i="7" s="1"/>
  <c r="H5657" i="7"/>
  <c r="M5657" i="7" s="1"/>
  <c r="H5656" i="7"/>
  <c r="M5656" i="7" s="1"/>
  <c r="H5655" i="7"/>
  <c r="M5655" i="7" s="1"/>
  <c r="H5654" i="7"/>
  <c r="M5654" i="7" s="1"/>
  <c r="H5653" i="7"/>
  <c r="H5652" i="7"/>
  <c r="M5652" i="7" s="1"/>
  <c r="H5651" i="7"/>
  <c r="L5651" i="7" s="1"/>
  <c r="H5650" i="7"/>
  <c r="M5650" i="7" s="1"/>
  <c r="H5649" i="7"/>
  <c r="M5649" i="7" s="1"/>
  <c r="H5648" i="7"/>
  <c r="M5648" i="7" s="1"/>
  <c r="H5647" i="7"/>
  <c r="M5647" i="7" s="1"/>
  <c r="H5646" i="7"/>
  <c r="M5646" i="7" s="1"/>
  <c r="H5645" i="7"/>
  <c r="M5645" i="7" s="1"/>
  <c r="H5644" i="7"/>
  <c r="M5644" i="7" s="1"/>
  <c r="H5643" i="7"/>
  <c r="L5643" i="7" s="1"/>
  <c r="H5642" i="7"/>
  <c r="M5642" i="7" s="1"/>
  <c r="H5641" i="7"/>
  <c r="M5641" i="7" s="1"/>
  <c r="H5640" i="7"/>
  <c r="M5640" i="7" s="1"/>
  <c r="H5639" i="7"/>
  <c r="H5638" i="7"/>
  <c r="L5638" i="7" s="1"/>
  <c r="H5637" i="7"/>
  <c r="M5637" i="7" s="1"/>
  <c r="H5636" i="7"/>
  <c r="M5636" i="7" s="1"/>
  <c r="H5635" i="7"/>
  <c r="L5635" i="7" s="1"/>
  <c r="H5634" i="7"/>
  <c r="M5634" i="7" s="1"/>
  <c r="H5633" i="7"/>
  <c r="M5633" i="7" s="1"/>
  <c r="H5632" i="7"/>
  <c r="M5632" i="7" s="1"/>
  <c r="H5631" i="7"/>
  <c r="H5630" i="7"/>
  <c r="L5630" i="7" s="1"/>
  <c r="H5629" i="7"/>
  <c r="M5629" i="7" s="1"/>
  <c r="H5628" i="7"/>
  <c r="M5628" i="7" s="1"/>
  <c r="H5627" i="7"/>
  <c r="L5627" i="7" s="1"/>
  <c r="H5626" i="7"/>
  <c r="M5626" i="7" s="1"/>
  <c r="H5625" i="7"/>
  <c r="M5625" i="7" s="1"/>
  <c r="H5624" i="7"/>
  <c r="M5624" i="7" s="1"/>
  <c r="H5623" i="7"/>
  <c r="M5623" i="7" s="1"/>
  <c r="H5622" i="7"/>
  <c r="H5621" i="7"/>
  <c r="M5621" i="7" s="1"/>
  <c r="H5620" i="7"/>
  <c r="M5620" i="7" s="1"/>
  <c r="H5619" i="7"/>
  <c r="L5619" i="7" s="1"/>
  <c r="H5618" i="7"/>
  <c r="M5618" i="7" s="1"/>
  <c r="H5617" i="7"/>
  <c r="M5617" i="7" s="1"/>
  <c r="H5616" i="7"/>
  <c r="M5616" i="7" s="1"/>
  <c r="H5615" i="7"/>
  <c r="M5615" i="7" s="1"/>
  <c r="H5614" i="7"/>
  <c r="H5613" i="7"/>
  <c r="H5612" i="7"/>
  <c r="L5612" i="7" s="1"/>
  <c r="H5611" i="7"/>
  <c r="L5611" i="7" s="1"/>
  <c r="H5610" i="7"/>
  <c r="M5610" i="7" s="1"/>
  <c r="H5609" i="7"/>
  <c r="M5609" i="7" s="1"/>
  <c r="H5608" i="7"/>
  <c r="M5608" i="7" s="1"/>
  <c r="H5607" i="7"/>
  <c r="M5607" i="7" s="1"/>
  <c r="H5606" i="7"/>
  <c r="M5606" i="7" s="1"/>
  <c r="H5605" i="7"/>
  <c r="M5605" i="7" s="1"/>
  <c r="H5604" i="7"/>
  <c r="M5604" i="7" s="1"/>
  <c r="H5603" i="7"/>
  <c r="L5603" i="7" s="1"/>
  <c r="H5602" i="7"/>
  <c r="M5602" i="7" s="1"/>
  <c r="H5601" i="7"/>
  <c r="M5601" i="7" s="1"/>
  <c r="H5600" i="7"/>
  <c r="H5599" i="7"/>
  <c r="H5598" i="7"/>
  <c r="H5597" i="7"/>
  <c r="M5597" i="7" s="1"/>
  <c r="H5596" i="7"/>
  <c r="M5596" i="7" s="1"/>
  <c r="H5595" i="7"/>
  <c r="H5594" i="7"/>
  <c r="M5594" i="7" s="1"/>
  <c r="H5593" i="7"/>
  <c r="M5593" i="7" s="1"/>
  <c r="H5592" i="7"/>
  <c r="M5592" i="7" s="1"/>
  <c r="H5591" i="7"/>
  <c r="M5591" i="7" s="1"/>
  <c r="H5590" i="7"/>
  <c r="M5590" i="7" s="1"/>
  <c r="H5589" i="7"/>
  <c r="L5589" i="7" s="1"/>
  <c r="H5588" i="7"/>
  <c r="M5588" i="7" s="1"/>
  <c r="H5587" i="7"/>
  <c r="L5587" i="7" s="1"/>
  <c r="H5586" i="7"/>
  <c r="M5586" i="7" s="1"/>
  <c r="H5585" i="7"/>
  <c r="M5585" i="7" s="1"/>
  <c r="H5584" i="7"/>
  <c r="M5584" i="7" s="1"/>
  <c r="H5583" i="7"/>
  <c r="M5583" i="7" s="1"/>
  <c r="H5582" i="7"/>
  <c r="M5582" i="7" s="1"/>
  <c r="H5581" i="7"/>
  <c r="M5581" i="7" s="1"/>
  <c r="H5580" i="7"/>
  <c r="H5579" i="7"/>
  <c r="L5579" i="7" s="1"/>
  <c r="H5578" i="7"/>
  <c r="M5578" i="7" s="1"/>
  <c r="H5577" i="7"/>
  <c r="H5576" i="7"/>
  <c r="M5576" i="7" s="1"/>
  <c r="H5575" i="7"/>
  <c r="M5575" i="7" s="1"/>
  <c r="H5574" i="7"/>
  <c r="L5574" i="7" s="1"/>
  <c r="H5573" i="7"/>
  <c r="M5573" i="7" s="1"/>
  <c r="H5572" i="7"/>
  <c r="L5572" i="7" s="1"/>
  <c r="H5571" i="7"/>
  <c r="L5571" i="7" s="1"/>
  <c r="H5570" i="7"/>
  <c r="M5570" i="7" s="1"/>
  <c r="H5569" i="7"/>
  <c r="H5568" i="7"/>
  <c r="M5568" i="7" s="1"/>
  <c r="H5567" i="7"/>
  <c r="M5567" i="7" s="1"/>
  <c r="H5566" i="7"/>
  <c r="L5566" i="7" s="1"/>
  <c r="H5565" i="7"/>
  <c r="M5565" i="7" s="1"/>
  <c r="H5564" i="7"/>
  <c r="M5564" i="7" s="1"/>
  <c r="H5563" i="7"/>
  <c r="L5563" i="7" s="1"/>
  <c r="H5562" i="7"/>
  <c r="M5562" i="7" s="1"/>
  <c r="H5561" i="7"/>
  <c r="H5560" i="7"/>
  <c r="M5560" i="7" s="1"/>
  <c r="H5559" i="7"/>
  <c r="M5559" i="7" s="1"/>
  <c r="H5558" i="7"/>
  <c r="M5558" i="7" s="1"/>
  <c r="H5557" i="7"/>
  <c r="M5557" i="7" s="1"/>
  <c r="H5556" i="7"/>
  <c r="L5556" i="7" s="1"/>
  <c r="H5555" i="7"/>
  <c r="L5555" i="7" s="1"/>
  <c r="H5554" i="7"/>
  <c r="H5553" i="7"/>
  <c r="H5552" i="7"/>
  <c r="M5552" i="7" s="1"/>
  <c r="H5551" i="7"/>
  <c r="M5551" i="7" s="1"/>
  <c r="H5550" i="7"/>
  <c r="L5550" i="7" s="1"/>
  <c r="H5549" i="7"/>
  <c r="M5549" i="7" s="1"/>
  <c r="H5548" i="7"/>
  <c r="L5548" i="7" s="1"/>
  <c r="H5547" i="7"/>
  <c r="L5547" i="7" s="1"/>
  <c r="H5546" i="7"/>
  <c r="H5545" i="7"/>
  <c r="H5544" i="7"/>
  <c r="M5544" i="7" s="1"/>
  <c r="H5543" i="7"/>
  <c r="M5543" i="7" s="1"/>
  <c r="H5542" i="7"/>
  <c r="M5542" i="7" s="1"/>
  <c r="H5541" i="7"/>
  <c r="M5541" i="7" s="1"/>
  <c r="H5540" i="7"/>
  <c r="M5540" i="7" s="1"/>
  <c r="H5539" i="7"/>
  <c r="L5539" i="7" s="1"/>
  <c r="H5538" i="7"/>
  <c r="H5537" i="7"/>
  <c r="H5536" i="7"/>
  <c r="M5536" i="7" s="1"/>
  <c r="H5535" i="7"/>
  <c r="M5535" i="7" s="1"/>
  <c r="H5534" i="7"/>
  <c r="M5534" i="7" s="1"/>
  <c r="H5533" i="7"/>
  <c r="M5533" i="7" s="1"/>
  <c r="H5532" i="7"/>
  <c r="M5532" i="7" s="1"/>
  <c r="H5531" i="7"/>
  <c r="L5531" i="7" s="1"/>
  <c r="H5530" i="7"/>
  <c r="H5529" i="7"/>
  <c r="H5528" i="7"/>
  <c r="M5528" i="7" s="1"/>
  <c r="H5527" i="7"/>
  <c r="M5527" i="7" s="1"/>
  <c r="H5526" i="7"/>
  <c r="L5526" i="7" s="1"/>
  <c r="H5525" i="7"/>
  <c r="L5525" i="7" s="1"/>
  <c r="H5524" i="7"/>
  <c r="M5524" i="7" s="1"/>
  <c r="H5523" i="7"/>
  <c r="H5522" i="7"/>
  <c r="H5521" i="7"/>
  <c r="H5520" i="7"/>
  <c r="M5520" i="7" s="1"/>
  <c r="H5519" i="7"/>
  <c r="M5519" i="7" s="1"/>
  <c r="H5518" i="7"/>
  <c r="M5518" i="7" s="1"/>
  <c r="H5517" i="7"/>
  <c r="H5516" i="7"/>
  <c r="M5516" i="7" s="1"/>
  <c r="H5515" i="7"/>
  <c r="L5515" i="7" s="1"/>
  <c r="H5514" i="7"/>
  <c r="H5513" i="7"/>
  <c r="H5512" i="7"/>
  <c r="M5512" i="7" s="1"/>
  <c r="H5511" i="7"/>
  <c r="M5511" i="7" s="1"/>
  <c r="H5510" i="7"/>
  <c r="M5510" i="7" s="1"/>
  <c r="H5509" i="7"/>
  <c r="L5509" i="7" s="1"/>
  <c r="H5508" i="7"/>
  <c r="M5508" i="7" s="1"/>
  <c r="H5507" i="7"/>
  <c r="H5506" i="7"/>
  <c r="H5505" i="7"/>
  <c r="H5504" i="7"/>
  <c r="M5504" i="7" s="1"/>
  <c r="H5503" i="7"/>
  <c r="M5503" i="7" s="1"/>
  <c r="H5502" i="7"/>
  <c r="M5502" i="7" s="1"/>
  <c r="H5501" i="7"/>
  <c r="H5500" i="7"/>
  <c r="M5500" i="7" s="1"/>
  <c r="H5499" i="7"/>
  <c r="L5499" i="7" s="1"/>
  <c r="H5498" i="7"/>
  <c r="H5497" i="7"/>
  <c r="H5496" i="7"/>
  <c r="M5496" i="7" s="1"/>
  <c r="H5495" i="7"/>
  <c r="M5495" i="7" s="1"/>
  <c r="H5494" i="7"/>
  <c r="L5494" i="7" s="1"/>
  <c r="H5493" i="7"/>
  <c r="M5493" i="7" s="1"/>
  <c r="H5492" i="7"/>
  <c r="M5492" i="7" s="1"/>
  <c r="H5491" i="7"/>
  <c r="L5491" i="7" s="1"/>
  <c r="H5490" i="7"/>
  <c r="H5489" i="7"/>
  <c r="H5488" i="7"/>
  <c r="H5487" i="7"/>
  <c r="M5487" i="7" s="1"/>
  <c r="H5486" i="7"/>
  <c r="M5486" i="7" s="1"/>
  <c r="H5485" i="7"/>
  <c r="M5485" i="7" s="1"/>
  <c r="H5484" i="7"/>
  <c r="M5484" i="7" s="1"/>
  <c r="H5483" i="7"/>
  <c r="L5483" i="7" s="1"/>
  <c r="H5482" i="7"/>
  <c r="H5481" i="7"/>
  <c r="L5481" i="7" s="1"/>
  <c r="H5480" i="7"/>
  <c r="M5480" i="7" s="1"/>
  <c r="H5479" i="7"/>
  <c r="M5479" i="7" s="1"/>
  <c r="H5478" i="7"/>
  <c r="M5478" i="7" s="1"/>
  <c r="H5477" i="7"/>
  <c r="M5477" i="7" s="1"/>
  <c r="H5476" i="7"/>
  <c r="H5475" i="7"/>
  <c r="L5475" i="7" s="1"/>
  <c r="H5474" i="7"/>
  <c r="H5473" i="7"/>
  <c r="H5472" i="7"/>
  <c r="M5472" i="7" s="1"/>
  <c r="H5471" i="7"/>
  <c r="M5471" i="7" s="1"/>
  <c r="H5470" i="7"/>
  <c r="M5470" i="7" s="1"/>
  <c r="H5469" i="7"/>
  <c r="M5469" i="7" s="1"/>
  <c r="H5468" i="7"/>
  <c r="L5468" i="7" s="1"/>
  <c r="H5467" i="7"/>
  <c r="L5467" i="7" s="1"/>
  <c r="H5466" i="7"/>
  <c r="H5465" i="7"/>
  <c r="L5465" i="7" s="1"/>
  <c r="H5464" i="7"/>
  <c r="M5464" i="7" s="1"/>
  <c r="H5463" i="7"/>
  <c r="M5463" i="7" s="1"/>
  <c r="H5462" i="7"/>
  <c r="M5462" i="7" s="1"/>
  <c r="H5461" i="7"/>
  <c r="L5461" i="7" s="1"/>
  <c r="H5460" i="7"/>
  <c r="L5460" i="7" s="1"/>
  <c r="H5459" i="7"/>
  <c r="L5459" i="7" s="1"/>
  <c r="H5458" i="7"/>
  <c r="H5457" i="7"/>
  <c r="H5456" i="7"/>
  <c r="M5456" i="7" s="1"/>
  <c r="H5455" i="7"/>
  <c r="H5454" i="7"/>
  <c r="M5454" i="7" s="1"/>
  <c r="H5453" i="7"/>
  <c r="M5453" i="7" s="1"/>
  <c r="H5452" i="7"/>
  <c r="M5452" i="7" s="1"/>
  <c r="H5451" i="7"/>
  <c r="L5451" i="7" s="1"/>
  <c r="H5450" i="7"/>
  <c r="H5449" i="7"/>
  <c r="L5449" i="7" s="1"/>
  <c r="H5448" i="7"/>
  <c r="M5448" i="7" s="1"/>
  <c r="H5447" i="7"/>
  <c r="M5447" i="7" s="1"/>
  <c r="H5446" i="7"/>
  <c r="M5446" i="7" s="1"/>
  <c r="H5445" i="7"/>
  <c r="M5445" i="7" s="1"/>
  <c r="H5444" i="7"/>
  <c r="M5444" i="7" s="1"/>
  <c r="H5443" i="7"/>
  <c r="L5443" i="7" s="1"/>
  <c r="H5442" i="7"/>
  <c r="H5441" i="7"/>
  <c r="H5440" i="7"/>
  <c r="M5440" i="7" s="1"/>
  <c r="H5439" i="7"/>
  <c r="M5439" i="7" s="1"/>
  <c r="H5438" i="7"/>
  <c r="H5437" i="7"/>
  <c r="L5437" i="7" s="1"/>
  <c r="H5436" i="7"/>
  <c r="M5436" i="7" s="1"/>
  <c r="H5435" i="7"/>
  <c r="L5435" i="7" s="1"/>
  <c r="H5434" i="7"/>
  <c r="H5433" i="7"/>
  <c r="L5433" i="7" s="1"/>
  <c r="H5432" i="7"/>
  <c r="M5432" i="7" s="1"/>
  <c r="H5431" i="7"/>
  <c r="M5431" i="7" s="1"/>
  <c r="H5430" i="7"/>
  <c r="M5430" i="7" s="1"/>
  <c r="H5429" i="7"/>
  <c r="M5429" i="7" s="1"/>
  <c r="H5428" i="7"/>
  <c r="H5427" i="7"/>
  <c r="L5427" i="7" s="1"/>
  <c r="H5426" i="7"/>
  <c r="H5425" i="7"/>
  <c r="L5425" i="7" s="1"/>
  <c r="H5424" i="7"/>
  <c r="M5424" i="7" s="1"/>
  <c r="H5423" i="7"/>
  <c r="H5422" i="7"/>
  <c r="H5421" i="7"/>
  <c r="L5421" i="7" s="1"/>
  <c r="H5420" i="7"/>
  <c r="M5420" i="7" s="1"/>
  <c r="H5419" i="7"/>
  <c r="L5419" i="7" s="1"/>
  <c r="H5418" i="7"/>
  <c r="H5417" i="7"/>
  <c r="L5417" i="7" s="1"/>
  <c r="H5416" i="7"/>
  <c r="H5415" i="7"/>
  <c r="M5415" i="7" s="1"/>
  <c r="H5414" i="7"/>
  <c r="M5414" i="7" s="1"/>
  <c r="H5413" i="7"/>
  <c r="L5413" i="7" s="1"/>
  <c r="H5412" i="7"/>
  <c r="M5412" i="7" s="1"/>
  <c r="H5411" i="7"/>
  <c r="L5411" i="7" s="1"/>
  <c r="H5410" i="7"/>
  <c r="H5409" i="7"/>
  <c r="H5408" i="7"/>
  <c r="M5408" i="7" s="1"/>
  <c r="H5407" i="7"/>
  <c r="M5407" i="7" s="1"/>
  <c r="H5406" i="7"/>
  <c r="M5406" i="7" s="1"/>
  <c r="H5405" i="7"/>
  <c r="M5405" i="7" s="1"/>
  <c r="H5404" i="7"/>
  <c r="M5404" i="7" s="1"/>
  <c r="H5403" i="7"/>
  <c r="L5403" i="7" s="1"/>
  <c r="H5402" i="7"/>
  <c r="H5401" i="7"/>
  <c r="L5401" i="7" s="1"/>
  <c r="H5400" i="7"/>
  <c r="M5400" i="7" s="1"/>
  <c r="H5399" i="7"/>
  <c r="M5399" i="7" s="1"/>
  <c r="H5398" i="7"/>
  <c r="H5397" i="7"/>
  <c r="H5396" i="7"/>
  <c r="M5396" i="7" s="1"/>
  <c r="H5395" i="7"/>
  <c r="H5394" i="7"/>
  <c r="L5394" i="7" s="1"/>
  <c r="H5393" i="7"/>
  <c r="L5393" i="7" s="1"/>
  <c r="H5392" i="7"/>
  <c r="H5391" i="7"/>
  <c r="H5390" i="7"/>
  <c r="M5390" i="7" s="1"/>
  <c r="H5389" i="7"/>
  <c r="M5389" i="7" s="1"/>
  <c r="H5388" i="7"/>
  <c r="M5388" i="7" s="1"/>
  <c r="H5387" i="7"/>
  <c r="H5386" i="7"/>
  <c r="L5386" i="7" s="1"/>
  <c r="H5385" i="7"/>
  <c r="H5384" i="7"/>
  <c r="M5384" i="7" s="1"/>
  <c r="H5383" i="7"/>
  <c r="H5382" i="7"/>
  <c r="M5382" i="7" s="1"/>
  <c r="H5381" i="7"/>
  <c r="H5380" i="7"/>
  <c r="M5380" i="7" s="1"/>
  <c r="H5379" i="7"/>
  <c r="L5379" i="7" s="1"/>
  <c r="H5378" i="7"/>
  <c r="H5377" i="7"/>
  <c r="L5377" i="7" s="1"/>
  <c r="H5376" i="7"/>
  <c r="M5376" i="7" s="1"/>
  <c r="H5375" i="7"/>
  <c r="M5375" i="7" s="1"/>
  <c r="H5374" i="7"/>
  <c r="M5374" i="7" s="1"/>
  <c r="H5373" i="7"/>
  <c r="M5373" i="7" s="1"/>
  <c r="H5372" i="7"/>
  <c r="M5372" i="7" s="1"/>
  <c r="H5371" i="7"/>
  <c r="L5371" i="7" s="1"/>
  <c r="H5370" i="7"/>
  <c r="L5370" i="7" s="1"/>
  <c r="H5369" i="7"/>
  <c r="L5369" i="7" s="1"/>
  <c r="H5368" i="7"/>
  <c r="H5367" i="7"/>
  <c r="M5367" i="7" s="1"/>
  <c r="H5366" i="7"/>
  <c r="H5365" i="7"/>
  <c r="H5364" i="7"/>
  <c r="M5364" i="7" s="1"/>
  <c r="H5363" i="7"/>
  <c r="H5362" i="7"/>
  <c r="L5362" i="7" s="1"/>
  <c r="H5361" i="7"/>
  <c r="L5361" i="7" s="1"/>
  <c r="H5360" i="7"/>
  <c r="M5360" i="7" s="1"/>
  <c r="H5359" i="7"/>
  <c r="H5358" i="7"/>
  <c r="H5357" i="7"/>
  <c r="M5357" i="7" s="1"/>
  <c r="H5356" i="7"/>
  <c r="M5356" i="7" s="1"/>
  <c r="H5355" i="7"/>
  <c r="H5354" i="7"/>
  <c r="L5354" i="7" s="1"/>
  <c r="H5353" i="7"/>
  <c r="L5353" i="7" s="1"/>
  <c r="H5352" i="7"/>
  <c r="M5352" i="7" s="1"/>
  <c r="H5351" i="7"/>
  <c r="H5350" i="7"/>
  <c r="M5350" i="7" s="1"/>
  <c r="H5349" i="7"/>
  <c r="L5349" i="7" s="1"/>
  <c r="H5348" i="7"/>
  <c r="H5347" i="7"/>
  <c r="L5347" i="7" s="1"/>
  <c r="H5346" i="7"/>
  <c r="L5346" i="7" s="1"/>
  <c r="H5345" i="7"/>
  <c r="L5345" i="7" s="1"/>
  <c r="H5344" i="7"/>
  <c r="H5343" i="7"/>
  <c r="M5343" i="7" s="1"/>
  <c r="H5342" i="7"/>
  <c r="L5342" i="7" s="1"/>
  <c r="H5341" i="7"/>
  <c r="H5340" i="7"/>
  <c r="H5339" i="7"/>
  <c r="L5339" i="7" s="1"/>
  <c r="H5338" i="7"/>
  <c r="H5337" i="7"/>
  <c r="L5337" i="7" s="1"/>
  <c r="H5336" i="7"/>
  <c r="H5335" i="7"/>
  <c r="M5335" i="7" s="1"/>
  <c r="H5334" i="7"/>
  <c r="M5334" i="7" s="1"/>
  <c r="H5333" i="7"/>
  <c r="M5333" i="7" s="1"/>
  <c r="H5332" i="7"/>
  <c r="L5332" i="7" s="1"/>
  <c r="H5331" i="7"/>
  <c r="L5331" i="7" s="1"/>
  <c r="H5330" i="7"/>
  <c r="L5330" i="7" s="1"/>
  <c r="H5329" i="7"/>
  <c r="H5328" i="7"/>
  <c r="M5328" i="7" s="1"/>
  <c r="H5327" i="7"/>
  <c r="M5327" i="7" s="1"/>
  <c r="H5326" i="7"/>
  <c r="L5326" i="7" s="1"/>
  <c r="H5325" i="7"/>
  <c r="M5325" i="7" s="1"/>
  <c r="H5324" i="7"/>
  <c r="L5324" i="7" s="1"/>
  <c r="H5323" i="7"/>
  <c r="L5323" i="7" s="1"/>
  <c r="H5322" i="7"/>
  <c r="L5322" i="7" s="1"/>
  <c r="H5321" i="7"/>
  <c r="H5320" i="7"/>
  <c r="M5320" i="7" s="1"/>
  <c r="H5319" i="7"/>
  <c r="M5319" i="7" s="1"/>
  <c r="H5318" i="7"/>
  <c r="M5318" i="7" s="1"/>
  <c r="H5317" i="7"/>
  <c r="M5317" i="7" s="1"/>
  <c r="H5316" i="7"/>
  <c r="L5316" i="7" s="1"/>
  <c r="H5315" i="7"/>
  <c r="L5315" i="7" s="1"/>
  <c r="H5314" i="7"/>
  <c r="L5314" i="7" s="1"/>
  <c r="H5313" i="7"/>
  <c r="M5313" i="7" s="1"/>
  <c r="H5312" i="7"/>
  <c r="M5312" i="7" s="1"/>
  <c r="H5311" i="7"/>
  <c r="H5310" i="7"/>
  <c r="M5310" i="7" s="1"/>
  <c r="H5309" i="7"/>
  <c r="M5309" i="7" s="1"/>
  <c r="H5308" i="7"/>
  <c r="M5308" i="7" s="1"/>
  <c r="H5307" i="7"/>
  <c r="H5306" i="7"/>
  <c r="H5305" i="7"/>
  <c r="H5304" i="7"/>
  <c r="M5304" i="7" s="1"/>
  <c r="H5303" i="7"/>
  <c r="M5303" i="7" s="1"/>
  <c r="H5302" i="7"/>
  <c r="M5302" i="7" s="1"/>
  <c r="H5301" i="7"/>
  <c r="H5300" i="7"/>
  <c r="M5300" i="7" s="1"/>
  <c r="H5299" i="7"/>
  <c r="L5299" i="7" s="1"/>
  <c r="H5298" i="7"/>
  <c r="H5297" i="7"/>
  <c r="M5297" i="7" s="1"/>
  <c r="H5296" i="7"/>
  <c r="M5296" i="7" s="1"/>
  <c r="H5295" i="7"/>
  <c r="H5294" i="7"/>
  <c r="H5293" i="7"/>
  <c r="M5293" i="7" s="1"/>
  <c r="H5292" i="7"/>
  <c r="H5291" i="7"/>
  <c r="L5291" i="7" s="1"/>
  <c r="H5290" i="7"/>
  <c r="L5290" i="7" s="1"/>
  <c r="H5289" i="7"/>
  <c r="H5288" i="7"/>
  <c r="M5288" i="7" s="1"/>
  <c r="H5287" i="7"/>
  <c r="H5286" i="7"/>
  <c r="H5285" i="7"/>
  <c r="M5285" i="7" s="1"/>
  <c r="H5284" i="7"/>
  <c r="M5284" i="7" s="1"/>
  <c r="H5283" i="7"/>
  <c r="H5282" i="7"/>
  <c r="H5281" i="7"/>
  <c r="H5280" i="7"/>
  <c r="M5280" i="7" s="1"/>
  <c r="H5279" i="7"/>
  <c r="H5278" i="7"/>
  <c r="L5278" i="7" s="1"/>
  <c r="H5277" i="7"/>
  <c r="H5276" i="7"/>
  <c r="M5276" i="7" s="1"/>
  <c r="H5275" i="7"/>
  <c r="L5275" i="7" s="1"/>
  <c r="H5274" i="7"/>
  <c r="L5274" i="7" s="1"/>
  <c r="H5273" i="7"/>
  <c r="H5272" i="7"/>
  <c r="M5272" i="7" s="1"/>
  <c r="H5271" i="7"/>
  <c r="M5271" i="7" s="1"/>
  <c r="H5270" i="7"/>
  <c r="L5270" i="7" s="1"/>
  <c r="H5269" i="7"/>
  <c r="L5269" i="7" s="1"/>
  <c r="H5268" i="7"/>
  <c r="L5268" i="7" s="1"/>
  <c r="H5267" i="7"/>
  <c r="H5266" i="7"/>
  <c r="L5266" i="7" s="1"/>
  <c r="H5265" i="7"/>
  <c r="M5265" i="7" s="1"/>
  <c r="H5264" i="7"/>
  <c r="M5264" i="7" s="1"/>
  <c r="H5263" i="7"/>
  <c r="H5262" i="7"/>
  <c r="M5262" i="7" s="1"/>
  <c r="H5261" i="7"/>
  <c r="M5261" i="7" s="1"/>
  <c r="H5260" i="7"/>
  <c r="M5260" i="7" s="1"/>
  <c r="H5259" i="7"/>
  <c r="H5258" i="7"/>
  <c r="H5257" i="7"/>
  <c r="H5256" i="7"/>
  <c r="M5256" i="7" s="1"/>
  <c r="H5255" i="7"/>
  <c r="M5255" i="7" s="1"/>
  <c r="H5254" i="7"/>
  <c r="M5254" i="7" s="1"/>
  <c r="H5253" i="7"/>
  <c r="L5253" i="7" s="1"/>
  <c r="H5252" i="7"/>
  <c r="L5252" i="7" s="1"/>
  <c r="H5251" i="7"/>
  <c r="L5251" i="7" s="1"/>
  <c r="H5250" i="7"/>
  <c r="L5250" i="7" s="1"/>
  <c r="H5249" i="7"/>
  <c r="M5249" i="7" s="1"/>
  <c r="H5248" i="7"/>
  <c r="M5248" i="7" s="1"/>
  <c r="H5247" i="7"/>
  <c r="H5246" i="7"/>
  <c r="H5245" i="7"/>
  <c r="M5245" i="7" s="1"/>
  <c r="H5244" i="7"/>
  <c r="M5244" i="7" s="1"/>
  <c r="H5243" i="7"/>
  <c r="H5242" i="7"/>
  <c r="L5242" i="7" s="1"/>
  <c r="H5241" i="7"/>
  <c r="H5240" i="7"/>
  <c r="M5240" i="7" s="1"/>
  <c r="H5239" i="7"/>
  <c r="M5239" i="7" s="1"/>
  <c r="H5238" i="7"/>
  <c r="M5238" i="7" s="1"/>
  <c r="H5237" i="7"/>
  <c r="H5236" i="7"/>
  <c r="M5236" i="7" s="1"/>
  <c r="H5235" i="7"/>
  <c r="L5235" i="7" s="1"/>
  <c r="H5234" i="7"/>
  <c r="H5233" i="7"/>
  <c r="M5233" i="7" s="1"/>
  <c r="H5232" i="7"/>
  <c r="M5232" i="7" s="1"/>
  <c r="H5231" i="7"/>
  <c r="H5230" i="7"/>
  <c r="L5230" i="7" s="1"/>
  <c r="H5229" i="7"/>
  <c r="M5229" i="7" s="1"/>
  <c r="H5228" i="7"/>
  <c r="H5227" i="7"/>
  <c r="L5227" i="7" s="1"/>
  <c r="H5226" i="7"/>
  <c r="L5226" i="7" s="1"/>
  <c r="H5225" i="7"/>
  <c r="H5224" i="7"/>
  <c r="M5224" i="7" s="1"/>
  <c r="H5223" i="7"/>
  <c r="H5222" i="7"/>
  <c r="L5222" i="7" s="1"/>
  <c r="H5221" i="7"/>
  <c r="M5221" i="7" s="1"/>
  <c r="H5220" i="7"/>
  <c r="H5219" i="7"/>
  <c r="L5219" i="7" s="1"/>
  <c r="H5218" i="7"/>
  <c r="H5217" i="7"/>
  <c r="L5217" i="7" s="1"/>
  <c r="H5216" i="7"/>
  <c r="M5216" i="7" s="1"/>
  <c r="H5215" i="7"/>
  <c r="H5214" i="7"/>
  <c r="H5213" i="7"/>
  <c r="L5213" i="7" s="1"/>
  <c r="H5212" i="7"/>
  <c r="M5212" i="7" s="1"/>
  <c r="H5211" i="7"/>
  <c r="L5211" i="7" s="1"/>
  <c r="H5210" i="7"/>
  <c r="H5209" i="7"/>
  <c r="H5208" i="7"/>
  <c r="M5208" i="7" s="1"/>
  <c r="H5207" i="7"/>
  <c r="M5207" i="7" s="1"/>
  <c r="H5206" i="7"/>
  <c r="H5205" i="7"/>
  <c r="M5205" i="7" s="1"/>
  <c r="H5204" i="7"/>
  <c r="M5204" i="7" s="1"/>
  <c r="H5203" i="7"/>
  <c r="L5203" i="7" s="1"/>
  <c r="H5202" i="7"/>
  <c r="H5201" i="7"/>
  <c r="H5200" i="7"/>
  <c r="M5200" i="7" s="1"/>
  <c r="H5199" i="7"/>
  <c r="H5198" i="7"/>
  <c r="M5198" i="7" s="1"/>
  <c r="H5197" i="7"/>
  <c r="M5197" i="7" s="1"/>
  <c r="H5196" i="7"/>
  <c r="H5195" i="7"/>
  <c r="L5195" i="7" s="1"/>
  <c r="H5194" i="7"/>
  <c r="H5193" i="7"/>
  <c r="H5192" i="7"/>
  <c r="M5192" i="7" s="1"/>
  <c r="H5191" i="7"/>
  <c r="M5191" i="7" s="1"/>
  <c r="H5190" i="7"/>
  <c r="H5189" i="7"/>
  <c r="M5189" i="7" s="1"/>
  <c r="H5188" i="7"/>
  <c r="H5187" i="7"/>
  <c r="L5187" i="7" s="1"/>
  <c r="H5186" i="7"/>
  <c r="H5185" i="7"/>
  <c r="L5185" i="7" s="1"/>
  <c r="H5184" i="7"/>
  <c r="M5184" i="7" s="1"/>
  <c r="H5183" i="7"/>
  <c r="H5182" i="7"/>
  <c r="L5182" i="7" s="1"/>
  <c r="H5181" i="7"/>
  <c r="H5180" i="7"/>
  <c r="M5180" i="7" s="1"/>
  <c r="H5179" i="7"/>
  <c r="H5178" i="7"/>
  <c r="H5177" i="7"/>
  <c r="H5176" i="7"/>
  <c r="M5176" i="7" s="1"/>
  <c r="H5175" i="7"/>
  <c r="M5175" i="7" s="1"/>
  <c r="H5174" i="7"/>
  <c r="H5173" i="7"/>
  <c r="M5173" i="7" s="1"/>
  <c r="H5172" i="7"/>
  <c r="M5172" i="7" s="1"/>
  <c r="H5171" i="7"/>
  <c r="L5171" i="7" s="1"/>
  <c r="H5170" i="7"/>
  <c r="H5169" i="7"/>
  <c r="L5169" i="7" s="1"/>
  <c r="H5168" i="7"/>
  <c r="H5167" i="7"/>
  <c r="H5166" i="7"/>
  <c r="L5166" i="7" s="1"/>
  <c r="H5165" i="7"/>
  <c r="H5164" i="7"/>
  <c r="M5164" i="7" s="1"/>
  <c r="H5163" i="7"/>
  <c r="L5163" i="7" s="1"/>
  <c r="H5162" i="7"/>
  <c r="M5162" i="7" s="1"/>
  <c r="H5161" i="7"/>
  <c r="L5161" i="7" s="1"/>
  <c r="H5160" i="7"/>
  <c r="H5159" i="7"/>
  <c r="H5158" i="7"/>
  <c r="L5158" i="7" s="1"/>
  <c r="H5157" i="7"/>
  <c r="H5156" i="7"/>
  <c r="H5155" i="7"/>
  <c r="L5155" i="7" s="1"/>
  <c r="H5154" i="7"/>
  <c r="H5153" i="7"/>
  <c r="L5153" i="7" s="1"/>
  <c r="H5152" i="7"/>
  <c r="M5152" i="7" s="1"/>
  <c r="H5151" i="7"/>
  <c r="H5150" i="7"/>
  <c r="M5150" i="7" s="1"/>
  <c r="H5149" i="7"/>
  <c r="H5148" i="7"/>
  <c r="H5147" i="7"/>
  <c r="L5147" i="7" s="1"/>
  <c r="H5146" i="7"/>
  <c r="H5145" i="7"/>
  <c r="L5145" i="7" s="1"/>
  <c r="H5144" i="7"/>
  <c r="M5144" i="7" s="1"/>
  <c r="H5143" i="7"/>
  <c r="H5142" i="7"/>
  <c r="H5141" i="7"/>
  <c r="M5141" i="7" s="1"/>
  <c r="H5140" i="7"/>
  <c r="M5140" i="7" s="1"/>
  <c r="H5139" i="7"/>
  <c r="H5138" i="7"/>
  <c r="H5137" i="7"/>
  <c r="H5136" i="7"/>
  <c r="M5136" i="7" s="1"/>
  <c r="H5135" i="7"/>
  <c r="H5134" i="7"/>
  <c r="H5133" i="7"/>
  <c r="L5133" i="7" s="1"/>
  <c r="H5132" i="7"/>
  <c r="H5131" i="7"/>
  <c r="L5131" i="7" s="1"/>
  <c r="H5130" i="7"/>
  <c r="M5130" i="7" s="1"/>
  <c r="H5129" i="7"/>
  <c r="L5129" i="7" s="1"/>
  <c r="H5128" i="7"/>
  <c r="M5128" i="7" s="1"/>
  <c r="H5127" i="7"/>
  <c r="H5126" i="7"/>
  <c r="M5126" i="7" s="1"/>
  <c r="H5125" i="7"/>
  <c r="H5124" i="7"/>
  <c r="M5124" i="7" s="1"/>
  <c r="H5123" i="7"/>
  <c r="H5122" i="7"/>
  <c r="M5122" i="7" s="1"/>
  <c r="H5121" i="7"/>
  <c r="L5121" i="7" s="1"/>
  <c r="H5120" i="7"/>
  <c r="M5120" i="7" s="1"/>
  <c r="H5119" i="7"/>
  <c r="H5118" i="7"/>
  <c r="H5117" i="7"/>
  <c r="M5117" i="7" s="1"/>
  <c r="H5116" i="7"/>
  <c r="H5115" i="7"/>
  <c r="L5115" i="7" s="1"/>
  <c r="H5114" i="7"/>
  <c r="M5114" i="7" s="1"/>
  <c r="H5113" i="7"/>
  <c r="L5113" i="7" s="1"/>
  <c r="H5112" i="7"/>
  <c r="M5112" i="7" s="1"/>
  <c r="H5111" i="7"/>
  <c r="H5110" i="7"/>
  <c r="H5109" i="7"/>
  <c r="H5108" i="7"/>
  <c r="M5108" i="7" s="1"/>
  <c r="H5107" i="7"/>
  <c r="L5107" i="7" s="1"/>
  <c r="H5106" i="7"/>
  <c r="M5106" i="7" s="1"/>
  <c r="H5105" i="7"/>
  <c r="L5105" i="7" s="1"/>
  <c r="H5104" i="7"/>
  <c r="M5104" i="7" s="1"/>
  <c r="H5103" i="7"/>
  <c r="H5102" i="7"/>
  <c r="M5102" i="7" s="1"/>
  <c r="H5101" i="7"/>
  <c r="M5101" i="7" s="1"/>
  <c r="H5100" i="7"/>
  <c r="H5099" i="7"/>
  <c r="L5099" i="7" s="1"/>
  <c r="H5098" i="7"/>
  <c r="H5097" i="7"/>
  <c r="H5096" i="7"/>
  <c r="M5096" i="7" s="1"/>
  <c r="H5095" i="7"/>
  <c r="H5094" i="7"/>
  <c r="M5094" i="7" s="1"/>
  <c r="H5093" i="7"/>
  <c r="L5093" i="7" s="1"/>
  <c r="H5092" i="7"/>
  <c r="M5092" i="7" s="1"/>
  <c r="H5091" i="7"/>
  <c r="L5091" i="7" s="1"/>
  <c r="H5090" i="7"/>
  <c r="M5090" i="7" s="1"/>
  <c r="H5089" i="7"/>
  <c r="L5089" i="7" s="1"/>
  <c r="H5088" i="7"/>
  <c r="M5088" i="7" s="1"/>
  <c r="H5087" i="7"/>
  <c r="H5086" i="7"/>
  <c r="M5086" i="7" s="1"/>
  <c r="H5085" i="7"/>
  <c r="L5085" i="7" s="1"/>
  <c r="H5084" i="7"/>
  <c r="M5084" i="7" s="1"/>
  <c r="H5083" i="7"/>
  <c r="H5082" i="7"/>
  <c r="H5081" i="7"/>
  <c r="L5081" i="7" s="1"/>
  <c r="H5080" i="7"/>
  <c r="M5080" i="7" s="1"/>
  <c r="H5079" i="7"/>
  <c r="H5078" i="7"/>
  <c r="M5078" i="7" s="1"/>
  <c r="H5077" i="7"/>
  <c r="L5077" i="7" s="1"/>
  <c r="H5076" i="7"/>
  <c r="H5075" i="7"/>
  <c r="L5075" i="7" s="1"/>
  <c r="H5074" i="7"/>
  <c r="M5074" i="7" s="1"/>
  <c r="H5073" i="7"/>
  <c r="L5073" i="7" s="1"/>
  <c r="H5072" i="7"/>
  <c r="H5071" i="7"/>
  <c r="H5070" i="7"/>
  <c r="L5070" i="7" s="1"/>
  <c r="H5069" i="7"/>
  <c r="M5069" i="7" s="1"/>
  <c r="H5068" i="7"/>
  <c r="H5067" i="7"/>
  <c r="L5067" i="7" s="1"/>
  <c r="H5066" i="7"/>
  <c r="L5066" i="7" s="1"/>
  <c r="H5065" i="7"/>
  <c r="H5064" i="7"/>
  <c r="M5064" i="7" s="1"/>
  <c r="H5063" i="7"/>
  <c r="H5062" i="7"/>
  <c r="M5062" i="7" s="1"/>
  <c r="H5061" i="7"/>
  <c r="H5060" i="7"/>
  <c r="M5060" i="7" s="1"/>
  <c r="H5059" i="7"/>
  <c r="L5059" i="7" s="1"/>
  <c r="H5058" i="7"/>
  <c r="M5058" i="7" s="1"/>
  <c r="H5057" i="7"/>
  <c r="H5056" i="7"/>
  <c r="M5056" i="7" s="1"/>
  <c r="H5055" i="7"/>
  <c r="H5054" i="7"/>
  <c r="M5054" i="7" s="1"/>
  <c r="H5053" i="7"/>
  <c r="M5053" i="7" s="1"/>
  <c r="H5052" i="7"/>
  <c r="M5052" i="7" s="1"/>
  <c r="H5051" i="7"/>
  <c r="L5051" i="7" s="1"/>
  <c r="H5050" i="7"/>
  <c r="M5050" i="7" s="1"/>
  <c r="H5049" i="7"/>
  <c r="L5049" i="7" s="1"/>
  <c r="H5048" i="7"/>
  <c r="M5048" i="7" s="1"/>
  <c r="H5047" i="7"/>
  <c r="H5046" i="7"/>
  <c r="M5046" i="7" s="1"/>
  <c r="H5045" i="7"/>
  <c r="L5045" i="7" s="1"/>
  <c r="H5044" i="7"/>
  <c r="M5044" i="7" s="1"/>
  <c r="H5043" i="7"/>
  <c r="H5042" i="7"/>
  <c r="M5042" i="7" s="1"/>
  <c r="H5041" i="7"/>
  <c r="L5041" i="7" s="1"/>
  <c r="H5040" i="7"/>
  <c r="M5040" i="7" s="1"/>
  <c r="H5039" i="7"/>
  <c r="H5038" i="7"/>
  <c r="M5038" i="7" s="1"/>
  <c r="H5037" i="7"/>
  <c r="M5037" i="7" s="1"/>
  <c r="H5036" i="7"/>
  <c r="M5036" i="7" s="1"/>
  <c r="H5035" i="7"/>
  <c r="L5035" i="7" s="1"/>
  <c r="H5034" i="7"/>
  <c r="L5034" i="7" s="1"/>
  <c r="H5033" i="7"/>
  <c r="H5032" i="7"/>
  <c r="M5032" i="7" s="1"/>
  <c r="H5031" i="7"/>
  <c r="H5030" i="7"/>
  <c r="H5029" i="7"/>
  <c r="L5029" i="7" s="1"/>
  <c r="H5028" i="7"/>
  <c r="H5027" i="7"/>
  <c r="L5027" i="7" s="1"/>
  <c r="H5026" i="7"/>
  <c r="M5026" i="7" s="1"/>
  <c r="H5025" i="7"/>
  <c r="H5024" i="7"/>
  <c r="M5024" i="7" s="1"/>
  <c r="H5023" i="7"/>
  <c r="H5022" i="7"/>
  <c r="M5022" i="7" s="1"/>
  <c r="H5021" i="7"/>
  <c r="H5020" i="7"/>
  <c r="M5020" i="7" s="1"/>
  <c r="H5019" i="7"/>
  <c r="L5019" i="7" s="1"/>
  <c r="H5018" i="7"/>
  <c r="M5018" i="7" s="1"/>
  <c r="H5017" i="7"/>
  <c r="L5017" i="7" s="1"/>
  <c r="H5016" i="7"/>
  <c r="M5016" i="7" s="1"/>
  <c r="H5015" i="7"/>
  <c r="H5014" i="7"/>
  <c r="M5014" i="7" s="1"/>
  <c r="H5013" i="7"/>
  <c r="M5013" i="7" s="1"/>
  <c r="H5012" i="7"/>
  <c r="M5012" i="7" s="1"/>
  <c r="H5011" i="7"/>
  <c r="L5011" i="7" s="1"/>
  <c r="H5010" i="7"/>
  <c r="M5010" i="7" s="1"/>
  <c r="H5009" i="7"/>
  <c r="L5009" i="7" s="1"/>
  <c r="H5008" i="7"/>
  <c r="M5008" i="7" s="1"/>
  <c r="H5007" i="7"/>
  <c r="H5006" i="7"/>
  <c r="H5005" i="7"/>
  <c r="M5005" i="7" s="1"/>
  <c r="H5004" i="7"/>
  <c r="M5004" i="7" s="1"/>
  <c r="H5003" i="7"/>
  <c r="L5003" i="7" s="1"/>
  <c r="H5002" i="7"/>
  <c r="M5002" i="7" s="1"/>
  <c r="H5001" i="7"/>
  <c r="H5000" i="7"/>
  <c r="M5000" i="7" s="1"/>
  <c r="H4999" i="7"/>
  <c r="H4998" i="7"/>
  <c r="H4997" i="7"/>
  <c r="L4997" i="7" s="1"/>
  <c r="H4996" i="7"/>
  <c r="M4996" i="7" s="1"/>
  <c r="H4995" i="7"/>
  <c r="L4995" i="7" s="1"/>
  <c r="H4994" i="7"/>
  <c r="M4994" i="7" s="1"/>
  <c r="H4993" i="7"/>
  <c r="L4993" i="7" s="1"/>
  <c r="H4992" i="7"/>
  <c r="M4992" i="7" s="1"/>
  <c r="H4991" i="7"/>
  <c r="H4990" i="7"/>
  <c r="M4990" i="7" s="1"/>
  <c r="H4989" i="7"/>
  <c r="M4989" i="7" s="1"/>
  <c r="H4988" i="7"/>
  <c r="H4987" i="7"/>
  <c r="L4987" i="7" s="1"/>
  <c r="H4986" i="7"/>
  <c r="L4986" i="7" s="1"/>
  <c r="H4985" i="7"/>
  <c r="L4985" i="7" s="1"/>
  <c r="H4984" i="7"/>
  <c r="M4984" i="7" s="1"/>
  <c r="H4983" i="7"/>
  <c r="H4982" i="7"/>
  <c r="L4982" i="7" s="1"/>
  <c r="H4981" i="7"/>
  <c r="L4981" i="7" s="1"/>
  <c r="H4980" i="7"/>
  <c r="H4979" i="7"/>
  <c r="L4979" i="7" s="1"/>
  <c r="H4978" i="7"/>
  <c r="M4978" i="7" s="1"/>
  <c r="H4977" i="7"/>
  <c r="L4977" i="7" s="1"/>
  <c r="H4976" i="7"/>
  <c r="H4975" i="7"/>
  <c r="H4974" i="7"/>
  <c r="L4974" i="7" s="1"/>
  <c r="H4973" i="7"/>
  <c r="L4973" i="7" s="1"/>
  <c r="H4972" i="7"/>
  <c r="H4971" i="7"/>
  <c r="L4971" i="7" s="1"/>
  <c r="H4970" i="7"/>
  <c r="L4970" i="7" s="1"/>
  <c r="H4969" i="7"/>
  <c r="H4968" i="7"/>
  <c r="M4968" i="7" s="1"/>
  <c r="H4967" i="7"/>
  <c r="H4966" i="7"/>
  <c r="M4966" i="7" s="1"/>
  <c r="H4965" i="7"/>
  <c r="L4965" i="7" s="1"/>
  <c r="H4964" i="7"/>
  <c r="H4963" i="7"/>
  <c r="L4963" i="7" s="1"/>
  <c r="H4962" i="7"/>
  <c r="M4962" i="7" s="1"/>
  <c r="H4961" i="7"/>
  <c r="L4961" i="7" s="1"/>
  <c r="H4960" i="7"/>
  <c r="M4960" i="7" s="1"/>
  <c r="H4959" i="7"/>
  <c r="H4958" i="7"/>
  <c r="M4958" i="7" s="1"/>
  <c r="H4957" i="7"/>
  <c r="H4956" i="7"/>
  <c r="M4956" i="7" s="1"/>
  <c r="H4955" i="7"/>
  <c r="L4955" i="7" s="1"/>
  <c r="H4954" i="7"/>
  <c r="M4954" i="7" s="1"/>
  <c r="H4953" i="7"/>
  <c r="H4952" i="7"/>
  <c r="M4952" i="7" s="1"/>
  <c r="H4951" i="7"/>
  <c r="H4950" i="7"/>
  <c r="L4950" i="7" s="1"/>
  <c r="H4949" i="7"/>
  <c r="M4949" i="7" s="1"/>
  <c r="H4948" i="7"/>
  <c r="H4947" i="7"/>
  <c r="L4947" i="7" s="1"/>
  <c r="H4946" i="7"/>
  <c r="H4945" i="7"/>
  <c r="L4945" i="7" s="1"/>
  <c r="H4944" i="7"/>
  <c r="H4943" i="7"/>
  <c r="H4942" i="7"/>
  <c r="H4941" i="7"/>
  <c r="M4941" i="7" s="1"/>
  <c r="H4940" i="7"/>
  <c r="M4940" i="7" s="1"/>
  <c r="H4939" i="7"/>
  <c r="L4939" i="7" s="1"/>
  <c r="H4938" i="7"/>
  <c r="M4938" i="7" s="1"/>
  <c r="H4937" i="7"/>
  <c r="H4936" i="7"/>
  <c r="M4936" i="7" s="1"/>
  <c r="H4935" i="7"/>
  <c r="H4934" i="7"/>
  <c r="L4934" i="7" s="1"/>
  <c r="H4933" i="7"/>
  <c r="M4933" i="7" s="1"/>
  <c r="H4932" i="7"/>
  <c r="M4932" i="7" s="1"/>
  <c r="H4931" i="7"/>
  <c r="L4931" i="7" s="1"/>
  <c r="H4930" i="7"/>
  <c r="H4929" i="7"/>
  <c r="M4929" i="7" s="1"/>
  <c r="H4928" i="7"/>
  <c r="M4928" i="7" s="1"/>
  <c r="H4927" i="7"/>
  <c r="H4926" i="7"/>
  <c r="M4926" i="7" s="1"/>
  <c r="H4925" i="7"/>
  <c r="L4925" i="7" s="1"/>
  <c r="H4924" i="7"/>
  <c r="M4924" i="7" s="1"/>
  <c r="H4923" i="7"/>
  <c r="H4922" i="7"/>
  <c r="M4922" i="7" s="1"/>
  <c r="H4921" i="7"/>
  <c r="M4921" i="7" s="1"/>
  <c r="H4920" i="7"/>
  <c r="H4919" i="7"/>
  <c r="L4919" i="7" s="1"/>
  <c r="H4918" i="7"/>
  <c r="L4918" i="7" s="1"/>
  <c r="H4917" i="7"/>
  <c r="H4916" i="7"/>
  <c r="H4915" i="7"/>
  <c r="L4915" i="7" s="1"/>
  <c r="H4914" i="7"/>
  <c r="L4914" i="7" s="1"/>
  <c r="H4913" i="7"/>
  <c r="M4913" i="7" s="1"/>
  <c r="H4912" i="7"/>
  <c r="H4911" i="7"/>
  <c r="L4911" i="7" s="1"/>
  <c r="H4910" i="7"/>
  <c r="M4910" i="7" s="1"/>
  <c r="H4909" i="7"/>
  <c r="M4909" i="7" s="1"/>
  <c r="H4908" i="7"/>
  <c r="M4908" i="7" s="1"/>
  <c r="H4907" i="7"/>
  <c r="H4906" i="7"/>
  <c r="L4906" i="7" s="1"/>
  <c r="H4905" i="7"/>
  <c r="M4905" i="7" s="1"/>
  <c r="H4904" i="7"/>
  <c r="H4903" i="7"/>
  <c r="L4903" i="7" s="1"/>
  <c r="H4902" i="7"/>
  <c r="M4902" i="7" s="1"/>
  <c r="H4901" i="7"/>
  <c r="H4900" i="7"/>
  <c r="H4899" i="7"/>
  <c r="H4898" i="7"/>
  <c r="M4898" i="7" s="1"/>
  <c r="H4897" i="7"/>
  <c r="H4896" i="7"/>
  <c r="M4896" i="7" s="1"/>
  <c r="H4895" i="7"/>
  <c r="L4895" i="7" s="1"/>
  <c r="H4894" i="7"/>
  <c r="L4894" i="7" s="1"/>
  <c r="H4893" i="7"/>
  <c r="H4892" i="7"/>
  <c r="M4892" i="7" s="1"/>
  <c r="H4891" i="7"/>
  <c r="H4890" i="7"/>
  <c r="L4890" i="7" s="1"/>
  <c r="H4889" i="7"/>
  <c r="M4889" i="7" s="1"/>
  <c r="H4888" i="7"/>
  <c r="H4887" i="7"/>
  <c r="L4887" i="7" s="1"/>
  <c r="H4886" i="7"/>
  <c r="L4886" i="7" s="1"/>
  <c r="H4885" i="7"/>
  <c r="H4884" i="7"/>
  <c r="M4884" i="7" s="1"/>
  <c r="H4883" i="7"/>
  <c r="L4883" i="7" s="1"/>
  <c r="H4882" i="7"/>
  <c r="L4882" i="7" s="1"/>
  <c r="H4881" i="7"/>
  <c r="H4880" i="7"/>
  <c r="M4880" i="7" s="1"/>
  <c r="H4879" i="7"/>
  <c r="L4879" i="7" s="1"/>
  <c r="H4878" i="7"/>
  <c r="M4878" i="7" s="1"/>
  <c r="H4877" i="7"/>
  <c r="M4877" i="7" s="1"/>
  <c r="H4876" i="7"/>
  <c r="M4876" i="7" s="1"/>
  <c r="H4875" i="7"/>
  <c r="H4874" i="7"/>
  <c r="M4874" i="7" s="1"/>
  <c r="H4873" i="7"/>
  <c r="M4873" i="7" s="1"/>
  <c r="H4872" i="7"/>
  <c r="H4871" i="7"/>
  <c r="H4870" i="7"/>
  <c r="M4870" i="7" s="1"/>
  <c r="H4869" i="7"/>
  <c r="H4868" i="7"/>
  <c r="M4868" i="7" s="1"/>
  <c r="H4867" i="7"/>
  <c r="L4867" i="7" s="1"/>
  <c r="H4866" i="7"/>
  <c r="M4866" i="7" s="1"/>
  <c r="H4865" i="7"/>
  <c r="L4865" i="7" s="1"/>
  <c r="H4864" i="7"/>
  <c r="M4864" i="7" s="1"/>
  <c r="H4863" i="7"/>
  <c r="L4863" i="7" s="1"/>
  <c r="H4862" i="7"/>
  <c r="M4862" i="7" s="1"/>
  <c r="H4861" i="7"/>
  <c r="M4861" i="7" s="1"/>
  <c r="H4860" i="7"/>
  <c r="M4860" i="7" s="1"/>
  <c r="H4859" i="7"/>
  <c r="H4858" i="7"/>
  <c r="M4858" i="7" s="1"/>
  <c r="H4857" i="7"/>
  <c r="M4857" i="7" s="1"/>
  <c r="H4856" i="7"/>
  <c r="H4855" i="7"/>
  <c r="L4855" i="7" s="1"/>
  <c r="H4854" i="7"/>
  <c r="H4853" i="7"/>
  <c r="H4852" i="7"/>
  <c r="M4852" i="7" s="1"/>
  <c r="H4851" i="7"/>
  <c r="L4851" i="7" s="1"/>
  <c r="H4850" i="7"/>
  <c r="L4850" i="7" s="1"/>
  <c r="H4849" i="7"/>
  <c r="L4849" i="7" s="1"/>
  <c r="H4848" i="7"/>
  <c r="M4848" i="7" s="1"/>
  <c r="H4847" i="7"/>
  <c r="L4847" i="7" s="1"/>
  <c r="H4846" i="7"/>
  <c r="M4846" i="7" s="1"/>
  <c r="H4845" i="7"/>
  <c r="M4845" i="7" s="1"/>
  <c r="H4844" i="7"/>
  <c r="M4844" i="7" s="1"/>
  <c r="H4843" i="7"/>
  <c r="H4842" i="7"/>
  <c r="M4842" i="7" s="1"/>
  <c r="H4841" i="7"/>
  <c r="M4841" i="7" s="1"/>
  <c r="H4840" i="7"/>
  <c r="H4839" i="7"/>
  <c r="L4839" i="7" s="1"/>
  <c r="H4838" i="7"/>
  <c r="M4838" i="7" s="1"/>
  <c r="H4837" i="7"/>
  <c r="H4836" i="7"/>
  <c r="M4836" i="7" s="1"/>
  <c r="H4835" i="7"/>
  <c r="L4835" i="7" s="1"/>
  <c r="H4834" i="7"/>
  <c r="M4834" i="7" s="1"/>
  <c r="H4833" i="7"/>
  <c r="L4833" i="7" s="1"/>
  <c r="H4832" i="7"/>
  <c r="M4832" i="7" s="1"/>
  <c r="H4831" i="7"/>
  <c r="L4831" i="7" s="1"/>
  <c r="H4830" i="7"/>
  <c r="L4830" i="7" s="1"/>
  <c r="H4829" i="7"/>
  <c r="M4829" i="7" s="1"/>
  <c r="H4828" i="7"/>
  <c r="M4828" i="7" s="1"/>
  <c r="H4827" i="7"/>
  <c r="H4826" i="7"/>
  <c r="L4826" i="7" s="1"/>
  <c r="H4825" i="7"/>
  <c r="M4825" i="7" s="1"/>
  <c r="H4824" i="7"/>
  <c r="H4823" i="7"/>
  <c r="L4823" i="7" s="1"/>
  <c r="H4822" i="7"/>
  <c r="H4821" i="7"/>
  <c r="H4820" i="7"/>
  <c r="M4820" i="7" s="1"/>
  <c r="H4819" i="7"/>
  <c r="M4819" i="7" s="1"/>
  <c r="H4818" i="7"/>
  <c r="H4817" i="7"/>
  <c r="M4817" i="7" s="1"/>
  <c r="H4816" i="7"/>
  <c r="M4816" i="7" s="1"/>
  <c r="H4815" i="7"/>
  <c r="H4814" i="7"/>
  <c r="M4814" i="7" s="1"/>
  <c r="H4813" i="7"/>
  <c r="M4813" i="7" s="1"/>
  <c r="H4812" i="7"/>
  <c r="H4811" i="7"/>
  <c r="M4811" i="7" s="1"/>
  <c r="H4810" i="7"/>
  <c r="L4810" i="7" s="1"/>
  <c r="H4809" i="7"/>
  <c r="M4809" i="7" s="1"/>
  <c r="H4808" i="7"/>
  <c r="M4808" i="7" s="1"/>
  <c r="H4807" i="7"/>
  <c r="L4807" i="7" s="1"/>
  <c r="H4806" i="7"/>
  <c r="M4806" i="7" s="1"/>
  <c r="H4805" i="7"/>
  <c r="M4805" i="7" s="1"/>
  <c r="H4804" i="7"/>
  <c r="M4804" i="7" s="1"/>
  <c r="H4803" i="7"/>
  <c r="M4803" i="7" s="1"/>
  <c r="H4802" i="7"/>
  <c r="H4801" i="7"/>
  <c r="M4801" i="7" s="1"/>
  <c r="H4800" i="7"/>
  <c r="L4800" i="7" s="1"/>
  <c r="H4799" i="7"/>
  <c r="L4799" i="7" s="1"/>
  <c r="H4798" i="7"/>
  <c r="M4798" i="7" s="1"/>
  <c r="H4797" i="7"/>
  <c r="L4797" i="7" s="1"/>
  <c r="H4796" i="7"/>
  <c r="M4796" i="7" s="1"/>
  <c r="H4795" i="7"/>
  <c r="M4795" i="7" s="1"/>
  <c r="H4794" i="7"/>
  <c r="M4794" i="7" s="1"/>
  <c r="H4793" i="7"/>
  <c r="L4793" i="7" s="1"/>
  <c r="H4792" i="7"/>
  <c r="H4791" i="7"/>
  <c r="L4791" i="7" s="1"/>
  <c r="H4790" i="7"/>
  <c r="M4790" i="7" s="1"/>
  <c r="H4789" i="7"/>
  <c r="H4788" i="7"/>
  <c r="M4788" i="7" s="1"/>
  <c r="H4787" i="7"/>
  <c r="L4787" i="7" s="1"/>
  <c r="H4786" i="7"/>
  <c r="M4786" i="7" s="1"/>
  <c r="H4785" i="7"/>
  <c r="M4785" i="7" s="1"/>
  <c r="H4784" i="7"/>
  <c r="M4784" i="7" s="1"/>
  <c r="H4783" i="7"/>
  <c r="H4782" i="7"/>
  <c r="M4782" i="7" s="1"/>
  <c r="H4781" i="7"/>
  <c r="M4781" i="7" s="1"/>
  <c r="H4780" i="7"/>
  <c r="H4779" i="7"/>
  <c r="M4779" i="7" s="1"/>
  <c r="H4778" i="7"/>
  <c r="L4778" i="7" s="1"/>
  <c r="H4777" i="7"/>
  <c r="H4776" i="7"/>
  <c r="M4776" i="7" s="1"/>
  <c r="H4775" i="7"/>
  <c r="L4775" i="7" s="1"/>
  <c r="H4774" i="7"/>
  <c r="M4774" i="7" s="1"/>
  <c r="H4773" i="7"/>
  <c r="M4773" i="7" s="1"/>
  <c r="H4772" i="7"/>
  <c r="M4772" i="7" s="1"/>
  <c r="H4771" i="7"/>
  <c r="H4770" i="7"/>
  <c r="L4770" i="7" s="1"/>
  <c r="H4769" i="7"/>
  <c r="M4769" i="7" s="1"/>
  <c r="H4768" i="7"/>
  <c r="L4768" i="7" s="1"/>
  <c r="H4767" i="7"/>
  <c r="L4767" i="7" s="1"/>
  <c r="H4766" i="7"/>
  <c r="M4766" i="7" s="1"/>
  <c r="H4765" i="7"/>
  <c r="L4765" i="7" s="1"/>
  <c r="H4764" i="7"/>
  <c r="M4764" i="7" s="1"/>
  <c r="H4763" i="7"/>
  <c r="M4763" i="7" s="1"/>
  <c r="H4762" i="7"/>
  <c r="L4762" i="7" s="1"/>
  <c r="H4761" i="7"/>
  <c r="M4761" i="7" s="1"/>
  <c r="H4760" i="7"/>
  <c r="H4759" i="7"/>
  <c r="L4759" i="7" s="1"/>
  <c r="H4758" i="7"/>
  <c r="L4758" i="7" s="1"/>
  <c r="H4757" i="7"/>
  <c r="H4756" i="7"/>
  <c r="M4756" i="7" s="1"/>
  <c r="H4755" i="7"/>
  <c r="M4755" i="7" s="1"/>
  <c r="H4754" i="7"/>
  <c r="M4754" i="7" s="1"/>
  <c r="H4753" i="7"/>
  <c r="M4753" i="7" s="1"/>
  <c r="H4752" i="7"/>
  <c r="M4752" i="7" s="1"/>
  <c r="H4751" i="7"/>
  <c r="H4750" i="7"/>
  <c r="H4749" i="7"/>
  <c r="M4749" i="7" s="1"/>
  <c r="H4748" i="7"/>
  <c r="H4747" i="7"/>
  <c r="M4747" i="7" s="1"/>
  <c r="H4746" i="7"/>
  <c r="H4745" i="7"/>
  <c r="M4745" i="7" s="1"/>
  <c r="H4744" i="7"/>
  <c r="M4744" i="7" s="1"/>
  <c r="H4743" i="7"/>
  <c r="L4743" i="7" s="1"/>
  <c r="H4742" i="7"/>
  <c r="M4742" i="7" s="1"/>
  <c r="H4741" i="7"/>
  <c r="M4741" i="7" s="1"/>
  <c r="H4740" i="7"/>
  <c r="M4740" i="7" s="1"/>
  <c r="H4739" i="7"/>
  <c r="M4739" i="7" s="1"/>
  <c r="H4738" i="7"/>
  <c r="L4738" i="7" s="1"/>
  <c r="H4737" i="7"/>
  <c r="M4737" i="7" s="1"/>
  <c r="H4736" i="7"/>
  <c r="H4735" i="7"/>
  <c r="L4735" i="7" s="1"/>
  <c r="H4734" i="7"/>
  <c r="M4734" i="7" s="1"/>
  <c r="H4733" i="7"/>
  <c r="L4733" i="7" s="1"/>
  <c r="H4732" i="7"/>
  <c r="M4732" i="7" s="1"/>
  <c r="H4731" i="7"/>
  <c r="H4730" i="7"/>
  <c r="H4729" i="7"/>
  <c r="L4729" i="7" s="1"/>
  <c r="H4728" i="7"/>
  <c r="H4727" i="7"/>
  <c r="L4727" i="7" s="1"/>
  <c r="H4726" i="7"/>
  <c r="M4726" i="7" s="1"/>
  <c r="H4725" i="7"/>
  <c r="H4724" i="7"/>
  <c r="M4724" i="7" s="1"/>
  <c r="H4723" i="7"/>
  <c r="H4722" i="7"/>
  <c r="L4722" i="7" s="1"/>
  <c r="H4721" i="7"/>
  <c r="M4721" i="7" s="1"/>
  <c r="H4720" i="7"/>
  <c r="M4720" i="7" s="1"/>
  <c r="H4719" i="7"/>
  <c r="H4718" i="7"/>
  <c r="M4718" i="7" s="1"/>
  <c r="H4717" i="7"/>
  <c r="M4717" i="7" s="1"/>
  <c r="H4716" i="7"/>
  <c r="H4715" i="7"/>
  <c r="M4715" i="7" s="1"/>
  <c r="H4714" i="7"/>
  <c r="H4713" i="7"/>
  <c r="M4713" i="7" s="1"/>
  <c r="H4712" i="7"/>
  <c r="M4712" i="7" s="1"/>
  <c r="H4711" i="7"/>
  <c r="L4711" i="7" s="1"/>
  <c r="H4710" i="7"/>
  <c r="M4710" i="7" s="1"/>
  <c r="H4709" i="7"/>
  <c r="M4709" i="7" s="1"/>
  <c r="H4708" i="7"/>
  <c r="M4708" i="7" s="1"/>
  <c r="H4707" i="7"/>
  <c r="M4707" i="7" s="1"/>
  <c r="H4706" i="7"/>
  <c r="M4706" i="7" s="1"/>
  <c r="H4705" i="7"/>
  <c r="M4705" i="7" s="1"/>
  <c r="H4704" i="7"/>
  <c r="L4704" i="7" s="1"/>
  <c r="H4703" i="7"/>
  <c r="L4703" i="7" s="1"/>
  <c r="H4702" i="7"/>
  <c r="M4702" i="7" s="1"/>
  <c r="H4701" i="7"/>
  <c r="L4701" i="7" s="1"/>
  <c r="H4700" i="7"/>
  <c r="M4700" i="7" s="1"/>
  <c r="H4699" i="7"/>
  <c r="M4699" i="7" s="1"/>
  <c r="H4698" i="7"/>
  <c r="L4698" i="7" s="1"/>
  <c r="H4697" i="7"/>
  <c r="H4696" i="7"/>
  <c r="H4695" i="7"/>
  <c r="L4695" i="7" s="1"/>
  <c r="H4694" i="7"/>
  <c r="L4694" i="7" s="1"/>
  <c r="H4693" i="7"/>
  <c r="H4692" i="7"/>
  <c r="M4692" i="7" s="1"/>
  <c r="H4691" i="7"/>
  <c r="H4690" i="7"/>
  <c r="L4690" i="7" s="1"/>
  <c r="H4689" i="7"/>
  <c r="M4689" i="7" s="1"/>
  <c r="H4688" i="7"/>
  <c r="M4688" i="7" s="1"/>
  <c r="H4687" i="7"/>
  <c r="H4686" i="7"/>
  <c r="M4686" i="7" s="1"/>
  <c r="H4685" i="7"/>
  <c r="M4685" i="7" s="1"/>
  <c r="H4684" i="7"/>
  <c r="H4683" i="7"/>
  <c r="M4683" i="7" s="1"/>
  <c r="H4682" i="7"/>
  <c r="M4682" i="7" s="1"/>
  <c r="H4681" i="7"/>
  <c r="M4681" i="7" s="1"/>
  <c r="H4680" i="7"/>
  <c r="M4680" i="7" s="1"/>
  <c r="H4679" i="7"/>
  <c r="L4679" i="7" s="1"/>
  <c r="H4678" i="7"/>
  <c r="M4678" i="7" s="1"/>
  <c r="H4677" i="7"/>
  <c r="M4677" i="7" s="1"/>
  <c r="H4676" i="7"/>
  <c r="M4676" i="7" s="1"/>
  <c r="H4675" i="7"/>
  <c r="M4675" i="7" s="1"/>
  <c r="H4674" i="7"/>
  <c r="M4674" i="7" s="1"/>
  <c r="H4673" i="7"/>
  <c r="H4672" i="7"/>
  <c r="H4671" i="7"/>
  <c r="L4671" i="7" s="1"/>
  <c r="H4670" i="7"/>
  <c r="M4670" i="7" s="1"/>
  <c r="H4669" i="7"/>
  <c r="L4669" i="7" s="1"/>
  <c r="H4668" i="7"/>
  <c r="M4668" i="7" s="1"/>
  <c r="H4667" i="7"/>
  <c r="H4666" i="7"/>
  <c r="H4665" i="7"/>
  <c r="H4664" i="7"/>
  <c r="H4663" i="7"/>
  <c r="L4663" i="7" s="1"/>
  <c r="H4662" i="7"/>
  <c r="M4662" i="7" s="1"/>
  <c r="H4661" i="7"/>
  <c r="H4660" i="7"/>
  <c r="M4660" i="7" s="1"/>
  <c r="H4659" i="7"/>
  <c r="L4659" i="7" s="1"/>
  <c r="H4658" i="7"/>
  <c r="M4658" i="7" s="1"/>
  <c r="H4657" i="7"/>
  <c r="M4657" i="7" s="1"/>
  <c r="H4656" i="7"/>
  <c r="M4656" i="7" s="1"/>
  <c r="H4655" i="7"/>
  <c r="H4654" i="7"/>
  <c r="M4654" i="7" s="1"/>
  <c r="H4653" i="7"/>
  <c r="M4653" i="7" s="1"/>
  <c r="H4652" i="7"/>
  <c r="H4651" i="7"/>
  <c r="M4651" i="7" s="1"/>
  <c r="H4650" i="7"/>
  <c r="H4649" i="7"/>
  <c r="M4649" i="7" s="1"/>
  <c r="H4648" i="7"/>
  <c r="M4648" i="7" s="1"/>
  <c r="H4647" i="7"/>
  <c r="L4647" i="7" s="1"/>
  <c r="H4646" i="7"/>
  <c r="H4645" i="7"/>
  <c r="M4645" i="7" s="1"/>
  <c r="H4644" i="7"/>
  <c r="M4644" i="7" s="1"/>
  <c r="H4643" i="7"/>
  <c r="L4643" i="7" s="1"/>
  <c r="H4642" i="7"/>
  <c r="H4641" i="7"/>
  <c r="H4640" i="7"/>
  <c r="H4639" i="7"/>
  <c r="M4639" i="7" s="1"/>
  <c r="H4638" i="7"/>
  <c r="M4638" i="7" s="1"/>
  <c r="H4637" i="7"/>
  <c r="M4637" i="7" s="1"/>
  <c r="H4636" i="7"/>
  <c r="M4636" i="7" s="1"/>
  <c r="H4635" i="7"/>
  <c r="L4635" i="7" s="1"/>
  <c r="H4634" i="7"/>
  <c r="L4634" i="7" s="1"/>
  <c r="H4633" i="7"/>
  <c r="H4632" i="7"/>
  <c r="M4632" i="7" s="1"/>
  <c r="H4631" i="7"/>
  <c r="H4630" i="7"/>
  <c r="H4629" i="7"/>
  <c r="M4629" i="7" s="1"/>
  <c r="H4628" i="7"/>
  <c r="M4628" i="7" s="1"/>
  <c r="H4627" i="7"/>
  <c r="H4626" i="7"/>
  <c r="L4626" i="7" s="1"/>
  <c r="H4625" i="7"/>
  <c r="H4624" i="7"/>
  <c r="H4623" i="7"/>
  <c r="H4622" i="7"/>
  <c r="M4622" i="7" s="1"/>
  <c r="H4621" i="7"/>
  <c r="M4621" i="7" s="1"/>
  <c r="H4620" i="7"/>
  <c r="H4619" i="7"/>
  <c r="H4618" i="7"/>
  <c r="M4618" i="7" s="1"/>
  <c r="H4617" i="7"/>
  <c r="L4617" i="7" s="1"/>
  <c r="H4616" i="7"/>
  <c r="H4615" i="7"/>
  <c r="H4614" i="7"/>
  <c r="M4614" i="7" s="1"/>
  <c r="H4613" i="7"/>
  <c r="H4612" i="7"/>
  <c r="H4611" i="7"/>
  <c r="H4610" i="7"/>
  <c r="M4610" i="7" s="1"/>
  <c r="H4609" i="7"/>
  <c r="L4609" i="7" s="1"/>
  <c r="H4608" i="7"/>
  <c r="H4607" i="7"/>
  <c r="H4606" i="7"/>
  <c r="M4606" i="7" s="1"/>
  <c r="H4605" i="7"/>
  <c r="H4604" i="7"/>
  <c r="H4603" i="7"/>
  <c r="H4602" i="7"/>
  <c r="M4602" i="7" s="1"/>
  <c r="H4601" i="7"/>
  <c r="L4601" i="7" s="1"/>
  <c r="H4600" i="7"/>
  <c r="H4599" i="7"/>
  <c r="H4598" i="7"/>
  <c r="H4597" i="7"/>
  <c r="H4596" i="7"/>
  <c r="H4595" i="7"/>
  <c r="H4594" i="7"/>
  <c r="L4594" i="7" s="1"/>
  <c r="H4593" i="7"/>
  <c r="L4593" i="7" s="1"/>
  <c r="H4592" i="7"/>
  <c r="H4591" i="7"/>
  <c r="H4590" i="7"/>
  <c r="H4589" i="7"/>
  <c r="L4589" i="7" s="1"/>
  <c r="H4588" i="7"/>
  <c r="H4587" i="7"/>
  <c r="L4587" i="7" s="1"/>
  <c r="H4586" i="7"/>
  <c r="L4586" i="7" s="1"/>
  <c r="H4585" i="7"/>
  <c r="H4584" i="7"/>
  <c r="M4584" i="7" s="1"/>
  <c r="H4583" i="7"/>
  <c r="H4582" i="7"/>
  <c r="H4581" i="7"/>
  <c r="H4580" i="7"/>
  <c r="M4580" i="7" s="1"/>
  <c r="H4579" i="7"/>
  <c r="H4578" i="7"/>
  <c r="M4578" i="7" s="1"/>
  <c r="H4577" i="7"/>
  <c r="L4577" i="7" s="1"/>
  <c r="H4576" i="7"/>
  <c r="H4575" i="7"/>
  <c r="H4574" i="7"/>
  <c r="M4574" i="7" s="1"/>
  <c r="H4573" i="7"/>
  <c r="L4573" i="7" s="1"/>
  <c r="H4572" i="7"/>
  <c r="H4571" i="7"/>
  <c r="H4570" i="7"/>
  <c r="H4569" i="7"/>
  <c r="L4569" i="7" s="1"/>
  <c r="H4568" i="7"/>
  <c r="H4567" i="7"/>
  <c r="L4567" i="7" s="1"/>
  <c r="H4566" i="7"/>
  <c r="M4566" i="7" s="1"/>
  <c r="H4565" i="7"/>
  <c r="L4565" i="7" s="1"/>
  <c r="H4564" i="7"/>
  <c r="M4564" i="7" s="1"/>
  <c r="H4563" i="7"/>
  <c r="H4562" i="7"/>
  <c r="M4562" i="7" s="1"/>
  <c r="H4561" i="7"/>
  <c r="L4561" i="7" s="1"/>
  <c r="H4560" i="7"/>
  <c r="M4560" i="7" s="1"/>
  <c r="H4559" i="7"/>
  <c r="L4559" i="7" s="1"/>
  <c r="H4558" i="7"/>
  <c r="M4558" i="7" s="1"/>
  <c r="H4557" i="7"/>
  <c r="L4557" i="7" s="1"/>
  <c r="H4556" i="7"/>
  <c r="H4555" i="7"/>
  <c r="L4555" i="7" s="1"/>
  <c r="H4554" i="7"/>
  <c r="L4554" i="7" s="1"/>
  <c r="H4553" i="7"/>
  <c r="L4553" i="7" s="1"/>
  <c r="H4552" i="7"/>
  <c r="H4551" i="7"/>
  <c r="H4550" i="7"/>
  <c r="H4549" i="7"/>
  <c r="L4549" i="7" s="1"/>
  <c r="H4548" i="7"/>
  <c r="H4547" i="7"/>
  <c r="L4547" i="7" s="1"/>
  <c r="H4546" i="7"/>
  <c r="H4545" i="7"/>
  <c r="H4544" i="7"/>
  <c r="H4543" i="7"/>
  <c r="L4543" i="7" s="1"/>
  <c r="H4542" i="7"/>
  <c r="H4541" i="7"/>
  <c r="H4540" i="7"/>
  <c r="H4539" i="7"/>
  <c r="L4539" i="7" s="1"/>
  <c r="H4538" i="7"/>
  <c r="M4538" i="7" s="1"/>
  <c r="H4537" i="7"/>
  <c r="L4537" i="7" s="1"/>
  <c r="H4536" i="7"/>
  <c r="M4536" i="7" s="1"/>
  <c r="H4535" i="7"/>
  <c r="L4535" i="7" s="1"/>
  <c r="H4534" i="7"/>
  <c r="M4534" i="7" s="1"/>
  <c r="H4533" i="7"/>
  <c r="L4533" i="7" s="1"/>
  <c r="H4532" i="7"/>
  <c r="H4531" i="7"/>
  <c r="L4531" i="7" s="1"/>
  <c r="H4530" i="7"/>
  <c r="M4530" i="7" s="1"/>
  <c r="H4529" i="7"/>
  <c r="L4529" i="7" s="1"/>
  <c r="H4528" i="7"/>
  <c r="M4528" i="7" s="1"/>
  <c r="H4527" i="7"/>
  <c r="L4527" i="7" s="1"/>
  <c r="H4526" i="7"/>
  <c r="H4525" i="7"/>
  <c r="L4525" i="7" s="1"/>
  <c r="H4524" i="7"/>
  <c r="M4524" i="7" s="1"/>
  <c r="H4523" i="7"/>
  <c r="L4523" i="7" s="1"/>
  <c r="H4522" i="7"/>
  <c r="H4521" i="7"/>
  <c r="H4520" i="7"/>
  <c r="M4520" i="7" s="1"/>
  <c r="H4519" i="7"/>
  <c r="L4519" i="7" s="1"/>
  <c r="H4518" i="7"/>
  <c r="H4517" i="7"/>
  <c r="H4516" i="7"/>
  <c r="M4516" i="7" s="1"/>
  <c r="H4515" i="7"/>
  <c r="L4515" i="7" s="1"/>
  <c r="H4514" i="7"/>
  <c r="M4514" i="7" s="1"/>
  <c r="H4513" i="7"/>
  <c r="L4513" i="7" s="1"/>
  <c r="H4512" i="7"/>
  <c r="M4512" i="7" s="1"/>
  <c r="H4511" i="7"/>
  <c r="H4510" i="7"/>
  <c r="H4509" i="7"/>
  <c r="L4509" i="7" s="1"/>
  <c r="H4508" i="7"/>
  <c r="M4508" i="7" s="1"/>
  <c r="H4507" i="7"/>
  <c r="H4506" i="7"/>
  <c r="H4505" i="7"/>
  <c r="L4505" i="7" s="1"/>
  <c r="H4504" i="7"/>
  <c r="M4504" i="7" s="1"/>
  <c r="H4503" i="7"/>
  <c r="L4503" i="7" s="1"/>
  <c r="H4502" i="7"/>
  <c r="H4501" i="7"/>
  <c r="L4501" i="7" s="1"/>
  <c r="H4500" i="7"/>
  <c r="M4500" i="7" s="1"/>
  <c r="H4499" i="7"/>
  <c r="L4499" i="7" s="1"/>
  <c r="H4498" i="7"/>
  <c r="H4497" i="7"/>
  <c r="L4497" i="7" s="1"/>
  <c r="H4496" i="7"/>
  <c r="H4495" i="7"/>
  <c r="L4495" i="7" s="1"/>
  <c r="H4494" i="7"/>
  <c r="M4494" i="7" s="1"/>
  <c r="H4493" i="7"/>
  <c r="L4493" i="7" s="1"/>
  <c r="H4492" i="7"/>
  <c r="M4492" i="7" s="1"/>
  <c r="H4491" i="7"/>
  <c r="L4491" i="7" s="1"/>
  <c r="H4490" i="7"/>
  <c r="M4490" i="7" s="1"/>
  <c r="H4489" i="7"/>
  <c r="L4489" i="7" s="1"/>
  <c r="H4488" i="7"/>
  <c r="M4488" i="7" s="1"/>
  <c r="H4487" i="7"/>
  <c r="L4487" i="7" s="1"/>
  <c r="H4486" i="7"/>
  <c r="H4485" i="7"/>
  <c r="L4485" i="7" s="1"/>
  <c r="H4484" i="7"/>
  <c r="M4484" i="7" s="1"/>
  <c r="H4483" i="7"/>
  <c r="L4483" i="7" s="1"/>
  <c r="H4482" i="7"/>
  <c r="L4482" i="7" s="1"/>
  <c r="H4481" i="7"/>
  <c r="H4480" i="7"/>
  <c r="M4480" i="7" s="1"/>
  <c r="H4479" i="7"/>
  <c r="L4479" i="7" s="1"/>
  <c r="H4478" i="7"/>
  <c r="M4478" i="7" s="1"/>
  <c r="H4477" i="7"/>
  <c r="H4476" i="7"/>
  <c r="M4476" i="7" s="1"/>
  <c r="H4475" i="7"/>
  <c r="L4475" i="7" s="1"/>
  <c r="H4474" i="7"/>
  <c r="H4473" i="7"/>
  <c r="H4472" i="7"/>
  <c r="M4472" i="7" s="1"/>
  <c r="H4471" i="7"/>
  <c r="L4471" i="7" s="1"/>
  <c r="H4470" i="7"/>
  <c r="M4470" i="7" s="1"/>
  <c r="H4469" i="7"/>
  <c r="H4468" i="7"/>
  <c r="M4468" i="7" s="1"/>
  <c r="H4467" i="7"/>
  <c r="L4467" i="7" s="1"/>
  <c r="H4466" i="7"/>
  <c r="H4465" i="7"/>
  <c r="L4465" i="7" s="1"/>
  <c r="H4464" i="7"/>
  <c r="M4464" i="7" s="1"/>
  <c r="H4463" i="7"/>
  <c r="L4463" i="7" s="1"/>
  <c r="H4462" i="7"/>
  <c r="M4462" i="7" s="1"/>
  <c r="H4461" i="7"/>
  <c r="M4461" i="7" s="1"/>
  <c r="H4460" i="7"/>
  <c r="M4460" i="7" s="1"/>
  <c r="H4459" i="7"/>
  <c r="H4458" i="7"/>
  <c r="H4457" i="7"/>
  <c r="L4457" i="7" s="1"/>
  <c r="H4456" i="7"/>
  <c r="M4456" i="7" s="1"/>
  <c r="H4455" i="7"/>
  <c r="H4454" i="7"/>
  <c r="H4453" i="7"/>
  <c r="M4453" i="7" s="1"/>
  <c r="H4452" i="7"/>
  <c r="M4452" i="7" s="1"/>
  <c r="H4451" i="7"/>
  <c r="L4451" i="7" s="1"/>
  <c r="H4450" i="7"/>
  <c r="H4449" i="7"/>
  <c r="L4449" i="7" s="1"/>
  <c r="H4448" i="7"/>
  <c r="H4447" i="7"/>
  <c r="L4447" i="7" s="1"/>
  <c r="H4446" i="7"/>
  <c r="H4445" i="7"/>
  <c r="L4445" i="7" s="1"/>
  <c r="H4444" i="7"/>
  <c r="M4444" i="7" s="1"/>
  <c r="H4443" i="7"/>
  <c r="L4443" i="7" s="1"/>
  <c r="H4442" i="7"/>
  <c r="M4442" i="7" s="1"/>
  <c r="H4441" i="7"/>
  <c r="H4440" i="7"/>
  <c r="M4440" i="7" s="1"/>
  <c r="H4439" i="7"/>
  <c r="L4439" i="7" s="1"/>
  <c r="H4438" i="7"/>
  <c r="M4438" i="7" s="1"/>
  <c r="H4437" i="7"/>
  <c r="L4437" i="7" s="1"/>
  <c r="H4436" i="7"/>
  <c r="M4436" i="7" s="1"/>
  <c r="H4435" i="7"/>
  <c r="L4435" i="7" s="1"/>
  <c r="H4434" i="7"/>
  <c r="H4433" i="7"/>
  <c r="L4433" i="7" s="1"/>
  <c r="H4432" i="7"/>
  <c r="M4432" i="7" s="1"/>
  <c r="H4431" i="7"/>
  <c r="L4431" i="7" s="1"/>
  <c r="H4430" i="7"/>
  <c r="M4430" i="7" s="1"/>
  <c r="H4429" i="7"/>
  <c r="M4429" i="7" s="1"/>
  <c r="H4428" i="7"/>
  <c r="M4428" i="7" s="1"/>
  <c r="H4427" i="7"/>
  <c r="H4426" i="7"/>
  <c r="M4426" i="7" s="1"/>
  <c r="H4425" i="7"/>
  <c r="L4425" i="7" s="1"/>
  <c r="H4424" i="7"/>
  <c r="M4424" i="7" s="1"/>
  <c r="H4423" i="7"/>
  <c r="H4422" i="7"/>
  <c r="M4422" i="7" s="1"/>
  <c r="H4421" i="7"/>
  <c r="M4421" i="7" s="1"/>
  <c r="H4420" i="7"/>
  <c r="M4420" i="7" s="1"/>
  <c r="H4419" i="7"/>
  <c r="H4418" i="7"/>
  <c r="M4418" i="7" s="1"/>
  <c r="H4417" i="7"/>
  <c r="L4417" i="7" s="1"/>
  <c r="H4416" i="7"/>
  <c r="H4415" i="7"/>
  <c r="L4415" i="7" s="1"/>
  <c r="H4414" i="7"/>
  <c r="M4414" i="7" s="1"/>
  <c r="H4413" i="7"/>
  <c r="M4413" i="7" s="1"/>
  <c r="H4412" i="7"/>
  <c r="M4412" i="7" s="1"/>
  <c r="H4411" i="7"/>
  <c r="L4411" i="7" s="1"/>
  <c r="H4410" i="7"/>
  <c r="H4409" i="7"/>
  <c r="H4408" i="7"/>
  <c r="M4408" i="7" s="1"/>
  <c r="H4407" i="7"/>
  <c r="L4407" i="7" s="1"/>
  <c r="H4406" i="7"/>
  <c r="M4406" i="7" s="1"/>
  <c r="H4405" i="7"/>
  <c r="L4405" i="7" s="1"/>
  <c r="H4404" i="7"/>
  <c r="M4404" i="7" s="1"/>
  <c r="H4403" i="7"/>
  <c r="L4403" i="7" s="1"/>
  <c r="H4402" i="7"/>
  <c r="M4402" i="7" s="1"/>
  <c r="H4401" i="7"/>
  <c r="L4401" i="7" s="1"/>
  <c r="H4400" i="7"/>
  <c r="M4400" i="7" s="1"/>
  <c r="H4399" i="7"/>
  <c r="L4399" i="7" s="1"/>
  <c r="H4398" i="7"/>
  <c r="M4398" i="7" s="1"/>
  <c r="H4397" i="7"/>
  <c r="M4397" i="7" s="1"/>
  <c r="H4396" i="7"/>
  <c r="M4396" i="7" s="1"/>
  <c r="H4395" i="7"/>
  <c r="L4395" i="7" s="1"/>
  <c r="H4394" i="7"/>
  <c r="M4394" i="7" s="1"/>
  <c r="H4393" i="7"/>
  <c r="L4393" i="7" s="1"/>
  <c r="H4392" i="7"/>
  <c r="M4392" i="7" s="1"/>
  <c r="H4391" i="7"/>
  <c r="H4390" i="7"/>
  <c r="M4390" i="7" s="1"/>
  <c r="H4389" i="7"/>
  <c r="M4389" i="7" s="1"/>
  <c r="H4388" i="7"/>
  <c r="M4388" i="7" s="1"/>
  <c r="H4387" i="7"/>
  <c r="L4387" i="7" s="1"/>
  <c r="H4386" i="7"/>
  <c r="M4386" i="7" s="1"/>
  <c r="H4385" i="7"/>
  <c r="L4385" i="7" s="1"/>
  <c r="H4384" i="7"/>
  <c r="H4383" i="7"/>
  <c r="L4383" i="7" s="1"/>
  <c r="H4382" i="7"/>
  <c r="M4382" i="7" s="1"/>
  <c r="H4381" i="7"/>
  <c r="M4381" i="7" s="1"/>
  <c r="H4380" i="7"/>
  <c r="M4380" i="7" s="1"/>
  <c r="H4379" i="7"/>
  <c r="L4379" i="7" s="1"/>
  <c r="H4378" i="7"/>
  <c r="M4378" i="7" s="1"/>
  <c r="H4377" i="7"/>
  <c r="H4376" i="7"/>
  <c r="M4376" i="7" s="1"/>
  <c r="H4375" i="7"/>
  <c r="L4375" i="7" s="1"/>
  <c r="H4374" i="7"/>
  <c r="M4374" i="7" s="1"/>
  <c r="H4373" i="7"/>
  <c r="L4373" i="7" s="1"/>
  <c r="H4372" i="7"/>
  <c r="M4372" i="7" s="1"/>
  <c r="H4371" i="7"/>
  <c r="L4371" i="7" s="1"/>
  <c r="H4370" i="7"/>
  <c r="M4370" i="7" s="1"/>
  <c r="H4369" i="7"/>
  <c r="L4369" i="7" s="1"/>
  <c r="H4368" i="7"/>
  <c r="M4368" i="7" s="1"/>
  <c r="H4367" i="7"/>
  <c r="L4367" i="7" s="1"/>
  <c r="H4366" i="7"/>
  <c r="M4366" i="7" s="1"/>
  <c r="H4365" i="7"/>
  <c r="M4365" i="7" s="1"/>
  <c r="H4364" i="7"/>
  <c r="M4364" i="7" s="1"/>
  <c r="H4363" i="7"/>
  <c r="L4363" i="7" s="1"/>
  <c r="H4362" i="7"/>
  <c r="H4361" i="7"/>
  <c r="L4361" i="7" s="1"/>
  <c r="H4360" i="7"/>
  <c r="M4360" i="7" s="1"/>
  <c r="H4359" i="7"/>
  <c r="H4358" i="7"/>
  <c r="M4358" i="7" s="1"/>
  <c r="H4357" i="7"/>
  <c r="M4357" i="7" s="1"/>
  <c r="H4356" i="7"/>
  <c r="M4356" i="7" s="1"/>
  <c r="H4355" i="7"/>
  <c r="L4355" i="7" s="1"/>
  <c r="H4354" i="7"/>
  <c r="M4354" i="7" s="1"/>
  <c r="H4353" i="7"/>
  <c r="L4353" i="7" s="1"/>
  <c r="H4352" i="7"/>
  <c r="H4351" i="7"/>
  <c r="L4351" i="7" s="1"/>
  <c r="H4350" i="7"/>
  <c r="M4350" i="7" s="1"/>
  <c r="H4349" i="7"/>
  <c r="M4349" i="7" s="1"/>
  <c r="H4348" i="7"/>
  <c r="M4348" i="7" s="1"/>
  <c r="H4347" i="7"/>
  <c r="L4347" i="7" s="1"/>
  <c r="H4346" i="7"/>
  <c r="M4346" i="7" s="1"/>
  <c r="H4345" i="7"/>
  <c r="H4344" i="7"/>
  <c r="M4344" i="7" s="1"/>
  <c r="H4343" i="7"/>
  <c r="L4343" i="7" s="1"/>
  <c r="H4342" i="7"/>
  <c r="M4342" i="7" s="1"/>
  <c r="H4341" i="7"/>
  <c r="L4341" i="7" s="1"/>
  <c r="H4340" i="7"/>
  <c r="M4340" i="7" s="1"/>
  <c r="H4339" i="7"/>
  <c r="L4339" i="7" s="1"/>
  <c r="H4338" i="7"/>
  <c r="M4338" i="7" s="1"/>
  <c r="H4337" i="7"/>
  <c r="L4337" i="7" s="1"/>
  <c r="H4336" i="7"/>
  <c r="M4336" i="7" s="1"/>
  <c r="H4335" i="7"/>
  <c r="L4335" i="7" s="1"/>
  <c r="H4334" i="7"/>
  <c r="M4334" i="7" s="1"/>
  <c r="H4333" i="7"/>
  <c r="M4333" i="7" s="1"/>
  <c r="H4332" i="7"/>
  <c r="M4332" i="7" s="1"/>
  <c r="H4331" i="7"/>
  <c r="H4330" i="7"/>
  <c r="M4330" i="7" s="1"/>
  <c r="H4329" i="7"/>
  <c r="L4329" i="7" s="1"/>
  <c r="H4328" i="7"/>
  <c r="H4327" i="7"/>
  <c r="L4327" i="7" s="1"/>
  <c r="H4326" i="7"/>
  <c r="M4326" i="7" s="1"/>
  <c r="H4325" i="7"/>
  <c r="H4324" i="7"/>
  <c r="M4324" i="7" s="1"/>
  <c r="H4323" i="7"/>
  <c r="L4323" i="7" s="1"/>
  <c r="H4322" i="7"/>
  <c r="M4322" i="7" s="1"/>
  <c r="H4321" i="7"/>
  <c r="L4321" i="7" s="1"/>
  <c r="H4320" i="7"/>
  <c r="L4320" i="7" s="1"/>
  <c r="H4319" i="7"/>
  <c r="L4319" i="7" s="1"/>
  <c r="H4318" i="7"/>
  <c r="H4317" i="7"/>
  <c r="M4317" i="7" s="1"/>
  <c r="H4316" i="7"/>
  <c r="M4316" i="7" s="1"/>
  <c r="H4315" i="7"/>
  <c r="H4314" i="7"/>
  <c r="M4314" i="7" s="1"/>
  <c r="H4313" i="7"/>
  <c r="M4313" i="7" s="1"/>
  <c r="H4312" i="7"/>
  <c r="M4312" i="7" s="1"/>
  <c r="H4311" i="7"/>
  <c r="L4311" i="7" s="1"/>
  <c r="H4310" i="7"/>
  <c r="M4310" i="7" s="1"/>
  <c r="H4309" i="7"/>
  <c r="L4309" i="7" s="1"/>
  <c r="H4308" i="7"/>
  <c r="M4308" i="7" s="1"/>
  <c r="H4307" i="7"/>
  <c r="M4307" i="7" s="1"/>
  <c r="H4306" i="7"/>
  <c r="L4306" i="7" s="1"/>
  <c r="H4305" i="7"/>
  <c r="H4304" i="7"/>
  <c r="M4304" i="7" s="1"/>
  <c r="H4303" i="7"/>
  <c r="L4303" i="7" s="1"/>
  <c r="H4302" i="7"/>
  <c r="L4302" i="7" s="1"/>
  <c r="H4301" i="7"/>
  <c r="M4301" i="7" s="1"/>
  <c r="H4300" i="7"/>
  <c r="M4300" i="7" s="1"/>
  <c r="H4299" i="7"/>
  <c r="L4299" i="7" s="1"/>
  <c r="H4298" i="7"/>
  <c r="M4298" i="7" s="1"/>
  <c r="H4297" i="7"/>
  <c r="L4297" i="7" s="1"/>
  <c r="H4296" i="7"/>
  <c r="M4296" i="7" s="1"/>
  <c r="H4295" i="7"/>
  <c r="L4295" i="7" s="1"/>
  <c r="H4294" i="7"/>
  <c r="L4294" i="7" s="1"/>
  <c r="H4293" i="7"/>
  <c r="M4293" i="7" s="1"/>
  <c r="H4292" i="7"/>
  <c r="M4292" i="7" s="1"/>
  <c r="H4291" i="7"/>
  <c r="L4291" i="7" s="1"/>
  <c r="H4290" i="7"/>
  <c r="H4289" i="7"/>
  <c r="H4288" i="7"/>
  <c r="M4288" i="7" s="1"/>
  <c r="H4287" i="7"/>
  <c r="L4287" i="7" s="1"/>
  <c r="H4286" i="7"/>
  <c r="H4285" i="7"/>
  <c r="M4285" i="7" s="1"/>
  <c r="H4284" i="7"/>
  <c r="M4284" i="7" s="1"/>
  <c r="H4283" i="7"/>
  <c r="H4282" i="7"/>
  <c r="L4282" i="7" s="1"/>
  <c r="H4281" i="7"/>
  <c r="M4281" i="7" s="1"/>
  <c r="H4280" i="7"/>
  <c r="M4280" i="7" s="1"/>
  <c r="H4279" i="7"/>
  <c r="L4279" i="7" s="1"/>
  <c r="H4278" i="7"/>
  <c r="M4278" i="7" s="1"/>
  <c r="H4277" i="7"/>
  <c r="M4277" i="7" s="1"/>
  <c r="H4276" i="7"/>
  <c r="M4276" i="7" s="1"/>
  <c r="H4275" i="7"/>
  <c r="M4275" i="7" s="1"/>
  <c r="H4274" i="7"/>
  <c r="M4274" i="7" s="1"/>
  <c r="H4273" i="7"/>
  <c r="L4273" i="7" s="1"/>
  <c r="H4272" i="7"/>
  <c r="H4271" i="7"/>
  <c r="L4271" i="7" s="1"/>
  <c r="H4270" i="7"/>
  <c r="L4270" i="7" s="1"/>
  <c r="H4269" i="7"/>
  <c r="M4269" i="7" s="1"/>
  <c r="H4268" i="7"/>
  <c r="M4268" i="7" s="1"/>
  <c r="H4267" i="7"/>
  <c r="L4267" i="7" s="1"/>
  <c r="H4266" i="7"/>
  <c r="M4266" i="7" s="1"/>
  <c r="H4265" i="7"/>
  <c r="H4264" i="7"/>
  <c r="M4264" i="7" s="1"/>
  <c r="H4263" i="7"/>
  <c r="L4263" i="7" s="1"/>
  <c r="H4262" i="7"/>
  <c r="L4262" i="7" s="1"/>
  <c r="H4261" i="7"/>
  <c r="M4261" i="7" s="1"/>
  <c r="H4260" i="7"/>
  <c r="M4260" i="7" s="1"/>
  <c r="H4259" i="7"/>
  <c r="L4259" i="7" s="1"/>
  <c r="H4258" i="7"/>
  <c r="L4258" i="7" s="1"/>
  <c r="H4257" i="7"/>
  <c r="H4256" i="7"/>
  <c r="M4256" i="7" s="1"/>
  <c r="H4255" i="7"/>
  <c r="L4255" i="7" s="1"/>
  <c r="H4254" i="7"/>
  <c r="H4253" i="7"/>
  <c r="H4252" i="7"/>
  <c r="M4252" i="7" s="1"/>
  <c r="H4251" i="7"/>
  <c r="H4250" i="7"/>
  <c r="M4250" i="7" s="1"/>
  <c r="H4249" i="7"/>
  <c r="M4249" i="7" s="1"/>
  <c r="H4248" i="7"/>
  <c r="M4248" i="7" s="1"/>
  <c r="H4247" i="7"/>
  <c r="L4247" i="7" s="1"/>
  <c r="H4246" i="7"/>
  <c r="M4246" i="7" s="1"/>
  <c r="H4245" i="7"/>
  <c r="M4245" i="7" s="1"/>
  <c r="H4244" i="7"/>
  <c r="M4244" i="7" s="1"/>
  <c r="H4243" i="7"/>
  <c r="M4243" i="7" s="1"/>
  <c r="H4242" i="7"/>
  <c r="H4241" i="7"/>
  <c r="L4241" i="7" s="1"/>
  <c r="H4240" i="7"/>
  <c r="M4240" i="7" s="1"/>
  <c r="H4239" i="7"/>
  <c r="L4239" i="7" s="1"/>
  <c r="H4238" i="7"/>
  <c r="M4238" i="7" s="1"/>
  <c r="H4237" i="7"/>
  <c r="H4236" i="7"/>
  <c r="M4236" i="7" s="1"/>
  <c r="H4235" i="7"/>
  <c r="M4235" i="7" s="1"/>
  <c r="H4234" i="7"/>
  <c r="L4234" i="7" s="1"/>
  <c r="H4233" i="7"/>
  <c r="L4233" i="7" s="1"/>
  <c r="H4232" i="7"/>
  <c r="M4232" i="7" s="1"/>
  <c r="H4231" i="7"/>
  <c r="L4231" i="7" s="1"/>
  <c r="H4230" i="7"/>
  <c r="M4230" i="7" s="1"/>
  <c r="H4229" i="7"/>
  <c r="H4228" i="7"/>
  <c r="M4228" i="7" s="1"/>
  <c r="H4227" i="7"/>
  <c r="M4227" i="7" s="1"/>
  <c r="H4226" i="7"/>
  <c r="M4226" i="7" s="1"/>
  <c r="H4225" i="7"/>
  <c r="L4225" i="7" s="1"/>
  <c r="H4224" i="7"/>
  <c r="M4224" i="7" s="1"/>
  <c r="H4223" i="7"/>
  <c r="L4223" i="7" s="1"/>
  <c r="H4222" i="7"/>
  <c r="M4222" i="7" s="1"/>
  <c r="H4221" i="7"/>
  <c r="H4220" i="7"/>
  <c r="M4220" i="7" s="1"/>
  <c r="H4219" i="7"/>
  <c r="M4219" i="7" s="1"/>
  <c r="H4218" i="7"/>
  <c r="H4217" i="7"/>
  <c r="L4217" i="7" s="1"/>
  <c r="H4216" i="7"/>
  <c r="H4215" i="7"/>
  <c r="L4215" i="7" s="1"/>
  <c r="H4214" i="7"/>
  <c r="M4214" i="7" s="1"/>
  <c r="H4213" i="7"/>
  <c r="H4212" i="7"/>
  <c r="M4212" i="7" s="1"/>
  <c r="H4211" i="7"/>
  <c r="M4211" i="7" s="1"/>
  <c r="H4210" i="7"/>
  <c r="M4210" i="7" s="1"/>
  <c r="H4209" i="7"/>
  <c r="L4209" i="7" s="1"/>
  <c r="H4208" i="7"/>
  <c r="M4208" i="7" s="1"/>
  <c r="H4207" i="7"/>
  <c r="L4207" i="7" s="1"/>
  <c r="H4206" i="7"/>
  <c r="M4206" i="7" s="1"/>
  <c r="H4205" i="7"/>
  <c r="H4204" i="7"/>
  <c r="L4204" i="7" s="1"/>
  <c r="H4203" i="7"/>
  <c r="M4203" i="7" s="1"/>
  <c r="H4202" i="7"/>
  <c r="M4202" i="7" s="1"/>
  <c r="H4201" i="7"/>
  <c r="L4201" i="7" s="1"/>
  <c r="H4200" i="7"/>
  <c r="L4200" i="7" s="1"/>
  <c r="H4199" i="7"/>
  <c r="L4199" i="7" s="1"/>
  <c r="H4198" i="7"/>
  <c r="M4198" i="7" s="1"/>
  <c r="H4197" i="7"/>
  <c r="H4196" i="7"/>
  <c r="M4196" i="7" s="1"/>
  <c r="H4195" i="7"/>
  <c r="M4195" i="7" s="1"/>
  <c r="H4194" i="7"/>
  <c r="M4194" i="7" s="1"/>
  <c r="H4193" i="7"/>
  <c r="H4192" i="7"/>
  <c r="M4192" i="7" s="1"/>
  <c r="H4191" i="7"/>
  <c r="L4191" i="7" s="1"/>
  <c r="H4190" i="7"/>
  <c r="M4190" i="7" s="1"/>
  <c r="H4189" i="7"/>
  <c r="H4188" i="7"/>
  <c r="H4187" i="7"/>
  <c r="M4187" i="7" s="1"/>
  <c r="H4186" i="7"/>
  <c r="M4186" i="7" s="1"/>
  <c r="H4185" i="7"/>
  <c r="L4185" i="7" s="1"/>
  <c r="H4184" i="7"/>
  <c r="M4184" i="7" s="1"/>
  <c r="H4183" i="7"/>
  <c r="L4183" i="7" s="1"/>
  <c r="H4182" i="7"/>
  <c r="M4182" i="7" s="1"/>
  <c r="H4181" i="7"/>
  <c r="H4180" i="7"/>
  <c r="M4180" i="7" s="1"/>
  <c r="H4179" i="7"/>
  <c r="M4179" i="7" s="1"/>
  <c r="H4178" i="7"/>
  <c r="M4178" i="7" s="1"/>
  <c r="H4177" i="7"/>
  <c r="L4177" i="7" s="1"/>
  <c r="H4176" i="7"/>
  <c r="M4176" i="7" s="1"/>
  <c r="H4175" i="7"/>
  <c r="L4175" i="7" s="1"/>
  <c r="H4174" i="7"/>
  <c r="M4174" i="7" s="1"/>
  <c r="H4173" i="7"/>
  <c r="H4172" i="7"/>
  <c r="M4172" i="7" s="1"/>
  <c r="H4171" i="7"/>
  <c r="M4171" i="7" s="1"/>
  <c r="H4170" i="7"/>
  <c r="M4170" i="7" s="1"/>
  <c r="H4169" i="7"/>
  <c r="L4169" i="7" s="1"/>
  <c r="H4168" i="7"/>
  <c r="M4168" i="7" s="1"/>
  <c r="H4167" i="7"/>
  <c r="L4167" i="7" s="1"/>
  <c r="H4166" i="7"/>
  <c r="M4166" i="7" s="1"/>
  <c r="H4165" i="7"/>
  <c r="H4164" i="7"/>
  <c r="M4164" i="7" s="1"/>
  <c r="H4163" i="7"/>
  <c r="M4163" i="7" s="1"/>
  <c r="H4162" i="7"/>
  <c r="H4161" i="7"/>
  <c r="L4161" i="7" s="1"/>
  <c r="H4160" i="7"/>
  <c r="M4160" i="7" s="1"/>
  <c r="H4159" i="7"/>
  <c r="L4159" i="7" s="1"/>
  <c r="H4158" i="7"/>
  <c r="M4158" i="7" s="1"/>
  <c r="H4157" i="7"/>
  <c r="H4156" i="7"/>
  <c r="M4156" i="7" s="1"/>
  <c r="H4155" i="7"/>
  <c r="M4155" i="7" s="1"/>
  <c r="H4154" i="7"/>
  <c r="M4154" i="7" s="1"/>
  <c r="H4153" i="7"/>
  <c r="L4153" i="7" s="1"/>
  <c r="H4152" i="7"/>
  <c r="M4152" i="7" s="1"/>
  <c r="H4151" i="7"/>
  <c r="L4151" i="7" s="1"/>
  <c r="H4150" i="7"/>
  <c r="M4150" i="7" s="1"/>
  <c r="H4149" i="7"/>
  <c r="H4148" i="7"/>
  <c r="L4148" i="7" s="1"/>
  <c r="H4147" i="7"/>
  <c r="M4147" i="7" s="1"/>
  <c r="H4146" i="7"/>
  <c r="M4146" i="7" s="1"/>
  <c r="H4145" i="7"/>
  <c r="L4145" i="7" s="1"/>
  <c r="H4144" i="7"/>
  <c r="M4144" i="7" s="1"/>
  <c r="H4143" i="7"/>
  <c r="L4143" i="7" s="1"/>
  <c r="H4142" i="7"/>
  <c r="M4142" i="7" s="1"/>
  <c r="H4141" i="7"/>
  <c r="H4140" i="7"/>
  <c r="M4140" i="7" s="1"/>
  <c r="H4139" i="7"/>
  <c r="M4139" i="7" s="1"/>
  <c r="H4138" i="7"/>
  <c r="M4138" i="7" s="1"/>
  <c r="H4137" i="7"/>
  <c r="L4137" i="7" s="1"/>
  <c r="H4136" i="7"/>
  <c r="L4136" i="7" s="1"/>
  <c r="H4135" i="7"/>
  <c r="L4135" i="7" s="1"/>
  <c r="H4134" i="7"/>
  <c r="M4134" i="7" s="1"/>
  <c r="H4133" i="7"/>
  <c r="H4132" i="7"/>
  <c r="M4132" i="7" s="1"/>
  <c r="H4131" i="7"/>
  <c r="M4131" i="7" s="1"/>
  <c r="H4130" i="7"/>
  <c r="M4130" i="7" s="1"/>
  <c r="H4129" i="7"/>
  <c r="L4129" i="7" s="1"/>
  <c r="H4128" i="7"/>
  <c r="M4128" i="7" s="1"/>
  <c r="H4127" i="7"/>
  <c r="L4127" i="7" s="1"/>
  <c r="H4126" i="7"/>
  <c r="M4126" i="7" s="1"/>
  <c r="H4125" i="7"/>
  <c r="H4124" i="7"/>
  <c r="H4123" i="7"/>
  <c r="M4123" i="7" s="1"/>
  <c r="H4122" i="7"/>
  <c r="M4122" i="7" s="1"/>
  <c r="H4121" i="7"/>
  <c r="L4121" i="7" s="1"/>
  <c r="H4120" i="7"/>
  <c r="M4120" i="7" s="1"/>
  <c r="H4119" i="7"/>
  <c r="L4119" i="7" s="1"/>
  <c r="H4118" i="7"/>
  <c r="M4118" i="7" s="1"/>
  <c r="H4117" i="7"/>
  <c r="H4116" i="7"/>
  <c r="M4116" i="7" s="1"/>
  <c r="H4115" i="7"/>
  <c r="M4115" i="7" s="1"/>
  <c r="H4114" i="7"/>
  <c r="L4114" i="7" s="1"/>
  <c r="H4113" i="7"/>
  <c r="L4113" i="7" s="1"/>
  <c r="H4112" i="7"/>
  <c r="M4112" i="7" s="1"/>
  <c r="H4111" i="7"/>
  <c r="L4111" i="7" s="1"/>
  <c r="H4110" i="7"/>
  <c r="M4110" i="7" s="1"/>
  <c r="H4109" i="7"/>
  <c r="H4108" i="7"/>
  <c r="M4108" i="7" s="1"/>
  <c r="H4107" i="7"/>
  <c r="M4107" i="7" s="1"/>
  <c r="H4106" i="7"/>
  <c r="M4106" i="7" s="1"/>
  <c r="H4105" i="7"/>
  <c r="L4105" i="7" s="1"/>
  <c r="H4104" i="7"/>
  <c r="M4104" i="7" s="1"/>
  <c r="H4103" i="7"/>
  <c r="L4103" i="7" s="1"/>
  <c r="H4102" i="7"/>
  <c r="M4102" i="7" s="1"/>
  <c r="H4101" i="7"/>
  <c r="H4100" i="7"/>
  <c r="M4100" i="7" s="1"/>
  <c r="H4099" i="7"/>
  <c r="M4099" i="7" s="1"/>
  <c r="H4098" i="7"/>
  <c r="L4098" i="7" s="1"/>
  <c r="H4097" i="7"/>
  <c r="L4097" i="7" s="1"/>
  <c r="H4096" i="7"/>
  <c r="M4096" i="7" s="1"/>
  <c r="H4095" i="7"/>
  <c r="L4095" i="7" s="1"/>
  <c r="H4094" i="7"/>
  <c r="M4094" i="7" s="1"/>
  <c r="H4093" i="7"/>
  <c r="H4092" i="7"/>
  <c r="M4092" i="7" s="1"/>
  <c r="H4091" i="7"/>
  <c r="M4091" i="7" s="1"/>
  <c r="H4090" i="7"/>
  <c r="M4090" i="7" s="1"/>
  <c r="H4089" i="7"/>
  <c r="L4089" i="7" s="1"/>
  <c r="H4088" i="7"/>
  <c r="M4088" i="7" s="1"/>
  <c r="H4087" i="7"/>
  <c r="L4087" i="7" s="1"/>
  <c r="H4086" i="7"/>
  <c r="M4086" i="7" s="1"/>
  <c r="H4085" i="7"/>
  <c r="H4084" i="7"/>
  <c r="L4084" i="7" s="1"/>
  <c r="H4083" i="7"/>
  <c r="M4083" i="7" s="1"/>
  <c r="H4082" i="7"/>
  <c r="M4082" i="7" s="1"/>
  <c r="H4081" i="7"/>
  <c r="L4081" i="7" s="1"/>
  <c r="H4080" i="7"/>
  <c r="M4080" i="7" s="1"/>
  <c r="H4079" i="7"/>
  <c r="L4079" i="7" s="1"/>
  <c r="H4078" i="7"/>
  <c r="M4078" i="7" s="1"/>
  <c r="H4077" i="7"/>
  <c r="H4076" i="7"/>
  <c r="M4076" i="7" s="1"/>
  <c r="H4075" i="7"/>
  <c r="M4075" i="7" s="1"/>
  <c r="H4074" i="7"/>
  <c r="M4074" i="7" s="1"/>
  <c r="H4073" i="7"/>
  <c r="L4073" i="7" s="1"/>
  <c r="H4072" i="7"/>
  <c r="L4072" i="7" s="1"/>
  <c r="H4071" i="7"/>
  <c r="L4071" i="7" s="1"/>
  <c r="H4070" i="7"/>
  <c r="M4070" i="7" s="1"/>
  <c r="H4069" i="7"/>
  <c r="H4068" i="7"/>
  <c r="M4068" i="7" s="1"/>
  <c r="H4067" i="7"/>
  <c r="M4067" i="7" s="1"/>
  <c r="H4066" i="7"/>
  <c r="M4066" i="7" s="1"/>
  <c r="H4065" i="7"/>
  <c r="L4065" i="7" s="1"/>
  <c r="H4064" i="7"/>
  <c r="M4064" i="7" s="1"/>
  <c r="H4063" i="7"/>
  <c r="L4063" i="7" s="1"/>
  <c r="H4062" i="7"/>
  <c r="M4062" i="7" s="1"/>
  <c r="H4061" i="7"/>
  <c r="H4060" i="7"/>
  <c r="M4060" i="7" s="1"/>
  <c r="H4059" i="7"/>
  <c r="M4059" i="7" s="1"/>
  <c r="H4058" i="7"/>
  <c r="M4058" i="7" s="1"/>
  <c r="H4057" i="7"/>
  <c r="L4057" i="7" s="1"/>
  <c r="H4056" i="7"/>
  <c r="L4056" i="7" s="1"/>
  <c r="H4055" i="7"/>
  <c r="L4055" i="7" s="1"/>
  <c r="H4054" i="7"/>
  <c r="M4054" i="7" s="1"/>
  <c r="H4053" i="7"/>
  <c r="H4052" i="7"/>
  <c r="M4052" i="7" s="1"/>
  <c r="H4051" i="7"/>
  <c r="M4051" i="7" s="1"/>
  <c r="H4050" i="7"/>
  <c r="L4050" i="7" s="1"/>
  <c r="H4049" i="7"/>
  <c r="L4049" i="7" s="1"/>
  <c r="H4048" i="7"/>
  <c r="M4048" i="7" s="1"/>
  <c r="H4047" i="7"/>
  <c r="L4047" i="7" s="1"/>
  <c r="H4046" i="7"/>
  <c r="M4046" i="7" s="1"/>
  <c r="H4045" i="7"/>
  <c r="H4044" i="7"/>
  <c r="M4044" i="7" s="1"/>
  <c r="H4043" i="7"/>
  <c r="M4043" i="7" s="1"/>
  <c r="H4042" i="7"/>
  <c r="M4042" i="7" s="1"/>
  <c r="H4041" i="7"/>
  <c r="L4041" i="7" s="1"/>
  <c r="H4040" i="7"/>
  <c r="M4040" i="7" s="1"/>
  <c r="H4039" i="7"/>
  <c r="L4039" i="7" s="1"/>
  <c r="H4038" i="7"/>
  <c r="M4038" i="7" s="1"/>
  <c r="H4037" i="7"/>
  <c r="H4036" i="7"/>
  <c r="M4036" i="7" s="1"/>
  <c r="H4035" i="7"/>
  <c r="M4035" i="7" s="1"/>
  <c r="H4034" i="7"/>
  <c r="L4034" i="7" s="1"/>
  <c r="H4033" i="7"/>
  <c r="L4033" i="7" s="1"/>
  <c r="H4032" i="7"/>
  <c r="M4032" i="7" s="1"/>
  <c r="H4031" i="7"/>
  <c r="L4031" i="7" s="1"/>
  <c r="H4030" i="7"/>
  <c r="M4030" i="7" s="1"/>
  <c r="H4029" i="7"/>
  <c r="H4028" i="7"/>
  <c r="M4028" i="7" s="1"/>
  <c r="H4027" i="7"/>
  <c r="M4027" i="7" s="1"/>
  <c r="H4026" i="7"/>
  <c r="M4026" i="7" s="1"/>
  <c r="H4025" i="7"/>
  <c r="L4025" i="7" s="1"/>
  <c r="H4024" i="7"/>
  <c r="M4024" i="7" s="1"/>
  <c r="H4023" i="7"/>
  <c r="L4023" i="7" s="1"/>
  <c r="H4022" i="7"/>
  <c r="M4022" i="7" s="1"/>
  <c r="H4021" i="7"/>
  <c r="H4020" i="7"/>
  <c r="M4020" i="7" s="1"/>
  <c r="H4019" i="7"/>
  <c r="M4019" i="7" s="1"/>
  <c r="H4018" i="7"/>
  <c r="M4018" i="7" s="1"/>
  <c r="H4017" i="7"/>
  <c r="L4017" i="7" s="1"/>
  <c r="H4016" i="7"/>
  <c r="M4016" i="7" s="1"/>
  <c r="H4015" i="7"/>
  <c r="L4015" i="7" s="1"/>
  <c r="H4014" i="7"/>
  <c r="M4014" i="7" s="1"/>
  <c r="H4013" i="7"/>
  <c r="L4013" i="7" s="1"/>
  <c r="H4012" i="7"/>
  <c r="M4012" i="7" s="1"/>
  <c r="H4011" i="7"/>
  <c r="H4010" i="7"/>
  <c r="M4010" i="7" s="1"/>
  <c r="H4009" i="7"/>
  <c r="L4009" i="7" s="1"/>
  <c r="H4008" i="7"/>
  <c r="M4008" i="7" s="1"/>
  <c r="H4007" i="7"/>
  <c r="H4006" i="7"/>
  <c r="M4006" i="7" s="1"/>
  <c r="H4005" i="7"/>
  <c r="L4005" i="7" s="1"/>
  <c r="H4004" i="7"/>
  <c r="M4004" i="7" s="1"/>
  <c r="H4003" i="7"/>
  <c r="H4002" i="7"/>
  <c r="M4002" i="7" s="1"/>
  <c r="H4001" i="7"/>
  <c r="L4001" i="7" s="1"/>
  <c r="H4000" i="7"/>
  <c r="M4000" i="7" s="1"/>
  <c r="H3999" i="7"/>
  <c r="L3999" i="7" s="1"/>
  <c r="H3998" i="7"/>
  <c r="M3998" i="7" s="1"/>
  <c r="H3997" i="7"/>
  <c r="L3997" i="7" s="1"/>
  <c r="H3996" i="7"/>
  <c r="L3996" i="7" s="1"/>
  <c r="H3995" i="7"/>
  <c r="H3994" i="7"/>
  <c r="M3994" i="7" s="1"/>
  <c r="H3993" i="7"/>
  <c r="L3993" i="7" s="1"/>
  <c r="H3992" i="7"/>
  <c r="M3992" i="7" s="1"/>
  <c r="H3991" i="7"/>
  <c r="L3991" i="7" s="1"/>
  <c r="H3990" i="7"/>
  <c r="M3990" i="7" s="1"/>
  <c r="H3989" i="7"/>
  <c r="L3989" i="7" s="1"/>
  <c r="H3988" i="7"/>
  <c r="M3988" i="7" s="1"/>
  <c r="H3987" i="7"/>
  <c r="H3986" i="7"/>
  <c r="M3986" i="7" s="1"/>
  <c r="H3985" i="7"/>
  <c r="L3985" i="7" s="1"/>
  <c r="H3984" i="7"/>
  <c r="M3984" i="7" s="1"/>
  <c r="H3983" i="7"/>
  <c r="L3983" i="7" s="1"/>
  <c r="H3982" i="7"/>
  <c r="M3982" i="7" s="1"/>
  <c r="H3981" i="7"/>
  <c r="L3981" i="7" s="1"/>
  <c r="H3980" i="7"/>
  <c r="L3980" i="7" s="1"/>
  <c r="H3979" i="7"/>
  <c r="H3978" i="7"/>
  <c r="M3978" i="7" s="1"/>
  <c r="H3977" i="7"/>
  <c r="L3977" i="7" s="1"/>
  <c r="H3976" i="7"/>
  <c r="M3976" i="7" s="1"/>
  <c r="H3975" i="7"/>
  <c r="L3975" i="7" s="1"/>
  <c r="H3974" i="7"/>
  <c r="M3974" i="7" s="1"/>
  <c r="H3973" i="7"/>
  <c r="L3973" i="7" s="1"/>
  <c r="H3972" i="7"/>
  <c r="M3972" i="7" s="1"/>
  <c r="H3971" i="7"/>
  <c r="H3970" i="7"/>
  <c r="M3970" i="7" s="1"/>
  <c r="H3969" i="7"/>
  <c r="L3969" i="7" s="1"/>
  <c r="H3968" i="7"/>
  <c r="M3968" i="7" s="1"/>
  <c r="H3967" i="7"/>
  <c r="L3967" i="7" s="1"/>
  <c r="H3966" i="7"/>
  <c r="M3966" i="7" s="1"/>
  <c r="H3965" i="7"/>
  <c r="H3964" i="7"/>
  <c r="H3963" i="7"/>
  <c r="H3962" i="7"/>
  <c r="M3962" i="7" s="1"/>
  <c r="H3961" i="7"/>
  <c r="L3961" i="7" s="1"/>
  <c r="H3960" i="7"/>
  <c r="M3960" i="7" s="1"/>
  <c r="H3959" i="7"/>
  <c r="L3959" i="7" s="1"/>
  <c r="H3958" i="7"/>
  <c r="M3958" i="7" s="1"/>
  <c r="H3957" i="7"/>
  <c r="L3957" i="7" s="1"/>
  <c r="H3956" i="7"/>
  <c r="M3956" i="7" s="1"/>
  <c r="H3955" i="7"/>
  <c r="H3954" i="7"/>
  <c r="M3954" i="7" s="1"/>
  <c r="H3953" i="7"/>
  <c r="L3953" i="7" s="1"/>
  <c r="H3952" i="7"/>
  <c r="M3952" i="7" s="1"/>
  <c r="H3951" i="7"/>
  <c r="L3951" i="7" s="1"/>
  <c r="H3950" i="7"/>
  <c r="M3950" i="7" s="1"/>
  <c r="H3949" i="7"/>
  <c r="L3949" i="7" s="1"/>
  <c r="H3948" i="7"/>
  <c r="M3948" i="7" s="1"/>
  <c r="H3947" i="7"/>
  <c r="M3947" i="7" s="1"/>
  <c r="H3946" i="7"/>
  <c r="M3946" i="7" s="1"/>
  <c r="H3945" i="7"/>
  <c r="L3945" i="7" s="1"/>
  <c r="H3944" i="7"/>
  <c r="M3944" i="7" s="1"/>
  <c r="H3943" i="7"/>
  <c r="L3943" i="7" s="1"/>
  <c r="H3942" i="7"/>
  <c r="H3941" i="7"/>
  <c r="L3941" i="7" s="1"/>
  <c r="H3940" i="7"/>
  <c r="M3940" i="7" s="1"/>
  <c r="H3939" i="7"/>
  <c r="M3939" i="7" s="1"/>
  <c r="H3938" i="7"/>
  <c r="M3938" i="7" s="1"/>
  <c r="H3937" i="7"/>
  <c r="L3937" i="7" s="1"/>
  <c r="H3936" i="7"/>
  <c r="L3936" i="7" s="1"/>
  <c r="H3935" i="7"/>
  <c r="L3935" i="7" s="1"/>
  <c r="H3934" i="7"/>
  <c r="H3933" i="7"/>
  <c r="L3933" i="7" s="1"/>
  <c r="H3932" i="7"/>
  <c r="M3932" i="7" s="1"/>
  <c r="H3931" i="7"/>
  <c r="M3931" i="7" s="1"/>
  <c r="H3930" i="7"/>
  <c r="M3930" i="7" s="1"/>
  <c r="H3929" i="7"/>
  <c r="H3928" i="7"/>
  <c r="L3928" i="7" s="1"/>
  <c r="H3927" i="7"/>
  <c r="L3927" i="7" s="1"/>
  <c r="H3926" i="7"/>
  <c r="H3925" i="7"/>
  <c r="H3924" i="7"/>
  <c r="L3924" i="7" s="1"/>
  <c r="H3923" i="7"/>
  <c r="M3923" i="7" s="1"/>
  <c r="H3922" i="7"/>
  <c r="M3922" i="7" s="1"/>
  <c r="H3921" i="7"/>
  <c r="L3921" i="7" s="1"/>
  <c r="H3920" i="7"/>
  <c r="M3920" i="7" s="1"/>
  <c r="H3919" i="7"/>
  <c r="M3919" i="7" s="1"/>
  <c r="H3918" i="7"/>
  <c r="H3917" i="7"/>
  <c r="L3917" i="7" s="1"/>
  <c r="H3916" i="7"/>
  <c r="H3915" i="7"/>
  <c r="M3915" i="7" s="1"/>
  <c r="H3914" i="7"/>
  <c r="M3914" i="7" s="1"/>
  <c r="H3913" i="7"/>
  <c r="L3913" i="7" s="1"/>
  <c r="H3912" i="7"/>
  <c r="M3912" i="7" s="1"/>
  <c r="H3911" i="7"/>
  <c r="M3911" i="7" s="1"/>
  <c r="H3910" i="7"/>
  <c r="H3909" i="7"/>
  <c r="L3909" i="7" s="1"/>
  <c r="H3908" i="7"/>
  <c r="M3908" i="7" s="1"/>
  <c r="H3907" i="7"/>
  <c r="M3907" i="7" s="1"/>
  <c r="H3906" i="7"/>
  <c r="M3906" i="7" s="1"/>
  <c r="H3905" i="7"/>
  <c r="L3905" i="7" s="1"/>
  <c r="H3904" i="7"/>
  <c r="M3904" i="7" s="1"/>
  <c r="H3903" i="7"/>
  <c r="L3903" i="7" s="1"/>
  <c r="H3902" i="7"/>
  <c r="H3901" i="7"/>
  <c r="L3901" i="7" s="1"/>
  <c r="H3900" i="7"/>
  <c r="M3900" i="7" s="1"/>
  <c r="H3899" i="7"/>
  <c r="M3899" i="7" s="1"/>
  <c r="H3898" i="7"/>
  <c r="M3898" i="7" s="1"/>
  <c r="H3897" i="7"/>
  <c r="H3896" i="7"/>
  <c r="M3896" i="7" s="1"/>
  <c r="H3895" i="7"/>
  <c r="L3895" i="7" s="1"/>
  <c r="H3894" i="7"/>
  <c r="H3893" i="7"/>
  <c r="H3892" i="7"/>
  <c r="L3892" i="7" s="1"/>
  <c r="H3891" i="7"/>
  <c r="M3891" i="7" s="1"/>
  <c r="H3890" i="7"/>
  <c r="M3890" i="7" s="1"/>
  <c r="H3889" i="7"/>
  <c r="L3889" i="7" s="1"/>
  <c r="H3888" i="7"/>
  <c r="L3888" i="7" s="1"/>
  <c r="H3887" i="7"/>
  <c r="M3887" i="7" s="1"/>
  <c r="H3886" i="7"/>
  <c r="H3885" i="7"/>
  <c r="L3885" i="7" s="1"/>
  <c r="H3884" i="7"/>
  <c r="L3884" i="7" s="1"/>
  <c r="H3883" i="7"/>
  <c r="H3882" i="7"/>
  <c r="L3882" i="7" s="1"/>
  <c r="H3881" i="7"/>
  <c r="L3881" i="7" s="1"/>
  <c r="H3880" i="7"/>
  <c r="H3879" i="7"/>
  <c r="L3879" i="7" s="1"/>
  <c r="H3878" i="7"/>
  <c r="H3877" i="7"/>
  <c r="M3877" i="7" s="1"/>
  <c r="H3876" i="7"/>
  <c r="M3876" i="7" s="1"/>
  <c r="H3875" i="7"/>
  <c r="H3874" i="7"/>
  <c r="M3874" i="7" s="1"/>
  <c r="H3873" i="7"/>
  <c r="L3873" i="7" s="1"/>
  <c r="H3872" i="7"/>
  <c r="M3872" i="7" s="1"/>
  <c r="H3871" i="7"/>
  <c r="M3871" i="7" s="1"/>
  <c r="H3870" i="7"/>
  <c r="H3869" i="7"/>
  <c r="L3869" i="7" s="1"/>
  <c r="H3868" i="7"/>
  <c r="M3868" i="7" s="1"/>
  <c r="H3867" i="7"/>
  <c r="H3866" i="7"/>
  <c r="L3866" i="7" s="1"/>
  <c r="H3865" i="7"/>
  <c r="L3865" i="7" s="1"/>
  <c r="H3864" i="7"/>
  <c r="H3863" i="7"/>
  <c r="L3863" i="7" s="1"/>
  <c r="H3862" i="7"/>
  <c r="H3861" i="7"/>
  <c r="M3861" i="7" s="1"/>
  <c r="H3860" i="7"/>
  <c r="M3860" i="7" s="1"/>
  <c r="H3859" i="7"/>
  <c r="M3859" i="7" s="1"/>
  <c r="H3858" i="7"/>
  <c r="M3858" i="7" s="1"/>
  <c r="H3857" i="7"/>
  <c r="L3857" i="7" s="1"/>
  <c r="H3856" i="7"/>
  <c r="M3856" i="7" s="1"/>
  <c r="H3855" i="7"/>
  <c r="H3854" i="7"/>
  <c r="H3853" i="7"/>
  <c r="L3853" i="7" s="1"/>
  <c r="H3852" i="7"/>
  <c r="L3852" i="7" s="1"/>
  <c r="H3851" i="7"/>
  <c r="M3851" i="7" s="1"/>
  <c r="H3850" i="7"/>
  <c r="L3850" i="7" s="1"/>
  <c r="H3849" i="7"/>
  <c r="L3849" i="7" s="1"/>
  <c r="H3848" i="7"/>
  <c r="M3848" i="7" s="1"/>
  <c r="H3847" i="7"/>
  <c r="L3847" i="7" s="1"/>
  <c r="H3846" i="7"/>
  <c r="H3845" i="7"/>
  <c r="H3844" i="7"/>
  <c r="M3844" i="7" s="1"/>
  <c r="H3843" i="7"/>
  <c r="M3843" i="7" s="1"/>
  <c r="H3842" i="7"/>
  <c r="H3841" i="7"/>
  <c r="L3841" i="7" s="1"/>
  <c r="H3840" i="7"/>
  <c r="M3840" i="7" s="1"/>
  <c r="H3839" i="7"/>
  <c r="H3838" i="7"/>
  <c r="H3837" i="7"/>
  <c r="L3837" i="7" s="1"/>
  <c r="H3836" i="7"/>
  <c r="M3836" i="7" s="1"/>
  <c r="H3835" i="7"/>
  <c r="M3835" i="7" s="1"/>
  <c r="H3834" i="7"/>
  <c r="L3834" i="7" s="1"/>
  <c r="H3833" i="7"/>
  <c r="H3832" i="7"/>
  <c r="M3832" i="7" s="1"/>
  <c r="H3831" i="7"/>
  <c r="L3831" i="7" s="1"/>
  <c r="H3830" i="7"/>
  <c r="H3829" i="7"/>
  <c r="H3828" i="7"/>
  <c r="L3828" i="7" s="1"/>
  <c r="H3827" i="7"/>
  <c r="M3827" i="7" s="1"/>
  <c r="H3826" i="7"/>
  <c r="H3825" i="7"/>
  <c r="L3825" i="7" s="1"/>
  <c r="H3824" i="7"/>
  <c r="L3824" i="7" s="1"/>
  <c r="H3823" i="7"/>
  <c r="H3822" i="7"/>
  <c r="H3821" i="7"/>
  <c r="H3820" i="7"/>
  <c r="L3820" i="7" s="1"/>
  <c r="H3819" i="7"/>
  <c r="M3819" i="7" s="1"/>
  <c r="H3818" i="7"/>
  <c r="L3818" i="7" s="1"/>
  <c r="H3817" i="7"/>
  <c r="H3816" i="7"/>
  <c r="M3816" i="7" s="1"/>
  <c r="H3815" i="7"/>
  <c r="L3815" i="7" s="1"/>
  <c r="H3814" i="7"/>
  <c r="H3813" i="7"/>
  <c r="H3812" i="7"/>
  <c r="M3812" i="7" s="1"/>
  <c r="H3811" i="7"/>
  <c r="M3811" i="7" s="1"/>
  <c r="H3810" i="7"/>
  <c r="H3809" i="7"/>
  <c r="L3809" i="7" s="1"/>
  <c r="H3808" i="7"/>
  <c r="M3808" i="7" s="1"/>
  <c r="H3807" i="7"/>
  <c r="H3806" i="7"/>
  <c r="H3805" i="7"/>
  <c r="L3805" i="7" s="1"/>
  <c r="H3804" i="7"/>
  <c r="H3803" i="7"/>
  <c r="M3803" i="7" s="1"/>
  <c r="H3802" i="7"/>
  <c r="L3802" i="7" s="1"/>
  <c r="H3801" i="7"/>
  <c r="L3801" i="7" s="1"/>
  <c r="H3800" i="7"/>
  <c r="M3800" i="7" s="1"/>
  <c r="H3799" i="7"/>
  <c r="L3799" i="7" s="1"/>
  <c r="H3798" i="7"/>
  <c r="H3797" i="7"/>
  <c r="H3796" i="7"/>
  <c r="M3796" i="7" s="1"/>
  <c r="H3795" i="7"/>
  <c r="H3794" i="7"/>
  <c r="H3793" i="7"/>
  <c r="L3793" i="7" s="1"/>
  <c r="H3792" i="7"/>
  <c r="M3792" i="7" s="1"/>
  <c r="H3791" i="7"/>
  <c r="H3790" i="7"/>
  <c r="H3789" i="7"/>
  <c r="L3789" i="7" s="1"/>
  <c r="H3788" i="7"/>
  <c r="H3787" i="7"/>
  <c r="M3787" i="7" s="1"/>
  <c r="H3786" i="7"/>
  <c r="H3785" i="7"/>
  <c r="L3785" i="7" s="1"/>
  <c r="H3784" i="7"/>
  <c r="M3784" i="7" s="1"/>
  <c r="H3783" i="7"/>
  <c r="L3783" i="7" s="1"/>
  <c r="H3782" i="7"/>
  <c r="H3781" i="7"/>
  <c r="H3780" i="7"/>
  <c r="L3780" i="7" s="1"/>
  <c r="H3779" i="7"/>
  <c r="M3779" i="7" s="1"/>
  <c r="H3778" i="7"/>
  <c r="H3777" i="7"/>
  <c r="H3776" i="7"/>
  <c r="M3776" i="7" s="1"/>
  <c r="H3775" i="7"/>
  <c r="H3774" i="7"/>
  <c r="H3773" i="7"/>
  <c r="L3773" i="7" s="1"/>
  <c r="H3772" i="7"/>
  <c r="M3772" i="7" s="1"/>
  <c r="H3771" i="7"/>
  <c r="M3771" i="7" s="1"/>
  <c r="H3770" i="7"/>
  <c r="L3770" i="7" s="1"/>
  <c r="H3769" i="7"/>
  <c r="L3769" i="7" s="1"/>
  <c r="H3768" i="7"/>
  <c r="H3767" i="7"/>
  <c r="L3767" i="7" s="1"/>
  <c r="H3766" i="7"/>
  <c r="M3766" i="7" s="1"/>
  <c r="H3765" i="7"/>
  <c r="M3765" i="7" s="1"/>
  <c r="H3764" i="7"/>
  <c r="L3764" i="7" s="1"/>
  <c r="H3763" i="7"/>
  <c r="L3763" i="7" s="1"/>
  <c r="H3762" i="7"/>
  <c r="M3762" i="7" s="1"/>
  <c r="H3761" i="7"/>
  <c r="L3761" i="7" s="1"/>
  <c r="H3760" i="7"/>
  <c r="L3760" i="7" s="1"/>
  <c r="H3759" i="7"/>
  <c r="M3759" i="7" s="1"/>
  <c r="H3758" i="7"/>
  <c r="M3758" i="7" s="1"/>
  <c r="H3757" i="7"/>
  <c r="H3756" i="7"/>
  <c r="M3756" i="7" s="1"/>
  <c r="H3755" i="7"/>
  <c r="M3755" i="7" s="1"/>
  <c r="H3754" i="7"/>
  <c r="H3753" i="7"/>
  <c r="H3752" i="7"/>
  <c r="H3751" i="7"/>
  <c r="H3750" i="7"/>
  <c r="M3750" i="7" s="1"/>
  <c r="H3749" i="7"/>
  <c r="M3749" i="7" s="1"/>
  <c r="H3748" i="7"/>
  <c r="M3748" i="7" s="1"/>
  <c r="H3747" i="7"/>
  <c r="M3747" i="7" s="1"/>
  <c r="H3746" i="7"/>
  <c r="L3746" i="7" s="1"/>
  <c r="H3745" i="7"/>
  <c r="H3744" i="7"/>
  <c r="L3744" i="7" s="1"/>
  <c r="H3743" i="7"/>
  <c r="L3743" i="7" s="1"/>
  <c r="H3742" i="7"/>
  <c r="H3741" i="7"/>
  <c r="H3740" i="7"/>
  <c r="M3740" i="7" s="1"/>
  <c r="H3739" i="7"/>
  <c r="H3738" i="7"/>
  <c r="H3737" i="7"/>
  <c r="L3737" i="7" s="1"/>
  <c r="H3736" i="7"/>
  <c r="M3736" i="7" s="1"/>
  <c r="H3735" i="7"/>
  <c r="H3734" i="7"/>
  <c r="M3734" i="7" s="1"/>
  <c r="H3733" i="7"/>
  <c r="M3733" i="7" s="1"/>
  <c r="H3732" i="7"/>
  <c r="H3731" i="7"/>
  <c r="L3731" i="7" s="1"/>
  <c r="H3730" i="7"/>
  <c r="M3730" i="7" s="1"/>
  <c r="H3729" i="7"/>
  <c r="L3729" i="7" s="1"/>
  <c r="H3728" i="7"/>
  <c r="M3728" i="7" s="1"/>
  <c r="H3727" i="7"/>
  <c r="L3727" i="7" s="1"/>
  <c r="H3726" i="7"/>
  <c r="M3726" i="7" s="1"/>
  <c r="H3725" i="7"/>
  <c r="L3725" i="7" s="1"/>
  <c r="H3724" i="7"/>
  <c r="H3723" i="7"/>
  <c r="H3722" i="7"/>
  <c r="H3721" i="7"/>
  <c r="L3721" i="7" s="1"/>
  <c r="H3720" i="7"/>
  <c r="M3720" i="7" s="1"/>
  <c r="H3719" i="7"/>
  <c r="H3718" i="7"/>
  <c r="M3718" i="7" s="1"/>
  <c r="H3717" i="7"/>
  <c r="H3716" i="7"/>
  <c r="H3715" i="7"/>
  <c r="H3714" i="7"/>
  <c r="M3714" i="7" s="1"/>
  <c r="H3713" i="7"/>
  <c r="H3712" i="7"/>
  <c r="M3712" i="7" s="1"/>
  <c r="H3711" i="7"/>
  <c r="H3710" i="7"/>
  <c r="L3710" i="7" s="1"/>
  <c r="H3709" i="7"/>
  <c r="L3709" i="7" s="1"/>
  <c r="H3708" i="7"/>
  <c r="M3708" i="7" s="1"/>
  <c r="H3707" i="7"/>
  <c r="L3707" i="7" s="1"/>
  <c r="H3706" i="7"/>
  <c r="L3706" i="7" s="1"/>
  <c r="H3705" i="7"/>
  <c r="L3705" i="7" s="1"/>
  <c r="H3704" i="7"/>
  <c r="M3704" i="7" s="1"/>
  <c r="H3703" i="7"/>
  <c r="H3702" i="7"/>
  <c r="L3702" i="7" s="1"/>
  <c r="H3701" i="7"/>
  <c r="L3701" i="7" s="1"/>
  <c r="H3700" i="7"/>
  <c r="M3700" i="7" s="1"/>
  <c r="H3699" i="7"/>
  <c r="H3698" i="7"/>
  <c r="M3698" i="7" s="1"/>
  <c r="H3697" i="7"/>
  <c r="M3697" i="7" s="1"/>
  <c r="H3696" i="7"/>
  <c r="H3695" i="7"/>
  <c r="H3694" i="7"/>
  <c r="L3694" i="7" s="1"/>
  <c r="H3693" i="7"/>
  <c r="L3693" i="7" s="1"/>
  <c r="H3692" i="7"/>
  <c r="H3691" i="7"/>
  <c r="H3690" i="7"/>
  <c r="L3690" i="7" s="1"/>
  <c r="H3689" i="7"/>
  <c r="M3689" i="7" s="1"/>
  <c r="H3688" i="7"/>
  <c r="M3688" i="7" s="1"/>
  <c r="H3687" i="7"/>
  <c r="H3686" i="7"/>
  <c r="M3686" i="7" s="1"/>
  <c r="H3685" i="7"/>
  <c r="L3685" i="7" s="1"/>
  <c r="H3684" i="7"/>
  <c r="H3683" i="7"/>
  <c r="H3682" i="7"/>
  <c r="H3681" i="7"/>
  <c r="H3680" i="7"/>
  <c r="H3679" i="7"/>
  <c r="H3678" i="7"/>
  <c r="M3678" i="7" s="1"/>
  <c r="H3677" i="7"/>
  <c r="L3677" i="7" s="1"/>
  <c r="H3676" i="7"/>
  <c r="M3676" i="7" s="1"/>
  <c r="H3675" i="7"/>
  <c r="L3675" i="7" s="1"/>
  <c r="H3674" i="7"/>
  <c r="M3674" i="7" s="1"/>
  <c r="H3673" i="7"/>
  <c r="L3673" i="7" s="1"/>
  <c r="H3672" i="7"/>
  <c r="H3671" i="7"/>
  <c r="H3670" i="7"/>
  <c r="M3670" i="7" s="1"/>
  <c r="H3669" i="7"/>
  <c r="L3669" i="7" s="1"/>
  <c r="H3668" i="7"/>
  <c r="H3667" i="7"/>
  <c r="H3666" i="7"/>
  <c r="M3666" i="7" s="1"/>
  <c r="H3665" i="7"/>
  <c r="H3664" i="7"/>
  <c r="H3663" i="7"/>
  <c r="H3662" i="7"/>
  <c r="M3662" i="7" s="1"/>
  <c r="H3661" i="7"/>
  <c r="H3660" i="7"/>
  <c r="H3659" i="7"/>
  <c r="H3658" i="7"/>
  <c r="M3658" i="7" s="1"/>
  <c r="H3657" i="7"/>
  <c r="M3657" i="7" s="1"/>
  <c r="H3656" i="7"/>
  <c r="M3656" i="7" s="1"/>
  <c r="H3655" i="7"/>
  <c r="H3654" i="7"/>
  <c r="L3654" i="7" s="1"/>
  <c r="H3653" i="7"/>
  <c r="L3653" i="7" s="1"/>
  <c r="H3652" i="7"/>
  <c r="H3651" i="7"/>
  <c r="L3651" i="7" s="1"/>
  <c r="H3650" i="7"/>
  <c r="M3650" i="7" s="1"/>
  <c r="H3649" i="7"/>
  <c r="H3648" i="7"/>
  <c r="M3648" i="7" s="1"/>
  <c r="H3647" i="7"/>
  <c r="H3646" i="7"/>
  <c r="M3646" i="7" s="1"/>
  <c r="H3645" i="7"/>
  <c r="L3645" i="7" s="1"/>
  <c r="H3644" i="7"/>
  <c r="M3644" i="7" s="1"/>
  <c r="H3643" i="7"/>
  <c r="H3642" i="7"/>
  <c r="M3642" i="7" s="1"/>
  <c r="H3641" i="7"/>
  <c r="L3641" i="7" s="1"/>
  <c r="H3640" i="7"/>
  <c r="M3640" i="7" s="1"/>
  <c r="H3639" i="7"/>
  <c r="H3638" i="7"/>
  <c r="M3638" i="7" s="1"/>
  <c r="H3637" i="7"/>
  <c r="L3637" i="7" s="1"/>
  <c r="H3636" i="7"/>
  <c r="M3636" i="7" s="1"/>
  <c r="H3635" i="7"/>
  <c r="L3635" i="7" s="1"/>
  <c r="H3634" i="7"/>
  <c r="H3633" i="7"/>
  <c r="L3633" i="7" s="1"/>
  <c r="H3632" i="7"/>
  <c r="H3631" i="7"/>
  <c r="H3630" i="7"/>
  <c r="H3629" i="7"/>
  <c r="L3629" i="7" s="1"/>
  <c r="H3628" i="7"/>
  <c r="M3628" i="7" s="1"/>
  <c r="H3627" i="7"/>
  <c r="H3626" i="7"/>
  <c r="M3626" i="7" s="1"/>
  <c r="H3625" i="7"/>
  <c r="M3625" i="7" s="1"/>
  <c r="H3624" i="7"/>
  <c r="M3624" i="7" s="1"/>
  <c r="H3623" i="7"/>
  <c r="H3622" i="7"/>
  <c r="L3622" i="7" s="1"/>
  <c r="H3621" i="7"/>
  <c r="L3621" i="7" s="1"/>
  <c r="H3620" i="7"/>
  <c r="H3619" i="7"/>
  <c r="L3619" i="7" s="1"/>
  <c r="H3618" i="7"/>
  <c r="M3618" i="7" s="1"/>
  <c r="H3617" i="7"/>
  <c r="H3616" i="7"/>
  <c r="M3616" i="7" s="1"/>
  <c r="H3615" i="7"/>
  <c r="H3614" i="7"/>
  <c r="H3613" i="7"/>
  <c r="H3612" i="7"/>
  <c r="M3612" i="7" s="1"/>
  <c r="H3611" i="7"/>
  <c r="L3611" i="7" s="1"/>
  <c r="H3610" i="7"/>
  <c r="L3610" i="7" s="1"/>
  <c r="H3609" i="7"/>
  <c r="H3608" i="7"/>
  <c r="M3608" i="7" s="1"/>
  <c r="H3607" i="7"/>
  <c r="H3606" i="7"/>
  <c r="L3606" i="7" s="1"/>
  <c r="H3605" i="7"/>
  <c r="H3604" i="7"/>
  <c r="H3603" i="7"/>
  <c r="L3603" i="7" s="1"/>
  <c r="H3602" i="7"/>
  <c r="L3602" i="7" s="1"/>
  <c r="H3601" i="7"/>
  <c r="M3601" i="7" s="1"/>
  <c r="H3600" i="7"/>
  <c r="M3600" i="7" s="1"/>
  <c r="H3599" i="7"/>
  <c r="H3598" i="7"/>
  <c r="M3598" i="7" s="1"/>
  <c r="H3597" i="7"/>
  <c r="L3597" i="7" s="1"/>
  <c r="H3596" i="7"/>
  <c r="M3596" i="7" s="1"/>
  <c r="H3595" i="7"/>
  <c r="H3594" i="7"/>
  <c r="L3594" i="7" s="1"/>
  <c r="H3593" i="7"/>
  <c r="M3593" i="7" s="1"/>
  <c r="H3592" i="7"/>
  <c r="M3592" i="7" s="1"/>
  <c r="H3591" i="7"/>
  <c r="H3590" i="7"/>
  <c r="M3590" i="7" s="1"/>
  <c r="H3589" i="7"/>
  <c r="L3589" i="7" s="1"/>
  <c r="H3588" i="7"/>
  <c r="H3587" i="7"/>
  <c r="L3587" i="7" s="1"/>
  <c r="H3586" i="7"/>
  <c r="M3586" i="7" s="1"/>
  <c r="H3585" i="7"/>
  <c r="H3584" i="7"/>
  <c r="M3584" i="7" s="1"/>
  <c r="H3583" i="7"/>
  <c r="H3582" i="7"/>
  <c r="M3582" i="7" s="1"/>
  <c r="H3581" i="7"/>
  <c r="L3581" i="7" s="1"/>
  <c r="H3580" i="7"/>
  <c r="M3580" i="7" s="1"/>
  <c r="H3579" i="7"/>
  <c r="H3578" i="7"/>
  <c r="M3578" i="7" s="1"/>
  <c r="H3577" i="7"/>
  <c r="L3577" i="7" s="1"/>
  <c r="H3576" i="7"/>
  <c r="M3576" i="7" s="1"/>
  <c r="H3575" i="7"/>
  <c r="H3574" i="7"/>
  <c r="M3574" i="7" s="1"/>
  <c r="H3573" i="7"/>
  <c r="L3573" i="7" s="1"/>
  <c r="H3572" i="7"/>
  <c r="H3571" i="7"/>
  <c r="L3571" i="7" s="1"/>
  <c r="H3570" i="7"/>
  <c r="M3570" i="7" s="1"/>
  <c r="H3569" i="7"/>
  <c r="H3568" i="7"/>
  <c r="H3567" i="7"/>
  <c r="H3566" i="7"/>
  <c r="M3566" i="7" s="1"/>
  <c r="H3565" i="7"/>
  <c r="H3564" i="7"/>
  <c r="M3564" i="7" s="1"/>
  <c r="H3563" i="7"/>
  <c r="H3562" i="7"/>
  <c r="L3562" i="7" s="1"/>
  <c r="H3561" i="7"/>
  <c r="M3561" i="7" s="1"/>
  <c r="H3560" i="7"/>
  <c r="M3560" i="7" s="1"/>
  <c r="H3559" i="7"/>
  <c r="H3558" i="7"/>
  <c r="H3557" i="7"/>
  <c r="L3557" i="7" s="1"/>
  <c r="H3556" i="7"/>
  <c r="H3555" i="7"/>
  <c r="L3555" i="7" s="1"/>
  <c r="H3554" i="7"/>
  <c r="M3554" i="7" s="1"/>
  <c r="H3553" i="7"/>
  <c r="H3552" i="7"/>
  <c r="M3552" i="7" s="1"/>
  <c r="H3551" i="7"/>
  <c r="H3550" i="7"/>
  <c r="L3550" i="7" s="1"/>
  <c r="H3549" i="7"/>
  <c r="H3548" i="7"/>
  <c r="M3548" i="7" s="1"/>
  <c r="H3547" i="7"/>
  <c r="L3547" i="7" s="1"/>
  <c r="H3546" i="7"/>
  <c r="L3546" i="7" s="1"/>
  <c r="H3545" i="7"/>
  <c r="H3544" i="7"/>
  <c r="M3544" i="7" s="1"/>
  <c r="H3543" i="7"/>
  <c r="L3543" i="7" s="1"/>
  <c r="H3542" i="7"/>
  <c r="L3542" i="7" s="1"/>
  <c r="H3541" i="7"/>
  <c r="L3541" i="7" s="1"/>
  <c r="H3540" i="7"/>
  <c r="M3540" i="7" s="1"/>
  <c r="H3539" i="7"/>
  <c r="L3539" i="7" s="1"/>
  <c r="H3538" i="7"/>
  <c r="L3538" i="7" s="1"/>
  <c r="H3537" i="7"/>
  <c r="H3536" i="7"/>
  <c r="M3536" i="7" s="1"/>
  <c r="H3535" i="7"/>
  <c r="L3535" i="7" s="1"/>
  <c r="H3534" i="7"/>
  <c r="M3534" i="7" s="1"/>
  <c r="H3533" i="7"/>
  <c r="L3533" i="7" s="1"/>
  <c r="H3532" i="7"/>
  <c r="H3531" i="7"/>
  <c r="L3531" i="7" s="1"/>
  <c r="H3530" i="7"/>
  <c r="L3530" i="7" s="1"/>
  <c r="H3529" i="7"/>
  <c r="H3528" i="7"/>
  <c r="M3528" i="7" s="1"/>
  <c r="H3527" i="7"/>
  <c r="H3526" i="7"/>
  <c r="L3526" i="7" s="1"/>
  <c r="H3525" i="7"/>
  <c r="L3525" i="7" s="1"/>
  <c r="H3524" i="7"/>
  <c r="M3524" i="7" s="1"/>
  <c r="H3523" i="7"/>
  <c r="H3522" i="7"/>
  <c r="M3522" i="7" s="1"/>
  <c r="H3521" i="7"/>
  <c r="M3521" i="7" s="1"/>
  <c r="H3520" i="7"/>
  <c r="M3520" i="7" s="1"/>
  <c r="H3519" i="7"/>
  <c r="L3519" i="7" s="1"/>
  <c r="H3518" i="7"/>
  <c r="M3518" i="7" s="1"/>
  <c r="H3517" i="7"/>
  <c r="H3516" i="7"/>
  <c r="M3516" i="7" s="1"/>
  <c r="H3515" i="7"/>
  <c r="H3514" i="7"/>
  <c r="H3513" i="7"/>
  <c r="M3513" i="7" s="1"/>
  <c r="H3512" i="7"/>
  <c r="M3512" i="7" s="1"/>
  <c r="H3511" i="7"/>
  <c r="L3511" i="7" s="1"/>
  <c r="H3510" i="7"/>
  <c r="M3510" i="7" s="1"/>
  <c r="H3509" i="7"/>
  <c r="L3509" i="7" s="1"/>
  <c r="H3508" i="7"/>
  <c r="M3508" i="7" s="1"/>
  <c r="H3507" i="7"/>
  <c r="H3506" i="7"/>
  <c r="M3506" i="7" s="1"/>
  <c r="H3505" i="7"/>
  <c r="L3505" i="7" s="1"/>
  <c r="H3504" i="7"/>
  <c r="H3503" i="7"/>
  <c r="L3503" i="7" s="1"/>
  <c r="H3502" i="7"/>
  <c r="M3502" i="7" s="1"/>
  <c r="H3501" i="7"/>
  <c r="L3501" i="7" s="1"/>
  <c r="H3500" i="7"/>
  <c r="M3500" i="7" s="1"/>
  <c r="H3499" i="7"/>
  <c r="L3499" i="7" s="1"/>
  <c r="H3498" i="7"/>
  <c r="L3498" i="7" s="1"/>
  <c r="H3497" i="7"/>
  <c r="H3496" i="7"/>
  <c r="M3496" i="7" s="1"/>
  <c r="H3495" i="7"/>
  <c r="H3494" i="7"/>
  <c r="M3494" i="7" s="1"/>
  <c r="H3493" i="7"/>
  <c r="H3492" i="7"/>
  <c r="M3492" i="7" s="1"/>
  <c r="H3491" i="7"/>
  <c r="L3491" i="7" s="1"/>
  <c r="H3490" i="7"/>
  <c r="M3490" i="7" s="1"/>
  <c r="H3489" i="7"/>
  <c r="M3489" i="7" s="1"/>
  <c r="H3488" i="7"/>
  <c r="H3487" i="7"/>
  <c r="H3486" i="7"/>
  <c r="M3486" i="7" s="1"/>
  <c r="H3485" i="7"/>
  <c r="H3484" i="7"/>
  <c r="M3484" i="7" s="1"/>
  <c r="H3483" i="7"/>
  <c r="H3482" i="7"/>
  <c r="H3481" i="7"/>
  <c r="L3481" i="7" s="1"/>
  <c r="H3480" i="7"/>
  <c r="M3480" i="7" s="1"/>
  <c r="H3479" i="7"/>
  <c r="L3479" i="7" s="1"/>
  <c r="H3478" i="7"/>
  <c r="H3477" i="7"/>
  <c r="L3477" i="7" s="1"/>
  <c r="H3476" i="7"/>
  <c r="M3476" i="7" s="1"/>
  <c r="H3475" i="7"/>
  <c r="L3475" i="7" s="1"/>
  <c r="H3474" i="7"/>
  <c r="L3474" i="7" s="1"/>
  <c r="H3473" i="7"/>
  <c r="H3472" i="7"/>
  <c r="M3472" i="7" s="1"/>
  <c r="H3471" i="7"/>
  <c r="L3471" i="7" s="1"/>
  <c r="H3470" i="7"/>
  <c r="L3470" i="7" s="1"/>
  <c r="H3469" i="7"/>
  <c r="L3469" i="7" s="1"/>
  <c r="H3468" i="7"/>
  <c r="H3467" i="7"/>
  <c r="L3467" i="7" s="1"/>
  <c r="H3466" i="7"/>
  <c r="L3466" i="7" s="1"/>
  <c r="H3465" i="7"/>
  <c r="H3464" i="7"/>
  <c r="M3464" i="7" s="1"/>
  <c r="H3463" i="7"/>
  <c r="H3462" i="7"/>
  <c r="L3462" i="7" s="1"/>
  <c r="H3461" i="7"/>
  <c r="H3460" i="7"/>
  <c r="M3460" i="7" s="1"/>
  <c r="H3459" i="7"/>
  <c r="L3459" i="7" s="1"/>
  <c r="H3458" i="7"/>
  <c r="M3458" i="7" s="1"/>
  <c r="H3457" i="7"/>
  <c r="M3457" i="7" s="1"/>
  <c r="H3456" i="7"/>
  <c r="M3456" i="7" s="1"/>
  <c r="H3455" i="7"/>
  <c r="L3455" i="7" s="1"/>
  <c r="H3454" i="7"/>
  <c r="M3454" i="7" s="1"/>
  <c r="H3453" i="7"/>
  <c r="L3453" i="7" s="1"/>
  <c r="H3452" i="7"/>
  <c r="M3452" i="7" s="1"/>
  <c r="H3451" i="7"/>
  <c r="H3450" i="7"/>
  <c r="L3450" i="7" s="1"/>
  <c r="H3449" i="7"/>
  <c r="M3449" i="7" s="1"/>
  <c r="H3448" i="7"/>
  <c r="M3448" i="7" s="1"/>
  <c r="H3447" i="7"/>
  <c r="L3447" i="7" s="1"/>
  <c r="H3446" i="7"/>
  <c r="H3445" i="7"/>
  <c r="L3445" i="7" s="1"/>
  <c r="H3444" i="7"/>
  <c r="M3444" i="7" s="1"/>
  <c r="H3443" i="7"/>
  <c r="L3443" i="7" s="1"/>
  <c r="H3442" i="7"/>
  <c r="L3442" i="7" s="1"/>
  <c r="H3441" i="7"/>
  <c r="H3440" i="7"/>
  <c r="M3440" i="7" s="1"/>
  <c r="H3439" i="7"/>
  <c r="H3438" i="7"/>
  <c r="M3438" i="7" s="1"/>
  <c r="H3437" i="7"/>
  <c r="L3437" i="7" s="1"/>
  <c r="H3436" i="7"/>
  <c r="M3436" i="7" s="1"/>
  <c r="H3435" i="7"/>
  <c r="L3435" i="7" s="1"/>
  <c r="H3434" i="7"/>
  <c r="H3433" i="7"/>
  <c r="M3433" i="7" s="1"/>
  <c r="H3432" i="7"/>
  <c r="M3432" i="7" s="1"/>
  <c r="H3431" i="7"/>
  <c r="H3430" i="7"/>
  <c r="H3429" i="7"/>
  <c r="L3429" i="7" s="1"/>
  <c r="H3428" i="7"/>
  <c r="M3428" i="7" s="1"/>
  <c r="H3427" i="7"/>
  <c r="L3427" i="7" s="1"/>
  <c r="H3426" i="7"/>
  <c r="M3426" i="7" s="1"/>
  <c r="H3425" i="7"/>
  <c r="M3425" i="7" s="1"/>
  <c r="H3424" i="7"/>
  <c r="M3424" i="7" s="1"/>
  <c r="H3423" i="7"/>
  <c r="L3423" i="7" s="1"/>
  <c r="H3422" i="7"/>
  <c r="M3422" i="7" s="1"/>
  <c r="H3421" i="7"/>
  <c r="H3420" i="7"/>
  <c r="M3420" i="7" s="1"/>
  <c r="H3419" i="7"/>
  <c r="L3419" i="7" s="1"/>
  <c r="H3418" i="7"/>
  <c r="L3418" i="7" s="1"/>
  <c r="H3417" i="7"/>
  <c r="L3417" i="7" s="1"/>
  <c r="H3416" i="7"/>
  <c r="H3415" i="7"/>
  <c r="L3415" i="7" s="1"/>
  <c r="H3414" i="7"/>
  <c r="H3413" i="7"/>
  <c r="L3413" i="7" s="1"/>
  <c r="H3412" i="7"/>
  <c r="H3411" i="7"/>
  <c r="L3411" i="7" s="1"/>
  <c r="H3410" i="7"/>
  <c r="L3410" i="7" s="1"/>
  <c r="H3409" i="7"/>
  <c r="M3409" i="7" s="1"/>
  <c r="H3408" i="7"/>
  <c r="H3407" i="7"/>
  <c r="L3407" i="7" s="1"/>
  <c r="H3406" i="7"/>
  <c r="H3405" i="7"/>
  <c r="L3405" i="7" s="1"/>
  <c r="H3404" i="7"/>
  <c r="H3403" i="7"/>
  <c r="L3403" i="7" s="1"/>
  <c r="H3402" i="7"/>
  <c r="L3402" i="7" s="1"/>
  <c r="H3401" i="7"/>
  <c r="H3400" i="7"/>
  <c r="M3400" i="7" s="1"/>
  <c r="H3399" i="7"/>
  <c r="L3399" i="7" s="1"/>
  <c r="H3398" i="7"/>
  <c r="H3397" i="7"/>
  <c r="L3397" i="7" s="1"/>
  <c r="H3396" i="7"/>
  <c r="M3396" i="7" s="1"/>
  <c r="H3395" i="7"/>
  <c r="L3395" i="7" s="1"/>
  <c r="H3394" i="7"/>
  <c r="L3394" i="7" s="1"/>
  <c r="H3393" i="7"/>
  <c r="H3392" i="7"/>
  <c r="M3392" i="7" s="1"/>
  <c r="H3391" i="7"/>
  <c r="H3390" i="7"/>
  <c r="L3390" i="7" s="1"/>
  <c r="H3389" i="7"/>
  <c r="M3389" i="7" s="1"/>
  <c r="H3388" i="7"/>
  <c r="H3387" i="7"/>
  <c r="L3387" i="7" s="1"/>
  <c r="H3386" i="7"/>
  <c r="H3385" i="7"/>
  <c r="H3384" i="7"/>
  <c r="M3384" i="7" s="1"/>
  <c r="H3383" i="7"/>
  <c r="H3382" i="7"/>
  <c r="M3382" i="7" s="1"/>
  <c r="H3381" i="7"/>
  <c r="L3381" i="7" s="1"/>
  <c r="H3380" i="7"/>
  <c r="M3380" i="7" s="1"/>
  <c r="H3379" i="7"/>
  <c r="L3379" i="7" s="1"/>
  <c r="H3378" i="7"/>
  <c r="H3377" i="7"/>
  <c r="M3377" i="7" s="1"/>
  <c r="H3376" i="7"/>
  <c r="M3376" i="7" s="1"/>
  <c r="H3375" i="7"/>
  <c r="H3374" i="7"/>
  <c r="M3374" i="7" s="1"/>
  <c r="H3373" i="7"/>
  <c r="M3373" i="7" s="1"/>
  <c r="H3372" i="7"/>
  <c r="H3371" i="7"/>
  <c r="L3371" i="7" s="1"/>
  <c r="H3370" i="7"/>
  <c r="M3370" i="7" s="1"/>
  <c r="H3369" i="7"/>
  <c r="H3368" i="7"/>
  <c r="M3368" i="7" s="1"/>
  <c r="H3367" i="7"/>
  <c r="L3367" i="7" s="1"/>
  <c r="H3366" i="7"/>
  <c r="H3365" i="7"/>
  <c r="L3365" i="7" s="1"/>
  <c r="H3364" i="7"/>
  <c r="M3364" i="7" s="1"/>
  <c r="H3363" i="7"/>
  <c r="L3363" i="7" s="1"/>
  <c r="H3362" i="7"/>
  <c r="H3361" i="7"/>
  <c r="L3361" i="7" s="1"/>
  <c r="H3360" i="7"/>
  <c r="M3360" i="7" s="1"/>
  <c r="H3359" i="7"/>
  <c r="H3358" i="7"/>
  <c r="H3357" i="7"/>
  <c r="M3357" i="7" s="1"/>
  <c r="H3356" i="7"/>
  <c r="H3355" i="7"/>
  <c r="L3355" i="7" s="1"/>
  <c r="H3354" i="7"/>
  <c r="M3354" i="7" s="1"/>
  <c r="H3353" i="7"/>
  <c r="H3352" i="7"/>
  <c r="M3352" i="7" s="1"/>
  <c r="H3351" i="7"/>
  <c r="L3351" i="7" s="1"/>
  <c r="H3350" i="7"/>
  <c r="M3350" i="7" s="1"/>
  <c r="H3349" i="7"/>
  <c r="L3349" i="7" s="1"/>
  <c r="H3348" i="7"/>
  <c r="M3348" i="7" s="1"/>
  <c r="H3347" i="7"/>
  <c r="L3347" i="7" s="1"/>
  <c r="H3346" i="7"/>
  <c r="M3346" i="7" s="1"/>
  <c r="H3345" i="7"/>
  <c r="H3344" i="7"/>
  <c r="M3344" i="7" s="1"/>
  <c r="H3343" i="7"/>
  <c r="H3342" i="7"/>
  <c r="M3342" i="7" s="1"/>
  <c r="H3341" i="7"/>
  <c r="M3341" i="7" s="1"/>
  <c r="H3340" i="7"/>
  <c r="H3339" i="7"/>
  <c r="L3339" i="7" s="1"/>
  <c r="H3338" i="7"/>
  <c r="L3338" i="7" s="1"/>
  <c r="H3337" i="7"/>
  <c r="H3336" i="7"/>
  <c r="M3336" i="7" s="1"/>
  <c r="H3335" i="7"/>
  <c r="L3335" i="7" s="1"/>
  <c r="H3334" i="7"/>
  <c r="L3334" i="7" s="1"/>
  <c r="H3333" i="7"/>
  <c r="L3333" i="7" s="1"/>
  <c r="H3332" i="7"/>
  <c r="M3332" i="7" s="1"/>
  <c r="H3331" i="7"/>
  <c r="L3331" i="7" s="1"/>
  <c r="H3330" i="7"/>
  <c r="L3330" i="7" s="1"/>
  <c r="H3329" i="7"/>
  <c r="L3329" i="7" s="1"/>
  <c r="H3328" i="7"/>
  <c r="M3328" i="7" s="1"/>
  <c r="H3327" i="7"/>
  <c r="H3326" i="7"/>
  <c r="H3325" i="7"/>
  <c r="M3325" i="7" s="1"/>
  <c r="H3324" i="7"/>
  <c r="H3323" i="7"/>
  <c r="L3323" i="7" s="1"/>
  <c r="H3322" i="7"/>
  <c r="M3322" i="7" s="1"/>
  <c r="H3321" i="7"/>
  <c r="H3320" i="7"/>
  <c r="M3320" i="7" s="1"/>
  <c r="H3319" i="7"/>
  <c r="L3319" i="7" s="1"/>
  <c r="H3318" i="7"/>
  <c r="L3318" i="7" s="1"/>
  <c r="H3317" i="7"/>
  <c r="L3317" i="7" s="1"/>
  <c r="H3316" i="7"/>
  <c r="M3316" i="7" s="1"/>
  <c r="H3315" i="7"/>
  <c r="L3315" i="7" s="1"/>
  <c r="H3314" i="7"/>
  <c r="M3314" i="7" s="1"/>
  <c r="H3313" i="7"/>
  <c r="L3313" i="7" s="1"/>
  <c r="H3312" i="7"/>
  <c r="M3312" i="7" s="1"/>
  <c r="H3311" i="7"/>
  <c r="H3310" i="7"/>
  <c r="H3309" i="7"/>
  <c r="M3309" i="7" s="1"/>
  <c r="H3308" i="7"/>
  <c r="H3307" i="7"/>
  <c r="L3307" i="7" s="1"/>
  <c r="H3306" i="7"/>
  <c r="H3305" i="7"/>
  <c r="H3304" i="7"/>
  <c r="M3304" i="7" s="1"/>
  <c r="H3303" i="7"/>
  <c r="L3303" i="7" s="1"/>
  <c r="H3302" i="7"/>
  <c r="M3302" i="7" s="1"/>
  <c r="H3301" i="7"/>
  <c r="H3300" i="7"/>
  <c r="M3300" i="7" s="1"/>
  <c r="H3299" i="7"/>
  <c r="L3299" i="7" s="1"/>
  <c r="H3298" i="7"/>
  <c r="M3298" i="7" s="1"/>
  <c r="H3297" i="7"/>
  <c r="L3297" i="7" s="1"/>
  <c r="H3296" i="7"/>
  <c r="M3296" i="7" s="1"/>
  <c r="H3295" i="7"/>
  <c r="M3295" i="7" s="1"/>
  <c r="H3294" i="7"/>
  <c r="M3294" i="7" s="1"/>
  <c r="H3293" i="7"/>
  <c r="H3292" i="7"/>
  <c r="L3292" i="7" s="1"/>
  <c r="H3291" i="7"/>
  <c r="L3291" i="7" s="1"/>
  <c r="H3290" i="7"/>
  <c r="M3290" i="7" s="1"/>
  <c r="H3289" i="7"/>
  <c r="L3289" i="7" s="1"/>
  <c r="H3288" i="7"/>
  <c r="M3288" i="7" s="1"/>
  <c r="H3287" i="7"/>
  <c r="M3287" i="7" s="1"/>
  <c r="H3286" i="7"/>
  <c r="M3286" i="7" s="1"/>
  <c r="H3285" i="7"/>
  <c r="H3284" i="7"/>
  <c r="H3283" i="7"/>
  <c r="L3283" i="7" s="1"/>
  <c r="H3282" i="7"/>
  <c r="M3282" i="7" s="1"/>
  <c r="H3281" i="7"/>
  <c r="H3280" i="7"/>
  <c r="M3280" i="7" s="1"/>
  <c r="H3279" i="7"/>
  <c r="H3278" i="7"/>
  <c r="M3278" i="7" s="1"/>
  <c r="H3277" i="7"/>
  <c r="M3277" i="7" s="1"/>
  <c r="H3276" i="7"/>
  <c r="M3276" i="7" s="1"/>
  <c r="H3275" i="7"/>
  <c r="H3274" i="7"/>
  <c r="M3274" i="7" s="1"/>
  <c r="H3273" i="7"/>
  <c r="M3273" i="7" s="1"/>
  <c r="H3272" i="7"/>
  <c r="H3271" i="7"/>
  <c r="M3271" i="7" s="1"/>
  <c r="H3270" i="7"/>
  <c r="L3270" i="7" s="1"/>
  <c r="H3269" i="7"/>
  <c r="M3269" i="7" s="1"/>
  <c r="H3268" i="7"/>
  <c r="H3267" i="7"/>
  <c r="L3267" i="7" s="1"/>
  <c r="H3266" i="7"/>
  <c r="L3266" i="7" s="1"/>
  <c r="H3265" i="7"/>
  <c r="L3265" i="7" s="1"/>
  <c r="H3264" i="7"/>
  <c r="M3264" i="7" s="1"/>
  <c r="H3263" i="7"/>
  <c r="M3263" i="7" s="1"/>
  <c r="H3262" i="7"/>
  <c r="L3262" i="7" s="1"/>
  <c r="H3261" i="7"/>
  <c r="M3261" i="7" s="1"/>
  <c r="H3260" i="7"/>
  <c r="H3259" i="7"/>
  <c r="L3259" i="7" s="1"/>
  <c r="H3258" i="7"/>
  <c r="H3257" i="7"/>
  <c r="L3257" i="7" s="1"/>
  <c r="H3256" i="7"/>
  <c r="M3256" i="7" s="1"/>
  <c r="H3255" i="7"/>
  <c r="H3254" i="7"/>
  <c r="L3254" i="7" s="1"/>
  <c r="H3253" i="7"/>
  <c r="M3253" i="7" s="1"/>
  <c r="H3252" i="7"/>
  <c r="H3251" i="7"/>
  <c r="L3251" i="7" s="1"/>
  <c r="H3250" i="7"/>
  <c r="L3250" i="7" s="1"/>
  <c r="H3249" i="7"/>
  <c r="H3248" i="7"/>
  <c r="M3248" i="7" s="1"/>
  <c r="H3247" i="7"/>
  <c r="H3246" i="7"/>
  <c r="M3246" i="7" s="1"/>
  <c r="H3245" i="7"/>
  <c r="M3245" i="7" s="1"/>
  <c r="H3244" i="7"/>
  <c r="M3244" i="7" s="1"/>
  <c r="H3243" i="7"/>
  <c r="H3242" i="7"/>
  <c r="M3242" i="7" s="1"/>
  <c r="H3241" i="7"/>
  <c r="M3241" i="7" s="1"/>
  <c r="H3240" i="7"/>
  <c r="H3239" i="7"/>
  <c r="M3239" i="7" s="1"/>
  <c r="H3238" i="7"/>
  <c r="H3237" i="7"/>
  <c r="L3237" i="7" s="1"/>
  <c r="H3236" i="7"/>
  <c r="L3236" i="7" s="1"/>
  <c r="H3235" i="7"/>
  <c r="L3235" i="7" s="1"/>
  <c r="H3234" i="7"/>
  <c r="M3234" i="7" s="1"/>
  <c r="H3233" i="7"/>
  <c r="L3233" i="7" s="1"/>
  <c r="H3232" i="7"/>
  <c r="M3232" i="7" s="1"/>
  <c r="H3231" i="7"/>
  <c r="M3231" i="7" s="1"/>
  <c r="H3230" i="7"/>
  <c r="L3230" i="7" s="1"/>
  <c r="H3229" i="7"/>
  <c r="M3229" i="7" s="1"/>
  <c r="H3228" i="7"/>
  <c r="L3228" i="7" s="1"/>
  <c r="H3227" i="7"/>
  <c r="L3227" i="7" s="1"/>
  <c r="H3226" i="7"/>
  <c r="M3226" i="7" s="1"/>
  <c r="H3225" i="7"/>
  <c r="L3225" i="7" s="1"/>
  <c r="H3224" i="7"/>
  <c r="M3224" i="7" s="1"/>
  <c r="H3223" i="7"/>
  <c r="M3223" i="7" s="1"/>
  <c r="H3222" i="7"/>
  <c r="H3221" i="7"/>
  <c r="H3220" i="7"/>
  <c r="H3219" i="7"/>
  <c r="M3219" i="7" s="1"/>
  <c r="H3218" i="7"/>
  <c r="M3218" i="7" s="1"/>
  <c r="H3217" i="7"/>
  <c r="L3217" i="7" s="1"/>
  <c r="H3216" i="7"/>
  <c r="L3216" i="7" s="1"/>
  <c r="H3215" i="7"/>
  <c r="M3215" i="7" s="1"/>
  <c r="H3214" i="7"/>
  <c r="H3213" i="7"/>
  <c r="M3213" i="7" s="1"/>
  <c r="H3212" i="7"/>
  <c r="H3211" i="7"/>
  <c r="M3211" i="7" s="1"/>
  <c r="H3210" i="7"/>
  <c r="M3210" i="7" s="1"/>
  <c r="H3209" i="7"/>
  <c r="L3209" i="7" s="1"/>
  <c r="H3208" i="7"/>
  <c r="L3208" i="7" s="1"/>
  <c r="H3207" i="7"/>
  <c r="M3207" i="7" s="1"/>
  <c r="H3206" i="7"/>
  <c r="H3205" i="7"/>
  <c r="L3205" i="7" s="1"/>
  <c r="H3204" i="7"/>
  <c r="H3203" i="7"/>
  <c r="M3203" i="7" s="1"/>
  <c r="H3202" i="7"/>
  <c r="M3202" i="7" s="1"/>
  <c r="H3201" i="7"/>
  <c r="L3201" i="7" s="1"/>
  <c r="H3200" i="7"/>
  <c r="L3200" i="7" s="1"/>
  <c r="H3199" i="7"/>
  <c r="M3199" i="7" s="1"/>
  <c r="H3198" i="7"/>
  <c r="H3197" i="7"/>
  <c r="L3197" i="7" s="1"/>
  <c r="H3196" i="7"/>
  <c r="H3195" i="7"/>
  <c r="M3195" i="7" s="1"/>
  <c r="H3194" i="7"/>
  <c r="M3194" i="7" s="1"/>
  <c r="H3193" i="7"/>
  <c r="L3193" i="7" s="1"/>
  <c r="H3192" i="7"/>
  <c r="L3192" i="7" s="1"/>
  <c r="H3191" i="7"/>
  <c r="M3191" i="7" s="1"/>
  <c r="H3190" i="7"/>
  <c r="H3189" i="7"/>
  <c r="H3188" i="7"/>
  <c r="H3187" i="7"/>
  <c r="M3187" i="7" s="1"/>
  <c r="H3186" i="7"/>
  <c r="M3186" i="7" s="1"/>
  <c r="H3185" i="7"/>
  <c r="L3185" i="7" s="1"/>
  <c r="H3184" i="7"/>
  <c r="L3184" i="7" s="1"/>
  <c r="H3183" i="7"/>
  <c r="M3183" i="7" s="1"/>
  <c r="H3182" i="7"/>
  <c r="H3181" i="7"/>
  <c r="M3181" i="7" s="1"/>
  <c r="H3180" i="7"/>
  <c r="H3179" i="7"/>
  <c r="M3179" i="7" s="1"/>
  <c r="H3178" i="7"/>
  <c r="M3178" i="7" s="1"/>
  <c r="H3177" i="7"/>
  <c r="L3177" i="7" s="1"/>
  <c r="H3176" i="7"/>
  <c r="L3176" i="7" s="1"/>
  <c r="H3175" i="7"/>
  <c r="M3175" i="7" s="1"/>
  <c r="H3174" i="7"/>
  <c r="H3173" i="7"/>
  <c r="M3173" i="7" s="1"/>
  <c r="H3172" i="7"/>
  <c r="H3171" i="7"/>
  <c r="M3171" i="7" s="1"/>
  <c r="H3170" i="7"/>
  <c r="M3170" i="7" s="1"/>
  <c r="H3169" i="7"/>
  <c r="L3169" i="7" s="1"/>
  <c r="H3168" i="7"/>
  <c r="L3168" i="7" s="1"/>
  <c r="H3167" i="7"/>
  <c r="M3167" i="7" s="1"/>
  <c r="H3166" i="7"/>
  <c r="H3165" i="7"/>
  <c r="M3165" i="7" s="1"/>
  <c r="H3164" i="7"/>
  <c r="H3163" i="7"/>
  <c r="M3163" i="7" s="1"/>
  <c r="H3162" i="7"/>
  <c r="M3162" i="7" s="1"/>
  <c r="H3161" i="7"/>
  <c r="L3161" i="7" s="1"/>
  <c r="H3160" i="7"/>
  <c r="L3160" i="7" s="1"/>
  <c r="H3159" i="7"/>
  <c r="M3159" i="7" s="1"/>
  <c r="H3158" i="7"/>
  <c r="H3157" i="7"/>
  <c r="M3157" i="7" s="1"/>
  <c r="H3156" i="7"/>
  <c r="H3155" i="7"/>
  <c r="M3155" i="7" s="1"/>
  <c r="H3154" i="7"/>
  <c r="M3154" i="7" s="1"/>
  <c r="H3153" i="7"/>
  <c r="L3153" i="7" s="1"/>
  <c r="H3152" i="7"/>
  <c r="L3152" i="7" s="1"/>
  <c r="H3151" i="7"/>
  <c r="M3151" i="7" s="1"/>
  <c r="H3150" i="7"/>
  <c r="H3149" i="7"/>
  <c r="M3149" i="7" s="1"/>
  <c r="H3148" i="7"/>
  <c r="H3147" i="7"/>
  <c r="M3147" i="7" s="1"/>
  <c r="H3146" i="7"/>
  <c r="M3146" i="7" s="1"/>
  <c r="H3145" i="7"/>
  <c r="L3145" i="7" s="1"/>
  <c r="H3144" i="7"/>
  <c r="L3144" i="7" s="1"/>
  <c r="H3143" i="7"/>
  <c r="M3143" i="7" s="1"/>
  <c r="H3142" i="7"/>
  <c r="H3141" i="7"/>
  <c r="H3140" i="7"/>
  <c r="H3139" i="7"/>
  <c r="M3139" i="7" s="1"/>
  <c r="H3138" i="7"/>
  <c r="M3138" i="7" s="1"/>
  <c r="H3137" i="7"/>
  <c r="L3137" i="7" s="1"/>
  <c r="H3136" i="7"/>
  <c r="L3136" i="7" s="1"/>
  <c r="H3135" i="7"/>
  <c r="M3135" i="7" s="1"/>
  <c r="H3134" i="7"/>
  <c r="H3133" i="7"/>
  <c r="M3133" i="7" s="1"/>
  <c r="H3132" i="7"/>
  <c r="H3131" i="7"/>
  <c r="M3131" i="7" s="1"/>
  <c r="H3130" i="7"/>
  <c r="M3130" i="7" s="1"/>
  <c r="H3129" i="7"/>
  <c r="L3129" i="7" s="1"/>
  <c r="H3128" i="7"/>
  <c r="L3128" i="7" s="1"/>
  <c r="H3127" i="7"/>
  <c r="M3127" i="7" s="1"/>
  <c r="H3126" i="7"/>
  <c r="H3125" i="7"/>
  <c r="L3125" i="7" s="1"/>
  <c r="H3124" i="7"/>
  <c r="H3123" i="7"/>
  <c r="M3123" i="7" s="1"/>
  <c r="H3122" i="7"/>
  <c r="M3122" i="7" s="1"/>
  <c r="H3121" i="7"/>
  <c r="L3121" i="7" s="1"/>
  <c r="H3120" i="7"/>
  <c r="L3120" i="7" s="1"/>
  <c r="H3119" i="7"/>
  <c r="M3119" i="7" s="1"/>
  <c r="H3118" i="7"/>
  <c r="H3117" i="7"/>
  <c r="M3117" i="7" s="1"/>
  <c r="H3116" i="7"/>
  <c r="H3115" i="7"/>
  <c r="M3115" i="7" s="1"/>
  <c r="H3114" i="7"/>
  <c r="M3114" i="7" s="1"/>
  <c r="H3113" i="7"/>
  <c r="L3113" i="7" s="1"/>
  <c r="H3112" i="7"/>
  <c r="L3112" i="7" s="1"/>
  <c r="H3111" i="7"/>
  <c r="M3111" i="7" s="1"/>
  <c r="H3110" i="7"/>
  <c r="L3110" i="7" s="1"/>
  <c r="H3109" i="7"/>
  <c r="L3109" i="7" s="1"/>
  <c r="H3108" i="7"/>
  <c r="H3107" i="7"/>
  <c r="M3107" i="7" s="1"/>
  <c r="H3106" i="7"/>
  <c r="M3106" i="7" s="1"/>
  <c r="H3105" i="7"/>
  <c r="M3105" i="7" s="1"/>
  <c r="H3104" i="7"/>
  <c r="L3104" i="7" s="1"/>
  <c r="H3103" i="7"/>
  <c r="M3103" i="7" s="1"/>
  <c r="H3102" i="7"/>
  <c r="L3102" i="7" s="1"/>
  <c r="H3101" i="7"/>
  <c r="H3100" i="7"/>
  <c r="H3099" i="7"/>
  <c r="M3099" i="7" s="1"/>
  <c r="H3098" i="7"/>
  <c r="M3098" i="7" s="1"/>
  <c r="H3097" i="7"/>
  <c r="H3096" i="7"/>
  <c r="L3096" i="7" s="1"/>
  <c r="H3095" i="7"/>
  <c r="M3095" i="7" s="1"/>
  <c r="H3094" i="7"/>
  <c r="L3094" i="7" s="1"/>
  <c r="H3093" i="7"/>
  <c r="H3092" i="7"/>
  <c r="H3091" i="7"/>
  <c r="M3091" i="7" s="1"/>
  <c r="H3090" i="7"/>
  <c r="M3090" i="7" s="1"/>
  <c r="H3089" i="7"/>
  <c r="M3089" i="7" s="1"/>
  <c r="H3088" i="7"/>
  <c r="L3088" i="7" s="1"/>
  <c r="H3087" i="7"/>
  <c r="M3087" i="7" s="1"/>
  <c r="H3086" i="7"/>
  <c r="L3086" i="7" s="1"/>
  <c r="H3085" i="7"/>
  <c r="M3085" i="7" s="1"/>
  <c r="H3084" i="7"/>
  <c r="H3083" i="7"/>
  <c r="M3083" i="7" s="1"/>
  <c r="H3082" i="7"/>
  <c r="M3082" i="7" s="1"/>
  <c r="H3081" i="7"/>
  <c r="M3081" i="7" s="1"/>
  <c r="H3080" i="7"/>
  <c r="H3079" i="7"/>
  <c r="M3079" i="7" s="1"/>
  <c r="H3078" i="7"/>
  <c r="L3078" i="7" s="1"/>
  <c r="H3077" i="7"/>
  <c r="M3077" i="7" s="1"/>
  <c r="H3076" i="7"/>
  <c r="H3075" i="7"/>
  <c r="M3075" i="7" s="1"/>
  <c r="H3074" i="7"/>
  <c r="M3074" i="7" s="1"/>
  <c r="H3073" i="7"/>
  <c r="M3073" i="7" s="1"/>
  <c r="H3072" i="7"/>
  <c r="L3072" i="7" s="1"/>
  <c r="H3071" i="7"/>
  <c r="M3071" i="7" s="1"/>
  <c r="H3070" i="7"/>
  <c r="L3070" i="7" s="1"/>
  <c r="H3069" i="7"/>
  <c r="M3069" i="7" s="1"/>
  <c r="H3068" i="7"/>
  <c r="H3067" i="7"/>
  <c r="H3066" i="7"/>
  <c r="M3066" i="7" s="1"/>
  <c r="H3065" i="7"/>
  <c r="L3065" i="7" s="1"/>
  <c r="H3064" i="7"/>
  <c r="L3064" i="7" s="1"/>
  <c r="H3063" i="7"/>
  <c r="H3062" i="7"/>
  <c r="L3062" i="7" s="1"/>
  <c r="H3061" i="7"/>
  <c r="L3061" i="7" s="1"/>
  <c r="H3060" i="7"/>
  <c r="H3059" i="7"/>
  <c r="M3059" i="7" s="1"/>
  <c r="H3058" i="7"/>
  <c r="M3058" i="7" s="1"/>
  <c r="H3057" i="7"/>
  <c r="M3057" i="7" s="1"/>
  <c r="H3056" i="7"/>
  <c r="L3056" i="7" s="1"/>
  <c r="H3055" i="7"/>
  <c r="M3055" i="7" s="1"/>
  <c r="H3054" i="7"/>
  <c r="L3054" i="7" s="1"/>
  <c r="H3053" i="7"/>
  <c r="M3053" i="7" s="1"/>
  <c r="H3052" i="7"/>
  <c r="H3051" i="7"/>
  <c r="M3051" i="7" s="1"/>
  <c r="H3050" i="7"/>
  <c r="M3050" i="7" s="1"/>
  <c r="H3049" i="7"/>
  <c r="L3049" i="7" s="1"/>
  <c r="H3048" i="7"/>
  <c r="L3048" i="7" s="1"/>
  <c r="H3047" i="7"/>
  <c r="M3047" i="7" s="1"/>
  <c r="H3046" i="7"/>
  <c r="L3046" i="7" s="1"/>
  <c r="H3045" i="7"/>
  <c r="L3045" i="7" s="1"/>
  <c r="H3044" i="7"/>
  <c r="H3043" i="7"/>
  <c r="M3043" i="7" s="1"/>
  <c r="H3042" i="7"/>
  <c r="M3042" i="7" s="1"/>
  <c r="H3041" i="7"/>
  <c r="L3041" i="7" s="1"/>
  <c r="H3040" i="7"/>
  <c r="L3040" i="7" s="1"/>
  <c r="H3039" i="7"/>
  <c r="M3039" i="7" s="1"/>
  <c r="H3038" i="7"/>
  <c r="L3038" i="7" s="1"/>
  <c r="H3037" i="7"/>
  <c r="H3036" i="7"/>
  <c r="H3035" i="7"/>
  <c r="M3035" i="7" s="1"/>
  <c r="H3034" i="7"/>
  <c r="M3034" i="7" s="1"/>
  <c r="H3033" i="7"/>
  <c r="H3032" i="7"/>
  <c r="L3032" i="7" s="1"/>
  <c r="H3031" i="7"/>
  <c r="M3031" i="7" s="1"/>
  <c r="H3030" i="7"/>
  <c r="L3030" i="7" s="1"/>
  <c r="H3029" i="7"/>
  <c r="H3028" i="7"/>
  <c r="H3027" i="7"/>
  <c r="M3027" i="7" s="1"/>
  <c r="H3026" i="7"/>
  <c r="M3026" i="7" s="1"/>
  <c r="H3025" i="7"/>
  <c r="M3025" i="7" s="1"/>
  <c r="H3024" i="7"/>
  <c r="L3024" i="7" s="1"/>
  <c r="H3023" i="7"/>
  <c r="M3023" i="7" s="1"/>
  <c r="H3022" i="7"/>
  <c r="L3022" i="7" s="1"/>
  <c r="H3021" i="7"/>
  <c r="M3021" i="7" s="1"/>
  <c r="H3020" i="7"/>
  <c r="H3019" i="7"/>
  <c r="M3019" i="7" s="1"/>
  <c r="H3018" i="7"/>
  <c r="M3018" i="7" s="1"/>
  <c r="H3017" i="7"/>
  <c r="M3017" i="7" s="1"/>
  <c r="H3016" i="7"/>
  <c r="H3015" i="7"/>
  <c r="M3015" i="7" s="1"/>
  <c r="H3014" i="7"/>
  <c r="L3014" i="7" s="1"/>
  <c r="H3013" i="7"/>
  <c r="M3013" i="7" s="1"/>
  <c r="H3012" i="7"/>
  <c r="H3011" i="7"/>
  <c r="M3011" i="7" s="1"/>
  <c r="H3010" i="7"/>
  <c r="M3010" i="7" s="1"/>
  <c r="H3009" i="7"/>
  <c r="M3009" i="7" s="1"/>
  <c r="H3008" i="7"/>
  <c r="H3007" i="7"/>
  <c r="M3007" i="7" s="1"/>
  <c r="H3006" i="7"/>
  <c r="L3006" i="7" s="1"/>
  <c r="H3005" i="7"/>
  <c r="M3005" i="7" s="1"/>
  <c r="H3004" i="7"/>
  <c r="H3003" i="7"/>
  <c r="H3002" i="7"/>
  <c r="M3002" i="7" s="1"/>
  <c r="H3001" i="7"/>
  <c r="L3001" i="7" s="1"/>
  <c r="H3000" i="7"/>
  <c r="L3000" i="7" s="1"/>
  <c r="H2999" i="7"/>
  <c r="H2998" i="7"/>
  <c r="L2998" i="7" s="1"/>
  <c r="H2997" i="7"/>
  <c r="L2997" i="7" s="1"/>
  <c r="H2996" i="7"/>
  <c r="H2995" i="7"/>
  <c r="M2995" i="7" s="1"/>
  <c r="H2994" i="7"/>
  <c r="M2994" i="7" s="1"/>
  <c r="H2993" i="7"/>
  <c r="M2993" i="7" s="1"/>
  <c r="H2992" i="7"/>
  <c r="L2992" i="7" s="1"/>
  <c r="H2991" i="7"/>
  <c r="H2990" i="7"/>
  <c r="L2990" i="7" s="1"/>
  <c r="H2989" i="7"/>
  <c r="M2989" i="7" s="1"/>
  <c r="H2988" i="7"/>
  <c r="H2987" i="7"/>
  <c r="M2987" i="7" s="1"/>
  <c r="H2986" i="7"/>
  <c r="M2986" i="7" s="1"/>
  <c r="H2985" i="7"/>
  <c r="L2985" i="7" s="1"/>
  <c r="H2984" i="7"/>
  <c r="L2984" i="7" s="1"/>
  <c r="H2983" i="7"/>
  <c r="M2983" i="7" s="1"/>
  <c r="H2982" i="7"/>
  <c r="L2982" i="7" s="1"/>
  <c r="H2981" i="7"/>
  <c r="L2981" i="7" s="1"/>
  <c r="H2980" i="7"/>
  <c r="H2979" i="7"/>
  <c r="M2979" i="7" s="1"/>
  <c r="H2978" i="7"/>
  <c r="M2978" i="7" s="1"/>
  <c r="H2977" i="7"/>
  <c r="H2976" i="7"/>
  <c r="L2976" i="7" s="1"/>
  <c r="H2975" i="7"/>
  <c r="M2975" i="7" s="1"/>
  <c r="H2974" i="7"/>
  <c r="L2974" i="7" s="1"/>
  <c r="H2973" i="7"/>
  <c r="M2973" i="7" s="1"/>
  <c r="H2972" i="7"/>
  <c r="H2971" i="7"/>
  <c r="M2971" i="7" s="1"/>
  <c r="H2970" i="7"/>
  <c r="M2970" i="7" s="1"/>
  <c r="H2969" i="7"/>
  <c r="H2968" i="7"/>
  <c r="L2968" i="7" s="1"/>
  <c r="H2967" i="7"/>
  <c r="M2967" i="7" s="1"/>
  <c r="H2966" i="7"/>
  <c r="L2966" i="7" s="1"/>
  <c r="H2965" i="7"/>
  <c r="H2964" i="7"/>
  <c r="H2963" i="7"/>
  <c r="H2962" i="7"/>
  <c r="M2962" i="7" s="1"/>
  <c r="H2961" i="7"/>
  <c r="M2961" i="7" s="1"/>
  <c r="H2960" i="7"/>
  <c r="L2960" i="7" s="1"/>
  <c r="H2959" i="7"/>
  <c r="M2959" i="7" s="1"/>
  <c r="H2958" i="7"/>
  <c r="L2958" i="7" s="1"/>
  <c r="H2957" i="7"/>
  <c r="M2957" i="7" s="1"/>
  <c r="H2956" i="7"/>
  <c r="H2955" i="7"/>
  <c r="M2955" i="7" s="1"/>
  <c r="H2954" i="7"/>
  <c r="M2954" i="7" s="1"/>
  <c r="H2953" i="7"/>
  <c r="M2953" i="7" s="1"/>
  <c r="H2952" i="7"/>
  <c r="H2951" i="7"/>
  <c r="M2951" i="7" s="1"/>
  <c r="H2950" i="7"/>
  <c r="L2950" i="7" s="1"/>
  <c r="H2949" i="7"/>
  <c r="M2949" i="7" s="1"/>
  <c r="H2948" i="7"/>
  <c r="H2947" i="7"/>
  <c r="M2947" i="7" s="1"/>
  <c r="H2946" i="7"/>
  <c r="M2946" i="7" s="1"/>
  <c r="H2945" i="7"/>
  <c r="M2945" i="7" s="1"/>
  <c r="H2944" i="7"/>
  <c r="L2944" i="7" s="1"/>
  <c r="H2943" i="7"/>
  <c r="M2943" i="7" s="1"/>
  <c r="H2942" i="7"/>
  <c r="L2942" i="7" s="1"/>
  <c r="H2941" i="7"/>
  <c r="M2941" i="7" s="1"/>
  <c r="H2940" i="7"/>
  <c r="H2939" i="7"/>
  <c r="H2938" i="7"/>
  <c r="M2938" i="7" s="1"/>
  <c r="H2937" i="7"/>
  <c r="L2937" i="7" s="1"/>
  <c r="H2936" i="7"/>
  <c r="H2935" i="7"/>
  <c r="H2934" i="7"/>
  <c r="L2934" i="7" s="1"/>
  <c r="H2933" i="7"/>
  <c r="L2933" i="7" s="1"/>
  <c r="H2932" i="7"/>
  <c r="H2931" i="7"/>
  <c r="M2931" i="7" s="1"/>
  <c r="H2930" i="7"/>
  <c r="M2930" i="7" s="1"/>
  <c r="H2929" i="7"/>
  <c r="M2929" i="7" s="1"/>
  <c r="H2928" i="7"/>
  <c r="L2928" i="7" s="1"/>
  <c r="H2927" i="7"/>
  <c r="M2927" i="7" s="1"/>
  <c r="H2926" i="7"/>
  <c r="L2926" i="7" s="1"/>
  <c r="H2925" i="7"/>
  <c r="M2925" i="7" s="1"/>
  <c r="H2924" i="7"/>
  <c r="H2923" i="7"/>
  <c r="H2922" i="7"/>
  <c r="M2922" i="7" s="1"/>
  <c r="H2921" i="7"/>
  <c r="L2921" i="7" s="1"/>
  <c r="H2920" i="7"/>
  <c r="L2920" i="7" s="1"/>
  <c r="H2919" i="7"/>
  <c r="H2918" i="7"/>
  <c r="L2918" i="7" s="1"/>
  <c r="H2917" i="7"/>
  <c r="L2917" i="7" s="1"/>
  <c r="H2916" i="7"/>
  <c r="H2915" i="7"/>
  <c r="M2915" i="7" s="1"/>
  <c r="H2914" i="7"/>
  <c r="M2914" i="7" s="1"/>
  <c r="H2913" i="7"/>
  <c r="L2913" i="7" s="1"/>
  <c r="H2912" i="7"/>
  <c r="L2912" i="7" s="1"/>
  <c r="H2911" i="7"/>
  <c r="M2911" i="7" s="1"/>
  <c r="H2910" i="7"/>
  <c r="L2910" i="7" s="1"/>
  <c r="H2909" i="7"/>
  <c r="L2909" i="7" s="1"/>
  <c r="H2908" i="7"/>
  <c r="H2907" i="7"/>
  <c r="M2907" i="7" s="1"/>
  <c r="H2906" i="7"/>
  <c r="M2906" i="7" s="1"/>
  <c r="H2905" i="7"/>
  <c r="L2905" i="7" s="1"/>
  <c r="H2904" i="7"/>
  <c r="L2904" i="7" s="1"/>
  <c r="H2903" i="7"/>
  <c r="M2903" i="7" s="1"/>
  <c r="H2902" i="7"/>
  <c r="L2902" i="7" s="1"/>
  <c r="H2901" i="7"/>
  <c r="L2901" i="7" s="1"/>
  <c r="H2900" i="7"/>
  <c r="H2899" i="7"/>
  <c r="M2899" i="7" s="1"/>
  <c r="H2898" i="7"/>
  <c r="M2898" i="7" s="1"/>
  <c r="H2897" i="7"/>
  <c r="M2897" i="7" s="1"/>
  <c r="H2896" i="7"/>
  <c r="L2896" i="7" s="1"/>
  <c r="H2895" i="7"/>
  <c r="M2895" i="7" s="1"/>
  <c r="H2894" i="7"/>
  <c r="L2894" i="7" s="1"/>
  <c r="H2893" i="7"/>
  <c r="M2893" i="7" s="1"/>
  <c r="H2892" i="7"/>
  <c r="H2891" i="7"/>
  <c r="M2891" i="7" s="1"/>
  <c r="H2890" i="7"/>
  <c r="M2890" i="7" s="1"/>
  <c r="H2889" i="7"/>
  <c r="H2888" i="7"/>
  <c r="H2887" i="7"/>
  <c r="M2887" i="7" s="1"/>
  <c r="H2886" i="7"/>
  <c r="L2886" i="7" s="1"/>
  <c r="H2885" i="7"/>
  <c r="H2884" i="7"/>
  <c r="H2883" i="7"/>
  <c r="M2883" i="7" s="1"/>
  <c r="H2882" i="7"/>
  <c r="M2882" i="7" s="1"/>
  <c r="H2881" i="7"/>
  <c r="H2880" i="7"/>
  <c r="L2880" i="7" s="1"/>
  <c r="H2879" i="7"/>
  <c r="M2879" i="7" s="1"/>
  <c r="H2878" i="7"/>
  <c r="L2878" i="7" s="1"/>
  <c r="H2877" i="7"/>
  <c r="M2877" i="7" s="1"/>
  <c r="H2876" i="7"/>
  <c r="H2875" i="7"/>
  <c r="H2874" i="7"/>
  <c r="M2874" i="7" s="1"/>
  <c r="H2873" i="7"/>
  <c r="L2873" i="7" s="1"/>
  <c r="H2872" i="7"/>
  <c r="H2871" i="7"/>
  <c r="H2870" i="7"/>
  <c r="L2870" i="7" s="1"/>
  <c r="H2869" i="7"/>
  <c r="L2869" i="7" s="1"/>
  <c r="H2868" i="7"/>
  <c r="H2867" i="7"/>
  <c r="M2867" i="7" s="1"/>
  <c r="H2866" i="7"/>
  <c r="M2866" i="7" s="1"/>
  <c r="H2865" i="7"/>
  <c r="M2865" i="7" s="1"/>
  <c r="H2864" i="7"/>
  <c r="L2864" i="7" s="1"/>
  <c r="H2863" i="7"/>
  <c r="M2863" i="7" s="1"/>
  <c r="H2862" i="7"/>
  <c r="L2862" i="7" s="1"/>
  <c r="H2861" i="7"/>
  <c r="M2861" i="7" s="1"/>
  <c r="H2860" i="7"/>
  <c r="H2859" i="7"/>
  <c r="H2858" i="7"/>
  <c r="M2858" i="7" s="1"/>
  <c r="H2857" i="7"/>
  <c r="L2857" i="7" s="1"/>
  <c r="H2856" i="7"/>
  <c r="L2856" i="7" s="1"/>
  <c r="H2855" i="7"/>
  <c r="H2854" i="7"/>
  <c r="L2854" i="7" s="1"/>
  <c r="H2853" i="7"/>
  <c r="L2853" i="7" s="1"/>
  <c r="H2852" i="7"/>
  <c r="H2851" i="7"/>
  <c r="M2851" i="7" s="1"/>
  <c r="H2850" i="7"/>
  <c r="H2849" i="7"/>
  <c r="L2849" i="7" s="1"/>
  <c r="H2848" i="7"/>
  <c r="L2848" i="7" s="1"/>
  <c r="H2847" i="7"/>
  <c r="M2847" i="7" s="1"/>
  <c r="H2846" i="7"/>
  <c r="L2846" i="7" s="1"/>
  <c r="H2845" i="7"/>
  <c r="L2845" i="7" s="1"/>
  <c r="H2844" i="7"/>
  <c r="L2844" i="7" s="1"/>
  <c r="H2843" i="7"/>
  <c r="M2843" i="7" s="1"/>
  <c r="H2842" i="7"/>
  <c r="H2841" i="7"/>
  <c r="L2841" i="7" s="1"/>
  <c r="H2840" i="7"/>
  <c r="L2840" i="7" s="1"/>
  <c r="H2839" i="7"/>
  <c r="M2839" i="7" s="1"/>
  <c r="H2838" i="7"/>
  <c r="H2837" i="7"/>
  <c r="L2837" i="7" s="1"/>
  <c r="H2836" i="7"/>
  <c r="L2836" i="7" s="1"/>
  <c r="H2835" i="7"/>
  <c r="M2835" i="7" s="1"/>
  <c r="H2834" i="7"/>
  <c r="H2833" i="7"/>
  <c r="L2833" i="7" s="1"/>
  <c r="H2832" i="7"/>
  <c r="L2832" i="7" s="1"/>
  <c r="H2831" i="7"/>
  <c r="M2831" i="7" s="1"/>
  <c r="H2830" i="7"/>
  <c r="H2829" i="7"/>
  <c r="H2828" i="7"/>
  <c r="L2828" i="7" s="1"/>
  <c r="H2827" i="7"/>
  <c r="M2827" i="7" s="1"/>
  <c r="H2826" i="7"/>
  <c r="L2826" i="7" s="1"/>
  <c r="H2825" i="7"/>
  <c r="M2825" i="7" s="1"/>
  <c r="H2824" i="7"/>
  <c r="L2824" i="7" s="1"/>
  <c r="H2823" i="7"/>
  <c r="M2823" i="7" s="1"/>
  <c r="H2822" i="7"/>
  <c r="L2822" i="7" s="1"/>
  <c r="H2821" i="7"/>
  <c r="L2821" i="7" s="1"/>
  <c r="H2820" i="7"/>
  <c r="H2819" i="7"/>
  <c r="M2819" i="7" s="1"/>
  <c r="H2818" i="7"/>
  <c r="H2817" i="7"/>
  <c r="L2817" i="7" s="1"/>
  <c r="H2816" i="7"/>
  <c r="L2816" i="7" s="1"/>
  <c r="H2815" i="7"/>
  <c r="M2815" i="7" s="1"/>
  <c r="H2814" i="7"/>
  <c r="L2814" i="7" s="1"/>
  <c r="H2813" i="7"/>
  <c r="L2813" i="7" s="1"/>
  <c r="H2812" i="7"/>
  <c r="L2812" i="7" s="1"/>
  <c r="H2811" i="7"/>
  <c r="H2810" i="7"/>
  <c r="L2810" i="7" s="1"/>
  <c r="H2809" i="7"/>
  <c r="L2809" i="7" s="1"/>
  <c r="H2808" i="7"/>
  <c r="L2808" i="7" s="1"/>
  <c r="H2807" i="7"/>
  <c r="M2807" i="7" s="1"/>
  <c r="H2806" i="7"/>
  <c r="L2806" i="7" s="1"/>
  <c r="H2805" i="7"/>
  <c r="M2805" i="7" s="1"/>
  <c r="H2804" i="7"/>
  <c r="L2804" i="7" s="1"/>
  <c r="H2803" i="7"/>
  <c r="M2803" i="7" s="1"/>
  <c r="H2802" i="7"/>
  <c r="H2801" i="7"/>
  <c r="M2801" i="7" s="1"/>
  <c r="H2800" i="7"/>
  <c r="L2800" i="7" s="1"/>
  <c r="H2799" i="7"/>
  <c r="M2799" i="7" s="1"/>
  <c r="H2798" i="7"/>
  <c r="L2798" i="7" s="1"/>
  <c r="H2797" i="7"/>
  <c r="M2797" i="7" s="1"/>
  <c r="H2796" i="7"/>
  <c r="L2796" i="7" s="1"/>
  <c r="H2795" i="7"/>
  <c r="M2795" i="7" s="1"/>
  <c r="H2794" i="7"/>
  <c r="L2794" i="7" s="1"/>
  <c r="H2793" i="7"/>
  <c r="M2793" i="7" s="1"/>
  <c r="H2792" i="7"/>
  <c r="L2792" i="7" s="1"/>
  <c r="H2791" i="7"/>
  <c r="M2791" i="7" s="1"/>
  <c r="H2790" i="7"/>
  <c r="L2790" i="7" s="1"/>
  <c r="H2789" i="7"/>
  <c r="H2788" i="7"/>
  <c r="H2787" i="7"/>
  <c r="M2787" i="7" s="1"/>
  <c r="H2786" i="7"/>
  <c r="L2786" i="7" s="1"/>
  <c r="H2785" i="7"/>
  <c r="H2784" i="7"/>
  <c r="H2783" i="7"/>
  <c r="M2783" i="7" s="1"/>
  <c r="H2782" i="7"/>
  <c r="L2782" i="7" s="1"/>
  <c r="H2781" i="7"/>
  <c r="H2780" i="7"/>
  <c r="L2780" i="7" s="1"/>
  <c r="H2779" i="7"/>
  <c r="M2779" i="7" s="1"/>
  <c r="H2778" i="7"/>
  <c r="L2778" i="7" s="1"/>
  <c r="H2777" i="7"/>
  <c r="H2776" i="7"/>
  <c r="L2776" i="7" s="1"/>
  <c r="H2775" i="7"/>
  <c r="M2775" i="7" s="1"/>
  <c r="H2774" i="7"/>
  <c r="L2774" i="7" s="1"/>
  <c r="H2773" i="7"/>
  <c r="M2773" i="7" s="1"/>
  <c r="H2772" i="7"/>
  <c r="L2772" i="7" s="1"/>
  <c r="H2771" i="7"/>
  <c r="M2771" i="7" s="1"/>
  <c r="H2770" i="7"/>
  <c r="H2769" i="7"/>
  <c r="H2768" i="7"/>
  <c r="L2768" i="7" s="1"/>
  <c r="H2767" i="7"/>
  <c r="H2766" i="7"/>
  <c r="H2765" i="7"/>
  <c r="M2765" i="7" s="1"/>
  <c r="H2764" i="7"/>
  <c r="L2764" i="7" s="1"/>
  <c r="H2763" i="7"/>
  <c r="M2763" i="7" s="1"/>
  <c r="H2762" i="7"/>
  <c r="L2762" i="7" s="1"/>
  <c r="H2761" i="7"/>
  <c r="M2761" i="7" s="1"/>
  <c r="H2760" i="7"/>
  <c r="L2760" i="7" s="1"/>
  <c r="H2759" i="7"/>
  <c r="H2758" i="7"/>
  <c r="L2758" i="7" s="1"/>
  <c r="H2757" i="7"/>
  <c r="L2757" i="7" s="1"/>
  <c r="H2756" i="7"/>
  <c r="H2755" i="7"/>
  <c r="M2755" i="7" s="1"/>
  <c r="H2754" i="7"/>
  <c r="L2754" i="7" s="1"/>
  <c r="H2753" i="7"/>
  <c r="L2753" i="7" s="1"/>
  <c r="H2752" i="7"/>
  <c r="H2751" i="7"/>
  <c r="H2750" i="7"/>
  <c r="L2750" i="7" s="1"/>
  <c r="H2749" i="7"/>
  <c r="L2749" i="7" s="1"/>
  <c r="H2748" i="7"/>
  <c r="L2748" i="7" s="1"/>
  <c r="H2747" i="7"/>
  <c r="M2747" i="7" s="1"/>
  <c r="H2746" i="7"/>
  <c r="L2746" i="7" s="1"/>
  <c r="H2745" i="7"/>
  <c r="L2745" i="7" s="1"/>
  <c r="H2744" i="7"/>
  <c r="L2744" i="7" s="1"/>
  <c r="H2743" i="7"/>
  <c r="M2743" i="7" s="1"/>
  <c r="H2742" i="7"/>
  <c r="L2742" i="7" s="1"/>
  <c r="H2741" i="7"/>
  <c r="L2741" i="7" s="1"/>
  <c r="H2740" i="7"/>
  <c r="H2739" i="7"/>
  <c r="H2738" i="7"/>
  <c r="H2737" i="7"/>
  <c r="M2737" i="7" s="1"/>
  <c r="H2736" i="7"/>
  <c r="L2736" i="7" s="1"/>
  <c r="H2735" i="7"/>
  <c r="H2734" i="7"/>
  <c r="L2734" i="7" s="1"/>
  <c r="H2733" i="7"/>
  <c r="L2733" i="7" s="1"/>
  <c r="H2732" i="7"/>
  <c r="H2731" i="7"/>
  <c r="M2731" i="7" s="1"/>
  <c r="H2730" i="7"/>
  <c r="L2730" i="7" s="1"/>
  <c r="H2729" i="7"/>
  <c r="L2729" i="7" s="1"/>
  <c r="H2728" i="7"/>
  <c r="H2727" i="7"/>
  <c r="M2727" i="7" s="1"/>
  <c r="H2726" i="7"/>
  <c r="L2726" i="7" s="1"/>
  <c r="H2725" i="7"/>
  <c r="M2725" i="7" s="1"/>
  <c r="H2724" i="7"/>
  <c r="M2724" i="7" s="1"/>
  <c r="H2723" i="7"/>
  <c r="H2722" i="7"/>
  <c r="L2722" i="7" s="1"/>
  <c r="H2721" i="7"/>
  <c r="L2721" i="7" s="1"/>
  <c r="H2720" i="7"/>
  <c r="H2719" i="7"/>
  <c r="H2718" i="7"/>
  <c r="H2717" i="7"/>
  <c r="L2717" i="7" s="1"/>
  <c r="H2716" i="7"/>
  <c r="H2715" i="7"/>
  <c r="H2714" i="7"/>
  <c r="L2714" i="7" s="1"/>
  <c r="H2713" i="7"/>
  <c r="L2713" i="7" s="1"/>
  <c r="H2712" i="7"/>
  <c r="L2712" i="7" s="1"/>
  <c r="H2711" i="7"/>
  <c r="M2711" i="7" s="1"/>
  <c r="H2710" i="7"/>
  <c r="L2710" i="7" s="1"/>
  <c r="H2709" i="7"/>
  <c r="M2709" i="7" s="1"/>
  <c r="H2708" i="7"/>
  <c r="L2708" i="7" s="1"/>
  <c r="H2707" i="7"/>
  <c r="H2706" i="7"/>
  <c r="L2706" i="7" s="1"/>
  <c r="H2705" i="7"/>
  <c r="L2705" i="7" s="1"/>
  <c r="H2704" i="7"/>
  <c r="L2704" i="7" s="1"/>
  <c r="H2703" i="7"/>
  <c r="M2703" i="7" s="1"/>
  <c r="H2702" i="7"/>
  <c r="L2702" i="7" s="1"/>
  <c r="H2701" i="7"/>
  <c r="L2701" i="7" s="1"/>
  <c r="H2700" i="7"/>
  <c r="M2700" i="7" s="1"/>
  <c r="H2699" i="7"/>
  <c r="M2699" i="7" s="1"/>
  <c r="H2698" i="7"/>
  <c r="H2697" i="7"/>
  <c r="H2696" i="7"/>
  <c r="M2696" i="7" s="1"/>
  <c r="H2695" i="7"/>
  <c r="H2694" i="7"/>
  <c r="L2694" i="7" s="1"/>
  <c r="H2693" i="7"/>
  <c r="L2693" i="7" s="1"/>
  <c r="H2692" i="7"/>
  <c r="H2691" i="7"/>
  <c r="M2691" i="7" s="1"/>
  <c r="H2690" i="7"/>
  <c r="H2689" i="7"/>
  <c r="M2689" i="7" s="1"/>
  <c r="H2688" i="7"/>
  <c r="L2688" i="7" s="1"/>
  <c r="H2687" i="7"/>
  <c r="M2687" i="7" s="1"/>
  <c r="H2686" i="7"/>
  <c r="L2686" i="7" s="1"/>
  <c r="H2685" i="7"/>
  <c r="L2685" i="7" s="1"/>
  <c r="H2684" i="7"/>
  <c r="M2684" i="7" s="1"/>
  <c r="H2683" i="7"/>
  <c r="M2683" i="7" s="1"/>
  <c r="H2682" i="7"/>
  <c r="H2681" i="7"/>
  <c r="L2681" i="7" s="1"/>
  <c r="H2680" i="7"/>
  <c r="M2680" i="7" s="1"/>
  <c r="H2679" i="7"/>
  <c r="H2678" i="7"/>
  <c r="L2678" i="7" s="1"/>
  <c r="H2677" i="7"/>
  <c r="L2677" i="7" s="1"/>
  <c r="H2676" i="7"/>
  <c r="H2675" i="7"/>
  <c r="M2675" i="7" s="1"/>
  <c r="H2674" i="7"/>
  <c r="H2673" i="7"/>
  <c r="M2673" i="7" s="1"/>
  <c r="H2672" i="7"/>
  <c r="L2672" i="7" s="1"/>
  <c r="H2671" i="7"/>
  <c r="M2671" i="7" s="1"/>
  <c r="H2670" i="7"/>
  <c r="L2670" i="7" s="1"/>
  <c r="H2669" i="7"/>
  <c r="L2669" i="7" s="1"/>
  <c r="H2668" i="7"/>
  <c r="M2668" i="7" s="1"/>
  <c r="H2667" i="7"/>
  <c r="M2667" i="7" s="1"/>
  <c r="H2666" i="7"/>
  <c r="H2665" i="7"/>
  <c r="M2665" i="7" s="1"/>
  <c r="H2664" i="7"/>
  <c r="M2664" i="7" s="1"/>
  <c r="H2663" i="7"/>
  <c r="H2662" i="7"/>
  <c r="L2662" i="7" s="1"/>
  <c r="H2661" i="7"/>
  <c r="L2661" i="7" s="1"/>
  <c r="H2660" i="7"/>
  <c r="H2659" i="7"/>
  <c r="M2659" i="7" s="1"/>
  <c r="H2658" i="7"/>
  <c r="H2657" i="7"/>
  <c r="M2657" i="7" s="1"/>
  <c r="H2656" i="7"/>
  <c r="L2656" i="7" s="1"/>
  <c r="H2655" i="7"/>
  <c r="M2655" i="7" s="1"/>
  <c r="H2654" i="7"/>
  <c r="L2654" i="7" s="1"/>
  <c r="H2653" i="7"/>
  <c r="M2653" i="7" s="1"/>
  <c r="H2652" i="7"/>
  <c r="L2652" i="7" s="1"/>
  <c r="H2651" i="7"/>
  <c r="M2651" i="7" s="1"/>
  <c r="H2650" i="7"/>
  <c r="H2649" i="7"/>
  <c r="L2649" i="7" s="1"/>
  <c r="H2648" i="7"/>
  <c r="M2648" i="7" s="1"/>
  <c r="H2647" i="7"/>
  <c r="H2646" i="7"/>
  <c r="L2646" i="7" s="1"/>
  <c r="H2645" i="7"/>
  <c r="M2645" i="7" s="1"/>
  <c r="H2644" i="7"/>
  <c r="H2643" i="7"/>
  <c r="M2643" i="7" s="1"/>
  <c r="H2642" i="7"/>
  <c r="L2642" i="7" s="1"/>
  <c r="H2641" i="7"/>
  <c r="L2641" i="7" s="1"/>
  <c r="H2640" i="7"/>
  <c r="H2639" i="7"/>
  <c r="H2638" i="7"/>
  <c r="L2638" i="7" s="1"/>
  <c r="H2637" i="7"/>
  <c r="L2637" i="7" s="1"/>
  <c r="H2636" i="7"/>
  <c r="L2636" i="7" s="1"/>
  <c r="H2635" i="7"/>
  <c r="M2635" i="7" s="1"/>
  <c r="H2634" i="7"/>
  <c r="H2633" i="7"/>
  <c r="L2633" i="7" s="1"/>
  <c r="H2632" i="7"/>
  <c r="M2632" i="7" s="1"/>
  <c r="H2631" i="7"/>
  <c r="H2630" i="7"/>
  <c r="L2630" i="7" s="1"/>
  <c r="H2629" i="7"/>
  <c r="L2629" i="7" s="1"/>
  <c r="H2628" i="7"/>
  <c r="H2627" i="7"/>
  <c r="M2627" i="7" s="1"/>
  <c r="H2626" i="7"/>
  <c r="H2625" i="7"/>
  <c r="H2624" i="7"/>
  <c r="L2624" i="7" s="1"/>
  <c r="H2623" i="7"/>
  <c r="M2623" i="7" s="1"/>
  <c r="H2622" i="7"/>
  <c r="L2622" i="7" s="1"/>
  <c r="H2621" i="7"/>
  <c r="L2621" i="7" s="1"/>
  <c r="H2620" i="7"/>
  <c r="H2619" i="7"/>
  <c r="M2619" i="7" s="1"/>
  <c r="H2618" i="7"/>
  <c r="H2617" i="7"/>
  <c r="M2617" i="7" s="1"/>
  <c r="H2616" i="7"/>
  <c r="M2616" i="7" s="1"/>
  <c r="H2615" i="7"/>
  <c r="H2614" i="7"/>
  <c r="L2614" i="7" s="1"/>
  <c r="H2613" i="7"/>
  <c r="L2613" i="7" s="1"/>
  <c r="H2612" i="7"/>
  <c r="H2611" i="7"/>
  <c r="M2611" i="7" s="1"/>
  <c r="H2610" i="7"/>
  <c r="L2610" i="7" s="1"/>
  <c r="H2609" i="7"/>
  <c r="L2609" i="7" s="1"/>
  <c r="H2608" i="7"/>
  <c r="H2607" i="7"/>
  <c r="H2606" i="7"/>
  <c r="L2606" i="7" s="1"/>
  <c r="H2605" i="7"/>
  <c r="L2605" i="7" s="1"/>
  <c r="H2604" i="7"/>
  <c r="H2603" i="7"/>
  <c r="M2603" i="7" s="1"/>
  <c r="H2602" i="7"/>
  <c r="H2601" i="7"/>
  <c r="L2601" i="7" s="1"/>
  <c r="H2600" i="7"/>
  <c r="M2600" i="7" s="1"/>
  <c r="H2599" i="7"/>
  <c r="H2598" i="7"/>
  <c r="L2598" i="7" s="1"/>
  <c r="H2597" i="7"/>
  <c r="L2597" i="7" s="1"/>
  <c r="H2596" i="7"/>
  <c r="H2595" i="7"/>
  <c r="M2595" i="7" s="1"/>
  <c r="H2594" i="7"/>
  <c r="H2593" i="7"/>
  <c r="L2593" i="7" s="1"/>
  <c r="H2592" i="7"/>
  <c r="H2591" i="7"/>
  <c r="M2591" i="7" s="1"/>
  <c r="H2590" i="7"/>
  <c r="L2590" i="7" s="1"/>
  <c r="H2589" i="7"/>
  <c r="L2589" i="7" s="1"/>
  <c r="H2588" i="7"/>
  <c r="L2588" i="7" s="1"/>
  <c r="H2587" i="7"/>
  <c r="M2587" i="7" s="1"/>
  <c r="H2586" i="7"/>
  <c r="H2585" i="7"/>
  <c r="M2585" i="7" s="1"/>
  <c r="H2584" i="7"/>
  <c r="M2584" i="7" s="1"/>
  <c r="H2583" i="7"/>
  <c r="H2582" i="7"/>
  <c r="L2582" i="7" s="1"/>
  <c r="H2581" i="7"/>
  <c r="H2580" i="7"/>
  <c r="H2579" i="7"/>
  <c r="M2579" i="7" s="1"/>
  <c r="H2578" i="7"/>
  <c r="L2578" i="7" s="1"/>
  <c r="H2577" i="7"/>
  <c r="M2577" i="7" s="1"/>
  <c r="H2576" i="7"/>
  <c r="H2575" i="7"/>
  <c r="H2574" i="7"/>
  <c r="L2574" i="7" s="1"/>
  <c r="H2573" i="7"/>
  <c r="L2573" i="7" s="1"/>
  <c r="H2572" i="7"/>
  <c r="M2572" i="7" s="1"/>
  <c r="H2571" i="7"/>
  <c r="M2571" i="7" s="1"/>
  <c r="H2570" i="7"/>
  <c r="H2569" i="7"/>
  <c r="L2569" i="7" s="1"/>
  <c r="H2568" i="7"/>
  <c r="M2568" i="7" s="1"/>
  <c r="H2567" i="7"/>
  <c r="H2566" i="7"/>
  <c r="L2566" i="7" s="1"/>
  <c r="H2565" i="7"/>
  <c r="M2565" i="7" s="1"/>
  <c r="H2564" i="7"/>
  <c r="H2563" i="7"/>
  <c r="M2563" i="7" s="1"/>
  <c r="H2562" i="7"/>
  <c r="L2562" i="7" s="1"/>
  <c r="H2561" i="7"/>
  <c r="H2560" i="7"/>
  <c r="L2560" i="7" s="1"/>
  <c r="H2559" i="7"/>
  <c r="M2559" i="7" s="1"/>
  <c r="H2558" i="7"/>
  <c r="L2558" i="7" s="1"/>
  <c r="H2557" i="7"/>
  <c r="M2557" i="7" s="1"/>
  <c r="H2556" i="7"/>
  <c r="M2556" i="7" s="1"/>
  <c r="H2555" i="7"/>
  <c r="M2555" i="7" s="1"/>
  <c r="H2554" i="7"/>
  <c r="H2553" i="7"/>
  <c r="M2553" i="7" s="1"/>
  <c r="H2552" i="7"/>
  <c r="M2552" i="7" s="1"/>
  <c r="H2551" i="7"/>
  <c r="H2550" i="7"/>
  <c r="L2550" i="7" s="1"/>
  <c r="H2549" i="7"/>
  <c r="L2549" i="7" s="1"/>
  <c r="H2548" i="7"/>
  <c r="H2547" i="7"/>
  <c r="M2547" i="7" s="1"/>
  <c r="H2546" i="7"/>
  <c r="L2546" i="7" s="1"/>
  <c r="H2545" i="7"/>
  <c r="M2545" i="7" s="1"/>
  <c r="H2544" i="7"/>
  <c r="H2543" i="7"/>
  <c r="M2543" i="7" s="1"/>
  <c r="H2542" i="7"/>
  <c r="L2542" i="7" s="1"/>
  <c r="H2541" i="7"/>
  <c r="M2541" i="7" s="1"/>
  <c r="H2540" i="7"/>
  <c r="M2540" i="7" s="1"/>
  <c r="H2539" i="7"/>
  <c r="M2539" i="7" s="1"/>
  <c r="H2538" i="7"/>
  <c r="H2537" i="7"/>
  <c r="M2537" i="7" s="1"/>
  <c r="H2536" i="7"/>
  <c r="M2536" i="7" s="1"/>
  <c r="H2535" i="7"/>
  <c r="H2534" i="7"/>
  <c r="L2534" i="7" s="1"/>
  <c r="H2533" i="7"/>
  <c r="M2533" i="7" s="1"/>
  <c r="H2532" i="7"/>
  <c r="H2531" i="7"/>
  <c r="M2531" i="7" s="1"/>
  <c r="H2530" i="7"/>
  <c r="H2529" i="7"/>
  <c r="M2529" i="7" s="1"/>
  <c r="H2528" i="7"/>
  <c r="L2528" i="7" s="1"/>
  <c r="H2527" i="7"/>
  <c r="M2527" i="7" s="1"/>
  <c r="H2526" i="7"/>
  <c r="L2526" i="7" s="1"/>
  <c r="H2525" i="7"/>
  <c r="M2525" i="7" s="1"/>
  <c r="H2524" i="7"/>
  <c r="M2524" i="7" s="1"/>
  <c r="H2523" i="7"/>
  <c r="M2523" i="7" s="1"/>
  <c r="H2522" i="7"/>
  <c r="H2521" i="7"/>
  <c r="M2521" i="7" s="1"/>
  <c r="H2520" i="7"/>
  <c r="M2520" i="7" s="1"/>
  <c r="H2519" i="7"/>
  <c r="H2518" i="7"/>
  <c r="L2518" i="7" s="1"/>
  <c r="H2517" i="7"/>
  <c r="M2517" i="7" s="1"/>
  <c r="H2516" i="7"/>
  <c r="H2515" i="7"/>
  <c r="M2515" i="7" s="1"/>
  <c r="H2514" i="7"/>
  <c r="L2514" i="7" s="1"/>
  <c r="H2513" i="7"/>
  <c r="M2513" i="7" s="1"/>
  <c r="H2512" i="7"/>
  <c r="L2512" i="7" s="1"/>
  <c r="H2511" i="7"/>
  <c r="M2511" i="7" s="1"/>
  <c r="H2510" i="7"/>
  <c r="L2510" i="7" s="1"/>
  <c r="H2509" i="7"/>
  <c r="M2509" i="7" s="1"/>
  <c r="H2508" i="7"/>
  <c r="M2508" i="7" s="1"/>
  <c r="H2507" i="7"/>
  <c r="M2507" i="7" s="1"/>
  <c r="H2506" i="7"/>
  <c r="H2505" i="7"/>
  <c r="M2505" i="7" s="1"/>
  <c r="H2504" i="7"/>
  <c r="M2504" i="7" s="1"/>
  <c r="H2503" i="7"/>
  <c r="H2502" i="7"/>
  <c r="L2502" i="7" s="1"/>
  <c r="H2501" i="7"/>
  <c r="M2501" i="7" s="1"/>
  <c r="H2500" i="7"/>
  <c r="H2499" i="7"/>
  <c r="M2499" i="7" s="1"/>
  <c r="H2498" i="7"/>
  <c r="L2498" i="7" s="1"/>
  <c r="H2497" i="7"/>
  <c r="M2497" i="7" s="1"/>
  <c r="H2496" i="7"/>
  <c r="L2496" i="7" s="1"/>
  <c r="H2495" i="7"/>
  <c r="M2495" i="7" s="1"/>
  <c r="H2494" i="7"/>
  <c r="L2494" i="7" s="1"/>
  <c r="H2493" i="7"/>
  <c r="M2493" i="7" s="1"/>
  <c r="H2492" i="7"/>
  <c r="M2492" i="7" s="1"/>
  <c r="H2491" i="7"/>
  <c r="M2491" i="7" s="1"/>
  <c r="H2490" i="7"/>
  <c r="H2489" i="7"/>
  <c r="M2489" i="7" s="1"/>
  <c r="H2488" i="7"/>
  <c r="M2488" i="7" s="1"/>
  <c r="H2487" i="7"/>
  <c r="H2486" i="7"/>
  <c r="L2486" i="7" s="1"/>
  <c r="H2485" i="7"/>
  <c r="M2485" i="7" s="1"/>
  <c r="H2484" i="7"/>
  <c r="H2483" i="7"/>
  <c r="M2483" i="7" s="1"/>
  <c r="H2482" i="7"/>
  <c r="L2482" i="7" s="1"/>
  <c r="H2481" i="7"/>
  <c r="L2481" i="7" s="1"/>
  <c r="H2480" i="7"/>
  <c r="L2480" i="7" s="1"/>
  <c r="H2479" i="7"/>
  <c r="H2478" i="7"/>
  <c r="L2478" i="7" s="1"/>
  <c r="H2477" i="7"/>
  <c r="L2477" i="7" s="1"/>
  <c r="H2476" i="7"/>
  <c r="M2476" i="7" s="1"/>
  <c r="H2475" i="7"/>
  <c r="M2475" i="7" s="1"/>
  <c r="H2474" i="7"/>
  <c r="H2473" i="7"/>
  <c r="H2472" i="7"/>
  <c r="M2472" i="7" s="1"/>
  <c r="H2471" i="7"/>
  <c r="H2470" i="7"/>
  <c r="L2470" i="7" s="1"/>
  <c r="H2469" i="7"/>
  <c r="M2469" i="7" s="1"/>
  <c r="H2468" i="7"/>
  <c r="H2467" i="7"/>
  <c r="M2467" i="7" s="1"/>
  <c r="H2466" i="7"/>
  <c r="H2465" i="7"/>
  <c r="L2465" i="7" s="1"/>
  <c r="H2464" i="7"/>
  <c r="L2464" i="7" s="1"/>
  <c r="H2463" i="7"/>
  <c r="M2463" i="7" s="1"/>
  <c r="H2462" i="7"/>
  <c r="L2462" i="7" s="1"/>
  <c r="H2461" i="7"/>
  <c r="H2460" i="7"/>
  <c r="L2460" i="7" s="1"/>
  <c r="H2459" i="7"/>
  <c r="M2459" i="7" s="1"/>
  <c r="H2458" i="7"/>
  <c r="H2457" i="7"/>
  <c r="H2456" i="7"/>
  <c r="M2456" i="7" s="1"/>
  <c r="H2455" i="7"/>
  <c r="H2454" i="7"/>
  <c r="L2454" i="7" s="1"/>
  <c r="H2453" i="7"/>
  <c r="M2453" i="7" s="1"/>
  <c r="H2452" i="7"/>
  <c r="H2451" i="7"/>
  <c r="M2451" i="7" s="1"/>
  <c r="H2450" i="7"/>
  <c r="L2450" i="7" s="1"/>
  <c r="H2449" i="7"/>
  <c r="M2449" i="7" s="1"/>
  <c r="H2448" i="7"/>
  <c r="L2448" i="7" s="1"/>
  <c r="H2447" i="7"/>
  <c r="M2447" i="7" s="1"/>
  <c r="H2446" i="7"/>
  <c r="L2446" i="7" s="1"/>
  <c r="H2445" i="7"/>
  <c r="M2445" i="7" s="1"/>
  <c r="H2444" i="7"/>
  <c r="L2444" i="7" s="1"/>
  <c r="H2443" i="7"/>
  <c r="M2443" i="7" s="1"/>
  <c r="H2442" i="7"/>
  <c r="H2441" i="7"/>
  <c r="M2441" i="7" s="1"/>
  <c r="H2440" i="7"/>
  <c r="M2440" i="7" s="1"/>
  <c r="H2439" i="7"/>
  <c r="H2438" i="7"/>
  <c r="L2438" i="7" s="1"/>
  <c r="H2437" i="7"/>
  <c r="L2437" i="7" s="1"/>
  <c r="H2436" i="7"/>
  <c r="H2435" i="7"/>
  <c r="M2435" i="7" s="1"/>
  <c r="H2434" i="7"/>
  <c r="L2434" i="7" s="1"/>
  <c r="H2433" i="7"/>
  <c r="M2433" i="7" s="1"/>
  <c r="H2432" i="7"/>
  <c r="L2432" i="7" s="1"/>
  <c r="H2431" i="7"/>
  <c r="M2431" i="7" s="1"/>
  <c r="H2430" i="7"/>
  <c r="L2430" i="7" s="1"/>
  <c r="H2429" i="7"/>
  <c r="M2429" i="7" s="1"/>
  <c r="H2428" i="7"/>
  <c r="M2428" i="7" s="1"/>
  <c r="H2427" i="7"/>
  <c r="M2427" i="7" s="1"/>
  <c r="H2426" i="7"/>
  <c r="H2425" i="7"/>
  <c r="M2425" i="7" s="1"/>
  <c r="H2424" i="7"/>
  <c r="M2424" i="7" s="1"/>
  <c r="H2423" i="7"/>
  <c r="H2422" i="7"/>
  <c r="L2422" i="7" s="1"/>
  <c r="H2421" i="7"/>
  <c r="H2420" i="7"/>
  <c r="H2419" i="7"/>
  <c r="M2419" i="7" s="1"/>
  <c r="H2418" i="7"/>
  <c r="L2418" i="7" s="1"/>
  <c r="H2417" i="7"/>
  <c r="M2417" i="7" s="1"/>
  <c r="H2416" i="7"/>
  <c r="L2416" i="7" s="1"/>
  <c r="H2415" i="7"/>
  <c r="M2415" i="7" s="1"/>
  <c r="H2414" i="7"/>
  <c r="L2414" i="7" s="1"/>
  <c r="H2413" i="7"/>
  <c r="M2413" i="7" s="1"/>
  <c r="H2412" i="7"/>
  <c r="M2412" i="7" s="1"/>
  <c r="H2411" i="7"/>
  <c r="M2411" i="7" s="1"/>
  <c r="H2410" i="7"/>
  <c r="H2409" i="7"/>
  <c r="M2409" i="7" s="1"/>
  <c r="H2408" i="7"/>
  <c r="M2408" i="7" s="1"/>
  <c r="H2407" i="7"/>
  <c r="H2406" i="7"/>
  <c r="L2406" i="7" s="1"/>
  <c r="H2405" i="7"/>
  <c r="M2405" i="7" s="1"/>
  <c r="H2404" i="7"/>
  <c r="H2403" i="7"/>
  <c r="M2403" i="7" s="1"/>
  <c r="H2402" i="7"/>
  <c r="L2402" i="7" s="1"/>
  <c r="H2401" i="7"/>
  <c r="M2401" i="7" s="1"/>
  <c r="H2400" i="7"/>
  <c r="L2400" i="7" s="1"/>
  <c r="H2399" i="7"/>
  <c r="M2399" i="7" s="1"/>
  <c r="H2398" i="7"/>
  <c r="L2398" i="7" s="1"/>
  <c r="H2397" i="7"/>
  <c r="L2397" i="7" s="1"/>
  <c r="H2396" i="7"/>
  <c r="L2396" i="7" s="1"/>
  <c r="H2395" i="7"/>
  <c r="M2395" i="7" s="1"/>
  <c r="H2394" i="7"/>
  <c r="H2393" i="7"/>
  <c r="M2393" i="7" s="1"/>
  <c r="H2392" i="7"/>
  <c r="M2392" i="7" s="1"/>
  <c r="H2391" i="7"/>
  <c r="H2390" i="7"/>
  <c r="L2390" i="7" s="1"/>
  <c r="H2389" i="7"/>
  <c r="M2389" i="7" s="1"/>
  <c r="H2388" i="7"/>
  <c r="H2387" i="7"/>
  <c r="M2387" i="7" s="1"/>
  <c r="H2386" i="7"/>
  <c r="L2386" i="7" s="1"/>
  <c r="H2385" i="7"/>
  <c r="M2385" i="7" s="1"/>
  <c r="H2384" i="7"/>
  <c r="L2384" i="7" s="1"/>
  <c r="H2383" i="7"/>
  <c r="M2383" i="7" s="1"/>
  <c r="H2382" i="7"/>
  <c r="L2382" i="7" s="1"/>
  <c r="H2381" i="7"/>
  <c r="H2380" i="7"/>
  <c r="L2380" i="7" s="1"/>
  <c r="H2379" i="7"/>
  <c r="M2379" i="7" s="1"/>
  <c r="H2378" i="7"/>
  <c r="H2377" i="7"/>
  <c r="M2377" i="7" s="1"/>
  <c r="H2376" i="7"/>
  <c r="M2376" i="7" s="1"/>
  <c r="H2375" i="7"/>
  <c r="H2374" i="7"/>
  <c r="L2374" i="7" s="1"/>
  <c r="H2373" i="7"/>
  <c r="M2373" i="7" s="1"/>
  <c r="H2372" i="7"/>
  <c r="H2371" i="7"/>
  <c r="M2371" i="7" s="1"/>
  <c r="H2370" i="7"/>
  <c r="L2370" i="7" s="1"/>
  <c r="H2369" i="7"/>
  <c r="H2368" i="7"/>
  <c r="L2368" i="7" s="1"/>
  <c r="H2367" i="7"/>
  <c r="M2367" i="7" s="1"/>
  <c r="H2366" i="7"/>
  <c r="L2366" i="7" s="1"/>
  <c r="H2365" i="7"/>
  <c r="M2365" i="7" s="1"/>
  <c r="H2364" i="7"/>
  <c r="L2364" i="7" s="1"/>
  <c r="H2363" i="7"/>
  <c r="M2363" i="7" s="1"/>
  <c r="H2362" i="7"/>
  <c r="H2361" i="7"/>
  <c r="M2361" i="7" s="1"/>
  <c r="H2360" i="7"/>
  <c r="M2360" i="7" s="1"/>
  <c r="H2359" i="7"/>
  <c r="H2358" i="7"/>
  <c r="H2357" i="7"/>
  <c r="M2357" i="7" s="1"/>
  <c r="H2356" i="7"/>
  <c r="H2355" i="7"/>
  <c r="H2354" i="7"/>
  <c r="L2354" i="7" s="1"/>
  <c r="H2353" i="7"/>
  <c r="M2353" i="7" s="1"/>
  <c r="H2352" i="7"/>
  <c r="L2352" i="7" s="1"/>
  <c r="H2351" i="7"/>
  <c r="M2351" i="7" s="1"/>
  <c r="H2350" i="7"/>
  <c r="L2350" i="7" s="1"/>
  <c r="H2349" i="7"/>
  <c r="M2349" i="7" s="1"/>
  <c r="H2348" i="7"/>
  <c r="L2348" i="7" s="1"/>
  <c r="H2347" i="7"/>
  <c r="M2347" i="7" s="1"/>
  <c r="H2346" i="7"/>
  <c r="H2345" i="7"/>
  <c r="M2345" i="7" s="1"/>
  <c r="H2344" i="7"/>
  <c r="M2344" i="7" s="1"/>
  <c r="H2343" i="7"/>
  <c r="H2342" i="7"/>
  <c r="H2341" i="7"/>
  <c r="L2341" i="7" s="1"/>
  <c r="H2340" i="7"/>
  <c r="H2339" i="7"/>
  <c r="H2338" i="7"/>
  <c r="L2338" i="7" s="1"/>
  <c r="H2337" i="7"/>
  <c r="L2337" i="7" s="1"/>
  <c r="H2336" i="7"/>
  <c r="H2335" i="7"/>
  <c r="M2335" i="7" s="1"/>
  <c r="H2334" i="7"/>
  <c r="L2334" i="7" s="1"/>
  <c r="H2333" i="7"/>
  <c r="M2333" i="7" s="1"/>
  <c r="H2332" i="7"/>
  <c r="L2332" i="7" s="1"/>
  <c r="H2331" i="7"/>
  <c r="M2331" i="7" s="1"/>
  <c r="H2330" i="7"/>
  <c r="H2329" i="7"/>
  <c r="H2328" i="7"/>
  <c r="M2328" i="7" s="1"/>
  <c r="H2327" i="7"/>
  <c r="H2326" i="7"/>
  <c r="H2325" i="7"/>
  <c r="M2325" i="7" s="1"/>
  <c r="H2324" i="7"/>
  <c r="H2323" i="7"/>
  <c r="H2322" i="7"/>
  <c r="L2322" i="7" s="1"/>
  <c r="H2321" i="7"/>
  <c r="M2321" i="7" s="1"/>
  <c r="H2320" i="7"/>
  <c r="L2320" i="7" s="1"/>
  <c r="H2319" i="7"/>
  <c r="M2319" i="7" s="1"/>
  <c r="H2318" i="7"/>
  <c r="L2318" i="7" s="1"/>
  <c r="H2317" i="7"/>
  <c r="M2317" i="7" s="1"/>
  <c r="H2316" i="7"/>
  <c r="L2316" i="7" s="1"/>
  <c r="H2315" i="7"/>
  <c r="M2315" i="7" s="1"/>
  <c r="H2314" i="7"/>
  <c r="H2313" i="7"/>
  <c r="M2313" i="7" s="1"/>
  <c r="H2312" i="7"/>
  <c r="M2312" i="7" s="1"/>
  <c r="H2311" i="7"/>
  <c r="H2310" i="7"/>
  <c r="H2309" i="7"/>
  <c r="M2309" i="7" s="1"/>
  <c r="H2308" i="7"/>
  <c r="H2307" i="7"/>
  <c r="H2306" i="7"/>
  <c r="L2306" i="7" s="1"/>
  <c r="H2305" i="7"/>
  <c r="H2304" i="7"/>
  <c r="L2304" i="7" s="1"/>
  <c r="H2303" i="7"/>
  <c r="M2303" i="7" s="1"/>
  <c r="H2302" i="7"/>
  <c r="L2302" i="7" s="1"/>
  <c r="H2301" i="7"/>
  <c r="M2301" i="7" s="1"/>
  <c r="H2300" i="7"/>
  <c r="L2300" i="7" s="1"/>
  <c r="H2299" i="7"/>
  <c r="M2299" i="7" s="1"/>
  <c r="H2298" i="7"/>
  <c r="H2297" i="7"/>
  <c r="L2297" i="7" s="1"/>
  <c r="H2296" i="7"/>
  <c r="M2296" i="7" s="1"/>
  <c r="H2295" i="7"/>
  <c r="H2294" i="7"/>
  <c r="H2293" i="7"/>
  <c r="M2293" i="7" s="1"/>
  <c r="H2292" i="7"/>
  <c r="H2291" i="7"/>
  <c r="H2290" i="7"/>
  <c r="L2290" i="7" s="1"/>
  <c r="H2289" i="7"/>
  <c r="M2289" i="7" s="1"/>
  <c r="H2288" i="7"/>
  <c r="L2288" i="7" s="1"/>
  <c r="H2287" i="7"/>
  <c r="H2286" i="7"/>
  <c r="H2285" i="7"/>
  <c r="M2285" i="7" s="1"/>
  <c r="H2284" i="7"/>
  <c r="L2284" i="7" s="1"/>
  <c r="H2283" i="7"/>
  <c r="H2282" i="7"/>
  <c r="M2282" i="7" s="1"/>
  <c r="H2281" i="7"/>
  <c r="H2280" i="7"/>
  <c r="M2280" i="7" s="1"/>
  <c r="H2279" i="7"/>
  <c r="H2278" i="7"/>
  <c r="L2278" i="7" s="1"/>
  <c r="H2277" i="7"/>
  <c r="L2277" i="7" s="1"/>
  <c r="H2276" i="7"/>
  <c r="M2276" i="7" s="1"/>
  <c r="H2275" i="7"/>
  <c r="L2275" i="7" s="1"/>
  <c r="H2274" i="7"/>
  <c r="L2274" i="7" s="1"/>
  <c r="H2273" i="7"/>
  <c r="L2273" i="7" s="1"/>
  <c r="H2272" i="7"/>
  <c r="M2272" i="7" s="1"/>
  <c r="H2271" i="7"/>
  <c r="L2271" i="7" s="1"/>
  <c r="H2270" i="7"/>
  <c r="M2270" i="7" s="1"/>
  <c r="H2269" i="7"/>
  <c r="L2269" i="7" s="1"/>
  <c r="H2268" i="7"/>
  <c r="M2268" i="7" s="1"/>
  <c r="H2267" i="7"/>
  <c r="L2267" i="7" s="1"/>
  <c r="H2266" i="7"/>
  <c r="H2265" i="7"/>
  <c r="H2264" i="7"/>
  <c r="M2264" i="7" s="1"/>
  <c r="H2263" i="7"/>
  <c r="H2262" i="7"/>
  <c r="M2262" i="7" s="1"/>
  <c r="H2261" i="7"/>
  <c r="L2261" i="7" s="1"/>
  <c r="H2260" i="7"/>
  <c r="M2260" i="7" s="1"/>
  <c r="H2259" i="7"/>
  <c r="L2259" i="7" s="1"/>
  <c r="H2258" i="7"/>
  <c r="M2258" i="7" s="1"/>
  <c r="H2257" i="7"/>
  <c r="L2257" i="7" s="1"/>
  <c r="H2256" i="7"/>
  <c r="M2256" i="7" s="1"/>
  <c r="H2255" i="7"/>
  <c r="L2255" i="7" s="1"/>
  <c r="H2254" i="7"/>
  <c r="M2254" i="7" s="1"/>
  <c r="H2253" i="7"/>
  <c r="L2253" i="7" s="1"/>
  <c r="H2252" i="7"/>
  <c r="M2252" i="7" s="1"/>
  <c r="H2251" i="7"/>
  <c r="L2251" i="7" s="1"/>
  <c r="H2250" i="7"/>
  <c r="M2250" i="7" s="1"/>
  <c r="H2249" i="7"/>
  <c r="L2249" i="7" s="1"/>
  <c r="H2248" i="7"/>
  <c r="M2248" i="7" s="1"/>
  <c r="H2247" i="7"/>
  <c r="H2246" i="7"/>
  <c r="M2246" i="7" s="1"/>
  <c r="H2245" i="7"/>
  <c r="L2245" i="7" s="1"/>
  <c r="H2244" i="7"/>
  <c r="M2244" i="7" s="1"/>
  <c r="H2243" i="7"/>
  <c r="L2243" i="7" s="1"/>
  <c r="H2242" i="7"/>
  <c r="M2242" i="7" s="1"/>
  <c r="H2241" i="7"/>
  <c r="L2241" i="7" s="1"/>
  <c r="H2240" i="7"/>
  <c r="M2240" i="7" s="1"/>
  <c r="H2239" i="7"/>
  <c r="L2239" i="7" s="1"/>
  <c r="H2238" i="7"/>
  <c r="M2238" i="7" s="1"/>
  <c r="H2237" i="7"/>
  <c r="L2237" i="7" s="1"/>
  <c r="H2236" i="7"/>
  <c r="M2236" i="7" s="1"/>
  <c r="H2235" i="7"/>
  <c r="L2235" i="7" s="1"/>
  <c r="H2234" i="7"/>
  <c r="L2234" i="7" s="1"/>
  <c r="H2233" i="7"/>
  <c r="H2232" i="7"/>
  <c r="M2232" i="7" s="1"/>
  <c r="H2231" i="7"/>
  <c r="L2231" i="7" s="1"/>
  <c r="H2230" i="7"/>
  <c r="L2230" i="7" s="1"/>
  <c r="H2229" i="7"/>
  <c r="L2229" i="7" s="1"/>
  <c r="H2228" i="7"/>
  <c r="M2228" i="7" s="1"/>
  <c r="H2227" i="7"/>
  <c r="L2227" i="7" s="1"/>
  <c r="H2226" i="7"/>
  <c r="M2226" i="7" s="1"/>
  <c r="H2225" i="7"/>
  <c r="L2225" i="7" s="1"/>
  <c r="H2224" i="7"/>
  <c r="M2224" i="7" s="1"/>
  <c r="H2223" i="7"/>
  <c r="L2223" i="7" s="1"/>
  <c r="H2222" i="7"/>
  <c r="M2222" i="7" s="1"/>
  <c r="H2221" i="7"/>
  <c r="L2221" i="7" s="1"/>
  <c r="H2220" i="7"/>
  <c r="M2220" i="7" s="1"/>
  <c r="H2219" i="7"/>
  <c r="L2219" i="7" s="1"/>
  <c r="H2218" i="7"/>
  <c r="M2218" i="7" s="1"/>
  <c r="H2217" i="7"/>
  <c r="L2217" i="7" s="1"/>
  <c r="H2216" i="7"/>
  <c r="M2216" i="7" s="1"/>
  <c r="H2215" i="7"/>
  <c r="H2214" i="7"/>
  <c r="M2214" i="7" s="1"/>
  <c r="H2213" i="7"/>
  <c r="L2213" i="7" s="1"/>
  <c r="H2212" i="7"/>
  <c r="M2212" i="7" s="1"/>
  <c r="H2211" i="7"/>
  <c r="L2211" i="7" s="1"/>
  <c r="H2210" i="7"/>
  <c r="M2210" i="7" s="1"/>
  <c r="H2209" i="7"/>
  <c r="L2209" i="7" s="1"/>
  <c r="H2208" i="7"/>
  <c r="M2208" i="7" s="1"/>
  <c r="H2207" i="7"/>
  <c r="L2207" i="7" s="1"/>
  <c r="H2206" i="7"/>
  <c r="L2206" i="7" s="1"/>
  <c r="H2205" i="7"/>
  <c r="H2204" i="7"/>
  <c r="M2204" i="7" s="1"/>
  <c r="H2203" i="7"/>
  <c r="L2203" i="7" s="1"/>
  <c r="H2202" i="7"/>
  <c r="L2202" i="7" s="1"/>
  <c r="H2201" i="7"/>
  <c r="H2200" i="7"/>
  <c r="M2200" i="7" s="1"/>
  <c r="H2199" i="7"/>
  <c r="L2199" i="7" s="1"/>
  <c r="H2198" i="7"/>
  <c r="L2198" i="7" s="1"/>
  <c r="H2197" i="7"/>
  <c r="L2197" i="7" s="1"/>
  <c r="H2196" i="7"/>
  <c r="M2196" i="7" s="1"/>
  <c r="H2195" i="7"/>
  <c r="L2195" i="7" s="1"/>
  <c r="H2194" i="7"/>
  <c r="L2194" i="7" s="1"/>
  <c r="H2193" i="7"/>
  <c r="L2193" i="7" s="1"/>
  <c r="H2192" i="7"/>
  <c r="M2192" i="7" s="1"/>
  <c r="H2191" i="7"/>
  <c r="L2191" i="7" s="1"/>
  <c r="H2190" i="7"/>
  <c r="L2190" i="7" s="1"/>
  <c r="H2189" i="7"/>
  <c r="L2189" i="7" s="1"/>
  <c r="H2188" i="7"/>
  <c r="M2188" i="7" s="1"/>
  <c r="H2187" i="7"/>
  <c r="L2187" i="7" s="1"/>
  <c r="H2186" i="7"/>
  <c r="L2186" i="7" s="1"/>
  <c r="H2185" i="7"/>
  <c r="L2185" i="7" s="1"/>
  <c r="H2184" i="7"/>
  <c r="M2184" i="7" s="1"/>
  <c r="H2183" i="7"/>
  <c r="H2182" i="7"/>
  <c r="M2182" i="7" s="1"/>
  <c r="H2181" i="7"/>
  <c r="L2181" i="7" s="1"/>
  <c r="H2180" i="7"/>
  <c r="M2180" i="7" s="1"/>
  <c r="H2179" i="7"/>
  <c r="L2179" i="7" s="1"/>
  <c r="H2178" i="7"/>
  <c r="H2177" i="7"/>
  <c r="L2177" i="7" s="1"/>
  <c r="H2176" i="7"/>
  <c r="H2175" i="7"/>
  <c r="L2175" i="7" s="1"/>
  <c r="H2174" i="7"/>
  <c r="M2174" i="7" s="1"/>
  <c r="H2173" i="7"/>
  <c r="L2173" i="7" s="1"/>
  <c r="H2172" i="7"/>
  <c r="H2171" i="7"/>
  <c r="L2171" i="7" s="1"/>
  <c r="H2170" i="7"/>
  <c r="M2170" i="7" s="1"/>
  <c r="H2169" i="7"/>
  <c r="H2168" i="7"/>
  <c r="M2168" i="7" s="1"/>
  <c r="H2167" i="7"/>
  <c r="L2167" i="7" s="1"/>
  <c r="H2166" i="7"/>
  <c r="M2166" i="7" s="1"/>
  <c r="H2165" i="7"/>
  <c r="L2165" i="7" s="1"/>
  <c r="H2164" i="7"/>
  <c r="M2164" i="7" s="1"/>
  <c r="H2163" i="7"/>
  <c r="L2163" i="7" s="1"/>
  <c r="H2162" i="7"/>
  <c r="M2162" i="7" s="1"/>
  <c r="H2161" i="7"/>
  <c r="L2161" i="7" s="1"/>
  <c r="H2160" i="7"/>
  <c r="M2160" i="7" s="1"/>
  <c r="H2159" i="7"/>
  <c r="L2159" i="7" s="1"/>
  <c r="H2158" i="7"/>
  <c r="H2157" i="7"/>
  <c r="L2157" i="7" s="1"/>
  <c r="H2156" i="7"/>
  <c r="M2156" i="7" s="1"/>
  <c r="H2155" i="7"/>
  <c r="L2155" i="7" s="1"/>
  <c r="H2154" i="7"/>
  <c r="L2154" i="7" s="1"/>
  <c r="H2153" i="7"/>
  <c r="H2152" i="7"/>
  <c r="M2152" i="7" s="1"/>
  <c r="H2151" i="7"/>
  <c r="H2150" i="7"/>
  <c r="L2150" i="7" s="1"/>
  <c r="H2149" i="7"/>
  <c r="L2149" i="7" s="1"/>
  <c r="H2148" i="7"/>
  <c r="M2148" i="7" s="1"/>
  <c r="H2147" i="7"/>
  <c r="L2147" i="7" s="1"/>
  <c r="H2146" i="7"/>
  <c r="L2146" i="7" s="1"/>
  <c r="H2145" i="7"/>
  <c r="L2145" i="7" s="1"/>
  <c r="H2144" i="7"/>
  <c r="M2144" i="7" s="1"/>
  <c r="H2143" i="7"/>
  <c r="L2143" i="7" s="1"/>
  <c r="H2142" i="7"/>
  <c r="M2142" i="7" s="1"/>
  <c r="H2141" i="7"/>
  <c r="L2141" i="7" s="1"/>
  <c r="H2140" i="7"/>
  <c r="M2140" i="7" s="1"/>
  <c r="H2139" i="7"/>
  <c r="L2139" i="7" s="1"/>
  <c r="H2138" i="7"/>
  <c r="M2138" i="7" s="1"/>
  <c r="H2137" i="7"/>
  <c r="H2136" i="7"/>
  <c r="M2136" i="7" s="1"/>
  <c r="H2135" i="7"/>
  <c r="L2135" i="7" s="1"/>
  <c r="H2134" i="7"/>
  <c r="M2134" i="7" s="1"/>
  <c r="H2133" i="7"/>
  <c r="L2133" i="7" s="1"/>
  <c r="H2132" i="7"/>
  <c r="M2132" i="7" s="1"/>
  <c r="H2131" i="7"/>
  <c r="L2131" i="7" s="1"/>
  <c r="H2130" i="7"/>
  <c r="M2130" i="7" s="1"/>
  <c r="H2129" i="7"/>
  <c r="L2129" i="7" s="1"/>
  <c r="H2128" i="7"/>
  <c r="M2128" i="7" s="1"/>
  <c r="H2127" i="7"/>
  <c r="L2127" i="7" s="1"/>
  <c r="H2126" i="7"/>
  <c r="M2126" i="7" s="1"/>
  <c r="H2125" i="7"/>
  <c r="L2125" i="7" s="1"/>
  <c r="H2124" i="7"/>
  <c r="M2124" i="7" s="1"/>
  <c r="H2123" i="7"/>
  <c r="L2123" i="7" s="1"/>
  <c r="H2122" i="7"/>
  <c r="M2122" i="7" s="1"/>
  <c r="H2121" i="7"/>
  <c r="L2121" i="7" s="1"/>
  <c r="H2120" i="7"/>
  <c r="M2120" i="7" s="1"/>
  <c r="H2119" i="7"/>
  <c r="H2118" i="7"/>
  <c r="M2118" i="7" s="1"/>
  <c r="H2117" i="7"/>
  <c r="L2117" i="7" s="1"/>
  <c r="H2116" i="7"/>
  <c r="M2116" i="7" s="1"/>
  <c r="H2115" i="7"/>
  <c r="L2115" i="7" s="1"/>
  <c r="H2114" i="7"/>
  <c r="M2114" i="7" s="1"/>
  <c r="H2113" i="7"/>
  <c r="M2113" i="7" s="1"/>
  <c r="H2112" i="7"/>
  <c r="M2112" i="7" s="1"/>
  <c r="H2111" i="7"/>
  <c r="L2111" i="7" s="1"/>
  <c r="H2110" i="7"/>
  <c r="M2110" i="7" s="1"/>
  <c r="H2109" i="7"/>
  <c r="M2109" i="7" s="1"/>
  <c r="H2108" i="7"/>
  <c r="M2108" i="7" s="1"/>
  <c r="H2107" i="7"/>
  <c r="L2107" i="7" s="1"/>
  <c r="H2106" i="7"/>
  <c r="M2106" i="7" s="1"/>
  <c r="H2105" i="7"/>
  <c r="M2105" i="7" s="1"/>
  <c r="H2104" i="7"/>
  <c r="M2104" i="7" s="1"/>
  <c r="H2103" i="7"/>
  <c r="L2103" i="7" s="1"/>
  <c r="H2102" i="7"/>
  <c r="L2102" i="7" s="1"/>
  <c r="H2101" i="7"/>
  <c r="L2101" i="7" s="1"/>
  <c r="H2100" i="7"/>
  <c r="M2100" i="7" s="1"/>
  <c r="H2099" i="7"/>
  <c r="L2099" i="7" s="1"/>
  <c r="H2098" i="7"/>
  <c r="M2098" i="7" s="1"/>
  <c r="H2097" i="7"/>
  <c r="M2097" i="7" s="1"/>
  <c r="H2096" i="7"/>
  <c r="M2096" i="7" s="1"/>
  <c r="H2095" i="7"/>
  <c r="L2095" i="7" s="1"/>
  <c r="H2094" i="7"/>
  <c r="M2094" i="7" s="1"/>
  <c r="H2093" i="7"/>
  <c r="M2093" i="7" s="1"/>
  <c r="H2092" i="7"/>
  <c r="M2092" i="7" s="1"/>
  <c r="H2091" i="7"/>
  <c r="L2091" i="7" s="1"/>
  <c r="H2090" i="7"/>
  <c r="M2090" i="7" s="1"/>
  <c r="H2089" i="7"/>
  <c r="M2089" i="7" s="1"/>
  <c r="H2088" i="7"/>
  <c r="M2088" i="7" s="1"/>
  <c r="H2087" i="7"/>
  <c r="L2087" i="7" s="1"/>
  <c r="H2086" i="7"/>
  <c r="M2086" i="7" s="1"/>
  <c r="H2085" i="7"/>
  <c r="L2085" i="7" s="1"/>
  <c r="H2084" i="7"/>
  <c r="M2084" i="7" s="1"/>
  <c r="H2083" i="7"/>
  <c r="L2083" i="7" s="1"/>
  <c r="H2082" i="7"/>
  <c r="M2082" i="7" s="1"/>
  <c r="H2081" i="7"/>
  <c r="M2081" i="7" s="1"/>
  <c r="H2080" i="7"/>
  <c r="M2080" i="7" s="1"/>
  <c r="H2079" i="7"/>
  <c r="L2079" i="7" s="1"/>
  <c r="H2078" i="7"/>
  <c r="M2078" i="7" s="1"/>
  <c r="H2077" i="7"/>
  <c r="M2077" i="7" s="1"/>
  <c r="H2076" i="7"/>
  <c r="M2076" i="7" s="1"/>
  <c r="H2075" i="7"/>
  <c r="L2075" i="7" s="1"/>
  <c r="H2074" i="7"/>
  <c r="M2074" i="7" s="1"/>
  <c r="H2073" i="7"/>
  <c r="M2073" i="7" s="1"/>
  <c r="H2072" i="7"/>
  <c r="M2072" i="7" s="1"/>
  <c r="H2071" i="7"/>
  <c r="L2071" i="7" s="1"/>
  <c r="H2070" i="7"/>
  <c r="M2070" i="7" s="1"/>
  <c r="H2069" i="7"/>
  <c r="L2069" i="7" s="1"/>
  <c r="H2068" i="7"/>
  <c r="H2067" i="7"/>
  <c r="L2067" i="7" s="1"/>
  <c r="H2066" i="7"/>
  <c r="H2065" i="7"/>
  <c r="L2065" i="7" s="1"/>
  <c r="H2064" i="7"/>
  <c r="M2064" i="7" s="1"/>
  <c r="H2063" i="7"/>
  <c r="L2063" i="7" s="1"/>
  <c r="H2062" i="7"/>
  <c r="L2062" i="7" s="1"/>
  <c r="H2061" i="7"/>
  <c r="M2061" i="7" s="1"/>
  <c r="H2060" i="7"/>
  <c r="M2060" i="7" s="1"/>
  <c r="H2059" i="7"/>
  <c r="L2059" i="7" s="1"/>
  <c r="H2058" i="7"/>
  <c r="L2058" i="7" s="1"/>
  <c r="H2057" i="7"/>
  <c r="M2057" i="7" s="1"/>
  <c r="H2056" i="7"/>
  <c r="M2056" i="7" s="1"/>
  <c r="H2055" i="7"/>
  <c r="L2055" i="7" s="1"/>
  <c r="H2054" i="7"/>
  <c r="M2054" i="7" s="1"/>
  <c r="H2053" i="7"/>
  <c r="M2053" i="7" s="1"/>
  <c r="H2052" i="7"/>
  <c r="M2052" i="7" s="1"/>
  <c r="H2051" i="7"/>
  <c r="L2051" i="7" s="1"/>
  <c r="H2050" i="7"/>
  <c r="M2050" i="7" s="1"/>
  <c r="H2049" i="7"/>
  <c r="M2049" i="7" s="1"/>
  <c r="H2048" i="7"/>
  <c r="M2048" i="7" s="1"/>
  <c r="H2047" i="7"/>
  <c r="L2047" i="7" s="1"/>
  <c r="H2046" i="7"/>
  <c r="H2045" i="7"/>
  <c r="M2045" i="7" s="1"/>
  <c r="H2044" i="7"/>
  <c r="M2044" i="7" s="1"/>
  <c r="H2043" i="7"/>
  <c r="L2043" i="7" s="1"/>
  <c r="H2042" i="7"/>
  <c r="L2042" i="7" s="1"/>
  <c r="H2041" i="7"/>
  <c r="M2041" i="7" s="1"/>
  <c r="H2040" i="7"/>
  <c r="M2040" i="7" s="1"/>
  <c r="H2039" i="7"/>
  <c r="L2039" i="7" s="1"/>
  <c r="H2038" i="7"/>
  <c r="M2038" i="7" s="1"/>
  <c r="H2037" i="7"/>
  <c r="M2037" i="7" s="1"/>
  <c r="H2036" i="7"/>
  <c r="M2036" i="7" s="1"/>
  <c r="H2035" i="7"/>
  <c r="L2035" i="7" s="1"/>
  <c r="H2034" i="7"/>
  <c r="H2033" i="7"/>
  <c r="L2033" i="7" s="1"/>
  <c r="H2032" i="7"/>
  <c r="M2032" i="7" s="1"/>
  <c r="H2031" i="7"/>
  <c r="L2031" i="7" s="1"/>
  <c r="H2030" i="7"/>
  <c r="L2030" i="7" s="1"/>
  <c r="H2029" i="7"/>
  <c r="M2029" i="7" s="1"/>
  <c r="H2028" i="7"/>
  <c r="M2028" i="7" s="1"/>
  <c r="H2027" i="7"/>
  <c r="L2027" i="7" s="1"/>
  <c r="H2026" i="7"/>
  <c r="L2026" i="7" s="1"/>
  <c r="H2025" i="7"/>
  <c r="M2025" i="7" s="1"/>
  <c r="H2024" i="7"/>
  <c r="M2024" i="7" s="1"/>
  <c r="H2023" i="7"/>
  <c r="L2023" i="7" s="1"/>
  <c r="H2022" i="7"/>
  <c r="M2022" i="7" s="1"/>
  <c r="H2021" i="7"/>
  <c r="M2021" i="7" s="1"/>
  <c r="H2020" i="7"/>
  <c r="M2020" i="7" s="1"/>
  <c r="H2019" i="7"/>
  <c r="H2018" i="7"/>
  <c r="M2018" i="7" s="1"/>
  <c r="H2017" i="7"/>
  <c r="M2017" i="7" s="1"/>
  <c r="H2016" i="7"/>
  <c r="M2016" i="7" s="1"/>
  <c r="H2015" i="7"/>
  <c r="L2015" i="7" s="1"/>
  <c r="H2014" i="7"/>
  <c r="M2014" i="7" s="1"/>
  <c r="H2013" i="7"/>
  <c r="M2013" i="7" s="1"/>
  <c r="H2012" i="7"/>
  <c r="M2012" i="7" s="1"/>
  <c r="H2011" i="7"/>
  <c r="L2011" i="7" s="1"/>
  <c r="H2010" i="7"/>
  <c r="M2010" i="7" s="1"/>
  <c r="H2009" i="7"/>
  <c r="M2009" i="7" s="1"/>
  <c r="H2008" i="7"/>
  <c r="M2008" i="7" s="1"/>
  <c r="H2007" i="7"/>
  <c r="L2007" i="7" s="1"/>
  <c r="H2006" i="7"/>
  <c r="M2006" i="7" s="1"/>
  <c r="H2005" i="7"/>
  <c r="M2005" i="7" s="1"/>
  <c r="H2004" i="7"/>
  <c r="M2004" i="7" s="1"/>
  <c r="H2003" i="7"/>
  <c r="L2003" i="7" s="1"/>
  <c r="H2002" i="7"/>
  <c r="H2001" i="7"/>
  <c r="M2001" i="7" s="1"/>
  <c r="H2000" i="7"/>
  <c r="M2000" i="7" s="1"/>
  <c r="H1999" i="7"/>
  <c r="L1999" i="7" s="1"/>
  <c r="H1998" i="7"/>
  <c r="M1998" i="7" s="1"/>
  <c r="H1997" i="7"/>
  <c r="M1997" i="7" s="1"/>
  <c r="H1996" i="7"/>
  <c r="M1996" i="7" s="1"/>
  <c r="H1995" i="7"/>
  <c r="L1995" i="7" s="1"/>
  <c r="H1994" i="7"/>
  <c r="H1993" i="7"/>
  <c r="M1993" i="7" s="1"/>
  <c r="H1992" i="7"/>
  <c r="M1992" i="7" s="1"/>
  <c r="H1991" i="7"/>
  <c r="L1991" i="7" s="1"/>
  <c r="H1990" i="7"/>
  <c r="M1990" i="7" s="1"/>
  <c r="H1989" i="7"/>
  <c r="M1989" i="7" s="1"/>
  <c r="H1988" i="7"/>
  <c r="M1988" i="7" s="1"/>
  <c r="H1987" i="7"/>
  <c r="L1987" i="7" s="1"/>
  <c r="H1986" i="7"/>
  <c r="M1986" i="7" s="1"/>
  <c r="H1985" i="7"/>
  <c r="M1985" i="7" s="1"/>
  <c r="H1984" i="7"/>
  <c r="M1984" i="7" s="1"/>
  <c r="H1983" i="7"/>
  <c r="L1983" i="7" s="1"/>
  <c r="H1982" i="7"/>
  <c r="L1982" i="7" s="1"/>
  <c r="H1981" i="7"/>
  <c r="M1981" i="7" s="1"/>
  <c r="H1980" i="7"/>
  <c r="M1980" i="7" s="1"/>
  <c r="H1979" i="7"/>
  <c r="L1979" i="7" s="1"/>
  <c r="H1978" i="7"/>
  <c r="L1978" i="7" s="1"/>
  <c r="H1977" i="7"/>
  <c r="M1977" i="7" s="1"/>
  <c r="H1976" i="7"/>
  <c r="M1976" i="7" s="1"/>
  <c r="H1975" i="7"/>
  <c r="L1975" i="7" s="1"/>
  <c r="H1974" i="7"/>
  <c r="M1974" i="7" s="1"/>
  <c r="H1973" i="7"/>
  <c r="L1973" i="7" s="1"/>
  <c r="H1972" i="7"/>
  <c r="M1972" i="7" s="1"/>
  <c r="H1971" i="7"/>
  <c r="L1971" i="7" s="1"/>
  <c r="H1970" i="7"/>
  <c r="M1970" i="7" s="1"/>
  <c r="H1969" i="7"/>
  <c r="M1969" i="7" s="1"/>
  <c r="H1968" i="7"/>
  <c r="M1968" i="7" s="1"/>
  <c r="H1967" i="7"/>
  <c r="L1967" i="7" s="1"/>
  <c r="H1966" i="7"/>
  <c r="H1965" i="7"/>
  <c r="L1965" i="7" s="1"/>
  <c r="H1964" i="7"/>
  <c r="M1964" i="7" s="1"/>
  <c r="H1963" i="7"/>
  <c r="L1963" i="7" s="1"/>
  <c r="H1962" i="7"/>
  <c r="M1962" i="7" s="1"/>
  <c r="H1961" i="7"/>
  <c r="M1961" i="7" s="1"/>
  <c r="H1960" i="7"/>
  <c r="M1960" i="7" s="1"/>
  <c r="H1959" i="7"/>
  <c r="L1959" i="7" s="1"/>
  <c r="H1958" i="7"/>
  <c r="M1958" i="7" s="1"/>
  <c r="H1957" i="7"/>
  <c r="L1957" i="7" s="1"/>
  <c r="H1956" i="7"/>
  <c r="M1956" i="7" s="1"/>
  <c r="H1955" i="7"/>
  <c r="L1955" i="7" s="1"/>
  <c r="H1954" i="7"/>
  <c r="M1954" i="7" s="1"/>
  <c r="H1953" i="7"/>
  <c r="M1953" i="7" s="1"/>
  <c r="H1952" i="7"/>
  <c r="M1952" i="7" s="1"/>
  <c r="H1951" i="7"/>
  <c r="L1951" i="7" s="1"/>
  <c r="H1950" i="7"/>
  <c r="M1950" i="7" s="1"/>
  <c r="H1949" i="7"/>
  <c r="H1948" i="7"/>
  <c r="M1948" i="7" s="1"/>
  <c r="H1947" i="7"/>
  <c r="L1947" i="7" s="1"/>
  <c r="H1946" i="7"/>
  <c r="M1946" i="7" s="1"/>
  <c r="H1945" i="7"/>
  <c r="M1945" i="7" s="1"/>
  <c r="H1944" i="7"/>
  <c r="M1944" i="7" s="1"/>
  <c r="H1943" i="7"/>
  <c r="L1943" i="7" s="1"/>
  <c r="H1942" i="7"/>
  <c r="L1942" i="7" s="1"/>
  <c r="H1941" i="7"/>
  <c r="L1941" i="7" s="1"/>
  <c r="H1940" i="7"/>
  <c r="M1940" i="7" s="1"/>
  <c r="H1939" i="7"/>
  <c r="L1939" i="7" s="1"/>
  <c r="H1938" i="7"/>
  <c r="L1938" i="7" s="1"/>
  <c r="H1937" i="7"/>
  <c r="M1937" i="7" s="1"/>
  <c r="H1936" i="7"/>
  <c r="M1936" i="7" s="1"/>
  <c r="H1935" i="7"/>
  <c r="L1935" i="7" s="1"/>
  <c r="H1934" i="7"/>
  <c r="M1934" i="7" s="1"/>
  <c r="H1933" i="7"/>
  <c r="M1933" i="7" s="1"/>
  <c r="H1932" i="7"/>
  <c r="M1932" i="7" s="1"/>
  <c r="H1931" i="7"/>
  <c r="L1931" i="7" s="1"/>
  <c r="H1930" i="7"/>
  <c r="M1930" i="7" s="1"/>
  <c r="H1929" i="7"/>
  <c r="M1929" i="7" s="1"/>
  <c r="H1928" i="7"/>
  <c r="M1928" i="7" s="1"/>
  <c r="H1927" i="7"/>
  <c r="L1927" i="7" s="1"/>
  <c r="H1926" i="7"/>
  <c r="L1926" i="7" s="1"/>
  <c r="H1925" i="7"/>
  <c r="L1925" i="7" s="1"/>
  <c r="H1924" i="7"/>
  <c r="M1924" i="7" s="1"/>
  <c r="H1923" i="7"/>
  <c r="H1922" i="7"/>
  <c r="L1922" i="7" s="1"/>
  <c r="H1921" i="7"/>
  <c r="M1921" i="7" s="1"/>
  <c r="H1920" i="7"/>
  <c r="M1920" i="7" s="1"/>
  <c r="H1919" i="7"/>
  <c r="L1919" i="7" s="1"/>
  <c r="H1918" i="7"/>
  <c r="M1918" i="7" s="1"/>
  <c r="H1917" i="7"/>
  <c r="M1917" i="7" s="1"/>
  <c r="H1916" i="7"/>
  <c r="M1916" i="7" s="1"/>
  <c r="H1915" i="7"/>
  <c r="L1915" i="7" s="1"/>
  <c r="H1914" i="7"/>
  <c r="H1913" i="7"/>
  <c r="M1913" i="7" s="1"/>
  <c r="H1912" i="7"/>
  <c r="M1912" i="7" s="1"/>
  <c r="H1911" i="7"/>
  <c r="L1911" i="7" s="1"/>
  <c r="H1910" i="7"/>
  <c r="M1910" i="7" s="1"/>
  <c r="H1909" i="7"/>
  <c r="H1908" i="7"/>
  <c r="H1907" i="7"/>
  <c r="L1907" i="7" s="1"/>
  <c r="H1906" i="7"/>
  <c r="M1906" i="7" s="1"/>
  <c r="H1905" i="7"/>
  <c r="H1904" i="7"/>
  <c r="M1904" i="7" s="1"/>
  <c r="H1903" i="7"/>
  <c r="L1903" i="7" s="1"/>
  <c r="H1902" i="7"/>
  <c r="M1902" i="7" s="1"/>
  <c r="H1901" i="7"/>
  <c r="M1901" i="7" s="1"/>
  <c r="H1900" i="7"/>
  <c r="H1899" i="7"/>
  <c r="L1899" i="7" s="1"/>
  <c r="H1898" i="7"/>
  <c r="M1898" i="7" s="1"/>
  <c r="H1897" i="7"/>
  <c r="H1896" i="7"/>
  <c r="M1896" i="7" s="1"/>
  <c r="H1895" i="7"/>
  <c r="H1894" i="7"/>
  <c r="M1894" i="7" s="1"/>
  <c r="H1893" i="7"/>
  <c r="L1893" i="7" s="1"/>
  <c r="H1892" i="7"/>
  <c r="H1891" i="7"/>
  <c r="H1890" i="7"/>
  <c r="M1890" i="7" s="1"/>
  <c r="H1889" i="7"/>
  <c r="L1889" i="7" s="1"/>
  <c r="H1888" i="7"/>
  <c r="H1887" i="7"/>
  <c r="H1886" i="7"/>
  <c r="M1886" i="7" s="1"/>
  <c r="H1885" i="7"/>
  <c r="M1885" i="7" s="1"/>
  <c r="H1884" i="7"/>
  <c r="H1883" i="7"/>
  <c r="H1882" i="7"/>
  <c r="M1882" i="7" s="1"/>
  <c r="H1881" i="7"/>
  <c r="L1881" i="7" s="1"/>
  <c r="H1880" i="7"/>
  <c r="H1879" i="7"/>
  <c r="H1878" i="7"/>
  <c r="L1878" i="7" s="1"/>
  <c r="H1877" i="7"/>
  <c r="L1877" i="7" s="1"/>
  <c r="H1876" i="7"/>
  <c r="H1875" i="7"/>
  <c r="H1874" i="7"/>
  <c r="M1874" i="7" s="1"/>
  <c r="H1873" i="7"/>
  <c r="L1873" i="7" s="1"/>
  <c r="H1872" i="7"/>
  <c r="M1872" i="7" s="1"/>
  <c r="H1871" i="7"/>
  <c r="H1870" i="7"/>
  <c r="H1869" i="7"/>
  <c r="M1869" i="7" s="1"/>
  <c r="H1868" i="7"/>
  <c r="H1867" i="7"/>
  <c r="H1866" i="7"/>
  <c r="M1866" i="7" s="1"/>
  <c r="H1865" i="7"/>
  <c r="L1865" i="7" s="1"/>
  <c r="H1864" i="7"/>
  <c r="H1863" i="7"/>
  <c r="H1862" i="7"/>
  <c r="M1862" i="7" s="1"/>
  <c r="H1861" i="7"/>
  <c r="L1861" i="7" s="1"/>
  <c r="H1860" i="7"/>
  <c r="H1859" i="7"/>
  <c r="L1859" i="7" s="1"/>
  <c r="H1858" i="7"/>
  <c r="M1858" i="7" s="1"/>
  <c r="H1857" i="7"/>
  <c r="L1857" i="7" s="1"/>
  <c r="H1856" i="7"/>
  <c r="M1856" i="7" s="1"/>
  <c r="H1855" i="7"/>
  <c r="H1854" i="7"/>
  <c r="M1854" i="7" s="1"/>
  <c r="H1853" i="7"/>
  <c r="M1853" i="7" s="1"/>
  <c r="H1852" i="7"/>
  <c r="H1851" i="7"/>
  <c r="H1850" i="7"/>
  <c r="M1850" i="7" s="1"/>
  <c r="H1849" i="7"/>
  <c r="L1849" i="7" s="1"/>
  <c r="H1848" i="7"/>
  <c r="H1847" i="7"/>
  <c r="H1846" i="7"/>
  <c r="M1846" i="7" s="1"/>
  <c r="H1845" i="7"/>
  <c r="H1844" i="7"/>
  <c r="H1843" i="7"/>
  <c r="L1843" i="7" s="1"/>
  <c r="H1842" i="7"/>
  <c r="M1842" i="7" s="1"/>
  <c r="H1841" i="7"/>
  <c r="L1841" i="7" s="1"/>
  <c r="H1840" i="7"/>
  <c r="M1840" i="7" s="1"/>
  <c r="H1839" i="7"/>
  <c r="H1838" i="7"/>
  <c r="M1838" i="7" s="1"/>
  <c r="H1837" i="7"/>
  <c r="M1837" i="7" s="1"/>
  <c r="H1836" i="7"/>
  <c r="H1835" i="7"/>
  <c r="H1834" i="7"/>
  <c r="L1834" i="7" s="1"/>
  <c r="H1833" i="7"/>
  <c r="L1833" i="7" s="1"/>
  <c r="H1832" i="7"/>
  <c r="H1831" i="7"/>
  <c r="H1830" i="7"/>
  <c r="M1830" i="7" s="1"/>
  <c r="H1829" i="7"/>
  <c r="L1829" i="7" s="1"/>
  <c r="H1828" i="7"/>
  <c r="H1827" i="7"/>
  <c r="L1827" i="7" s="1"/>
  <c r="H1826" i="7"/>
  <c r="M1826" i="7" s="1"/>
  <c r="H1825" i="7"/>
  <c r="L1825" i="7" s="1"/>
  <c r="H1824" i="7"/>
  <c r="H1823" i="7"/>
  <c r="H1822" i="7"/>
  <c r="M1822" i="7" s="1"/>
  <c r="H1821" i="7"/>
  <c r="M1821" i="7" s="1"/>
  <c r="H1820" i="7"/>
  <c r="H1819" i="7"/>
  <c r="H1818" i="7"/>
  <c r="M1818" i="7" s="1"/>
  <c r="H1817" i="7"/>
  <c r="L1817" i="7" s="1"/>
  <c r="H1816" i="7"/>
  <c r="H1815" i="7"/>
  <c r="H1814" i="7"/>
  <c r="M1814" i="7" s="1"/>
  <c r="H1813" i="7"/>
  <c r="L1813" i="7" s="1"/>
  <c r="H1812" i="7"/>
  <c r="H1811" i="7"/>
  <c r="L1811" i="7" s="1"/>
  <c r="H1810" i="7"/>
  <c r="H1809" i="7"/>
  <c r="L1809" i="7" s="1"/>
  <c r="H1808" i="7"/>
  <c r="M1808" i="7" s="1"/>
  <c r="H1807" i="7"/>
  <c r="H1806" i="7"/>
  <c r="M1806" i="7" s="1"/>
  <c r="H1805" i="7"/>
  <c r="L1805" i="7" s="1"/>
  <c r="H1804" i="7"/>
  <c r="H1803" i="7"/>
  <c r="H1802" i="7"/>
  <c r="M1802" i="7" s="1"/>
  <c r="H1801" i="7"/>
  <c r="L1801" i="7" s="1"/>
  <c r="H1800" i="7"/>
  <c r="H1799" i="7"/>
  <c r="H1798" i="7"/>
  <c r="M1798" i="7" s="1"/>
  <c r="H1797" i="7"/>
  <c r="H1796" i="7"/>
  <c r="H1795" i="7"/>
  <c r="L1795" i="7" s="1"/>
  <c r="H1794" i="7"/>
  <c r="H1793" i="7"/>
  <c r="H1792" i="7"/>
  <c r="M1792" i="7" s="1"/>
  <c r="H1791" i="7"/>
  <c r="H1790" i="7"/>
  <c r="L1790" i="7" s="1"/>
  <c r="H1789" i="7"/>
  <c r="M1789" i="7" s="1"/>
  <c r="H1788" i="7"/>
  <c r="H1787" i="7"/>
  <c r="H1786" i="7"/>
  <c r="L1786" i="7" s="1"/>
  <c r="H1785" i="7"/>
  <c r="H1784" i="7"/>
  <c r="H1783" i="7"/>
  <c r="H1782" i="7"/>
  <c r="M1782" i="7" s="1"/>
  <c r="H1781" i="7"/>
  <c r="L1781" i="7" s="1"/>
  <c r="H1780" i="7"/>
  <c r="H1779" i="7"/>
  <c r="L1779" i="7" s="1"/>
  <c r="H1778" i="7"/>
  <c r="M1778" i="7" s="1"/>
  <c r="H1777" i="7"/>
  <c r="L1777" i="7" s="1"/>
  <c r="H1776" i="7"/>
  <c r="H1775" i="7"/>
  <c r="H1774" i="7"/>
  <c r="M1774" i="7" s="1"/>
  <c r="H1773" i="7"/>
  <c r="H1772" i="7"/>
  <c r="H1771" i="7"/>
  <c r="H1770" i="7"/>
  <c r="M1770" i="7" s="1"/>
  <c r="H1769" i="7"/>
  <c r="L1769" i="7" s="1"/>
  <c r="H1768" i="7"/>
  <c r="H1767" i="7"/>
  <c r="H1766" i="7"/>
  <c r="H1765" i="7"/>
  <c r="L1765" i="7" s="1"/>
  <c r="H1764" i="7"/>
  <c r="H1763" i="7"/>
  <c r="L1763" i="7" s="1"/>
  <c r="H1762" i="7"/>
  <c r="H1761" i="7"/>
  <c r="L1761" i="7" s="1"/>
  <c r="H1760" i="7"/>
  <c r="H1759" i="7"/>
  <c r="H1758" i="7"/>
  <c r="M1758" i="7" s="1"/>
  <c r="H1757" i="7"/>
  <c r="L1757" i="7" s="1"/>
  <c r="H1756" i="7"/>
  <c r="H1755" i="7"/>
  <c r="H1754" i="7"/>
  <c r="L1754" i="7" s="1"/>
  <c r="H1753" i="7"/>
  <c r="H1752" i="7"/>
  <c r="H1751" i="7"/>
  <c r="H1750" i="7"/>
  <c r="H1749" i="7"/>
  <c r="L1749" i="7" s="1"/>
  <c r="H1748" i="7"/>
  <c r="H1747" i="7"/>
  <c r="H1746" i="7"/>
  <c r="H1745" i="7"/>
  <c r="L1745" i="7" s="1"/>
  <c r="H1744" i="7"/>
  <c r="M1744" i="7" s="1"/>
  <c r="H1743" i="7"/>
  <c r="H1742" i="7"/>
  <c r="L1742" i="7" s="1"/>
  <c r="H1741" i="7"/>
  <c r="M1741" i="7" s="1"/>
  <c r="H1740" i="7"/>
  <c r="H1739" i="7"/>
  <c r="H1738" i="7"/>
  <c r="M1738" i="7" s="1"/>
  <c r="H1737" i="7"/>
  <c r="L1737" i="7" s="1"/>
  <c r="H1736" i="7"/>
  <c r="H1735" i="7"/>
  <c r="H1734" i="7"/>
  <c r="M1734" i="7" s="1"/>
  <c r="H1733" i="7"/>
  <c r="L1733" i="7" s="1"/>
  <c r="H1732" i="7"/>
  <c r="H1731" i="7"/>
  <c r="L1731" i="7" s="1"/>
  <c r="H1730" i="7"/>
  <c r="M1730" i="7" s="1"/>
  <c r="H1729" i="7"/>
  <c r="L1729" i="7" s="1"/>
  <c r="H1728" i="7"/>
  <c r="H1727" i="7"/>
  <c r="H1726" i="7"/>
  <c r="M1726" i="7" s="1"/>
  <c r="H1725" i="7"/>
  <c r="M1725" i="7" s="1"/>
  <c r="H1724" i="7"/>
  <c r="H1723" i="7"/>
  <c r="H1722" i="7"/>
  <c r="M1722" i="7" s="1"/>
  <c r="H1721" i="7"/>
  <c r="L1721" i="7" s="1"/>
  <c r="H1720" i="7"/>
  <c r="H1719" i="7"/>
  <c r="H1718" i="7"/>
  <c r="M1718" i="7" s="1"/>
  <c r="H1717" i="7"/>
  <c r="L1717" i="7" s="1"/>
  <c r="H1716" i="7"/>
  <c r="H1715" i="7"/>
  <c r="L1715" i="7" s="1"/>
  <c r="H1714" i="7"/>
  <c r="M1714" i="7" s="1"/>
  <c r="H1713" i="7"/>
  <c r="L1713" i="7" s="1"/>
  <c r="H1712" i="7"/>
  <c r="M1712" i="7" s="1"/>
  <c r="H1711" i="7"/>
  <c r="H1710" i="7"/>
  <c r="M1710" i="7" s="1"/>
  <c r="H1709" i="7"/>
  <c r="M1709" i="7" s="1"/>
  <c r="H1708" i="7"/>
  <c r="H1707" i="7"/>
  <c r="H1706" i="7"/>
  <c r="H1705" i="7"/>
  <c r="L1705" i="7" s="1"/>
  <c r="H1704" i="7"/>
  <c r="H1703" i="7"/>
  <c r="H1702" i="7"/>
  <c r="M1702" i="7" s="1"/>
  <c r="H1701" i="7"/>
  <c r="L1701" i="7" s="1"/>
  <c r="H1700" i="7"/>
  <c r="H1699" i="7"/>
  <c r="L1699" i="7" s="1"/>
  <c r="H1698" i="7"/>
  <c r="M1698" i="7" s="1"/>
  <c r="H1697" i="7"/>
  <c r="L1697" i="7" s="1"/>
  <c r="H1696" i="7"/>
  <c r="M1696" i="7" s="1"/>
  <c r="H1695" i="7"/>
  <c r="H1694" i="7"/>
  <c r="M1694" i="7" s="1"/>
  <c r="H1693" i="7"/>
  <c r="M1693" i="7" s="1"/>
  <c r="H1692" i="7"/>
  <c r="H1691" i="7"/>
  <c r="H1690" i="7"/>
  <c r="M1690" i="7" s="1"/>
  <c r="H1689" i="7"/>
  <c r="L1689" i="7" s="1"/>
  <c r="H1688" i="7"/>
  <c r="H1687" i="7"/>
  <c r="H1686" i="7"/>
  <c r="H1685" i="7"/>
  <c r="L1685" i="7" s="1"/>
  <c r="H1684" i="7"/>
  <c r="H1683" i="7"/>
  <c r="L1683" i="7" s="1"/>
  <c r="H1682" i="7"/>
  <c r="H1681" i="7"/>
  <c r="L1681" i="7" s="1"/>
  <c r="H1680" i="7"/>
  <c r="M1680" i="7" s="1"/>
  <c r="H1679" i="7"/>
  <c r="H1678" i="7"/>
  <c r="L1678" i="7" s="1"/>
  <c r="H1677" i="7"/>
  <c r="H1676" i="7"/>
  <c r="H1675" i="7"/>
  <c r="H1674" i="7"/>
  <c r="H1673" i="7"/>
  <c r="L1673" i="7" s="1"/>
  <c r="H1672" i="7"/>
  <c r="H1671" i="7"/>
  <c r="H1670" i="7"/>
  <c r="H1669" i="7"/>
  <c r="H1668" i="7"/>
  <c r="H1667" i="7"/>
  <c r="L1667" i="7" s="1"/>
  <c r="H1666" i="7"/>
  <c r="H1665" i="7"/>
  <c r="H1664" i="7"/>
  <c r="M1664" i="7" s="1"/>
  <c r="H1663" i="7"/>
  <c r="H1662" i="7"/>
  <c r="M1662" i="7" s="1"/>
  <c r="H1661" i="7"/>
  <c r="H1660" i="7"/>
  <c r="H1659" i="7"/>
  <c r="H1658" i="7"/>
  <c r="M1658" i="7" s="1"/>
  <c r="H1657" i="7"/>
  <c r="H1656" i="7"/>
  <c r="H1655" i="7"/>
  <c r="H1654" i="7"/>
  <c r="H1653" i="7"/>
  <c r="L1653" i="7" s="1"/>
  <c r="H1652" i="7"/>
  <c r="H1651" i="7"/>
  <c r="L1651" i="7" s="1"/>
  <c r="H1650" i="7"/>
  <c r="L1650" i="7" s="1"/>
  <c r="H1649" i="7"/>
  <c r="L1649" i="7" s="1"/>
  <c r="H1648" i="7"/>
  <c r="M1648" i="7" s="1"/>
  <c r="H1647" i="7"/>
  <c r="H1646" i="7"/>
  <c r="H1645" i="7"/>
  <c r="H1644" i="7"/>
  <c r="H1643" i="7"/>
  <c r="H1642" i="7"/>
  <c r="H1641" i="7"/>
  <c r="L1641" i="7" s="1"/>
  <c r="H1640" i="7"/>
  <c r="H1639" i="7"/>
  <c r="H1638" i="7"/>
  <c r="L1638" i="7" s="1"/>
  <c r="H1637" i="7"/>
  <c r="H1636" i="7"/>
  <c r="H1635" i="7"/>
  <c r="H1634" i="7"/>
  <c r="L1634" i="7" s="1"/>
  <c r="H1633" i="7"/>
  <c r="H1632" i="7"/>
  <c r="H1631" i="7"/>
  <c r="H1630" i="7"/>
  <c r="M1630" i="7" s="1"/>
  <c r="H1629" i="7"/>
  <c r="L1629" i="7" s="1"/>
  <c r="H1628" i="7"/>
  <c r="H1627" i="7"/>
  <c r="H1626" i="7"/>
  <c r="L1626" i="7" s="1"/>
  <c r="H1625" i="7"/>
  <c r="H1624" i="7"/>
  <c r="H1623" i="7"/>
  <c r="H1622" i="7"/>
  <c r="M1622" i="7" s="1"/>
  <c r="H1621" i="7"/>
  <c r="L1621" i="7" s="1"/>
  <c r="H1620" i="7"/>
  <c r="H1619" i="7"/>
  <c r="H1618" i="7"/>
  <c r="L1618" i="7" s="1"/>
  <c r="H1617" i="7"/>
  <c r="M1617" i="7" s="1"/>
  <c r="H1616" i="7"/>
  <c r="H1615" i="7"/>
  <c r="H1614" i="7"/>
  <c r="M1614" i="7" s="1"/>
  <c r="H1613" i="7"/>
  <c r="L1613" i="7" s="1"/>
  <c r="H1612" i="7"/>
  <c r="H1611" i="7"/>
  <c r="H1610" i="7"/>
  <c r="H1609" i="7"/>
  <c r="M1609" i="7" s="1"/>
  <c r="H1608" i="7"/>
  <c r="H1607" i="7"/>
  <c r="H1606" i="7"/>
  <c r="M1606" i="7" s="1"/>
  <c r="H1605" i="7"/>
  <c r="H1604" i="7"/>
  <c r="H1603" i="7"/>
  <c r="H1602" i="7"/>
  <c r="M1602" i="7" s="1"/>
  <c r="H1601" i="7"/>
  <c r="H1600" i="7"/>
  <c r="H1599" i="7"/>
  <c r="L1599" i="7" s="1"/>
  <c r="H1598" i="7"/>
  <c r="H1597" i="7"/>
  <c r="L1597" i="7" s="1"/>
  <c r="H1596" i="7"/>
  <c r="H1595" i="7"/>
  <c r="H1594" i="7"/>
  <c r="L1594" i="7" s="1"/>
  <c r="H1593" i="7"/>
  <c r="M1593" i="7" s="1"/>
  <c r="H1592" i="7"/>
  <c r="L1592" i="7" s="1"/>
  <c r="H1591" i="7"/>
  <c r="H1590" i="7"/>
  <c r="L1590" i="7" s="1"/>
  <c r="H1589" i="7"/>
  <c r="H1588" i="7"/>
  <c r="H1587" i="7"/>
  <c r="M1587" i="7" s="1"/>
  <c r="H1586" i="7"/>
  <c r="M1586" i="7" s="1"/>
  <c r="H1585" i="7"/>
  <c r="M1585" i="7" s="1"/>
  <c r="H1584" i="7"/>
  <c r="H1583" i="7"/>
  <c r="H1582" i="7"/>
  <c r="H1581" i="7"/>
  <c r="H1580" i="7"/>
  <c r="H1579" i="7"/>
  <c r="H1578" i="7"/>
  <c r="L1578" i="7" s="1"/>
  <c r="H1577" i="7"/>
  <c r="M1577" i="7" s="1"/>
  <c r="H1576" i="7"/>
  <c r="M1576" i="7" s="1"/>
  <c r="H1575" i="7"/>
  <c r="H1574" i="7"/>
  <c r="M1574" i="7" s="1"/>
  <c r="H1573" i="7"/>
  <c r="M1573" i="7" s="1"/>
  <c r="H1572" i="7"/>
  <c r="H1571" i="7"/>
  <c r="H1570" i="7"/>
  <c r="L1570" i="7" s="1"/>
  <c r="H1569" i="7"/>
  <c r="H1568" i="7"/>
  <c r="M1568" i="7" s="1"/>
  <c r="H1567" i="7"/>
  <c r="H1566" i="7"/>
  <c r="H1565" i="7"/>
  <c r="H1564" i="7"/>
  <c r="M1564" i="7" s="1"/>
  <c r="H1563" i="7"/>
  <c r="H1562" i="7"/>
  <c r="H1561" i="7"/>
  <c r="M1561" i="7" s="1"/>
  <c r="H1560" i="7"/>
  <c r="H1559" i="7"/>
  <c r="L1559" i="7" s="1"/>
  <c r="H1558" i="7"/>
  <c r="L1558" i="7" s="1"/>
  <c r="H1557" i="7"/>
  <c r="L1557" i="7" s="1"/>
  <c r="H1556" i="7"/>
  <c r="H1555" i="7"/>
  <c r="H1554" i="7"/>
  <c r="M1554" i="7" s="1"/>
  <c r="H1553" i="7"/>
  <c r="H1552" i="7"/>
  <c r="H1551" i="7"/>
  <c r="H1550" i="7"/>
  <c r="L1550" i="7" s="1"/>
  <c r="H1549" i="7"/>
  <c r="H1548" i="7"/>
  <c r="H1547" i="7"/>
  <c r="M1547" i="7" s="1"/>
  <c r="H1546" i="7"/>
  <c r="M1546" i="7" s="1"/>
  <c r="H1545" i="7"/>
  <c r="M1545" i="7" s="1"/>
  <c r="H1544" i="7"/>
  <c r="M1544" i="7" s="1"/>
  <c r="H1543" i="7"/>
  <c r="H1542" i="7"/>
  <c r="H1541" i="7"/>
  <c r="M1541" i="7" s="1"/>
  <c r="H1540" i="7"/>
  <c r="H1539" i="7"/>
  <c r="M1539" i="7" s="1"/>
  <c r="H1538" i="7"/>
  <c r="L1538" i="7" s="1"/>
  <c r="H1537" i="7"/>
  <c r="M1537" i="7" s="1"/>
  <c r="H1536" i="7"/>
  <c r="M1536" i="7" s="1"/>
  <c r="H1535" i="7"/>
  <c r="H1534" i="7"/>
  <c r="M1534" i="7" s="1"/>
  <c r="H1533" i="7"/>
  <c r="M1533" i="7" s="1"/>
  <c r="H1532" i="7"/>
  <c r="M1532" i="7" s="1"/>
  <c r="H1531" i="7"/>
  <c r="M1531" i="7" s="1"/>
  <c r="H1530" i="7"/>
  <c r="H1529" i="7"/>
  <c r="L1529" i="7" s="1"/>
  <c r="H1528" i="7"/>
  <c r="H1527" i="7"/>
  <c r="H1526" i="7"/>
  <c r="H1525" i="7"/>
  <c r="H1524" i="7"/>
  <c r="M1524" i="7" s="1"/>
  <c r="H1523" i="7"/>
  <c r="L1523" i="7" s="1"/>
  <c r="H1522" i="7"/>
  <c r="H1521" i="7"/>
  <c r="H1520" i="7"/>
  <c r="L1520" i="7" s="1"/>
  <c r="H1519" i="7"/>
  <c r="H1518" i="7"/>
  <c r="L1518" i="7" s="1"/>
  <c r="H1517" i="7"/>
  <c r="L1517" i="7" s="1"/>
  <c r="H1516" i="7"/>
  <c r="H1515" i="7"/>
  <c r="L1515" i="7" s="1"/>
  <c r="H1514" i="7"/>
  <c r="H1513" i="7"/>
  <c r="H1512" i="7"/>
  <c r="L1512" i="7" s="1"/>
  <c r="H1511" i="7"/>
  <c r="H1510" i="7"/>
  <c r="M1510" i="7" s="1"/>
  <c r="H1509" i="7"/>
  <c r="M1509" i="7" s="1"/>
  <c r="H1508" i="7"/>
  <c r="H1507" i="7"/>
  <c r="H1506" i="7"/>
  <c r="L1506" i="7" s="1"/>
  <c r="H1505" i="7"/>
  <c r="M1505" i="7" s="1"/>
  <c r="H1504" i="7"/>
  <c r="H1503" i="7"/>
  <c r="L1503" i="7" s="1"/>
  <c r="H1502" i="7"/>
  <c r="H1501" i="7"/>
  <c r="M1501" i="7" s="1"/>
  <c r="H1500" i="7"/>
  <c r="H1499" i="7"/>
  <c r="H1498" i="7"/>
  <c r="L1498" i="7" s="1"/>
  <c r="H1497" i="7"/>
  <c r="H1496" i="7"/>
  <c r="H1495" i="7"/>
  <c r="L1495" i="7" s="1"/>
  <c r="H1494" i="7"/>
  <c r="M1494" i="7" s="1"/>
  <c r="H1493" i="7"/>
  <c r="L1493" i="7" s="1"/>
  <c r="H1492" i="7"/>
  <c r="H1491" i="7"/>
  <c r="M1491" i="7" s="1"/>
  <c r="H1490" i="7"/>
  <c r="L1490" i="7" s="1"/>
  <c r="H1489" i="7"/>
  <c r="M1489" i="7" s="1"/>
  <c r="H1488" i="7"/>
  <c r="H1487" i="7"/>
  <c r="H1486" i="7"/>
  <c r="H1485" i="7"/>
  <c r="L1485" i="7" s="1"/>
  <c r="H1484" i="7"/>
  <c r="H1483" i="7"/>
  <c r="L1483" i="7" s="1"/>
  <c r="H1482" i="7"/>
  <c r="L1482" i="7" s="1"/>
  <c r="H1481" i="7"/>
  <c r="M1481" i="7" s="1"/>
  <c r="H1480" i="7"/>
  <c r="L1480" i="7" s="1"/>
  <c r="H1479" i="7"/>
  <c r="H1478" i="7"/>
  <c r="H1477" i="7"/>
  <c r="H1476" i="7"/>
  <c r="H1475" i="7"/>
  <c r="M1475" i="7" s="1"/>
  <c r="H1474" i="7"/>
  <c r="L1474" i="7" s="1"/>
  <c r="H1473" i="7"/>
  <c r="M1473" i="7" s="1"/>
  <c r="H1472" i="7"/>
  <c r="L1472" i="7" s="1"/>
  <c r="H1471" i="7"/>
  <c r="L1471" i="7" s="1"/>
  <c r="H1470" i="7"/>
  <c r="H1469" i="7"/>
  <c r="H1468" i="7"/>
  <c r="H1467" i="7"/>
  <c r="M1467" i="7" s="1"/>
  <c r="H1466" i="7"/>
  <c r="L1466" i="7" s="1"/>
  <c r="H1465" i="7"/>
  <c r="L1465" i="7" s="1"/>
  <c r="H1464" i="7"/>
  <c r="L1464" i="7" s="1"/>
  <c r="H1463" i="7"/>
  <c r="H1462" i="7"/>
  <c r="H1461" i="7"/>
  <c r="H1460" i="7"/>
  <c r="M1460" i="7" s="1"/>
  <c r="H1459" i="7"/>
  <c r="L1459" i="7" s="1"/>
  <c r="H1458" i="7"/>
  <c r="L1458" i="7" s="1"/>
  <c r="H1457" i="7"/>
  <c r="L1457" i="7" s="1"/>
  <c r="H1456" i="7"/>
  <c r="H1455" i="7"/>
  <c r="H1454" i="7"/>
  <c r="M1454" i="7" s="1"/>
  <c r="H1453" i="7"/>
  <c r="L1453" i="7" s="1"/>
  <c r="H1452" i="7"/>
  <c r="H1451" i="7"/>
  <c r="M1451" i="7" s="1"/>
  <c r="H1450" i="7"/>
  <c r="M1450" i="7" s="1"/>
  <c r="H1449" i="7"/>
  <c r="H1448" i="7"/>
  <c r="M1448" i="7" s="1"/>
  <c r="H1447" i="7"/>
  <c r="H1446" i="7"/>
  <c r="H1445" i="7"/>
  <c r="L1445" i="7" s="1"/>
  <c r="H1444" i="7"/>
  <c r="H1443" i="7"/>
  <c r="H1442" i="7"/>
  <c r="M1442" i="7" s="1"/>
  <c r="H1441" i="7"/>
  <c r="H1440" i="7"/>
  <c r="H1439" i="7"/>
  <c r="H1438" i="7"/>
  <c r="M1438" i="7" s="1"/>
  <c r="H1437" i="7"/>
  <c r="M1437" i="7" s="1"/>
  <c r="H1436" i="7"/>
  <c r="M1436" i="7" s="1"/>
  <c r="H1435" i="7"/>
  <c r="M1435" i="7" s="1"/>
  <c r="H1434" i="7"/>
  <c r="M1434" i="7" s="1"/>
  <c r="H1433" i="7"/>
  <c r="M1433" i="7" s="1"/>
  <c r="H1432" i="7"/>
  <c r="L1432" i="7" s="1"/>
  <c r="H1431" i="7"/>
  <c r="L1431" i="7" s="1"/>
  <c r="H1430" i="7"/>
  <c r="M1430" i="7" s="1"/>
  <c r="H1429" i="7"/>
  <c r="H1428" i="7"/>
  <c r="H1427" i="7"/>
  <c r="L1427" i="7" s="1"/>
  <c r="H1426" i="7"/>
  <c r="M1426" i="7" s="1"/>
  <c r="H1425" i="7"/>
  <c r="L1425" i="7" s="1"/>
  <c r="H1424" i="7"/>
  <c r="L1424" i="7" s="1"/>
  <c r="H1423" i="7"/>
  <c r="H1422" i="7"/>
  <c r="L1422" i="7" s="1"/>
  <c r="H1421" i="7"/>
  <c r="H1420" i="7"/>
  <c r="H1419" i="7"/>
  <c r="M1419" i="7" s="1"/>
  <c r="H1418" i="7"/>
  <c r="L1418" i="7" s="1"/>
  <c r="H1417" i="7"/>
  <c r="M1417" i="7" s="1"/>
  <c r="H1416" i="7"/>
  <c r="M1416" i="7" s="1"/>
  <c r="H1415" i="7"/>
  <c r="H1414" i="7"/>
  <c r="H1413" i="7"/>
  <c r="H1412" i="7"/>
  <c r="H1411" i="7"/>
  <c r="H1410" i="7"/>
  <c r="M1410" i="7" s="1"/>
  <c r="H1409" i="7"/>
  <c r="H1408" i="7"/>
  <c r="M1408" i="7" s="1"/>
  <c r="H1407" i="7"/>
  <c r="H1406" i="7"/>
  <c r="H1405" i="7"/>
  <c r="M1405" i="7" s="1"/>
  <c r="H1404" i="7"/>
  <c r="H1403" i="7"/>
  <c r="M1403" i="7" s="1"/>
  <c r="H1402" i="7"/>
  <c r="L1402" i="7" s="1"/>
  <c r="H1401" i="7"/>
  <c r="L1401" i="7" s="1"/>
  <c r="H1400" i="7"/>
  <c r="L1400" i="7" s="1"/>
  <c r="H1399" i="7"/>
  <c r="L1399" i="7" s="1"/>
  <c r="H1398" i="7"/>
  <c r="M1398" i="7" s="1"/>
  <c r="H1397" i="7"/>
  <c r="H1396" i="7"/>
  <c r="M1396" i="7" s="1"/>
  <c r="H1395" i="7"/>
  <c r="M1395" i="7" s="1"/>
  <c r="H1394" i="7"/>
  <c r="M1394" i="7" s="1"/>
  <c r="H1393" i="7"/>
  <c r="M1393" i="7" s="1"/>
  <c r="H1392" i="7"/>
  <c r="L1392" i="7" s="1"/>
  <c r="H1391" i="7"/>
  <c r="H1390" i="7"/>
  <c r="M1390" i="7" s="1"/>
  <c r="H1389" i="7"/>
  <c r="H1388" i="7"/>
  <c r="H1387" i="7"/>
  <c r="M1387" i="7" s="1"/>
  <c r="H1386" i="7"/>
  <c r="M1386" i="7" s="1"/>
  <c r="H1385" i="7"/>
  <c r="M1385" i="7" s="1"/>
  <c r="H1384" i="7"/>
  <c r="M1384" i="7" s="1"/>
  <c r="H1383" i="7"/>
  <c r="H1382" i="7"/>
  <c r="M1382" i="7" s="1"/>
  <c r="H1381" i="7"/>
  <c r="M1381" i="7" s="1"/>
  <c r="H1380" i="7"/>
  <c r="H1379" i="7"/>
  <c r="H1378" i="7"/>
  <c r="M1378" i="7" s="1"/>
  <c r="H1377" i="7"/>
  <c r="M1377" i="7" s="1"/>
  <c r="H1376" i="7"/>
  <c r="H1375" i="7"/>
  <c r="L1375" i="7" s="1"/>
  <c r="H1374" i="7"/>
  <c r="M1374" i="7" s="1"/>
  <c r="H1373" i="7"/>
  <c r="L1373" i="7" s="1"/>
  <c r="H1372" i="7"/>
  <c r="M1372" i="7" s="1"/>
  <c r="H1371" i="7"/>
  <c r="M1371" i="7" s="1"/>
  <c r="H1370" i="7"/>
  <c r="M1370" i="7" s="1"/>
  <c r="H1369" i="7"/>
  <c r="M1369" i="7" s="1"/>
  <c r="H1368" i="7"/>
  <c r="L1368" i="7" s="1"/>
  <c r="H1367" i="7"/>
  <c r="L1367" i="7" s="1"/>
  <c r="H1366" i="7"/>
  <c r="L1366" i="7" s="1"/>
  <c r="H1365" i="7"/>
  <c r="L1365" i="7" s="1"/>
  <c r="H1364" i="7"/>
  <c r="H1363" i="7"/>
  <c r="L1363" i="7" s="1"/>
  <c r="H1362" i="7"/>
  <c r="M1362" i="7" s="1"/>
  <c r="H1361" i="7"/>
  <c r="M1361" i="7" s="1"/>
  <c r="H1360" i="7"/>
  <c r="H1359" i="7"/>
  <c r="H1358" i="7"/>
  <c r="M1358" i="7" s="1"/>
  <c r="H1357" i="7"/>
  <c r="L1357" i="7" s="1"/>
  <c r="H1356" i="7"/>
  <c r="H1355" i="7"/>
  <c r="M1355" i="7" s="1"/>
  <c r="H1354" i="7"/>
  <c r="M1354" i="7" s="1"/>
  <c r="H1353" i="7"/>
  <c r="M1353" i="7" s="1"/>
  <c r="H1352" i="7"/>
  <c r="M1352" i="7" s="1"/>
  <c r="H1351" i="7"/>
  <c r="H1350" i="7"/>
  <c r="M1350" i="7" s="1"/>
  <c r="H1349" i="7"/>
  <c r="L1349" i="7" s="1"/>
  <c r="H1348" i="7"/>
  <c r="H1347" i="7"/>
  <c r="M1347" i="7" s="1"/>
  <c r="H1346" i="7"/>
  <c r="M1346" i="7" s="1"/>
  <c r="H1345" i="7"/>
  <c r="M1345" i="7" s="1"/>
  <c r="H1344" i="7"/>
  <c r="H1343" i="7"/>
  <c r="L1343" i="7" s="1"/>
  <c r="H1342" i="7"/>
  <c r="M1342" i="7" s="1"/>
  <c r="H1341" i="7"/>
  <c r="L1341" i="7" s="1"/>
  <c r="H1340" i="7"/>
  <c r="M1340" i="7" s="1"/>
  <c r="H1339" i="7"/>
  <c r="H1338" i="7"/>
  <c r="L1338" i="7" s="1"/>
  <c r="H1337" i="7"/>
  <c r="M1337" i="7" s="1"/>
  <c r="H1336" i="7"/>
  <c r="H1335" i="7"/>
  <c r="H1334" i="7"/>
  <c r="L1334" i="7" s="1"/>
  <c r="H1333" i="7"/>
  <c r="M1333" i="7" s="1"/>
  <c r="H1332" i="7"/>
  <c r="H1331" i="7"/>
  <c r="M1331" i="7" s="1"/>
  <c r="H1330" i="7"/>
  <c r="L1330" i="7" s="1"/>
  <c r="H1329" i="7"/>
  <c r="L1329" i="7" s="1"/>
  <c r="H1328" i="7"/>
  <c r="H1327" i="7"/>
  <c r="L1327" i="7" s="1"/>
  <c r="H1326" i="7"/>
  <c r="H1325" i="7"/>
  <c r="M1325" i="7" s="1"/>
  <c r="H1324" i="7"/>
  <c r="M1324" i="7" s="1"/>
  <c r="H1323" i="7"/>
  <c r="H1322" i="7"/>
  <c r="M1322" i="7" s="1"/>
  <c r="H1321" i="7"/>
  <c r="H1320" i="7"/>
  <c r="L1320" i="7" s="1"/>
  <c r="H1319" i="7"/>
  <c r="L1319" i="7" s="1"/>
  <c r="H1318" i="7"/>
  <c r="M1318" i="7" s="1"/>
  <c r="H1317" i="7"/>
  <c r="M1317" i="7" s="1"/>
  <c r="H1316" i="7"/>
  <c r="M1316" i="7" s="1"/>
  <c r="H1315" i="7"/>
  <c r="M1315" i="7" s="1"/>
  <c r="H1314" i="7"/>
  <c r="M1314" i="7" s="1"/>
  <c r="H1313" i="7"/>
  <c r="H1312" i="7"/>
  <c r="M1312" i="7" s="1"/>
  <c r="H1311" i="7"/>
  <c r="L1311" i="7" s="1"/>
  <c r="H1310" i="7"/>
  <c r="M1310" i="7" s="1"/>
  <c r="H1309" i="7"/>
  <c r="M1309" i="7" s="1"/>
  <c r="H1308" i="7"/>
  <c r="M1308" i="7" s="1"/>
  <c r="H1307" i="7"/>
  <c r="M1307" i="7" s="1"/>
  <c r="H1306" i="7"/>
  <c r="L1306" i="7" s="1"/>
  <c r="H1305" i="7"/>
  <c r="L1305" i="7" s="1"/>
  <c r="H1304" i="7"/>
  <c r="H1303" i="7"/>
  <c r="L1303" i="7" s="1"/>
  <c r="H1302" i="7"/>
  <c r="H1301" i="7"/>
  <c r="H1300" i="7"/>
  <c r="M1300" i="7" s="1"/>
  <c r="H1299" i="7"/>
  <c r="H1298" i="7"/>
  <c r="L1298" i="7" s="1"/>
  <c r="H1297" i="7"/>
  <c r="H1296" i="7"/>
  <c r="M1296" i="7" s="1"/>
  <c r="H1295" i="7"/>
  <c r="H1294" i="7"/>
  <c r="H1293" i="7"/>
  <c r="M1293" i="7" s="1"/>
  <c r="H1292" i="7"/>
  <c r="H1291" i="7"/>
  <c r="H1290" i="7"/>
  <c r="M1290" i="7" s="1"/>
  <c r="H1289" i="7"/>
  <c r="M1289" i="7" s="1"/>
  <c r="H1288" i="7"/>
  <c r="M1288" i="7" s="1"/>
  <c r="H1287" i="7"/>
  <c r="L1287" i="7" s="1"/>
  <c r="H1286" i="7"/>
  <c r="H1285" i="7"/>
  <c r="M1285" i="7" s="1"/>
  <c r="H1284" i="7"/>
  <c r="M1284" i="7" s="1"/>
  <c r="H1283" i="7"/>
  <c r="H1282" i="7"/>
  <c r="M1282" i="7" s="1"/>
  <c r="H1281" i="7"/>
  <c r="M1281" i="7" s="1"/>
  <c r="H1280" i="7"/>
  <c r="H1279" i="7"/>
  <c r="L1279" i="7" s="1"/>
  <c r="H1278" i="7"/>
  <c r="H1277" i="7"/>
  <c r="H1276" i="7"/>
  <c r="M1276" i="7" s="1"/>
  <c r="H1275" i="7"/>
  <c r="M1275" i="7" s="1"/>
  <c r="H1274" i="7"/>
  <c r="M1274" i="7" s="1"/>
  <c r="H1273" i="7"/>
  <c r="L1273" i="7" s="1"/>
  <c r="H1272" i="7"/>
  <c r="M1272" i="7" s="1"/>
  <c r="H1271" i="7"/>
  <c r="L1271" i="7" s="1"/>
  <c r="H1270" i="7"/>
  <c r="H1269" i="7"/>
  <c r="H1268" i="7"/>
  <c r="M1268" i="7" s="1"/>
  <c r="H1267" i="7"/>
  <c r="M1267" i="7" s="1"/>
  <c r="H1266" i="7"/>
  <c r="L1266" i="7" s="1"/>
  <c r="H1265" i="7"/>
  <c r="M1265" i="7" s="1"/>
  <c r="H1264" i="7"/>
  <c r="M1264" i="7" s="1"/>
  <c r="H1263" i="7"/>
  <c r="L1263" i="7" s="1"/>
  <c r="H1262" i="7"/>
  <c r="H1261" i="7"/>
  <c r="H1260" i="7"/>
  <c r="M1260" i="7" s="1"/>
  <c r="H1259" i="7"/>
  <c r="M1259" i="7" s="1"/>
  <c r="H1258" i="7"/>
  <c r="M1258" i="7" s="1"/>
  <c r="H1257" i="7"/>
  <c r="M1257" i="7" s="1"/>
  <c r="H1256" i="7"/>
  <c r="M1256" i="7" s="1"/>
  <c r="H1255" i="7"/>
  <c r="L1255" i="7" s="1"/>
  <c r="H1254" i="7"/>
  <c r="H1253" i="7"/>
  <c r="H1252" i="7"/>
  <c r="M1252" i="7" s="1"/>
  <c r="H1251" i="7"/>
  <c r="M1251" i="7" s="1"/>
  <c r="H1250" i="7"/>
  <c r="L1250" i="7" s="1"/>
  <c r="H1249" i="7"/>
  <c r="H1248" i="7"/>
  <c r="L1248" i="7" s="1"/>
  <c r="H1247" i="7"/>
  <c r="L1247" i="7" s="1"/>
  <c r="H1246" i="7"/>
  <c r="H1245" i="7"/>
  <c r="H1244" i="7"/>
  <c r="M1244" i="7" s="1"/>
  <c r="H1243" i="7"/>
  <c r="M1243" i="7" s="1"/>
  <c r="H1242" i="7"/>
  <c r="M1242" i="7" s="1"/>
  <c r="H1241" i="7"/>
  <c r="M1241" i="7" s="1"/>
  <c r="H1240" i="7"/>
  <c r="M1240" i="7" s="1"/>
  <c r="H1239" i="7"/>
  <c r="L1239" i="7" s="1"/>
  <c r="H1238" i="7"/>
  <c r="H1237" i="7"/>
  <c r="H1236" i="7"/>
  <c r="M1236" i="7" s="1"/>
  <c r="H1235" i="7"/>
  <c r="M1235" i="7" s="1"/>
  <c r="H1234" i="7"/>
  <c r="M1234" i="7" s="1"/>
  <c r="H1233" i="7"/>
  <c r="M1233" i="7" s="1"/>
  <c r="H1232" i="7"/>
  <c r="L1232" i="7" s="1"/>
  <c r="H1231" i="7"/>
  <c r="L1231" i="7" s="1"/>
  <c r="H1230" i="7"/>
  <c r="H1229" i="7"/>
  <c r="H1228" i="7"/>
  <c r="M1228" i="7" s="1"/>
  <c r="H1227" i="7"/>
  <c r="M1227" i="7" s="1"/>
  <c r="H1226" i="7"/>
  <c r="L1226" i="7" s="1"/>
  <c r="H1225" i="7"/>
  <c r="L1225" i="7" s="1"/>
  <c r="H1224" i="7"/>
  <c r="M1224" i="7" s="1"/>
  <c r="H1223" i="7"/>
  <c r="L1223" i="7" s="1"/>
  <c r="H1222" i="7"/>
  <c r="H1221" i="7"/>
  <c r="H1220" i="7"/>
  <c r="H1219" i="7"/>
  <c r="M1219" i="7" s="1"/>
  <c r="H1218" i="7"/>
  <c r="M1218" i="7" s="1"/>
  <c r="H1217" i="7"/>
  <c r="M1217" i="7" s="1"/>
  <c r="H1216" i="7"/>
  <c r="M1216" i="7" s="1"/>
  <c r="H1215" i="7"/>
  <c r="L1215" i="7" s="1"/>
  <c r="H1214" i="7"/>
  <c r="H1213" i="7"/>
  <c r="H1212" i="7"/>
  <c r="M1212" i="7" s="1"/>
  <c r="H1211" i="7"/>
  <c r="M1211" i="7" s="1"/>
  <c r="H1210" i="7"/>
  <c r="M1210" i="7" s="1"/>
  <c r="H1209" i="7"/>
  <c r="L1209" i="7" s="1"/>
  <c r="H1208" i="7"/>
  <c r="M1208" i="7" s="1"/>
  <c r="H1207" i="7"/>
  <c r="L1207" i="7" s="1"/>
  <c r="H1206" i="7"/>
  <c r="H1205" i="7"/>
  <c r="H1204" i="7"/>
  <c r="M1204" i="7" s="1"/>
  <c r="H1203" i="7"/>
  <c r="M1203" i="7" s="1"/>
  <c r="H1202" i="7"/>
  <c r="L1202" i="7" s="1"/>
  <c r="H1201" i="7"/>
  <c r="M1201" i="7" s="1"/>
  <c r="H1200" i="7"/>
  <c r="M1200" i="7" s="1"/>
  <c r="H1199" i="7"/>
  <c r="L1199" i="7" s="1"/>
  <c r="H1198" i="7"/>
  <c r="H1197" i="7"/>
  <c r="H1196" i="7"/>
  <c r="M1196" i="7" s="1"/>
  <c r="H1195" i="7"/>
  <c r="M1195" i="7" s="1"/>
  <c r="H1194" i="7"/>
  <c r="M1194" i="7" s="1"/>
  <c r="H1193" i="7"/>
  <c r="H1192" i="7"/>
  <c r="M1192" i="7" s="1"/>
  <c r="H1191" i="7"/>
  <c r="L1191" i="7" s="1"/>
  <c r="H1190" i="7"/>
  <c r="H1189" i="7"/>
  <c r="H1188" i="7"/>
  <c r="M1188" i="7" s="1"/>
  <c r="H1187" i="7"/>
  <c r="M1187" i="7" s="1"/>
  <c r="H1186" i="7"/>
  <c r="L1186" i="7" s="1"/>
  <c r="H1185" i="7"/>
  <c r="M1185" i="7" s="1"/>
  <c r="H1184" i="7"/>
  <c r="L1184" i="7" s="1"/>
  <c r="H1183" i="7"/>
  <c r="L1183" i="7" s="1"/>
  <c r="H1182" i="7"/>
  <c r="H1181" i="7"/>
  <c r="H1180" i="7"/>
  <c r="M1180" i="7" s="1"/>
  <c r="H1179" i="7"/>
  <c r="M1179" i="7" s="1"/>
  <c r="H1178" i="7"/>
  <c r="M1178" i="7" s="1"/>
  <c r="H1177" i="7"/>
  <c r="M1177" i="7" s="1"/>
  <c r="H1176" i="7"/>
  <c r="M1176" i="7" s="1"/>
  <c r="H1175" i="7"/>
  <c r="L1175" i="7" s="1"/>
  <c r="H1174" i="7"/>
  <c r="H1173" i="7"/>
  <c r="H1172" i="7"/>
  <c r="M1172" i="7" s="1"/>
  <c r="H1171" i="7"/>
  <c r="M1171" i="7" s="1"/>
  <c r="H1170" i="7"/>
  <c r="M1170" i="7" s="1"/>
  <c r="H1169" i="7"/>
  <c r="M1169" i="7" s="1"/>
  <c r="H1168" i="7"/>
  <c r="M1168" i="7" s="1"/>
  <c r="H1167" i="7"/>
  <c r="L1167" i="7" s="1"/>
  <c r="H1166" i="7"/>
  <c r="H1165" i="7"/>
  <c r="H1164" i="7"/>
  <c r="M1164" i="7" s="1"/>
  <c r="H1163" i="7"/>
  <c r="H1162" i="7"/>
  <c r="M1162" i="7" s="1"/>
  <c r="H1161" i="7"/>
  <c r="M1161" i="7" s="1"/>
  <c r="H1160" i="7"/>
  <c r="L1160" i="7" s="1"/>
  <c r="H1159" i="7"/>
  <c r="L1159" i="7" s="1"/>
  <c r="H1158" i="7"/>
  <c r="H1157" i="7"/>
  <c r="H1156" i="7"/>
  <c r="M1156" i="7" s="1"/>
  <c r="H1155" i="7"/>
  <c r="M1155" i="7" s="1"/>
  <c r="H1154" i="7"/>
  <c r="M1154" i="7" s="1"/>
  <c r="H1153" i="7"/>
  <c r="M1153" i="7" s="1"/>
  <c r="H1152" i="7"/>
  <c r="L1152" i="7" s="1"/>
  <c r="H1151" i="7"/>
  <c r="L1151" i="7" s="1"/>
  <c r="H1150" i="7"/>
  <c r="H1149" i="7"/>
  <c r="L1149" i="7" s="1"/>
  <c r="H1148" i="7"/>
  <c r="M1148" i="7" s="1"/>
  <c r="H1147" i="7"/>
  <c r="M1147" i="7" s="1"/>
  <c r="H1146" i="7"/>
  <c r="M1146" i="7" s="1"/>
  <c r="H1145" i="7"/>
  <c r="M1145" i="7" s="1"/>
  <c r="H1144" i="7"/>
  <c r="M1144" i="7" s="1"/>
  <c r="H1143" i="7"/>
  <c r="L1143" i="7" s="1"/>
  <c r="H1142" i="7"/>
  <c r="H1141" i="7"/>
  <c r="L1141" i="7" s="1"/>
  <c r="H1140" i="7"/>
  <c r="M1140" i="7" s="1"/>
  <c r="H1139" i="7"/>
  <c r="M1139" i="7" s="1"/>
  <c r="H1138" i="7"/>
  <c r="M1138" i="7" s="1"/>
  <c r="H1137" i="7"/>
  <c r="M1137" i="7" s="1"/>
  <c r="H1136" i="7"/>
  <c r="M1136" i="7" s="1"/>
  <c r="H1135" i="7"/>
  <c r="L1135" i="7" s="1"/>
  <c r="H1134" i="7"/>
  <c r="H1133" i="7"/>
  <c r="L1133" i="7" s="1"/>
  <c r="H1132" i="7"/>
  <c r="M1132" i="7" s="1"/>
  <c r="H1131" i="7"/>
  <c r="M1131" i="7" s="1"/>
  <c r="H1130" i="7"/>
  <c r="M1130" i="7" s="1"/>
  <c r="H1129" i="7"/>
  <c r="M1129" i="7" s="1"/>
  <c r="H1128" i="7"/>
  <c r="M1128" i="7" s="1"/>
  <c r="H1127" i="7"/>
  <c r="L1127" i="7" s="1"/>
  <c r="H1126" i="7"/>
  <c r="H1125" i="7"/>
  <c r="L1125" i="7" s="1"/>
  <c r="H1124" i="7"/>
  <c r="M1124" i="7" s="1"/>
  <c r="H1123" i="7"/>
  <c r="M1123" i="7" s="1"/>
  <c r="H1122" i="7"/>
  <c r="M1122" i="7" s="1"/>
  <c r="H1121" i="7"/>
  <c r="M1121" i="7" s="1"/>
  <c r="H1120" i="7"/>
  <c r="M1120" i="7" s="1"/>
  <c r="H1119" i="7"/>
  <c r="L1119" i="7" s="1"/>
  <c r="H1118" i="7"/>
  <c r="H1117" i="7"/>
  <c r="L1117" i="7" s="1"/>
  <c r="H1116" i="7"/>
  <c r="M1116" i="7" s="1"/>
  <c r="H1115" i="7"/>
  <c r="M1115" i="7" s="1"/>
  <c r="H1114" i="7"/>
  <c r="L1114" i="7" s="1"/>
  <c r="H1113" i="7"/>
  <c r="M1113" i="7" s="1"/>
  <c r="H1112" i="7"/>
  <c r="L1112" i="7" s="1"/>
  <c r="H1111" i="7"/>
  <c r="L1111" i="7" s="1"/>
  <c r="H1110" i="7"/>
  <c r="H1109" i="7"/>
  <c r="L1109" i="7" s="1"/>
  <c r="H1108" i="7"/>
  <c r="M1108" i="7" s="1"/>
  <c r="H1107" i="7"/>
  <c r="M1107" i="7" s="1"/>
  <c r="H1106" i="7"/>
  <c r="L1106" i="7" s="1"/>
  <c r="H1105" i="7"/>
  <c r="M1105" i="7" s="1"/>
  <c r="H1104" i="7"/>
  <c r="L1104" i="7" s="1"/>
  <c r="H1103" i="7"/>
  <c r="L1103" i="7" s="1"/>
  <c r="H1102" i="7"/>
  <c r="H1101" i="7"/>
  <c r="L1101" i="7" s="1"/>
  <c r="H1100" i="7"/>
  <c r="M1100" i="7" s="1"/>
  <c r="H1099" i="7"/>
  <c r="M1099" i="7" s="1"/>
  <c r="H1098" i="7"/>
  <c r="L1098" i="7" s="1"/>
  <c r="H1097" i="7"/>
  <c r="M1097" i="7" s="1"/>
  <c r="H1096" i="7"/>
  <c r="L1096" i="7" s="1"/>
  <c r="H1095" i="7"/>
  <c r="L1095" i="7" s="1"/>
  <c r="H1094" i="7"/>
  <c r="H1093" i="7"/>
  <c r="L1093" i="7" s="1"/>
  <c r="H1092" i="7"/>
  <c r="M1092" i="7" s="1"/>
  <c r="H1091" i="7"/>
  <c r="M1091" i="7" s="1"/>
  <c r="H1090" i="7"/>
  <c r="L1090" i="7" s="1"/>
  <c r="H1089" i="7"/>
  <c r="M1089" i="7" s="1"/>
  <c r="H1088" i="7"/>
  <c r="L1088" i="7" s="1"/>
  <c r="H1087" i="7"/>
  <c r="L1087" i="7" s="1"/>
  <c r="H1086" i="7"/>
  <c r="H1085" i="7"/>
  <c r="L1085" i="7" s="1"/>
  <c r="H1084" i="7"/>
  <c r="M1084" i="7" s="1"/>
  <c r="H1083" i="7"/>
  <c r="M1083" i="7" s="1"/>
  <c r="H1082" i="7"/>
  <c r="L1082" i="7" s="1"/>
  <c r="H1081" i="7"/>
  <c r="M1081" i="7" s="1"/>
  <c r="H1080" i="7"/>
  <c r="M1080" i="7" s="1"/>
  <c r="H1079" i="7"/>
  <c r="H1078" i="7"/>
  <c r="L1078" i="7" s="1"/>
  <c r="H1077" i="7"/>
  <c r="L1077" i="7" s="1"/>
  <c r="H1076" i="7"/>
  <c r="M1076" i="7" s="1"/>
  <c r="H1075" i="7"/>
  <c r="M1075" i="7" s="1"/>
  <c r="H1074" i="7"/>
  <c r="M1074" i="7" s="1"/>
  <c r="H1073" i="7"/>
  <c r="M1073" i="7" s="1"/>
  <c r="H1072" i="7"/>
  <c r="L1072" i="7" s="1"/>
  <c r="H1071" i="7"/>
  <c r="L1071" i="7" s="1"/>
  <c r="H1070" i="7"/>
  <c r="L1070" i="7" s="1"/>
  <c r="H1069" i="7"/>
  <c r="L1069" i="7" s="1"/>
  <c r="H1068" i="7"/>
  <c r="M1068" i="7" s="1"/>
  <c r="H1067" i="7"/>
  <c r="M1067" i="7" s="1"/>
  <c r="H1066" i="7"/>
  <c r="L1066" i="7" s="1"/>
  <c r="H1065" i="7"/>
  <c r="M1065" i="7" s="1"/>
  <c r="H1064" i="7"/>
  <c r="M1064" i="7" s="1"/>
  <c r="H1063" i="7"/>
  <c r="L1063" i="7" s="1"/>
  <c r="H1062" i="7"/>
  <c r="L1062" i="7" s="1"/>
  <c r="H1061" i="7"/>
  <c r="L1061" i="7" s="1"/>
  <c r="H1060" i="7"/>
  <c r="M1060" i="7" s="1"/>
  <c r="H1059" i="7"/>
  <c r="M1059" i="7" s="1"/>
  <c r="H1058" i="7"/>
  <c r="L1058" i="7" s="1"/>
  <c r="H1057" i="7"/>
  <c r="M1057" i="7" s="1"/>
  <c r="H1056" i="7"/>
  <c r="M1056" i="7" s="1"/>
  <c r="H1055" i="7"/>
  <c r="L1055" i="7" s="1"/>
  <c r="H1054" i="7"/>
  <c r="L1054" i="7" s="1"/>
  <c r="H1053" i="7"/>
  <c r="M1053" i="7" s="1"/>
  <c r="H1052" i="7"/>
  <c r="M1052" i="7" s="1"/>
  <c r="H1051" i="7"/>
  <c r="M1051" i="7" s="1"/>
  <c r="H1050" i="7"/>
  <c r="L1050" i="7" s="1"/>
  <c r="H1049" i="7"/>
  <c r="M1049" i="7" s="1"/>
  <c r="H1048" i="7"/>
  <c r="L1048" i="7" s="1"/>
  <c r="H1047" i="7"/>
  <c r="L1047" i="7" s="1"/>
  <c r="H1046" i="7"/>
  <c r="L1046" i="7" s="1"/>
  <c r="H1045" i="7"/>
  <c r="L1045" i="7" s="1"/>
  <c r="H1044" i="7"/>
  <c r="M1044" i="7" s="1"/>
  <c r="H1043" i="7"/>
  <c r="M1043" i="7" s="1"/>
  <c r="H1042" i="7"/>
  <c r="L1042" i="7" s="1"/>
  <c r="H1041" i="7"/>
  <c r="M1041" i="7" s="1"/>
  <c r="H1040" i="7"/>
  <c r="M1040" i="7" s="1"/>
  <c r="H1039" i="7"/>
  <c r="L1039" i="7" s="1"/>
  <c r="H1038" i="7"/>
  <c r="L1038" i="7" s="1"/>
  <c r="H1037" i="7"/>
  <c r="M1037" i="7" s="1"/>
  <c r="H1036" i="7"/>
  <c r="M1036" i="7" s="1"/>
  <c r="H1035" i="7"/>
  <c r="M1035" i="7" s="1"/>
  <c r="H1034" i="7"/>
  <c r="M1034" i="7" s="1"/>
  <c r="H1033" i="7"/>
  <c r="L1033" i="7" s="1"/>
  <c r="H1032" i="7"/>
  <c r="L1032" i="7" s="1"/>
  <c r="H1031" i="7"/>
  <c r="L1031" i="7" s="1"/>
  <c r="H1030" i="7"/>
  <c r="L1030" i="7" s="1"/>
  <c r="H1029" i="7"/>
  <c r="L1029" i="7" s="1"/>
  <c r="H1028" i="7"/>
  <c r="M1028" i="7" s="1"/>
  <c r="H1027" i="7"/>
  <c r="M1027" i="7" s="1"/>
  <c r="H1026" i="7"/>
  <c r="M1026" i="7" s="1"/>
  <c r="H1025" i="7"/>
  <c r="M1025" i="7" s="1"/>
  <c r="H1024" i="7"/>
  <c r="M1024" i="7" s="1"/>
  <c r="H1023" i="7"/>
  <c r="L1023" i="7" s="1"/>
  <c r="H1022" i="7"/>
  <c r="L1022" i="7" s="1"/>
  <c r="H1021" i="7"/>
  <c r="M1021" i="7" s="1"/>
  <c r="H1020" i="7"/>
  <c r="M1020" i="7" s="1"/>
  <c r="H1019" i="7"/>
  <c r="M1019" i="7" s="1"/>
  <c r="H1018" i="7"/>
  <c r="M1018" i="7" s="1"/>
  <c r="H1017" i="7"/>
  <c r="M1017" i="7" s="1"/>
  <c r="H1016" i="7"/>
  <c r="L1016" i="7" s="1"/>
  <c r="H1015" i="7"/>
  <c r="L1015" i="7" s="1"/>
  <c r="H1014" i="7"/>
  <c r="L1014" i="7" s="1"/>
  <c r="H1013" i="7"/>
  <c r="M1013" i="7" s="1"/>
  <c r="H1012" i="7"/>
  <c r="M1012" i="7" s="1"/>
  <c r="H1011" i="7"/>
  <c r="M1011" i="7" s="1"/>
  <c r="H1010" i="7"/>
  <c r="M1010" i="7" s="1"/>
  <c r="H1009" i="7"/>
  <c r="M1009" i="7" s="1"/>
  <c r="H1008" i="7"/>
  <c r="M1008" i="7" s="1"/>
  <c r="H1007" i="7"/>
  <c r="L1007" i="7" s="1"/>
  <c r="H1006" i="7"/>
  <c r="L1006" i="7" s="1"/>
  <c r="H1005" i="7"/>
  <c r="M1005" i="7" s="1"/>
  <c r="H1004" i="7"/>
  <c r="M1004" i="7" s="1"/>
  <c r="H1003" i="7"/>
  <c r="M1003" i="7" s="1"/>
  <c r="H1002" i="7"/>
  <c r="L1002" i="7" s="1"/>
  <c r="H1001" i="7"/>
  <c r="L1001" i="7" s="1"/>
  <c r="H1000" i="7"/>
  <c r="L1000" i="7" s="1"/>
  <c r="H999" i="7"/>
  <c r="L999" i="7" s="1"/>
  <c r="H998" i="7"/>
  <c r="L998" i="7" s="1"/>
  <c r="H997" i="7"/>
  <c r="M997" i="7" s="1"/>
  <c r="H996" i="7"/>
  <c r="M996" i="7" s="1"/>
  <c r="H995" i="7"/>
  <c r="M995" i="7" s="1"/>
  <c r="H994" i="7"/>
  <c r="L994" i="7" s="1"/>
  <c r="H993" i="7"/>
  <c r="M993" i="7" s="1"/>
  <c r="H992" i="7"/>
  <c r="M992" i="7" s="1"/>
  <c r="H991" i="7"/>
  <c r="L991" i="7" s="1"/>
  <c r="H990" i="7"/>
  <c r="L990" i="7" s="1"/>
  <c r="H989" i="7"/>
  <c r="M989" i="7" s="1"/>
  <c r="H988" i="7"/>
  <c r="M988" i="7" s="1"/>
  <c r="H987" i="7"/>
  <c r="M987" i="7" s="1"/>
  <c r="H986" i="7"/>
  <c r="L986" i="7" s="1"/>
  <c r="H985" i="7"/>
  <c r="M985" i="7" s="1"/>
  <c r="H984" i="7"/>
  <c r="L984" i="7" s="1"/>
  <c r="H983" i="7"/>
  <c r="L983" i="7" s="1"/>
  <c r="H982" i="7"/>
  <c r="L982" i="7" s="1"/>
  <c r="H981" i="7"/>
  <c r="L981" i="7" s="1"/>
  <c r="H980" i="7"/>
  <c r="M980" i="7" s="1"/>
  <c r="H979" i="7"/>
  <c r="M979" i="7" s="1"/>
  <c r="H978" i="7"/>
  <c r="L978" i="7" s="1"/>
  <c r="H977" i="7"/>
  <c r="M977" i="7" s="1"/>
  <c r="H976" i="7"/>
  <c r="M976" i="7" s="1"/>
  <c r="H975" i="7"/>
  <c r="L975" i="7" s="1"/>
  <c r="H974" i="7"/>
  <c r="L974" i="7" s="1"/>
  <c r="H973" i="7"/>
  <c r="M973" i="7" s="1"/>
  <c r="H972" i="7"/>
  <c r="M972" i="7" s="1"/>
  <c r="H971" i="7"/>
  <c r="M971" i="7" s="1"/>
  <c r="H970" i="7"/>
  <c r="M970" i="7" s="1"/>
  <c r="H969" i="7"/>
  <c r="L969" i="7" s="1"/>
  <c r="H968" i="7"/>
  <c r="L968" i="7" s="1"/>
  <c r="H967" i="7"/>
  <c r="L967" i="7" s="1"/>
  <c r="H966" i="7"/>
  <c r="L966" i="7" s="1"/>
  <c r="H965" i="7"/>
  <c r="L965" i="7" s="1"/>
  <c r="H964" i="7"/>
  <c r="M964" i="7" s="1"/>
  <c r="H963" i="7"/>
  <c r="M963" i="7" s="1"/>
  <c r="H962" i="7"/>
  <c r="M962" i="7" s="1"/>
  <c r="H961" i="7"/>
  <c r="L961" i="7" s="1"/>
  <c r="H960" i="7"/>
  <c r="M960" i="7" s="1"/>
  <c r="H959" i="7"/>
  <c r="L959" i="7" s="1"/>
  <c r="H958" i="7"/>
  <c r="L958" i="7" s="1"/>
  <c r="H957" i="7"/>
  <c r="M957" i="7" s="1"/>
  <c r="H956" i="7"/>
  <c r="M956" i="7" s="1"/>
  <c r="H955" i="7"/>
  <c r="M955" i="7" s="1"/>
  <c r="H954" i="7"/>
  <c r="M954" i="7" s="1"/>
  <c r="H953" i="7"/>
  <c r="M953" i="7" s="1"/>
  <c r="H952" i="7"/>
  <c r="L952" i="7" s="1"/>
  <c r="H951" i="7"/>
  <c r="L951" i="7" s="1"/>
  <c r="H950" i="7"/>
  <c r="L950" i="7" s="1"/>
  <c r="H949" i="7"/>
  <c r="M949" i="7" s="1"/>
  <c r="H948" i="7"/>
  <c r="M948" i="7" s="1"/>
  <c r="H947" i="7"/>
  <c r="M947" i="7" s="1"/>
  <c r="H946" i="7"/>
  <c r="M946" i="7" s="1"/>
  <c r="H945" i="7"/>
  <c r="M945" i="7" s="1"/>
  <c r="H944" i="7"/>
  <c r="M944" i="7" s="1"/>
  <c r="H943" i="7"/>
  <c r="L943" i="7" s="1"/>
  <c r="H942" i="7"/>
  <c r="L942" i="7" s="1"/>
  <c r="H941" i="7"/>
  <c r="M941" i="7" s="1"/>
  <c r="H940" i="7"/>
  <c r="M940" i="7" s="1"/>
  <c r="H939" i="7"/>
  <c r="M939" i="7" s="1"/>
  <c r="H938" i="7"/>
  <c r="H937" i="7"/>
  <c r="M937" i="7" s="1"/>
  <c r="H936" i="7"/>
  <c r="L936" i="7" s="1"/>
  <c r="H935" i="7"/>
  <c r="L935" i="7" s="1"/>
  <c r="H934" i="7"/>
  <c r="L934" i="7" s="1"/>
  <c r="H933" i="7"/>
  <c r="M933" i="7" s="1"/>
  <c r="H932" i="7"/>
  <c r="M932" i="7" s="1"/>
  <c r="H931" i="7"/>
  <c r="M931" i="7" s="1"/>
  <c r="H930" i="7"/>
  <c r="L930" i="7" s="1"/>
  <c r="H929" i="7"/>
  <c r="H928" i="7"/>
  <c r="M928" i="7" s="1"/>
  <c r="H927" i="7"/>
  <c r="L927" i="7" s="1"/>
  <c r="H926" i="7"/>
  <c r="L926" i="7" s="1"/>
  <c r="H925" i="7"/>
  <c r="M925" i="7" s="1"/>
  <c r="H924" i="7"/>
  <c r="H923" i="7"/>
  <c r="M923" i="7" s="1"/>
  <c r="H922" i="7"/>
  <c r="L922" i="7" s="1"/>
  <c r="H921" i="7"/>
  <c r="H920" i="7"/>
  <c r="H919" i="7"/>
  <c r="L919" i="7" s="1"/>
  <c r="H918" i="7"/>
  <c r="L918" i="7" s="1"/>
  <c r="H917" i="7"/>
  <c r="M917" i="7" s="1"/>
  <c r="H916" i="7"/>
  <c r="M916" i="7" s="1"/>
  <c r="H915" i="7"/>
  <c r="M915" i="7" s="1"/>
  <c r="H914" i="7"/>
  <c r="L914" i="7" s="1"/>
  <c r="H913" i="7"/>
  <c r="H912" i="7"/>
  <c r="M912" i="7" s="1"/>
  <c r="H911" i="7"/>
  <c r="L911" i="7" s="1"/>
  <c r="H910" i="7"/>
  <c r="L910" i="7" s="1"/>
  <c r="H909" i="7"/>
  <c r="M909" i="7" s="1"/>
  <c r="H908" i="7"/>
  <c r="M908" i="7" s="1"/>
  <c r="H907" i="7"/>
  <c r="H906" i="7"/>
  <c r="M906" i="7" s="1"/>
  <c r="H905" i="7"/>
  <c r="M905" i="7" s="1"/>
  <c r="H904" i="7"/>
  <c r="H903" i="7"/>
  <c r="L903" i="7" s="1"/>
  <c r="H902" i="7"/>
  <c r="L902" i="7" s="1"/>
  <c r="H901" i="7"/>
  <c r="L901" i="7" s="1"/>
  <c r="H900" i="7"/>
  <c r="M900" i="7" s="1"/>
  <c r="H899" i="7"/>
  <c r="M899" i="7" s="1"/>
  <c r="H898" i="7"/>
  <c r="M898" i="7" s="1"/>
  <c r="H897" i="7"/>
  <c r="L897" i="7" s="1"/>
  <c r="H896" i="7"/>
  <c r="M896" i="7" s="1"/>
  <c r="H895" i="7"/>
  <c r="L895" i="7" s="1"/>
  <c r="H894" i="7"/>
  <c r="L894" i="7" s="1"/>
  <c r="H893" i="7"/>
  <c r="M893" i="7" s="1"/>
  <c r="H892" i="7"/>
  <c r="M892" i="7" s="1"/>
  <c r="H891" i="7"/>
  <c r="M891" i="7" s="1"/>
  <c r="H890" i="7"/>
  <c r="M890" i="7" s="1"/>
  <c r="H889" i="7"/>
  <c r="M889" i="7" s="1"/>
  <c r="H888" i="7"/>
  <c r="L888" i="7" s="1"/>
  <c r="H887" i="7"/>
  <c r="L887" i="7" s="1"/>
  <c r="H886" i="7"/>
  <c r="L886" i="7" s="1"/>
  <c r="H885" i="7"/>
  <c r="H884" i="7"/>
  <c r="M884" i="7" s="1"/>
  <c r="H883" i="7"/>
  <c r="M883" i="7" s="1"/>
  <c r="H882" i="7"/>
  <c r="M882" i="7" s="1"/>
  <c r="H881" i="7"/>
  <c r="M881" i="7" s="1"/>
  <c r="H880" i="7"/>
  <c r="M880" i="7" s="1"/>
  <c r="H879" i="7"/>
  <c r="L879" i="7" s="1"/>
  <c r="H878" i="7"/>
  <c r="L878" i="7" s="1"/>
  <c r="H877" i="7"/>
  <c r="M877" i="7" s="1"/>
  <c r="H876" i="7"/>
  <c r="M876" i="7" s="1"/>
  <c r="H875" i="7"/>
  <c r="M875" i="7" s="1"/>
  <c r="H874" i="7"/>
  <c r="H873" i="7"/>
  <c r="M873" i="7" s="1"/>
  <c r="H872" i="7"/>
  <c r="L872" i="7" s="1"/>
  <c r="H871" i="7"/>
  <c r="L871" i="7" s="1"/>
  <c r="H870" i="7"/>
  <c r="L870" i="7" s="1"/>
  <c r="H869" i="7"/>
  <c r="M869" i="7" s="1"/>
  <c r="H868" i="7"/>
  <c r="H867" i="7"/>
  <c r="M867" i="7" s="1"/>
  <c r="H866" i="7"/>
  <c r="L866" i="7" s="1"/>
  <c r="H865" i="7"/>
  <c r="M865" i="7" s="1"/>
  <c r="H864" i="7"/>
  <c r="M864" i="7" s="1"/>
  <c r="H863" i="7"/>
  <c r="L863" i="7" s="1"/>
  <c r="H862" i="7"/>
  <c r="L862" i="7" s="1"/>
  <c r="H861" i="7"/>
  <c r="M861" i="7" s="1"/>
  <c r="H860" i="7"/>
  <c r="H859" i="7"/>
  <c r="M859" i="7" s="1"/>
  <c r="H858" i="7"/>
  <c r="L858" i="7" s="1"/>
  <c r="H857" i="7"/>
  <c r="H856" i="7"/>
  <c r="L856" i="7" s="1"/>
  <c r="H855" i="7"/>
  <c r="L855" i="7" s="1"/>
  <c r="H854" i="7"/>
  <c r="L854" i="7" s="1"/>
  <c r="H853" i="7"/>
  <c r="M853" i="7" s="1"/>
  <c r="H852" i="7"/>
  <c r="M852" i="7" s="1"/>
  <c r="H851" i="7"/>
  <c r="M851" i="7" s="1"/>
  <c r="H850" i="7"/>
  <c r="L850" i="7" s="1"/>
  <c r="H849" i="7"/>
  <c r="H848" i="7"/>
  <c r="M848" i="7" s="1"/>
  <c r="H847" i="7"/>
  <c r="M847" i="7" s="1"/>
  <c r="H846" i="7"/>
  <c r="L846" i="7" s="1"/>
  <c r="H845" i="7"/>
  <c r="M845" i="7" s="1"/>
  <c r="H844" i="7"/>
  <c r="M844" i="7" s="1"/>
  <c r="H843" i="7"/>
  <c r="M843" i="7" s="1"/>
  <c r="H842" i="7"/>
  <c r="M842" i="7" s="1"/>
  <c r="H841" i="7"/>
  <c r="H840" i="7"/>
  <c r="L840" i="7" s="1"/>
  <c r="H839" i="7"/>
  <c r="L839" i="7" s="1"/>
  <c r="H838" i="7"/>
  <c r="L838" i="7" s="1"/>
  <c r="H837" i="7"/>
  <c r="M837" i="7" s="1"/>
  <c r="H836" i="7"/>
  <c r="M836" i="7" s="1"/>
  <c r="H835" i="7"/>
  <c r="M835" i="7" s="1"/>
  <c r="H834" i="7"/>
  <c r="M834" i="7" s="1"/>
  <c r="H833" i="7"/>
  <c r="H832" i="7"/>
  <c r="L832" i="7" s="1"/>
  <c r="H831" i="7"/>
  <c r="L831" i="7" s="1"/>
  <c r="H830" i="7"/>
  <c r="L830" i="7" s="1"/>
  <c r="H829" i="7"/>
  <c r="M829" i="7" s="1"/>
  <c r="H828" i="7"/>
  <c r="M828" i="7" s="1"/>
  <c r="H827" i="7"/>
  <c r="M827" i="7" s="1"/>
  <c r="H826" i="7"/>
  <c r="M826" i="7" s="1"/>
  <c r="H825" i="7"/>
  <c r="H824" i="7"/>
  <c r="L824" i="7" s="1"/>
  <c r="H823" i="7"/>
  <c r="L823" i="7" s="1"/>
  <c r="H822" i="7"/>
  <c r="L822" i="7" s="1"/>
  <c r="H821" i="7"/>
  <c r="M821" i="7" s="1"/>
  <c r="H820" i="7"/>
  <c r="M820" i="7" s="1"/>
  <c r="H819" i="7"/>
  <c r="H818" i="7"/>
  <c r="M818" i="7" s="1"/>
  <c r="H817" i="7"/>
  <c r="H816" i="7"/>
  <c r="L816" i="7" s="1"/>
  <c r="H815" i="7"/>
  <c r="L815" i="7" s="1"/>
  <c r="H814" i="7"/>
  <c r="L814" i="7" s="1"/>
  <c r="H813" i="7"/>
  <c r="M813" i="7" s="1"/>
  <c r="H812" i="7"/>
  <c r="M812" i="7" s="1"/>
  <c r="H811" i="7"/>
  <c r="M811" i="7" s="1"/>
  <c r="H810" i="7"/>
  <c r="M810" i="7" s="1"/>
  <c r="H809" i="7"/>
  <c r="H808" i="7"/>
  <c r="L808" i="7" s="1"/>
  <c r="H807" i="7"/>
  <c r="L807" i="7" s="1"/>
  <c r="H806" i="7"/>
  <c r="L806" i="7" s="1"/>
  <c r="H805" i="7"/>
  <c r="M805" i="7" s="1"/>
  <c r="H804" i="7"/>
  <c r="M804" i="7" s="1"/>
  <c r="H803" i="7"/>
  <c r="M803" i="7" s="1"/>
  <c r="H802" i="7"/>
  <c r="M802" i="7" s="1"/>
  <c r="H801" i="7"/>
  <c r="H800" i="7"/>
  <c r="L800" i="7" s="1"/>
  <c r="H799" i="7"/>
  <c r="L799" i="7" s="1"/>
  <c r="H798" i="7"/>
  <c r="L798" i="7" s="1"/>
  <c r="H797" i="7"/>
  <c r="M797" i="7" s="1"/>
  <c r="H796" i="7"/>
  <c r="M796" i="7" s="1"/>
  <c r="H795" i="7"/>
  <c r="M795" i="7" s="1"/>
  <c r="H794" i="7"/>
  <c r="M794" i="7" s="1"/>
  <c r="H793" i="7"/>
  <c r="H792" i="7"/>
  <c r="L792" i="7" s="1"/>
  <c r="H791" i="7"/>
  <c r="L791" i="7" s="1"/>
  <c r="H790" i="7"/>
  <c r="L790" i="7" s="1"/>
  <c r="H789" i="7"/>
  <c r="M789" i="7" s="1"/>
  <c r="H788" i="7"/>
  <c r="M788" i="7" s="1"/>
  <c r="H787" i="7"/>
  <c r="M787" i="7" s="1"/>
  <c r="H786" i="7"/>
  <c r="M786" i="7" s="1"/>
  <c r="H785" i="7"/>
  <c r="H784" i="7"/>
  <c r="L784" i="7" s="1"/>
  <c r="H783" i="7"/>
  <c r="L783" i="7" s="1"/>
  <c r="H782" i="7"/>
  <c r="L782" i="7" s="1"/>
  <c r="H781" i="7"/>
  <c r="M781" i="7" s="1"/>
  <c r="H780" i="7"/>
  <c r="M780" i="7" s="1"/>
  <c r="H779" i="7"/>
  <c r="M779" i="7" s="1"/>
  <c r="H778" i="7"/>
  <c r="M778" i="7" s="1"/>
  <c r="H777" i="7"/>
  <c r="H776" i="7"/>
  <c r="L776" i="7" s="1"/>
  <c r="H775" i="7"/>
  <c r="L775" i="7" s="1"/>
  <c r="H774" i="7"/>
  <c r="L774" i="7" s="1"/>
  <c r="H773" i="7"/>
  <c r="M773" i="7" s="1"/>
  <c r="H772" i="7"/>
  <c r="M772" i="7" s="1"/>
  <c r="H771" i="7"/>
  <c r="M771" i="7" s="1"/>
  <c r="H770" i="7"/>
  <c r="M770" i="7" s="1"/>
  <c r="H769" i="7"/>
  <c r="H768" i="7"/>
  <c r="L768" i="7" s="1"/>
  <c r="H767" i="7"/>
  <c r="L767" i="7" s="1"/>
  <c r="H766" i="7"/>
  <c r="L766" i="7" s="1"/>
  <c r="H765" i="7"/>
  <c r="M765" i="7" s="1"/>
  <c r="H764" i="7"/>
  <c r="M764" i="7" s="1"/>
  <c r="H763" i="7"/>
  <c r="M763" i="7" s="1"/>
  <c r="H762" i="7"/>
  <c r="M762" i="7" s="1"/>
  <c r="H761" i="7"/>
  <c r="H760" i="7"/>
  <c r="L760" i="7" s="1"/>
  <c r="H759" i="7"/>
  <c r="L759" i="7" s="1"/>
  <c r="H758" i="7"/>
  <c r="L758" i="7" s="1"/>
  <c r="H757" i="7"/>
  <c r="M757" i="7" s="1"/>
  <c r="H756" i="7"/>
  <c r="M756" i="7" s="1"/>
  <c r="H755" i="7"/>
  <c r="M755" i="7" s="1"/>
  <c r="H754" i="7"/>
  <c r="M754" i="7" s="1"/>
  <c r="H753" i="7"/>
  <c r="H752" i="7"/>
  <c r="L752" i="7" s="1"/>
  <c r="H751" i="7"/>
  <c r="M751" i="7" s="1"/>
  <c r="H750" i="7"/>
  <c r="L750" i="7" s="1"/>
  <c r="H749" i="7"/>
  <c r="M749" i="7" s="1"/>
  <c r="H748" i="7"/>
  <c r="M748" i="7" s="1"/>
  <c r="H747" i="7"/>
  <c r="M747" i="7" s="1"/>
  <c r="H746" i="7"/>
  <c r="M746" i="7" s="1"/>
  <c r="H745" i="7"/>
  <c r="H744" i="7"/>
  <c r="L744" i="7" s="1"/>
  <c r="H743" i="7"/>
  <c r="M743" i="7" s="1"/>
  <c r="H742" i="7"/>
  <c r="L742" i="7" s="1"/>
  <c r="H741" i="7"/>
  <c r="M741" i="7" s="1"/>
  <c r="H740" i="7"/>
  <c r="M740" i="7" s="1"/>
  <c r="H739" i="7"/>
  <c r="L739" i="7" s="1"/>
  <c r="H738" i="7"/>
  <c r="M738" i="7" s="1"/>
  <c r="H737" i="7"/>
  <c r="H736" i="7"/>
  <c r="L736" i="7" s="1"/>
  <c r="H735" i="7"/>
  <c r="L735" i="7" s="1"/>
  <c r="H734" i="7"/>
  <c r="L734" i="7" s="1"/>
  <c r="H733" i="7"/>
  <c r="M733" i="7" s="1"/>
  <c r="H732" i="7"/>
  <c r="M732" i="7" s="1"/>
  <c r="H731" i="7"/>
  <c r="M731" i="7" s="1"/>
  <c r="H730" i="7"/>
  <c r="M730" i="7" s="1"/>
  <c r="H729" i="7"/>
  <c r="M729" i="7" s="1"/>
  <c r="H728" i="7"/>
  <c r="L728" i="7" s="1"/>
  <c r="H727" i="7"/>
  <c r="M727" i="7" s="1"/>
  <c r="H726" i="7"/>
  <c r="H725" i="7"/>
  <c r="M725" i="7" s="1"/>
  <c r="H724" i="7"/>
  <c r="M724" i="7" s="1"/>
  <c r="H723" i="7"/>
  <c r="L723" i="7" s="1"/>
  <c r="H722" i="7"/>
  <c r="M722" i="7" s="1"/>
  <c r="H721" i="7"/>
  <c r="M721" i="7" s="1"/>
  <c r="H720" i="7"/>
  <c r="L720" i="7" s="1"/>
  <c r="H719" i="7"/>
  <c r="M719" i="7" s="1"/>
  <c r="H718" i="7"/>
  <c r="H717" i="7"/>
  <c r="M717" i="7" s="1"/>
  <c r="H716" i="7"/>
  <c r="M716" i="7" s="1"/>
  <c r="H715" i="7"/>
  <c r="M715" i="7" s="1"/>
  <c r="H714" i="7"/>
  <c r="M714" i="7" s="1"/>
  <c r="H713" i="7"/>
  <c r="M713" i="7" s="1"/>
  <c r="H712" i="7"/>
  <c r="L712" i="7" s="1"/>
  <c r="H711" i="7"/>
  <c r="M711" i="7" s="1"/>
  <c r="H710" i="7"/>
  <c r="H709" i="7"/>
  <c r="M709" i="7" s="1"/>
  <c r="H708" i="7"/>
  <c r="M708" i="7" s="1"/>
  <c r="H707" i="7"/>
  <c r="M707" i="7" s="1"/>
  <c r="H706" i="7"/>
  <c r="M706" i="7" s="1"/>
  <c r="H705" i="7"/>
  <c r="M705" i="7" s="1"/>
  <c r="H704" i="7"/>
  <c r="L704" i="7" s="1"/>
  <c r="H703" i="7"/>
  <c r="M703" i="7" s="1"/>
  <c r="H702" i="7"/>
  <c r="H701" i="7"/>
  <c r="M701" i="7" s="1"/>
  <c r="H700" i="7"/>
  <c r="M700" i="7" s="1"/>
  <c r="H699" i="7"/>
  <c r="M699" i="7" s="1"/>
  <c r="H698" i="7"/>
  <c r="M698" i="7" s="1"/>
  <c r="H697" i="7"/>
  <c r="M697" i="7" s="1"/>
  <c r="H696" i="7"/>
  <c r="H695" i="7"/>
  <c r="M695" i="7" s="1"/>
  <c r="H694" i="7"/>
  <c r="H693" i="7"/>
  <c r="M693" i="7" s="1"/>
  <c r="H692" i="7"/>
  <c r="M692" i="7" s="1"/>
  <c r="H691" i="7"/>
  <c r="M691" i="7" s="1"/>
  <c r="H690" i="7"/>
  <c r="M690" i="7" s="1"/>
  <c r="H689" i="7"/>
  <c r="M689" i="7" s="1"/>
  <c r="H688" i="7"/>
  <c r="L688" i="7" s="1"/>
  <c r="H687" i="7"/>
  <c r="M687" i="7" s="1"/>
  <c r="H686" i="7"/>
  <c r="H685" i="7"/>
  <c r="M685" i="7" s="1"/>
  <c r="H684" i="7"/>
  <c r="M684" i="7" s="1"/>
  <c r="H683" i="7"/>
  <c r="M683" i="7" s="1"/>
  <c r="H682" i="7"/>
  <c r="M682" i="7" s="1"/>
  <c r="H681" i="7"/>
  <c r="M681" i="7" s="1"/>
  <c r="H680" i="7"/>
  <c r="L680" i="7" s="1"/>
  <c r="H679" i="7"/>
  <c r="M679" i="7" s="1"/>
  <c r="H678" i="7"/>
  <c r="H677" i="7"/>
  <c r="M677" i="7" s="1"/>
  <c r="H676" i="7"/>
  <c r="M676" i="7" s="1"/>
  <c r="H675" i="7"/>
  <c r="M675" i="7" s="1"/>
  <c r="H674" i="7"/>
  <c r="M674" i="7" s="1"/>
  <c r="H673" i="7"/>
  <c r="H672" i="7"/>
  <c r="L672" i="7" s="1"/>
  <c r="H671" i="7"/>
  <c r="L671" i="7" s="1"/>
  <c r="H670" i="7"/>
  <c r="H669" i="7"/>
  <c r="M669" i="7" s="1"/>
  <c r="H668" i="7"/>
  <c r="M668" i="7" s="1"/>
  <c r="H667" i="7"/>
  <c r="M667" i="7" s="1"/>
  <c r="H666" i="7"/>
  <c r="M666" i="7" s="1"/>
  <c r="H665" i="7"/>
  <c r="M665" i="7" s="1"/>
  <c r="H664" i="7"/>
  <c r="L664" i="7" s="1"/>
  <c r="H663" i="7"/>
  <c r="M663" i="7" s="1"/>
  <c r="H662" i="7"/>
  <c r="H661" i="7"/>
  <c r="M661" i="7" s="1"/>
  <c r="H660" i="7"/>
  <c r="M660" i="7" s="1"/>
  <c r="H659" i="7"/>
  <c r="L659" i="7" s="1"/>
  <c r="H658" i="7"/>
  <c r="M658" i="7" s="1"/>
  <c r="H657" i="7"/>
  <c r="M657" i="7" s="1"/>
  <c r="H656" i="7"/>
  <c r="L656" i="7" s="1"/>
  <c r="H655" i="7"/>
  <c r="L655" i="7" s="1"/>
  <c r="H654" i="7"/>
  <c r="H653" i="7"/>
  <c r="M653" i="7" s="1"/>
  <c r="H652" i="7"/>
  <c r="M652" i="7" s="1"/>
  <c r="H651" i="7"/>
  <c r="M651" i="7" s="1"/>
  <c r="H650" i="7"/>
  <c r="M650" i="7" s="1"/>
  <c r="H649" i="7"/>
  <c r="M649" i="7" s="1"/>
  <c r="H648" i="7"/>
  <c r="L648" i="7" s="1"/>
  <c r="H647" i="7"/>
  <c r="M647" i="7" s="1"/>
  <c r="H646" i="7"/>
  <c r="H645" i="7"/>
  <c r="M645" i="7" s="1"/>
  <c r="H644" i="7"/>
  <c r="M644" i="7" s="1"/>
  <c r="H643" i="7"/>
  <c r="H642" i="7"/>
  <c r="M642" i="7" s="1"/>
  <c r="H641" i="7"/>
  <c r="M641" i="7" s="1"/>
  <c r="H640" i="7"/>
  <c r="L640" i="7" s="1"/>
  <c r="H639" i="7"/>
  <c r="M639" i="7" s="1"/>
  <c r="H638" i="7"/>
  <c r="H637" i="7"/>
  <c r="M637" i="7" s="1"/>
  <c r="H636" i="7"/>
  <c r="M636" i="7" s="1"/>
  <c r="H635" i="7"/>
  <c r="M635" i="7" s="1"/>
  <c r="H634" i="7"/>
  <c r="M634" i="7" s="1"/>
  <c r="H633" i="7"/>
  <c r="M633" i="7" s="1"/>
  <c r="H632" i="7"/>
  <c r="H631" i="7"/>
  <c r="M631" i="7" s="1"/>
  <c r="H630" i="7"/>
  <c r="H629" i="7"/>
  <c r="M629" i="7" s="1"/>
  <c r="H628" i="7"/>
  <c r="M628" i="7" s="1"/>
  <c r="H627" i="7"/>
  <c r="H626" i="7"/>
  <c r="M626" i="7" s="1"/>
  <c r="H625" i="7"/>
  <c r="M625" i="7" s="1"/>
  <c r="H624" i="7"/>
  <c r="L624" i="7" s="1"/>
  <c r="H623" i="7"/>
  <c r="M623" i="7" s="1"/>
  <c r="H622" i="7"/>
  <c r="H621" i="7"/>
  <c r="M621" i="7" s="1"/>
  <c r="H620" i="7"/>
  <c r="M620" i="7" s="1"/>
  <c r="H619" i="7"/>
  <c r="M619" i="7" s="1"/>
  <c r="H618" i="7"/>
  <c r="M618" i="7" s="1"/>
  <c r="H617" i="7"/>
  <c r="M617" i="7" s="1"/>
  <c r="H616" i="7"/>
  <c r="L616" i="7" s="1"/>
  <c r="H615" i="7"/>
  <c r="H614" i="7"/>
  <c r="H613" i="7"/>
  <c r="M613" i="7" s="1"/>
  <c r="H612" i="7"/>
  <c r="M612" i="7" s="1"/>
  <c r="H611" i="7"/>
  <c r="M611" i="7" s="1"/>
  <c r="H610" i="7"/>
  <c r="M610" i="7" s="1"/>
  <c r="H609" i="7"/>
  <c r="M609" i="7" s="1"/>
  <c r="H608" i="7"/>
  <c r="L608" i="7" s="1"/>
  <c r="H607" i="7"/>
  <c r="L607" i="7" s="1"/>
  <c r="H606" i="7"/>
  <c r="H605" i="7"/>
  <c r="M605" i="7" s="1"/>
  <c r="H604" i="7"/>
  <c r="M604" i="7" s="1"/>
  <c r="H603" i="7"/>
  <c r="M603" i="7" s="1"/>
  <c r="H602" i="7"/>
  <c r="M602" i="7" s="1"/>
  <c r="H601" i="7"/>
  <c r="M601" i="7" s="1"/>
  <c r="H600" i="7"/>
  <c r="L600" i="7" s="1"/>
  <c r="H599" i="7"/>
  <c r="M599" i="7" s="1"/>
  <c r="H598" i="7"/>
  <c r="H597" i="7"/>
  <c r="M597" i="7" s="1"/>
  <c r="H596" i="7"/>
  <c r="M596" i="7" s="1"/>
  <c r="H595" i="7"/>
  <c r="L595" i="7" s="1"/>
  <c r="H594" i="7"/>
  <c r="M594" i="7" s="1"/>
  <c r="H593" i="7"/>
  <c r="M593" i="7" s="1"/>
  <c r="H592" i="7"/>
  <c r="L592" i="7" s="1"/>
  <c r="H591" i="7"/>
  <c r="M591" i="7" s="1"/>
  <c r="H590" i="7"/>
  <c r="H589" i="7"/>
  <c r="M589" i="7" s="1"/>
  <c r="H588" i="7"/>
  <c r="M588" i="7" s="1"/>
  <c r="H587" i="7"/>
  <c r="M587" i="7" s="1"/>
  <c r="H586" i="7"/>
  <c r="M586" i="7" s="1"/>
  <c r="H585" i="7"/>
  <c r="M585" i="7" s="1"/>
  <c r="H584" i="7"/>
  <c r="L584" i="7" s="1"/>
  <c r="H583" i="7"/>
  <c r="M583" i="7" s="1"/>
  <c r="H582" i="7"/>
  <c r="H581" i="7"/>
  <c r="M581" i="7" s="1"/>
  <c r="H580" i="7"/>
  <c r="M580" i="7" s="1"/>
  <c r="H579" i="7"/>
  <c r="L579" i="7" s="1"/>
  <c r="H578" i="7"/>
  <c r="M578" i="7" s="1"/>
  <c r="H577" i="7"/>
  <c r="M577" i="7" s="1"/>
  <c r="H576" i="7"/>
  <c r="L576" i="7" s="1"/>
  <c r="H575" i="7"/>
  <c r="H574" i="7"/>
  <c r="H573" i="7"/>
  <c r="M573" i="7" s="1"/>
  <c r="H572" i="7"/>
  <c r="M572" i="7" s="1"/>
  <c r="H571" i="7"/>
  <c r="M571" i="7" s="1"/>
  <c r="H570" i="7"/>
  <c r="M570" i="7" s="1"/>
  <c r="H569" i="7"/>
  <c r="M569" i="7" s="1"/>
  <c r="H568" i="7"/>
  <c r="L568" i="7" s="1"/>
  <c r="H567" i="7"/>
  <c r="M567" i="7" s="1"/>
  <c r="H566" i="7"/>
  <c r="H565" i="7"/>
  <c r="M565" i="7" s="1"/>
  <c r="H564" i="7"/>
  <c r="M564" i="7" s="1"/>
  <c r="H563" i="7"/>
  <c r="H562" i="7"/>
  <c r="M562" i="7" s="1"/>
  <c r="H561" i="7"/>
  <c r="M561" i="7" s="1"/>
  <c r="H560" i="7"/>
  <c r="L560" i="7" s="1"/>
  <c r="H559" i="7"/>
  <c r="L559" i="7" s="1"/>
  <c r="H558" i="7"/>
  <c r="H557" i="7"/>
  <c r="M557" i="7" s="1"/>
  <c r="H556" i="7"/>
  <c r="M556" i="7" s="1"/>
  <c r="H555" i="7"/>
  <c r="M555" i="7" s="1"/>
  <c r="H554" i="7"/>
  <c r="M554" i="7" s="1"/>
  <c r="H553" i="7"/>
  <c r="M553" i="7" s="1"/>
  <c r="H552" i="7"/>
  <c r="L552" i="7" s="1"/>
  <c r="H551" i="7"/>
  <c r="H550" i="7"/>
  <c r="H549" i="7"/>
  <c r="M549" i="7" s="1"/>
  <c r="H548" i="7"/>
  <c r="M548" i="7" s="1"/>
  <c r="H547" i="7"/>
  <c r="M547" i="7" s="1"/>
  <c r="H546" i="7"/>
  <c r="M546" i="7" s="1"/>
  <c r="H545" i="7"/>
  <c r="M545" i="7" s="1"/>
  <c r="H544" i="7"/>
  <c r="L544" i="7" s="1"/>
  <c r="H543" i="7"/>
  <c r="L543" i="7" s="1"/>
  <c r="H542" i="7"/>
  <c r="H541" i="7"/>
  <c r="M541" i="7" s="1"/>
  <c r="H540" i="7"/>
  <c r="M540" i="7" s="1"/>
  <c r="H539" i="7"/>
  <c r="M539" i="7" s="1"/>
  <c r="H538" i="7"/>
  <c r="M538" i="7" s="1"/>
  <c r="H537" i="7"/>
  <c r="M537" i="7" s="1"/>
  <c r="H536" i="7"/>
  <c r="L536" i="7" s="1"/>
  <c r="H535" i="7"/>
  <c r="M535" i="7" s="1"/>
  <c r="H534" i="7"/>
  <c r="H533" i="7"/>
  <c r="M533" i="7" s="1"/>
  <c r="H532" i="7"/>
  <c r="M532" i="7" s="1"/>
  <c r="H531" i="7"/>
  <c r="L531" i="7" s="1"/>
  <c r="H530" i="7"/>
  <c r="M530" i="7" s="1"/>
  <c r="H529" i="7"/>
  <c r="M529" i="7" s="1"/>
  <c r="H528" i="7"/>
  <c r="L528" i="7" s="1"/>
  <c r="H527" i="7"/>
  <c r="M527" i="7" s="1"/>
  <c r="H526" i="7"/>
  <c r="H525" i="7"/>
  <c r="M525" i="7" s="1"/>
  <c r="H524" i="7"/>
  <c r="M524" i="7" s="1"/>
  <c r="H523" i="7"/>
  <c r="M523" i="7" s="1"/>
  <c r="H522" i="7"/>
  <c r="M522" i="7" s="1"/>
  <c r="H521" i="7"/>
  <c r="M521" i="7" s="1"/>
  <c r="H520" i="7"/>
  <c r="L520" i="7" s="1"/>
  <c r="H519" i="7"/>
  <c r="M519" i="7" s="1"/>
  <c r="H518" i="7"/>
  <c r="H517" i="7"/>
  <c r="M517" i="7" s="1"/>
  <c r="H516" i="7"/>
  <c r="M516" i="7" s="1"/>
  <c r="H515" i="7"/>
  <c r="L515" i="7" s="1"/>
  <c r="H514" i="7"/>
  <c r="M514" i="7" s="1"/>
  <c r="H513" i="7"/>
  <c r="M513" i="7" s="1"/>
  <c r="H512" i="7"/>
  <c r="L512" i="7" s="1"/>
  <c r="H511" i="7"/>
  <c r="H510" i="7"/>
  <c r="H509" i="7"/>
  <c r="M509" i="7" s="1"/>
  <c r="H508" i="7"/>
  <c r="M508" i="7" s="1"/>
  <c r="H507" i="7"/>
  <c r="M507" i="7" s="1"/>
  <c r="H506" i="7"/>
  <c r="M506" i="7" s="1"/>
  <c r="H505" i="7"/>
  <c r="M505" i="7" s="1"/>
  <c r="H504" i="7"/>
  <c r="L504" i="7" s="1"/>
  <c r="H503" i="7"/>
  <c r="M503" i="7" s="1"/>
  <c r="H502" i="7"/>
  <c r="H501" i="7"/>
  <c r="M501" i="7" s="1"/>
  <c r="H500" i="7"/>
  <c r="M500" i="7" s="1"/>
  <c r="H499" i="7"/>
  <c r="H498" i="7"/>
  <c r="M498" i="7" s="1"/>
  <c r="H497" i="7"/>
  <c r="M497" i="7" s="1"/>
  <c r="H496" i="7"/>
  <c r="L496" i="7" s="1"/>
  <c r="H495" i="7"/>
  <c r="M495" i="7" s="1"/>
  <c r="H494" i="7"/>
  <c r="H493" i="7"/>
  <c r="M493" i="7" s="1"/>
  <c r="H492" i="7"/>
  <c r="M492" i="7" s="1"/>
  <c r="H491" i="7"/>
  <c r="M491" i="7" s="1"/>
  <c r="H490" i="7"/>
  <c r="M490" i="7" s="1"/>
  <c r="H489" i="7"/>
  <c r="M489" i="7" s="1"/>
  <c r="H488" i="7"/>
  <c r="L488" i="7" s="1"/>
  <c r="H487" i="7"/>
  <c r="H486" i="7"/>
  <c r="H485" i="7"/>
  <c r="M485" i="7" s="1"/>
  <c r="H484" i="7"/>
  <c r="M484" i="7" s="1"/>
  <c r="H483" i="7"/>
  <c r="M483" i="7" s="1"/>
  <c r="H482" i="7"/>
  <c r="M482" i="7" s="1"/>
  <c r="H481" i="7"/>
  <c r="M481" i="7" s="1"/>
  <c r="H480" i="7"/>
  <c r="L480" i="7" s="1"/>
  <c r="H479" i="7"/>
  <c r="L479" i="7" s="1"/>
  <c r="H478" i="7"/>
  <c r="H477" i="7"/>
  <c r="M477" i="7" s="1"/>
  <c r="H476" i="7"/>
  <c r="M476" i="7" s="1"/>
  <c r="H475" i="7"/>
  <c r="M475" i="7" s="1"/>
  <c r="H474" i="7"/>
  <c r="M474" i="7" s="1"/>
  <c r="H473" i="7"/>
  <c r="M473" i="7" s="1"/>
  <c r="H472" i="7"/>
  <c r="L472" i="7" s="1"/>
  <c r="H471" i="7"/>
  <c r="M471" i="7" s="1"/>
  <c r="H470" i="7"/>
  <c r="H469" i="7"/>
  <c r="M469" i="7" s="1"/>
  <c r="H468" i="7"/>
  <c r="M468" i="7" s="1"/>
  <c r="H467" i="7"/>
  <c r="L467" i="7" s="1"/>
  <c r="H466" i="7"/>
  <c r="M466" i="7" s="1"/>
  <c r="H465" i="7"/>
  <c r="M465" i="7" s="1"/>
  <c r="H464" i="7"/>
  <c r="L464" i="7" s="1"/>
  <c r="H463" i="7"/>
  <c r="M463" i="7" s="1"/>
  <c r="H462" i="7"/>
  <c r="H461" i="7"/>
  <c r="M461" i="7" s="1"/>
  <c r="H460" i="7"/>
  <c r="M460" i="7" s="1"/>
  <c r="H459" i="7"/>
  <c r="H458" i="7"/>
  <c r="M458" i="7" s="1"/>
  <c r="H457" i="7"/>
  <c r="M457" i="7" s="1"/>
  <c r="H456" i="7"/>
  <c r="L456" i="7" s="1"/>
  <c r="H455" i="7"/>
  <c r="M455" i="7" s="1"/>
  <c r="H454" i="7"/>
  <c r="H453" i="7"/>
  <c r="M453" i="7" s="1"/>
  <c r="H452" i="7"/>
  <c r="M452" i="7" s="1"/>
  <c r="H451" i="7"/>
  <c r="L451" i="7" s="1"/>
  <c r="H450" i="7"/>
  <c r="M450" i="7" s="1"/>
  <c r="H449" i="7"/>
  <c r="M449" i="7" s="1"/>
  <c r="H448" i="7"/>
  <c r="L448" i="7" s="1"/>
  <c r="H447" i="7"/>
  <c r="M447" i="7" s="1"/>
  <c r="H446" i="7"/>
  <c r="H445" i="7"/>
  <c r="M445" i="7" s="1"/>
  <c r="H444" i="7"/>
  <c r="M444" i="7" s="1"/>
  <c r="H443" i="7"/>
  <c r="M443" i="7" s="1"/>
  <c r="H442" i="7"/>
  <c r="M442" i="7" s="1"/>
  <c r="H441" i="7"/>
  <c r="M441" i="7" s="1"/>
  <c r="H440" i="7"/>
  <c r="L440" i="7" s="1"/>
  <c r="H439" i="7"/>
  <c r="M439" i="7" s="1"/>
  <c r="H438" i="7"/>
  <c r="H437" i="7"/>
  <c r="M437" i="7" s="1"/>
  <c r="H436" i="7"/>
  <c r="M436" i="7" s="1"/>
  <c r="H435" i="7"/>
  <c r="M435" i="7" s="1"/>
  <c r="H434" i="7"/>
  <c r="M434" i="7" s="1"/>
  <c r="H433" i="7"/>
  <c r="M433" i="7" s="1"/>
  <c r="H432" i="7"/>
  <c r="L432" i="7" s="1"/>
  <c r="H431" i="7"/>
  <c r="M431" i="7" s="1"/>
  <c r="H430" i="7"/>
  <c r="H429" i="7"/>
  <c r="M429" i="7" s="1"/>
  <c r="H428" i="7"/>
  <c r="M428" i="7" s="1"/>
  <c r="H427" i="7"/>
  <c r="M427" i="7" s="1"/>
  <c r="H426" i="7"/>
  <c r="M426" i="7" s="1"/>
  <c r="H425" i="7"/>
  <c r="M425" i="7" s="1"/>
  <c r="H424" i="7"/>
  <c r="L424" i="7" s="1"/>
  <c r="H423" i="7"/>
  <c r="M423" i="7" s="1"/>
  <c r="H422" i="7"/>
  <c r="H421" i="7"/>
  <c r="M421" i="7" s="1"/>
  <c r="H420" i="7"/>
  <c r="M420" i="7" s="1"/>
  <c r="H419" i="7"/>
  <c r="M419" i="7" s="1"/>
  <c r="H418" i="7"/>
  <c r="M418" i="7" s="1"/>
  <c r="H417" i="7"/>
  <c r="M417" i="7" s="1"/>
  <c r="H416" i="7"/>
  <c r="L416" i="7" s="1"/>
  <c r="H415" i="7"/>
  <c r="L415" i="7" s="1"/>
  <c r="H414" i="7"/>
  <c r="H413" i="7"/>
  <c r="M413" i="7" s="1"/>
  <c r="H412" i="7"/>
  <c r="M412" i="7" s="1"/>
  <c r="H411" i="7"/>
  <c r="M411" i="7" s="1"/>
  <c r="H410" i="7"/>
  <c r="M410" i="7" s="1"/>
  <c r="H409" i="7"/>
  <c r="M409" i="7" s="1"/>
  <c r="H408" i="7"/>
  <c r="L408" i="7" s="1"/>
  <c r="H407" i="7"/>
  <c r="M407" i="7" s="1"/>
  <c r="H406" i="7"/>
  <c r="H405" i="7"/>
  <c r="M405" i="7" s="1"/>
  <c r="H404" i="7"/>
  <c r="M404" i="7" s="1"/>
  <c r="H403" i="7"/>
  <c r="L403" i="7" s="1"/>
  <c r="H402" i="7"/>
  <c r="M402" i="7" s="1"/>
  <c r="H401" i="7"/>
  <c r="M401" i="7" s="1"/>
  <c r="H400" i="7"/>
  <c r="L400" i="7" s="1"/>
  <c r="H399" i="7"/>
  <c r="L399" i="7" s="1"/>
  <c r="H398" i="7"/>
  <c r="H397" i="7"/>
  <c r="M397" i="7" s="1"/>
  <c r="H396" i="7"/>
  <c r="M396" i="7" s="1"/>
  <c r="H395" i="7"/>
  <c r="H394" i="7"/>
  <c r="M394" i="7" s="1"/>
  <c r="H393" i="7"/>
  <c r="M393" i="7" s="1"/>
  <c r="H392" i="7"/>
  <c r="L392" i="7" s="1"/>
  <c r="H391" i="7"/>
  <c r="H390" i="7"/>
  <c r="H389" i="7"/>
  <c r="M389" i="7" s="1"/>
  <c r="H388" i="7"/>
  <c r="M388" i="7" s="1"/>
  <c r="H387" i="7"/>
  <c r="M387" i="7" s="1"/>
  <c r="H386" i="7"/>
  <c r="M386" i="7" s="1"/>
  <c r="H385" i="7"/>
  <c r="M385" i="7" s="1"/>
  <c r="H384" i="7"/>
  <c r="L384" i="7" s="1"/>
  <c r="H383" i="7"/>
  <c r="L383" i="7" s="1"/>
  <c r="H382" i="7"/>
  <c r="L382" i="7" s="1"/>
  <c r="H381" i="7"/>
  <c r="M381" i="7" s="1"/>
  <c r="H380" i="7"/>
  <c r="M380" i="7" s="1"/>
  <c r="H379" i="7"/>
  <c r="M379" i="7" s="1"/>
  <c r="H378" i="7"/>
  <c r="M378" i="7" s="1"/>
  <c r="H377" i="7"/>
  <c r="H376" i="7"/>
  <c r="L376" i="7" s="1"/>
  <c r="H375" i="7"/>
  <c r="L375" i="7" s="1"/>
  <c r="H374" i="7"/>
  <c r="L374" i="7" s="1"/>
  <c r="H373" i="7"/>
  <c r="M373" i="7" s="1"/>
  <c r="H372" i="7"/>
  <c r="M372" i="7" s="1"/>
  <c r="H371" i="7"/>
  <c r="M371" i="7" s="1"/>
  <c r="H370" i="7"/>
  <c r="M370" i="7" s="1"/>
  <c r="H369" i="7"/>
  <c r="L369" i="7" s="1"/>
  <c r="H368" i="7"/>
  <c r="H367" i="7"/>
  <c r="L367" i="7" s="1"/>
  <c r="H366" i="7"/>
  <c r="L366" i="7" s="1"/>
  <c r="H365" i="7"/>
  <c r="M365" i="7" s="1"/>
  <c r="H364" i="7"/>
  <c r="M364" i="7" s="1"/>
  <c r="H363" i="7"/>
  <c r="H362" i="7"/>
  <c r="M362" i="7" s="1"/>
  <c r="H361" i="7"/>
  <c r="M361" i="7" s="1"/>
  <c r="H360" i="7"/>
  <c r="L360" i="7" s="1"/>
  <c r="H359" i="7"/>
  <c r="H358" i="7"/>
  <c r="L358" i="7" s="1"/>
  <c r="H357" i="7"/>
  <c r="M357" i="7" s="1"/>
  <c r="H356" i="7"/>
  <c r="M356" i="7" s="1"/>
  <c r="H355" i="7"/>
  <c r="M355" i="7" s="1"/>
  <c r="H354" i="7"/>
  <c r="M354" i="7" s="1"/>
  <c r="H353" i="7"/>
  <c r="M353" i="7" s="1"/>
  <c r="H352" i="7"/>
  <c r="L352" i="7" s="1"/>
  <c r="H351" i="7"/>
  <c r="L351" i="7" s="1"/>
  <c r="H350" i="7"/>
  <c r="L350" i="7" s="1"/>
  <c r="H349" i="7"/>
  <c r="M349" i="7" s="1"/>
  <c r="H348" i="7"/>
  <c r="M348" i="7" s="1"/>
  <c r="H347" i="7"/>
  <c r="M347" i="7" s="1"/>
  <c r="H346" i="7"/>
  <c r="M346" i="7" s="1"/>
  <c r="H345" i="7"/>
  <c r="H344" i="7"/>
  <c r="L344" i="7" s="1"/>
  <c r="H343" i="7"/>
  <c r="L343" i="7" s="1"/>
  <c r="H342" i="7"/>
  <c r="L342" i="7" s="1"/>
  <c r="H341" i="7"/>
  <c r="M341" i="7" s="1"/>
  <c r="H340" i="7"/>
  <c r="M340" i="7" s="1"/>
  <c r="H339" i="7"/>
  <c r="M339" i="7" s="1"/>
  <c r="H338" i="7"/>
  <c r="M338" i="7" s="1"/>
  <c r="H337" i="7"/>
  <c r="M337" i="7" s="1"/>
  <c r="H336" i="7"/>
  <c r="H335" i="7"/>
  <c r="L335" i="7" s="1"/>
  <c r="H334" i="7"/>
  <c r="L334" i="7" s="1"/>
  <c r="H333" i="7"/>
  <c r="M333" i="7" s="1"/>
  <c r="H332" i="7"/>
  <c r="M332" i="7" s="1"/>
  <c r="H331" i="7"/>
  <c r="L331" i="7" s="1"/>
  <c r="H330" i="7"/>
  <c r="M330" i="7" s="1"/>
  <c r="H329" i="7"/>
  <c r="H328" i="7"/>
  <c r="L328" i="7" s="1"/>
  <c r="H327" i="7"/>
  <c r="L327" i="7" s="1"/>
  <c r="H326" i="7"/>
  <c r="L326" i="7" s="1"/>
  <c r="H325" i="7"/>
  <c r="M325" i="7" s="1"/>
  <c r="H324" i="7"/>
  <c r="M324" i="7" s="1"/>
  <c r="H323" i="7"/>
  <c r="M323" i="7" s="1"/>
  <c r="H322" i="7"/>
  <c r="M322" i="7" s="1"/>
  <c r="H321" i="7"/>
  <c r="H320" i="7"/>
  <c r="L320" i="7" s="1"/>
  <c r="H319" i="7"/>
  <c r="L319" i="7" s="1"/>
  <c r="H318" i="7"/>
  <c r="L318" i="7" s="1"/>
  <c r="H317" i="7"/>
  <c r="M317" i="7" s="1"/>
  <c r="H316" i="7"/>
  <c r="M316" i="7" s="1"/>
  <c r="H315" i="7"/>
  <c r="M315" i="7" s="1"/>
  <c r="H314" i="7"/>
  <c r="M314" i="7" s="1"/>
  <c r="H313" i="7"/>
  <c r="M313" i="7" s="1"/>
  <c r="H312" i="7"/>
  <c r="L312" i="7" s="1"/>
  <c r="H311" i="7"/>
  <c r="L311" i="7" s="1"/>
  <c r="H310" i="7"/>
  <c r="L310" i="7" s="1"/>
  <c r="H309" i="7"/>
  <c r="M309" i="7" s="1"/>
  <c r="H308" i="7"/>
  <c r="M308" i="7" s="1"/>
  <c r="H307" i="7"/>
  <c r="M307" i="7" s="1"/>
  <c r="H306" i="7"/>
  <c r="M306" i="7" s="1"/>
  <c r="H305" i="7"/>
  <c r="L305" i="7" s="1"/>
  <c r="H304" i="7"/>
  <c r="L304" i="7" s="1"/>
  <c r="H303" i="7"/>
  <c r="L303" i="7" s="1"/>
  <c r="H302" i="7"/>
  <c r="L302" i="7" s="1"/>
  <c r="H301" i="7"/>
  <c r="M301" i="7" s="1"/>
  <c r="H300" i="7"/>
  <c r="M300" i="7" s="1"/>
  <c r="H299" i="7"/>
  <c r="L299" i="7" s="1"/>
  <c r="H298" i="7"/>
  <c r="M298" i="7" s="1"/>
  <c r="H297" i="7"/>
  <c r="M297" i="7" s="1"/>
  <c r="H296" i="7"/>
  <c r="H295" i="7"/>
  <c r="L295" i="7" s="1"/>
  <c r="H294" i="7"/>
  <c r="L294" i="7" s="1"/>
  <c r="H293" i="7"/>
  <c r="M293" i="7" s="1"/>
  <c r="H292" i="7"/>
  <c r="M292" i="7" s="1"/>
  <c r="H291" i="7"/>
  <c r="L291" i="7" s="1"/>
  <c r="H290" i="7"/>
  <c r="M290" i="7" s="1"/>
  <c r="H289" i="7"/>
  <c r="M289" i="7" s="1"/>
  <c r="H288" i="7"/>
  <c r="L288" i="7" s="1"/>
  <c r="H287" i="7"/>
  <c r="L287" i="7" s="1"/>
  <c r="H286" i="7"/>
  <c r="L286" i="7" s="1"/>
  <c r="H285" i="7"/>
  <c r="M285" i="7" s="1"/>
  <c r="H284" i="7"/>
  <c r="M284" i="7" s="1"/>
  <c r="H283" i="7"/>
  <c r="L283" i="7" s="1"/>
  <c r="H282" i="7"/>
  <c r="M282" i="7" s="1"/>
  <c r="H281" i="7"/>
  <c r="M281" i="7" s="1"/>
  <c r="H280" i="7"/>
  <c r="H279" i="7"/>
  <c r="L279" i="7" s="1"/>
  <c r="H278" i="7"/>
  <c r="L278" i="7" s="1"/>
  <c r="H277" i="7"/>
  <c r="M277" i="7" s="1"/>
  <c r="H276" i="7"/>
  <c r="M276" i="7" s="1"/>
  <c r="H275" i="7"/>
  <c r="L275" i="7" s="1"/>
  <c r="H274" i="7"/>
  <c r="M274" i="7" s="1"/>
  <c r="H273" i="7"/>
  <c r="M273" i="7" s="1"/>
  <c r="H272" i="7"/>
  <c r="L272" i="7" s="1"/>
  <c r="H271" i="7"/>
  <c r="L271" i="7" s="1"/>
  <c r="H270" i="7"/>
  <c r="L270" i="7" s="1"/>
  <c r="H269" i="7"/>
  <c r="M269" i="7" s="1"/>
  <c r="H268" i="7"/>
  <c r="M268" i="7" s="1"/>
  <c r="H267" i="7"/>
  <c r="L267" i="7" s="1"/>
  <c r="H266" i="7"/>
  <c r="M266" i="7" s="1"/>
  <c r="H265" i="7"/>
  <c r="M265" i="7" s="1"/>
  <c r="H264" i="7"/>
  <c r="H263" i="7"/>
  <c r="L263" i="7" s="1"/>
  <c r="H262" i="7"/>
  <c r="L262" i="7" s="1"/>
  <c r="H261" i="7"/>
  <c r="M261" i="7" s="1"/>
  <c r="H260" i="7"/>
  <c r="M260" i="7" s="1"/>
  <c r="H259" i="7"/>
  <c r="L259" i="7" s="1"/>
  <c r="H258" i="7"/>
  <c r="M258" i="7" s="1"/>
  <c r="H257" i="7"/>
  <c r="M257" i="7" s="1"/>
  <c r="H256" i="7"/>
  <c r="L256" i="7" s="1"/>
  <c r="H255" i="7"/>
  <c r="L255" i="7" s="1"/>
  <c r="H254" i="7"/>
  <c r="L254" i="7" s="1"/>
  <c r="H253" i="7"/>
  <c r="M253" i="7" s="1"/>
  <c r="H252" i="7"/>
  <c r="M252" i="7" s="1"/>
  <c r="H251" i="7"/>
  <c r="L251" i="7" s="1"/>
  <c r="H250" i="7"/>
  <c r="M250" i="7" s="1"/>
  <c r="H249" i="7"/>
  <c r="M249" i="7" s="1"/>
  <c r="H248" i="7"/>
  <c r="H247" i="7"/>
  <c r="L247" i="7" s="1"/>
  <c r="H246" i="7"/>
  <c r="L246" i="7" s="1"/>
  <c r="H245" i="7"/>
  <c r="M245" i="7" s="1"/>
  <c r="H244" i="7"/>
  <c r="M244" i="7" s="1"/>
  <c r="H243" i="7"/>
  <c r="L243" i="7" s="1"/>
  <c r="H242" i="7"/>
  <c r="M242" i="7" s="1"/>
  <c r="H241" i="7"/>
  <c r="M241" i="7" s="1"/>
  <c r="H240" i="7"/>
  <c r="L240" i="7" s="1"/>
  <c r="H239" i="7"/>
  <c r="L239" i="7" s="1"/>
  <c r="H238" i="7"/>
  <c r="L238" i="7" s="1"/>
  <c r="H237" i="7"/>
  <c r="M237" i="7" s="1"/>
  <c r="H236" i="7"/>
  <c r="M236" i="7" s="1"/>
  <c r="H235" i="7"/>
  <c r="L235" i="7" s="1"/>
  <c r="H234" i="7"/>
  <c r="L234" i="7" s="1"/>
  <c r="H233" i="7"/>
  <c r="M233" i="7" s="1"/>
  <c r="H232" i="7"/>
  <c r="H231" i="7"/>
  <c r="L231" i="7" s="1"/>
  <c r="H230" i="7"/>
  <c r="L230" i="7" s="1"/>
  <c r="H229" i="7"/>
  <c r="M229" i="7" s="1"/>
  <c r="H228" i="7"/>
  <c r="M228" i="7" s="1"/>
  <c r="H227" i="7"/>
  <c r="L227" i="7" s="1"/>
  <c r="H226" i="7"/>
  <c r="M226" i="7" s="1"/>
  <c r="H225" i="7"/>
  <c r="M225" i="7" s="1"/>
  <c r="H224" i="7"/>
  <c r="L224" i="7" s="1"/>
  <c r="H223" i="7"/>
  <c r="L223" i="7" s="1"/>
  <c r="H222" i="7"/>
  <c r="L222" i="7" s="1"/>
  <c r="H221" i="7"/>
  <c r="M221" i="7" s="1"/>
  <c r="H220" i="7"/>
  <c r="M220" i="7" s="1"/>
  <c r="H219" i="7"/>
  <c r="L219" i="7" s="1"/>
  <c r="H218" i="7"/>
  <c r="L218" i="7" s="1"/>
  <c r="H217" i="7"/>
  <c r="M217" i="7" s="1"/>
  <c r="H216" i="7"/>
  <c r="H215" i="7"/>
  <c r="L215" i="7" s="1"/>
  <c r="H214" i="7"/>
  <c r="L214" i="7" s="1"/>
  <c r="H213" i="7"/>
  <c r="M213" i="7" s="1"/>
  <c r="H212" i="7"/>
  <c r="M212" i="7" s="1"/>
  <c r="H211" i="7"/>
  <c r="L211" i="7" s="1"/>
  <c r="H210" i="7"/>
  <c r="M210" i="7" s="1"/>
  <c r="H209" i="7"/>
  <c r="M209" i="7" s="1"/>
  <c r="H208" i="7"/>
  <c r="L208" i="7" s="1"/>
  <c r="H207" i="7"/>
  <c r="L207" i="7" s="1"/>
  <c r="H206" i="7"/>
  <c r="L206" i="7" s="1"/>
  <c r="H205" i="7"/>
  <c r="M205" i="7" s="1"/>
  <c r="H204" i="7"/>
  <c r="M204" i="7" s="1"/>
  <c r="H203" i="7"/>
  <c r="L203" i="7" s="1"/>
  <c r="H202" i="7"/>
  <c r="L202" i="7" s="1"/>
  <c r="H201" i="7"/>
  <c r="M201" i="7" s="1"/>
  <c r="H200" i="7"/>
  <c r="H199" i="7"/>
  <c r="L199" i="7" s="1"/>
  <c r="H198" i="7"/>
  <c r="L198" i="7" s="1"/>
  <c r="H197" i="7"/>
  <c r="M197" i="7" s="1"/>
  <c r="H196" i="7"/>
  <c r="M196" i="7" s="1"/>
  <c r="H195" i="7"/>
  <c r="L195" i="7" s="1"/>
  <c r="H194" i="7"/>
  <c r="M194" i="7" s="1"/>
  <c r="H193" i="7"/>
  <c r="M193" i="7" s="1"/>
  <c r="H192" i="7"/>
  <c r="L192" i="7" s="1"/>
  <c r="H191" i="7"/>
  <c r="L191" i="7" s="1"/>
  <c r="H190" i="7"/>
  <c r="L190" i="7" s="1"/>
  <c r="H189" i="7"/>
  <c r="M189" i="7" s="1"/>
  <c r="H188" i="7"/>
  <c r="M188" i="7" s="1"/>
  <c r="H187" i="7"/>
  <c r="L187" i="7" s="1"/>
  <c r="H186" i="7"/>
  <c r="L186" i="7" s="1"/>
  <c r="H185" i="7"/>
  <c r="M185" i="7" s="1"/>
  <c r="H184" i="7"/>
  <c r="H183" i="7"/>
  <c r="L183" i="7" s="1"/>
  <c r="H182" i="7"/>
  <c r="L182" i="7" s="1"/>
  <c r="H181" i="7"/>
  <c r="M181" i="7" s="1"/>
  <c r="H180" i="7"/>
  <c r="M180" i="7" s="1"/>
  <c r="H179" i="7"/>
  <c r="L179" i="7" s="1"/>
  <c r="H178" i="7"/>
  <c r="L178" i="7" s="1"/>
  <c r="H177" i="7"/>
  <c r="M177" i="7" s="1"/>
  <c r="H176" i="7"/>
  <c r="L176" i="7" s="1"/>
  <c r="H175" i="7"/>
  <c r="L175" i="7" s="1"/>
  <c r="H174" i="7"/>
  <c r="L174" i="7" s="1"/>
  <c r="H173" i="7"/>
  <c r="M173" i="7" s="1"/>
  <c r="H172" i="7"/>
  <c r="M172" i="7" s="1"/>
  <c r="H171" i="7"/>
  <c r="L171" i="7" s="1"/>
  <c r="H170" i="7"/>
  <c r="M170" i="7" s="1"/>
  <c r="H169" i="7"/>
  <c r="M169" i="7" s="1"/>
  <c r="H168" i="7"/>
  <c r="H167" i="7"/>
  <c r="L167" i="7" s="1"/>
  <c r="H166" i="7"/>
  <c r="L166" i="7" s="1"/>
  <c r="H165" i="7"/>
  <c r="M165" i="7" s="1"/>
  <c r="H164" i="7"/>
  <c r="M164" i="7" s="1"/>
  <c r="H163" i="7"/>
  <c r="L163" i="7" s="1"/>
  <c r="H162" i="7"/>
  <c r="M162" i="7" s="1"/>
  <c r="H161" i="7"/>
  <c r="M161" i="7" s="1"/>
  <c r="H160" i="7"/>
  <c r="L160" i="7" s="1"/>
  <c r="H159" i="7"/>
  <c r="L159" i="7" s="1"/>
  <c r="H158" i="7"/>
  <c r="L158" i="7" s="1"/>
  <c r="H157" i="7"/>
  <c r="M157" i="7" s="1"/>
  <c r="H156" i="7"/>
  <c r="M156" i="7" s="1"/>
  <c r="H155" i="7"/>
  <c r="L155" i="7" s="1"/>
  <c r="H154" i="7"/>
  <c r="L154" i="7" s="1"/>
  <c r="H153" i="7"/>
  <c r="M153" i="7" s="1"/>
  <c r="H152" i="7"/>
  <c r="H151" i="7"/>
  <c r="L151" i="7" s="1"/>
  <c r="H150" i="7"/>
  <c r="L150" i="7" s="1"/>
  <c r="H149" i="7"/>
  <c r="M149" i="7" s="1"/>
  <c r="H148" i="7"/>
  <c r="M148" i="7" s="1"/>
  <c r="H147" i="7"/>
  <c r="L147" i="7" s="1"/>
  <c r="H146" i="7"/>
  <c r="M146" i="7" s="1"/>
  <c r="H145" i="7"/>
  <c r="M145" i="7" s="1"/>
  <c r="H144" i="7"/>
  <c r="L144" i="7" s="1"/>
  <c r="H143" i="7"/>
  <c r="L143" i="7" s="1"/>
  <c r="H142" i="7"/>
  <c r="L142" i="7" s="1"/>
  <c r="H141" i="7"/>
  <c r="M141" i="7" s="1"/>
  <c r="H140" i="7"/>
  <c r="M140" i="7" s="1"/>
  <c r="H139" i="7"/>
  <c r="L139" i="7" s="1"/>
  <c r="H138" i="7"/>
  <c r="L138" i="7" s="1"/>
  <c r="H137" i="7"/>
  <c r="M137" i="7" s="1"/>
  <c r="H136" i="7"/>
  <c r="L136" i="7" s="1"/>
  <c r="H135" i="7"/>
  <c r="L135" i="7" s="1"/>
  <c r="H134" i="7"/>
  <c r="L134" i="7" s="1"/>
  <c r="H133" i="7"/>
  <c r="M133" i="7" s="1"/>
  <c r="H132" i="7"/>
  <c r="M132" i="7" s="1"/>
  <c r="H131" i="7"/>
  <c r="L131" i="7" s="1"/>
  <c r="H130" i="7"/>
  <c r="L130" i="7" s="1"/>
  <c r="H129" i="7"/>
  <c r="M129" i="7" s="1"/>
  <c r="H128" i="7"/>
  <c r="L128" i="7" s="1"/>
  <c r="H127" i="7"/>
  <c r="L127" i="7" s="1"/>
  <c r="H126" i="7"/>
  <c r="L126" i="7" s="1"/>
  <c r="H125" i="7"/>
  <c r="M125" i="7" s="1"/>
  <c r="H124" i="7"/>
  <c r="M124" i="7" s="1"/>
  <c r="H123" i="7"/>
  <c r="L123" i="7" s="1"/>
  <c r="H122" i="7"/>
  <c r="M122" i="7" s="1"/>
  <c r="H121" i="7"/>
  <c r="M121" i="7" s="1"/>
  <c r="H120" i="7"/>
  <c r="L120" i="7" s="1"/>
  <c r="H119" i="7"/>
  <c r="M119" i="7" s="1"/>
  <c r="H118" i="7"/>
  <c r="L118" i="7" s="1"/>
  <c r="H117" i="7"/>
  <c r="M117" i="7" s="1"/>
  <c r="H116" i="7"/>
  <c r="M116" i="7" s="1"/>
  <c r="H115" i="7"/>
  <c r="M115" i="7" s="1"/>
  <c r="H114" i="7"/>
  <c r="L114" i="7" s="1"/>
  <c r="H113" i="7"/>
  <c r="L113" i="7" s="1"/>
  <c r="H112" i="7"/>
  <c r="L112" i="7" s="1"/>
  <c r="H111" i="7"/>
  <c r="M111" i="7" s="1"/>
  <c r="H110" i="7"/>
  <c r="L110" i="7" s="1"/>
  <c r="H109" i="7"/>
  <c r="M109" i="7" s="1"/>
  <c r="H108" i="7"/>
  <c r="M108" i="7" s="1"/>
  <c r="H107" i="7"/>
  <c r="M107" i="7" s="1"/>
  <c r="H106" i="7"/>
  <c r="M106" i="7" s="1"/>
  <c r="H105" i="7"/>
  <c r="M105" i="7" s="1"/>
  <c r="H104" i="7"/>
  <c r="L104" i="7" s="1"/>
  <c r="H103" i="7"/>
  <c r="M103" i="7" s="1"/>
  <c r="H102" i="7"/>
  <c r="L102" i="7" s="1"/>
  <c r="H101" i="7"/>
  <c r="M101" i="7" s="1"/>
  <c r="H100" i="7"/>
  <c r="M100" i="7" s="1"/>
  <c r="H99" i="7"/>
  <c r="M99" i="7" s="1"/>
  <c r="H98" i="7"/>
  <c r="L98" i="7" s="1"/>
  <c r="H97" i="7"/>
  <c r="L97" i="7" s="1"/>
  <c r="H96" i="7"/>
  <c r="L96" i="7" s="1"/>
  <c r="H95" i="7"/>
  <c r="M95" i="7" s="1"/>
  <c r="H94" i="7"/>
  <c r="L94" i="7" s="1"/>
  <c r="H93" i="7"/>
  <c r="M93" i="7" s="1"/>
  <c r="H92" i="7"/>
  <c r="M92" i="7" s="1"/>
  <c r="H91" i="7"/>
  <c r="M91" i="7" s="1"/>
  <c r="H90" i="7"/>
  <c r="M90" i="7" s="1"/>
  <c r="H89" i="7"/>
  <c r="M89" i="7" s="1"/>
  <c r="H88" i="7"/>
  <c r="L88" i="7" s="1"/>
  <c r="H87" i="7"/>
  <c r="M87" i="7" s="1"/>
  <c r="H86" i="7"/>
  <c r="L86" i="7" s="1"/>
  <c r="H85" i="7"/>
  <c r="M85" i="7" s="1"/>
  <c r="H84" i="7"/>
  <c r="M84" i="7" s="1"/>
  <c r="H83" i="7"/>
  <c r="L83" i="7" s="1"/>
  <c r="H82" i="7"/>
  <c r="M82" i="7" s="1"/>
  <c r="H81" i="7"/>
  <c r="M81" i="7" s="1"/>
  <c r="H80" i="7"/>
  <c r="L80" i="7" s="1"/>
  <c r="H79" i="7"/>
  <c r="M79" i="7" s="1"/>
  <c r="H78" i="7"/>
  <c r="L78" i="7" s="1"/>
  <c r="H77" i="7"/>
  <c r="M77" i="7" s="1"/>
  <c r="H76" i="7"/>
  <c r="M76" i="7" s="1"/>
  <c r="H75" i="7"/>
  <c r="M75" i="7" s="1"/>
  <c r="H74" i="7"/>
  <c r="L74" i="7" s="1"/>
  <c r="H73" i="7"/>
  <c r="M73" i="7" s="1"/>
  <c r="H72" i="7"/>
  <c r="L72" i="7" s="1"/>
  <c r="H71" i="7"/>
  <c r="M71" i="7" s="1"/>
  <c r="H70" i="7"/>
  <c r="L70" i="7" s="1"/>
  <c r="H69" i="7"/>
  <c r="M69" i="7" s="1"/>
  <c r="H68" i="7"/>
  <c r="M68" i="7" s="1"/>
  <c r="H67" i="7"/>
  <c r="L67" i="7" s="1"/>
  <c r="H66" i="7"/>
  <c r="M66" i="7" s="1"/>
  <c r="H65" i="7"/>
  <c r="M65" i="7" s="1"/>
  <c r="H64" i="7"/>
  <c r="L64" i="7" s="1"/>
  <c r="H63" i="7"/>
  <c r="M63" i="7" s="1"/>
  <c r="H62" i="7"/>
  <c r="L62" i="7" s="1"/>
  <c r="H61" i="7"/>
  <c r="M61" i="7" s="1"/>
  <c r="H60" i="7"/>
  <c r="M60" i="7" s="1"/>
  <c r="H59" i="7"/>
  <c r="M59" i="7" s="1"/>
  <c r="H58" i="7"/>
  <c r="M58" i="7" s="1"/>
  <c r="H57" i="7"/>
  <c r="M57" i="7" s="1"/>
  <c r="H56" i="7"/>
  <c r="L56" i="7" s="1"/>
  <c r="H55" i="7"/>
  <c r="M55" i="7" s="1"/>
  <c r="H54" i="7"/>
  <c r="L54" i="7" s="1"/>
  <c r="H53" i="7"/>
  <c r="M53" i="7" s="1"/>
  <c r="H52" i="7"/>
  <c r="M52" i="7" s="1"/>
  <c r="H51" i="7"/>
  <c r="M51" i="7" s="1"/>
  <c r="H50" i="7"/>
  <c r="M50" i="7" s="1"/>
  <c r="H49" i="7"/>
  <c r="L49" i="7" s="1"/>
  <c r="H48" i="7"/>
  <c r="L48" i="7" s="1"/>
  <c r="H47" i="7"/>
  <c r="M47" i="7" s="1"/>
  <c r="H46" i="7"/>
  <c r="L46" i="7" s="1"/>
  <c r="H45" i="7"/>
  <c r="M45" i="7" s="1"/>
  <c r="H44" i="7"/>
  <c r="M44" i="7" s="1"/>
  <c r="H43" i="7"/>
  <c r="M43" i="7" s="1"/>
  <c r="H42" i="7"/>
  <c r="M42" i="7" s="1"/>
  <c r="H41" i="7"/>
  <c r="M41" i="7" s="1"/>
  <c r="H40" i="7"/>
  <c r="L40" i="7" s="1"/>
  <c r="H39" i="7"/>
  <c r="M39" i="7" s="1"/>
  <c r="H38" i="7"/>
  <c r="L38" i="7" s="1"/>
  <c r="H37" i="7"/>
  <c r="M37" i="7" s="1"/>
  <c r="H36" i="7"/>
  <c r="M36" i="7" s="1"/>
  <c r="H35" i="7"/>
  <c r="M35" i="7" s="1"/>
  <c r="H34" i="7"/>
  <c r="M34" i="7" s="1"/>
  <c r="H33" i="7"/>
  <c r="L33" i="7" s="1"/>
  <c r="H32" i="7"/>
  <c r="L32" i="7" s="1"/>
  <c r="H31" i="7"/>
  <c r="M31" i="7" s="1"/>
  <c r="H30" i="7"/>
  <c r="L30" i="7" s="1"/>
  <c r="H29" i="7"/>
  <c r="M29" i="7" s="1"/>
  <c r="H28" i="7"/>
  <c r="M28" i="7" s="1"/>
  <c r="H27" i="7"/>
  <c r="M27" i="7" s="1"/>
  <c r="H26" i="7"/>
  <c r="M26" i="7" s="1"/>
  <c r="H25" i="7"/>
  <c r="M25" i="7" s="1"/>
  <c r="H24" i="7"/>
  <c r="L24" i="7" s="1"/>
  <c r="H23" i="7"/>
  <c r="M23" i="7" s="1"/>
  <c r="H22" i="7"/>
  <c r="L22" i="7" s="1"/>
  <c r="H21" i="7"/>
  <c r="M21" i="7" s="1"/>
  <c r="H20" i="7"/>
  <c r="M20" i="7" s="1"/>
  <c r="T19" i="7" a="1"/>
  <c r="T19" i="7" s="1"/>
  <c r="H19" i="7"/>
  <c r="M19" i="7" s="1"/>
  <c r="T18" i="7" a="1"/>
  <c r="T18" i="7" s="1"/>
  <c r="H18" i="7"/>
  <c r="L18" i="7" s="1"/>
  <c r="T17" i="7" a="1"/>
  <c r="T17" i="7" s="1"/>
  <c r="H17" i="7"/>
  <c r="M17" i="7" s="1"/>
  <c r="S16" i="7" a="1"/>
  <c r="S16" i="7" s="1"/>
  <c r="H16" i="7"/>
  <c r="L16" i="7" s="1"/>
  <c r="S15" i="7" a="1"/>
  <c r="S15" i="7" s="1"/>
  <c r="H15" i="7"/>
  <c r="M15" i="7" s="1"/>
  <c r="T14" i="7" a="1"/>
  <c r="T14" i="7" s="1"/>
  <c r="H14" i="7"/>
  <c r="L14" i="7" s="1"/>
  <c r="R13" i="7" a="1"/>
  <c r="R13" i="7" s="1"/>
  <c r="H13" i="7"/>
  <c r="M13" i="7" s="1"/>
  <c r="R12" i="7" a="1"/>
  <c r="R12" i="7" s="1"/>
  <c r="H12" i="7"/>
  <c r="M12" i="7" s="1"/>
  <c r="Q11" i="7" a="1"/>
  <c r="Q11" i="7" s="1"/>
  <c r="H11" i="7"/>
  <c r="M11" i="7" s="1"/>
  <c r="R10" i="7" a="1"/>
  <c r="R10" i="7" s="1"/>
  <c r="H10" i="7"/>
  <c r="L10" i="7" s="1"/>
  <c r="H9" i="7"/>
  <c r="M9" i="7" s="1"/>
  <c r="H8" i="7"/>
  <c r="L8" i="7" s="1"/>
  <c r="H7" i="7"/>
  <c r="M7" i="7" s="1"/>
  <c r="H6" i="7"/>
  <c r="L6" i="7" s="1"/>
  <c r="H5" i="7"/>
  <c r="M5" i="7" s="1"/>
  <c r="H4" i="7"/>
  <c r="M4" i="7" s="1"/>
  <c r="H3" i="7"/>
  <c r="M3" i="7" s="1"/>
  <c r="H2" i="7"/>
  <c r="L2" i="7" s="1"/>
  <c r="K1119" i="6"/>
  <c r="K1118" i="6"/>
  <c r="K1117" i="6"/>
  <c r="K1116" i="6"/>
  <c r="K1115" i="6"/>
  <c r="K1114" i="6"/>
  <c r="K1113" i="6"/>
  <c r="K1112" i="6"/>
  <c r="K1111" i="6"/>
  <c r="K1110" i="6"/>
  <c r="K1109" i="6"/>
  <c r="K1108" i="6"/>
  <c r="K1107" i="6"/>
  <c r="K1106" i="6"/>
  <c r="K1105" i="6"/>
  <c r="K1104" i="6"/>
  <c r="K1103" i="6"/>
  <c r="K1102" i="6"/>
  <c r="K1101" i="6"/>
  <c r="K1100" i="6"/>
  <c r="K1099" i="6"/>
  <c r="K1098" i="6"/>
  <c r="K1097" i="6"/>
  <c r="K1096" i="6"/>
  <c r="K1095" i="6"/>
  <c r="K1094" i="6"/>
  <c r="K1093" i="6"/>
  <c r="K1092" i="6"/>
  <c r="K1091" i="6"/>
  <c r="K1090" i="6"/>
  <c r="K1089" i="6"/>
  <c r="K1088" i="6"/>
  <c r="K1087" i="6"/>
  <c r="K1086" i="6"/>
  <c r="K1085" i="6"/>
  <c r="K1084" i="6"/>
  <c r="K1083" i="6"/>
  <c r="K1082" i="6"/>
  <c r="K1081" i="6"/>
  <c r="K1080" i="6"/>
  <c r="K1079" i="6"/>
  <c r="K1078" i="6"/>
  <c r="K1077" i="6"/>
  <c r="K1076" i="6"/>
  <c r="K1075" i="6"/>
  <c r="K1074" i="6"/>
  <c r="K1073" i="6"/>
  <c r="K1072" i="6"/>
  <c r="K1071" i="6"/>
  <c r="K1070" i="6"/>
  <c r="K1069" i="6"/>
  <c r="K1068" i="6"/>
  <c r="K1067" i="6"/>
  <c r="K1066" i="6"/>
  <c r="K1065" i="6"/>
  <c r="K1064" i="6"/>
  <c r="K1063" i="6"/>
  <c r="K1062" i="6"/>
  <c r="K1061" i="6"/>
  <c r="K1060" i="6"/>
  <c r="K1059" i="6"/>
  <c r="K1058" i="6"/>
  <c r="K1057" i="6"/>
  <c r="K1056" i="6"/>
  <c r="K1055" i="6"/>
  <c r="K1054" i="6"/>
  <c r="K1053" i="6"/>
  <c r="K1052" i="6"/>
  <c r="K1051" i="6"/>
  <c r="K1050" i="6"/>
  <c r="K1049" i="6"/>
  <c r="K1048" i="6"/>
  <c r="K1047" i="6"/>
  <c r="K1046" i="6"/>
  <c r="K1045" i="6"/>
  <c r="K1044" i="6"/>
  <c r="K1043" i="6"/>
  <c r="K1042" i="6"/>
  <c r="K1041" i="6"/>
  <c r="K1040" i="6"/>
  <c r="K1039" i="6"/>
  <c r="K1038" i="6"/>
  <c r="K1037" i="6"/>
  <c r="K1036" i="6"/>
  <c r="K1035" i="6"/>
  <c r="K1034" i="6"/>
  <c r="K1033" i="6"/>
  <c r="K1032" i="6"/>
  <c r="K1031" i="6"/>
  <c r="K1030" i="6"/>
  <c r="K1029" i="6"/>
  <c r="K1028" i="6"/>
  <c r="K1027" i="6"/>
  <c r="K1026" i="6"/>
  <c r="K1025" i="6"/>
  <c r="K1024" i="6"/>
  <c r="K1023" i="6"/>
  <c r="K1022" i="6"/>
  <c r="K1021" i="6"/>
  <c r="K1020" i="6"/>
  <c r="K1019" i="6"/>
  <c r="K1018" i="6"/>
  <c r="K1017" i="6"/>
  <c r="K1016" i="6"/>
  <c r="K1015" i="6"/>
  <c r="K1014" i="6"/>
  <c r="K1013" i="6"/>
  <c r="K1012" i="6"/>
  <c r="K1011" i="6"/>
  <c r="K1010" i="6"/>
  <c r="K1009" i="6"/>
  <c r="K1008" i="6"/>
  <c r="K1007" i="6"/>
  <c r="K1006" i="6"/>
  <c r="K1005" i="6"/>
  <c r="K1004" i="6"/>
  <c r="K1003" i="6"/>
  <c r="K1002" i="6"/>
  <c r="K1001" i="6"/>
  <c r="K1000" i="6"/>
  <c r="K999" i="6"/>
  <c r="K998" i="6"/>
  <c r="K997" i="6"/>
  <c r="K996" i="6"/>
  <c r="K995" i="6"/>
  <c r="K994" i="6"/>
  <c r="K993" i="6"/>
  <c r="K992" i="6"/>
  <c r="K991" i="6"/>
  <c r="K990" i="6"/>
  <c r="K989" i="6"/>
  <c r="K988" i="6"/>
  <c r="K987" i="6"/>
  <c r="K986" i="6"/>
  <c r="K985" i="6"/>
  <c r="K984" i="6"/>
  <c r="K983" i="6"/>
  <c r="K982" i="6"/>
  <c r="K981" i="6"/>
  <c r="K980" i="6"/>
  <c r="K979" i="6"/>
  <c r="K978" i="6"/>
  <c r="K977" i="6"/>
  <c r="K976" i="6"/>
  <c r="K975" i="6"/>
  <c r="K974" i="6"/>
  <c r="K973" i="6"/>
  <c r="K972" i="6"/>
  <c r="K971" i="6"/>
  <c r="K970" i="6"/>
  <c r="K969" i="6"/>
  <c r="K968" i="6"/>
  <c r="K967" i="6"/>
  <c r="K966" i="6"/>
  <c r="K965" i="6"/>
  <c r="K964" i="6"/>
  <c r="K963" i="6"/>
  <c r="K962" i="6"/>
  <c r="K961" i="6"/>
  <c r="K960" i="6"/>
  <c r="K959" i="6"/>
  <c r="K958" i="6"/>
  <c r="K957" i="6"/>
  <c r="K956" i="6"/>
  <c r="K955" i="6"/>
  <c r="K954" i="6"/>
  <c r="K953" i="6"/>
  <c r="K952" i="6"/>
  <c r="K951" i="6"/>
  <c r="K950" i="6"/>
  <c r="K949" i="6"/>
  <c r="K948" i="6"/>
  <c r="K947" i="6"/>
  <c r="K946" i="6"/>
  <c r="K945" i="6"/>
  <c r="K944" i="6"/>
  <c r="K943" i="6"/>
  <c r="K942" i="6"/>
  <c r="K941" i="6"/>
  <c r="K940" i="6"/>
  <c r="K939" i="6"/>
  <c r="K938" i="6"/>
  <c r="K937" i="6"/>
  <c r="K936" i="6"/>
  <c r="K935" i="6"/>
  <c r="K934" i="6"/>
  <c r="K933" i="6"/>
  <c r="K932" i="6"/>
  <c r="K931" i="6"/>
  <c r="K930" i="6"/>
  <c r="K929" i="6"/>
  <c r="K928" i="6"/>
  <c r="K927" i="6"/>
  <c r="K926" i="6"/>
  <c r="K925" i="6"/>
  <c r="K924" i="6"/>
  <c r="K923" i="6"/>
  <c r="K922" i="6"/>
  <c r="K921" i="6"/>
  <c r="K920" i="6"/>
  <c r="K919" i="6"/>
  <c r="K918" i="6"/>
  <c r="K917" i="6"/>
  <c r="K916" i="6"/>
  <c r="K915" i="6"/>
  <c r="K914" i="6"/>
  <c r="K913" i="6"/>
  <c r="K912" i="6"/>
  <c r="K911" i="6"/>
  <c r="K910" i="6"/>
  <c r="K909" i="6"/>
  <c r="K908" i="6"/>
  <c r="K907" i="6"/>
  <c r="K906" i="6"/>
  <c r="K905" i="6"/>
  <c r="K904" i="6"/>
  <c r="K903" i="6"/>
  <c r="K902" i="6"/>
  <c r="K901" i="6"/>
  <c r="K900" i="6"/>
  <c r="K899" i="6"/>
  <c r="K898" i="6"/>
  <c r="K897" i="6"/>
  <c r="K896" i="6"/>
  <c r="K895" i="6"/>
  <c r="K894" i="6"/>
  <c r="K893" i="6"/>
  <c r="K892" i="6"/>
  <c r="K891" i="6"/>
  <c r="K890" i="6"/>
  <c r="K889" i="6"/>
  <c r="K888" i="6"/>
  <c r="K887" i="6"/>
  <c r="K886" i="6"/>
  <c r="K885" i="6"/>
  <c r="K884" i="6"/>
  <c r="K883" i="6"/>
  <c r="K882" i="6"/>
  <c r="K881" i="6"/>
  <c r="K880" i="6"/>
  <c r="K879" i="6"/>
  <c r="K878" i="6"/>
  <c r="K877" i="6"/>
  <c r="K876" i="6"/>
  <c r="K875" i="6"/>
  <c r="K874" i="6"/>
  <c r="K873" i="6"/>
  <c r="K872" i="6"/>
  <c r="K871" i="6"/>
  <c r="K870" i="6"/>
  <c r="K869" i="6"/>
  <c r="K868" i="6"/>
  <c r="K867" i="6"/>
  <c r="K866" i="6"/>
  <c r="K865" i="6"/>
  <c r="K864" i="6"/>
  <c r="K863" i="6"/>
  <c r="K862" i="6"/>
  <c r="K861" i="6"/>
  <c r="K860" i="6"/>
  <c r="K859" i="6"/>
  <c r="K858" i="6"/>
  <c r="K857" i="6"/>
  <c r="K856" i="6"/>
  <c r="K855" i="6"/>
  <c r="K854" i="6"/>
  <c r="K853" i="6"/>
  <c r="K852" i="6"/>
  <c r="K851" i="6"/>
  <c r="K850" i="6"/>
  <c r="K849" i="6"/>
  <c r="K848" i="6"/>
  <c r="K847" i="6"/>
  <c r="K846" i="6"/>
  <c r="K845" i="6"/>
  <c r="K844" i="6"/>
  <c r="K843" i="6"/>
  <c r="K842" i="6"/>
  <c r="K841" i="6"/>
  <c r="K840" i="6"/>
  <c r="K839" i="6"/>
  <c r="K838" i="6"/>
  <c r="K837" i="6"/>
  <c r="K836" i="6"/>
  <c r="K835" i="6"/>
  <c r="K834" i="6"/>
  <c r="K833" i="6"/>
  <c r="K832" i="6"/>
  <c r="K831" i="6"/>
  <c r="K830" i="6"/>
  <c r="K829" i="6"/>
  <c r="K828" i="6"/>
  <c r="K827" i="6"/>
  <c r="K826" i="6"/>
  <c r="K825" i="6"/>
  <c r="K824" i="6"/>
  <c r="K823" i="6"/>
  <c r="K822" i="6"/>
  <c r="K821" i="6"/>
  <c r="K820" i="6"/>
  <c r="K819" i="6"/>
  <c r="K818" i="6"/>
  <c r="K817" i="6"/>
  <c r="K816" i="6"/>
  <c r="K815" i="6"/>
  <c r="K814" i="6"/>
  <c r="K813" i="6"/>
  <c r="K812" i="6"/>
  <c r="K811" i="6"/>
  <c r="K810" i="6"/>
  <c r="K809" i="6"/>
  <c r="K808" i="6"/>
  <c r="K807" i="6"/>
  <c r="K806" i="6"/>
  <c r="K805" i="6"/>
  <c r="K804" i="6"/>
  <c r="K803" i="6"/>
  <c r="K802" i="6"/>
  <c r="K801" i="6"/>
  <c r="K800" i="6"/>
  <c r="K799" i="6"/>
  <c r="K798" i="6"/>
  <c r="K797" i="6"/>
  <c r="K796" i="6"/>
  <c r="K795" i="6"/>
  <c r="K794" i="6"/>
  <c r="K793" i="6"/>
  <c r="K792" i="6"/>
  <c r="K791" i="6"/>
  <c r="K790" i="6"/>
  <c r="K789" i="6"/>
  <c r="K788" i="6"/>
  <c r="K787" i="6"/>
  <c r="K786" i="6"/>
  <c r="K785" i="6"/>
  <c r="K784" i="6"/>
  <c r="K783" i="6"/>
  <c r="K782" i="6"/>
  <c r="K781" i="6"/>
  <c r="K780" i="6"/>
  <c r="K779" i="6"/>
  <c r="K778" i="6"/>
  <c r="K777" i="6"/>
  <c r="K776" i="6"/>
  <c r="K775" i="6"/>
  <c r="K774" i="6"/>
  <c r="K773" i="6"/>
  <c r="K772" i="6"/>
  <c r="K771" i="6"/>
  <c r="K770" i="6"/>
  <c r="K769" i="6"/>
  <c r="K768" i="6"/>
  <c r="K767" i="6"/>
  <c r="K766" i="6"/>
  <c r="K765" i="6"/>
  <c r="K764" i="6"/>
  <c r="K763" i="6"/>
  <c r="K762" i="6"/>
  <c r="K761" i="6"/>
  <c r="K760" i="6"/>
  <c r="K759" i="6"/>
  <c r="K758" i="6"/>
  <c r="K757" i="6"/>
  <c r="K756" i="6"/>
  <c r="K755" i="6"/>
  <c r="K754" i="6"/>
  <c r="K753" i="6"/>
  <c r="K752" i="6"/>
  <c r="K751" i="6"/>
  <c r="K750" i="6"/>
  <c r="K749" i="6"/>
  <c r="K748" i="6"/>
  <c r="K747" i="6"/>
  <c r="K746" i="6"/>
  <c r="K745" i="6"/>
  <c r="K744" i="6"/>
  <c r="K743" i="6"/>
  <c r="K742" i="6"/>
  <c r="K741" i="6"/>
  <c r="K740" i="6"/>
  <c r="K739" i="6"/>
  <c r="K738" i="6"/>
  <c r="K737" i="6"/>
  <c r="K736" i="6"/>
  <c r="K735" i="6"/>
  <c r="K734" i="6"/>
  <c r="K733" i="6"/>
  <c r="K732" i="6"/>
  <c r="K731" i="6"/>
  <c r="K730" i="6"/>
  <c r="K729" i="6"/>
  <c r="K728" i="6"/>
  <c r="K727" i="6"/>
  <c r="K726" i="6"/>
  <c r="K725" i="6"/>
  <c r="K724" i="6"/>
  <c r="K723" i="6"/>
  <c r="K722" i="6"/>
  <c r="K721" i="6"/>
  <c r="K720" i="6"/>
  <c r="K719" i="6"/>
  <c r="K718" i="6"/>
  <c r="K717" i="6"/>
  <c r="K716" i="6"/>
  <c r="K715" i="6"/>
  <c r="K714" i="6"/>
  <c r="K713" i="6"/>
  <c r="K712" i="6"/>
  <c r="K711" i="6"/>
  <c r="K710" i="6"/>
  <c r="K709" i="6"/>
  <c r="K708" i="6"/>
  <c r="K707" i="6"/>
  <c r="K706" i="6"/>
  <c r="K705" i="6"/>
  <c r="K704" i="6"/>
  <c r="K703" i="6"/>
  <c r="K702" i="6"/>
  <c r="K701" i="6"/>
  <c r="K700" i="6"/>
  <c r="K699" i="6"/>
  <c r="K698" i="6"/>
  <c r="K697" i="6"/>
  <c r="K696" i="6"/>
  <c r="K695"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1" i="6"/>
  <c r="K640" i="6"/>
  <c r="K639" i="6"/>
  <c r="K638" i="6"/>
  <c r="K637" i="6"/>
  <c r="K636" i="6"/>
  <c r="K635" i="6"/>
  <c r="K634" i="6"/>
  <c r="K633" i="6"/>
  <c r="K632" i="6"/>
  <c r="K631" i="6"/>
  <c r="K630" i="6"/>
  <c r="K629" i="6"/>
  <c r="K628" i="6"/>
  <c r="K627" i="6"/>
  <c r="K626" i="6"/>
  <c r="K625" i="6"/>
  <c r="K624"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97" i="6"/>
  <c r="K596" i="6"/>
  <c r="K595" i="6"/>
  <c r="K594"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AR233" i="6"/>
  <c r="K233" i="6"/>
  <c r="AR232" i="6"/>
  <c r="K232" i="6"/>
  <c r="AR231" i="6"/>
  <c r="K231" i="6"/>
  <c r="AR230" i="6"/>
  <c r="K230" i="6"/>
  <c r="AR229" i="6"/>
  <c r="K229" i="6"/>
  <c r="AR228" i="6"/>
  <c r="K228" i="6"/>
  <c r="AR227" i="6"/>
  <c r="K227" i="6"/>
  <c r="AR226" i="6"/>
  <c r="K226" i="6"/>
  <c r="AR225" i="6"/>
  <c r="K225" i="6"/>
  <c r="AR224" i="6"/>
  <c r="K224" i="6"/>
  <c r="AR223" i="6"/>
  <c r="K223" i="6"/>
  <c r="AR222" i="6"/>
  <c r="K222" i="6"/>
  <c r="AR221" i="6"/>
  <c r="K221" i="6"/>
  <c r="AR220" i="6"/>
  <c r="K220" i="6"/>
  <c r="AR219" i="6"/>
  <c r="K219" i="6"/>
  <c r="AR218" i="6"/>
  <c r="K218" i="6"/>
  <c r="AR217" i="6"/>
  <c r="K217" i="6"/>
  <c r="AR216" i="6"/>
  <c r="K216" i="6"/>
  <c r="AR215" i="6"/>
  <c r="K215" i="6"/>
  <c r="AR214" i="6"/>
  <c r="K214" i="6"/>
  <c r="AR213" i="6"/>
  <c r="K213" i="6"/>
  <c r="AR212" i="6"/>
  <c r="K212" i="6"/>
  <c r="AR211" i="6"/>
  <c r="K211" i="6"/>
  <c r="AR210" i="6"/>
  <c r="K210" i="6"/>
  <c r="AR209" i="6"/>
  <c r="K209" i="6"/>
  <c r="AR208" i="6"/>
  <c r="K208" i="6"/>
  <c r="AR207" i="6"/>
  <c r="K207" i="6"/>
  <c r="AR206" i="6"/>
  <c r="K206" i="6"/>
  <c r="AR205" i="6"/>
  <c r="K205" i="6"/>
  <c r="AR204" i="6"/>
  <c r="K204" i="6"/>
  <c r="AR203" i="6"/>
  <c r="K203" i="6"/>
  <c r="AR202" i="6"/>
  <c r="K202" i="6"/>
  <c r="AR201" i="6"/>
  <c r="K201" i="6"/>
  <c r="AR200" i="6"/>
  <c r="K200" i="6"/>
  <c r="AR199" i="6"/>
  <c r="K199" i="6"/>
  <c r="AR198" i="6"/>
  <c r="K198" i="6"/>
  <c r="AR197" i="6"/>
  <c r="K197" i="6"/>
  <c r="AR196" i="6"/>
  <c r="K196" i="6"/>
  <c r="AR195" i="6"/>
  <c r="K195" i="6"/>
  <c r="AR194" i="6"/>
  <c r="K194" i="6"/>
  <c r="AR193" i="6"/>
  <c r="K193" i="6"/>
  <c r="AR192" i="6"/>
  <c r="K192" i="6"/>
  <c r="AR191" i="6"/>
  <c r="K191" i="6"/>
  <c r="AR190" i="6"/>
  <c r="K190" i="6"/>
  <c r="AR189" i="6"/>
  <c r="K189" i="6"/>
  <c r="AR188" i="6"/>
  <c r="K188" i="6"/>
  <c r="AR187" i="6"/>
  <c r="K187" i="6"/>
  <c r="AR186" i="6"/>
  <c r="K186" i="6"/>
  <c r="AR185" i="6"/>
  <c r="K185" i="6"/>
  <c r="AR184" i="6"/>
  <c r="K184" i="6"/>
  <c r="AR183" i="6"/>
  <c r="K183" i="6"/>
  <c r="AR182" i="6"/>
  <c r="K182" i="6"/>
  <c r="AR181" i="6"/>
  <c r="K181" i="6"/>
  <c r="AR180" i="6"/>
  <c r="K180" i="6"/>
  <c r="AR179" i="6"/>
  <c r="K179" i="6"/>
  <c r="AR178" i="6"/>
  <c r="K178" i="6"/>
  <c r="AR177" i="6"/>
  <c r="K177" i="6"/>
  <c r="AR176" i="6"/>
  <c r="K176" i="6"/>
  <c r="AR175" i="6"/>
  <c r="K175" i="6"/>
  <c r="AR174" i="6"/>
  <c r="K174" i="6"/>
  <c r="AR173" i="6"/>
  <c r="K173" i="6"/>
  <c r="AR172" i="6"/>
  <c r="K172" i="6"/>
  <c r="AR171" i="6"/>
  <c r="K171" i="6"/>
  <c r="AR170" i="6"/>
  <c r="K170" i="6"/>
  <c r="AR169" i="6"/>
  <c r="K169" i="6"/>
  <c r="AR168" i="6"/>
  <c r="K168" i="6"/>
  <c r="AR167" i="6"/>
  <c r="K167" i="6"/>
  <c r="AR166" i="6"/>
  <c r="K166" i="6"/>
  <c r="AR165" i="6"/>
  <c r="K165" i="6"/>
  <c r="AR164" i="6"/>
  <c r="K164" i="6"/>
  <c r="AR163" i="6"/>
  <c r="K163" i="6"/>
  <c r="AR162" i="6"/>
  <c r="K162" i="6"/>
  <c r="AR161" i="6"/>
  <c r="K161" i="6"/>
  <c r="AR160" i="6"/>
  <c r="K160" i="6"/>
  <c r="AR159" i="6"/>
  <c r="K159" i="6"/>
  <c r="AR158" i="6"/>
  <c r="K158" i="6"/>
  <c r="AR157"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3" i="6"/>
  <c r="K32" i="6"/>
  <c r="K31" i="6"/>
  <c r="K30" i="6"/>
  <c r="K29" i="6"/>
  <c r="K28" i="6"/>
  <c r="K27" i="6"/>
  <c r="K26" i="6"/>
  <c r="K25" i="6"/>
  <c r="K24" i="6"/>
  <c r="K23" i="6"/>
  <c r="K22" i="6"/>
  <c r="K21" i="6"/>
  <c r="K20" i="6"/>
  <c r="K19" i="6"/>
  <c r="K18" i="6"/>
  <c r="K17" i="6"/>
  <c r="K16" i="6"/>
  <c r="K15" i="6"/>
  <c r="K14" i="6"/>
  <c r="K13" i="6"/>
  <c r="K12" i="6"/>
  <c r="K11" i="6"/>
  <c r="K10" i="6"/>
  <c r="K9" i="6"/>
  <c r="K8" i="6"/>
  <c r="K7" i="6"/>
  <c r="K6" i="6"/>
  <c r="K5" i="6"/>
  <c r="K4" i="6"/>
  <c r="K3" i="6"/>
  <c r="K2" i="6"/>
  <c r="K1" i="6"/>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D9" i="12"/>
  <c r="D8" i="12"/>
  <c r="D7" i="12"/>
  <c r="D6" i="12"/>
  <c r="D5" i="12"/>
  <c r="D4" i="12"/>
  <c r="D3" i="12"/>
  <c r="D2" i="12"/>
  <c r="I11" i="9"/>
  <c r="H11" i="9"/>
  <c r="I10" i="9"/>
  <c r="H10" i="9"/>
  <c r="I9" i="9"/>
  <c r="H9" i="9"/>
  <c r="I8" i="9"/>
  <c r="H8" i="9"/>
  <c r="I7" i="9"/>
  <c r="H7" i="9"/>
  <c r="I6" i="9"/>
  <c r="H6" i="9"/>
  <c r="I5" i="9"/>
  <c r="H5" i="9"/>
  <c r="I4" i="9"/>
  <c r="H4" i="9"/>
  <c r="I3" i="9"/>
  <c r="H3" i="9"/>
  <c r="E3" i="9"/>
  <c r="E159" i="4"/>
  <c r="A159" i="4"/>
  <c r="E140" i="4"/>
  <c r="A140" i="4"/>
  <c r="E121" i="4"/>
  <c r="A121" i="4"/>
  <c r="E99" i="4"/>
  <c r="A99" i="4"/>
  <c r="E80" i="4"/>
  <c r="A80" i="4"/>
  <c r="E61" i="4"/>
  <c r="A61" i="4"/>
  <c r="E40" i="4"/>
  <c r="A40" i="4"/>
  <c r="E21" i="4"/>
  <c r="A21" i="4"/>
  <c r="E2" i="4"/>
  <c r="A2" i="4"/>
  <c r="F105" i="3"/>
  <c r="E105" i="3"/>
  <c r="B105" i="3"/>
  <c r="F104" i="3"/>
  <c r="E104" i="3"/>
  <c r="B104" i="3"/>
  <c r="F103" i="3"/>
  <c r="E103" i="3"/>
  <c r="B103" i="3"/>
  <c r="F102" i="3"/>
  <c r="E102" i="3"/>
  <c r="B102" i="3"/>
  <c r="F101" i="3"/>
  <c r="E101" i="3"/>
  <c r="B101" i="3"/>
  <c r="F100" i="3"/>
  <c r="E100" i="3"/>
  <c r="B100" i="3"/>
  <c r="F99" i="3"/>
  <c r="E99" i="3"/>
  <c r="B99" i="3"/>
  <c r="F98" i="3"/>
  <c r="E98" i="3"/>
  <c r="B98" i="3"/>
  <c r="F97" i="3"/>
  <c r="E97" i="3"/>
  <c r="B97" i="3"/>
  <c r="H78" i="3"/>
  <c r="H105" i="3" s="1"/>
  <c r="G78" i="3"/>
  <c r="G105" i="3" s="1"/>
  <c r="F78" i="3"/>
  <c r="E78" i="3"/>
  <c r="K78" i="3" s="1"/>
  <c r="B78" i="3"/>
  <c r="D78" i="3" s="1"/>
  <c r="D105" i="3" s="1"/>
  <c r="H77" i="3"/>
  <c r="H104" i="3" s="1"/>
  <c r="G77" i="3"/>
  <c r="G104" i="3" s="1"/>
  <c r="F77" i="3"/>
  <c r="L77" i="3" s="1"/>
  <c r="E77" i="3"/>
  <c r="K77" i="3" s="1"/>
  <c r="B77" i="3"/>
  <c r="C77" i="3" s="1"/>
  <c r="C104" i="3" s="1"/>
  <c r="H76" i="3"/>
  <c r="H103" i="3" s="1"/>
  <c r="G76" i="3"/>
  <c r="G103" i="3" s="1"/>
  <c r="F76" i="3"/>
  <c r="L76" i="3" s="1"/>
  <c r="E76" i="3"/>
  <c r="K76" i="3" s="1"/>
  <c r="B76" i="3"/>
  <c r="C76" i="3" s="1"/>
  <c r="C103" i="3" s="1"/>
  <c r="H75" i="3"/>
  <c r="H102" i="3" s="1"/>
  <c r="G75" i="3"/>
  <c r="G102" i="3" s="1"/>
  <c r="F75" i="3"/>
  <c r="L75" i="3" s="1"/>
  <c r="E75" i="3"/>
  <c r="K75" i="3" s="1"/>
  <c r="B75" i="3"/>
  <c r="C75" i="3" s="1"/>
  <c r="H74" i="3"/>
  <c r="H101" i="3" s="1"/>
  <c r="G74" i="3"/>
  <c r="G101" i="3" s="1"/>
  <c r="F74" i="3"/>
  <c r="L74" i="3" s="1"/>
  <c r="E74" i="3"/>
  <c r="K74" i="3" s="1"/>
  <c r="B74" i="3"/>
  <c r="C74" i="3" s="1"/>
  <c r="H73" i="3"/>
  <c r="H100" i="3" s="1"/>
  <c r="G73" i="3"/>
  <c r="G100" i="3" s="1"/>
  <c r="F73" i="3"/>
  <c r="L73" i="3" s="1"/>
  <c r="E73" i="3"/>
  <c r="K73" i="3" s="1"/>
  <c r="B73" i="3"/>
  <c r="C73" i="3" s="1"/>
  <c r="H72" i="3"/>
  <c r="H99" i="3" s="1"/>
  <c r="G72" i="3"/>
  <c r="G99" i="3" s="1"/>
  <c r="F72" i="3"/>
  <c r="L72" i="3" s="1"/>
  <c r="E72" i="3"/>
  <c r="K72" i="3" s="1"/>
  <c r="B72" i="3"/>
  <c r="C72" i="3" s="1"/>
  <c r="C99" i="3" s="1"/>
  <c r="H71" i="3"/>
  <c r="H98" i="3" s="1"/>
  <c r="G71" i="3"/>
  <c r="G98" i="3" s="1"/>
  <c r="F71" i="3"/>
  <c r="L71" i="3" s="1"/>
  <c r="E71" i="3"/>
  <c r="K71" i="3" s="1"/>
  <c r="B71" i="3"/>
  <c r="C71" i="3" s="1"/>
  <c r="C98" i="3" s="1"/>
  <c r="H70" i="3"/>
  <c r="H97" i="3" s="1"/>
  <c r="G70" i="3"/>
  <c r="G97" i="3" s="1"/>
  <c r="F70" i="3"/>
  <c r="L70" i="3" s="1"/>
  <c r="E70" i="3"/>
  <c r="K70" i="3" s="1"/>
  <c r="B70" i="3"/>
  <c r="D70" i="3" s="1"/>
  <c r="D97" i="3" s="1"/>
  <c r="R9" i="7" a="1"/>
  <c r="R9" i="7" s="1"/>
  <c r="P8" i="7"/>
  <c r="T8" i="7" s="1" a="1"/>
  <c r="T8" i="7" s="1"/>
  <c r="P7" i="7"/>
  <c r="R7" i="7" s="1" a="1"/>
  <c r="R7" i="7" s="1"/>
  <c r="P6" i="7"/>
  <c r="P5" i="7"/>
  <c r="P4" i="7"/>
  <c r="R4" i="7" s="1" a="1"/>
  <c r="R4" i="7" s="1"/>
  <c r="P3" i="7"/>
  <c r="B41" i="3"/>
  <c r="P2" i="7" s="1"/>
  <c r="R2" i="7" s="1" a="1"/>
  <c r="R2" i="7" s="1"/>
  <c r="E23" i="3"/>
  <c r="C23" i="3"/>
  <c r="B23" i="3"/>
  <c r="H49" i="3" s="1"/>
  <c r="E22" i="3"/>
  <c r="C22" i="3"/>
  <c r="B22" i="3"/>
  <c r="E21" i="3"/>
  <c r="C21" i="3"/>
  <c r="B21" i="3"/>
  <c r="H47" i="3" s="1"/>
  <c r="E20" i="3"/>
  <c r="C20" i="3"/>
  <c r="B20" i="3"/>
  <c r="E19" i="3"/>
  <c r="C19" i="3"/>
  <c r="B19" i="3"/>
  <c r="H45" i="3" s="1"/>
  <c r="E18" i="3"/>
  <c r="C18" i="3"/>
  <c r="B18" i="3"/>
  <c r="H44" i="3" s="1"/>
  <c r="E17" i="3"/>
  <c r="C17" i="3"/>
  <c r="B17" i="3"/>
  <c r="H43" i="3" s="1"/>
  <c r="E16" i="3"/>
  <c r="C16" i="3"/>
  <c r="B16" i="3"/>
  <c r="E15" i="3"/>
  <c r="C15" i="3"/>
  <c r="B15" i="3"/>
  <c r="L15" i="3" s="1"/>
  <c r="V29" i="1"/>
  <c r="P29" i="1" a="1"/>
  <c r="P29" i="1" s="1"/>
  <c r="M23" i="3" s="1"/>
  <c r="I29" i="1"/>
  <c r="A29" i="1"/>
  <c r="V28" i="1"/>
  <c r="P28" i="1" a="1"/>
  <c r="P28" i="1" s="1"/>
  <c r="M22" i="3" s="1"/>
  <c r="I28" i="1"/>
  <c r="A28" i="1"/>
  <c r="V27" i="1"/>
  <c r="P27" i="1" a="1"/>
  <c r="P27" i="1" s="1"/>
  <c r="M21" i="3" s="1"/>
  <c r="I27" i="1"/>
  <c r="A27" i="1"/>
  <c r="V26" i="1"/>
  <c r="P26" i="1" a="1"/>
  <c r="P26" i="1" s="1"/>
  <c r="M20" i="3" s="1"/>
  <c r="I26" i="1"/>
  <c r="A26" i="1"/>
  <c r="V25" i="1"/>
  <c r="P25" i="1" a="1"/>
  <c r="P25" i="1" s="1"/>
  <c r="M19" i="3" s="1"/>
  <c r="I25" i="1"/>
  <c r="A25" i="1"/>
  <c r="V24" i="1"/>
  <c r="P24" i="1" a="1"/>
  <c r="P24" i="1" s="1"/>
  <c r="M18" i="3" s="1"/>
  <c r="I24" i="1"/>
  <c r="A24" i="1"/>
  <c r="V23" i="1"/>
  <c r="P23" i="1" a="1"/>
  <c r="P23" i="1" s="1"/>
  <c r="M17" i="3" s="1"/>
  <c r="I23" i="1"/>
  <c r="A23" i="1"/>
  <c r="B23" i="1" s="1"/>
  <c r="V22" i="1"/>
  <c r="P22" i="1" a="1"/>
  <c r="P22" i="1" s="1"/>
  <c r="M16" i="3" s="1"/>
  <c r="I22" i="1"/>
  <c r="A22" i="1"/>
  <c r="V21" i="1"/>
  <c r="P21" i="1" a="1"/>
  <c r="P21" i="1" s="1"/>
  <c r="M15" i="3" s="1"/>
  <c r="I21" i="1"/>
  <c r="A21" i="1"/>
  <c r="B21" i="1" s="1"/>
  <c r="G7" i="1"/>
  <c r="AA2" i="14" s="1" a="1"/>
  <c r="AA2" i="14" s="1"/>
  <c r="G6" i="1"/>
  <c r="I104" i="3" l="1"/>
  <c r="L104" i="3" s="1"/>
  <c r="A7" i="14" a="1"/>
  <c r="A7" i="14" s="1"/>
  <c r="B26" i="1"/>
  <c r="A6" i="14" a="1"/>
  <c r="A6" i="14" s="1"/>
  <c r="B25" i="1"/>
  <c r="A5" i="14" a="1"/>
  <c r="A5" i="14" s="1"/>
  <c r="P5" i="14" s="1"/>
  <c r="B24" i="1"/>
  <c r="A72" i="3"/>
  <c r="A17" i="3"/>
  <c r="A43" i="3"/>
  <c r="A99" i="3"/>
  <c r="A3" i="14" a="1"/>
  <c r="A3" i="14" s="1"/>
  <c r="D3" i="14" s="1"/>
  <c r="B22" i="1"/>
  <c r="A97" i="3"/>
  <c r="A41" i="3"/>
  <c r="A70" i="3"/>
  <c r="A15" i="3"/>
  <c r="A8" i="14" a="1"/>
  <c r="A8" i="14" s="1"/>
  <c r="K8" i="14" s="1"/>
  <c r="B27" i="1"/>
  <c r="A9" i="14" a="1"/>
  <c r="A9" i="14" s="1"/>
  <c r="O9" i="14" s="1"/>
  <c r="B28" i="1"/>
  <c r="A10" i="14" a="1"/>
  <c r="A10" i="14" s="1"/>
  <c r="O10" i="14" s="1"/>
  <c r="B29" i="1"/>
  <c r="G40" i="1"/>
  <c r="H40" i="1"/>
  <c r="L45" i="3"/>
  <c r="G22" i="3"/>
  <c r="H48" i="3"/>
  <c r="L43" i="3"/>
  <c r="L44" i="3"/>
  <c r="G16" i="3"/>
  <c r="J16" i="3" s="1"/>
  <c r="E42" i="3" s="1"/>
  <c r="H42" i="3"/>
  <c r="G20" i="3"/>
  <c r="H46" i="3"/>
  <c r="L49" i="3"/>
  <c r="N49" i="3"/>
  <c r="L47" i="3"/>
  <c r="N47" i="3"/>
  <c r="I103" i="3"/>
  <c r="I105" i="3"/>
  <c r="Z2" i="14" a="1"/>
  <c r="Z2" i="14" s="1"/>
  <c r="G39" i="1"/>
  <c r="G38" i="1"/>
  <c r="H38" i="1"/>
  <c r="H39" i="1"/>
  <c r="A2" i="14" a="1"/>
  <c r="A2" i="14" s="1"/>
  <c r="O3" i="14"/>
  <c r="K5" i="14"/>
  <c r="Q8" i="14"/>
  <c r="R8" i="14"/>
  <c r="C8" i="14"/>
  <c r="N8" i="14"/>
  <c r="O8" i="14"/>
  <c r="B7" i="14"/>
  <c r="J7" i="14"/>
  <c r="R7" i="14"/>
  <c r="O7" i="14"/>
  <c r="C7" i="14"/>
  <c r="K7" i="14"/>
  <c r="S7" i="14"/>
  <c r="D7" i="14"/>
  <c r="L7" i="14"/>
  <c r="E7" i="14"/>
  <c r="M7" i="14"/>
  <c r="F7" i="14"/>
  <c r="N7" i="14"/>
  <c r="P7" i="14"/>
  <c r="I7" i="14"/>
  <c r="Q7" i="14"/>
  <c r="J9" i="14"/>
  <c r="I14" i="14"/>
  <c r="C17" i="14"/>
  <c r="O19" i="14"/>
  <c r="Q14" i="14"/>
  <c r="I18" i="14"/>
  <c r="O15" i="14"/>
  <c r="S17" i="14"/>
  <c r="A4" i="14" a="1"/>
  <c r="A4" i="14" s="1"/>
  <c r="E16" i="14"/>
  <c r="M16" i="14"/>
  <c r="Q18" i="14"/>
  <c r="K17" i="14"/>
  <c r="R15" i="14"/>
  <c r="M14" i="14"/>
  <c r="F17" i="14"/>
  <c r="I19" i="14"/>
  <c r="Q15" i="14"/>
  <c r="N16" i="14"/>
  <c r="J17" i="14"/>
  <c r="O14" i="14"/>
  <c r="D19" i="14"/>
  <c r="L15" i="14"/>
  <c r="S19" i="14"/>
  <c r="I16" i="14"/>
  <c r="J15" i="14"/>
  <c r="K18" i="14"/>
  <c r="I17" i="14"/>
  <c r="F18" i="14"/>
  <c r="N14" i="14"/>
  <c r="K15" i="14"/>
  <c r="R18" i="14"/>
  <c r="D16" i="14"/>
  <c r="R14" i="14"/>
  <c r="B15" i="14"/>
  <c r="S18" i="14"/>
  <c r="I15" i="14"/>
  <c r="P19" i="14"/>
  <c r="F16" i="14"/>
  <c r="B17" i="14"/>
  <c r="Q17" i="14"/>
  <c r="N18" i="14"/>
  <c r="D15" i="14"/>
  <c r="K19" i="14"/>
  <c r="S15" i="14"/>
  <c r="L14" i="14"/>
  <c r="B19" i="14"/>
  <c r="S14" i="14"/>
  <c r="P15" i="14"/>
  <c r="L16" i="14"/>
  <c r="C19" i="14"/>
  <c r="R19" i="14"/>
  <c r="D14" i="14"/>
  <c r="C18" i="14"/>
  <c r="N19" i="14"/>
  <c r="P17" i="14"/>
  <c r="C15" i="14"/>
  <c r="C14" i="14"/>
  <c r="F19" i="14"/>
  <c r="K16" i="14"/>
  <c r="E18" i="14"/>
  <c r="K14" i="14"/>
  <c r="S16" i="14"/>
  <c r="F14" i="14"/>
  <c r="D18" i="14"/>
  <c r="E17" i="14"/>
  <c r="B18" i="14"/>
  <c r="J14" i="14"/>
  <c r="P18" i="14"/>
  <c r="F15" i="14"/>
  <c r="M19" i="14"/>
  <c r="C16" i="14"/>
  <c r="R16" i="14"/>
  <c r="O17" i="14"/>
  <c r="E14" i="14"/>
  <c r="N17" i="14"/>
  <c r="M18" i="14"/>
  <c r="J18" i="14"/>
  <c r="L18" i="14"/>
  <c r="O16" i="14"/>
  <c r="L17" i="14"/>
  <c r="B14" i="14"/>
  <c r="P14" i="14"/>
  <c r="E19" i="14"/>
  <c r="M15" i="14"/>
  <c r="J16" i="14"/>
  <c r="P16" i="14"/>
  <c r="Q19" i="14"/>
  <c r="D17" i="14"/>
  <c r="R17" i="14"/>
  <c r="O18" i="14"/>
  <c r="E15" i="14"/>
  <c r="L19" i="14"/>
  <c r="B16" i="14"/>
  <c r="Q16" i="14"/>
  <c r="J19" i="14"/>
  <c r="M17" i="14"/>
  <c r="N15" i="14"/>
  <c r="I12" i="14"/>
  <c r="S12" i="14"/>
  <c r="F13" i="14"/>
  <c r="K13" i="14"/>
  <c r="M13" i="14"/>
  <c r="D11" i="14"/>
  <c r="E12" i="14"/>
  <c r="Q12" i="14"/>
  <c r="D12" i="14"/>
  <c r="N13" i="14"/>
  <c r="B13" i="14"/>
  <c r="S13" i="14"/>
  <c r="L11" i="14"/>
  <c r="P11" i="14"/>
  <c r="D13" i="14"/>
  <c r="O12" i="14"/>
  <c r="K11" i="14"/>
  <c r="E13" i="14"/>
  <c r="B12" i="14"/>
  <c r="L12" i="14"/>
  <c r="J13" i="14"/>
  <c r="B11" i="14"/>
  <c r="I11" i="14"/>
  <c r="P13" i="14"/>
  <c r="O11" i="14"/>
  <c r="L13" i="14"/>
  <c r="P12" i="14"/>
  <c r="N11" i="14"/>
  <c r="J12" i="14"/>
  <c r="F12" i="14"/>
  <c r="O13" i="14"/>
  <c r="R13" i="14"/>
  <c r="J11" i="14"/>
  <c r="E11" i="14"/>
  <c r="Q11" i="14"/>
  <c r="M12" i="14"/>
  <c r="C11" i="14"/>
  <c r="I13" i="14"/>
  <c r="K12" i="14"/>
  <c r="S11" i="14"/>
  <c r="R12" i="14"/>
  <c r="N12" i="14"/>
  <c r="C13" i="14"/>
  <c r="R11" i="14"/>
  <c r="M11" i="14"/>
  <c r="C12" i="14"/>
  <c r="F11" i="14"/>
  <c r="Q13" i="14"/>
  <c r="D6" i="14"/>
  <c r="L6" i="14"/>
  <c r="E6" i="14"/>
  <c r="M6" i="14"/>
  <c r="F6" i="14"/>
  <c r="N6" i="14"/>
  <c r="O6" i="14"/>
  <c r="Q6" i="14"/>
  <c r="P6" i="14"/>
  <c r="B6" i="14"/>
  <c r="J6" i="14"/>
  <c r="R6" i="14"/>
  <c r="C6" i="14"/>
  <c r="K6" i="14"/>
  <c r="S6" i="14"/>
  <c r="I6" i="14"/>
  <c r="E10" i="14"/>
  <c r="R10" i="14"/>
  <c r="J22" i="3"/>
  <c r="E48" i="3" s="1"/>
  <c r="N41" i="1"/>
  <c r="Q35" i="1"/>
  <c r="Q41" i="1"/>
  <c r="Q37" i="1"/>
  <c r="Q36" i="1"/>
  <c r="N33" i="1"/>
  <c r="Q30" i="1"/>
  <c r="N30" i="1"/>
  <c r="N31" i="1"/>
  <c r="Q31" i="1"/>
  <c r="N36" i="1"/>
  <c r="N37" i="1"/>
  <c r="H37" i="1" s="1"/>
  <c r="N35" i="1"/>
  <c r="Q34" i="1"/>
  <c r="N34" i="1"/>
  <c r="N32" i="1"/>
  <c r="Q32" i="1"/>
  <c r="Q33" i="1"/>
  <c r="Q25" i="1"/>
  <c r="Q27" i="1"/>
  <c r="Q23" i="1"/>
  <c r="Q21" i="1"/>
  <c r="Q29" i="1"/>
  <c r="N22" i="1"/>
  <c r="N24" i="1"/>
  <c r="Q26" i="1"/>
  <c r="N28" i="1"/>
  <c r="Q22" i="1"/>
  <c r="I99" i="3"/>
  <c r="L99" i="3" s="1"/>
  <c r="C70" i="3"/>
  <c r="I70" i="3" s="1"/>
  <c r="M70" i="3" s="1"/>
  <c r="L2667" i="7"/>
  <c r="M3338" i="7"/>
  <c r="L3656" i="7"/>
  <c r="L5376" i="7"/>
  <c r="M6733" i="7"/>
  <c r="M3980" i="7"/>
  <c r="L4755" i="7"/>
  <c r="L5516" i="7"/>
  <c r="L4112" i="7"/>
  <c r="M3442" i="7"/>
  <c r="M4997" i="7"/>
  <c r="M399" i="7"/>
  <c r="L5078" i="7"/>
  <c r="M5085" i="7"/>
  <c r="L5430" i="7"/>
  <c r="L5549" i="7"/>
  <c r="L1124" i="7"/>
  <c r="L3007" i="7"/>
  <c r="L3944" i="7"/>
  <c r="M6765" i="7"/>
  <c r="L4382" i="7"/>
  <c r="L5396" i="7"/>
  <c r="M723" i="7"/>
  <c r="L1009" i="7"/>
  <c r="M1016" i="7"/>
  <c r="M3654" i="7"/>
  <c r="L3940" i="7"/>
  <c r="M5153" i="7"/>
  <c r="L892" i="7"/>
  <c r="M1152" i="7"/>
  <c r="M1191" i="7"/>
  <c r="M1982" i="7"/>
  <c r="L1997" i="7"/>
  <c r="M2003" i="7"/>
  <c r="L2010" i="7"/>
  <c r="L2049" i="7"/>
  <c r="L2064" i="7"/>
  <c r="L5510" i="7"/>
  <c r="L1998" i="7"/>
  <c r="M2065" i="7"/>
  <c r="L2711" i="7"/>
  <c r="M3109" i="7"/>
  <c r="L4739" i="7"/>
  <c r="L4913" i="7"/>
  <c r="L5300" i="7"/>
  <c r="M3088" i="7"/>
  <c r="L3133" i="7"/>
  <c r="L4060" i="7"/>
  <c r="L4066" i="7"/>
  <c r="L4884" i="7"/>
  <c r="M4914" i="7"/>
  <c r="M5299" i="7"/>
  <c r="L5328" i="7"/>
  <c r="L707" i="7"/>
  <c r="L1386" i="7"/>
  <c r="L1433" i="7"/>
  <c r="L5197" i="7"/>
  <c r="M6061" i="7"/>
  <c r="M144" i="7"/>
  <c r="M1341" i="7"/>
  <c r="L1586" i="7"/>
  <c r="L2957" i="7"/>
  <c r="M3121" i="7"/>
  <c r="L4745" i="7"/>
  <c r="L5462" i="7"/>
  <c r="L5977" i="7"/>
  <c r="L6166" i="7"/>
  <c r="L6430" i="7"/>
  <c r="M6500" i="7"/>
  <c r="M139" i="7"/>
  <c r="L145" i="7"/>
  <c r="M1715" i="7"/>
  <c r="M1786" i="7"/>
  <c r="L5053" i="7"/>
  <c r="L5302" i="7"/>
  <c r="L5364" i="7"/>
  <c r="L6479" i="7"/>
  <c r="L81" i="7"/>
  <c r="M515" i="7"/>
  <c r="L956" i="7"/>
  <c r="L1256" i="7"/>
  <c r="L1532" i="7"/>
  <c r="M2278" i="7"/>
  <c r="L2309" i="7"/>
  <c r="M2496" i="7"/>
  <c r="L2511" i="7"/>
  <c r="M2589" i="7"/>
  <c r="L2696" i="7"/>
  <c r="M2702" i="7"/>
  <c r="L2747" i="7"/>
  <c r="M2754" i="7"/>
  <c r="L2825" i="7"/>
  <c r="M3262" i="7"/>
  <c r="L3426" i="7"/>
  <c r="L3433" i="7"/>
  <c r="M3550" i="7"/>
  <c r="L4178" i="7"/>
  <c r="M4986" i="7"/>
  <c r="L5048" i="7"/>
  <c r="M5099" i="7"/>
  <c r="L5238" i="7"/>
  <c r="M5499" i="7"/>
  <c r="L5654" i="7"/>
  <c r="M5937" i="7"/>
  <c r="M6404" i="7"/>
  <c r="L6411" i="7"/>
  <c r="M6845" i="7"/>
  <c r="M2613" i="7"/>
  <c r="M2717" i="7"/>
  <c r="M3145" i="7"/>
  <c r="L3590" i="7"/>
  <c r="M3825" i="7"/>
  <c r="L3904" i="7"/>
  <c r="M4050" i="7"/>
  <c r="L4116" i="7"/>
  <c r="L4226" i="7"/>
  <c r="M4241" i="7"/>
  <c r="L9" i="7"/>
  <c r="L13" i="7"/>
  <c r="M888" i="7"/>
  <c r="L1962" i="7"/>
  <c r="L2428" i="7"/>
  <c r="L1236" i="7"/>
  <c r="L1387" i="7"/>
  <c r="L1394" i="7"/>
  <c r="M2194" i="7"/>
  <c r="M2444" i="7"/>
  <c r="L2537" i="7"/>
  <c r="L2899" i="7"/>
  <c r="L3226" i="7"/>
  <c r="M3335" i="7"/>
  <c r="M3530" i="7"/>
  <c r="L4250" i="7"/>
  <c r="L4662" i="7"/>
  <c r="M4669" i="7"/>
  <c r="M4982" i="7"/>
  <c r="M5219" i="7"/>
  <c r="M5226" i="7"/>
  <c r="M5711" i="7"/>
  <c r="M5774" i="7"/>
  <c r="M40" i="7"/>
  <c r="L47" i="7"/>
  <c r="L535" i="7"/>
  <c r="M1029" i="7"/>
  <c r="L1044" i="7"/>
  <c r="L1051" i="7"/>
  <c r="M1223" i="7"/>
  <c r="L1260" i="7"/>
  <c r="L1267" i="7"/>
  <c r="L1274" i="7"/>
  <c r="M1427" i="7"/>
  <c r="M2337" i="7"/>
  <c r="L2655" i="7"/>
  <c r="L2700" i="7"/>
  <c r="M3266" i="7"/>
  <c r="L3960" i="7"/>
  <c r="M4098" i="7"/>
  <c r="M4282" i="7"/>
  <c r="M331" i="7"/>
  <c r="M655" i="7"/>
  <c r="M969" i="7"/>
  <c r="L1369" i="7"/>
  <c r="L1384" i="7"/>
  <c r="L2409" i="7"/>
  <c r="L2617" i="7"/>
  <c r="M2909" i="7"/>
  <c r="L3618" i="7"/>
  <c r="M3633" i="7"/>
  <c r="L5069" i="7"/>
  <c r="M5268" i="7"/>
  <c r="M5873" i="7"/>
  <c r="L5136" i="7"/>
  <c r="M5182" i="7"/>
  <c r="M5509" i="7"/>
  <c r="M5630" i="7"/>
  <c r="L5637" i="7"/>
  <c r="M5863" i="7"/>
  <c r="L6041" i="7"/>
  <c r="L6203" i="7"/>
  <c r="M369" i="7"/>
  <c r="L439" i="7"/>
  <c r="L623" i="7"/>
  <c r="L1450" i="7"/>
  <c r="M1471" i="7"/>
  <c r="L1573" i="7"/>
  <c r="M1667" i="7"/>
  <c r="L1910" i="7"/>
  <c r="L1933" i="7"/>
  <c r="M2610" i="7"/>
  <c r="L2779" i="7"/>
  <c r="M2786" i="7"/>
  <c r="L2801" i="7"/>
  <c r="L2915" i="7"/>
  <c r="M2921" i="7"/>
  <c r="L3043" i="7"/>
  <c r="M3049" i="7"/>
  <c r="M3153" i="7"/>
  <c r="M3330" i="7"/>
  <c r="M3505" i="7"/>
  <c r="M3677" i="7"/>
  <c r="M3820" i="7"/>
  <c r="M3924" i="7"/>
  <c r="M3996" i="7"/>
  <c r="L4026" i="7"/>
  <c r="L4076" i="7"/>
  <c r="L4082" i="7"/>
  <c r="L4088" i="7"/>
  <c r="L4154" i="7"/>
  <c r="L4298" i="7"/>
  <c r="L4478" i="7"/>
  <c r="L4618" i="7"/>
  <c r="M4694" i="7"/>
  <c r="M4947" i="7"/>
  <c r="L4989" i="7"/>
  <c r="M5070" i="7"/>
  <c r="M5077" i="7"/>
  <c r="M5235" i="7"/>
  <c r="L5436" i="7"/>
  <c r="L5616" i="7"/>
  <c r="M5825" i="7"/>
  <c r="L6057" i="7"/>
  <c r="L6251" i="7"/>
  <c r="M6258" i="7"/>
  <c r="M6587" i="7"/>
  <c r="L547" i="7"/>
  <c r="L843" i="7"/>
  <c r="L997" i="7"/>
  <c r="M2155" i="7"/>
  <c r="L2405" i="7"/>
  <c r="M579" i="7"/>
  <c r="L946" i="7"/>
  <c r="L1065" i="7"/>
  <c r="L1293" i="7"/>
  <c r="L1300" i="7"/>
  <c r="L1307" i="7"/>
  <c r="L1345" i="7"/>
  <c r="L1403" i="7"/>
  <c r="L1410" i="7"/>
  <c r="M1425" i="7"/>
  <c r="M1431" i="7"/>
  <c r="L1467" i="7"/>
  <c r="L1890" i="7"/>
  <c r="L2180" i="7"/>
  <c r="M2708" i="7"/>
  <c r="L2737" i="7"/>
  <c r="M2849" i="7"/>
  <c r="M2917" i="7"/>
  <c r="L2947" i="7"/>
  <c r="M3040" i="7"/>
  <c r="M3045" i="7"/>
  <c r="L3149" i="7"/>
  <c r="M3577" i="7"/>
  <c r="M3828" i="7"/>
  <c r="M4072" i="7"/>
  <c r="M4084" i="7"/>
  <c r="M4294" i="7"/>
  <c r="L4356" i="7"/>
  <c r="L4394" i="7"/>
  <c r="M4567" i="7"/>
  <c r="L4574" i="7"/>
  <c r="L4763" i="7"/>
  <c r="M4810" i="7"/>
  <c r="L4949" i="7"/>
  <c r="M5067" i="7"/>
  <c r="L5260" i="7"/>
  <c r="L5318" i="7"/>
  <c r="M5332" i="7"/>
  <c r="M5897" i="7"/>
  <c r="L6145" i="7"/>
  <c r="L6447" i="7"/>
  <c r="L6453" i="7"/>
  <c r="M6460" i="7"/>
  <c r="M6481" i="7"/>
  <c r="M6535" i="7"/>
  <c r="L6589" i="7"/>
  <c r="L217" i="7"/>
  <c r="M451" i="7"/>
  <c r="M808" i="7"/>
  <c r="M1207" i="7"/>
  <c r="L1288" i="7"/>
  <c r="M1742" i="7"/>
  <c r="L2553" i="7"/>
  <c r="M2636" i="7"/>
  <c r="M2844" i="7"/>
  <c r="M3041" i="7"/>
  <c r="L3053" i="7"/>
  <c r="L3165" i="7"/>
  <c r="M3250" i="7"/>
  <c r="L3348" i="7"/>
  <c r="L3456" i="7"/>
  <c r="M3471" i="7"/>
  <c r="L3624" i="7"/>
  <c r="L3638" i="7"/>
  <c r="M3653" i="7"/>
  <c r="M3824" i="7"/>
  <c r="M3837" i="7"/>
  <c r="M3852" i="7"/>
  <c r="L3956" i="7"/>
  <c r="L4024" i="7"/>
  <c r="L4106" i="7"/>
  <c r="L4490" i="7"/>
  <c r="L4654" i="7"/>
  <c r="L4706" i="7"/>
  <c r="M4758" i="7"/>
  <c r="M4974" i="7"/>
  <c r="M4981" i="7"/>
  <c r="L5032" i="7"/>
  <c r="L5313" i="7"/>
  <c r="L5456" i="7"/>
  <c r="L5470" i="7"/>
  <c r="L5477" i="7"/>
  <c r="L5527" i="7"/>
  <c r="M6749" i="7"/>
  <c r="M94" i="7"/>
  <c r="M305" i="7"/>
  <c r="L567" i="7"/>
  <c r="M6141" i="7"/>
  <c r="M6279" i="7"/>
  <c r="M6350" i="7"/>
  <c r="L539" i="7"/>
  <c r="L751" i="7"/>
  <c r="M874" i="7"/>
  <c r="L874" i="7"/>
  <c r="L920" i="7"/>
  <c r="M920" i="7"/>
  <c r="M929" i="7"/>
  <c r="L929" i="7"/>
  <c r="L1079" i="7"/>
  <c r="M1079" i="7"/>
  <c r="M8" i="7"/>
  <c r="L89" i="7"/>
  <c r="M118" i="7"/>
  <c r="L153" i="7"/>
  <c r="L307" i="7"/>
  <c r="L313" i="7"/>
  <c r="L371" i="7"/>
  <c r="L527" i="7"/>
  <c r="M814" i="7"/>
  <c r="L938" i="7"/>
  <c r="M938" i="7"/>
  <c r="M1220" i="7"/>
  <c r="L1220" i="7"/>
  <c r="M1226" i="7"/>
  <c r="M1249" i="7"/>
  <c r="L1249" i="7"/>
  <c r="L71" i="7"/>
  <c r="L185" i="7"/>
  <c r="L51" i="7"/>
  <c r="M72" i="7"/>
  <c r="L249" i="7"/>
  <c r="L771" i="7"/>
  <c r="L847" i="7"/>
  <c r="M1280" i="7"/>
  <c r="L1280" i="7"/>
  <c r="L39" i="7"/>
  <c r="L59" i="7"/>
  <c r="M86" i="7"/>
  <c r="L107" i="7"/>
  <c r="L121" i="7"/>
  <c r="L281" i="7"/>
  <c r="L323" i="7"/>
  <c r="L353" i="7"/>
  <c r="L419" i="7"/>
  <c r="L495" i="7"/>
  <c r="M559" i="7"/>
  <c r="L689" i="7"/>
  <c r="M1193" i="7"/>
  <c r="L1193" i="7"/>
  <c r="M819" i="7"/>
  <c r="L819" i="7"/>
  <c r="M1163" i="7"/>
  <c r="L1163" i="7"/>
  <c r="M1098" i="7"/>
  <c r="L1105" i="7"/>
  <c r="L1537" i="7"/>
  <c r="L1714" i="7"/>
  <c r="L1734" i="7"/>
  <c r="M5435" i="7"/>
  <c r="L5596" i="7"/>
  <c r="M5901" i="7"/>
  <c r="M5922" i="7"/>
  <c r="L6117" i="7"/>
  <c r="M6330" i="7"/>
  <c r="M6491" i="7"/>
  <c r="M6505" i="7"/>
  <c r="M6541" i="7"/>
  <c r="M6599" i="7"/>
  <c r="M6605" i="7"/>
  <c r="M6710" i="7"/>
  <c r="M901" i="7"/>
  <c r="L916" i="7"/>
  <c r="L1211" i="7"/>
  <c r="L1251" i="7"/>
  <c r="M1349" i="7"/>
  <c r="L1850" i="7"/>
  <c r="L2038" i="7"/>
  <c r="M2051" i="7"/>
  <c r="M2058" i="7"/>
  <c r="L2086" i="7"/>
  <c r="L2373" i="7"/>
  <c r="M2380" i="7"/>
  <c r="L2441" i="7"/>
  <c r="M2597" i="7"/>
  <c r="L2680" i="7"/>
  <c r="M2693" i="7"/>
  <c r="M2828" i="7"/>
  <c r="M2841" i="7"/>
  <c r="M2912" i="7"/>
  <c r="M2992" i="7"/>
  <c r="L3021" i="7"/>
  <c r="L3075" i="7"/>
  <c r="M3197" i="7"/>
  <c r="M3349" i="7"/>
  <c r="L3536" i="7"/>
  <c r="M3675" i="7"/>
  <c r="M3709" i="7"/>
  <c r="L4180" i="7"/>
  <c r="M4659" i="7"/>
  <c r="M4770" i="7"/>
  <c r="L4878" i="7"/>
  <c r="L4926" i="7"/>
  <c r="L4940" i="7"/>
  <c r="L4958" i="7"/>
  <c r="M4965" i="7"/>
  <c r="L4994" i="7"/>
  <c r="L5058" i="7"/>
  <c r="M5161" i="7"/>
  <c r="M5251" i="7"/>
  <c r="L5325" i="7"/>
  <c r="L5374" i="7"/>
  <c r="M5393" i="7"/>
  <c r="L5440" i="7"/>
  <c r="M5556" i="7"/>
  <c r="M5571" i="7"/>
  <c r="L5576" i="7"/>
  <c r="M5737" i="7"/>
  <c r="L6151" i="7"/>
  <c r="M6186" i="7"/>
  <c r="L6193" i="7"/>
  <c r="M6579" i="7"/>
  <c r="L1315" i="7"/>
  <c r="L1350" i="7"/>
  <c r="M1400" i="7"/>
  <c r="L1539" i="7"/>
  <c r="M1673" i="7"/>
  <c r="L1680" i="7"/>
  <c r="L1694" i="7"/>
  <c r="L1906" i="7"/>
  <c r="M1941" i="7"/>
  <c r="L2020" i="7"/>
  <c r="L2210" i="7"/>
  <c r="L2256" i="7"/>
  <c r="M2368" i="7"/>
  <c r="L2389" i="7"/>
  <c r="M2624" i="7"/>
  <c r="M2681" i="7"/>
  <c r="M2713" i="7"/>
  <c r="M2837" i="7"/>
  <c r="M2848" i="7"/>
  <c r="M3001" i="7"/>
  <c r="L3105" i="7"/>
  <c r="L3374" i="7"/>
  <c r="L3508" i="7"/>
  <c r="M3690" i="7"/>
  <c r="L3697" i="7"/>
  <c r="L3704" i="7"/>
  <c r="L3765" i="7"/>
  <c r="M3921" i="7"/>
  <c r="M3941" i="7"/>
  <c r="M4056" i="7"/>
  <c r="L4100" i="7"/>
  <c r="M4161" i="7"/>
  <c r="L4388" i="7"/>
  <c r="L4500" i="7"/>
  <c r="L4514" i="7"/>
  <c r="L4536" i="7"/>
  <c r="M4690" i="7"/>
  <c r="L4842" i="7"/>
  <c r="L4941" i="7"/>
  <c r="L4966" i="7"/>
  <c r="L5002" i="7"/>
  <c r="L5022" i="7"/>
  <c r="L5042" i="7"/>
  <c r="M5066" i="7"/>
  <c r="L5104" i="7"/>
  <c r="L5162" i="7"/>
  <c r="M5213" i="7"/>
  <c r="M5347" i="7"/>
  <c r="L5375" i="7"/>
  <c r="L5388" i="7"/>
  <c r="M5572" i="7"/>
  <c r="L5597" i="7"/>
  <c r="L5624" i="7"/>
  <c r="M5710" i="7"/>
  <c r="M5898" i="7"/>
  <c r="L5903" i="7"/>
  <c r="L5961" i="7"/>
  <c r="M5981" i="7"/>
  <c r="L6012" i="7"/>
  <c r="L6048" i="7"/>
  <c r="M6092" i="7"/>
  <c r="L6119" i="7"/>
  <c r="M6174" i="7"/>
  <c r="L6245" i="7"/>
  <c r="M6302" i="7"/>
  <c r="L6615" i="7"/>
  <c r="M6654" i="7"/>
  <c r="L6669" i="7"/>
  <c r="L6757" i="7"/>
  <c r="L6833" i="7"/>
  <c r="M1957" i="7"/>
  <c r="L2074" i="7"/>
  <c r="L2128" i="7"/>
  <c r="L2134" i="7"/>
  <c r="M2147" i="7"/>
  <c r="M2197" i="7"/>
  <c r="M2234" i="7"/>
  <c r="L2425" i="7"/>
  <c r="M2437" i="7"/>
  <c r="M2465" i="7"/>
  <c r="M2480" i="7"/>
  <c r="M2578" i="7"/>
  <c r="L3057" i="7"/>
  <c r="M3072" i="7"/>
  <c r="L3085" i="7"/>
  <c r="L3091" i="7"/>
  <c r="L3263" i="7"/>
  <c r="M3727" i="7"/>
  <c r="L4508" i="7"/>
  <c r="M4643" i="7"/>
  <c r="L4766" i="7"/>
  <c r="L4858" i="7"/>
  <c r="L4880" i="7"/>
  <c r="M4915" i="7"/>
  <c r="L4936" i="7"/>
  <c r="L4954" i="7"/>
  <c r="L4990" i="7"/>
  <c r="M5017" i="7"/>
  <c r="M5029" i="7"/>
  <c r="M5049" i="7"/>
  <c r="L5150" i="7"/>
  <c r="M5253" i="7"/>
  <c r="L5265" i="7"/>
  <c r="L5333" i="7"/>
  <c r="L5382" i="7"/>
  <c r="M5437" i="7"/>
  <c r="L5478" i="7"/>
  <c r="L5500" i="7"/>
  <c r="L5552" i="7"/>
  <c r="M5612" i="7"/>
  <c r="M5638" i="7"/>
  <c r="M5739" i="7"/>
  <c r="M5814" i="7"/>
  <c r="M5879" i="7"/>
  <c r="L5893" i="7"/>
  <c r="L6043" i="7"/>
  <c r="M6114" i="7"/>
  <c r="M6153" i="7"/>
  <c r="L6274" i="7"/>
  <c r="M6380" i="7"/>
  <c r="M6567" i="7"/>
  <c r="M6700" i="7"/>
  <c r="L1577" i="7"/>
  <c r="L1622" i="7"/>
  <c r="M1681" i="7"/>
  <c r="L1738" i="7"/>
  <c r="L1081" i="7"/>
  <c r="L1333" i="7"/>
  <c r="L1541" i="7"/>
  <c r="M1638" i="7"/>
  <c r="L1718" i="7"/>
  <c r="M1733" i="7"/>
  <c r="M1965" i="7"/>
  <c r="L2036" i="7"/>
  <c r="L2142" i="7"/>
  <c r="M2206" i="7"/>
  <c r="M2601" i="7"/>
  <c r="M2649" i="7"/>
  <c r="M2670" i="7"/>
  <c r="M2804" i="7"/>
  <c r="L2819" i="7"/>
  <c r="M2857" i="7"/>
  <c r="L2929" i="7"/>
  <c r="M2944" i="7"/>
  <c r="L3073" i="7"/>
  <c r="M3201" i="7"/>
  <c r="L3231" i="7"/>
  <c r="M3237" i="7"/>
  <c r="L3271" i="7"/>
  <c r="M3407" i="7"/>
  <c r="L3686" i="7"/>
  <c r="M4129" i="7"/>
  <c r="M4136" i="7"/>
  <c r="L4192" i="7"/>
  <c r="L4274" i="7"/>
  <c r="M4355" i="7"/>
  <c r="M4451" i="7"/>
  <c r="L4562" i="7"/>
  <c r="L4644" i="7"/>
  <c r="L4651" i="7"/>
  <c r="L4657" i="7"/>
  <c r="L4742" i="7"/>
  <c r="L5018" i="7"/>
  <c r="L5024" i="7"/>
  <c r="L5050" i="7"/>
  <c r="L5056" i="7"/>
  <c r="L5062" i="7"/>
  <c r="L5086" i="7"/>
  <c r="M5093" i="7"/>
  <c r="M5187" i="7"/>
  <c r="L5372" i="7"/>
  <c r="M5427" i="7"/>
  <c r="L5508" i="7"/>
  <c r="M5526" i="7"/>
  <c r="M5548" i="7"/>
  <c r="M5587" i="7"/>
  <c r="L5620" i="7"/>
  <c r="L5661" i="7"/>
  <c r="M5683" i="7"/>
  <c r="M5735" i="7"/>
  <c r="M5829" i="7"/>
  <c r="M5888" i="7"/>
  <c r="M5905" i="7"/>
  <c r="L5935" i="7"/>
  <c r="L5949" i="7"/>
  <c r="L6109" i="7"/>
  <c r="M6121" i="7"/>
  <c r="L6135" i="7"/>
  <c r="M6176" i="7"/>
  <c r="L6241" i="7"/>
  <c r="L6261" i="7"/>
  <c r="L6282" i="7"/>
  <c r="L6427" i="7"/>
  <c r="M6441" i="7"/>
  <c r="M6731" i="7"/>
  <c r="L1778" i="7"/>
  <c r="M1938" i="7"/>
  <c r="M2023" i="7"/>
  <c r="M2030" i="7"/>
  <c r="L2050" i="7"/>
  <c r="L2130" i="7"/>
  <c r="L2136" i="7"/>
  <c r="L2164" i="7"/>
  <c r="M2186" i="7"/>
  <c r="L2282" i="7"/>
  <c r="M2297" i="7"/>
  <c r="M2304" i="7"/>
  <c r="M2341" i="7"/>
  <c r="L2413" i="7"/>
  <c r="L2433" i="7"/>
  <c r="L2445" i="7"/>
  <c r="L2543" i="7"/>
  <c r="M2621" i="7"/>
  <c r="L2684" i="7"/>
  <c r="M2840" i="7"/>
  <c r="M2845" i="7"/>
  <c r="L2865" i="7"/>
  <c r="L3808" i="7"/>
  <c r="M3888" i="7"/>
  <c r="L4152" i="7"/>
  <c r="M4200" i="7"/>
  <c r="L4317" i="7"/>
  <c r="L4378" i="7"/>
  <c r="M4437" i="7"/>
  <c r="M4482" i="7"/>
  <c r="L4707" i="7"/>
  <c r="M4722" i="7"/>
  <c r="M4729" i="7"/>
  <c r="M4882" i="7"/>
  <c r="M4925" i="7"/>
  <c r="M4950" i="7"/>
  <c r="M4987" i="7"/>
  <c r="L5013" i="7"/>
  <c r="M5115" i="7"/>
  <c r="M5195" i="7"/>
  <c r="M5230" i="7"/>
  <c r="L5236" i="7"/>
  <c r="M5250" i="7"/>
  <c r="L5255" i="7"/>
  <c r="L5261" i="7"/>
  <c r="L5303" i="7"/>
  <c r="M5324" i="7"/>
  <c r="M5413" i="7"/>
  <c r="L5439" i="7"/>
  <c r="L5502" i="7"/>
  <c r="L5520" i="7"/>
  <c r="L5575" i="7"/>
  <c r="L5581" i="7"/>
  <c r="L5677" i="7"/>
  <c r="M5707" i="7"/>
  <c r="L5757" i="7"/>
  <c r="L5810" i="7"/>
  <c r="L5816" i="7"/>
  <c r="M5861" i="7"/>
  <c r="M6045" i="7"/>
  <c r="M6089" i="7"/>
  <c r="L6103" i="7"/>
  <c r="L6129" i="7"/>
  <c r="L6198" i="7"/>
  <c r="L6204" i="7"/>
  <c r="M6211" i="7"/>
  <c r="L6511" i="7"/>
  <c r="L6534" i="7"/>
  <c r="M6547" i="7"/>
  <c r="M6814" i="7"/>
  <c r="L1328" i="7"/>
  <c r="M1328" i="7"/>
  <c r="L1625" i="7"/>
  <c r="M1625" i="7"/>
  <c r="M1794" i="7"/>
  <c r="L1794" i="7"/>
  <c r="M1810" i="7"/>
  <c r="L1810" i="7"/>
  <c r="L2158" i="7"/>
  <c r="M2158" i="7"/>
  <c r="M2305" i="7"/>
  <c r="L2305" i="7"/>
  <c r="L3189" i="7"/>
  <c r="M3189" i="7"/>
  <c r="M3378" i="7"/>
  <c r="L3378" i="7"/>
  <c r="M3558" i="7"/>
  <c r="L3558" i="7"/>
  <c r="L3897" i="7"/>
  <c r="M3897" i="7"/>
  <c r="M4124" i="7"/>
  <c r="L4124" i="7"/>
  <c r="M4290" i="7"/>
  <c r="L4290" i="7"/>
  <c r="M4446" i="7"/>
  <c r="L4446" i="7"/>
  <c r="L4498" i="7"/>
  <c r="M4498" i="7"/>
  <c r="M4640" i="7"/>
  <c r="L4640" i="7"/>
  <c r="M4730" i="7"/>
  <c r="L4730" i="7"/>
  <c r="M4988" i="7"/>
  <c r="L4988" i="7"/>
  <c r="L5082" i="7"/>
  <c r="M5082" i="7"/>
  <c r="M5196" i="7"/>
  <c r="L5196" i="7"/>
  <c r="L5237" i="7"/>
  <c r="M5237" i="7"/>
  <c r="L5422" i="7"/>
  <c r="M5422" i="7"/>
  <c r="L5476" i="7"/>
  <c r="M5476" i="7"/>
  <c r="M6033" i="7"/>
  <c r="L6033" i="7"/>
  <c r="L6097" i="7"/>
  <c r="M6097" i="7"/>
  <c r="L6178" i="7"/>
  <c r="M6178" i="7"/>
  <c r="M6278" i="7"/>
  <c r="L6278" i="7"/>
  <c r="M6346" i="7"/>
  <c r="L6346" i="7"/>
  <c r="L6718" i="7"/>
  <c r="M6718" i="7"/>
  <c r="L5" i="7"/>
  <c r="M10" i="7"/>
  <c r="L17" i="7"/>
  <c r="L41" i="7"/>
  <c r="L73" i="7"/>
  <c r="M128" i="7"/>
  <c r="L161" i="7"/>
  <c r="M179" i="7"/>
  <c r="L193" i="7"/>
  <c r="M211" i="7"/>
  <c r="L225" i="7"/>
  <c r="M243" i="7"/>
  <c r="L257" i="7"/>
  <c r="M275" i="7"/>
  <c r="L289" i="7"/>
  <c r="L337" i="7"/>
  <c r="M376" i="7"/>
  <c r="M383" i="7"/>
  <c r="L387" i="7"/>
  <c r="L407" i="7"/>
  <c r="L447" i="7"/>
  <c r="L507" i="7"/>
  <c r="L651" i="7"/>
  <c r="M712" i="7"/>
  <c r="L719" i="7"/>
  <c r="M760" i="7"/>
  <c r="L787" i="7"/>
  <c r="L933" i="7"/>
  <c r="M952" i="7"/>
  <c r="M965" i="7"/>
  <c r="M978" i="7"/>
  <c r="L1003" i="7"/>
  <c r="L1132" i="7"/>
  <c r="M1231" i="7"/>
  <c r="L1302" i="7"/>
  <c r="M1302" i="7"/>
  <c r="L1440" i="7"/>
  <c r="M1440" i="7"/>
  <c r="M1492" i="7"/>
  <c r="L1492" i="7"/>
  <c r="L2019" i="7"/>
  <c r="M2019" i="7"/>
  <c r="L2046" i="7"/>
  <c r="M2046" i="7"/>
  <c r="M2329" i="7"/>
  <c r="L2329" i="7"/>
  <c r="M2604" i="7"/>
  <c r="L2604" i="7"/>
  <c r="M2977" i="7"/>
  <c r="L2977" i="7"/>
  <c r="L3037" i="7"/>
  <c r="M3037" i="7"/>
  <c r="M3732" i="7"/>
  <c r="L3732" i="7"/>
  <c r="M3875" i="7"/>
  <c r="L3875" i="7"/>
  <c r="M1283" i="7"/>
  <c r="L1283" i="7"/>
  <c r="M1569" i="7"/>
  <c r="L1569" i="7"/>
  <c r="L2153" i="7"/>
  <c r="M2153" i="7"/>
  <c r="L2263" i="7"/>
  <c r="M2263" i="7"/>
  <c r="M2381" i="7"/>
  <c r="L2381" i="7"/>
  <c r="M2479" i="7"/>
  <c r="L2479" i="7"/>
  <c r="M2561" i="7"/>
  <c r="L2561" i="7"/>
  <c r="M2829" i="7"/>
  <c r="L2829" i="7"/>
  <c r="M3221" i="7"/>
  <c r="L3221" i="7"/>
  <c r="L3268" i="7"/>
  <c r="M3268" i="7"/>
  <c r="M3788" i="7"/>
  <c r="L3788" i="7"/>
  <c r="M70" i="7"/>
  <c r="L91" i="7"/>
  <c r="M123" i="7"/>
  <c r="L129" i="7"/>
  <c r="L169" i="7"/>
  <c r="L201" i="7"/>
  <c r="L233" i="7"/>
  <c r="L265" i="7"/>
  <c r="L297" i="7"/>
  <c r="M360" i="7"/>
  <c r="M367" i="7"/>
  <c r="M384" i="7"/>
  <c r="L475" i="7"/>
  <c r="L603" i="7"/>
  <c r="M680" i="7"/>
  <c r="L687" i="7"/>
  <c r="M768" i="7"/>
  <c r="M816" i="7"/>
  <c r="M822" i="7"/>
  <c r="M850" i="7"/>
  <c r="L882" i="7"/>
  <c r="L923" i="7"/>
  <c r="L940" i="7"/>
  <c r="M986" i="7"/>
  <c r="L1018" i="7"/>
  <c r="L1089" i="7"/>
  <c r="M1106" i="7"/>
  <c r="L1113" i="7"/>
  <c r="L1148" i="7"/>
  <c r="L1154" i="7"/>
  <c r="L1188" i="7"/>
  <c r="L1258" i="7"/>
  <c r="M1502" i="7"/>
  <c r="L1502" i="7"/>
  <c r="M1949" i="7"/>
  <c r="L1949" i="7"/>
  <c r="M2034" i="7"/>
  <c r="L2034" i="7"/>
  <c r="M2066" i="7"/>
  <c r="L2066" i="7"/>
  <c r="M2176" i="7"/>
  <c r="L2176" i="7"/>
  <c r="L2457" i="7"/>
  <c r="M2457" i="7"/>
  <c r="L2592" i="7"/>
  <c r="M2592" i="7"/>
  <c r="M2963" i="7"/>
  <c r="L2963" i="7"/>
  <c r="L3008" i="7"/>
  <c r="M3008" i="7"/>
  <c r="L3141" i="7"/>
  <c r="M3141" i="7"/>
  <c r="M3412" i="7"/>
  <c r="L3412" i="7"/>
  <c r="L3614" i="7"/>
  <c r="M3614" i="7"/>
  <c r="M38" i="7"/>
  <c r="L87" i="7"/>
  <c r="M113" i="7"/>
  <c r="L119" i="7"/>
  <c r="L137" i="7"/>
  <c r="M163" i="7"/>
  <c r="M176" i="7"/>
  <c r="M195" i="7"/>
  <c r="M208" i="7"/>
  <c r="M227" i="7"/>
  <c r="M240" i="7"/>
  <c r="M259" i="7"/>
  <c r="M272" i="7"/>
  <c r="M291" i="7"/>
  <c r="M304" i="7"/>
  <c r="M320" i="7"/>
  <c r="M344" i="7"/>
  <c r="M351" i="7"/>
  <c r="L355" i="7"/>
  <c r="L443" i="7"/>
  <c r="L463" i="7"/>
  <c r="L483" i="7"/>
  <c r="L503" i="7"/>
  <c r="L591" i="7"/>
  <c r="L611" i="7"/>
  <c r="L631" i="7"/>
  <c r="M659" i="7"/>
  <c r="L811" i="7"/>
  <c r="L876" i="7"/>
  <c r="L954" i="7"/>
  <c r="L980" i="7"/>
  <c r="M994" i="7"/>
  <c r="M1000" i="7"/>
  <c r="M1077" i="7"/>
  <c r="L1161" i="7"/>
  <c r="M1202" i="7"/>
  <c r="L1272" i="7"/>
  <c r="L1317" i="7"/>
  <c r="M1571" i="7"/>
  <c r="L1571" i="7"/>
  <c r="L1674" i="7"/>
  <c r="M1674" i="7"/>
  <c r="M1776" i="7"/>
  <c r="L1776" i="7"/>
  <c r="M1914" i="7"/>
  <c r="L1914" i="7"/>
  <c r="M1994" i="7"/>
  <c r="L1994" i="7"/>
  <c r="L2205" i="7"/>
  <c r="M2205" i="7"/>
  <c r="M2369" i="7"/>
  <c r="L2369" i="7"/>
  <c r="L2473" i="7"/>
  <c r="M2473" i="7"/>
  <c r="L2625" i="7"/>
  <c r="M2625" i="7"/>
  <c r="L2818" i="7"/>
  <c r="M2818" i="7"/>
  <c r="L3517" i="7"/>
  <c r="M3517" i="7"/>
  <c r="L3929" i="7"/>
  <c r="M3929" i="7"/>
  <c r="M4162" i="7"/>
  <c r="L4162" i="7"/>
  <c r="L339" i="7"/>
  <c r="L385" i="7"/>
  <c r="L431" i="7"/>
  <c r="L571" i="7"/>
  <c r="L675" i="7"/>
  <c r="L721" i="7"/>
  <c r="L743" i="7"/>
  <c r="L763" i="7"/>
  <c r="M784" i="7"/>
  <c r="M790" i="7"/>
  <c r="L873" i="7"/>
  <c r="L890" i="7"/>
  <c r="M930" i="7"/>
  <c r="M936" i="7"/>
  <c r="M1114" i="7"/>
  <c r="L1176" i="7"/>
  <c r="L1234" i="7"/>
  <c r="L1285" i="7"/>
  <c r="M1305" i="7"/>
  <c r="L1360" i="7"/>
  <c r="M1360" i="7"/>
  <c r="L1528" i="7"/>
  <c r="M1528" i="7"/>
  <c r="L1753" i="7"/>
  <c r="M1753" i="7"/>
  <c r="M1870" i="7"/>
  <c r="L1870" i="7"/>
  <c r="L1923" i="7"/>
  <c r="M1923" i="7"/>
  <c r="M2068" i="7"/>
  <c r="L2068" i="7"/>
  <c r="M2178" i="7"/>
  <c r="L2178" i="7"/>
  <c r="M2266" i="7"/>
  <c r="L2266" i="7"/>
  <c r="M2281" i="7"/>
  <c r="L2281" i="7"/>
  <c r="L2466" i="7"/>
  <c r="M2466" i="7"/>
  <c r="L2620" i="7"/>
  <c r="M2620" i="7"/>
  <c r="M2811" i="7"/>
  <c r="L2811" i="7"/>
  <c r="M3258" i="7"/>
  <c r="L3258" i="7"/>
  <c r="L3833" i="7"/>
  <c r="M3833" i="7"/>
  <c r="M3916" i="7"/>
  <c r="L3916" i="7"/>
  <c r="L19" i="7"/>
  <c r="M83" i="7"/>
  <c r="M88" i="7"/>
  <c r="M120" i="7"/>
  <c r="M171" i="7"/>
  <c r="L177" i="7"/>
  <c r="M203" i="7"/>
  <c r="L209" i="7"/>
  <c r="M235" i="7"/>
  <c r="L241" i="7"/>
  <c r="M267" i="7"/>
  <c r="L273" i="7"/>
  <c r="M299" i="7"/>
  <c r="L315" i="7"/>
  <c r="M328" i="7"/>
  <c r="M352" i="7"/>
  <c r="L411" i="7"/>
  <c r="L471" i="7"/>
  <c r="L599" i="7"/>
  <c r="M840" i="7"/>
  <c r="L852" i="7"/>
  <c r="L859" i="7"/>
  <c r="M1001" i="7"/>
  <c r="L1020" i="7"/>
  <c r="M1090" i="7"/>
  <c r="L1097" i="7"/>
  <c r="L1136" i="7"/>
  <c r="L1156" i="7"/>
  <c r="M1184" i="7"/>
  <c r="L1217" i="7"/>
  <c r="M1313" i="7"/>
  <c r="L1313" i="7"/>
  <c r="L1549" i="7"/>
  <c r="M1549" i="7"/>
  <c r="L1909" i="7"/>
  <c r="M1909" i="7"/>
  <c r="M2002" i="7"/>
  <c r="L2002" i="7"/>
  <c r="M2697" i="7"/>
  <c r="L2697" i="7"/>
  <c r="M3101" i="7"/>
  <c r="L3101" i="7"/>
  <c r="L3473" i="7"/>
  <c r="M3473" i="7"/>
  <c r="M3572" i="7"/>
  <c r="L3572" i="7"/>
  <c r="M1530" i="7"/>
  <c r="L1530" i="7"/>
  <c r="L1966" i="7"/>
  <c r="M1966" i="7"/>
  <c r="M2172" i="7"/>
  <c r="L2172" i="7"/>
  <c r="M2421" i="7"/>
  <c r="L2421" i="7"/>
  <c r="M2461" i="7"/>
  <c r="L2461" i="7"/>
  <c r="M2581" i="7"/>
  <c r="L2581" i="7"/>
  <c r="M2769" i="7"/>
  <c r="L2769" i="7"/>
  <c r="M2881" i="7"/>
  <c r="L2881" i="7"/>
  <c r="M2991" i="7"/>
  <c r="L2991" i="7"/>
  <c r="L3565" i="7"/>
  <c r="M3565" i="7"/>
  <c r="L3738" i="7"/>
  <c r="M3738" i="7"/>
  <c r="L3964" i="7"/>
  <c r="M3964" i="7"/>
  <c r="L4193" i="7"/>
  <c r="M4193" i="7"/>
  <c r="L4242" i="7"/>
  <c r="M4242" i="7"/>
  <c r="M4542" i="7"/>
  <c r="L4542" i="7"/>
  <c r="M4802" i="7"/>
  <c r="L4802" i="7"/>
  <c r="L4871" i="7"/>
  <c r="M4871" i="7"/>
  <c r="L4899" i="7"/>
  <c r="M4899" i="7"/>
  <c r="M5110" i="7"/>
  <c r="L5110" i="7"/>
  <c r="L5125" i="7"/>
  <c r="M5125" i="7"/>
  <c r="M5168" i="7"/>
  <c r="L5168" i="7"/>
  <c r="L5190" i="7"/>
  <c r="M5190" i="7"/>
  <c r="L5387" i="7"/>
  <c r="M5387" i="7"/>
  <c r="L5916" i="7"/>
  <c r="M5916" i="7"/>
  <c r="L6492" i="7"/>
  <c r="M6492" i="7"/>
  <c r="L1325" i="7"/>
  <c r="L1331" i="7"/>
  <c r="M1343" i="7"/>
  <c r="L1354" i="7"/>
  <c r="L1374" i="7"/>
  <c r="L1451" i="7"/>
  <c r="M1480" i="7"/>
  <c r="M1515" i="7"/>
  <c r="L1587" i="7"/>
  <c r="L1617" i="7"/>
  <c r="M1801" i="7"/>
  <c r="L1934" i="7"/>
  <c r="M2062" i="7"/>
  <c r="M2103" i="7"/>
  <c r="L2110" i="7"/>
  <c r="L2182" i="7"/>
  <c r="M2187" i="7"/>
  <c r="L2248" i="7"/>
  <c r="L2262" i="7"/>
  <c r="L2280" i="7"/>
  <c r="M2448" i="7"/>
  <c r="L2585" i="7"/>
  <c r="L2645" i="7"/>
  <c r="L2657" i="7"/>
  <c r="L2664" i="7"/>
  <c r="L2668" i="7"/>
  <c r="L2703" i="7"/>
  <c r="L2709" i="7"/>
  <c r="L2775" i="7"/>
  <c r="L2787" i="7"/>
  <c r="L2861" i="7"/>
  <c r="M2896" i="7"/>
  <c r="M2901" i="7"/>
  <c r="M2913" i="7"/>
  <c r="L2925" i="7"/>
  <c r="L2945" i="7"/>
  <c r="M2997" i="7"/>
  <c r="L3023" i="7"/>
  <c r="M3209" i="7"/>
  <c r="M3233" i="7"/>
  <c r="M3297" i="7"/>
  <c r="M3318" i="7"/>
  <c r="L3648" i="7"/>
  <c r="M3693" i="7"/>
  <c r="M3760" i="7"/>
  <c r="M3869" i="7"/>
  <c r="M3953" i="7"/>
  <c r="M4113" i="7"/>
  <c r="M4145" i="7"/>
  <c r="L4168" i="7"/>
  <c r="L4305" i="7"/>
  <c r="M4305" i="7"/>
  <c r="L4953" i="7"/>
  <c r="M4953" i="7"/>
  <c r="M5118" i="7"/>
  <c r="L5118" i="7"/>
  <c r="M5149" i="7"/>
  <c r="L5149" i="7"/>
  <c r="L5306" i="7"/>
  <c r="M5306" i="7"/>
  <c r="M5381" i="7"/>
  <c r="L5381" i="7"/>
  <c r="M5416" i="7"/>
  <c r="L5416" i="7"/>
  <c r="L5523" i="7"/>
  <c r="M5523" i="7"/>
  <c r="M5680" i="7"/>
  <c r="L5680" i="7"/>
  <c r="M5996" i="7"/>
  <c r="L5996" i="7"/>
  <c r="M6265" i="7"/>
  <c r="L6265" i="7"/>
  <c r="M4188" i="7"/>
  <c r="L4188" i="7"/>
  <c r="M4216" i="7"/>
  <c r="L4216" i="7"/>
  <c r="M4272" i="7"/>
  <c r="L4272" i="7"/>
  <c r="M4410" i="7"/>
  <c r="L4410" i="7"/>
  <c r="M4486" i="7"/>
  <c r="L4486" i="7"/>
  <c r="M4588" i="7"/>
  <c r="L4588" i="7"/>
  <c r="L4627" i="7"/>
  <c r="M4627" i="7"/>
  <c r="M4697" i="7"/>
  <c r="L4697" i="7"/>
  <c r="M4746" i="7"/>
  <c r="L4746" i="7"/>
  <c r="M4948" i="7"/>
  <c r="L4948" i="7"/>
  <c r="L5301" i="7"/>
  <c r="M5301" i="7"/>
  <c r="L5457" i="7"/>
  <c r="M5457" i="7"/>
  <c r="M5517" i="7"/>
  <c r="L5517" i="7"/>
  <c r="L5820" i="7"/>
  <c r="M5820" i="7"/>
  <c r="L6078" i="7"/>
  <c r="M6078" i="7"/>
  <c r="L6318" i="7"/>
  <c r="M6318" i="7"/>
  <c r="L2653" i="7"/>
  <c r="L2665" i="7"/>
  <c r="M2688" i="7"/>
  <c r="L2731" i="7"/>
  <c r="M2745" i="7"/>
  <c r="L2765" i="7"/>
  <c r="L2771" i="7"/>
  <c r="M2796" i="7"/>
  <c r="M2869" i="7"/>
  <c r="L2883" i="7"/>
  <c r="L2897" i="7"/>
  <c r="M2960" i="7"/>
  <c r="L2973" i="7"/>
  <c r="L3005" i="7"/>
  <c r="L3039" i="7"/>
  <c r="M3056" i="7"/>
  <c r="M3137" i="7"/>
  <c r="M3185" i="7"/>
  <c r="M3217" i="7"/>
  <c r="M3230" i="7"/>
  <c r="L3234" i="7"/>
  <c r="M3254" i="7"/>
  <c r="M3270" i="7"/>
  <c r="L3314" i="7"/>
  <c r="L3380" i="7"/>
  <c r="M3394" i="7"/>
  <c r="M3470" i="7"/>
  <c r="L3554" i="7"/>
  <c r="M3581" i="7"/>
  <c r="M3602" i="7"/>
  <c r="L3636" i="7"/>
  <c r="M3669" i="7"/>
  <c r="L3689" i="7"/>
  <c r="M3707" i="7"/>
  <c r="L3748" i="7"/>
  <c r="M3805" i="7"/>
  <c r="M3857" i="7"/>
  <c r="M3937" i="7"/>
  <c r="L3994" i="7"/>
  <c r="M4013" i="7"/>
  <c r="M4033" i="7"/>
  <c r="L4104" i="7"/>
  <c r="M4114" i="7"/>
  <c r="L4120" i="7"/>
  <c r="L4146" i="7"/>
  <c r="L4176" i="7"/>
  <c r="L4265" i="7"/>
  <c r="M4265" i="7"/>
  <c r="L4419" i="7"/>
  <c r="M4419" i="7"/>
  <c r="L4450" i="7"/>
  <c r="M4450" i="7"/>
  <c r="L4522" i="7"/>
  <c r="M4522" i="7"/>
  <c r="L4650" i="7"/>
  <c r="M4650" i="7"/>
  <c r="M4691" i="7"/>
  <c r="L4691" i="7"/>
  <c r="L4942" i="7"/>
  <c r="M4942" i="7"/>
  <c r="M5157" i="7"/>
  <c r="L5157" i="7"/>
  <c r="L5179" i="7"/>
  <c r="M5179" i="7"/>
  <c r="M5214" i="7"/>
  <c r="L5214" i="7"/>
  <c r="L6388" i="7"/>
  <c r="M6388" i="7"/>
  <c r="L6685" i="7"/>
  <c r="M6685" i="7"/>
  <c r="M3125" i="7"/>
  <c r="L3157" i="7"/>
  <c r="M3205" i="7"/>
  <c r="L3277" i="7"/>
  <c r="M3361" i="7"/>
  <c r="M3402" i="7"/>
  <c r="L3457" i="7"/>
  <c r="L3464" i="7"/>
  <c r="M3535" i="7"/>
  <c r="M3541" i="7"/>
  <c r="M3702" i="7"/>
  <c r="L3714" i="7"/>
  <c r="M3785" i="7"/>
  <c r="L3812" i="7"/>
  <c r="M3865" i="7"/>
  <c r="L3900" i="7"/>
  <c r="L3932" i="7"/>
  <c r="M3981" i="7"/>
  <c r="L3988" i="7"/>
  <c r="L4000" i="7"/>
  <c r="M4049" i="7"/>
  <c r="L4164" i="7"/>
  <c r="L4170" i="7"/>
  <c r="L4196" i="7"/>
  <c r="L4210" i="7"/>
  <c r="M4218" i="7"/>
  <c r="L4218" i="7"/>
  <c r="L4245" i="7"/>
  <c r="M4258" i="7"/>
  <c r="M4458" i="7"/>
  <c r="L4458" i="7"/>
  <c r="M4881" i="7"/>
  <c r="L4881" i="7"/>
  <c r="M4916" i="7"/>
  <c r="L4916" i="7"/>
  <c r="M5030" i="7"/>
  <c r="L5030" i="7"/>
  <c r="M5438" i="7"/>
  <c r="L5438" i="7"/>
  <c r="L5501" i="7"/>
  <c r="M5501" i="7"/>
  <c r="L5613" i="7"/>
  <c r="M5613" i="7"/>
  <c r="M5668" i="7"/>
  <c r="L5668" i="7"/>
  <c r="L1491" i="7"/>
  <c r="M1518" i="7"/>
  <c r="L1606" i="7"/>
  <c r="L1798" i="7"/>
  <c r="M1811" i="7"/>
  <c r="L1826" i="7"/>
  <c r="M1907" i="7"/>
  <c r="L1918" i="7"/>
  <c r="M1978" i="7"/>
  <c r="L1984" i="7"/>
  <c r="M2035" i="7"/>
  <c r="M2154" i="7"/>
  <c r="M2185" i="7"/>
  <c r="M2190" i="7"/>
  <c r="L2196" i="7"/>
  <c r="M2231" i="7"/>
  <c r="L2264" i="7"/>
  <c r="L2270" i="7"/>
  <c r="L2429" i="7"/>
  <c r="M2477" i="7"/>
  <c r="M2482" i="7"/>
  <c r="M2549" i="7"/>
  <c r="M2562" i="7"/>
  <c r="M2569" i="7"/>
  <c r="M2588" i="7"/>
  <c r="M2593" i="7"/>
  <c r="M2629" i="7"/>
  <c r="M2642" i="7"/>
  <c r="L2689" i="7"/>
  <c r="M2746" i="7"/>
  <c r="M2772" i="7"/>
  <c r="M2778" i="7"/>
  <c r="L2797" i="7"/>
  <c r="L2803" i="7"/>
  <c r="M2809" i="7"/>
  <c r="M2821" i="7"/>
  <c r="L2839" i="7"/>
  <c r="L2843" i="7"/>
  <c r="L2847" i="7"/>
  <c r="L2851" i="7"/>
  <c r="L2911" i="7"/>
  <c r="M2928" i="7"/>
  <c r="L2961" i="7"/>
  <c r="M2981" i="7"/>
  <c r="M4233" i="7"/>
  <c r="L4240" i="7"/>
  <c r="M4362" i="7"/>
  <c r="L4362" i="7"/>
  <c r="M4496" i="7"/>
  <c r="L4496" i="7"/>
  <c r="M4532" i="7"/>
  <c r="L4532" i="7"/>
  <c r="M4568" i="7"/>
  <c r="L4568" i="7"/>
  <c r="M4912" i="7"/>
  <c r="L4912" i="7"/>
  <c r="M5068" i="7"/>
  <c r="L5068" i="7"/>
  <c r="M5100" i="7"/>
  <c r="L5100" i="7"/>
  <c r="L5137" i="7"/>
  <c r="M5137" i="7"/>
  <c r="L5181" i="7"/>
  <c r="M5181" i="7"/>
  <c r="L5201" i="7"/>
  <c r="M5201" i="7"/>
  <c r="M5397" i="7"/>
  <c r="L5397" i="7"/>
  <c r="M5488" i="7"/>
  <c r="L5488" i="7"/>
  <c r="M5599" i="7"/>
  <c r="L5599" i="7"/>
  <c r="M5794" i="7"/>
  <c r="L5794" i="7"/>
  <c r="M5881" i="7"/>
  <c r="L5881" i="7"/>
  <c r="M6298" i="7"/>
  <c r="L6298" i="7"/>
  <c r="L6351" i="7"/>
  <c r="M6351" i="7"/>
  <c r="L2995" i="7"/>
  <c r="L3213" i="7"/>
  <c r="L3382" i="7"/>
  <c r="M4253" i="7"/>
  <c r="L4253" i="7"/>
  <c r="L4325" i="7"/>
  <c r="M4325" i="7"/>
  <c r="L4854" i="7"/>
  <c r="M4854" i="7"/>
  <c r="L5025" i="7"/>
  <c r="M5025" i="7"/>
  <c r="L5057" i="7"/>
  <c r="M5057" i="7"/>
  <c r="L5160" i="7"/>
  <c r="M5160" i="7"/>
  <c r="M5392" i="7"/>
  <c r="L5392" i="7"/>
  <c r="M5428" i="7"/>
  <c r="L5428" i="7"/>
  <c r="M5662" i="7"/>
  <c r="L5662" i="7"/>
  <c r="L5875" i="7"/>
  <c r="M5875" i="7"/>
  <c r="M6110" i="7"/>
  <c r="M5211" i="7"/>
  <c r="L5229" i="7"/>
  <c r="M5252" i="7"/>
  <c r="M5326" i="7"/>
  <c r="M5345" i="7"/>
  <c r="M5377" i="7"/>
  <c r="L5484" i="7"/>
  <c r="M5550" i="7"/>
  <c r="M5555" i="7"/>
  <c r="L5560" i="7"/>
  <c r="L5573" i="7"/>
  <c r="L5584" i="7"/>
  <c r="L5621" i="7"/>
  <c r="M5659" i="7"/>
  <c r="L5664" i="7"/>
  <c r="M5705" i="7"/>
  <c r="M5796" i="7"/>
  <c r="M5822" i="7"/>
  <c r="M5895" i="7"/>
  <c r="L5933" i="7"/>
  <c r="L5951" i="7"/>
  <c r="L6059" i="7"/>
  <c r="L6087" i="7"/>
  <c r="M6106" i="7"/>
  <c r="L6149" i="7"/>
  <c r="M6161" i="7"/>
  <c r="L6194" i="7"/>
  <c r="L6220" i="7"/>
  <c r="M6286" i="7"/>
  <c r="L6314" i="7"/>
  <c r="L6523" i="7"/>
  <c r="L6563" i="7"/>
  <c r="L6695" i="7"/>
  <c r="L6741" i="7"/>
  <c r="M4225" i="7"/>
  <c r="M4231" i="7"/>
  <c r="L4426" i="7"/>
  <c r="L4452" i="7"/>
  <c r="M4553" i="7"/>
  <c r="L4566" i="7"/>
  <c r="L4578" i="7"/>
  <c r="L4658" i="7"/>
  <c r="L4670" i="7"/>
  <c r="M4738" i="7"/>
  <c r="M4762" i="7"/>
  <c r="L4811" i="7"/>
  <c r="L4868" i="7"/>
  <c r="L4874" i="7"/>
  <c r="M4883" i="7"/>
  <c r="L4896" i="7"/>
  <c r="L4902" i="7"/>
  <c r="L5400" i="7"/>
  <c r="L5414" i="7"/>
  <c r="M5419" i="7"/>
  <c r="M5965" i="7"/>
  <c r="M5993" i="7"/>
  <c r="L6081" i="7"/>
  <c r="L6250" i="7"/>
  <c r="M6262" i="7"/>
  <c r="M6275" i="7"/>
  <c r="M6343" i="7"/>
  <c r="L6597" i="7"/>
  <c r="M6623" i="7"/>
  <c r="M6646" i="7"/>
  <c r="L6735" i="7"/>
  <c r="L6790" i="7"/>
  <c r="L4260" i="7"/>
  <c r="L4285" i="7"/>
  <c r="M4303" i="7"/>
  <c r="M4309" i="7"/>
  <c r="M4323" i="7"/>
  <c r="M4387" i="7"/>
  <c r="L4414" i="7"/>
  <c r="L4420" i="7"/>
  <c r="M4487" i="7"/>
  <c r="M4533" i="7"/>
  <c r="L4622" i="7"/>
  <c r="L4628" i="7"/>
  <c r="M4635" i="7"/>
  <c r="M4698" i="7"/>
  <c r="L4705" i="7"/>
  <c r="L4819" i="7"/>
  <c r="M4826" i="7"/>
  <c r="M4855" i="7"/>
  <c r="M4890" i="7"/>
  <c r="L4968" i="7"/>
  <c r="L5010" i="7"/>
  <c r="L5016" i="7"/>
  <c r="L5026" i="7"/>
  <c r="L5038" i="7"/>
  <c r="L5096" i="7"/>
  <c r="L5101" i="7"/>
  <c r="L5114" i="7"/>
  <c r="L5126" i="7"/>
  <c r="M5133" i="7"/>
  <c r="M5169" i="7"/>
  <c r="M5278" i="7"/>
  <c r="L5293" i="7"/>
  <c r="L5310" i="7"/>
  <c r="M5323" i="7"/>
  <c r="L5327" i="7"/>
  <c r="M5346" i="7"/>
  <c r="L5448" i="7"/>
  <c r="M5461" i="7"/>
  <c r="L5533" i="7"/>
  <c r="L5540" i="7"/>
  <c r="M5547" i="7"/>
  <c r="L5551" i="7"/>
  <c r="M5574" i="7"/>
  <c r="L5636" i="7"/>
  <c r="L5640" i="7"/>
  <c r="M5678" i="7"/>
  <c r="L5776" i="7"/>
  <c r="M5818" i="7"/>
  <c r="L5845" i="7"/>
  <c r="L6371" i="7"/>
  <c r="M6449" i="7"/>
  <c r="M6544" i="7"/>
  <c r="M6550" i="7"/>
  <c r="M6702" i="7"/>
  <c r="M6009" i="7"/>
  <c r="F3" i="9"/>
  <c r="J3" i="9" s="1"/>
  <c r="G3" i="9"/>
  <c r="K3" i="9" s="1"/>
  <c r="G11" i="9"/>
  <c r="K11" i="9" s="1"/>
  <c r="F11" i="9"/>
  <c r="J11" i="9" s="1"/>
  <c r="G9" i="9"/>
  <c r="K9" i="9" s="1"/>
  <c r="F9" i="9"/>
  <c r="J9" i="9" s="1"/>
  <c r="F6" i="9"/>
  <c r="J6" i="9" s="1"/>
  <c r="G6" i="9"/>
  <c r="K6" i="9" s="1"/>
  <c r="G4" i="9"/>
  <c r="K4" i="9" s="1"/>
  <c r="F4" i="9"/>
  <c r="J4" i="9" s="1"/>
  <c r="G12" i="9"/>
  <c r="K12" i="9" s="1"/>
  <c r="F12" i="9"/>
  <c r="J12" i="9" s="1"/>
  <c r="G8" i="9"/>
  <c r="K8" i="9" s="1"/>
  <c r="F8" i="9"/>
  <c r="J8" i="9" s="1"/>
  <c r="F7" i="9"/>
  <c r="J7" i="9" s="1"/>
  <c r="G7" i="9"/>
  <c r="K7" i="9" s="1"/>
  <c r="F10" i="9"/>
  <c r="J10" i="9" s="1"/>
  <c r="G10" i="9"/>
  <c r="K10" i="9" s="1"/>
  <c r="G5" i="9"/>
  <c r="K5" i="9" s="1"/>
  <c r="F5" i="9"/>
  <c r="J5" i="9" s="1"/>
  <c r="M16" i="7"/>
  <c r="L23" i="7"/>
  <c r="L27" i="7"/>
  <c r="L55" i="7"/>
  <c r="M104" i="7"/>
  <c r="L115" i="7"/>
  <c r="M136" i="7"/>
  <c r="M147" i="7"/>
  <c r="M160" i="7"/>
  <c r="M251" i="7"/>
  <c r="L264" i="7"/>
  <c r="M264" i="7"/>
  <c r="M288" i="7"/>
  <c r="M329" i="7"/>
  <c r="L329" i="7"/>
  <c r="L336" i="7"/>
  <c r="M336" i="7"/>
  <c r="L361" i="7"/>
  <c r="L368" i="7"/>
  <c r="M368" i="7"/>
  <c r="M395" i="7"/>
  <c r="L395" i="7"/>
  <c r="M643" i="7"/>
  <c r="L643" i="7"/>
  <c r="L216" i="7"/>
  <c r="M216" i="7"/>
  <c r="M487" i="7"/>
  <c r="L487" i="7"/>
  <c r="M575" i="7"/>
  <c r="L575" i="7"/>
  <c r="M615" i="7"/>
  <c r="L615" i="7"/>
  <c r="M24" i="7"/>
  <c r="M56" i="7"/>
  <c r="L105" i="7"/>
  <c r="L111" i="7"/>
  <c r="M131" i="7"/>
  <c r="M155" i="7"/>
  <c r="L168" i="7"/>
  <c r="M168" i="7"/>
  <c r="M192" i="7"/>
  <c r="M283" i="7"/>
  <c r="L296" i="7"/>
  <c r="M296" i="7"/>
  <c r="L347" i="7"/>
  <c r="L363" i="7"/>
  <c r="M363" i="7"/>
  <c r="L379" i="7"/>
  <c r="L435" i="7"/>
  <c r="M673" i="7"/>
  <c r="L673" i="7"/>
  <c r="L248" i="7"/>
  <c r="M248" i="7"/>
  <c r="L423" i="7"/>
  <c r="M563" i="7"/>
  <c r="L563" i="7"/>
  <c r="L11" i="7"/>
  <c r="L25" i="7"/>
  <c r="M30" i="7"/>
  <c r="L57" i="7"/>
  <c r="M102" i="7"/>
  <c r="M187" i="7"/>
  <c r="L200" i="7"/>
  <c r="M200" i="7"/>
  <c r="M224" i="7"/>
  <c r="M343" i="7"/>
  <c r="L359" i="7"/>
  <c r="M359" i="7"/>
  <c r="M375" i="7"/>
  <c r="M391" i="7"/>
  <c r="L391" i="7"/>
  <c r="L152" i="7"/>
  <c r="M152" i="7"/>
  <c r="L280" i="7"/>
  <c r="M280" i="7"/>
  <c r="M511" i="7"/>
  <c r="L511" i="7"/>
  <c r="M551" i="7"/>
  <c r="L551" i="7"/>
  <c r="L632" i="7"/>
  <c r="M632" i="7"/>
  <c r="L3" i="7"/>
  <c r="M18" i="7"/>
  <c r="M22" i="7"/>
  <c r="L43" i="7"/>
  <c r="M49" i="7"/>
  <c r="M54" i="7"/>
  <c r="M64" i="7"/>
  <c r="L75" i="7"/>
  <c r="L103" i="7"/>
  <c r="M219" i="7"/>
  <c r="L232" i="7"/>
  <c r="M232" i="7"/>
  <c r="M256" i="7"/>
  <c r="L321" i="7"/>
  <c r="M321" i="7"/>
  <c r="L696" i="7"/>
  <c r="M696" i="7"/>
  <c r="L184" i="7"/>
  <c r="M184" i="7"/>
  <c r="L345" i="7"/>
  <c r="M345" i="7"/>
  <c r="L377" i="7"/>
  <c r="M377" i="7"/>
  <c r="M459" i="7"/>
  <c r="L459" i="7"/>
  <c r="M499" i="7"/>
  <c r="L499" i="7"/>
  <c r="M627" i="7"/>
  <c r="L627" i="7"/>
  <c r="M312" i="7"/>
  <c r="M403" i="7"/>
  <c r="M415" i="7"/>
  <c r="L427" i="7"/>
  <c r="M467" i="7"/>
  <c r="M479" i="7"/>
  <c r="L491" i="7"/>
  <c r="M531" i="7"/>
  <c r="M543" i="7"/>
  <c r="L555" i="7"/>
  <c r="M595" i="7"/>
  <c r="M607" i="7"/>
  <c r="L619" i="7"/>
  <c r="L641" i="7"/>
  <c r="M671" i="7"/>
  <c r="M735" i="7"/>
  <c r="L747" i="7"/>
  <c r="M759" i="7"/>
  <c r="L795" i="7"/>
  <c r="M824" i="7"/>
  <c r="M830" i="7"/>
  <c r="M846" i="7"/>
  <c r="M856" i="7"/>
  <c r="M866" i="7"/>
  <c r="M872" i="7"/>
  <c r="L875" i="7"/>
  <c r="L881" i="7"/>
  <c r="M897" i="7"/>
  <c r="L908" i="7"/>
  <c r="L939" i="7"/>
  <c r="L945" i="7"/>
  <c r="M961" i="7"/>
  <c r="L1017" i="7"/>
  <c r="M1033" i="7"/>
  <c r="M1045" i="7"/>
  <c r="L1057" i="7"/>
  <c r="M1066" i="7"/>
  <c r="M1072" i="7"/>
  <c r="M1082" i="7"/>
  <c r="M1088" i="7"/>
  <c r="M1104" i="7"/>
  <c r="L1120" i="7"/>
  <c r="L1144" i="7"/>
  <c r="L1155" i="7"/>
  <c r="L1185" i="7"/>
  <c r="L1194" i="7"/>
  <c r="L1233" i="7"/>
  <c r="M1255" i="7"/>
  <c r="M1266" i="7"/>
  <c r="L1314" i="7"/>
  <c r="L1318" i="7"/>
  <c r="M1330" i="7"/>
  <c r="M1334" i="7"/>
  <c r="L1385" i="7"/>
  <c r="L1395" i="7"/>
  <c r="M1418" i="7"/>
  <c r="M1453" i="7"/>
  <c r="L1460" i="7"/>
  <c r="M1472" i="7"/>
  <c r="M1517" i="7"/>
  <c r="M1529" i="7"/>
  <c r="M1538" i="7"/>
  <c r="M1550" i="7"/>
  <c r="M1557" i="7"/>
  <c r="M1570" i="7"/>
  <c r="L1574" i="7"/>
  <c r="M1579" i="7"/>
  <c r="L1579" i="7"/>
  <c r="M1590" i="7"/>
  <c r="M1595" i="7"/>
  <c r="L1595" i="7"/>
  <c r="M1634" i="7"/>
  <c r="L1648" i="7"/>
  <c r="L1682" i="7"/>
  <c r="M1682" i="7"/>
  <c r="L1534" i="7"/>
  <c r="L1602" i="7"/>
  <c r="L1635" i="7"/>
  <c r="M1635" i="7"/>
  <c r="M1642" i="7"/>
  <c r="L1642" i="7"/>
  <c r="L1677" i="7"/>
  <c r="M1677" i="7"/>
  <c r="M1706" i="7"/>
  <c r="L1706" i="7"/>
  <c r="L1746" i="7"/>
  <c r="M1746" i="7"/>
  <c r="M1824" i="7"/>
  <c r="L1824" i="7"/>
  <c r="L1567" i="7"/>
  <c r="M1567" i="7"/>
  <c r="M1728" i="7"/>
  <c r="L1728" i="7"/>
  <c r="L1891" i="7"/>
  <c r="M1891" i="7"/>
  <c r="L703" i="7"/>
  <c r="L755" i="7"/>
  <c r="M767" i="7"/>
  <c r="L779" i="7"/>
  <c r="L803" i="7"/>
  <c r="M832" i="7"/>
  <c r="M838" i="7"/>
  <c r="L853" i="7"/>
  <c r="M858" i="7"/>
  <c r="L889" i="7"/>
  <c r="L905" i="7"/>
  <c r="L937" i="7"/>
  <c r="L953" i="7"/>
  <c r="M981" i="7"/>
  <c r="L993" i="7"/>
  <c r="M1002" i="7"/>
  <c r="M1042" i="7"/>
  <c r="M1058" i="7"/>
  <c r="L1064" i="7"/>
  <c r="L1080" i="7"/>
  <c r="L1084" i="7"/>
  <c r="L1128" i="7"/>
  <c r="L1140" i="7"/>
  <c r="L1162" i="7"/>
  <c r="L1196" i="7"/>
  <c r="L1208" i="7"/>
  <c r="L1240" i="7"/>
  <c r="L1284" i="7"/>
  <c r="M1320" i="7"/>
  <c r="L1358" i="7"/>
  <c r="L1408" i="7"/>
  <c r="L1426" i="7"/>
  <c r="L1430" i="7"/>
  <c r="L1438" i="7"/>
  <c r="M1506" i="7"/>
  <c r="M1553" i="7"/>
  <c r="L1553" i="7"/>
  <c r="L1576" i="7"/>
  <c r="M1597" i="7"/>
  <c r="L1630" i="7"/>
  <c r="L1637" i="7"/>
  <c r="M1637" i="7"/>
  <c r="M1650" i="7"/>
  <c r="L1666" i="7"/>
  <c r="M1666" i="7"/>
  <c r="M1754" i="7"/>
  <c r="M1762" i="7"/>
  <c r="L1762" i="7"/>
  <c r="L523" i="7"/>
  <c r="L587" i="7"/>
  <c r="L639" i="7"/>
  <c r="L691" i="7"/>
  <c r="M744" i="7"/>
  <c r="M792" i="7"/>
  <c r="M798" i="7"/>
  <c r="L827" i="7"/>
  <c r="L844" i="7"/>
  <c r="L865" i="7"/>
  <c r="L869" i="7"/>
  <c r="L900" i="7"/>
  <c r="L917" i="7"/>
  <c r="M922" i="7"/>
  <c r="L987" i="7"/>
  <c r="L1019" i="7"/>
  <c r="L1025" i="7"/>
  <c r="L1036" i="7"/>
  <c r="M1048" i="7"/>
  <c r="M1096" i="7"/>
  <c r="M1112" i="7"/>
  <c r="L1153" i="7"/>
  <c r="L1168" i="7"/>
  <c r="L1187" i="7"/>
  <c r="L1192" i="7"/>
  <c r="L1203" i="7"/>
  <c r="M1225" i="7"/>
  <c r="L1235" i="7"/>
  <c r="M1248" i="7"/>
  <c r="L1252" i="7"/>
  <c r="L1257" i="7"/>
  <c r="L1290" i="7"/>
  <c r="L1312" i="7"/>
  <c r="L1337" i="7"/>
  <c r="L1342" i="7"/>
  <c r="L1370" i="7"/>
  <c r="L1398" i="7"/>
  <c r="L1434" i="7"/>
  <c r="M1490" i="7"/>
  <c r="L1494" i="7"/>
  <c r="L1501" i="7"/>
  <c r="L1531" i="7"/>
  <c r="L1536" i="7"/>
  <c r="L1568" i="7"/>
  <c r="L1593" i="7"/>
  <c r="M1598" i="7"/>
  <c r="L1598" i="7"/>
  <c r="M1618" i="7"/>
  <c r="M1686" i="7"/>
  <c r="L1686" i="7"/>
  <c r="M1878" i="7"/>
  <c r="M1619" i="7"/>
  <c r="L1619" i="7"/>
  <c r="M1750" i="7"/>
  <c r="L1750" i="7"/>
  <c r="L1633" i="7"/>
  <c r="M1633" i="7"/>
  <c r="L455" i="7"/>
  <c r="L519" i="7"/>
  <c r="L583" i="7"/>
  <c r="L635" i="7"/>
  <c r="M664" i="7"/>
  <c r="L705" i="7"/>
  <c r="M728" i="7"/>
  <c r="M752" i="7"/>
  <c r="M776" i="7"/>
  <c r="M800" i="7"/>
  <c r="M806" i="7"/>
  <c r="L835" i="7"/>
  <c r="L891" i="7"/>
  <c r="M914" i="7"/>
  <c r="L955" i="7"/>
  <c r="L972" i="7"/>
  <c r="M984" i="7"/>
  <c r="L1004" i="7"/>
  <c r="L1010" i="7"/>
  <c r="M1050" i="7"/>
  <c r="M1061" i="7"/>
  <c r="M1160" i="7"/>
  <c r="L1164" i="7"/>
  <c r="L1210" i="7"/>
  <c r="L1216" i="7"/>
  <c r="M1271" i="7"/>
  <c r="L1275" i="7"/>
  <c r="M1298" i="7"/>
  <c r="M1303" i="7"/>
  <c r="L1308" i="7"/>
  <c r="M1368" i="7"/>
  <c r="L1372" i="7"/>
  <c r="L1378" i="7"/>
  <c r="M1399" i="7"/>
  <c r="M1424" i="7"/>
  <c r="M1432" i="7"/>
  <c r="L1435" i="7"/>
  <c r="L1448" i="7"/>
  <c r="M1466" i="7"/>
  <c r="M1578" i="7"/>
  <c r="L1585" i="7"/>
  <c r="M1594" i="7"/>
  <c r="M1654" i="7"/>
  <c r="L1654" i="7"/>
  <c r="M1766" i="7"/>
  <c r="L1766" i="7"/>
  <c r="L1845" i="7"/>
  <c r="M1845" i="7"/>
  <c r="L1730" i="7"/>
  <c r="L1741" i="7"/>
  <c r="L1802" i="7"/>
  <c r="L1814" i="7"/>
  <c r="L1856" i="7"/>
  <c r="L1917" i="7"/>
  <c r="M1922" i="7"/>
  <c r="M1926" i="7"/>
  <c r="M1942" i="7"/>
  <c r="L1990" i="7"/>
  <c r="L2013" i="7"/>
  <c r="L2018" i="7"/>
  <c r="M2033" i="7"/>
  <c r="L2052" i="7"/>
  <c r="M2067" i="7"/>
  <c r="L2078" i="7"/>
  <c r="M2085" i="7"/>
  <c r="M2102" i="7"/>
  <c r="M2135" i="7"/>
  <c r="L2152" i="7"/>
  <c r="L2188" i="7"/>
  <c r="M2198" i="7"/>
  <c r="L2204" i="7"/>
  <c r="L2214" i="7"/>
  <c r="L2220" i="7"/>
  <c r="L2226" i="7"/>
  <c r="M2230" i="7"/>
  <c r="L2365" i="7"/>
  <c r="L2412" i="7"/>
  <c r="M2434" i="7"/>
  <c r="L2449" i="7"/>
  <c r="M2460" i="7"/>
  <c r="M2481" i="7"/>
  <c r="L2495" i="7"/>
  <c r="L2501" i="7"/>
  <c r="L2572" i="7"/>
  <c r="L2577" i="7"/>
  <c r="M2641" i="7"/>
  <c r="M2652" i="7"/>
  <c r="M2656" i="7"/>
  <c r="M2661" i="7"/>
  <c r="L2699" i="7"/>
  <c r="L2755" i="7"/>
  <c r="L2761" i="7"/>
  <c r="L2795" i="7"/>
  <c r="L2805" i="7"/>
  <c r="M2810" i="7"/>
  <c r="L2827" i="7"/>
  <c r="L2877" i="7"/>
  <c r="L2895" i="7"/>
  <c r="L2927" i="7"/>
  <c r="L2931" i="7"/>
  <c r="M2937" i="7"/>
  <c r="L2943" i="7"/>
  <c r="L2989" i="7"/>
  <c r="L2993" i="7"/>
  <c r="L3009" i="7"/>
  <c r="L3027" i="7"/>
  <c r="L3055" i="7"/>
  <c r="L3059" i="7"/>
  <c r="M3065" i="7"/>
  <c r="L3071" i="7"/>
  <c r="L3117" i="7"/>
  <c r="M3169" i="7"/>
  <c r="L3181" i="7"/>
  <c r="L3242" i="7"/>
  <c r="L3274" i="7"/>
  <c r="L3295" i="7"/>
  <c r="M3329" i="7"/>
  <c r="M3334" i="7"/>
  <c r="L3393" i="7"/>
  <c r="M3393" i="7"/>
  <c r="L3461" i="7"/>
  <c r="M3461" i="7"/>
  <c r="L3089" i="7"/>
  <c r="M3129" i="7"/>
  <c r="M3193" i="7"/>
  <c r="M3289" i="7"/>
  <c r="L3310" i="7"/>
  <c r="M3310" i="7"/>
  <c r="L3386" i="7"/>
  <c r="M3386" i="7"/>
  <c r="L3414" i="7"/>
  <c r="M3414" i="7"/>
  <c r="L3482" i="7"/>
  <c r="M3482" i="7"/>
  <c r="M3408" i="7"/>
  <c r="L3408" i="7"/>
  <c r="L3463" i="7"/>
  <c r="M3463" i="7"/>
  <c r="L3483" i="7"/>
  <c r="M3483" i="7"/>
  <c r="L1904" i="7"/>
  <c r="M1939" i="7"/>
  <c r="L2014" i="7"/>
  <c r="M2039" i="7"/>
  <c r="L2054" i="7"/>
  <c r="L2222" i="7"/>
  <c r="M2237" i="7"/>
  <c r="M2274" i="7"/>
  <c r="L2289" i="7"/>
  <c r="M2348" i="7"/>
  <c r="L2353" i="7"/>
  <c r="M2384" i="7"/>
  <c r="M2396" i="7"/>
  <c r="M2450" i="7"/>
  <c r="L2517" i="7"/>
  <c r="L2524" i="7"/>
  <c r="M2573" i="7"/>
  <c r="L2671" i="7"/>
  <c r="M2686" i="7"/>
  <c r="M2729" i="7"/>
  <c r="M2757" i="7"/>
  <c r="L2763" i="7"/>
  <c r="L2773" i="7"/>
  <c r="L2807" i="7"/>
  <c r="L2863" i="7"/>
  <c r="L2867" i="7"/>
  <c r="M2873" i="7"/>
  <c r="L2879" i="7"/>
  <c r="M2933" i="7"/>
  <c r="L2975" i="7"/>
  <c r="L2979" i="7"/>
  <c r="M2985" i="7"/>
  <c r="L3011" i="7"/>
  <c r="M3024" i="7"/>
  <c r="M3061" i="7"/>
  <c r="L3103" i="7"/>
  <c r="L3107" i="7"/>
  <c r="M3113" i="7"/>
  <c r="M3177" i="7"/>
  <c r="L3370" i="7"/>
  <c r="L3493" i="7"/>
  <c r="M3493" i="7"/>
  <c r="L3507" i="7"/>
  <c r="M3507" i="7"/>
  <c r="L3514" i="7"/>
  <c r="M3514" i="7"/>
  <c r="L3549" i="7"/>
  <c r="M3549" i="7"/>
  <c r="M1925" i="7"/>
  <c r="L1930" i="7"/>
  <c r="L1946" i="7"/>
  <c r="L1950" i="7"/>
  <c r="M2026" i="7"/>
  <c r="L2032" i="7"/>
  <c r="M2055" i="7"/>
  <c r="L2077" i="7"/>
  <c r="M2087" i="7"/>
  <c r="L2094" i="7"/>
  <c r="M2101" i="7"/>
  <c r="L2120" i="7"/>
  <c r="L2138" i="7"/>
  <c r="M2150" i="7"/>
  <c r="L2160" i="7"/>
  <c r="M2202" i="7"/>
  <c r="L2212" i="7"/>
  <c r="L2218" i="7"/>
  <c r="M2229" i="7"/>
  <c r="L2238" i="7"/>
  <c r="L2258" i="7"/>
  <c r="M2275" i="7"/>
  <c r="L2285" i="7"/>
  <c r="L2317" i="7"/>
  <c r="L2349" i="7"/>
  <c r="M2397" i="7"/>
  <c r="L2545" i="7"/>
  <c r="M2672" i="7"/>
  <c r="L2683" i="7"/>
  <c r="L2687" i="7"/>
  <c r="M2701" i="7"/>
  <c r="L2725" i="7"/>
  <c r="M2730" i="7"/>
  <c r="M2736" i="7"/>
  <c r="M2741" i="7"/>
  <c r="M2764" i="7"/>
  <c r="L2793" i="7"/>
  <c r="M2853" i="7"/>
  <c r="M2864" i="7"/>
  <c r="M2880" i="7"/>
  <c r="L2893" i="7"/>
  <c r="L2941" i="7"/>
  <c r="L2959" i="7"/>
  <c r="M2976" i="7"/>
  <c r="L3025" i="7"/>
  <c r="L3069" i="7"/>
  <c r="L3087" i="7"/>
  <c r="M3104" i="7"/>
  <c r="M3161" i="7"/>
  <c r="L3173" i="7"/>
  <c r="M3225" i="7"/>
  <c r="L3246" i="7"/>
  <c r="L3279" i="7"/>
  <c r="M3279" i="7"/>
  <c r="M3446" i="7"/>
  <c r="L3446" i="7"/>
  <c r="L3487" i="7"/>
  <c r="M3487" i="7"/>
  <c r="M1763" i="7"/>
  <c r="M1790" i="7"/>
  <c r="M1834" i="7"/>
  <c r="L1862" i="7"/>
  <c r="L1869" i="7"/>
  <c r="L1894" i="7"/>
  <c r="L1901" i="7"/>
  <c r="L2022" i="7"/>
  <c r="M2042" i="7"/>
  <c r="L2048" i="7"/>
  <c r="M2146" i="7"/>
  <c r="L2168" i="7"/>
  <c r="M2179" i="7"/>
  <c r="L2208" i="7"/>
  <c r="L2345" i="7"/>
  <c r="L2393" i="7"/>
  <c r="L2417" i="7"/>
  <c r="M2464" i="7"/>
  <c r="L2527" i="7"/>
  <c r="M2546" i="7"/>
  <c r="L2591" i="7"/>
  <c r="L2623" i="7"/>
  <c r="M2669" i="7"/>
  <c r="L2673" i="7"/>
  <c r="L3406" i="7"/>
  <c r="M3406" i="7"/>
  <c r="L3441" i="7"/>
  <c r="M3441" i="7"/>
  <c r="L3460" i="7"/>
  <c r="M3488" i="7"/>
  <c r="L3488" i="7"/>
  <c r="M3504" i="7"/>
  <c r="L3504" i="7"/>
  <c r="M3537" i="7"/>
  <c r="L3537" i="7"/>
  <c r="M4148" i="7"/>
  <c r="M4204" i="7"/>
  <c r="M4234" i="7"/>
  <c r="M4306" i="7"/>
  <c r="M4341" i="7"/>
  <c r="M4373" i="7"/>
  <c r="M4405" i="7"/>
  <c r="M4502" i="7"/>
  <c r="L4502" i="7"/>
  <c r="L4595" i="7"/>
  <c r="M4595" i="7"/>
  <c r="L4611" i="7"/>
  <c r="M4611" i="7"/>
  <c r="M4667" i="7"/>
  <c r="L4667" i="7"/>
  <c r="M3562" i="7"/>
  <c r="L3586" i="7"/>
  <c r="L3662" i="7"/>
  <c r="L3712" i="7"/>
  <c r="M3725" i="7"/>
  <c r="L3747" i="7"/>
  <c r="M3763" i="7"/>
  <c r="M3780" i="7"/>
  <c r="L3803" i="7"/>
  <c r="M3815" i="7"/>
  <c r="M3831" i="7"/>
  <c r="L3836" i="7"/>
  <c r="L3860" i="7"/>
  <c r="M4434" i="7"/>
  <c r="L4434" i="7"/>
  <c r="M4596" i="7"/>
  <c r="L4596" i="7"/>
  <c r="M4612" i="7"/>
  <c r="L4612" i="7"/>
  <c r="L3856" i="7"/>
  <c r="M3884" i="7"/>
  <c r="M3889" i="7"/>
  <c r="M3928" i="7"/>
  <c r="L3952" i="7"/>
  <c r="L3972" i="7"/>
  <c r="L3978" i="7"/>
  <c r="M3999" i="7"/>
  <c r="L4020" i="7"/>
  <c r="M4025" i="7"/>
  <c r="L4036" i="7"/>
  <c r="L4042" i="7"/>
  <c r="L4048" i="7"/>
  <c r="L4427" i="7"/>
  <c r="M4427" i="7"/>
  <c r="M4466" i="7"/>
  <c r="L4466" i="7"/>
  <c r="L4473" i="7"/>
  <c r="M4473" i="7"/>
  <c r="M4510" i="7"/>
  <c r="L4510" i="7"/>
  <c r="L4551" i="7"/>
  <c r="M4551" i="7"/>
  <c r="M4576" i="7"/>
  <c r="L4576" i="7"/>
  <c r="L3502" i="7"/>
  <c r="L3506" i="7"/>
  <c r="L3510" i="7"/>
  <c r="L3540" i="7"/>
  <c r="L3576" i="7"/>
  <c r="L3598" i="7"/>
  <c r="M3610" i="7"/>
  <c r="L3640" i="7"/>
  <c r="L3658" i="7"/>
  <c r="L3688" i="7"/>
  <c r="L3720" i="7"/>
  <c r="M3731" i="7"/>
  <c r="M3743" i="7"/>
  <c r="L3759" i="7"/>
  <c r="M3770" i="7"/>
  <c r="L3776" i="7"/>
  <c r="L3792" i="7"/>
  <c r="M3799" i="7"/>
  <c r="L3816" i="7"/>
  <c r="L3843" i="7"/>
  <c r="M3866" i="7"/>
  <c r="M3901" i="7"/>
  <c r="M3905" i="7"/>
  <c r="L3912" i="7"/>
  <c r="M3933" i="7"/>
  <c r="L3948" i="7"/>
  <c r="M3961" i="7"/>
  <c r="L4004" i="7"/>
  <c r="L4010" i="7"/>
  <c r="L4052" i="7"/>
  <c r="L4064" i="7"/>
  <c r="L4068" i="7"/>
  <c r="L4130" i="7"/>
  <c r="L4140" i="7"/>
  <c r="M4177" i="7"/>
  <c r="M4201" i="7"/>
  <c r="L4212" i="7"/>
  <c r="M4217" i="7"/>
  <c r="L4232" i="7"/>
  <c r="L4266" i="7"/>
  <c r="M4271" i="7"/>
  <c r="M4295" i="7"/>
  <c r="M4299" i="7"/>
  <c r="L4304" i="7"/>
  <c r="L4314" i="7"/>
  <c r="L4324" i="7"/>
  <c r="L4338" i="7"/>
  <c r="L4349" i="7"/>
  <c r="L4354" i="7"/>
  <c r="L4358" i="7"/>
  <c r="M4363" i="7"/>
  <c r="L4370" i="7"/>
  <c r="L4381" i="7"/>
  <c r="L4386" i="7"/>
  <c r="L4390" i="7"/>
  <c r="M4395" i="7"/>
  <c r="L4402" i="7"/>
  <c r="L4413" i="7"/>
  <c r="L4418" i="7"/>
  <c r="L4422" i="7"/>
  <c r="L4442" i="7"/>
  <c r="L4459" i="7"/>
  <c r="M4459" i="7"/>
  <c r="L4474" i="7"/>
  <c r="M4474" i="7"/>
  <c r="L4504" i="7"/>
  <c r="L4517" i="7"/>
  <c r="M4517" i="7"/>
  <c r="L4570" i="7"/>
  <c r="M4570" i="7"/>
  <c r="M4590" i="7"/>
  <c r="L4590" i="7"/>
  <c r="M4073" i="7"/>
  <c r="M4089" i="7"/>
  <c r="M4223" i="7"/>
  <c r="M4262" i="7"/>
  <c r="M4291" i="7"/>
  <c r="M4454" i="7"/>
  <c r="L4454" i="7"/>
  <c r="M4499" i="7"/>
  <c r="M4518" i="7"/>
  <c r="L4518" i="7"/>
  <c r="L4591" i="7"/>
  <c r="M4591" i="7"/>
  <c r="L4607" i="7"/>
  <c r="M4607" i="7"/>
  <c r="L4469" i="7"/>
  <c r="M4469" i="7"/>
  <c r="L4506" i="7"/>
  <c r="M4506" i="7"/>
  <c r="M4526" i="7"/>
  <c r="L4526" i="7"/>
  <c r="M4546" i="7"/>
  <c r="L4546" i="7"/>
  <c r="M4592" i="7"/>
  <c r="L4592" i="7"/>
  <c r="M4608" i="7"/>
  <c r="L4608" i="7"/>
  <c r="L3560" i="7"/>
  <c r="L3584" i="7"/>
  <c r="M3589" i="7"/>
  <c r="M3594" i="7"/>
  <c r="M3637" i="7"/>
  <c r="M3685" i="7"/>
  <c r="M3694" i="7"/>
  <c r="L3728" i="7"/>
  <c r="L3772" i="7"/>
  <c r="L3784" i="7"/>
  <c r="M3834" i="7"/>
  <c r="M3863" i="7"/>
  <c r="L3868" i="7"/>
  <c r="M3892" i="7"/>
  <c r="M3903" i="7"/>
  <c r="L3914" i="7"/>
  <c r="L3920" i="7"/>
  <c r="M3949" i="7"/>
  <c r="M3959" i="7"/>
  <c r="L3986" i="7"/>
  <c r="L4012" i="7"/>
  <c r="M4065" i="7"/>
  <c r="L4090" i="7"/>
  <c r="L4128" i="7"/>
  <c r="L4132" i="7"/>
  <c r="L4184" i="7"/>
  <c r="M4209" i="7"/>
  <c r="L4224" i="7"/>
  <c r="M4239" i="7"/>
  <c r="M4263" i="7"/>
  <c r="M4267" i="7"/>
  <c r="L4277" i="7"/>
  <c r="L4292" i="7"/>
  <c r="M4297" i="7"/>
  <c r="L4322" i="7"/>
  <c r="L4346" i="7"/>
  <c r="L4350" i="7"/>
  <c r="M4540" i="7"/>
  <c r="L4540" i="7"/>
  <c r="M3459" i="7"/>
  <c r="M3474" i="7"/>
  <c r="M3481" i="7"/>
  <c r="L3486" i="7"/>
  <c r="L3518" i="7"/>
  <c r="M3573" i="7"/>
  <c r="L3600" i="7"/>
  <c r="M3673" i="7"/>
  <c r="L3700" i="7"/>
  <c r="M3705" i="7"/>
  <c r="M3746" i="7"/>
  <c r="L3749" i="7"/>
  <c r="L3756" i="7"/>
  <c r="M3767" i="7"/>
  <c r="L3779" i="7"/>
  <c r="M3789" i="7"/>
  <c r="M3802" i="7"/>
  <c r="M3936" i="7"/>
  <c r="M3945" i="7"/>
  <c r="L3970" i="7"/>
  <c r="M3997" i="7"/>
  <c r="M4001" i="7"/>
  <c r="L4018" i="7"/>
  <c r="M4034" i="7"/>
  <c r="L4040" i="7"/>
  <c r="M4081" i="7"/>
  <c r="M4097" i="7"/>
  <c r="M4137" i="7"/>
  <c r="M4153" i="7"/>
  <c r="L4194" i="7"/>
  <c r="M4259" i="7"/>
  <c r="M4273" i="7"/>
  <c r="M4302" i="7"/>
  <c r="M4445" i="7"/>
  <c r="L4470" i="7"/>
  <c r="L4521" i="7"/>
  <c r="M4521" i="7"/>
  <c r="M4666" i="7"/>
  <c r="L4666" i="7"/>
  <c r="L4672" i="7"/>
  <c r="M4672" i="7"/>
  <c r="L4675" i="7"/>
  <c r="L4681" i="7"/>
  <c r="L4718" i="7"/>
  <c r="M4733" i="7"/>
  <c r="L4761" i="7"/>
  <c r="L4782" i="7"/>
  <c r="M4787" i="7"/>
  <c r="M4793" i="7"/>
  <c r="L4798" i="7"/>
  <c r="L4803" i="7"/>
  <c r="L4809" i="7"/>
  <c r="L4866" i="7"/>
  <c r="L4910" i="7"/>
  <c r="M4919" i="7"/>
  <c r="M4934" i="7"/>
  <c r="L4960" i="7"/>
  <c r="M4979" i="7"/>
  <c r="M5035" i="7"/>
  <c r="L5108" i="7"/>
  <c r="L5128" i="7"/>
  <c r="L5144" i="7"/>
  <c r="L5173" i="7"/>
  <c r="L5205" i="7"/>
  <c r="L5221" i="7"/>
  <c r="L5254" i="7"/>
  <c r="L5284" i="7"/>
  <c r="M5290" i="7"/>
  <c r="L5309" i="7"/>
  <c r="L5317" i="7"/>
  <c r="L5343" i="7"/>
  <c r="M5370" i="7"/>
  <c r="L5408" i="7"/>
  <c r="L5452" i="7"/>
  <c r="M5467" i="7"/>
  <c r="M5475" i="7"/>
  <c r="L5495" i="7"/>
  <c r="L5503" i="7"/>
  <c r="L5511" i="7"/>
  <c r="L5532" i="7"/>
  <c r="L5535" i="7"/>
  <c r="M5566" i="7"/>
  <c r="L5591" i="7"/>
  <c r="L5615" i="7"/>
  <c r="L5644" i="7"/>
  <c r="M5663" i="7"/>
  <c r="L5663" i="7"/>
  <c r="M5694" i="7"/>
  <c r="M5714" i="7"/>
  <c r="L5714" i="7"/>
  <c r="M5742" i="7"/>
  <c r="L5742" i="7"/>
  <c r="M5639" i="7"/>
  <c r="L5639" i="7"/>
  <c r="L5653" i="7"/>
  <c r="M5653" i="7"/>
  <c r="M5688" i="7"/>
  <c r="L5688" i="7"/>
  <c r="M5703" i="7"/>
  <c r="L5703" i="7"/>
  <c r="L4734" i="7"/>
  <c r="M4778" i="7"/>
  <c r="L4794" i="7"/>
  <c r="M4833" i="7"/>
  <c r="L4838" i="7"/>
  <c r="M4850" i="7"/>
  <c r="L4862" i="7"/>
  <c r="M4886" i="7"/>
  <c r="M4906" i="7"/>
  <c r="M4931" i="7"/>
  <c r="L4956" i="7"/>
  <c r="M4961" i="7"/>
  <c r="M4970" i="7"/>
  <c r="L5004" i="7"/>
  <c r="L5014" i="7"/>
  <c r="M5027" i="7"/>
  <c r="L5036" i="7"/>
  <c r="M5045" i="7"/>
  <c r="L5054" i="7"/>
  <c r="L5064" i="7"/>
  <c r="L5074" i="7"/>
  <c r="L5088" i="7"/>
  <c r="M5129" i="7"/>
  <c r="M5145" i="7"/>
  <c r="M5155" i="7"/>
  <c r="M5163" i="7"/>
  <c r="M5185" i="7"/>
  <c r="M5217" i="7"/>
  <c r="M5222" i="7"/>
  <c r="L5233" i="7"/>
  <c r="M5242" i="7"/>
  <c r="M5274" i="7"/>
  <c r="L5285" i="7"/>
  <c r="M5291" i="7"/>
  <c r="L5297" i="7"/>
  <c r="M5314" i="7"/>
  <c r="M5330" i="7"/>
  <c r="M5349" i="7"/>
  <c r="L5360" i="7"/>
  <c r="M5379" i="7"/>
  <c r="L5404" i="7"/>
  <c r="L5424" i="7"/>
  <c r="M5459" i="7"/>
  <c r="M5468" i="7"/>
  <c r="L5471" i="7"/>
  <c r="L5480" i="7"/>
  <c r="L5485" i="7"/>
  <c r="L5504" i="7"/>
  <c r="L5512" i="7"/>
  <c r="L5536" i="7"/>
  <c r="L5567" i="7"/>
  <c r="M5622" i="7"/>
  <c r="L5622" i="7"/>
  <c r="M5767" i="7"/>
  <c r="L5767" i="7"/>
  <c r="M5598" i="7"/>
  <c r="L5598" i="7"/>
  <c r="L5660" i="7"/>
  <c r="M5660" i="7"/>
  <c r="L4678" i="7"/>
  <c r="L4715" i="7"/>
  <c r="L4721" i="7"/>
  <c r="L4726" i="7"/>
  <c r="L4754" i="7"/>
  <c r="M4768" i="7"/>
  <c r="L4779" i="7"/>
  <c r="L4785" i="7"/>
  <c r="L4790" i="7"/>
  <c r="L4806" i="7"/>
  <c r="L4817" i="7"/>
  <c r="L4834" i="7"/>
  <c r="L4846" i="7"/>
  <c r="M4887" i="7"/>
  <c r="L4898" i="7"/>
  <c r="L4922" i="7"/>
  <c r="L4932" i="7"/>
  <c r="L4962" i="7"/>
  <c r="M4995" i="7"/>
  <c r="L5005" i="7"/>
  <c r="L5020" i="7"/>
  <c r="L5037" i="7"/>
  <c r="L5046" i="7"/>
  <c r="L5060" i="7"/>
  <c r="M5075" i="7"/>
  <c r="M5089" i="7"/>
  <c r="M5121" i="7"/>
  <c r="L5130" i="7"/>
  <c r="L5141" i="7"/>
  <c r="L5152" i="7"/>
  <c r="L5164" i="7"/>
  <c r="L5249" i="7"/>
  <c r="M5270" i="7"/>
  <c r="M5275" i="7"/>
  <c r="M5315" i="7"/>
  <c r="M5331" i="7"/>
  <c r="L5334" i="7"/>
  <c r="L5350" i="7"/>
  <c r="L5356" i="7"/>
  <c r="M5361" i="7"/>
  <c r="L5380" i="7"/>
  <c r="L5389" i="7"/>
  <c r="L5405" i="7"/>
  <c r="M5411" i="7"/>
  <c r="M5421" i="7"/>
  <c r="M5425" i="7"/>
  <c r="L5429" i="7"/>
  <c r="M5460" i="7"/>
  <c r="L5469" i="7"/>
  <c r="L5472" i="7"/>
  <c r="L5486" i="7"/>
  <c r="M5525" i="7"/>
  <c r="L5557" i="7"/>
  <c r="M5589" i="7"/>
  <c r="L5595" i="7"/>
  <c r="M5595" i="7"/>
  <c r="L5684" i="7"/>
  <c r="M5684" i="7"/>
  <c r="M5734" i="7"/>
  <c r="L5734" i="7"/>
  <c r="M5631" i="7"/>
  <c r="L5631" i="7"/>
  <c r="M5679" i="7"/>
  <c r="L5679" i="7"/>
  <c r="L5706" i="7"/>
  <c r="M5706" i="7"/>
  <c r="L4686" i="7"/>
  <c r="L4769" i="7"/>
  <c r="L4786" i="7"/>
  <c r="M4797" i="7"/>
  <c r="M4830" i="7"/>
  <c r="M4865" i="7"/>
  <c r="L4870" i="7"/>
  <c r="M4894" i="7"/>
  <c r="M4903" i="7"/>
  <c r="L4909" i="7"/>
  <c r="M4918" i="7"/>
  <c r="L4928" i="7"/>
  <c r="L4933" i="7"/>
  <c r="L4938" i="7"/>
  <c r="M4963" i="7"/>
  <c r="M4973" i="7"/>
  <c r="L4978" i="7"/>
  <c r="L4996" i="7"/>
  <c r="M5034" i="7"/>
  <c r="M5081" i="7"/>
  <c r="L5090" i="7"/>
  <c r="L5112" i="7"/>
  <c r="L5122" i="7"/>
  <c r="L5198" i="7"/>
  <c r="L5245" i="7"/>
  <c r="L5262" i="7"/>
  <c r="M5266" i="7"/>
  <c r="L5271" i="7"/>
  <c r="L5276" i="7"/>
  <c r="L5308" i="7"/>
  <c r="M5316" i="7"/>
  <c r="L5319" i="7"/>
  <c r="M5342" i="7"/>
  <c r="L5357" i="7"/>
  <c r="M5362" i="7"/>
  <c r="L5373" i="7"/>
  <c r="L5390" i="7"/>
  <c r="L5444" i="7"/>
  <c r="M5494" i="7"/>
  <c r="M5531" i="7"/>
  <c r="L5534" i="7"/>
  <c r="L5558" i="7"/>
  <c r="L5590" i="7"/>
  <c r="M5600" i="7"/>
  <c r="L5600" i="7"/>
  <c r="M5614" i="7"/>
  <c r="L5614" i="7"/>
  <c r="L5685" i="7"/>
  <c r="M5580" i="7"/>
  <c r="L5580" i="7"/>
  <c r="L5676" i="7"/>
  <c r="M5676" i="7"/>
  <c r="M5749" i="7"/>
  <c r="L5749" i="7"/>
  <c r="L5645" i="7"/>
  <c r="M5651" i="7"/>
  <c r="L5655" i="7"/>
  <c r="L5695" i="7"/>
  <c r="L5702" i="7"/>
  <c r="L5753" i="7"/>
  <c r="M5766" i="7"/>
  <c r="M5804" i="7"/>
  <c r="M5831" i="7"/>
  <c r="L5848" i="7"/>
  <c r="M5852" i="7"/>
  <c r="M5857" i="7"/>
  <c r="L5877" i="7"/>
  <c r="M5885" i="7"/>
  <c r="M5889" i="7"/>
  <c r="M5924" i="7"/>
  <c r="L5967" i="7"/>
  <c r="L5983" i="7"/>
  <c r="L6028" i="7"/>
  <c r="M6065" i="7"/>
  <c r="L6180" i="7"/>
  <c r="L6213" i="7"/>
  <c r="L6226" i="7"/>
  <c r="L6243" i="7"/>
  <c r="L6294" i="7"/>
  <c r="L6306" i="7"/>
  <c r="L6323" i="7"/>
  <c r="M6334" i="7"/>
  <c r="M6354" i="7"/>
  <c r="L6373" i="7"/>
  <c r="M6385" i="7"/>
  <c r="L6390" i="7"/>
  <c r="M6395" i="7"/>
  <c r="M6443" i="7"/>
  <c r="L6494" i="7"/>
  <c r="M6556" i="7"/>
  <c r="L6576" i="7"/>
  <c r="L6581" i="7"/>
  <c r="M6590" i="7"/>
  <c r="M6606" i="7"/>
  <c r="M6655" i="7"/>
  <c r="M6750" i="7"/>
  <c r="M6766" i="7"/>
  <c r="M6799" i="7"/>
  <c r="M6805" i="7"/>
  <c r="L6823" i="7"/>
  <c r="M6829" i="7"/>
  <c r="L6841" i="7"/>
  <c r="L5828" i="7"/>
  <c r="L5858" i="7"/>
  <c r="L5878" i="7"/>
  <c r="M5920" i="7"/>
  <c r="L5964" i="7"/>
  <c r="L5980" i="7"/>
  <c r="L6001" i="7"/>
  <c r="M6017" i="7"/>
  <c r="L6029" i="7"/>
  <c r="L6040" i="7"/>
  <c r="L6053" i="7"/>
  <c r="M6085" i="7"/>
  <c r="L6095" i="7"/>
  <c r="L6127" i="7"/>
  <c r="L6137" i="7"/>
  <c r="L6157" i="7"/>
  <c r="L6210" i="7"/>
  <c r="L6227" i="7"/>
  <c r="M6266" i="7"/>
  <c r="L6290" i="7"/>
  <c r="L6307" i="7"/>
  <c r="M6335" i="7"/>
  <c r="M6355" i="7"/>
  <c r="M6396" i="7"/>
  <c r="L6403" i="7"/>
  <c r="M6415" i="7"/>
  <c r="L6421" i="7"/>
  <c r="M6473" i="7"/>
  <c r="L6485" i="7"/>
  <c r="L6495" i="7"/>
  <c r="M6507" i="7"/>
  <c r="L6562" i="7"/>
  <c r="L6566" i="7"/>
  <c r="M6603" i="7"/>
  <c r="L6607" i="7"/>
  <c r="L6613" i="7"/>
  <c r="M6636" i="7"/>
  <c r="L6641" i="7"/>
  <c r="L6653" i="7"/>
  <c r="L6694" i="7"/>
  <c r="M6747" i="7"/>
  <c r="M6763" i="7"/>
  <c r="M6780" i="7"/>
  <c r="L6806" i="7"/>
  <c r="L6849" i="7"/>
  <c r="M5708" i="7"/>
  <c r="L5717" i="7"/>
  <c r="L5745" i="7"/>
  <c r="L5773" i="7"/>
  <c r="L5777" i="7"/>
  <c r="M5782" i="7"/>
  <c r="L5789" i="7"/>
  <c r="M5811" i="7"/>
  <c r="M5815" i="7"/>
  <c r="L5846" i="7"/>
  <c r="L5850" i="7"/>
  <c r="L5854" i="7"/>
  <c r="L5874" i="7"/>
  <c r="L5896" i="7"/>
  <c r="L5909" i="7"/>
  <c r="L5932" i="7"/>
  <c r="L5948" i="7"/>
  <c r="L5969" i="7"/>
  <c r="M5985" i="7"/>
  <c r="L5997" i="7"/>
  <c r="L6013" i="7"/>
  <c r="L6025" i="7"/>
  <c r="L6049" i="7"/>
  <c r="M6102" i="7"/>
  <c r="L6113" i="7"/>
  <c r="L6133" i="7"/>
  <c r="M6162" i="7"/>
  <c r="L6173" i="7"/>
  <c r="M6187" i="7"/>
  <c r="L6428" i="7"/>
  <c r="L6468" i="7"/>
  <c r="M6513" i="7"/>
  <c r="L6524" i="7"/>
  <c r="L6583" i="7"/>
  <c r="M6588" i="7"/>
  <c r="L6631" i="7"/>
  <c r="M6647" i="7"/>
  <c r="L6689" i="7"/>
  <c r="M6699" i="7"/>
  <c r="L6703" i="7"/>
  <c r="M6726" i="7"/>
  <c r="L6775" i="7"/>
  <c r="M6796" i="7"/>
  <c r="M6837" i="7"/>
  <c r="L5604" i="7"/>
  <c r="M5611" i="7"/>
  <c r="M5619" i="7"/>
  <c r="M5635" i="7"/>
  <c r="L5648" i="7"/>
  <c r="L5686" i="7"/>
  <c r="L5713" i="7"/>
  <c r="L5725" i="7"/>
  <c r="L5741" i="7"/>
  <c r="M5750" i="7"/>
  <c r="L5802" i="7"/>
  <c r="L5807" i="7"/>
  <c r="L5842" i="7"/>
  <c r="M5953" i="7"/>
  <c r="L6063" i="7"/>
  <c r="M6068" i="7"/>
  <c r="L6143" i="7"/>
  <c r="L6168" i="7"/>
  <c r="M6183" i="7"/>
  <c r="M6234" i="7"/>
  <c r="L6291" i="7"/>
  <c r="L6326" i="7"/>
  <c r="M6347" i="7"/>
  <c r="L6382" i="7"/>
  <c r="M6393" i="7"/>
  <c r="M6451" i="7"/>
  <c r="L6462" i="7"/>
  <c r="M6520" i="7"/>
  <c r="L6559" i="7"/>
  <c r="M6620" i="7"/>
  <c r="L6677" i="7"/>
  <c r="M6715" i="7"/>
  <c r="M6742" i="7"/>
  <c r="M6758" i="7"/>
  <c r="M6791" i="7"/>
  <c r="L6857" i="7"/>
  <c r="M5769" i="7"/>
  <c r="L5813" i="7"/>
  <c r="M5843" i="7"/>
  <c r="M5847" i="7"/>
  <c r="L5860" i="7"/>
  <c r="L5929" i="7"/>
  <c r="L5945" i="7"/>
  <c r="L6031" i="7"/>
  <c r="L6125" i="7"/>
  <c r="M6159" i="7"/>
  <c r="L6164" i="7"/>
  <c r="L6189" i="7"/>
  <c r="M6218" i="7"/>
  <c r="L6229" i="7"/>
  <c r="L6310" i="7"/>
  <c r="L6322" i="7"/>
  <c r="L6338" i="7"/>
  <c r="L6366" i="7"/>
  <c r="L6436" i="7"/>
  <c r="L6459" i="7"/>
  <c r="M6515" i="7"/>
  <c r="M6521" i="7"/>
  <c r="M6532" i="7"/>
  <c r="L6560" i="7"/>
  <c r="M6575" i="7"/>
  <c r="M6595" i="7"/>
  <c r="M6627" i="7"/>
  <c r="L6639" i="7"/>
  <c r="M6667" i="7"/>
  <c r="M6691" i="7"/>
  <c r="M6739" i="7"/>
  <c r="M6755" i="7"/>
  <c r="M6771" i="7"/>
  <c r="L6783" i="7"/>
  <c r="L6789" i="7"/>
  <c r="M5738" i="7"/>
  <c r="M5747" i="7"/>
  <c r="M5779" i="7"/>
  <c r="M5809" i="7"/>
  <c r="M5826" i="7"/>
  <c r="L5864" i="7"/>
  <c r="L5880" i="7"/>
  <c r="M5906" i="7"/>
  <c r="L5999" i="7"/>
  <c r="L6015" i="7"/>
  <c r="L6051" i="7"/>
  <c r="L6056" i="7"/>
  <c r="M6070" i="7"/>
  <c r="L6077" i="7"/>
  <c r="M6093" i="7"/>
  <c r="M6170" i="7"/>
  <c r="L6236" i="7"/>
  <c r="L6253" i="7"/>
  <c r="L6419" i="7"/>
  <c r="L6526" i="7"/>
  <c r="M6611" i="7"/>
  <c r="L6661" i="7"/>
  <c r="L6673" i="7"/>
  <c r="L6686" i="7"/>
  <c r="L6705" i="7"/>
  <c r="M6723" i="7"/>
  <c r="M6734" i="7"/>
  <c r="L6793" i="7"/>
  <c r="L6815" i="7"/>
  <c r="M6834" i="7"/>
  <c r="M6853" i="7"/>
  <c r="J20" i="3"/>
  <c r="E46" i="3" s="1"/>
  <c r="J78" i="3"/>
  <c r="N78" i="3" s="1"/>
  <c r="L78" i="3"/>
  <c r="Q18" i="7" a="1"/>
  <c r="Q18" i="7" s="1"/>
  <c r="L22" i="3"/>
  <c r="M33" i="7"/>
  <c r="M67" i="7"/>
  <c r="M97" i="7"/>
  <c r="M127" i="7"/>
  <c r="M135" i="7"/>
  <c r="M143" i="7"/>
  <c r="M151" i="7"/>
  <c r="M159" i="7"/>
  <c r="M167" i="7"/>
  <c r="M175" i="7"/>
  <c r="M183" i="7"/>
  <c r="M191" i="7"/>
  <c r="M199" i="7"/>
  <c r="M207" i="7"/>
  <c r="M215" i="7"/>
  <c r="M223" i="7"/>
  <c r="M231" i="7"/>
  <c r="M239" i="7"/>
  <c r="M247" i="7"/>
  <c r="M255" i="7"/>
  <c r="M263" i="7"/>
  <c r="M271" i="7"/>
  <c r="M279" i="7"/>
  <c r="M287" i="7"/>
  <c r="M295" i="7"/>
  <c r="M303" i="7"/>
  <c r="M311" i="7"/>
  <c r="M319" i="7"/>
  <c r="M327" i="7"/>
  <c r="M335" i="7"/>
  <c r="L406" i="7"/>
  <c r="M406" i="7"/>
  <c r="L438" i="7"/>
  <c r="M438" i="7"/>
  <c r="L470" i="7"/>
  <c r="M470" i="7"/>
  <c r="L502" i="7"/>
  <c r="M502" i="7"/>
  <c r="L534" i="7"/>
  <c r="M534" i="7"/>
  <c r="L566" i="7"/>
  <c r="M566" i="7"/>
  <c r="L598" i="7"/>
  <c r="M598" i="7"/>
  <c r="L630" i="7"/>
  <c r="M630" i="7"/>
  <c r="L662" i="7"/>
  <c r="M662" i="7"/>
  <c r="L694" i="7"/>
  <c r="M694" i="7"/>
  <c r="L726" i="7"/>
  <c r="M726" i="7"/>
  <c r="M739" i="7"/>
  <c r="M761" i="7"/>
  <c r="L761" i="7"/>
  <c r="M868" i="7"/>
  <c r="L868" i="7"/>
  <c r="M921" i="7"/>
  <c r="L921" i="7"/>
  <c r="M392" i="7"/>
  <c r="L401" i="7"/>
  <c r="M424" i="7"/>
  <c r="L433" i="7"/>
  <c r="M456" i="7"/>
  <c r="L465" i="7"/>
  <c r="M488" i="7"/>
  <c r="L497" i="7"/>
  <c r="M520" i="7"/>
  <c r="L529" i="7"/>
  <c r="M552" i="7"/>
  <c r="L561" i="7"/>
  <c r="M584" i="7"/>
  <c r="L593" i="7"/>
  <c r="M616" i="7"/>
  <c r="L625" i="7"/>
  <c r="M648" i="7"/>
  <c r="L657" i="7"/>
  <c r="M745" i="7"/>
  <c r="L745" i="7"/>
  <c r="M785" i="7"/>
  <c r="L785" i="7"/>
  <c r="M801" i="7"/>
  <c r="L801" i="7"/>
  <c r="M817" i="7"/>
  <c r="L817" i="7"/>
  <c r="M833" i="7"/>
  <c r="L833" i="7"/>
  <c r="L398" i="7"/>
  <c r="M398" i="7"/>
  <c r="L430" i="7"/>
  <c r="M430" i="7"/>
  <c r="L462" i="7"/>
  <c r="M462" i="7"/>
  <c r="L494" i="7"/>
  <c r="M494" i="7"/>
  <c r="L526" i="7"/>
  <c r="M526" i="7"/>
  <c r="L558" i="7"/>
  <c r="M558" i="7"/>
  <c r="L590" i="7"/>
  <c r="M590" i="7"/>
  <c r="L622" i="7"/>
  <c r="M622" i="7"/>
  <c r="L654" i="7"/>
  <c r="M654" i="7"/>
  <c r="L663" i="7"/>
  <c r="L667" i="7"/>
  <c r="L686" i="7"/>
  <c r="M686" i="7"/>
  <c r="L695" i="7"/>
  <c r="L699" i="7"/>
  <c r="L718" i="7"/>
  <c r="M718" i="7"/>
  <c r="L727" i="7"/>
  <c r="L731" i="7"/>
  <c r="M791" i="7"/>
  <c r="M807" i="7"/>
  <c r="M823" i="7"/>
  <c r="M839" i="7"/>
  <c r="M849" i="7"/>
  <c r="L849" i="7"/>
  <c r="L31" i="7"/>
  <c r="L35" i="7"/>
  <c r="M48" i="7"/>
  <c r="L65" i="7"/>
  <c r="M78" i="7"/>
  <c r="L95" i="7"/>
  <c r="L99" i="7"/>
  <c r="M112" i="7"/>
  <c r="L393" i="7"/>
  <c r="M416" i="7"/>
  <c r="L425" i="7"/>
  <c r="M448" i="7"/>
  <c r="L457" i="7"/>
  <c r="M480" i="7"/>
  <c r="L489" i="7"/>
  <c r="M512" i="7"/>
  <c r="L521" i="7"/>
  <c r="M544" i="7"/>
  <c r="L553" i="7"/>
  <c r="M576" i="7"/>
  <c r="L585" i="7"/>
  <c r="M608" i="7"/>
  <c r="L617" i="7"/>
  <c r="M640" i="7"/>
  <c r="L649" i="7"/>
  <c r="M672" i="7"/>
  <c r="L681" i="7"/>
  <c r="M704" i="7"/>
  <c r="L713" i="7"/>
  <c r="M736" i="7"/>
  <c r="M769" i="7"/>
  <c r="L769" i="7"/>
  <c r="M775" i="7"/>
  <c r="M885" i="7"/>
  <c r="L885" i="7"/>
  <c r="M913" i="7"/>
  <c r="L913" i="7"/>
  <c r="L390" i="7"/>
  <c r="M390" i="7"/>
  <c r="L422" i="7"/>
  <c r="M422" i="7"/>
  <c r="L454" i="7"/>
  <c r="M454" i="7"/>
  <c r="L486" i="7"/>
  <c r="M486" i="7"/>
  <c r="L518" i="7"/>
  <c r="M518" i="7"/>
  <c r="L550" i="7"/>
  <c r="M550" i="7"/>
  <c r="L582" i="7"/>
  <c r="M582" i="7"/>
  <c r="L614" i="7"/>
  <c r="M614" i="7"/>
  <c r="L646" i="7"/>
  <c r="M646" i="7"/>
  <c r="L678" i="7"/>
  <c r="M678" i="7"/>
  <c r="L710" i="7"/>
  <c r="M710" i="7"/>
  <c r="M737" i="7"/>
  <c r="L737" i="7"/>
  <c r="M860" i="7"/>
  <c r="L860" i="7"/>
  <c r="M907" i="7"/>
  <c r="L907" i="7"/>
  <c r="M32" i="7"/>
  <c r="M62" i="7"/>
  <c r="L79" i="7"/>
  <c r="M96" i="7"/>
  <c r="M126" i="7"/>
  <c r="M134" i="7"/>
  <c r="M142" i="7"/>
  <c r="M150" i="7"/>
  <c r="M158" i="7"/>
  <c r="M166" i="7"/>
  <c r="M174" i="7"/>
  <c r="M182" i="7"/>
  <c r="M190" i="7"/>
  <c r="M198" i="7"/>
  <c r="M206" i="7"/>
  <c r="M214" i="7"/>
  <c r="M222" i="7"/>
  <c r="M230" i="7"/>
  <c r="M238" i="7"/>
  <c r="M246" i="7"/>
  <c r="M254" i="7"/>
  <c r="M262" i="7"/>
  <c r="M270" i="7"/>
  <c r="M278" i="7"/>
  <c r="M286" i="7"/>
  <c r="M294" i="7"/>
  <c r="M302" i="7"/>
  <c r="M310" i="7"/>
  <c r="M318" i="7"/>
  <c r="M326" i="7"/>
  <c r="M334" i="7"/>
  <c r="M342" i="7"/>
  <c r="M350" i="7"/>
  <c r="M358" i="7"/>
  <c r="M366" i="7"/>
  <c r="M374" i="7"/>
  <c r="M382" i="7"/>
  <c r="M408" i="7"/>
  <c r="L417" i="7"/>
  <c r="M440" i="7"/>
  <c r="L449" i="7"/>
  <c r="M472" i="7"/>
  <c r="L481" i="7"/>
  <c r="M504" i="7"/>
  <c r="L513" i="7"/>
  <c r="M536" i="7"/>
  <c r="L545" i="7"/>
  <c r="M568" i="7"/>
  <c r="L577" i="7"/>
  <c r="M600" i="7"/>
  <c r="L609" i="7"/>
  <c r="M753" i="7"/>
  <c r="L753" i="7"/>
  <c r="M793" i="7"/>
  <c r="L793" i="7"/>
  <c r="M809" i="7"/>
  <c r="L809" i="7"/>
  <c r="M825" i="7"/>
  <c r="L825" i="7"/>
  <c r="M841" i="7"/>
  <c r="L841" i="7"/>
  <c r="M924" i="7"/>
  <c r="L924" i="7"/>
  <c r="M2" i="7"/>
  <c r="L414" i="7"/>
  <c r="M414" i="7"/>
  <c r="L446" i="7"/>
  <c r="M446" i="7"/>
  <c r="L478" i="7"/>
  <c r="M478" i="7"/>
  <c r="L510" i="7"/>
  <c r="M510" i="7"/>
  <c r="L542" i="7"/>
  <c r="M542" i="7"/>
  <c r="L574" i="7"/>
  <c r="M574" i="7"/>
  <c r="L606" i="7"/>
  <c r="M606" i="7"/>
  <c r="L638" i="7"/>
  <c r="M638" i="7"/>
  <c r="L647" i="7"/>
  <c r="L670" i="7"/>
  <c r="M670" i="7"/>
  <c r="L679" i="7"/>
  <c r="L683" i="7"/>
  <c r="L702" i="7"/>
  <c r="M702" i="7"/>
  <c r="L711" i="7"/>
  <c r="L715" i="7"/>
  <c r="M777" i="7"/>
  <c r="L777" i="7"/>
  <c r="M783" i="7"/>
  <c r="M799" i="7"/>
  <c r="M815" i="7"/>
  <c r="M831" i="7"/>
  <c r="M46" i="7"/>
  <c r="L63" i="7"/>
  <c r="M80" i="7"/>
  <c r="M110" i="7"/>
  <c r="M400" i="7"/>
  <c r="L409" i="7"/>
  <c r="M432" i="7"/>
  <c r="L441" i="7"/>
  <c r="M464" i="7"/>
  <c r="L473" i="7"/>
  <c r="M496" i="7"/>
  <c r="L505" i="7"/>
  <c r="M528" i="7"/>
  <c r="L537" i="7"/>
  <c r="M560" i="7"/>
  <c r="L569" i="7"/>
  <c r="M592" i="7"/>
  <c r="L601" i="7"/>
  <c r="M624" i="7"/>
  <c r="L633" i="7"/>
  <c r="M656" i="7"/>
  <c r="L665" i="7"/>
  <c r="M688" i="7"/>
  <c r="L697" i="7"/>
  <c r="M720" i="7"/>
  <c r="L729" i="7"/>
  <c r="M857" i="7"/>
  <c r="L857" i="7"/>
  <c r="L904" i="7"/>
  <c r="M904" i="7"/>
  <c r="M1186" i="7"/>
  <c r="M1209" i="7"/>
  <c r="M1232" i="7"/>
  <c r="M1250" i="7"/>
  <c r="M1273" i="7"/>
  <c r="L1281" i="7"/>
  <c r="M1306" i="7"/>
  <c r="M1338" i="7"/>
  <c r="M1404" i="7"/>
  <c r="L1404" i="7"/>
  <c r="L1439" i="7"/>
  <c r="M1439" i="7"/>
  <c r="M1477" i="7"/>
  <c r="L1477" i="7"/>
  <c r="M1500" i="7"/>
  <c r="L1500" i="7"/>
  <c r="M1512" i="7"/>
  <c r="L1554" i="7"/>
  <c r="L1560" i="7"/>
  <c r="M1560" i="7"/>
  <c r="L884" i="7"/>
  <c r="L948" i="7"/>
  <c r="L1012" i="7"/>
  <c r="L1075" i="7"/>
  <c r="L1171" i="7"/>
  <c r="L1179" i="7"/>
  <c r="M1199" i="7"/>
  <c r="L1228" i="7"/>
  <c r="L1243" i="7"/>
  <c r="M1263" i="7"/>
  <c r="L1310" i="7"/>
  <c r="M1321" i="7"/>
  <c r="L1321" i="7"/>
  <c r="M1339" i="7"/>
  <c r="L1339" i="7"/>
  <c r="L1352" i="7"/>
  <c r="L1362" i="7"/>
  <c r="L1371" i="7"/>
  <c r="M1411" i="7"/>
  <c r="L1411" i="7"/>
  <c r="M1445" i="7"/>
  <c r="L1456" i="7"/>
  <c r="M1456" i="7"/>
  <c r="M1478" i="7"/>
  <c r="L1478" i="7"/>
  <c r="M1483" i="7"/>
  <c r="M1513" i="7"/>
  <c r="L1513" i="7"/>
  <c r="M1555" i="7"/>
  <c r="L1555" i="7"/>
  <c r="M1605" i="7"/>
  <c r="L1605" i="7"/>
  <c r="M1406" i="7"/>
  <c r="L1406" i="7"/>
  <c r="M1446" i="7"/>
  <c r="L1446" i="7"/>
  <c r="L1461" i="7"/>
  <c r="M1461" i="7"/>
  <c r="M1514" i="7"/>
  <c r="L1514" i="7"/>
  <c r="M1526" i="7"/>
  <c r="L1526" i="7"/>
  <c r="L1561" i="7"/>
  <c r="M1670" i="7"/>
  <c r="L1670" i="7"/>
  <c r="L898" i="7"/>
  <c r="L906" i="7"/>
  <c r="L932" i="7"/>
  <c r="L949" i="7"/>
  <c r="L962" i="7"/>
  <c r="L970" i="7"/>
  <c r="L996" i="7"/>
  <c r="L1013" i="7"/>
  <c r="L1026" i="7"/>
  <c r="L1034" i="7"/>
  <c r="L1060" i="7"/>
  <c r="L1073" i="7"/>
  <c r="L1092" i="7"/>
  <c r="L1100" i="7"/>
  <c r="L1108" i="7"/>
  <c r="L1116" i="7"/>
  <c r="L1121" i="7"/>
  <c r="L1129" i="7"/>
  <c r="L1137" i="7"/>
  <c r="L1145" i="7"/>
  <c r="L1169" i="7"/>
  <c r="L1172" i="7"/>
  <c r="L1177" i="7"/>
  <c r="L1180" i="7"/>
  <c r="L1195" i="7"/>
  <c r="L1200" i="7"/>
  <c r="M1215" i="7"/>
  <c r="L1218" i="7"/>
  <c r="L1241" i="7"/>
  <c r="L1244" i="7"/>
  <c r="L1259" i="7"/>
  <c r="L1264" i="7"/>
  <c r="M1279" i="7"/>
  <c r="L1282" i="7"/>
  <c r="L1289" i="7"/>
  <c r="L1299" i="7"/>
  <c r="M1299" i="7"/>
  <c r="M1311" i="7"/>
  <c r="L1322" i="7"/>
  <c r="M1336" i="7"/>
  <c r="L1336" i="7"/>
  <c r="L1340" i="7"/>
  <c r="L1344" i="7"/>
  <c r="M1344" i="7"/>
  <c r="L1353" i="7"/>
  <c r="M1363" i="7"/>
  <c r="L1377" i="7"/>
  <c r="L1393" i="7"/>
  <c r="M1401" i="7"/>
  <c r="M1413" i="7"/>
  <c r="L1413" i="7"/>
  <c r="M1441" i="7"/>
  <c r="L1441" i="7"/>
  <c r="M1457" i="7"/>
  <c r="M1462" i="7"/>
  <c r="L1462" i="7"/>
  <c r="L1496" i="7"/>
  <c r="M1496" i="7"/>
  <c r="L1527" i="7"/>
  <c r="M1527" i="7"/>
  <c r="L1546" i="7"/>
  <c r="M1562" i="7"/>
  <c r="L1562" i="7"/>
  <c r="M1286" i="7"/>
  <c r="L1286" i="7"/>
  <c r="M1364" i="7"/>
  <c r="L1364" i="7"/>
  <c r="L1429" i="7"/>
  <c r="M1429" i="7"/>
  <c r="L1463" i="7"/>
  <c r="M1463" i="7"/>
  <c r="M1468" i="7"/>
  <c r="L1468" i="7"/>
  <c r="M1486" i="7"/>
  <c r="L1486" i="7"/>
  <c r="M1497" i="7"/>
  <c r="L1497" i="7"/>
  <c r="M1521" i="7"/>
  <c r="L1521" i="7"/>
  <c r="L1552" i="7"/>
  <c r="M1552" i="7"/>
  <c r="M1563" i="7"/>
  <c r="L1563" i="7"/>
  <c r="M1582" i="7"/>
  <c r="L1582" i="7"/>
  <c r="M1601" i="7"/>
  <c r="L1601" i="7"/>
  <c r="M1646" i="7"/>
  <c r="L1646" i="7"/>
  <c r="M1373" i="7"/>
  <c r="L1389" i="7"/>
  <c r="M1389" i="7"/>
  <c r="M1402" i="7"/>
  <c r="L1421" i="7"/>
  <c r="M1421" i="7"/>
  <c r="L1437" i="7"/>
  <c r="L1442" i="7"/>
  <c r="M1458" i="7"/>
  <c r="M1469" i="7"/>
  <c r="L1469" i="7"/>
  <c r="M1474" i="7"/>
  <c r="M1522" i="7"/>
  <c r="L1522" i="7"/>
  <c r="M968" i="7"/>
  <c r="L971" i="7"/>
  <c r="L977" i="7"/>
  <c r="L985" i="7"/>
  <c r="L988" i="7"/>
  <c r="M1032" i="7"/>
  <c r="L1035" i="7"/>
  <c r="L1041" i="7"/>
  <c r="L1049" i="7"/>
  <c r="L1052" i="7"/>
  <c r="L1074" i="7"/>
  <c r="M1078" i="7"/>
  <c r="L1122" i="7"/>
  <c r="M1127" i="7"/>
  <c r="L1130" i="7"/>
  <c r="M1135" i="7"/>
  <c r="L1138" i="7"/>
  <c r="M1143" i="7"/>
  <c r="L1146" i="7"/>
  <c r="M1167" i="7"/>
  <c r="L1170" i="7"/>
  <c r="L1178" i="7"/>
  <c r="L1201" i="7"/>
  <c r="L1204" i="7"/>
  <c r="L1219" i="7"/>
  <c r="L1224" i="7"/>
  <c r="M1239" i="7"/>
  <c r="L1242" i="7"/>
  <c r="L1265" i="7"/>
  <c r="L1268" i="7"/>
  <c r="M1287" i="7"/>
  <c r="L1296" i="7"/>
  <c r="L1309" i="7"/>
  <c r="M1319" i="7"/>
  <c r="M1329" i="7"/>
  <c r="M1409" i="7"/>
  <c r="L1409" i="7"/>
  <c r="M1443" i="7"/>
  <c r="L1443" i="7"/>
  <c r="M1470" i="7"/>
  <c r="L1470" i="7"/>
  <c r="L1488" i="7"/>
  <c r="M1488" i="7"/>
  <c r="M1498" i="7"/>
  <c r="M1558" i="7"/>
  <c r="M1565" i="7"/>
  <c r="L1565" i="7"/>
  <c r="L1584" i="7"/>
  <c r="M1584" i="7"/>
  <c r="M734" i="7"/>
  <c r="M742" i="7"/>
  <c r="M750" i="7"/>
  <c r="M758" i="7"/>
  <c r="M766" i="7"/>
  <c r="M774" i="7"/>
  <c r="M782" i="7"/>
  <c r="L964" i="7"/>
  <c r="L1028" i="7"/>
  <c r="M1062" i="7"/>
  <c r="M1095" i="7"/>
  <c r="M1103" i="7"/>
  <c r="M1111" i="7"/>
  <c r="M1183" i="7"/>
  <c r="L1212" i="7"/>
  <c r="L1227" i="7"/>
  <c r="M1247" i="7"/>
  <c r="L1276" i="7"/>
  <c r="L1316" i="7"/>
  <c r="L1346" i="7"/>
  <c r="L1355" i="7"/>
  <c r="M1366" i="7"/>
  <c r="L1390" i="7"/>
  <c r="M1422" i="7"/>
  <c r="M1459" i="7"/>
  <c r="M1465" i="7"/>
  <c r="M1482" i="7"/>
  <c r="M1499" i="7"/>
  <c r="L1499" i="7"/>
  <c r="M1523" i="7"/>
  <c r="M1566" i="7"/>
  <c r="L1566" i="7"/>
  <c r="M1603" i="7"/>
  <c r="L1603" i="7"/>
  <c r="M1610" i="7"/>
  <c r="L1610" i="7"/>
  <c r="M1626" i="7"/>
  <c r="M1661" i="7"/>
  <c r="L1661" i="7"/>
  <c r="M1678" i="7"/>
  <c r="L2530" i="7"/>
  <c r="M2530" i="7"/>
  <c r="M2639" i="7"/>
  <c r="L2639" i="7"/>
  <c r="M2716" i="7"/>
  <c r="L2716" i="7"/>
  <c r="L2728" i="7"/>
  <c r="M2728" i="7"/>
  <c r="M2781" i="7"/>
  <c r="L2781" i="7"/>
  <c r="M2939" i="7"/>
  <c r="L2939" i="7"/>
  <c r="M2969" i="7"/>
  <c r="L2969" i="7"/>
  <c r="M3029" i="7"/>
  <c r="L3029" i="7"/>
  <c r="M3067" i="7"/>
  <c r="L3067" i="7"/>
  <c r="M3097" i="7"/>
  <c r="L3097" i="7"/>
  <c r="L3118" i="7"/>
  <c r="M3118" i="7"/>
  <c r="L3182" i="7"/>
  <c r="M3182" i="7"/>
  <c r="L3434" i="7"/>
  <c r="M3434" i="7"/>
  <c r="L3643" i="7"/>
  <c r="M3643" i="7"/>
  <c r="M3795" i="7"/>
  <c r="L3795" i="7"/>
  <c r="M1629" i="7"/>
  <c r="L1658" i="7"/>
  <c r="L1662" i="7"/>
  <c r="M1685" i="7"/>
  <c r="L1690" i="7"/>
  <c r="M1705" i="7"/>
  <c r="L1710" i="7"/>
  <c r="L1758" i="7"/>
  <c r="L1782" i="7"/>
  <c r="L1806" i="7"/>
  <c r="L1830" i="7"/>
  <c r="M1849" i="7"/>
  <c r="L1854" i="7"/>
  <c r="L1858" i="7"/>
  <c r="L1872" i="7"/>
  <c r="L1882" i="7"/>
  <c r="L1886" i="7"/>
  <c r="L1952" i="7"/>
  <c r="L1970" i="7"/>
  <c r="L1974" i="7"/>
  <c r="M1987" i="7"/>
  <c r="L2006" i="7"/>
  <c r="L2070" i="7"/>
  <c r="L2082" i="7"/>
  <c r="L2090" i="7"/>
  <c r="L2098" i="7"/>
  <c r="L2106" i="7"/>
  <c r="L2114" i="7"/>
  <c r="L2118" i="7"/>
  <c r="L2122" i="7"/>
  <c r="L2126" i="7"/>
  <c r="M2167" i="7"/>
  <c r="L2184" i="7"/>
  <c r="L2192" i="7"/>
  <c r="L2200" i="7"/>
  <c r="M2217" i="7"/>
  <c r="L2242" i="7"/>
  <c r="L2246" i="7"/>
  <c r="L2250" i="7"/>
  <c r="L2254" i="7"/>
  <c r="L2293" i="7"/>
  <c r="L2313" i="7"/>
  <c r="L2333" i="7"/>
  <c r="M2364" i="7"/>
  <c r="M2402" i="7"/>
  <c r="M2416" i="7"/>
  <c r="L2447" i="7"/>
  <c r="L2469" i="7"/>
  <c r="L2492" i="7"/>
  <c r="L2505" i="7"/>
  <c r="L2509" i="7"/>
  <c r="L2513" i="7"/>
  <c r="L2541" i="7"/>
  <c r="L2556" i="7"/>
  <c r="M2560" i="7"/>
  <c r="L2565" i="7"/>
  <c r="M2609" i="7"/>
  <c r="L2640" i="7"/>
  <c r="M2640" i="7"/>
  <c r="M2705" i="7"/>
  <c r="M2723" i="7"/>
  <c r="L2723" i="7"/>
  <c r="M2733" i="7"/>
  <c r="L2738" i="7"/>
  <c r="M2738" i="7"/>
  <c r="M2749" i="7"/>
  <c r="M2859" i="7"/>
  <c r="L2859" i="7"/>
  <c r="M2885" i="7"/>
  <c r="L2885" i="7"/>
  <c r="L3142" i="7"/>
  <c r="M3142" i="7"/>
  <c r="L3206" i="7"/>
  <c r="M3206" i="7"/>
  <c r="M3238" i="7"/>
  <c r="L3238" i="7"/>
  <c r="M3255" i="7"/>
  <c r="L3255" i="7"/>
  <c r="L3383" i="7"/>
  <c r="M3383" i="7"/>
  <c r="M2575" i="7"/>
  <c r="L2575" i="7"/>
  <c r="M2739" i="7"/>
  <c r="L2739" i="7"/>
  <c r="L2766" i="7"/>
  <c r="M2766" i="7"/>
  <c r="M2777" i="7"/>
  <c r="L2777" i="7"/>
  <c r="M2789" i="7"/>
  <c r="L2789" i="7"/>
  <c r="L2830" i="7"/>
  <c r="M2830" i="7"/>
  <c r="M2875" i="7"/>
  <c r="L2875" i="7"/>
  <c r="M2919" i="7"/>
  <c r="L2919" i="7"/>
  <c r="L2952" i="7"/>
  <c r="M2952" i="7"/>
  <c r="L3080" i="7"/>
  <c r="M3080" i="7"/>
  <c r="L3166" i="7"/>
  <c r="M3166" i="7"/>
  <c r="M3430" i="7"/>
  <c r="L3430" i="7"/>
  <c r="L3527" i="7"/>
  <c r="M3527" i="7"/>
  <c r="M3668" i="7"/>
  <c r="L3668" i="7"/>
  <c r="M3741" i="7"/>
  <c r="L3741" i="7"/>
  <c r="L2576" i="7"/>
  <c r="M2576" i="7"/>
  <c r="L2674" i="7"/>
  <c r="M2674" i="7"/>
  <c r="M2707" i="7"/>
  <c r="L2707" i="7"/>
  <c r="L2740" i="7"/>
  <c r="M2740" i="7"/>
  <c r="M2751" i="7"/>
  <c r="L2751" i="7"/>
  <c r="M2767" i="7"/>
  <c r="L2767" i="7"/>
  <c r="L2784" i="7"/>
  <c r="M2784" i="7"/>
  <c r="M2935" i="7"/>
  <c r="L2935" i="7"/>
  <c r="M3063" i="7"/>
  <c r="L3063" i="7"/>
  <c r="L3126" i="7"/>
  <c r="M3126" i="7"/>
  <c r="L3190" i="7"/>
  <c r="M3190" i="7"/>
  <c r="M3285" i="7"/>
  <c r="L3285" i="7"/>
  <c r="M3362" i="7"/>
  <c r="L3362" i="7"/>
  <c r="L3398" i="7"/>
  <c r="M3398" i="7"/>
  <c r="M3416" i="7"/>
  <c r="L3416" i="7"/>
  <c r="L3545" i="7"/>
  <c r="M3545" i="7"/>
  <c r="M3569" i="7"/>
  <c r="L3569" i="7"/>
  <c r="L3609" i="7"/>
  <c r="M3609" i="7"/>
  <c r="M3634" i="7"/>
  <c r="L3634" i="7"/>
  <c r="L3735" i="7"/>
  <c r="M3735" i="7"/>
  <c r="L1702" i="7"/>
  <c r="L1726" i="7"/>
  <c r="L1774" i="7"/>
  <c r="L1789" i="7"/>
  <c r="L1822" i="7"/>
  <c r="L1837" i="7"/>
  <c r="L1842" i="7"/>
  <c r="L1846" i="7"/>
  <c r="L1874" i="7"/>
  <c r="L1936" i="7"/>
  <c r="L1954" i="7"/>
  <c r="L1958" i="7"/>
  <c r="M1971" i="7"/>
  <c r="L1981" i="7"/>
  <c r="M2007" i="7"/>
  <c r="L2016" i="7"/>
  <c r="L2029" i="7"/>
  <c r="L2045" i="7"/>
  <c r="L2061" i="7"/>
  <c r="M2071" i="7"/>
  <c r="L2080" i="7"/>
  <c r="M2083" i="7"/>
  <c r="L2096" i="7"/>
  <c r="M2099" i="7"/>
  <c r="L2112" i="7"/>
  <c r="M2115" i="7"/>
  <c r="M2123" i="7"/>
  <c r="L2132" i="7"/>
  <c r="L2140" i="7"/>
  <c r="L2144" i="7"/>
  <c r="L2148" i="7"/>
  <c r="L2156" i="7"/>
  <c r="M2165" i="7"/>
  <c r="M2173" i="7"/>
  <c r="M2243" i="7"/>
  <c r="M2251" i="7"/>
  <c r="L2260" i="7"/>
  <c r="L2268" i="7"/>
  <c r="L2272" i="7"/>
  <c r="L2276" i="7"/>
  <c r="M2300" i="7"/>
  <c r="L2325" i="7"/>
  <c r="L2361" i="7"/>
  <c r="L2385" i="7"/>
  <c r="M2400" i="7"/>
  <c r="L2431" i="7"/>
  <c r="L2453" i="7"/>
  <c r="L2476" i="7"/>
  <c r="L2489" i="7"/>
  <c r="L2493" i="7"/>
  <c r="L2497" i="7"/>
  <c r="M2514" i="7"/>
  <c r="M2528" i="7"/>
  <c r="L2533" i="7"/>
  <c r="L2557" i="7"/>
  <c r="L2594" i="7"/>
  <c r="M2594" i="7"/>
  <c r="M2605" i="7"/>
  <c r="M2719" i="7"/>
  <c r="L2719" i="7"/>
  <c r="L2752" i="7"/>
  <c r="M2752" i="7"/>
  <c r="M2785" i="7"/>
  <c r="L2785" i="7"/>
  <c r="M2817" i="7"/>
  <c r="M2855" i="7"/>
  <c r="L2855" i="7"/>
  <c r="L2888" i="7"/>
  <c r="M2888" i="7"/>
  <c r="M2905" i="7"/>
  <c r="L2936" i="7"/>
  <c r="M2936" i="7"/>
  <c r="M2965" i="7"/>
  <c r="L2965" i="7"/>
  <c r="M3003" i="7"/>
  <c r="L3003" i="7"/>
  <c r="M3033" i="7"/>
  <c r="L3033" i="7"/>
  <c r="M3093" i="7"/>
  <c r="L3093" i="7"/>
  <c r="L3150" i="7"/>
  <c r="M3150" i="7"/>
  <c r="L3214" i="7"/>
  <c r="M3214" i="7"/>
  <c r="M3293" i="7"/>
  <c r="L3293" i="7"/>
  <c r="M3306" i="7"/>
  <c r="L3306" i="7"/>
  <c r="M3326" i="7"/>
  <c r="L3326" i="7"/>
  <c r="M3682" i="7"/>
  <c r="L3682" i="7"/>
  <c r="L2720" i="7"/>
  <c r="M2720" i="7"/>
  <c r="M2871" i="7"/>
  <c r="L2871" i="7"/>
  <c r="M2889" i="7"/>
  <c r="L2889" i="7"/>
  <c r="L3174" i="7"/>
  <c r="M3174" i="7"/>
  <c r="M3247" i="7"/>
  <c r="L3247" i="7"/>
  <c r="M3358" i="7"/>
  <c r="L3358" i="7"/>
  <c r="L3439" i="7"/>
  <c r="M3439" i="7"/>
  <c r="L3478" i="7"/>
  <c r="M3478" i="7"/>
  <c r="M3630" i="7"/>
  <c r="L3630" i="7"/>
  <c r="L1693" i="7"/>
  <c r="L1698" i="7"/>
  <c r="M1713" i="7"/>
  <c r="M1717" i="7"/>
  <c r="L1722" i="7"/>
  <c r="M1761" i="7"/>
  <c r="M1765" i="7"/>
  <c r="L1770" i="7"/>
  <c r="M1809" i="7"/>
  <c r="M1813" i="7"/>
  <c r="L1818" i="7"/>
  <c r="L1838" i="7"/>
  <c r="M1861" i="7"/>
  <c r="L1866" i="7"/>
  <c r="L1885" i="7"/>
  <c r="M1889" i="7"/>
  <c r="M1893" i="7"/>
  <c r="L1898" i="7"/>
  <c r="L1902" i="7"/>
  <c r="L1968" i="7"/>
  <c r="L1986" i="7"/>
  <c r="L2017" i="7"/>
  <c r="L2081" i="7"/>
  <c r="L2084" i="7"/>
  <c r="L2093" i="7"/>
  <c r="L2097" i="7"/>
  <c r="L2100" i="7"/>
  <c r="L2109" i="7"/>
  <c r="L2113" i="7"/>
  <c r="L2116" i="7"/>
  <c r="L2124" i="7"/>
  <c r="M2133" i="7"/>
  <c r="M2141" i="7"/>
  <c r="L2162" i="7"/>
  <c r="L2166" i="7"/>
  <c r="L2170" i="7"/>
  <c r="L2174" i="7"/>
  <c r="M2211" i="7"/>
  <c r="M2219" i="7"/>
  <c r="L2228" i="7"/>
  <c r="L2236" i="7"/>
  <c r="L2240" i="7"/>
  <c r="L2244" i="7"/>
  <c r="L2252" i="7"/>
  <c r="M2261" i="7"/>
  <c r="M2269" i="7"/>
  <c r="L2301" i="7"/>
  <c r="M2316" i="7"/>
  <c r="L2321" i="7"/>
  <c r="L2357" i="7"/>
  <c r="L2377" i="7"/>
  <c r="L2401" i="7"/>
  <c r="M2418" i="7"/>
  <c r="M2432" i="7"/>
  <c r="L2463" i="7"/>
  <c r="L2485" i="7"/>
  <c r="L2508" i="7"/>
  <c r="L2521" i="7"/>
  <c r="L2525" i="7"/>
  <c r="L2529" i="7"/>
  <c r="L2544" i="7"/>
  <c r="M2544" i="7"/>
  <c r="M2607" i="7"/>
  <c r="L2607" i="7"/>
  <c r="L2626" i="7"/>
  <c r="M2626" i="7"/>
  <c r="M2637" i="7"/>
  <c r="M2685" i="7"/>
  <c r="M2753" i="7"/>
  <c r="M2833" i="7"/>
  <c r="L2872" i="7"/>
  <c r="M2872" i="7"/>
  <c r="L3016" i="7"/>
  <c r="M3016" i="7"/>
  <c r="L3134" i="7"/>
  <c r="M3134" i="7"/>
  <c r="L3198" i="7"/>
  <c r="M3198" i="7"/>
  <c r="M3345" i="7"/>
  <c r="L3345" i="7"/>
  <c r="L3523" i="7"/>
  <c r="M3523" i="7"/>
  <c r="M3604" i="7"/>
  <c r="L3604" i="7"/>
  <c r="L1473" i="7"/>
  <c r="L1481" i="7"/>
  <c r="L1505" i="7"/>
  <c r="M1559" i="7"/>
  <c r="L1609" i="7"/>
  <c r="L1614" i="7"/>
  <c r="M1757" i="7"/>
  <c r="M1805" i="7"/>
  <c r="M1843" i="7"/>
  <c r="M1857" i="7"/>
  <c r="M1881" i="7"/>
  <c r="L1920" i="7"/>
  <c r="M1955" i="7"/>
  <c r="M1973" i="7"/>
  <c r="L2000" i="7"/>
  <c r="M2069" i="7"/>
  <c r="M2121" i="7"/>
  <c r="M2199" i="7"/>
  <c r="L2216" i="7"/>
  <c r="L2224" i="7"/>
  <c r="L2232" i="7"/>
  <c r="M2249" i="7"/>
  <c r="M2332" i="7"/>
  <c r="L2415" i="7"/>
  <c r="M2498" i="7"/>
  <c r="M2512" i="7"/>
  <c r="L2540" i="7"/>
  <c r="L2559" i="7"/>
  <c r="L2608" i="7"/>
  <c r="M2608" i="7"/>
  <c r="M2633" i="7"/>
  <c r="L2658" i="7"/>
  <c r="M2658" i="7"/>
  <c r="M2677" i="7"/>
  <c r="L2690" i="7"/>
  <c r="M2690" i="7"/>
  <c r="M2715" i="7"/>
  <c r="L2715" i="7"/>
  <c r="M2721" i="7"/>
  <c r="M2759" i="7"/>
  <c r="L2759" i="7"/>
  <c r="M2813" i="7"/>
  <c r="M2923" i="7"/>
  <c r="L2923" i="7"/>
  <c r="M2999" i="7"/>
  <c r="L2999" i="7"/>
  <c r="L3158" i="7"/>
  <c r="M3158" i="7"/>
  <c r="L3222" i="7"/>
  <c r="M3222" i="7"/>
  <c r="L3260" i="7"/>
  <c r="M3260" i="7"/>
  <c r="L3301" i="7"/>
  <c r="M3301" i="7"/>
  <c r="M3366" i="7"/>
  <c r="L3366" i="7"/>
  <c r="M3497" i="7"/>
  <c r="L3497" i="7"/>
  <c r="L3699" i="7"/>
  <c r="M3699" i="7"/>
  <c r="M3757" i="7"/>
  <c r="L3757" i="7"/>
  <c r="L3605" i="7"/>
  <c r="M3605" i="7"/>
  <c r="M3664" i="7"/>
  <c r="L3664" i="7"/>
  <c r="L3691" i="7"/>
  <c r="M3691" i="7"/>
  <c r="M3696" i="7"/>
  <c r="L3696" i="7"/>
  <c r="M3768" i="7"/>
  <c r="L3768" i="7"/>
  <c r="L2949" i="7"/>
  <c r="L2953" i="7"/>
  <c r="L2983" i="7"/>
  <c r="L2987" i="7"/>
  <c r="M3000" i="7"/>
  <c r="L3013" i="7"/>
  <c r="L3017" i="7"/>
  <c r="L3047" i="7"/>
  <c r="L3051" i="7"/>
  <c r="M3064" i="7"/>
  <c r="L3077" i="7"/>
  <c r="L3081" i="7"/>
  <c r="L3111" i="7"/>
  <c r="L3115" i="7"/>
  <c r="L3119" i="7"/>
  <c r="L3123" i="7"/>
  <c r="L3127" i="7"/>
  <c r="L3131" i="7"/>
  <c r="L3135" i="7"/>
  <c r="L3139" i="7"/>
  <c r="L3143" i="7"/>
  <c r="L3147" i="7"/>
  <c r="L3151" i="7"/>
  <c r="L3155" i="7"/>
  <c r="L3159" i="7"/>
  <c r="L3163" i="7"/>
  <c r="L3167" i="7"/>
  <c r="L3171" i="7"/>
  <c r="L3175" i="7"/>
  <c r="L3179" i="7"/>
  <c r="L3183" i="7"/>
  <c r="L3187" i="7"/>
  <c r="L3191" i="7"/>
  <c r="L3195" i="7"/>
  <c r="L3199" i="7"/>
  <c r="L3203" i="7"/>
  <c r="L3207" i="7"/>
  <c r="L3211" i="7"/>
  <c r="L3215" i="7"/>
  <c r="L3219" i="7"/>
  <c r="L3223" i="7"/>
  <c r="M3228" i="7"/>
  <c r="L3253" i="7"/>
  <c r="L3261" i="7"/>
  <c r="L3294" i="7"/>
  <c r="L3302" i="7"/>
  <c r="M3317" i="7"/>
  <c r="L3322" i="7"/>
  <c r="L3354" i="7"/>
  <c r="L3377" i="7"/>
  <c r="M3390" i="7"/>
  <c r="M3399" i="7"/>
  <c r="M3417" i="7"/>
  <c r="L3422" i="7"/>
  <c r="L3440" i="7"/>
  <c r="M3443" i="7"/>
  <c r="M3453" i="7"/>
  <c r="M3466" i="7"/>
  <c r="L3520" i="7"/>
  <c r="L3524" i="7"/>
  <c r="L3528" i="7"/>
  <c r="L3534" i="7"/>
  <c r="M3546" i="7"/>
  <c r="L3582" i="7"/>
  <c r="L3616" i="7"/>
  <c r="M3621" i="7"/>
  <c r="L3626" i="7"/>
  <c r="M3645" i="7"/>
  <c r="L3650" i="7"/>
  <c r="M3665" i="7"/>
  <c r="L3665" i="7"/>
  <c r="L3674" i="7"/>
  <c r="L3678" i="7"/>
  <c r="L3683" i="7"/>
  <c r="M3683" i="7"/>
  <c r="M3692" i="7"/>
  <c r="L3692" i="7"/>
  <c r="L3715" i="7"/>
  <c r="M3715" i="7"/>
  <c r="M3752" i="7"/>
  <c r="L3752" i="7"/>
  <c r="L3786" i="7"/>
  <c r="M3786" i="7"/>
  <c r="L3821" i="7"/>
  <c r="M3821" i="7"/>
  <c r="M3236" i="7"/>
  <c r="L3239" i="7"/>
  <c r="L3245" i="7"/>
  <c r="M3257" i="7"/>
  <c r="M3265" i="7"/>
  <c r="L3269" i="7"/>
  <c r="L3278" i="7"/>
  <c r="L3282" i="7"/>
  <c r="L3286" i="7"/>
  <c r="L3290" i="7"/>
  <c r="L3298" i="7"/>
  <c r="M3313" i="7"/>
  <c r="L3342" i="7"/>
  <c r="L3346" i="7"/>
  <c r="L3350" i="7"/>
  <c r="M3367" i="7"/>
  <c r="M3381" i="7"/>
  <c r="L3409" i="7"/>
  <c r="M3413" i="7"/>
  <c r="M3427" i="7"/>
  <c r="L3432" i="7"/>
  <c r="L3436" i="7"/>
  <c r="L3448" i="7"/>
  <c r="L3458" i="7"/>
  <c r="M3462" i="7"/>
  <c r="L3480" i="7"/>
  <c r="L3494" i="7"/>
  <c r="M3498" i="7"/>
  <c r="M3503" i="7"/>
  <c r="M3542" i="7"/>
  <c r="M3557" i="7"/>
  <c r="L3566" i="7"/>
  <c r="L3570" i="7"/>
  <c r="L3574" i="7"/>
  <c r="L3578" i="7"/>
  <c r="M3597" i="7"/>
  <c r="L3601" i="7"/>
  <c r="M3606" i="7"/>
  <c r="M3611" i="7"/>
  <c r="M3632" i="7"/>
  <c r="L3632" i="7"/>
  <c r="M3660" i="7"/>
  <c r="L3660" i="7"/>
  <c r="L3670" i="7"/>
  <c r="M3701" i="7"/>
  <c r="M3710" i="7"/>
  <c r="L3753" i="7"/>
  <c r="M3753" i="7"/>
  <c r="M3764" i="7"/>
  <c r="M3804" i="7"/>
  <c r="L3804" i="7"/>
  <c r="M2798" i="7"/>
  <c r="L2815" i="7"/>
  <c r="L2823" i="7"/>
  <c r="L2831" i="7"/>
  <c r="L2835" i="7"/>
  <c r="M2856" i="7"/>
  <c r="L2903" i="7"/>
  <c r="L2907" i="7"/>
  <c r="M2920" i="7"/>
  <c r="L2967" i="7"/>
  <c r="L2971" i="7"/>
  <c r="M2984" i="7"/>
  <c r="L3031" i="7"/>
  <c r="L3035" i="7"/>
  <c r="M3048" i="7"/>
  <c r="L3095" i="7"/>
  <c r="L3099" i="7"/>
  <c r="M3112" i="7"/>
  <c r="M3120" i="7"/>
  <c r="M3128" i="7"/>
  <c r="M3136" i="7"/>
  <c r="M3144" i="7"/>
  <c r="M3152" i="7"/>
  <c r="M3160" i="7"/>
  <c r="M3168" i="7"/>
  <c r="M3176" i="7"/>
  <c r="M3184" i="7"/>
  <c r="M3192" i="7"/>
  <c r="M3200" i="7"/>
  <c r="M3208" i="7"/>
  <c r="M3216" i="7"/>
  <c r="L3229" i="7"/>
  <c r="M3333" i="7"/>
  <c r="L3364" i="7"/>
  <c r="L3396" i="7"/>
  <c r="L3400" i="7"/>
  <c r="M3418" i="7"/>
  <c r="M3423" i="7"/>
  <c r="L3444" i="7"/>
  <c r="L3454" i="7"/>
  <c r="L3472" i="7"/>
  <c r="L3476" i="7"/>
  <c r="L3490" i="7"/>
  <c r="L3521" i="7"/>
  <c r="M3525" i="7"/>
  <c r="M3538" i="7"/>
  <c r="M3547" i="7"/>
  <c r="L3552" i="7"/>
  <c r="L3592" i="7"/>
  <c r="M3622" i="7"/>
  <c r="M3641" i="7"/>
  <c r="L3646" i="7"/>
  <c r="L3661" i="7"/>
  <c r="M3661" i="7"/>
  <c r="L3666" i="7"/>
  <c r="M3706" i="7"/>
  <c r="L3717" i="7"/>
  <c r="M3717" i="7"/>
  <c r="M3723" i="7"/>
  <c r="L3723" i="7"/>
  <c r="M3744" i="7"/>
  <c r="L3579" i="7"/>
  <c r="M3579" i="7"/>
  <c r="L3613" i="7"/>
  <c r="M3613" i="7"/>
  <c r="M3680" i="7"/>
  <c r="L3680" i="7"/>
  <c r="M3724" i="7"/>
  <c r="L3724" i="7"/>
  <c r="L3777" i="7"/>
  <c r="M3777" i="7"/>
  <c r="L3817" i="7"/>
  <c r="M3817" i="7"/>
  <c r="L2783" i="7"/>
  <c r="L2791" i="7"/>
  <c r="L2799" i="7"/>
  <c r="M2816" i="7"/>
  <c r="M2832" i="7"/>
  <c r="L2887" i="7"/>
  <c r="L2891" i="7"/>
  <c r="M2904" i="7"/>
  <c r="L2951" i="7"/>
  <c r="L2955" i="7"/>
  <c r="M2968" i="7"/>
  <c r="L3015" i="7"/>
  <c r="L3019" i="7"/>
  <c r="M3032" i="7"/>
  <c r="L3079" i="7"/>
  <c r="L3083" i="7"/>
  <c r="M3096" i="7"/>
  <c r="L3287" i="7"/>
  <c r="M3292" i="7"/>
  <c r="M3351" i="7"/>
  <c r="M3365" i="7"/>
  <c r="M3397" i="7"/>
  <c r="M3410" i="7"/>
  <c r="M3419" i="7"/>
  <c r="L3424" i="7"/>
  <c r="M3429" i="7"/>
  <c r="L3438" i="7"/>
  <c r="M3450" i="7"/>
  <c r="M3477" i="7"/>
  <c r="M3491" i="7"/>
  <c r="L3496" i="7"/>
  <c r="L3500" i="7"/>
  <c r="L3512" i="7"/>
  <c r="L3522" i="7"/>
  <c r="M3526" i="7"/>
  <c r="L3544" i="7"/>
  <c r="M3568" i="7"/>
  <c r="L3568" i="7"/>
  <c r="L3608" i="7"/>
  <c r="M3629" i="7"/>
  <c r="L3642" i="7"/>
  <c r="L3667" i="7"/>
  <c r="M3667" i="7"/>
  <c r="M3672" i="7"/>
  <c r="L3672" i="7"/>
  <c r="L3698" i="7"/>
  <c r="L3718" i="7"/>
  <c r="L3740" i="7"/>
  <c r="M4552" i="7"/>
  <c r="L4552" i="7"/>
  <c r="L4599" i="7"/>
  <c r="M4599" i="7"/>
  <c r="L4610" i="7"/>
  <c r="L4614" i="7"/>
  <c r="M4620" i="7"/>
  <c r="L4620" i="7"/>
  <c r="M4626" i="7"/>
  <c r="L4636" i="7"/>
  <c r="M4822" i="7"/>
  <c r="L4822" i="7"/>
  <c r="M4957" i="7"/>
  <c r="L4957" i="7"/>
  <c r="M5028" i="7"/>
  <c r="L5028" i="7"/>
  <c r="L5146" i="7"/>
  <c r="M5146" i="7"/>
  <c r="L5234" i="7"/>
  <c r="M5234" i="7"/>
  <c r="L3840" i="7"/>
  <c r="L3844" i="7"/>
  <c r="M3849" i="7"/>
  <c r="M3853" i="7"/>
  <c r="L3872" i="7"/>
  <c r="L3876" i="7"/>
  <c r="M3881" i="7"/>
  <c r="M3885" i="7"/>
  <c r="M3895" i="7"/>
  <c r="L3908" i="7"/>
  <c r="L3930" i="7"/>
  <c r="L3938" i="7"/>
  <c r="L3946" i="7"/>
  <c r="L3954" i="7"/>
  <c r="L3962" i="7"/>
  <c r="M3975" i="7"/>
  <c r="M3991" i="7"/>
  <c r="L4002" i="7"/>
  <c r="L4032" i="7"/>
  <c r="L4044" i="7"/>
  <c r="M4057" i="7"/>
  <c r="L4074" i="7"/>
  <c r="L4096" i="7"/>
  <c r="L4108" i="7"/>
  <c r="M4121" i="7"/>
  <c r="L4138" i="7"/>
  <c r="L4160" i="7"/>
  <c r="L4172" i="7"/>
  <c r="M4185" i="7"/>
  <c r="L4202" i="7"/>
  <c r="M4247" i="7"/>
  <c r="L4256" i="7"/>
  <c r="L4268" i="7"/>
  <c r="M4279" i="7"/>
  <c r="L4288" i="7"/>
  <c r="L4300" i="7"/>
  <c r="M4311" i="7"/>
  <c r="M4320" i="7"/>
  <c r="L4333" i="7"/>
  <c r="L4342" i="7"/>
  <c r="M4347" i="7"/>
  <c r="L4365" i="7"/>
  <c r="L4374" i="7"/>
  <c r="M4379" i="7"/>
  <c r="L4397" i="7"/>
  <c r="L4406" i="7"/>
  <c r="M4411" i="7"/>
  <c r="L4429" i="7"/>
  <c r="L4438" i="7"/>
  <c r="M4443" i="7"/>
  <c r="L4461" i="7"/>
  <c r="L4480" i="7"/>
  <c r="L4484" i="7"/>
  <c r="L4488" i="7"/>
  <c r="L4492" i="7"/>
  <c r="M4515" i="7"/>
  <c r="M4519" i="7"/>
  <c r="L4528" i="7"/>
  <c r="M4537" i="7"/>
  <c r="M4547" i="7"/>
  <c r="L4558" i="7"/>
  <c r="L4563" i="7"/>
  <c r="M4563" i="7"/>
  <c r="L4584" i="7"/>
  <c r="M4594" i="7"/>
  <c r="M4600" i="7"/>
  <c r="L4600" i="7"/>
  <c r="L4606" i="7"/>
  <c r="L4615" i="7"/>
  <c r="M4615" i="7"/>
  <c r="L4632" i="7"/>
  <c r="M4665" i="7"/>
  <c r="L4665" i="7"/>
  <c r="M4704" i="7"/>
  <c r="L4736" i="7"/>
  <c r="M4736" i="7"/>
  <c r="M4893" i="7"/>
  <c r="L4893" i="7"/>
  <c r="M4972" i="7"/>
  <c r="L4972" i="7"/>
  <c r="M5116" i="7"/>
  <c r="L5116" i="7"/>
  <c r="M4548" i="7"/>
  <c r="L4548" i="7"/>
  <c r="L4579" i="7"/>
  <c r="M4579" i="7"/>
  <c r="L4585" i="7"/>
  <c r="M4585" i="7"/>
  <c r="M4616" i="7"/>
  <c r="L4616" i="7"/>
  <c r="M4731" i="7"/>
  <c r="L4731" i="7"/>
  <c r="M4818" i="7"/>
  <c r="L4818" i="7"/>
  <c r="M5021" i="7"/>
  <c r="L5021" i="7"/>
  <c r="M5061" i="7"/>
  <c r="L5061" i="7"/>
  <c r="M5076" i="7"/>
  <c r="L5076" i="7"/>
  <c r="M5142" i="7"/>
  <c r="L5142" i="7"/>
  <c r="L5165" i="7"/>
  <c r="M5165" i="7"/>
  <c r="L5282" i="7"/>
  <c r="M5282" i="7"/>
  <c r="L5395" i="7"/>
  <c r="M5395" i="7"/>
  <c r="M3769" i="7"/>
  <c r="M3773" i="7"/>
  <c r="M3783" i="7"/>
  <c r="L3787" i="7"/>
  <c r="L3796" i="7"/>
  <c r="M3801" i="7"/>
  <c r="M3809" i="7"/>
  <c r="M3818" i="7"/>
  <c r="L3827" i="7"/>
  <c r="M3850" i="7"/>
  <c r="L3859" i="7"/>
  <c r="M3882" i="7"/>
  <c r="L3896" i="7"/>
  <c r="M3913" i="7"/>
  <c r="M3917" i="7"/>
  <c r="L3968" i="7"/>
  <c r="L3976" i="7"/>
  <c r="L3984" i="7"/>
  <c r="L3992" i="7"/>
  <c r="L4008" i="7"/>
  <c r="L4016" i="7"/>
  <c r="L4028" i="7"/>
  <c r="M4041" i="7"/>
  <c r="L4058" i="7"/>
  <c r="L4080" i="7"/>
  <c r="L4092" i="7"/>
  <c r="M4105" i="7"/>
  <c r="L4122" i="7"/>
  <c r="L4144" i="7"/>
  <c r="L4156" i="7"/>
  <c r="M4169" i="7"/>
  <c r="L4186" i="7"/>
  <c r="L4208" i="7"/>
  <c r="L4220" i="7"/>
  <c r="L4228" i="7"/>
  <c r="L4236" i="7"/>
  <c r="L4244" i="7"/>
  <c r="L4248" i="7"/>
  <c r="L4269" i="7"/>
  <c r="L4276" i="7"/>
  <c r="L4280" i="7"/>
  <c r="L4301" i="7"/>
  <c r="L4308" i="7"/>
  <c r="L4312" i="7"/>
  <c r="L4316" i="7"/>
  <c r="M4321" i="7"/>
  <c r="L4330" i="7"/>
  <c r="L4334" i="7"/>
  <c r="L4348" i="7"/>
  <c r="L4366" i="7"/>
  <c r="L4380" i="7"/>
  <c r="L4398" i="7"/>
  <c r="L4412" i="7"/>
  <c r="L4430" i="7"/>
  <c r="L4444" i="7"/>
  <c r="L4462" i="7"/>
  <c r="L4472" i="7"/>
  <c r="L4476" i="7"/>
  <c r="M4485" i="7"/>
  <c r="M4489" i="7"/>
  <c r="L4512" i="7"/>
  <c r="L4516" i="7"/>
  <c r="L4520" i="7"/>
  <c r="L4524" i="7"/>
  <c r="L4538" i="7"/>
  <c r="L4564" i="7"/>
  <c r="L4682" i="7"/>
  <c r="L4699" i="7"/>
  <c r="M5006" i="7"/>
  <c r="L5006" i="7"/>
  <c r="M5188" i="7"/>
  <c r="L5188" i="7"/>
  <c r="M5220" i="7"/>
  <c r="L5220" i="7"/>
  <c r="M3841" i="7"/>
  <c r="M3873" i="7"/>
  <c r="M3909" i="7"/>
  <c r="L4340" i="7"/>
  <c r="L4372" i="7"/>
  <c r="L4404" i="7"/>
  <c r="L4436" i="7"/>
  <c r="L4468" i="7"/>
  <c r="L4494" i="7"/>
  <c r="M4503" i="7"/>
  <c r="L4530" i="7"/>
  <c r="L4534" i="7"/>
  <c r="M4544" i="7"/>
  <c r="L4544" i="7"/>
  <c r="M4549" i="7"/>
  <c r="M4554" i="7"/>
  <c r="L4560" i="7"/>
  <c r="L4580" i="7"/>
  <c r="M4586" i="7"/>
  <c r="L4602" i="7"/>
  <c r="M4634" i="7"/>
  <c r="M4750" i="7"/>
  <c r="L4750" i="7"/>
  <c r="M4964" i="7"/>
  <c r="L4964" i="7"/>
  <c r="L5043" i="7"/>
  <c r="M5043" i="7"/>
  <c r="M5072" i="7"/>
  <c r="L5072" i="7"/>
  <c r="L5259" i="7"/>
  <c r="M5259" i="7"/>
  <c r="M4550" i="7"/>
  <c r="L4550" i="7"/>
  <c r="L4581" i="7"/>
  <c r="M4581" i="7"/>
  <c r="L4603" i="7"/>
  <c r="M4603" i="7"/>
  <c r="M4624" i="7"/>
  <c r="L4624" i="7"/>
  <c r="M4646" i="7"/>
  <c r="L4646" i="7"/>
  <c r="M4723" i="7"/>
  <c r="L4723" i="7"/>
  <c r="M4777" i="7"/>
  <c r="L4777" i="7"/>
  <c r="M4900" i="7"/>
  <c r="L4900" i="7"/>
  <c r="M4930" i="7"/>
  <c r="L4930" i="7"/>
  <c r="L5123" i="7"/>
  <c r="M5123" i="7"/>
  <c r="M5138" i="7"/>
  <c r="L5138" i="7"/>
  <c r="M5154" i="7"/>
  <c r="L5154" i="7"/>
  <c r="M5246" i="7"/>
  <c r="L5246" i="7"/>
  <c r="M3721" i="7"/>
  <c r="L3755" i="7"/>
  <c r="M3793" i="7"/>
  <c r="L3811" i="7"/>
  <c r="M3847" i="7"/>
  <c r="M3879" i="7"/>
  <c r="M3969" i="7"/>
  <c r="M3977" i="7"/>
  <c r="M3985" i="7"/>
  <c r="M3993" i="7"/>
  <c r="M4009" i="7"/>
  <c r="M4017" i="7"/>
  <c r="M4270" i="7"/>
  <c r="M4556" i="7"/>
  <c r="L4556" i="7"/>
  <c r="M4582" i="7"/>
  <c r="L4582" i="7"/>
  <c r="M4604" i="7"/>
  <c r="L4604" i="7"/>
  <c r="L4625" i="7"/>
  <c r="M4625" i="7"/>
  <c r="M4630" i="7"/>
  <c r="L4630" i="7"/>
  <c r="M4673" i="7"/>
  <c r="L4673" i="7"/>
  <c r="L4713" i="7"/>
  <c r="M4946" i="7"/>
  <c r="L4946" i="7"/>
  <c r="M4980" i="7"/>
  <c r="L4980" i="7"/>
  <c r="M5098" i="7"/>
  <c r="L5098" i="7"/>
  <c r="M5109" i="7"/>
  <c r="L5109" i="7"/>
  <c r="M5174" i="7"/>
  <c r="L5174" i="7"/>
  <c r="M5206" i="7"/>
  <c r="L5206" i="7"/>
  <c r="L4332" i="7"/>
  <c r="L4364" i="7"/>
  <c r="L4396" i="7"/>
  <c r="L4428" i="7"/>
  <c r="L4460" i="7"/>
  <c r="M4483" i="7"/>
  <c r="M4572" i="7"/>
  <c r="L4572" i="7"/>
  <c r="L4583" i="7"/>
  <c r="M4583" i="7"/>
  <c r="M4598" i="7"/>
  <c r="L4598" i="7"/>
  <c r="L4619" i="7"/>
  <c r="M4619" i="7"/>
  <c r="M4642" i="7"/>
  <c r="L4642" i="7"/>
  <c r="M4714" i="7"/>
  <c r="L4714" i="7"/>
  <c r="M4771" i="7"/>
  <c r="L4771" i="7"/>
  <c r="M4897" i="7"/>
  <c r="L4897" i="7"/>
  <c r="M4998" i="7"/>
  <c r="L4998" i="7"/>
  <c r="L5083" i="7"/>
  <c r="M5083" i="7"/>
  <c r="M5134" i="7"/>
  <c r="L5134" i="7"/>
  <c r="L5178" i="7"/>
  <c r="M5178" i="7"/>
  <c r="L5210" i="7"/>
  <c r="M5210" i="7"/>
  <c r="M5228" i="7"/>
  <c r="L5228" i="7"/>
  <c r="M5286" i="7"/>
  <c r="L5286" i="7"/>
  <c r="M5292" i="7"/>
  <c r="L5292" i="7"/>
  <c r="L5298" i="7"/>
  <c r="M5298" i="7"/>
  <c r="M5340" i="7"/>
  <c r="L5340" i="7"/>
  <c r="M5366" i="7"/>
  <c r="L5366" i="7"/>
  <c r="M5223" i="7"/>
  <c r="L5223" i="7"/>
  <c r="L5258" i="7"/>
  <c r="M5258" i="7"/>
  <c r="M5281" i="7"/>
  <c r="L5281" i="7"/>
  <c r="M5287" i="7"/>
  <c r="L5287" i="7"/>
  <c r="L5307" i="7"/>
  <c r="M5307" i="7"/>
  <c r="M5341" i="7"/>
  <c r="L5341" i="7"/>
  <c r="L5170" i="7"/>
  <c r="M5170" i="7"/>
  <c r="L5202" i="7"/>
  <c r="M5202" i="7"/>
  <c r="L5267" i="7"/>
  <c r="M5267" i="7"/>
  <c r="L5283" i="7"/>
  <c r="M5283" i="7"/>
  <c r="M5294" i="7"/>
  <c r="L5294" i="7"/>
  <c r="L5080" i="7"/>
  <c r="L5094" i="7"/>
  <c r="L5106" i="7"/>
  <c r="M5113" i="7"/>
  <c r="L5120" i="7"/>
  <c r="M5158" i="7"/>
  <c r="L5180" i="7"/>
  <c r="L5194" i="7"/>
  <c r="M5194" i="7"/>
  <c r="L5212" i="7"/>
  <c r="L5243" i="7"/>
  <c r="M5243" i="7"/>
  <c r="M5277" i="7"/>
  <c r="L5277" i="7"/>
  <c r="M5336" i="7"/>
  <c r="L5336" i="7"/>
  <c r="M5358" i="7"/>
  <c r="L5358" i="7"/>
  <c r="L5363" i="7"/>
  <c r="M5363" i="7"/>
  <c r="M5391" i="7"/>
  <c r="L5391" i="7"/>
  <c r="L4638" i="7"/>
  <c r="L4674" i="7"/>
  <c r="L4683" i="7"/>
  <c r="L4689" i="7"/>
  <c r="M4701" i="7"/>
  <c r="L4710" i="7"/>
  <c r="L4737" i="7"/>
  <c r="L4795" i="7"/>
  <c r="M4800" i="7"/>
  <c r="L4814" i="7"/>
  <c r="M4849" i="7"/>
  <c r="M4985" i="7"/>
  <c r="L4992" i="7"/>
  <c r="M5011" i="7"/>
  <c r="L5040" i="7"/>
  <c r="L5044" i="7"/>
  <c r="M5051" i="7"/>
  <c r="L5084" i="7"/>
  <c r="M5091" i="7"/>
  <c r="L5102" i="7"/>
  <c r="L5117" i="7"/>
  <c r="L5124" i="7"/>
  <c r="M5131" i="7"/>
  <c r="L5139" i="7"/>
  <c r="M5139" i="7"/>
  <c r="M5147" i="7"/>
  <c r="M5166" i="7"/>
  <c r="M5171" i="7"/>
  <c r="L5189" i="7"/>
  <c r="M5203" i="7"/>
  <c r="L5329" i="7"/>
  <c r="M5329" i="7"/>
  <c r="M5348" i="7"/>
  <c r="L5348" i="7"/>
  <c r="M5359" i="7"/>
  <c r="L5359" i="7"/>
  <c r="L5378" i="7"/>
  <c r="M5378" i="7"/>
  <c r="M5132" i="7"/>
  <c r="L5132" i="7"/>
  <c r="M5148" i="7"/>
  <c r="L5148" i="7"/>
  <c r="L5244" i="7"/>
  <c r="M5344" i="7"/>
  <c r="L5344" i="7"/>
  <c r="L4649" i="7"/>
  <c r="L4702" i="7"/>
  <c r="L4747" i="7"/>
  <c r="L4753" i="7"/>
  <c r="M4765" i="7"/>
  <c r="L4774" i="7"/>
  <c r="L4801" i="7"/>
  <c r="M4955" i="7"/>
  <c r="M4993" i="7"/>
  <c r="L5000" i="7"/>
  <c r="L5008" i="7"/>
  <c r="L5012" i="7"/>
  <c r="M5019" i="7"/>
  <c r="L5052" i="7"/>
  <c r="M5059" i="7"/>
  <c r="L5092" i="7"/>
  <c r="M5107" i="7"/>
  <c r="L5140" i="7"/>
  <c r="M5156" i="7"/>
  <c r="L5156" i="7"/>
  <c r="L5172" i="7"/>
  <c r="L5186" i="7"/>
  <c r="M5186" i="7"/>
  <c r="L5204" i="7"/>
  <c r="L5218" i="7"/>
  <c r="M5218" i="7"/>
  <c r="M5227" i="7"/>
  <c r="L5239" i="7"/>
  <c r="M5269" i="7"/>
  <c r="M5365" i="7"/>
  <c r="L5365" i="7"/>
  <c r="M5383" i="7"/>
  <c r="L5383" i="7"/>
  <c r="M5398" i="7"/>
  <c r="L5398" i="7"/>
  <c r="M5756" i="7"/>
  <c r="L5756" i="7"/>
  <c r="L5781" i="7"/>
  <c r="L5798" i="7"/>
  <c r="M5830" i="7"/>
  <c r="L5830" i="7"/>
  <c r="M5876" i="7"/>
  <c r="L5876" i="7"/>
  <c r="L5407" i="7"/>
  <c r="L5412" i="7"/>
  <c r="L5420" i="7"/>
  <c r="M5443" i="7"/>
  <c r="L5446" i="7"/>
  <c r="M5451" i="7"/>
  <c r="L5454" i="7"/>
  <c r="M5481" i="7"/>
  <c r="L5493" i="7"/>
  <c r="L5496" i="7"/>
  <c r="L5519" i="7"/>
  <c r="L5524" i="7"/>
  <c r="M5539" i="7"/>
  <c r="L5542" i="7"/>
  <c r="L5565" i="7"/>
  <c r="L5568" i="7"/>
  <c r="L5583" i="7"/>
  <c r="L5588" i="7"/>
  <c r="M5603" i="7"/>
  <c r="L5606" i="7"/>
  <c r="L5629" i="7"/>
  <c r="L5632" i="7"/>
  <c r="L5647" i="7"/>
  <c r="L5652" i="7"/>
  <c r="M5667" i="7"/>
  <c r="L5670" i="7"/>
  <c r="L5693" i="7"/>
  <c r="L5696" i="7"/>
  <c r="L5709" i="7"/>
  <c r="M5712" i="7"/>
  <c r="L5712" i="7"/>
  <c r="L5716" i="7"/>
  <c r="L5726" i="7"/>
  <c r="M5768" i="7"/>
  <c r="L5768" i="7"/>
  <c r="M5788" i="7"/>
  <c r="L5788" i="7"/>
  <c r="M5838" i="7"/>
  <c r="L5838" i="7"/>
  <c r="M5844" i="7"/>
  <c r="L5844" i="7"/>
  <c r="M5675" i="7"/>
  <c r="L5721" i="7"/>
  <c r="M5746" i="7"/>
  <c r="L5746" i="7"/>
  <c r="M5751" i="7"/>
  <c r="L5751" i="7"/>
  <c r="L5795" i="7"/>
  <c r="M5795" i="7"/>
  <c r="L5827" i="7"/>
  <c r="M5827" i="7"/>
  <c r="M5722" i="7"/>
  <c r="L5722" i="7"/>
  <c r="M5758" i="7"/>
  <c r="L5758" i="7"/>
  <c r="M5778" i="7"/>
  <c r="L5778" i="7"/>
  <c r="M5783" i="7"/>
  <c r="L5783" i="7"/>
  <c r="L5801" i="7"/>
  <c r="M5801" i="7"/>
  <c r="M5866" i="7"/>
  <c r="L5866" i="7"/>
  <c r="M5890" i="7"/>
  <c r="L5890" i="7"/>
  <c r="M5353" i="7"/>
  <c r="M5394" i="7"/>
  <c r="L5432" i="7"/>
  <c r="M5491" i="7"/>
  <c r="L5528" i="7"/>
  <c r="L5543" i="7"/>
  <c r="M5563" i="7"/>
  <c r="L5592" i="7"/>
  <c r="L5607" i="7"/>
  <c r="M5627" i="7"/>
  <c r="L5656" i="7"/>
  <c r="L5671" i="7"/>
  <c r="M5691" i="7"/>
  <c r="M5770" i="7"/>
  <c r="L5770" i="7"/>
  <c r="M5790" i="7"/>
  <c r="L5790" i="7"/>
  <c r="L5806" i="7"/>
  <c r="M5724" i="7"/>
  <c r="L5724" i="7"/>
  <c r="M5748" i="7"/>
  <c r="L5748" i="7"/>
  <c r="M5834" i="7"/>
  <c r="L5834" i="7"/>
  <c r="M5862" i="7"/>
  <c r="L5862" i="7"/>
  <c r="M5868" i="7"/>
  <c r="L5868" i="7"/>
  <c r="M5882" i="7"/>
  <c r="L5882" i="7"/>
  <c r="M5403" i="7"/>
  <c r="L5406" i="7"/>
  <c r="L5445" i="7"/>
  <c r="L5453" i="7"/>
  <c r="L5464" i="7"/>
  <c r="L5487" i="7"/>
  <c r="L5492" i="7"/>
  <c r="M5515" i="7"/>
  <c r="L5518" i="7"/>
  <c r="L5541" i="7"/>
  <c r="L5544" i="7"/>
  <c r="L5559" i="7"/>
  <c r="L5564" i="7"/>
  <c r="M5579" i="7"/>
  <c r="L5582" i="7"/>
  <c r="L5605" i="7"/>
  <c r="L5608" i="7"/>
  <c r="L5623" i="7"/>
  <c r="L5628" i="7"/>
  <c r="M5643" i="7"/>
  <c r="L5646" i="7"/>
  <c r="L5669" i="7"/>
  <c r="L5672" i="7"/>
  <c r="L5687" i="7"/>
  <c r="L5692" i="7"/>
  <c r="L5704" i="7"/>
  <c r="M5718" i="7"/>
  <c r="L5744" i="7"/>
  <c r="M5771" i="7"/>
  <c r="M5780" i="7"/>
  <c r="L5780" i="7"/>
  <c r="L5785" i="7"/>
  <c r="L5803" i="7"/>
  <c r="M5803" i="7"/>
  <c r="M5812" i="7"/>
  <c r="L5812" i="7"/>
  <c r="L5859" i="7"/>
  <c r="M5859" i="7"/>
  <c r="L5715" i="7"/>
  <c r="M5715" i="7"/>
  <c r="M5719" i="7"/>
  <c r="L5719" i="7"/>
  <c r="M5736" i="7"/>
  <c r="L5736" i="7"/>
  <c r="M5836" i="7"/>
  <c r="L5836" i="7"/>
  <c r="M5870" i="7"/>
  <c r="L5870" i="7"/>
  <c r="L5919" i="7"/>
  <c r="L5941" i="7"/>
  <c r="M5954" i="7"/>
  <c r="L5973" i="7"/>
  <c r="M5986" i="7"/>
  <c r="L6005" i="7"/>
  <c r="M6018" i="7"/>
  <c r="L6037" i="7"/>
  <c r="M6060" i="7"/>
  <c r="L6069" i="7"/>
  <c r="L6073" i="7"/>
  <c r="M6086" i="7"/>
  <c r="M6094" i="7"/>
  <c r="M6098" i="7"/>
  <c r="L6111" i="7"/>
  <c r="L6128" i="7"/>
  <c r="L6136" i="7"/>
  <c r="L6144" i="7"/>
  <c r="L6152" i="7"/>
  <c r="L6160" i="7"/>
  <c r="L6163" i="7"/>
  <c r="M6167" i="7"/>
  <c r="M6171" i="7"/>
  <c r="L6188" i="7"/>
  <c r="L6197" i="7"/>
  <c r="L6202" i="7"/>
  <c r="L6205" i="7"/>
  <c r="L6214" i="7"/>
  <c r="L6219" i="7"/>
  <c r="L6242" i="7"/>
  <c r="L6259" i="7"/>
  <c r="M6267" i="7"/>
  <c r="L6276" i="7"/>
  <c r="L6313" i="7"/>
  <c r="M6339" i="7"/>
  <c r="M6349" i="7"/>
  <c r="L6349" i="7"/>
  <c r="L6358" i="7"/>
  <c r="M6374" i="7"/>
  <c r="L6379" i="7"/>
  <c r="L6414" i="7"/>
  <c r="L6425" i="7"/>
  <c r="M6425" i="7"/>
  <c r="L6444" i="7"/>
  <c r="M6469" i="7"/>
  <c r="L6469" i="7"/>
  <c r="M6475" i="7"/>
  <c r="L6531" i="7"/>
  <c r="M6551" i="7"/>
  <c r="L6551" i="7"/>
  <c r="M6604" i="7"/>
  <c r="L6846" i="7"/>
  <c r="M6846" i="7"/>
  <c r="L5797" i="7"/>
  <c r="L5805" i="7"/>
  <c r="L6237" i="7"/>
  <c r="L6246" i="7"/>
  <c r="M6273" i="7"/>
  <c r="L6295" i="7"/>
  <c r="M6295" i="7"/>
  <c r="M6299" i="7"/>
  <c r="L6309" i="7"/>
  <c r="L6327" i="7"/>
  <c r="M6327" i="7"/>
  <c r="M6331" i="7"/>
  <c r="L6365" i="7"/>
  <c r="L6370" i="7"/>
  <c r="M6389" i="7"/>
  <c r="L6389" i="7"/>
  <c r="L6399" i="7"/>
  <c r="L6420" i="7"/>
  <c r="L6435" i="7"/>
  <c r="M6465" i="7"/>
  <c r="M6476" i="7"/>
  <c r="L6476" i="7"/>
  <c r="L6516" i="7"/>
  <c r="L6565" i="7"/>
  <c r="M6569" i="7"/>
  <c r="L6569" i="7"/>
  <c r="L6637" i="7"/>
  <c r="M6657" i="7"/>
  <c r="L6657" i="7"/>
  <c r="L6707" i="7"/>
  <c r="M6707" i="7"/>
  <c r="M6341" i="7"/>
  <c r="L6341" i="7"/>
  <c r="M6446" i="7"/>
  <c r="L6446" i="7"/>
  <c r="M6517" i="7"/>
  <c r="L6517" i="7"/>
  <c r="M6621" i="7"/>
  <c r="L6621" i="7"/>
  <c r="M6670" i="7"/>
  <c r="L6670" i="7"/>
  <c r="L6683" i="7"/>
  <c r="M6683" i="7"/>
  <c r="M6719" i="7"/>
  <c r="L6719" i="7"/>
  <c r="L6854" i="7"/>
  <c r="M6854" i="7"/>
  <c r="L6287" i="7"/>
  <c r="M6287" i="7"/>
  <c r="L6319" i="7"/>
  <c r="M6319" i="7"/>
  <c r="L6751" i="7"/>
  <c r="M6751" i="7"/>
  <c r="L6767" i="7"/>
  <c r="M6767" i="7"/>
  <c r="L6862" i="7"/>
  <c r="M6862" i="7"/>
  <c r="M5904" i="7"/>
  <c r="M5908" i="7"/>
  <c r="L5913" i="7"/>
  <c r="L5917" i="7"/>
  <c r="L5921" i="7"/>
  <c r="L5925" i="7"/>
  <c r="M5938" i="7"/>
  <c r="L5957" i="7"/>
  <c r="M5970" i="7"/>
  <c r="L5989" i="7"/>
  <c r="M6002" i="7"/>
  <c r="L6021" i="7"/>
  <c r="M6034" i="7"/>
  <c r="L6039" i="7"/>
  <c r="M6042" i="7"/>
  <c r="L6079" i="7"/>
  <c r="L6088" i="7"/>
  <c r="L6101" i="7"/>
  <c r="L6105" i="7"/>
  <c r="M6126" i="7"/>
  <c r="M6134" i="7"/>
  <c r="M6142" i="7"/>
  <c r="M6150" i="7"/>
  <c r="M6158" i="7"/>
  <c r="L6165" i="7"/>
  <c r="M6177" i="7"/>
  <c r="L6195" i="7"/>
  <c r="M6199" i="7"/>
  <c r="L6230" i="7"/>
  <c r="L6235" i="7"/>
  <c r="L6270" i="7"/>
  <c r="L6297" i="7"/>
  <c r="L6329" i="7"/>
  <c r="L6333" i="7"/>
  <c r="L6342" i="7"/>
  <c r="L6377" i="7"/>
  <c r="M6401" i="7"/>
  <c r="L6405" i="7"/>
  <c r="L6431" i="7"/>
  <c r="M6457" i="7"/>
  <c r="L6467" i="7"/>
  <c r="L6478" i="7"/>
  <c r="L6508" i="7"/>
  <c r="L6528" i="7"/>
  <c r="M6528" i="7"/>
  <c r="M6554" i="7"/>
  <c r="M6732" i="7"/>
  <c r="M5740" i="7"/>
  <c r="L5743" i="7"/>
  <c r="L5754" i="7"/>
  <c r="M5772" i="7"/>
  <c r="L5775" i="7"/>
  <c r="L5786" i="7"/>
  <c r="L5832" i="7"/>
  <c r="M5841" i="7"/>
  <c r="L6047" i="7"/>
  <c r="L6055" i="7"/>
  <c r="L6071" i="7"/>
  <c r="M6076" i="7"/>
  <c r="M6118" i="7"/>
  <c r="M6122" i="7"/>
  <c r="M6130" i="7"/>
  <c r="M6138" i="7"/>
  <c r="M6146" i="7"/>
  <c r="M6154" i="7"/>
  <c r="L6209" i="7"/>
  <c r="L6221" i="7"/>
  <c r="M6249" i="7"/>
  <c r="L6252" i="7"/>
  <c r="M6283" i="7"/>
  <c r="L6293" i="7"/>
  <c r="L6311" i="7"/>
  <c r="M6311" i="7"/>
  <c r="M6315" i="7"/>
  <c r="L6325" i="7"/>
  <c r="M6362" i="7"/>
  <c r="L6387" i="7"/>
  <c r="L6412" i="7"/>
  <c r="L6422" i="7"/>
  <c r="L6452" i="7"/>
  <c r="M6483" i="7"/>
  <c r="L6499" i="7"/>
  <c r="L6537" i="7"/>
  <c r="M6572" i="7"/>
  <c r="L6591" i="7"/>
  <c r="M6629" i="7"/>
  <c r="L6629" i="7"/>
  <c r="L6645" i="7"/>
  <c r="L6678" i="7"/>
  <c r="L6716" i="7"/>
  <c r="M6716" i="7"/>
  <c r="L6727" i="7"/>
  <c r="L6748" i="7"/>
  <c r="M6748" i="7"/>
  <c r="L6764" i="7"/>
  <c r="M6764" i="7"/>
  <c r="L6271" i="7"/>
  <c r="M6271" i="7"/>
  <c r="M6357" i="7"/>
  <c r="L6357" i="7"/>
  <c r="M6363" i="7"/>
  <c r="L6363" i="7"/>
  <c r="L6433" i="7"/>
  <c r="M6433" i="7"/>
  <c r="M6463" i="7"/>
  <c r="L6463" i="7"/>
  <c r="M6538" i="7"/>
  <c r="L6538" i="7"/>
  <c r="M6573" i="7"/>
  <c r="L6573" i="7"/>
  <c r="L6838" i="7"/>
  <c r="M6838" i="7"/>
  <c r="L6303" i="7"/>
  <c r="M6303" i="7"/>
  <c r="M6383" i="7"/>
  <c r="L6383" i="7"/>
  <c r="M6398" i="7"/>
  <c r="L6398" i="7"/>
  <c r="M6662" i="7"/>
  <c r="L6662" i="7"/>
  <c r="M6711" i="7"/>
  <c r="L6711" i="7"/>
  <c r="L6743" i="7"/>
  <c r="M6743" i="7"/>
  <c r="L6759" i="7"/>
  <c r="M6759" i="7"/>
  <c r="M6792" i="7"/>
  <c r="L6792" i="7"/>
  <c r="L6773" i="7"/>
  <c r="L6781" i="7"/>
  <c r="L6797" i="7"/>
  <c r="L6821" i="7"/>
  <c r="L6830" i="7"/>
  <c r="L6543" i="7"/>
  <c r="L6570" i="7"/>
  <c r="L6585" i="7"/>
  <c r="L6601" i="7"/>
  <c r="L6625" i="7"/>
  <c r="L6630" i="7"/>
  <c r="L6638" i="7"/>
  <c r="M6651" i="7"/>
  <c r="M6675" i="7"/>
  <c r="L6679" i="7"/>
  <c r="M6684" i="7"/>
  <c r="L6687" i="7"/>
  <c r="L6717" i="7"/>
  <c r="L6725" i="7"/>
  <c r="L6839" i="7"/>
  <c r="M6844" i="7"/>
  <c r="L6847" i="7"/>
  <c r="M6852" i="7"/>
  <c r="L6855" i="7"/>
  <c r="M6860" i="7"/>
  <c r="L6863" i="7"/>
  <c r="L6484" i="7"/>
  <c r="M6489" i="7"/>
  <c r="M6497" i="7"/>
  <c r="L6510" i="7"/>
  <c r="L6522" i="7"/>
  <c r="L6530" i="7"/>
  <c r="L6533" i="7"/>
  <c r="L6539" i="7"/>
  <c r="M6557" i="7"/>
  <c r="L6578" i="7"/>
  <c r="L6582" i="7"/>
  <c r="L6593" i="7"/>
  <c r="L6598" i="7"/>
  <c r="L6609" i="7"/>
  <c r="L6614" i="7"/>
  <c r="L6622" i="7"/>
  <c r="M6635" i="7"/>
  <c r="M6659" i="7"/>
  <c r="L6663" i="7"/>
  <c r="M6668" i="7"/>
  <c r="L6671" i="7"/>
  <c r="L6701" i="7"/>
  <c r="L6709" i="7"/>
  <c r="L6737" i="7"/>
  <c r="L6753" i="7"/>
  <c r="L6774" i="7"/>
  <c r="L6782" i="7"/>
  <c r="M6794" i="7"/>
  <c r="L6798" i="7"/>
  <c r="L6813" i="7"/>
  <c r="L6822" i="7"/>
  <c r="L6831" i="7"/>
  <c r="M6376" i="7"/>
  <c r="M6409" i="7"/>
  <c r="M6417" i="7"/>
  <c r="L6437" i="7"/>
  <c r="L6501" i="7"/>
  <c r="L6518" i="7"/>
  <c r="L6536" i="7"/>
  <c r="L6549" i="7"/>
  <c r="L6553" i="7"/>
  <c r="L6561" i="7"/>
  <c r="M6564" i="7"/>
  <c r="M6619" i="7"/>
  <c r="M6643" i="7"/>
  <c r="M6652" i="7"/>
  <c r="L6693" i="7"/>
  <c r="L6721" i="7"/>
  <c r="M6779" i="7"/>
  <c r="L6807" i="7"/>
  <c r="L6840" i="7"/>
  <c r="L6848" i="7"/>
  <c r="L6856" i="7"/>
  <c r="L6861" i="7"/>
  <c r="L6865" i="7"/>
  <c r="M6866" i="7"/>
  <c r="N26" i="1"/>
  <c r="D76" i="3"/>
  <c r="D103" i="3" s="1"/>
  <c r="Q2" i="7" a="1"/>
  <c r="Q2" i="7" s="1"/>
  <c r="Q19" i="7" a="1"/>
  <c r="Q19" i="7" s="1"/>
  <c r="D75" i="3"/>
  <c r="D102" i="3" s="1"/>
  <c r="R18" i="7" a="1"/>
  <c r="R18" i="7" s="1"/>
  <c r="G18" i="3"/>
  <c r="J18" i="3" s="1"/>
  <c r="E44" i="3" s="1"/>
  <c r="N25" i="1"/>
  <c r="L18" i="3"/>
  <c r="D71" i="3"/>
  <c r="J71" i="3" s="1"/>
  <c r="N71" i="3" s="1"/>
  <c r="D74" i="3"/>
  <c r="D101" i="3" s="1"/>
  <c r="S18" i="7" a="1"/>
  <c r="S18" i="7" s="1"/>
  <c r="I101" i="3"/>
  <c r="M101" i="3" s="1"/>
  <c r="R5" i="7" a="1"/>
  <c r="R5" i="7" s="1"/>
  <c r="T5" i="7" a="1"/>
  <c r="T5" i="7" s="1"/>
  <c r="Q5" i="7" a="1"/>
  <c r="Q5" i="7" s="1"/>
  <c r="S5" i="7" a="1"/>
  <c r="S5" i="7" s="1"/>
  <c r="C101" i="3"/>
  <c r="I74" i="3"/>
  <c r="M74" i="3" s="1"/>
  <c r="Q17" i="7" a="1"/>
  <c r="Q17" i="7" s="1"/>
  <c r="N21" i="1"/>
  <c r="N29" i="1"/>
  <c r="H29" i="1" s="1"/>
  <c r="C78" i="3"/>
  <c r="I78" i="3" s="1"/>
  <c r="M78" i="3" s="1"/>
  <c r="T4" i="7" a="1"/>
  <c r="T4" i="7" s="1"/>
  <c r="R11" i="7" a="1"/>
  <c r="R11" i="7" s="1"/>
  <c r="R17" i="7" a="1"/>
  <c r="R17" i="7" s="1"/>
  <c r="R19" i="7" a="1"/>
  <c r="R19" i="7" s="1"/>
  <c r="S11" i="7" a="1"/>
  <c r="S11" i="7" s="1"/>
  <c r="S17" i="7" a="1"/>
  <c r="S17" i="7" s="1"/>
  <c r="T11" i="7" a="1"/>
  <c r="T11" i="7" s="1"/>
  <c r="Q14" i="7" a="1"/>
  <c r="Q14" i="7" s="1"/>
  <c r="Q24" i="1"/>
  <c r="J70" i="3"/>
  <c r="N70" i="3" s="1"/>
  <c r="D77" i="3"/>
  <c r="D104" i="3" s="1"/>
  <c r="N27" i="1"/>
  <c r="Q28" i="1"/>
  <c r="R14" i="7" a="1"/>
  <c r="R14" i="7" s="1"/>
  <c r="I73" i="3"/>
  <c r="M73" i="3" s="1"/>
  <c r="S14" i="7" a="1"/>
  <c r="S14" i="7" s="1"/>
  <c r="Q4" i="7" a="1"/>
  <c r="Q4" i="7" s="1"/>
  <c r="I98" i="3"/>
  <c r="M98" i="3" s="1"/>
  <c r="G19" i="3"/>
  <c r="J19" i="3" s="1"/>
  <c r="E45" i="3" s="1"/>
  <c r="L19" i="3"/>
  <c r="I72" i="3"/>
  <c r="M72" i="3" s="1"/>
  <c r="D73" i="3"/>
  <c r="D100" i="3" s="1"/>
  <c r="I100" i="3"/>
  <c r="I102" i="3"/>
  <c r="R6" i="7" a="1"/>
  <c r="R6" i="7" s="1"/>
  <c r="Q6" i="7" a="1"/>
  <c r="Q6" i="7" s="1"/>
  <c r="T6" i="7" a="1"/>
  <c r="T6" i="7" s="1"/>
  <c r="S6" i="7" a="1"/>
  <c r="S6" i="7" s="1"/>
  <c r="R8" i="7" a="1"/>
  <c r="R8" i="7" s="1"/>
  <c r="L20" i="3"/>
  <c r="S4" i="7" a="1"/>
  <c r="S4" i="7" s="1"/>
  <c r="Q3" i="7" a="1"/>
  <c r="Q3" i="7" s="1"/>
  <c r="T3" i="7" a="1"/>
  <c r="T3" i="7" s="1"/>
  <c r="S3" i="7" a="1"/>
  <c r="S3" i="7" s="1"/>
  <c r="R3" i="7" a="1"/>
  <c r="R3" i="7" s="1"/>
  <c r="N23" i="1"/>
  <c r="D72" i="3"/>
  <c r="C102" i="3"/>
  <c r="I75" i="3"/>
  <c r="M75" i="3" s="1"/>
  <c r="S2" i="7" a="1"/>
  <c r="S2" i="7" s="1"/>
  <c r="H41" i="3"/>
  <c r="G15" i="3"/>
  <c r="J15" i="3" s="1"/>
  <c r="E41" i="3" s="1"/>
  <c r="L17" i="3"/>
  <c r="G17" i="3"/>
  <c r="J17" i="3" s="1"/>
  <c r="E43" i="3" s="1"/>
  <c r="G21" i="3"/>
  <c r="J21" i="3" s="1"/>
  <c r="E47" i="3" s="1"/>
  <c r="L21" i="3"/>
  <c r="Q7" i="7" a="1"/>
  <c r="Q7" i="7" s="1"/>
  <c r="S7" i="7" a="1"/>
  <c r="S7" i="7" s="1"/>
  <c r="Q8" i="7" a="1"/>
  <c r="Q8" i="7" s="1"/>
  <c r="S8" i="7" a="1"/>
  <c r="S8" i="7" s="1"/>
  <c r="T2" i="7" a="1"/>
  <c r="T2" i="7" s="1"/>
  <c r="T7" i="7" a="1"/>
  <c r="T7" i="7" s="1"/>
  <c r="L16" i="3"/>
  <c r="L23" i="3"/>
  <c r="G23" i="3"/>
  <c r="J23" i="3" s="1"/>
  <c r="E49" i="3" s="1"/>
  <c r="I97" i="3"/>
  <c r="I77" i="3"/>
  <c r="M77" i="3" s="1"/>
  <c r="S9" i="7" a="1"/>
  <c r="S9" i="7" s="1"/>
  <c r="S10" i="7" a="1"/>
  <c r="S10" i="7" s="1"/>
  <c r="S12" i="7" a="1"/>
  <c r="S12" i="7" s="1"/>
  <c r="S13" i="7" a="1"/>
  <c r="S13" i="7" s="1"/>
  <c r="T15" i="7" a="1"/>
  <c r="T15" i="7" s="1"/>
  <c r="T16" i="7" a="1"/>
  <c r="T16" i="7" s="1"/>
  <c r="S19" i="7" a="1"/>
  <c r="S19" i="7" s="1"/>
  <c r="T9" i="7" a="1"/>
  <c r="T9" i="7" s="1"/>
  <c r="T10" i="7" a="1"/>
  <c r="T10" i="7" s="1"/>
  <c r="T12" i="7" a="1"/>
  <c r="T12" i="7" s="1"/>
  <c r="T13" i="7" a="1"/>
  <c r="T13" i="7" s="1"/>
  <c r="Q15" i="7" a="1"/>
  <c r="Q15" i="7" s="1"/>
  <c r="Q16" i="7" a="1"/>
  <c r="Q16" i="7" s="1"/>
  <c r="Q9" i="7" a="1"/>
  <c r="Q9" i="7" s="1"/>
  <c r="Q10" i="7" a="1"/>
  <c r="Q10" i="7" s="1"/>
  <c r="Q12" i="7" a="1"/>
  <c r="Q12" i="7" s="1"/>
  <c r="Q13" i="7" a="1"/>
  <c r="Q13" i="7" s="1"/>
  <c r="R15" i="7" a="1"/>
  <c r="R15" i="7" s="1"/>
  <c r="R16" i="7" a="1"/>
  <c r="R16" i="7" s="1"/>
  <c r="M1205" i="7"/>
  <c r="L1205" i="7"/>
  <c r="L1397" i="7"/>
  <c r="M1397" i="7"/>
  <c r="L1589" i="7"/>
  <c r="M1589" i="7"/>
  <c r="M1768" i="7"/>
  <c r="L1768" i="7"/>
  <c r="L2247" i="7"/>
  <c r="M2247" i="7"/>
  <c r="M2519" i="7"/>
  <c r="L2519" i="7"/>
  <c r="M2676" i="7"/>
  <c r="L2676" i="7"/>
  <c r="L3275" i="7"/>
  <c r="M3275" i="7"/>
  <c r="M4093" i="7"/>
  <c r="L4093" i="7"/>
  <c r="M4716" i="7"/>
  <c r="L4716" i="7"/>
  <c r="M4840" i="7"/>
  <c r="L4840" i="7"/>
  <c r="M5521" i="7"/>
  <c r="L5521" i="7"/>
  <c r="C100" i="3"/>
  <c r="L4" i="7"/>
  <c r="L12" i="7"/>
  <c r="L20" i="7"/>
  <c r="L28" i="7"/>
  <c r="L36" i="7"/>
  <c r="L44" i="7"/>
  <c r="L52" i="7"/>
  <c r="L60" i="7"/>
  <c r="L68" i="7"/>
  <c r="L76" i="7"/>
  <c r="L84" i="7"/>
  <c r="L92" i="7"/>
  <c r="L100" i="7"/>
  <c r="L108" i="7"/>
  <c r="L116" i="7"/>
  <c r="L124" i="7"/>
  <c r="L132" i="7"/>
  <c r="L140" i="7"/>
  <c r="L148" i="7"/>
  <c r="L156" i="7"/>
  <c r="L164" i="7"/>
  <c r="L172" i="7"/>
  <c r="L180" i="7"/>
  <c r="L188" i="7"/>
  <c r="L196" i="7"/>
  <c r="L204" i="7"/>
  <c r="L212" i="7"/>
  <c r="L220" i="7"/>
  <c r="L228" i="7"/>
  <c r="L236" i="7"/>
  <c r="L244" i="7"/>
  <c r="L252" i="7"/>
  <c r="L260" i="7"/>
  <c r="L268" i="7"/>
  <c r="L276" i="7"/>
  <c r="L284" i="7"/>
  <c r="L292" i="7"/>
  <c r="L300" i="7"/>
  <c r="L308" i="7"/>
  <c r="L316" i="7"/>
  <c r="L324" i="7"/>
  <c r="L332" i="7"/>
  <c r="L340" i="7"/>
  <c r="L348" i="7"/>
  <c r="L356" i="7"/>
  <c r="L364" i="7"/>
  <c r="L372" i="7"/>
  <c r="L380" i="7"/>
  <c r="L388" i="7"/>
  <c r="L396" i="7"/>
  <c r="L404" i="7"/>
  <c r="L412" i="7"/>
  <c r="L420" i="7"/>
  <c r="L428" i="7"/>
  <c r="L436" i="7"/>
  <c r="L444" i="7"/>
  <c r="L452" i="7"/>
  <c r="L460" i="7"/>
  <c r="L468" i="7"/>
  <c r="L476" i="7"/>
  <c r="L484" i="7"/>
  <c r="L492" i="7"/>
  <c r="L500" i="7"/>
  <c r="L508" i="7"/>
  <c r="L516" i="7"/>
  <c r="L524" i="7"/>
  <c r="L532" i="7"/>
  <c r="L540" i="7"/>
  <c r="L548" i="7"/>
  <c r="L556" i="7"/>
  <c r="L564" i="7"/>
  <c r="L572" i="7"/>
  <c r="L580" i="7"/>
  <c r="L588" i="7"/>
  <c r="L596" i="7"/>
  <c r="L604" i="7"/>
  <c r="L612" i="7"/>
  <c r="L620" i="7"/>
  <c r="L628" i="7"/>
  <c r="L636" i="7"/>
  <c r="L644" i="7"/>
  <c r="L652" i="7"/>
  <c r="L660" i="7"/>
  <c r="L668" i="7"/>
  <c r="L676" i="7"/>
  <c r="L684" i="7"/>
  <c r="L692" i="7"/>
  <c r="L700" i="7"/>
  <c r="L708" i="7"/>
  <c r="L716" i="7"/>
  <c r="L724" i="7"/>
  <c r="L732" i="7"/>
  <c r="L740" i="7"/>
  <c r="L748" i="7"/>
  <c r="L756" i="7"/>
  <c r="L764" i="7"/>
  <c r="L772" i="7"/>
  <c r="L780" i="7"/>
  <c r="L788" i="7"/>
  <c r="L796" i="7"/>
  <c r="L804" i="7"/>
  <c r="L812" i="7"/>
  <c r="L820" i="7"/>
  <c r="L828" i="7"/>
  <c r="L836" i="7"/>
  <c r="M863" i="7"/>
  <c r="M879" i="7"/>
  <c r="M895" i="7"/>
  <c r="M911" i="7"/>
  <c r="M927" i="7"/>
  <c r="M943" i="7"/>
  <c r="M959" i="7"/>
  <c r="M975" i="7"/>
  <c r="M991" i="7"/>
  <c r="M1007" i="7"/>
  <c r="M1023" i="7"/>
  <c r="M1039" i="7"/>
  <c r="M1055" i="7"/>
  <c r="L1068" i="7"/>
  <c r="M1085" i="7"/>
  <c r="L1099" i="7"/>
  <c r="M1117" i="7"/>
  <c r="L1131" i="7"/>
  <c r="M1149" i="7"/>
  <c r="M1206" i="7"/>
  <c r="L1206" i="7"/>
  <c r="M1213" i="7"/>
  <c r="L1213" i="7"/>
  <c r="M1270" i="7"/>
  <c r="L1270" i="7"/>
  <c r="M1277" i="7"/>
  <c r="L1277" i="7"/>
  <c r="M1291" i="7"/>
  <c r="L1291" i="7"/>
  <c r="M1297" i="7"/>
  <c r="L1297" i="7"/>
  <c r="M1301" i="7"/>
  <c r="L1301" i="7"/>
  <c r="M1326" i="7"/>
  <c r="L1326" i="7"/>
  <c r="M1376" i="7"/>
  <c r="L1376" i="7"/>
  <c r="M1476" i="7"/>
  <c r="L1476" i="7"/>
  <c r="L1525" i="7"/>
  <c r="M1525" i="7"/>
  <c r="L1581" i="7"/>
  <c r="M1581" i="7"/>
  <c r="M1645" i="7"/>
  <c r="L1645" i="7"/>
  <c r="L1669" i="7"/>
  <c r="M1669" i="7"/>
  <c r="M1760" i="7"/>
  <c r="L1760" i="7"/>
  <c r="L1879" i="7"/>
  <c r="M1879" i="7"/>
  <c r="M1884" i="7"/>
  <c r="L1884" i="7"/>
  <c r="M1888" i="7"/>
  <c r="L1888" i="7"/>
  <c r="M1110" i="7"/>
  <c r="L1110" i="7"/>
  <c r="M1507" i="7"/>
  <c r="L1507" i="7"/>
  <c r="M2355" i="7"/>
  <c r="L2355" i="7"/>
  <c r="M2532" i="7"/>
  <c r="L2532" i="7"/>
  <c r="M2660" i="7"/>
  <c r="L2660" i="7"/>
  <c r="M2692" i="7"/>
  <c r="L2692" i="7"/>
  <c r="M3620" i="7"/>
  <c r="L3620" i="7"/>
  <c r="M4221" i="7"/>
  <c r="L4221" i="7"/>
  <c r="M4757" i="7"/>
  <c r="L4757" i="7"/>
  <c r="M4869" i="7"/>
  <c r="L4869" i="7"/>
  <c r="M1086" i="7"/>
  <c r="L1086" i="7"/>
  <c r="M1118" i="7"/>
  <c r="L1118" i="7"/>
  <c r="M1150" i="7"/>
  <c r="L1150" i="7"/>
  <c r="M1157" i="7"/>
  <c r="L1157" i="7"/>
  <c r="M1214" i="7"/>
  <c r="L1214" i="7"/>
  <c r="M1221" i="7"/>
  <c r="L1221" i="7"/>
  <c r="M1278" i="7"/>
  <c r="L1278" i="7"/>
  <c r="M1292" i="7"/>
  <c r="L1292" i="7"/>
  <c r="M1414" i="7"/>
  <c r="L1414" i="7"/>
  <c r="M1504" i="7"/>
  <c r="L1504" i="7"/>
  <c r="M1608" i="7"/>
  <c r="L1608" i="7"/>
  <c r="M1640" i="7"/>
  <c r="L1640" i="7"/>
  <c r="L1665" i="7"/>
  <c r="M1665" i="7"/>
  <c r="L1751" i="7"/>
  <c r="M1751" i="7"/>
  <c r="M1756" i="7"/>
  <c r="L1756" i="7"/>
  <c r="L1785" i="7"/>
  <c r="M1785" i="7"/>
  <c r="M1142" i="7"/>
  <c r="L1142" i="7"/>
  <c r="M1198" i="7"/>
  <c r="L1198" i="7"/>
  <c r="M1269" i="7"/>
  <c r="L1269" i="7"/>
  <c r="M1449" i="7"/>
  <c r="L1449" i="7"/>
  <c r="L1793" i="7"/>
  <c r="M1793" i="7"/>
  <c r="M2404" i="7"/>
  <c r="L2404" i="7"/>
  <c r="L3595" i="7"/>
  <c r="M3595" i="7"/>
  <c r="M3742" i="7"/>
  <c r="L3742" i="7"/>
  <c r="M4331" i="7"/>
  <c r="L4331" i="7"/>
  <c r="L4575" i="7"/>
  <c r="M4575" i="7"/>
  <c r="L4907" i="7"/>
  <c r="M4907" i="7"/>
  <c r="L5409" i="7"/>
  <c r="M5409" i="7"/>
  <c r="L26" i="7"/>
  <c r="L34" i="7"/>
  <c r="L42" i="7"/>
  <c r="L66" i="7"/>
  <c r="L122" i="7"/>
  <c r="L146" i="7"/>
  <c r="L162" i="7"/>
  <c r="L170" i="7"/>
  <c r="L194" i="7"/>
  <c r="L210" i="7"/>
  <c r="L258" i="7"/>
  <c r="L266" i="7"/>
  <c r="L274" i="7"/>
  <c r="L290" i="7"/>
  <c r="L298" i="7"/>
  <c r="L306" i="7"/>
  <c r="L314" i="7"/>
  <c r="L322" i="7"/>
  <c r="L330" i="7"/>
  <c r="L338" i="7"/>
  <c r="L346" i="7"/>
  <c r="L354" i="7"/>
  <c r="L362" i="7"/>
  <c r="L370" i="7"/>
  <c r="L378" i="7"/>
  <c r="L386" i="7"/>
  <c r="L394" i="7"/>
  <c r="L402" i="7"/>
  <c r="L410" i="7"/>
  <c r="L418" i="7"/>
  <c r="L426" i="7"/>
  <c r="L434" i="7"/>
  <c r="L442" i="7"/>
  <c r="L450" i="7"/>
  <c r="L458" i="7"/>
  <c r="L466" i="7"/>
  <c r="L474" i="7"/>
  <c r="L482" i="7"/>
  <c r="L490" i="7"/>
  <c r="L498" i="7"/>
  <c r="L506" i="7"/>
  <c r="L514" i="7"/>
  <c r="L522" i="7"/>
  <c r="L530" i="7"/>
  <c r="L538" i="7"/>
  <c r="L546" i="7"/>
  <c r="L554" i="7"/>
  <c r="L562" i="7"/>
  <c r="L570" i="7"/>
  <c r="L578" i="7"/>
  <c r="L586" i="7"/>
  <c r="L594" i="7"/>
  <c r="L602" i="7"/>
  <c r="L610" i="7"/>
  <c r="L618" i="7"/>
  <c r="L626" i="7"/>
  <c r="L634" i="7"/>
  <c r="L642" i="7"/>
  <c r="L650" i="7"/>
  <c r="L658" i="7"/>
  <c r="L666" i="7"/>
  <c r="L674" i="7"/>
  <c r="L682" i="7"/>
  <c r="L690" i="7"/>
  <c r="L698" i="7"/>
  <c r="L706" i="7"/>
  <c r="L714" i="7"/>
  <c r="L722" i="7"/>
  <c r="L730" i="7"/>
  <c r="L738" i="7"/>
  <c r="L746" i="7"/>
  <c r="L754" i="7"/>
  <c r="L762" i="7"/>
  <c r="L770" i="7"/>
  <c r="L778" i="7"/>
  <c r="L786" i="7"/>
  <c r="L794" i="7"/>
  <c r="L802" i="7"/>
  <c r="L810" i="7"/>
  <c r="L818" i="7"/>
  <c r="L826" i="7"/>
  <c r="L834" i="7"/>
  <c r="L842" i="7"/>
  <c r="L845" i="7"/>
  <c r="L848" i="7"/>
  <c r="M854" i="7"/>
  <c r="L864" i="7"/>
  <c r="M870" i="7"/>
  <c r="L880" i="7"/>
  <c r="M886" i="7"/>
  <c r="L896" i="7"/>
  <c r="M902" i="7"/>
  <c r="L912" i="7"/>
  <c r="M918" i="7"/>
  <c r="L928" i="7"/>
  <c r="M934" i="7"/>
  <c r="L944" i="7"/>
  <c r="M950" i="7"/>
  <c r="L960" i="7"/>
  <c r="M966" i="7"/>
  <c r="L976" i="7"/>
  <c r="M982" i="7"/>
  <c r="L992" i="7"/>
  <c r="M998" i="7"/>
  <c r="L1008" i="7"/>
  <c r="M1014" i="7"/>
  <c r="L1024" i="7"/>
  <c r="M1030" i="7"/>
  <c r="L1040" i="7"/>
  <c r="M1046" i="7"/>
  <c r="L1056" i="7"/>
  <c r="M1069" i="7"/>
  <c r="M1093" i="7"/>
  <c r="L1107" i="7"/>
  <c r="M1125" i="7"/>
  <c r="L1139" i="7"/>
  <c r="M1158" i="7"/>
  <c r="L1158" i="7"/>
  <c r="M1165" i="7"/>
  <c r="L1165" i="7"/>
  <c r="M1222" i="7"/>
  <c r="L1222" i="7"/>
  <c r="M1229" i="7"/>
  <c r="L1229" i="7"/>
  <c r="L1383" i="7"/>
  <c r="M1383" i="7"/>
  <c r="M1542" i="7"/>
  <c r="L1542" i="7"/>
  <c r="M1632" i="7"/>
  <c r="L1632" i="7"/>
  <c r="M1780" i="7"/>
  <c r="L1780" i="7"/>
  <c r="L1875" i="7"/>
  <c r="M1875" i="7"/>
  <c r="M1262" i="7"/>
  <c r="L1262" i="7"/>
  <c r="M1348" i="7"/>
  <c r="L1348" i="7"/>
  <c r="M1611" i="7"/>
  <c r="L1611" i="7"/>
  <c r="L2119" i="7"/>
  <c r="M2119" i="7"/>
  <c r="L2506" i="7"/>
  <c r="M2506" i="7"/>
  <c r="M2647" i="7"/>
  <c r="L2647" i="7"/>
  <c r="L2820" i="7"/>
  <c r="M2820" i="7"/>
  <c r="M3305" i="7"/>
  <c r="L3305" i="7"/>
  <c r="M4029" i="7"/>
  <c r="L4029" i="7"/>
  <c r="M4157" i="7"/>
  <c r="L4157" i="7"/>
  <c r="M4237" i="7"/>
  <c r="L4237" i="7"/>
  <c r="M5263" i="7"/>
  <c r="L5263" i="7"/>
  <c r="M5402" i="7"/>
  <c r="L5402" i="7"/>
  <c r="M5514" i="7"/>
  <c r="L5514" i="7"/>
  <c r="L50" i="7"/>
  <c r="L58" i="7"/>
  <c r="L82" i="7"/>
  <c r="L90" i="7"/>
  <c r="L106" i="7"/>
  <c r="L226" i="7"/>
  <c r="L242" i="7"/>
  <c r="L250" i="7"/>
  <c r="L282" i="7"/>
  <c r="I71" i="3"/>
  <c r="M71" i="3" s="1"/>
  <c r="M6" i="7"/>
  <c r="L7" i="7"/>
  <c r="M14" i="7"/>
  <c r="L15" i="7"/>
  <c r="L21" i="7"/>
  <c r="L29" i="7"/>
  <c r="L37" i="7"/>
  <c r="L45" i="7"/>
  <c r="L53" i="7"/>
  <c r="L61" i="7"/>
  <c r="L69" i="7"/>
  <c r="M74" i="7"/>
  <c r="L77" i="7"/>
  <c r="L85" i="7"/>
  <c r="L93" i="7"/>
  <c r="M98" i="7"/>
  <c r="L101" i="7"/>
  <c r="L109" i="7"/>
  <c r="M114" i="7"/>
  <c r="L117" i="7"/>
  <c r="L125" i="7"/>
  <c r="M130" i="7"/>
  <c r="L133" i="7"/>
  <c r="M138" i="7"/>
  <c r="L141" i="7"/>
  <c r="L149" i="7"/>
  <c r="M154" i="7"/>
  <c r="L157" i="7"/>
  <c r="L165" i="7"/>
  <c r="L173" i="7"/>
  <c r="M178" i="7"/>
  <c r="L181" i="7"/>
  <c r="M186" i="7"/>
  <c r="L189" i="7"/>
  <c r="L197" i="7"/>
  <c r="M202" i="7"/>
  <c r="L205" i="7"/>
  <c r="L213" i="7"/>
  <c r="M218" i="7"/>
  <c r="L221" i="7"/>
  <c r="L229" i="7"/>
  <c r="M234" i="7"/>
  <c r="L237" i="7"/>
  <c r="L245" i="7"/>
  <c r="L253" i="7"/>
  <c r="L261" i="7"/>
  <c r="L269" i="7"/>
  <c r="L277" i="7"/>
  <c r="L285" i="7"/>
  <c r="L293" i="7"/>
  <c r="L301" i="7"/>
  <c r="L309" i="7"/>
  <c r="L317" i="7"/>
  <c r="L325" i="7"/>
  <c r="L333" i="7"/>
  <c r="L341" i="7"/>
  <c r="L349" i="7"/>
  <c r="L357" i="7"/>
  <c r="L365" i="7"/>
  <c r="L373" i="7"/>
  <c r="L381" i="7"/>
  <c r="L389" i="7"/>
  <c r="L397" i="7"/>
  <c r="L405" i="7"/>
  <c r="L413" i="7"/>
  <c r="L421" i="7"/>
  <c r="L429" i="7"/>
  <c r="L437" i="7"/>
  <c r="L445" i="7"/>
  <c r="L453" i="7"/>
  <c r="L461" i="7"/>
  <c r="L469" i="7"/>
  <c r="L477" i="7"/>
  <c r="L485" i="7"/>
  <c r="L493" i="7"/>
  <c r="L501" i="7"/>
  <c r="L509" i="7"/>
  <c r="L517" i="7"/>
  <c r="L525" i="7"/>
  <c r="L533" i="7"/>
  <c r="L541" i="7"/>
  <c r="L549" i="7"/>
  <c r="L557" i="7"/>
  <c r="L565" i="7"/>
  <c r="L573" i="7"/>
  <c r="L581" i="7"/>
  <c r="L589" i="7"/>
  <c r="L597" i="7"/>
  <c r="L605" i="7"/>
  <c r="L613" i="7"/>
  <c r="L621" i="7"/>
  <c r="L629" i="7"/>
  <c r="L637" i="7"/>
  <c r="L645" i="7"/>
  <c r="L653" i="7"/>
  <c r="L661" i="7"/>
  <c r="L669" i="7"/>
  <c r="L677" i="7"/>
  <c r="L685" i="7"/>
  <c r="L693" i="7"/>
  <c r="L701" i="7"/>
  <c r="L709" i="7"/>
  <c r="L717" i="7"/>
  <c r="L725" i="7"/>
  <c r="L733" i="7"/>
  <c r="L741" i="7"/>
  <c r="L749" i="7"/>
  <c r="L757" i="7"/>
  <c r="L765" i="7"/>
  <c r="L773" i="7"/>
  <c r="L781" i="7"/>
  <c r="L789" i="7"/>
  <c r="L797" i="7"/>
  <c r="L805" i="7"/>
  <c r="L813" i="7"/>
  <c r="L821" i="7"/>
  <c r="L829" i="7"/>
  <c r="L837" i="7"/>
  <c r="L851" i="7"/>
  <c r="L861" i="7"/>
  <c r="L867" i="7"/>
  <c r="L877" i="7"/>
  <c r="L883" i="7"/>
  <c r="L893" i="7"/>
  <c r="L899" i="7"/>
  <c r="L909" i="7"/>
  <c r="L915" i="7"/>
  <c r="L925" i="7"/>
  <c r="L931" i="7"/>
  <c r="L941" i="7"/>
  <c r="L947" i="7"/>
  <c r="L957" i="7"/>
  <c r="L963" i="7"/>
  <c r="L973" i="7"/>
  <c r="L979" i="7"/>
  <c r="L989" i="7"/>
  <c r="L995" i="7"/>
  <c r="L1005" i="7"/>
  <c r="L1011" i="7"/>
  <c r="L1021" i="7"/>
  <c r="L1027" i="7"/>
  <c r="L1037" i="7"/>
  <c r="L1043" i="7"/>
  <c r="L1053" i="7"/>
  <c r="L1059" i="7"/>
  <c r="M1063" i="7"/>
  <c r="L1076" i="7"/>
  <c r="M1087" i="7"/>
  <c r="M1094" i="7"/>
  <c r="L1094" i="7"/>
  <c r="M1119" i="7"/>
  <c r="M1126" i="7"/>
  <c r="L1126" i="7"/>
  <c r="M1151" i="7"/>
  <c r="M1166" i="7"/>
  <c r="L1166" i="7"/>
  <c r="M1173" i="7"/>
  <c r="L1173" i="7"/>
  <c r="M1230" i="7"/>
  <c r="L1230" i="7"/>
  <c r="M1237" i="7"/>
  <c r="L1237" i="7"/>
  <c r="L1335" i="7"/>
  <c r="M1335" i="7"/>
  <c r="M1428" i="7"/>
  <c r="L1428" i="7"/>
  <c r="L1511" i="7"/>
  <c r="M1511" i="7"/>
  <c r="L1600" i="7"/>
  <c r="M1600" i="7"/>
  <c r="L1623" i="7"/>
  <c r="M1623" i="7"/>
  <c r="M1628" i="7"/>
  <c r="L1628" i="7"/>
  <c r="L1657" i="7"/>
  <c r="M1657" i="7"/>
  <c r="L1747" i="7"/>
  <c r="M1747" i="7"/>
  <c r="L1871" i="7"/>
  <c r="M1871" i="7"/>
  <c r="M1905" i="7"/>
  <c r="L1905" i="7"/>
  <c r="M2375" i="7"/>
  <c r="L2375" i="7"/>
  <c r="L2634" i="7"/>
  <c r="M2634" i="7"/>
  <c r="M3284" i="7"/>
  <c r="L3284" i="7"/>
  <c r="M3649" i="7"/>
  <c r="L3649" i="7"/>
  <c r="M4229" i="7"/>
  <c r="L4229" i="7"/>
  <c r="M5368" i="7"/>
  <c r="L5368" i="7"/>
  <c r="I76" i="3"/>
  <c r="M76" i="3" s="1"/>
  <c r="M855" i="7"/>
  <c r="M871" i="7"/>
  <c r="M887" i="7"/>
  <c r="M903" i="7"/>
  <c r="M919" i="7"/>
  <c r="M935" i="7"/>
  <c r="M951" i="7"/>
  <c r="M967" i="7"/>
  <c r="M983" i="7"/>
  <c r="M999" i="7"/>
  <c r="M1015" i="7"/>
  <c r="M1031" i="7"/>
  <c r="M1047" i="7"/>
  <c r="M1070" i="7"/>
  <c r="L1083" i="7"/>
  <c r="M1101" i="7"/>
  <c r="L1115" i="7"/>
  <c r="M1133" i="7"/>
  <c r="L1147" i="7"/>
  <c r="M1159" i="7"/>
  <c r="M1174" i="7"/>
  <c r="L1174" i="7"/>
  <c r="M1181" i="7"/>
  <c r="L1181" i="7"/>
  <c r="M1238" i="7"/>
  <c r="L1238" i="7"/>
  <c r="M1245" i="7"/>
  <c r="L1245" i="7"/>
  <c r="M1294" i="7"/>
  <c r="L1294" i="7"/>
  <c r="M1323" i="7"/>
  <c r="L1323" i="7"/>
  <c r="L1407" i="7"/>
  <c r="M1407" i="7"/>
  <c r="M1556" i="7"/>
  <c r="L1556" i="7"/>
  <c r="M1652" i="7"/>
  <c r="L1652" i="7"/>
  <c r="L1867" i="7"/>
  <c r="M1867" i="7"/>
  <c r="M1102" i="7"/>
  <c r="L1102" i="7"/>
  <c r="M1134" i="7"/>
  <c r="L1134" i="7"/>
  <c r="M1182" i="7"/>
  <c r="L1182" i="7"/>
  <c r="M1189" i="7"/>
  <c r="L1189" i="7"/>
  <c r="M1246" i="7"/>
  <c r="L1246" i="7"/>
  <c r="M1253" i="7"/>
  <c r="L1253" i="7"/>
  <c r="L1295" i="7"/>
  <c r="M1295" i="7"/>
  <c r="M1304" i="7"/>
  <c r="L1304" i="7"/>
  <c r="M1332" i="7"/>
  <c r="L1332" i="7"/>
  <c r="L1359" i="7"/>
  <c r="M1359" i="7"/>
  <c r="M1452" i="7"/>
  <c r="L1452" i="7"/>
  <c r="L1535" i="7"/>
  <c r="M1535" i="7"/>
  <c r="M1596" i="7"/>
  <c r="L1596" i="7"/>
  <c r="L1616" i="7"/>
  <c r="M1616" i="7"/>
  <c r="L1743" i="7"/>
  <c r="M1743" i="7"/>
  <c r="L1797" i="7"/>
  <c r="M1797" i="7"/>
  <c r="M862" i="7"/>
  <c r="M878" i="7"/>
  <c r="M894" i="7"/>
  <c r="M910" i="7"/>
  <c r="M926" i="7"/>
  <c r="M942" i="7"/>
  <c r="M958" i="7"/>
  <c r="M974" i="7"/>
  <c r="M990" i="7"/>
  <c r="M1006" i="7"/>
  <c r="M1022" i="7"/>
  <c r="M1038" i="7"/>
  <c r="M1054" i="7"/>
  <c r="L1067" i="7"/>
  <c r="M1071" i="7"/>
  <c r="L1091" i="7"/>
  <c r="M1109" i="7"/>
  <c r="L1123" i="7"/>
  <c r="M1141" i="7"/>
  <c r="M1175" i="7"/>
  <c r="M1190" i="7"/>
  <c r="L1190" i="7"/>
  <c r="M1197" i="7"/>
  <c r="L1197" i="7"/>
  <c r="M1254" i="7"/>
  <c r="L1254" i="7"/>
  <c r="M1261" i="7"/>
  <c r="L1261" i="7"/>
  <c r="M1379" i="7"/>
  <c r="L1379" i="7"/>
  <c r="L1487" i="7"/>
  <c r="M1487" i="7"/>
  <c r="L1739" i="7"/>
  <c r="M1739" i="7"/>
  <c r="M1773" i="7"/>
  <c r="L1773" i="7"/>
  <c r="M1604" i="7"/>
  <c r="L1604" i="7"/>
  <c r="M1624" i="7"/>
  <c r="L1624" i="7"/>
  <c r="M1636" i="7"/>
  <c r="L1636" i="7"/>
  <c r="L1723" i="7"/>
  <c r="M1723" i="7"/>
  <c r="L1727" i="7"/>
  <c r="M1727" i="7"/>
  <c r="L1735" i="7"/>
  <c r="M1735" i="7"/>
  <c r="M1740" i="7"/>
  <c r="L1740" i="7"/>
  <c r="M1752" i="7"/>
  <c r="L1752" i="7"/>
  <c r="M1764" i="7"/>
  <c r="L1764" i="7"/>
  <c r="L1851" i="7"/>
  <c r="M1851" i="7"/>
  <c r="L1855" i="7"/>
  <c r="M1855" i="7"/>
  <c r="L1863" i="7"/>
  <c r="M1863" i="7"/>
  <c r="M1868" i="7"/>
  <c r="L1868" i="7"/>
  <c r="M1880" i="7"/>
  <c r="L1880" i="7"/>
  <c r="M1892" i="7"/>
  <c r="L1892" i="7"/>
  <c r="M1897" i="7"/>
  <c r="L1897" i="7"/>
  <c r="L2169" i="7"/>
  <c r="M2169" i="7"/>
  <c r="M1356" i="7"/>
  <c r="L1356" i="7"/>
  <c r="M1380" i="7"/>
  <c r="L1380" i="7"/>
  <c r="L1391" i="7"/>
  <c r="M1391" i="7"/>
  <c r="L1415" i="7"/>
  <c r="M1415" i="7"/>
  <c r="M1484" i="7"/>
  <c r="L1484" i="7"/>
  <c r="M1508" i="7"/>
  <c r="L1508" i="7"/>
  <c r="L1519" i="7"/>
  <c r="M1519" i="7"/>
  <c r="L1543" i="7"/>
  <c r="M1543" i="7"/>
  <c r="M1612" i="7"/>
  <c r="L1612" i="7"/>
  <c r="M1620" i="7"/>
  <c r="L1620" i="7"/>
  <c r="M1641" i="7"/>
  <c r="M1649" i="7"/>
  <c r="M1653" i="7"/>
  <c r="L1707" i="7"/>
  <c r="M1707" i="7"/>
  <c r="L1711" i="7"/>
  <c r="M1711" i="7"/>
  <c r="L1719" i="7"/>
  <c r="M1719" i="7"/>
  <c r="M1724" i="7"/>
  <c r="L1724" i="7"/>
  <c r="M1731" i="7"/>
  <c r="M1736" i="7"/>
  <c r="L1736" i="7"/>
  <c r="L1744" i="7"/>
  <c r="M1748" i="7"/>
  <c r="L1748" i="7"/>
  <c r="M1769" i="7"/>
  <c r="M1777" i="7"/>
  <c r="M1781" i="7"/>
  <c r="L1835" i="7"/>
  <c r="M1835" i="7"/>
  <c r="L1839" i="7"/>
  <c r="M1839" i="7"/>
  <c r="L1847" i="7"/>
  <c r="M1847" i="7"/>
  <c r="M1852" i="7"/>
  <c r="L1852" i="7"/>
  <c r="M1859" i="7"/>
  <c r="M1864" i="7"/>
  <c r="L1864" i="7"/>
  <c r="M1876" i="7"/>
  <c r="L1876" i="7"/>
  <c r="L2215" i="7"/>
  <c r="M2215" i="7"/>
  <c r="L2336" i="7"/>
  <c r="M2336" i="7"/>
  <c r="L1691" i="7"/>
  <c r="M1691" i="7"/>
  <c r="L1695" i="7"/>
  <c r="M1695" i="7"/>
  <c r="L1703" i="7"/>
  <c r="M1703" i="7"/>
  <c r="M1708" i="7"/>
  <c r="L1708" i="7"/>
  <c r="M1720" i="7"/>
  <c r="L1720" i="7"/>
  <c r="M1732" i="7"/>
  <c r="L1732" i="7"/>
  <c r="L1819" i="7"/>
  <c r="M1819" i="7"/>
  <c r="L1823" i="7"/>
  <c r="M1823" i="7"/>
  <c r="L1831" i="7"/>
  <c r="M1831" i="7"/>
  <c r="M1836" i="7"/>
  <c r="L1836" i="7"/>
  <c r="M1848" i="7"/>
  <c r="L1848" i="7"/>
  <c r="M1860" i="7"/>
  <c r="L1860" i="7"/>
  <c r="L2137" i="7"/>
  <c r="M2137" i="7"/>
  <c r="L2265" i="7"/>
  <c r="M2265" i="7"/>
  <c r="M2291" i="7"/>
  <c r="L2291" i="7"/>
  <c r="M2311" i="7"/>
  <c r="L2311" i="7"/>
  <c r="L1324" i="7"/>
  <c r="M1327" i="7"/>
  <c r="M1357" i="7"/>
  <c r="L1361" i="7"/>
  <c r="M1367" i="7"/>
  <c r="L1381" i="7"/>
  <c r="M1388" i="7"/>
  <c r="L1388" i="7"/>
  <c r="M1392" i="7"/>
  <c r="L1405" i="7"/>
  <c r="M1412" i="7"/>
  <c r="L1412" i="7"/>
  <c r="L1416" i="7"/>
  <c r="L1419" i="7"/>
  <c r="L1423" i="7"/>
  <c r="M1423" i="7"/>
  <c r="L1436" i="7"/>
  <c r="L1447" i="7"/>
  <c r="M1447" i="7"/>
  <c r="L1454" i="7"/>
  <c r="M1464" i="7"/>
  <c r="M1485" i="7"/>
  <c r="L1489" i="7"/>
  <c r="M1495" i="7"/>
  <c r="L1509" i="7"/>
  <c r="M1516" i="7"/>
  <c r="L1516" i="7"/>
  <c r="M1520" i="7"/>
  <c r="L1533" i="7"/>
  <c r="M1540" i="7"/>
  <c r="L1540" i="7"/>
  <c r="L1544" i="7"/>
  <c r="L1547" i="7"/>
  <c r="L1551" i="7"/>
  <c r="M1551" i="7"/>
  <c r="L1564" i="7"/>
  <c r="L1575" i="7"/>
  <c r="M1575" i="7"/>
  <c r="L1583" i="7"/>
  <c r="M1583" i="7"/>
  <c r="M1613" i="7"/>
  <c r="M1621" i="7"/>
  <c r="L1675" i="7"/>
  <c r="M1675" i="7"/>
  <c r="L1679" i="7"/>
  <c r="M1679" i="7"/>
  <c r="L1687" i="7"/>
  <c r="M1687" i="7"/>
  <c r="M1692" i="7"/>
  <c r="L1692" i="7"/>
  <c r="M1699" i="7"/>
  <c r="M1704" i="7"/>
  <c r="L1704" i="7"/>
  <c r="L1712" i="7"/>
  <c r="M1716" i="7"/>
  <c r="L1716" i="7"/>
  <c r="L1725" i="7"/>
  <c r="M1737" i="7"/>
  <c r="M1745" i="7"/>
  <c r="M1749" i="7"/>
  <c r="L1803" i="7"/>
  <c r="M1803" i="7"/>
  <c r="L1807" i="7"/>
  <c r="M1807" i="7"/>
  <c r="L1815" i="7"/>
  <c r="M1815" i="7"/>
  <c r="M1820" i="7"/>
  <c r="L1820" i="7"/>
  <c r="M1827" i="7"/>
  <c r="M1832" i="7"/>
  <c r="L1832" i="7"/>
  <c r="L1840" i="7"/>
  <c r="M1844" i="7"/>
  <c r="L1844" i="7"/>
  <c r="L1853" i="7"/>
  <c r="M1865" i="7"/>
  <c r="M1873" i="7"/>
  <c r="M1877" i="7"/>
  <c r="L2183" i="7"/>
  <c r="M2183" i="7"/>
  <c r="L2286" i="7"/>
  <c r="M2286" i="7"/>
  <c r="L1591" i="7"/>
  <c r="M1591" i="7"/>
  <c r="L1659" i="7"/>
  <c r="M1659" i="7"/>
  <c r="L1663" i="7"/>
  <c r="M1663" i="7"/>
  <c r="L1671" i="7"/>
  <c r="M1671" i="7"/>
  <c r="M1676" i="7"/>
  <c r="L1676" i="7"/>
  <c r="M1683" i="7"/>
  <c r="M1688" i="7"/>
  <c r="L1688" i="7"/>
  <c r="L1696" i="7"/>
  <c r="M1700" i="7"/>
  <c r="L1700" i="7"/>
  <c r="L1709" i="7"/>
  <c r="M1721" i="7"/>
  <c r="M1729" i="7"/>
  <c r="L1787" i="7"/>
  <c r="M1787" i="7"/>
  <c r="L1791" i="7"/>
  <c r="M1791" i="7"/>
  <c r="L1799" i="7"/>
  <c r="M1799" i="7"/>
  <c r="M1804" i="7"/>
  <c r="L1804" i="7"/>
  <c r="M1816" i="7"/>
  <c r="L1816" i="7"/>
  <c r="M1828" i="7"/>
  <c r="L1828" i="7"/>
  <c r="L2233" i="7"/>
  <c r="M2233" i="7"/>
  <c r="L1351" i="7"/>
  <c r="M1351" i="7"/>
  <c r="M1420" i="7"/>
  <c r="L1420" i="7"/>
  <c r="M1444" i="7"/>
  <c r="L1444" i="7"/>
  <c r="L1455" i="7"/>
  <c r="M1455" i="7"/>
  <c r="L1479" i="7"/>
  <c r="M1479" i="7"/>
  <c r="M1548" i="7"/>
  <c r="L1548" i="7"/>
  <c r="M1572" i="7"/>
  <c r="L1572" i="7"/>
  <c r="L1643" i="7"/>
  <c r="M1643" i="7"/>
  <c r="L1647" i="7"/>
  <c r="M1647" i="7"/>
  <c r="L1655" i="7"/>
  <c r="M1655" i="7"/>
  <c r="M1660" i="7"/>
  <c r="L1660" i="7"/>
  <c r="M1672" i="7"/>
  <c r="L1672" i="7"/>
  <c r="M1684" i="7"/>
  <c r="L1684" i="7"/>
  <c r="L1771" i="7"/>
  <c r="M1771" i="7"/>
  <c r="L1775" i="7"/>
  <c r="M1775" i="7"/>
  <c r="L1783" i="7"/>
  <c r="M1783" i="7"/>
  <c r="M1788" i="7"/>
  <c r="L1788" i="7"/>
  <c r="M1795" i="7"/>
  <c r="M1800" i="7"/>
  <c r="L1800" i="7"/>
  <c r="L1808" i="7"/>
  <c r="M1812" i="7"/>
  <c r="L1812" i="7"/>
  <c r="L1821" i="7"/>
  <c r="M1833" i="7"/>
  <c r="M1841" i="7"/>
  <c r="M1900" i="7"/>
  <c r="L1900" i="7"/>
  <c r="M1908" i="7"/>
  <c r="L1908" i="7"/>
  <c r="L2151" i="7"/>
  <c r="M2151" i="7"/>
  <c r="L2279" i="7"/>
  <c r="M2279" i="7"/>
  <c r="L1347" i="7"/>
  <c r="M1365" i="7"/>
  <c r="M1375" i="7"/>
  <c r="L1382" i="7"/>
  <c r="L1396" i="7"/>
  <c r="L1417" i="7"/>
  <c r="L1475" i="7"/>
  <c r="M1493" i="7"/>
  <c r="M1503" i="7"/>
  <c r="L1510" i="7"/>
  <c r="L1524" i="7"/>
  <c r="L1545" i="7"/>
  <c r="M1580" i="7"/>
  <c r="L1580" i="7"/>
  <c r="M1588" i="7"/>
  <c r="L1588" i="7"/>
  <c r="M1592" i="7"/>
  <c r="M1599" i="7"/>
  <c r="L1607" i="7"/>
  <c r="M1607" i="7"/>
  <c r="L1615" i="7"/>
  <c r="M1615" i="7"/>
  <c r="L1627" i="7"/>
  <c r="M1627" i="7"/>
  <c r="L1631" i="7"/>
  <c r="M1631" i="7"/>
  <c r="L1639" i="7"/>
  <c r="M1639" i="7"/>
  <c r="M1644" i="7"/>
  <c r="L1644" i="7"/>
  <c r="M1651" i="7"/>
  <c r="M1656" i="7"/>
  <c r="L1656" i="7"/>
  <c r="L1664" i="7"/>
  <c r="M1668" i="7"/>
  <c r="L1668" i="7"/>
  <c r="M1689" i="7"/>
  <c r="M1697" i="7"/>
  <c r="M1701" i="7"/>
  <c r="L1755" i="7"/>
  <c r="M1755" i="7"/>
  <c r="L1759" i="7"/>
  <c r="M1759" i="7"/>
  <c r="L1767" i="7"/>
  <c r="M1767" i="7"/>
  <c r="M1772" i="7"/>
  <c r="L1772" i="7"/>
  <c r="M1779" i="7"/>
  <c r="M1784" i="7"/>
  <c r="L1784" i="7"/>
  <c r="L1792" i="7"/>
  <c r="M1796" i="7"/>
  <c r="L1796" i="7"/>
  <c r="M1817" i="7"/>
  <c r="M1825" i="7"/>
  <c r="M1829" i="7"/>
  <c r="L1883" i="7"/>
  <c r="M1883" i="7"/>
  <c r="L1887" i="7"/>
  <c r="M1887" i="7"/>
  <c r="L1895" i="7"/>
  <c r="M1895" i="7"/>
  <c r="L2201" i="7"/>
  <c r="M2201" i="7"/>
  <c r="M2287" i="7"/>
  <c r="L2287" i="7"/>
  <c r="M2292" i="7"/>
  <c r="L2292" i="7"/>
  <c r="L2326" i="7"/>
  <c r="M2326" i="7"/>
  <c r="L2346" i="7"/>
  <c r="M2346" i="7"/>
  <c r="M2356" i="7"/>
  <c r="L2356" i="7"/>
  <c r="L2458" i="7"/>
  <c r="M2458" i="7"/>
  <c r="M2471" i="7"/>
  <c r="L2471" i="7"/>
  <c r="M2484" i="7"/>
  <c r="L2484" i="7"/>
  <c r="L2586" i="7"/>
  <c r="M2586" i="7"/>
  <c r="M2599" i="7"/>
  <c r="L2599" i="7"/>
  <c r="M2612" i="7"/>
  <c r="L2612" i="7"/>
  <c r="M1911" i="7"/>
  <c r="L1921" i="7"/>
  <c r="L1924" i="7"/>
  <c r="M1927" i="7"/>
  <c r="L1937" i="7"/>
  <c r="L1940" i="7"/>
  <c r="M1943" i="7"/>
  <c r="L1953" i="7"/>
  <c r="L1956" i="7"/>
  <c r="M1959" i="7"/>
  <c r="L1969" i="7"/>
  <c r="L1972" i="7"/>
  <c r="M1975" i="7"/>
  <c r="L1985" i="7"/>
  <c r="L1988" i="7"/>
  <c r="M1991" i="7"/>
  <c r="L2001" i="7"/>
  <c r="L2004" i="7"/>
  <c r="M2283" i="7"/>
  <c r="L2283" i="7"/>
  <c r="M2307" i="7"/>
  <c r="L2307" i="7"/>
  <c r="M2327" i="7"/>
  <c r="L2327" i="7"/>
  <c r="M2391" i="7"/>
  <c r="L2391" i="7"/>
  <c r="L2410" i="7"/>
  <c r="M2410" i="7"/>
  <c r="M2423" i="7"/>
  <c r="L2423" i="7"/>
  <c r="M2436" i="7"/>
  <c r="L2436" i="7"/>
  <c r="L2538" i="7"/>
  <c r="M2538" i="7"/>
  <c r="M2551" i="7"/>
  <c r="L2551" i="7"/>
  <c r="M2564" i="7"/>
  <c r="L2564" i="7"/>
  <c r="L2788" i="7"/>
  <c r="M2788" i="7"/>
  <c r="M2127" i="7"/>
  <c r="M2145" i="7"/>
  <c r="M2159" i="7"/>
  <c r="M2177" i="7"/>
  <c r="M2191" i="7"/>
  <c r="M2209" i="7"/>
  <c r="M2223" i="7"/>
  <c r="M2241" i="7"/>
  <c r="M2255" i="7"/>
  <c r="M2273" i="7"/>
  <c r="M2288" i="7"/>
  <c r="L2298" i="7"/>
  <c r="M2298" i="7"/>
  <c r="M2308" i="7"/>
  <c r="L2308" i="7"/>
  <c r="L2342" i="7"/>
  <c r="M2342" i="7"/>
  <c r="M2352" i="7"/>
  <c r="L2362" i="7"/>
  <c r="M2362" i="7"/>
  <c r="M2372" i="7"/>
  <c r="L2372" i="7"/>
  <c r="L2490" i="7"/>
  <c r="M2490" i="7"/>
  <c r="M2503" i="7"/>
  <c r="L2503" i="7"/>
  <c r="M2516" i="7"/>
  <c r="L2516" i="7"/>
  <c r="L2618" i="7"/>
  <c r="M2618" i="7"/>
  <c r="M2631" i="7"/>
  <c r="L2631" i="7"/>
  <c r="M2644" i="7"/>
  <c r="L2644" i="7"/>
  <c r="L2666" i="7"/>
  <c r="M2666" i="7"/>
  <c r="L2682" i="7"/>
  <c r="M2682" i="7"/>
  <c r="L2698" i="7"/>
  <c r="M2698" i="7"/>
  <c r="M2735" i="7"/>
  <c r="L2735" i="7"/>
  <c r="L2838" i="7"/>
  <c r="M2838" i="7"/>
  <c r="L1896" i="7"/>
  <c r="M1899" i="7"/>
  <c r="L1912" i="7"/>
  <c r="M1915" i="7"/>
  <c r="L1928" i="7"/>
  <c r="M1931" i="7"/>
  <c r="L1944" i="7"/>
  <c r="M1947" i="7"/>
  <c r="L1960" i="7"/>
  <c r="M1963" i="7"/>
  <c r="L1976" i="7"/>
  <c r="M1979" i="7"/>
  <c r="L1989" i="7"/>
  <c r="L1992" i="7"/>
  <c r="M1995" i="7"/>
  <c r="L2005" i="7"/>
  <c r="L2008" i="7"/>
  <c r="M2011" i="7"/>
  <c r="L2021" i="7"/>
  <c r="L2024" i="7"/>
  <c r="M2027" i="7"/>
  <c r="L2037" i="7"/>
  <c r="L2040" i="7"/>
  <c r="M2043" i="7"/>
  <c r="L2053" i="7"/>
  <c r="L2056" i="7"/>
  <c r="M2059" i="7"/>
  <c r="L2072" i="7"/>
  <c r="M2075" i="7"/>
  <c r="L2088" i="7"/>
  <c r="M2091" i="7"/>
  <c r="L2104" i="7"/>
  <c r="M2107" i="7"/>
  <c r="M2117" i="7"/>
  <c r="M2131" i="7"/>
  <c r="M2149" i="7"/>
  <c r="M2163" i="7"/>
  <c r="M2181" i="7"/>
  <c r="M2195" i="7"/>
  <c r="M2213" i="7"/>
  <c r="M2227" i="7"/>
  <c r="M2245" i="7"/>
  <c r="M2259" i="7"/>
  <c r="M2277" i="7"/>
  <c r="M2284" i="7"/>
  <c r="M2323" i="7"/>
  <c r="L2323" i="7"/>
  <c r="M2343" i="7"/>
  <c r="L2343" i="7"/>
  <c r="L2442" i="7"/>
  <c r="M2442" i="7"/>
  <c r="M2455" i="7"/>
  <c r="L2455" i="7"/>
  <c r="M2468" i="7"/>
  <c r="L2468" i="7"/>
  <c r="L2570" i="7"/>
  <c r="M2570" i="7"/>
  <c r="M2583" i="7"/>
  <c r="L2583" i="7"/>
  <c r="M2596" i="7"/>
  <c r="L2596" i="7"/>
  <c r="L2718" i="7"/>
  <c r="M2718" i="7"/>
  <c r="L2756" i="7"/>
  <c r="M2756" i="7"/>
  <c r="M2834" i="7"/>
  <c r="L2834" i="7"/>
  <c r="L2294" i="7"/>
  <c r="M2294" i="7"/>
  <c r="L2314" i="7"/>
  <c r="M2314" i="7"/>
  <c r="M2324" i="7"/>
  <c r="L2324" i="7"/>
  <c r="L2358" i="7"/>
  <c r="M2358" i="7"/>
  <c r="L2378" i="7"/>
  <c r="M2378" i="7"/>
  <c r="M2388" i="7"/>
  <c r="L2388" i="7"/>
  <c r="M2407" i="7"/>
  <c r="L2407" i="7"/>
  <c r="M2420" i="7"/>
  <c r="L2420" i="7"/>
  <c r="L2522" i="7"/>
  <c r="M2522" i="7"/>
  <c r="M2535" i="7"/>
  <c r="L2535" i="7"/>
  <c r="M2548" i="7"/>
  <c r="L2548" i="7"/>
  <c r="L2650" i="7"/>
  <c r="M2650" i="7"/>
  <c r="M2663" i="7"/>
  <c r="L2663" i="7"/>
  <c r="M2679" i="7"/>
  <c r="L2679" i="7"/>
  <c r="M2695" i="7"/>
  <c r="L2695" i="7"/>
  <c r="L2802" i="7"/>
  <c r="M2802" i="7"/>
  <c r="M1903" i="7"/>
  <c r="L1913" i="7"/>
  <c r="L1916" i="7"/>
  <c r="M1919" i="7"/>
  <c r="L1929" i="7"/>
  <c r="L1932" i="7"/>
  <c r="M1935" i="7"/>
  <c r="L1945" i="7"/>
  <c r="L1948" i="7"/>
  <c r="M1951" i="7"/>
  <c r="L1961" i="7"/>
  <c r="L1964" i="7"/>
  <c r="M1967" i="7"/>
  <c r="L1977" i="7"/>
  <c r="L1980" i="7"/>
  <c r="M1983" i="7"/>
  <c r="L1993" i="7"/>
  <c r="L1996" i="7"/>
  <c r="M1999" i="7"/>
  <c r="L2009" i="7"/>
  <c r="L2012" i="7"/>
  <c r="M2015" i="7"/>
  <c r="L2025" i="7"/>
  <c r="L2028" i="7"/>
  <c r="M2031" i="7"/>
  <c r="L2041" i="7"/>
  <c r="L2044" i="7"/>
  <c r="M2047" i="7"/>
  <c r="L2057" i="7"/>
  <c r="L2060" i="7"/>
  <c r="M2063" i="7"/>
  <c r="L2073" i="7"/>
  <c r="L2076" i="7"/>
  <c r="M2079" i="7"/>
  <c r="L2089" i="7"/>
  <c r="L2092" i="7"/>
  <c r="M2095" i="7"/>
  <c r="L2105" i="7"/>
  <c r="L2108" i="7"/>
  <c r="M2111" i="7"/>
  <c r="M2125" i="7"/>
  <c r="M2139" i="7"/>
  <c r="M2157" i="7"/>
  <c r="M2171" i="7"/>
  <c r="M2189" i="7"/>
  <c r="M2203" i="7"/>
  <c r="M2221" i="7"/>
  <c r="M2235" i="7"/>
  <c r="M2253" i="7"/>
  <c r="M2267" i="7"/>
  <c r="M2295" i="7"/>
  <c r="L2295" i="7"/>
  <c r="M2339" i="7"/>
  <c r="L2339" i="7"/>
  <c r="M2359" i="7"/>
  <c r="L2359" i="7"/>
  <c r="L2474" i="7"/>
  <c r="M2474" i="7"/>
  <c r="M2487" i="7"/>
  <c r="L2487" i="7"/>
  <c r="M2500" i="7"/>
  <c r="L2500" i="7"/>
  <c r="L2602" i="7"/>
  <c r="M2602" i="7"/>
  <c r="M2615" i="7"/>
  <c r="L2615" i="7"/>
  <c r="M2628" i="7"/>
  <c r="L2628" i="7"/>
  <c r="M2732" i="7"/>
  <c r="L2732" i="7"/>
  <c r="M2129" i="7"/>
  <c r="M2143" i="7"/>
  <c r="M2161" i="7"/>
  <c r="M2175" i="7"/>
  <c r="M2193" i="7"/>
  <c r="M2207" i="7"/>
  <c r="M2225" i="7"/>
  <c r="M2239" i="7"/>
  <c r="M2257" i="7"/>
  <c r="M2271" i="7"/>
  <c r="L2310" i="7"/>
  <c r="M2310" i="7"/>
  <c r="M2320" i="7"/>
  <c r="L2330" i="7"/>
  <c r="M2330" i="7"/>
  <c r="M2340" i="7"/>
  <c r="L2340" i="7"/>
  <c r="L2394" i="7"/>
  <c r="M2394" i="7"/>
  <c r="L2426" i="7"/>
  <c r="M2426" i="7"/>
  <c r="M2439" i="7"/>
  <c r="L2439" i="7"/>
  <c r="M2452" i="7"/>
  <c r="L2452" i="7"/>
  <c r="L2554" i="7"/>
  <c r="M2554" i="7"/>
  <c r="M2567" i="7"/>
  <c r="L2567" i="7"/>
  <c r="M2580" i="7"/>
  <c r="L2580" i="7"/>
  <c r="L2770" i="7"/>
  <c r="M2770" i="7"/>
  <c r="M2842" i="7"/>
  <c r="L2842" i="7"/>
  <c r="L3375" i="7"/>
  <c r="M3375" i="7"/>
  <c r="M3388" i="7"/>
  <c r="L3388" i="7"/>
  <c r="L3421" i="7"/>
  <c r="M3421" i="7"/>
  <c r="L3485" i="7"/>
  <c r="M3485" i="7"/>
  <c r="M3553" i="7"/>
  <c r="L3553" i="7"/>
  <c r="M3713" i="7"/>
  <c r="L3713" i="7"/>
  <c r="M3739" i="7"/>
  <c r="L3739" i="7"/>
  <c r="M2712" i="7"/>
  <c r="M2722" i="7"/>
  <c r="M2742" i="7"/>
  <c r="M2760" i="7"/>
  <c r="M2774" i="7"/>
  <c r="M2792" i="7"/>
  <c r="M2806" i="7"/>
  <c r="M2824" i="7"/>
  <c r="M2846" i="7"/>
  <c r="M2850" i="7"/>
  <c r="L2850" i="7"/>
  <c r="M2854" i="7"/>
  <c r="M2862" i="7"/>
  <c r="M2870" i="7"/>
  <c r="M2878" i="7"/>
  <c r="M2886" i="7"/>
  <c r="M2894" i="7"/>
  <c r="M2902" i="7"/>
  <c r="M2910" i="7"/>
  <c r="M2918" i="7"/>
  <c r="M2926" i="7"/>
  <c r="M2934" i="7"/>
  <c r="M2942" i="7"/>
  <c r="M2950" i="7"/>
  <c r="M2958" i="7"/>
  <c r="M2966" i="7"/>
  <c r="M2974" i="7"/>
  <c r="M2982" i="7"/>
  <c r="M2990" i="7"/>
  <c r="M2998" i="7"/>
  <c r="M3006" i="7"/>
  <c r="M3014" i="7"/>
  <c r="M3022" i="7"/>
  <c r="M3030" i="7"/>
  <c r="M3038" i="7"/>
  <c r="M3046" i="7"/>
  <c r="M3054" i="7"/>
  <c r="M3062" i="7"/>
  <c r="M3070" i="7"/>
  <c r="M3078" i="7"/>
  <c r="M3086" i="7"/>
  <c r="M3094" i="7"/>
  <c r="M3102" i="7"/>
  <c r="M3110" i="7"/>
  <c r="L3243" i="7"/>
  <c r="M3243" i="7"/>
  <c r="M3252" i="7"/>
  <c r="L3252" i="7"/>
  <c r="L3311" i="7"/>
  <c r="M3311" i="7"/>
  <c r="M3321" i="7"/>
  <c r="L3321" i="7"/>
  <c r="M3340" i="7"/>
  <c r="L3340" i="7"/>
  <c r="M3353" i="7"/>
  <c r="L3353" i="7"/>
  <c r="M3401" i="7"/>
  <c r="L3401" i="7"/>
  <c r="M3465" i="7"/>
  <c r="L3465" i="7"/>
  <c r="M3529" i="7"/>
  <c r="L3529" i="7"/>
  <c r="L3659" i="7"/>
  <c r="M3659" i="7"/>
  <c r="L2296" i="7"/>
  <c r="L2299" i="7"/>
  <c r="M2302" i="7"/>
  <c r="L2312" i="7"/>
  <c r="L2315" i="7"/>
  <c r="M2318" i="7"/>
  <c r="L2328" i="7"/>
  <c r="L2331" i="7"/>
  <c r="M2334" i="7"/>
  <c r="L2344" i="7"/>
  <c r="L2347" i="7"/>
  <c r="M2350" i="7"/>
  <c r="L2360" i="7"/>
  <c r="L2363" i="7"/>
  <c r="M2366" i="7"/>
  <c r="L2376" i="7"/>
  <c r="L2379" i="7"/>
  <c r="M2382" i="7"/>
  <c r="L2392" i="7"/>
  <c r="L2395" i="7"/>
  <c r="M2398" i="7"/>
  <c r="L2408" i="7"/>
  <c r="L2411" i="7"/>
  <c r="M2414" i="7"/>
  <c r="L2424" i="7"/>
  <c r="L2427" i="7"/>
  <c r="M2430" i="7"/>
  <c r="L2440" i="7"/>
  <c r="L2443" i="7"/>
  <c r="M2446" i="7"/>
  <c r="L2456" i="7"/>
  <c r="L2459" i="7"/>
  <c r="M2462" i="7"/>
  <c r="L2472" i="7"/>
  <c r="L2475" i="7"/>
  <c r="M2478" i="7"/>
  <c r="L2488" i="7"/>
  <c r="L2491" i="7"/>
  <c r="M2494" i="7"/>
  <c r="L2504" i="7"/>
  <c r="L2507" i="7"/>
  <c r="M2510" i="7"/>
  <c r="L2520" i="7"/>
  <c r="L2523" i="7"/>
  <c r="M2526" i="7"/>
  <c r="L2536" i="7"/>
  <c r="L2539" i="7"/>
  <c r="M2542" i="7"/>
  <c r="L2552" i="7"/>
  <c r="L2555" i="7"/>
  <c r="M2558" i="7"/>
  <c r="L2568" i="7"/>
  <c r="L2571" i="7"/>
  <c r="M2574" i="7"/>
  <c r="L2584" i="7"/>
  <c r="L2587" i="7"/>
  <c r="M2590" i="7"/>
  <c r="L2600" i="7"/>
  <c r="L2603" i="7"/>
  <c r="M2606" i="7"/>
  <c r="L2616" i="7"/>
  <c r="L2619" i="7"/>
  <c r="M2622" i="7"/>
  <c r="L2632" i="7"/>
  <c r="L2635" i="7"/>
  <c r="M2638" i="7"/>
  <c r="L2648" i="7"/>
  <c r="L2651" i="7"/>
  <c r="M2654" i="7"/>
  <c r="M3281" i="7"/>
  <c r="L3281" i="7"/>
  <c r="L3563" i="7"/>
  <c r="M3563" i="7"/>
  <c r="M3588" i="7"/>
  <c r="L3588" i="7"/>
  <c r="M3617" i="7"/>
  <c r="L3617" i="7"/>
  <c r="M3781" i="7"/>
  <c r="L3781" i="7"/>
  <c r="L3925" i="7"/>
  <c r="M3925" i="7"/>
  <c r="M2706" i="7"/>
  <c r="M2726" i="7"/>
  <c r="L2743" i="7"/>
  <c r="M2750" i="7"/>
  <c r="M2768" i="7"/>
  <c r="M2782" i="7"/>
  <c r="M2800" i="7"/>
  <c r="M2814" i="7"/>
  <c r="M2836" i="7"/>
  <c r="M3272" i="7"/>
  <c r="L3272" i="7"/>
  <c r="L3327" i="7"/>
  <c r="M3327" i="7"/>
  <c r="L3359" i="7"/>
  <c r="M3359" i="7"/>
  <c r="M3372" i="7"/>
  <c r="L3372" i="7"/>
  <c r="M3385" i="7"/>
  <c r="L3385" i="7"/>
  <c r="M2290" i="7"/>
  <c r="L2303" i="7"/>
  <c r="M2306" i="7"/>
  <c r="L2319" i="7"/>
  <c r="M2322" i="7"/>
  <c r="L2335" i="7"/>
  <c r="M2338" i="7"/>
  <c r="L2351" i="7"/>
  <c r="M2354" i="7"/>
  <c r="L2367" i="7"/>
  <c r="M2370" i="7"/>
  <c r="L2383" i="7"/>
  <c r="M2386" i="7"/>
  <c r="L2399" i="7"/>
  <c r="M2852" i="7"/>
  <c r="L2852" i="7"/>
  <c r="M2860" i="7"/>
  <c r="L2860" i="7"/>
  <c r="M2868" i="7"/>
  <c r="L2868" i="7"/>
  <c r="M2876" i="7"/>
  <c r="L2876" i="7"/>
  <c r="M2884" i="7"/>
  <c r="L2884" i="7"/>
  <c r="M2892" i="7"/>
  <c r="L2892" i="7"/>
  <c r="M2900" i="7"/>
  <c r="L2900" i="7"/>
  <c r="M2908" i="7"/>
  <c r="L2908" i="7"/>
  <c r="M2916" i="7"/>
  <c r="L2916" i="7"/>
  <c r="M2924" i="7"/>
  <c r="L2924" i="7"/>
  <c r="M2932" i="7"/>
  <c r="L2932" i="7"/>
  <c r="M2940" i="7"/>
  <c r="L2940" i="7"/>
  <c r="M2948" i="7"/>
  <c r="L2948" i="7"/>
  <c r="M2956" i="7"/>
  <c r="L2956" i="7"/>
  <c r="M2964" i="7"/>
  <c r="L2964" i="7"/>
  <c r="M2972" i="7"/>
  <c r="L2972" i="7"/>
  <c r="M2980" i="7"/>
  <c r="L2980" i="7"/>
  <c r="M2988" i="7"/>
  <c r="L2988" i="7"/>
  <c r="M2996" i="7"/>
  <c r="L2996" i="7"/>
  <c r="M3004" i="7"/>
  <c r="L3004" i="7"/>
  <c r="M3012" i="7"/>
  <c r="L3012" i="7"/>
  <c r="M3020" i="7"/>
  <c r="L3020" i="7"/>
  <c r="M3028" i="7"/>
  <c r="L3028" i="7"/>
  <c r="M3036" i="7"/>
  <c r="L3036" i="7"/>
  <c r="M3044" i="7"/>
  <c r="L3044" i="7"/>
  <c r="M3052" i="7"/>
  <c r="L3052" i="7"/>
  <c r="M3060" i="7"/>
  <c r="L3060" i="7"/>
  <c r="M3068" i="7"/>
  <c r="L3068" i="7"/>
  <c r="M3076" i="7"/>
  <c r="L3076" i="7"/>
  <c r="M3084" i="7"/>
  <c r="L3084" i="7"/>
  <c r="M3092" i="7"/>
  <c r="L3092" i="7"/>
  <c r="M3100" i="7"/>
  <c r="L3100" i="7"/>
  <c r="M3108" i="7"/>
  <c r="L3108" i="7"/>
  <c r="M3116" i="7"/>
  <c r="L3116" i="7"/>
  <c r="M3124" i="7"/>
  <c r="L3124" i="7"/>
  <c r="M3132" i="7"/>
  <c r="L3132" i="7"/>
  <c r="M3140" i="7"/>
  <c r="L3140" i="7"/>
  <c r="M3148" i="7"/>
  <c r="L3148" i="7"/>
  <c r="M3156" i="7"/>
  <c r="L3156" i="7"/>
  <c r="M3164" i="7"/>
  <c r="L3164" i="7"/>
  <c r="M3172" i="7"/>
  <c r="L3172" i="7"/>
  <c r="M3180" i="7"/>
  <c r="L3180" i="7"/>
  <c r="M3188" i="7"/>
  <c r="L3188" i="7"/>
  <c r="M3196" i="7"/>
  <c r="L3196" i="7"/>
  <c r="M3204" i="7"/>
  <c r="L3204" i="7"/>
  <c r="M3212" i="7"/>
  <c r="L3212" i="7"/>
  <c r="M3220" i="7"/>
  <c r="L3220" i="7"/>
  <c r="M3249" i="7"/>
  <c r="L3249" i="7"/>
  <c r="M3308" i="7"/>
  <c r="L3308" i="7"/>
  <c r="M3337" i="7"/>
  <c r="L3337" i="7"/>
  <c r="L3431" i="7"/>
  <c r="M3431" i="7"/>
  <c r="L3495" i="7"/>
  <c r="M3495" i="7"/>
  <c r="L3627" i="7"/>
  <c r="M3627" i="7"/>
  <c r="M3652" i="7"/>
  <c r="L3652" i="7"/>
  <c r="M3684" i="7"/>
  <c r="L3684" i="7"/>
  <c r="M3854" i="7"/>
  <c r="L3854" i="7"/>
  <c r="M3886" i="7"/>
  <c r="L3886" i="7"/>
  <c r="M2710" i="7"/>
  <c r="L2724" i="7"/>
  <c r="L2727" i="7"/>
  <c r="M2744" i="7"/>
  <c r="M2758" i="7"/>
  <c r="M2776" i="7"/>
  <c r="M2790" i="7"/>
  <c r="M2808" i="7"/>
  <c r="M2822" i="7"/>
  <c r="M3240" i="7"/>
  <c r="L3240" i="7"/>
  <c r="L3391" i="7"/>
  <c r="M3391" i="7"/>
  <c r="L3451" i="7"/>
  <c r="M3451" i="7"/>
  <c r="L3515" i="7"/>
  <c r="M3515" i="7"/>
  <c r="M3556" i="7"/>
  <c r="L3556" i="7"/>
  <c r="M3585" i="7"/>
  <c r="L3585" i="7"/>
  <c r="L2371" i="7"/>
  <c r="M2374" i="7"/>
  <c r="L2387" i="7"/>
  <c r="M2390" i="7"/>
  <c r="L2403" i="7"/>
  <c r="M2406" i="7"/>
  <c r="L2419" i="7"/>
  <c r="M2422" i="7"/>
  <c r="L2435" i="7"/>
  <c r="M2438" i="7"/>
  <c r="L2451" i="7"/>
  <c r="M2454" i="7"/>
  <c r="L2467" i="7"/>
  <c r="M2470" i="7"/>
  <c r="L2483" i="7"/>
  <c r="M2486" i="7"/>
  <c r="L2499" i="7"/>
  <c r="M2502" i="7"/>
  <c r="L2515" i="7"/>
  <c r="M2518" i="7"/>
  <c r="L2531" i="7"/>
  <c r="M2534" i="7"/>
  <c r="L2547" i="7"/>
  <c r="M2550" i="7"/>
  <c r="L2563" i="7"/>
  <c r="M2566" i="7"/>
  <c r="L2579" i="7"/>
  <c r="M2582" i="7"/>
  <c r="L2595" i="7"/>
  <c r="M2598" i="7"/>
  <c r="L2611" i="7"/>
  <c r="M2614" i="7"/>
  <c r="L2627" i="7"/>
  <c r="M2630" i="7"/>
  <c r="L2643" i="7"/>
  <c r="M2646" i="7"/>
  <c r="L2659" i="7"/>
  <c r="M2662" i="7"/>
  <c r="L2675" i="7"/>
  <c r="M2678" i="7"/>
  <c r="L2691" i="7"/>
  <c r="M2694" i="7"/>
  <c r="M2704" i="7"/>
  <c r="M2714" i="7"/>
  <c r="M2734" i="7"/>
  <c r="M2748" i="7"/>
  <c r="M2762" i="7"/>
  <c r="M2780" i="7"/>
  <c r="M2794" i="7"/>
  <c r="M2812" i="7"/>
  <c r="M2826" i="7"/>
  <c r="M3324" i="7"/>
  <c r="L3324" i="7"/>
  <c r="L3343" i="7"/>
  <c r="M3343" i="7"/>
  <c r="M3356" i="7"/>
  <c r="L3356" i="7"/>
  <c r="M3369" i="7"/>
  <c r="L3369" i="7"/>
  <c r="M3404" i="7"/>
  <c r="L3404" i="7"/>
  <c r="M3468" i="7"/>
  <c r="L3468" i="7"/>
  <c r="M3532" i="7"/>
  <c r="L3532" i="7"/>
  <c r="M3681" i="7"/>
  <c r="L3681" i="7"/>
  <c r="M3716" i="7"/>
  <c r="L3716" i="7"/>
  <c r="M3754" i="7"/>
  <c r="L3754" i="7"/>
  <c r="M3567" i="7"/>
  <c r="L3567" i="7"/>
  <c r="M3599" i="7"/>
  <c r="L3599" i="7"/>
  <c r="M3631" i="7"/>
  <c r="L3631" i="7"/>
  <c r="M3663" i="7"/>
  <c r="L3663" i="7"/>
  <c r="M3695" i="7"/>
  <c r="L3695" i="7"/>
  <c r="M3790" i="7"/>
  <c r="L3790" i="7"/>
  <c r="M3829" i="7"/>
  <c r="L3829" i="7"/>
  <c r="M3842" i="7"/>
  <c r="L3842" i="7"/>
  <c r="M3855" i="7"/>
  <c r="L3855" i="7"/>
  <c r="M3864" i="7"/>
  <c r="L3864" i="7"/>
  <c r="M4021" i="7"/>
  <c r="L4021" i="7"/>
  <c r="M4085" i="7"/>
  <c r="L4085" i="7"/>
  <c r="M4149" i="7"/>
  <c r="L4149" i="7"/>
  <c r="M4213" i="7"/>
  <c r="L4213" i="7"/>
  <c r="M4254" i="7"/>
  <c r="L4254" i="7"/>
  <c r="M4286" i="7"/>
  <c r="L4286" i="7"/>
  <c r="M4318" i="7"/>
  <c r="L4318" i="7"/>
  <c r="L4359" i="7"/>
  <c r="M4359" i="7"/>
  <c r="L4391" i="7"/>
  <c r="M4391" i="7"/>
  <c r="L4423" i="7"/>
  <c r="M4423" i="7"/>
  <c r="L4455" i="7"/>
  <c r="M4455" i="7"/>
  <c r="L4545" i="7"/>
  <c r="M4545" i="7"/>
  <c r="M3411" i="7"/>
  <c r="L3425" i="7"/>
  <c r="L3428" i="7"/>
  <c r="M3445" i="7"/>
  <c r="M3455" i="7"/>
  <c r="M3475" i="7"/>
  <c r="L3489" i="7"/>
  <c r="L3492" i="7"/>
  <c r="M3509" i="7"/>
  <c r="M3519" i="7"/>
  <c r="M3539" i="7"/>
  <c r="L3750" i="7"/>
  <c r="L3762" i="7"/>
  <c r="M3778" i="7"/>
  <c r="L3778" i="7"/>
  <c r="M3791" i="7"/>
  <c r="L3791" i="7"/>
  <c r="L3800" i="7"/>
  <c r="M3838" i="7"/>
  <c r="L3838" i="7"/>
  <c r="L3851" i="7"/>
  <c r="M3883" i="7"/>
  <c r="L3883" i="7"/>
  <c r="M3957" i="7"/>
  <c r="L3965" i="7"/>
  <c r="M3965" i="7"/>
  <c r="M4077" i="7"/>
  <c r="L4077" i="7"/>
  <c r="M4141" i="7"/>
  <c r="L4141" i="7"/>
  <c r="M4205" i="7"/>
  <c r="L4205" i="7"/>
  <c r="L2858" i="7"/>
  <c r="L2866" i="7"/>
  <c r="L2874" i="7"/>
  <c r="L2882" i="7"/>
  <c r="L2890" i="7"/>
  <c r="L2898" i="7"/>
  <c r="L2906" i="7"/>
  <c r="L2914" i="7"/>
  <c r="L2922" i="7"/>
  <c r="L2930" i="7"/>
  <c r="L2938" i="7"/>
  <c r="L2946" i="7"/>
  <c r="L2954" i="7"/>
  <c r="L2962" i="7"/>
  <c r="L2970" i="7"/>
  <c r="L2978" i="7"/>
  <c r="L2986" i="7"/>
  <c r="L2994" i="7"/>
  <c r="L3002" i="7"/>
  <c r="L3010" i="7"/>
  <c r="L3018" i="7"/>
  <c r="L3026" i="7"/>
  <c r="L3034" i="7"/>
  <c r="L3042" i="7"/>
  <c r="L3050" i="7"/>
  <c r="L3058" i="7"/>
  <c r="L3066" i="7"/>
  <c r="L3074" i="7"/>
  <c r="L3082" i="7"/>
  <c r="L3090" i="7"/>
  <c r="L3098" i="7"/>
  <c r="L3106" i="7"/>
  <c r="L3114" i="7"/>
  <c r="L3122" i="7"/>
  <c r="L3130" i="7"/>
  <c r="L3138" i="7"/>
  <c r="L3146" i="7"/>
  <c r="L3154" i="7"/>
  <c r="L3162" i="7"/>
  <c r="L3170" i="7"/>
  <c r="L3178" i="7"/>
  <c r="L3186" i="7"/>
  <c r="L3194" i="7"/>
  <c r="L3202" i="7"/>
  <c r="L3210" i="7"/>
  <c r="L3218" i="7"/>
  <c r="L3232" i="7"/>
  <c r="M3235" i="7"/>
  <c r="L3241" i="7"/>
  <c r="L3244" i="7"/>
  <c r="L3264" i="7"/>
  <c r="M3267" i="7"/>
  <c r="L3273" i="7"/>
  <c r="L3276" i="7"/>
  <c r="L3296" i="7"/>
  <c r="M3299" i="7"/>
  <c r="L3309" i="7"/>
  <c r="L3312" i="7"/>
  <c r="M3315" i="7"/>
  <c r="L3325" i="7"/>
  <c r="L3328" i="7"/>
  <c r="M3331" i="7"/>
  <c r="L3341" i="7"/>
  <c r="L3344" i="7"/>
  <c r="M3347" i="7"/>
  <c r="L3357" i="7"/>
  <c r="L3360" i="7"/>
  <c r="M3363" i="7"/>
  <c r="L3373" i="7"/>
  <c r="L3376" i="7"/>
  <c r="M3379" i="7"/>
  <c r="L3389" i="7"/>
  <c r="L3392" i="7"/>
  <c r="M3395" i="7"/>
  <c r="M3405" i="7"/>
  <c r="M3415" i="7"/>
  <c r="M3435" i="7"/>
  <c r="L3449" i="7"/>
  <c r="L3452" i="7"/>
  <c r="M3469" i="7"/>
  <c r="M3479" i="7"/>
  <c r="M3499" i="7"/>
  <c r="L3513" i="7"/>
  <c r="L3516" i="7"/>
  <c r="M3533" i="7"/>
  <c r="M3543" i="7"/>
  <c r="L3561" i="7"/>
  <c r="L3564" i="7"/>
  <c r="M3571" i="7"/>
  <c r="M3575" i="7"/>
  <c r="L3575" i="7"/>
  <c r="L3593" i="7"/>
  <c r="L3596" i="7"/>
  <c r="M3603" i="7"/>
  <c r="M3607" i="7"/>
  <c r="L3607" i="7"/>
  <c r="L3625" i="7"/>
  <c r="L3628" i="7"/>
  <c r="M3635" i="7"/>
  <c r="M3639" i="7"/>
  <c r="L3639" i="7"/>
  <c r="L3657" i="7"/>
  <c r="M3671" i="7"/>
  <c r="L3671" i="7"/>
  <c r="M3703" i="7"/>
  <c r="L3703" i="7"/>
  <c r="M3751" i="7"/>
  <c r="L3751" i="7"/>
  <c r="M3813" i="7"/>
  <c r="L3813" i="7"/>
  <c r="M3826" i="7"/>
  <c r="L3826" i="7"/>
  <c r="M3839" i="7"/>
  <c r="L3839" i="7"/>
  <c r="M4069" i="7"/>
  <c r="L4069" i="7"/>
  <c r="M4133" i="7"/>
  <c r="L4133" i="7"/>
  <c r="M4197" i="7"/>
  <c r="L4197" i="7"/>
  <c r="M3722" i="7"/>
  <c r="L3722" i="7"/>
  <c r="L3736" i="7"/>
  <c r="M3774" i="7"/>
  <c r="L3774" i="7"/>
  <c r="M3822" i="7"/>
  <c r="L3822" i="7"/>
  <c r="L3835" i="7"/>
  <c r="L3848" i="7"/>
  <c r="M3870" i="7"/>
  <c r="L3870" i="7"/>
  <c r="L3893" i="7"/>
  <c r="M3893" i="7"/>
  <c r="M3918" i="7"/>
  <c r="L3918" i="7"/>
  <c r="L3939" i="7"/>
  <c r="M3943" i="7"/>
  <c r="L4007" i="7"/>
  <c r="M4007" i="7"/>
  <c r="M4061" i="7"/>
  <c r="L4061" i="7"/>
  <c r="M4125" i="7"/>
  <c r="L4125" i="7"/>
  <c r="M4189" i="7"/>
  <c r="L4189" i="7"/>
  <c r="L3224" i="7"/>
  <c r="M3227" i="7"/>
  <c r="L3256" i="7"/>
  <c r="M3259" i="7"/>
  <c r="L3288" i="7"/>
  <c r="M3291" i="7"/>
  <c r="L3300" i="7"/>
  <c r="M3303" i="7"/>
  <c r="L3316" i="7"/>
  <c r="M3319" i="7"/>
  <c r="L3332" i="7"/>
  <c r="M3551" i="7"/>
  <c r="L3551" i="7"/>
  <c r="M3583" i="7"/>
  <c r="L3583" i="7"/>
  <c r="M3615" i="7"/>
  <c r="L3615" i="7"/>
  <c r="M3647" i="7"/>
  <c r="L3647" i="7"/>
  <c r="M3679" i="7"/>
  <c r="L3679" i="7"/>
  <c r="M3711" i="7"/>
  <c r="L3711" i="7"/>
  <c r="M3775" i="7"/>
  <c r="L3775" i="7"/>
  <c r="M3797" i="7"/>
  <c r="L3797" i="7"/>
  <c r="M3810" i="7"/>
  <c r="L3810" i="7"/>
  <c r="M3823" i="7"/>
  <c r="L3823" i="7"/>
  <c r="M3880" i="7"/>
  <c r="L3880" i="7"/>
  <c r="M3987" i="7"/>
  <c r="L3987" i="7"/>
  <c r="M3995" i="7"/>
  <c r="L3995" i="7"/>
  <c r="M4053" i="7"/>
  <c r="L4053" i="7"/>
  <c r="M4117" i="7"/>
  <c r="L4117" i="7"/>
  <c r="M4181" i="7"/>
  <c r="L4181" i="7"/>
  <c r="L3730" i="7"/>
  <c r="L3745" i="7"/>
  <c r="M3745" i="7"/>
  <c r="L3771" i="7"/>
  <c r="M3806" i="7"/>
  <c r="L3806" i="7"/>
  <c r="L3819" i="7"/>
  <c r="L3832" i="7"/>
  <c r="M3867" i="7"/>
  <c r="L3867" i="7"/>
  <c r="L3907" i="7"/>
  <c r="L3911" i="7"/>
  <c r="M4045" i="7"/>
  <c r="L4045" i="7"/>
  <c r="M4109" i="7"/>
  <c r="L4109" i="7"/>
  <c r="M4173" i="7"/>
  <c r="L4173" i="7"/>
  <c r="L3248" i="7"/>
  <c r="M3251" i="7"/>
  <c r="L3280" i="7"/>
  <c r="M3283" i="7"/>
  <c r="L3304" i="7"/>
  <c r="M3307" i="7"/>
  <c r="L3320" i="7"/>
  <c r="M3323" i="7"/>
  <c r="L3336" i="7"/>
  <c r="M3339" i="7"/>
  <c r="L3352" i="7"/>
  <c r="M3355" i="7"/>
  <c r="L3368" i="7"/>
  <c r="M3371" i="7"/>
  <c r="L3384" i="7"/>
  <c r="M3387" i="7"/>
  <c r="M3403" i="7"/>
  <c r="L3420" i="7"/>
  <c r="M3437" i="7"/>
  <c r="M3447" i="7"/>
  <c r="M3467" i="7"/>
  <c r="L3484" i="7"/>
  <c r="M3501" i="7"/>
  <c r="M3511" i="7"/>
  <c r="M3531" i="7"/>
  <c r="L3548" i="7"/>
  <c r="M3555" i="7"/>
  <c r="M3559" i="7"/>
  <c r="L3559" i="7"/>
  <c r="L3580" i="7"/>
  <c r="M3587" i="7"/>
  <c r="M3591" i="7"/>
  <c r="L3591" i="7"/>
  <c r="L3612" i="7"/>
  <c r="M3619" i="7"/>
  <c r="M3623" i="7"/>
  <c r="L3623" i="7"/>
  <c r="L3644" i="7"/>
  <c r="M3651" i="7"/>
  <c r="M3655" i="7"/>
  <c r="L3655" i="7"/>
  <c r="L3676" i="7"/>
  <c r="M3687" i="7"/>
  <c r="L3687" i="7"/>
  <c r="L3708" i="7"/>
  <c r="M3719" i="7"/>
  <c r="L3719" i="7"/>
  <c r="L3733" i="7"/>
  <c r="M3794" i="7"/>
  <c r="L3794" i="7"/>
  <c r="M3807" i="7"/>
  <c r="L3807" i="7"/>
  <c r="M3845" i="7"/>
  <c r="L3845" i="7"/>
  <c r="M4037" i="7"/>
  <c r="L4037" i="7"/>
  <c r="M4101" i="7"/>
  <c r="L4101" i="7"/>
  <c r="M4165" i="7"/>
  <c r="L4165" i="7"/>
  <c r="M4003" i="7"/>
  <c r="L4003" i="7"/>
  <c r="L4571" i="7"/>
  <c r="M4571" i="7"/>
  <c r="L3858" i="7"/>
  <c r="L3861" i="7"/>
  <c r="L3871" i="7"/>
  <c r="L3874" i="7"/>
  <c r="L3877" i="7"/>
  <c r="L3887" i="7"/>
  <c r="L3890" i="7"/>
  <c r="M3894" i="7"/>
  <c r="L3894" i="7"/>
  <c r="L3915" i="7"/>
  <c r="L3919" i="7"/>
  <c r="L3922" i="7"/>
  <c r="M3926" i="7"/>
  <c r="L3926" i="7"/>
  <c r="L3947" i="7"/>
  <c r="M3951" i="7"/>
  <c r="M3973" i="7"/>
  <c r="M4011" i="7"/>
  <c r="L4011" i="7"/>
  <c r="M4015" i="7"/>
  <c r="M4023" i="7"/>
  <c r="M4031" i="7"/>
  <c r="M4039" i="7"/>
  <c r="M4047" i="7"/>
  <c r="M4055" i="7"/>
  <c r="M4063" i="7"/>
  <c r="M4071" i="7"/>
  <c r="M4079" i="7"/>
  <c r="M4087" i="7"/>
  <c r="M4095" i="7"/>
  <c r="M4103" i="7"/>
  <c r="M4111" i="7"/>
  <c r="M4119" i="7"/>
  <c r="M4127" i="7"/>
  <c r="M4135" i="7"/>
  <c r="M4143" i="7"/>
  <c r="M4151" i="7"/>
  <c r="M4159" i="7"/>
  <c r="M4167" i="7"/>
  <c r="M4175" i="7"/>
  <c r="M4183" i="7"/>
  <c r="M4191" i="7"/>
  <c r="M4199" i="7"/>
  <c r="M4207" i="7"/>
  <c r="M4215" i="7"/>
  <c r="M4328" i="7"/>
  <c r="L4328" i="7"/>
  <c r="L4541" i="7"/>
  <c r="M4541" i="7"/>
  <c r="M3955" i="7"/>
  <c r="L3955" i="7"/>
  <c r="M4251" i="7"/>
  <c r="L4251" i="7"/>
  <c r="M4283" i="7"/>
  <c r="L4283" i="7"/>
  <c r="M4315" i="7"/>
  <c r="L4315" i="7"/>
  <c r="L4511" i="7"/>
  <c r="M4511" i="7"/>
  <c r="L3734" i="7"/>
  <c r="M3737" i="7"/>
  <c r="L3766" i="7"/>
  <c r="M3782" i="7"/>
  <c r="L3782" i="7"/>
  <c r="M3798" i="7"/>
  <c r="L3798" i="7"/>
  <c r="M3814" i="7"/>
  <c r="L3814" i="7"/>
  <c r="M3830" i="7"/>
  <c r="L3830" i="7"/>
  <c r="M3846" i="7"/>
  <c r="L3846" i="7"/>
  <c r="M3862" i="7"/>
  <c r="L3862" i="7"/>
  <c r="M3878" i="7"/>
  <c r="L3878" i="7"/>
  <c r="L3891" i="7"/>
  <c r="L3898" i="7"/>
  <c r="M3902" i="7"/>
  <c r="L3902" i="7"/>
  <c r="L3923" i="7"/>
  <c r="M3927" i="7"/>
  <c r="M3934" i="7"/>
  <c r="L3934" i="7"/>
  <c r="M3963" i="7"/>
  <c r="L3963" i="7"/>
  <c r="M3967" i="7"/>
  <c r="M3989" i="7"/>
  <c r="M4352" i="7"/>
  <c r="L4352" i="7"/>
  <c r="M4384" i="7"/>
  <c r="L4384" i="7"/>
  <c r="M4416" i="7"/>
  <c r="L4416" i="7"/>
  <c r="M4448" i="7"/>
  <c r="L4448" i="7"/>
  <c r="L4481" i="7"/>
  <c r="M4481" i="7"/>
  <c r="M3971" i="7"/>
  <c r="L3971" i="7"/>
  <c r="M4257" i="7"/>
  <c r="L4257" i="7"/>
  <c r="M4289" i="7"/>
  <c r="L4289" i="7"/>
  <c r="L4507" i="7"/>
  <c r="M4507" i="7"/>
  <c r="L3726" i="7"/>
  <c r="M3729" i="7"/>
  <c r="L3758" i="7"/>
  <c r="M3761" i="7"/>
  <c r="L3899" i="7"/>
  <c r="L3906" i="7"/>
  <c r="M3910" i="7"/>
  <c r="L3910" i="7"/>
  <c r="L3931" i="7"/>
  <c r="M3935" i="7"/>
  <c r="M3942" i="7"/>
  <c r="L3942" i="7"/>
  <c r="M3979" i="7"/>
  <c r="L3979" i="7"/>
  <c r="M3983" i="7"/>
  <c r="M4005" i="7"/>
  <c r="L4345" i="7"/>
  <c r="M4345" i="7"/>
  <c r="L4377" i="7"/>
  <c r="M4377" i="7"/>
  <c r="L4409" i="7"/>
  <c r="M4409" i="7"/>
  <c r="L4441" i="7"/>
  <c r="M4441" i="7"/>
  <c r="L4477" i="7"/>
  <c r="M4477" i="7"/>
  <c r="M4631" i="7"/>
  <c r="L4631" i="7"/>
  <c r="M4748" i="7"/>
  <c r="L4748" i="7"/>
  <c r="M4789" i="7"/>
  <c r="L4789" i="7"/>
  <c r="L4891" i="7"/>
  <c r="M4891" i="7"/>
  <c r="M4944" i="7"/>
  <c r="L4944" i="7"/>
  <c r="L5001" i="7"/>
  <c r="M5001" i="7"/>
  <c r="M4623" i="7"/>
  <c r="L4623" i="7"/>
  <c r="M4641" i="7"/>
  <c r="L4641" i="7"/>
  <c r="L4655" i="7"/>
  <c r="M4655" i="7"/>
  <c r="M4664" i="7"/>
  <c r="L4664" i="7"/>
  <c r="M4780" i="7"/>
  <c r="L4780" i="7"/>
  <c r="M4821" i="7"/>
  <c r="L4821" i="7"/>
  <c r="M4856" i="7"/>
  <c r="L4856" i="7"/>
  <c r="M4920" i="7"/>
  <c r="L4920" i="7"/>
  <c r="L5097" i="7"/>
  <c r="M5097" i="7"/>
  <c r="L4019" i="7"/>
  <c r="L4027" i="7"/>
  <c r="L4035" i="7"/>
  <c r="L4043" i="7"/>
  <c r="L4051" i="7"/>
  <c r="L4059" i="7"/>
  <c r="L4067" i="7"/>
  <c r="L4075" i="7"/>
  <c r="L4083" i="7"/>
  <c r="L4091" i="7"/>
  <c r="L4099" i="7"/>
  <c r="L4107" i="7"/>
  <c r="L4115" i="7"/>
  <c r="L4123" i="7"/>
  <c r="L4131" i="7"/>
  <c r="L4139" i="7"/>
  <c r="L4147" i="7"/>
  <c r="L4155" i="7"/>
  <c r="L4163" i="7"/>
  <c r="L4171" i="7"/>
  <c r="L4179" i="7"/>
  <c r="L4187" i="7"/>
  <c r="L4195" i="7"/>
  <c r="L4203" i="7"/>
  <c r="L4211" i="7"/>
  <c r="L4219" i="7"/>
  <c r="L4227" i="7"/>
  <c r="L4235" i="7"/>
  <c r="L4243" i="7"/>
  <c r="L4246" i="7"/>
  <c r="L4249" i="7"/>
  <c r="L4275" i="7"/>
  <c r="L4278" i="7"/>
  <c r="L4281" i="7"/>
  <c r="L4307" i="7"/>
  <c r="L4310" i="7"/>
  <c r="L4313" i="7"/>
  <c r="M4319" i="7"/>
  <c r="M4335" i="7"/>
  <c r="M4353" i="7"/>
  <c r="L4360" i="7"/>
  <c r="M4367" i="7"/>
  <c r="M4385" i="7"/>
  <c r="L4392" i="7"/>
  <c r="M4399" i="7"/>
  <c r="M4417" i="7"/>
  <c r="L4424" i="7"/>
  <c r="M4431" i="7"/>
  <c r="M4449" i="7"/>
  <c r="L4456" i="7"/>
  <c r="M4463" i="7"/>
  <c r="M4493" i="7"/>
  <c r="M4497" i="7"/>
  <c r="M4523" i="7"/>
  <c r="M4527" i="7"/>
  <c r="M4557" i="7"/>
  <c r="M4561" i="7"/>
  <c r="M4587" i="7"/>
  <c r="L4687" i="7"/>
  <c r="M4687" i="7"/>
  <c r="M4696" i="7"/>
  <c r="L4696" i="7"/>
  <c r="M4812" i="7"/>
  <c r="L4812" i="7"/>
  <c r="M4837" i="7"/>
  <c r="L4837" i="7"/>
  <c r="L4875" i="7"/>
  <c r="M4875" i="7"/>
  <c r="M4904" i="7"/>
  <c r="L4904" i="7"/>
  <c r="L4937" i="7"/>
  <c r="M4937" i="7"/>
  <c r="L3950" i="7"/>
  <c r="L3958" i="7"/>
  <c r="L3966" i="7"/>
  <c r="L3974" i="7"/>
  <c r="L3982" i="7"/>
  <c r="L3990" i="7"/>
  <c r="L3998" i="7"/>
  <c r="L4006" i="7"/>
  <c r="L4014" i="7"/>
  <c r="L4022" i="7"/>
  <c r="L4030" i="7"/>
  <c r="L4038" i="7"/>
  <c r="L4046" i="7"/>
  <c r="L4054" i="7"/>
  <c r="L4062" i="7"/>
  <c r="L4070" i="7"/>
  <c r="L4078" i="7"/>
  <c r="L4086" i="7"/>
  <c r="L4094" i="7"/>
  <c r="L4102" i="7"/>
  <c r="L4110" i="7"/>
  <c r="L4118" i="7"/>
  <c r="L4126" i="7"/>
  <c r="L4134" i="7"/>
  <c r="L4142" i="7"/>
  <c r="L4150" i="7"/>
  <c r="L4158" i="7"/>
  <c r="L4166" i="7"/>
  <c r="L4174" i="7"/>
  <c r="L4182" i="7"/>
  <c r="L4190" i="7"/>
  <c r="L4198" i="7"/>
  <c r="L4206" i="7"/>
  <c r="L4214" i="7"/>
  <c r="L4222" i="7"/>
  <c r="L4230" i="7"/>
  <c r="L4238" i="7"/>
  <c r="L4252" i="7"/>
  <c r="M4255" i="7"/>
  <c r="L4261" i="7"/>
  <c r="L4264" i="7"/>
  <c r="L4284" i="7"/>
  <c r="M4287" i="7"/>
  <c r="L4293" i="7"/>
  <c r="L4296" i="7"/>
  <c r="M4329" i="7"/>
  <c r="M4339" i="7"/>
  <c r="L4357" i="7"/>
  <c r="M4371" i="7"/>
  <c r="L4389" i="7"/>
  <c r="M4403" i="7"/>
  <c r="L4421" i="7"/>
  <c r="M4435" i="7"/>
  <c r="L4453" i="7"/>
  <c r="M4467" i="7"/>
  <c r="M4471" i="7"/>
  <c r="M4501" i="7"/>
  <c r="M4505" i="7"/>
  <c r="M4531" i="7"/>
  <c r="M4535" i="7"/>
  <c r="M4565" i="7"/>
  <c r="M4569" i="7"/>
  <c r="M4633" i="7"/>
  <c r="L4633" i="7"/>
  <c r="L4719" i="7"/>
  <c r="M4719" i="7"/>
  <c r="M4728" i="7"/>
  <c r="L4728" i="7"/>
  <c r="L4827" i="7"/>
  <c r="M4827" i="7"/>
  <c r="M4853" i="7"/>
  <c r="L4853" i="7"/>
  <c r="M4888" i="7"/>
  <c r="L4888" i="7"/>
  <c r="M4917" i="7"/>
  <c r="L4917" i="7"/>
  <c r="M4976" i="7"/>
  <c r="L4976" i="7"/>
  <c r="L5065" i="7"/>
  <c r="M5065" i="7"/>
  <c r="L4326" i="7"/>
  <c r="L4336" i="7"/>
  <c r="M4343" i="7"/>
  <c r="M4361" i="7"/>
  <c r="L4368" i="7"/>
  <c r="M4375" i="7"/>
  <c r="M4393" i="7"/>
  <c r="L4400" i="7"/>
  <c r="M4407" i="7"/>
  <c r="M4425" i="7"/>
  <c r="L4432" i="7"/>
  <c r="M4439" i="7"/>
  <c r="M4457" i="7"/>
  <c r="L4464" i="7"/>
  <c r="M4475" i="7"/>
  <c r="M4479" i="7"/>
  <c r="M4509" i="7"/>
  <c r="M4513" i="7"/>
  <c r="M4539" i="7"/>
  <c r="M4543" i="7"/>
  <c r="M4573" i="7"/>
  <c r="M4577" i="7"/>
  <c r="M4661" i="7"/>
  <c r="L4661" i="7"/>
  <c r="L4751" i="7"/>
  <c r="M4751" i="7"/>
  <c r="M4760" i="7"/>
  <c r="L4760" i="7"/>
  <c r="L4843" i="7"/>
  <c r="M4843" i="7"/>
  <c r="M4901" i="7"/>
  <c r="L4901" i="7"/>
  <c r="M4652" i="7"/>
  <c r="L4652" i="7"/>
  <c r="M4693" i="7"/>
  <c r="L4693" i="7"/>
  <c r="L4783" i="7"/>
  <c r="M4783" i="7"/>
  <c r="M4792" i="7"/>
  <c r="L4792" i="7"/>
  <c r="M4872" i="7"/>
  <c r="L4872" i="7"/>
  <c r="M4885" i="7"/>
  <c r="L4885" i="7"/>
  <c r="L4969" i="7"/>
  <c r="M4969" i="7"/>
  <c r="L5033" i="7"/>
  <c r="M5033" i="7"/>
  <c r="M4327" i="7"/>
  <c r="M4337" i="7"/>
  <c r="L4344" i="7"/>
  <c r="M4351" i="7"/>
  <c r="M4369" i="7"/>
  <c r="L4376" i="7"/>
  <c r="M4383" i="7"/>
  <c r="M4401" i="7"/>
  <c r="L4408" i="7"/>
  <c r="M4415" i="7"/>
  <c r="M4433" i="7"/>
  <c r="L4440" i="7"/>
  <c r="M4447" i="7"/>
  <c r="M4465" i="7"/>
  <c r="M4491" i="7"/>
  <c r="M4495" i="7"/>
  <c r="M4525" i="7"/>
  <c r="M4529" i="7"/>
  <c r="M4555" i="7"/>
  <c r="M4559" i="7"/>
  <c r="M4589" i="7"/>
  <c r="M4593" i="7"/>
  <c r="M4597" i="7"/>
  <c r="L4597" i="7"/>
  <c r="M4601" i="7"/>
  <c r="M4605" i="7"/>
  <c r="L4605" i="7"/>
  <c r="M4609" i="7"/>
  <c r="M4613" i="7"/>
  <c r="L4613" i="7"/>
  <c r="M4617" i="7"/>
  <c r="M4684" i="7"/>
  <c r="L4684" i="7"/>
  <c r="M4725" i="7"/>
  <c r="L4725" i="7"/>
  <c r="L4815" i="7"/>
  <c r="M4815" i="7"/>
  <c r="M4824" i="7"/>
  <c r="L4824" i="7"/>
  <c r="L4859" i="7"/>
  <c r="M4859" i="7"/>
  <c r="L4923" i="7"/>
  <c r="M4923" i="7"/>
  <c r="M4951" i="7"/>
  <c r="L4951" i="7"/>
  <c r="M4983" i="7"/>
  <c r="L4983" i="7"/>
  <c r="M5015" i="7"/>
  <c r="L5015" i="7"/>
  <c r="M5047" i="7"/>
  <c r="L5047" i="7"/>
  <c r="M5079" i="7"/>
  <c r="L5079" i="7"/>
  <c r="M5111" i="7"/>
  <c r="L5111" i="7"/>
  <c r="M5143" i="7"/>
  <c r="L5143" i="7"/>
  <c r="M5241" i="7"/>
  <c r="L5241" i="7"/>
  <c r="M5305" i="7"/>
  <c r="L5305" i="7"/>
  <c r="L5507" i="7"/>
  <c r="M5507" i="7"/>
  <c r="M4927" i="7"/>
  <c r="L4927" i="7"/>
  <c r="M5167" i="7"/>
  <c r="L5167" i="7"/>
  <c r="M5279" i="7"/>
  <c r="L5279" i="7"/>
  <c r="L5355" i="7"/>
  <c r="M5355" i="7"/>
  <c r="M5434" i="7"/>
  <c r="L5434" i="7"/>
  <c r="L5441" i="7"/>
  <c r="M5441" i="7"/>
  <c r="L4639" i="7"/>
  <c r="M4647" i="7"/>
  <c r="L4653" i="7"/>
  <c r="L4656" i="7"/>
  <c r="L4676" i="7"/>
  <c r="M4679" i="7"/>
  <c r="L4685" i="7"/>
  <c r="L4688" i="7"/>
  <c r="L4708" i="7"/>
  <c r="M4711" i="7"/>
  <c r="L4717" i="7"/>
  <c r="L4720" i="7"/>
  <c r="L4740" i="7"/>
  <c r="M4743" i="7"/>
  <c r="L4749" i="7"/>
  <c r="L4752" i="7"/>
  <c r="L4772" i="7"/>
  <c r="M4775" i="7"/>
  <c r="L4781" i="7"/>
  <c r="L4784" i="7"/>
  <c r="L4804" i="7"/>
  <c r="M4807" i="7"/>
  <c r="L4813" i="7"/>
  <c r="L4816" i="7"/>
  <c r="L4825" i="7"/>
  <c r="L4828" i="7"/>
  <c r="M4831" i="7"/>
  <c r="L4841" i="7"/>
  <c r="L4844" i="7"/>
  <c r="M4847" i="7"/>
  <c r="L4857" i="7"/>
  <c r="L4860" i="7"/>
  <c r="M4863" i="7"/>
  <c r="L4873" i="7"/>
  <c r="L4876" i="7"/>
  <c r="M4879" i="7"/>
  <c r="L4889" i="7"/>
  <c r="L4892" i="7"/>
  <c r="M4895" i="7"/>
  <c r="L4905" i="7"/>
  <c r="L4908" i="7"/>
  <c r="M4911" i="7"/>
  <c r="L4921" i="7"/>
  <c r="L4924" i="7"/>
  <c r="M4945" i="7"/>
  <c r="L4952" i="7"/>
  <c r="M4959" i="7"/>
  <c r="L4959" i="7"/>
  <c r="M4977" i="7"/>
  <c r="L4984" i="7"/>
  <c r="M4991" i="7"/>
  <c r="L4991" i="7"/>
  <c r="M5009" i="7"/>
  <c r="M5023" i="7"/>
  <c r="L5023" i="7"/>
  <c r="M5041" i="7"/>
  <c r="M5055" i="7"/>
  <c r="L5055" i="7"/>
  <c r="M5073" i="7"/>
  <c r="M5087" i="7"/>
  <c r="L5087" i="7"/>
  <c r="M5105" i="7"/>
  <c r="M5119" i="7"/>
  <c r="L5119" i="7"/>
  <c r="M5183" i="7"/>
  <c r="L5183" i="7"/>
  <c r="M5199" i="7"/>
  <c r="L5199" i="7"/>
  <c r="M5215" i="7"/>
  <c r="L5215" i="7"/>
  <c r="M5257" i="7"/>
  <c r="L5257" i="7"/>
  <c r="L5321" i="7"/>
  <c r="M5321" i="7"/>
  <c r="M5151" i="7"/>
  <c r="L5151" i="7"/>
  <c r="M5231" i="7"/>
  <c r="L5231" i="7"/>
  <c r="M5295" i="7"/>
  <c r="L5295" i="7"/>
  <c r="L5385" i="7"/>
  <c r="M5385" i="7"/>
  <c r="M5466" i="7"/>
  <c r="L5466" i="7"/>
  <c r="L5473" i="7"/>
  <c r="M5473" i="7"/>
  <c r="L4621" i="7"/>
  <c r="L4629" i="7"/>
  <c r="L4637" i="7"/>
  <c r="L4645" i="7"/>
  <c r="L4648" i="7"/>
  <c r="L4668" i="7"/>
  <c r="M4671" i="7"/>
  <c r="L4677" i="7"/>
  <c r="L4680" i="7"/>
  <c r="L4700" i="7"/>
  <c r="M4703" i="7"/>
  <c r="L4709" i="7"/>
  <c r="L4712" i="7"/>
  <c r="L4732" i="7"/>
  <c r="M4735" i="7"/>
  <c r="L4741" i="7"/>
  <c r="L4744" i="7"/>
  <c r="L4764" i="7"/>
  <c r="M4767" i="7"/>
  <c r="L4773" i="7"/>
  <c r="L4776" i="7"/>
  <c r="L4796" i="7"/>
  <c r="M4799" i="7"/>
  <c r="L4805" i="7"/>
  <c r="L4808" i="7"/>
  <c r="L4829" i="7"/>
  <c r="L4832" i="7"/>
  <c r="M4835" i="7"/>
  <c r="L4845" i="7"/>
  <c r="L4848" i="7"/>
  <c r="M4851" i="7"/>
  <c r="L4861" i="7"/>
  <c r="L4864" i="7"/>
  <c r="M4867" i="7"/>
  <c r="L4877" i="7"/>
  <c r="M4935" i="7"/>
  <c r="L4935" i="7"/>
  <c r="M4967" i="7"/>
  <c r="L4967" i="7"/>
  <c r="M4999" i="7"/>
  <c r="L4999" i="7"/>
  <c r="M5031" i="7"/>
  <c r="L5031" i="7"/>
  <c r="M5063" i="7"/>
  <c r="L5063" i="7"/>
  <c r="M5095" i="7"/>
  <c r="L5095" i="7"/>
  <c r="M5127" i="7"/>
  <c r="L5127" i="7"/>
  <c r="M5273" i="7"/>
  <c r="L5273" i="7"/>
  <c r="M5351" i="7"/>
  <c r="L5351" i="7"/>
  <c r="M5423" i="7"/>
  <c r="L5423" i="7"/>
  <c r="L4929" i="7"/>
  <c r="M4939" i="7"/>
  <c r="M4971" i="7"/>
  <c r="M5003" i="7"/>
  <c r="M5177" i="7"/>
  <c r="L5177" i="7"/>
  <c r="M5193" i="7"/>
  <c r="L5193" i="7"/>
  <c r="M5209" i="7"/>
  <c r="L5209" i="7"/>
  <c r="M5247" i="7"/>
  <c r="L5247" i="7"/>
  <c r="M5311" i="7"/>
  <c r="L5311" i="7"/>
  <c r="L4660" i="7"/>
  <c r="M4663" i="7"/>
  <c r="L4692" i="7"/>
  <c r="M4695" i="7"/>
  <c r="L4724" i="7"/>
  <c r="M4727" i="7"/>
  <c r="L4756" i="7"/>
  <c r="M4759" i="7"/>
  <c r="L4788" i="7"/>
  <c r="M4791" i="7"/>
  <c r="L4820" i="7"/>
  <c r="M4823" i="7"/>
  <c r="L4836" i="7"/>
  <c r="M4839" i="7"/>
  <c r="L4852" i="7"/>
  <c r="M4943" i="7"/>
  <c r="L4943" i="7"/>
  <c r="M4975" i="7"/>
  <c r="L4975" i="7"/>
  <c r="M5007" i="7"/>
  <c r="L5007" i="7"/>
  <c r="M5039" i="7"/>
  <c r="L5039" i="7"/>
  <c r="M5071" i="7"/>
  <c r="L5071" i="7"/>
  <c r="M5103" i="7"/>
  <c r="L5103" i="7"/>
  <c r="M5135" i="7"/>
  <c r="L5135" i="7"/>
  <c r="M5159" i="7"/>
  <c r="L5159" i="7"/>
  <c r="M5225" i="7"/>
  <c r="L5225" i="7"/>
  <c r="M5289" i="7"/>
  <c r="L5289" i="7"/>
  <c r="L5338" i="7"/>
  <c r="M5338" i="7"/>
  <c r="M5455" i="7"/>
  <c r="L5455" i="7"/>
  <c r="M5522" i="7"/>
  <c r="L5522" i="7"/>
  <c r="M5529" i="7"/>
  <c r="L5529" i="7"/>
  <c r="M5410" i="7"/>
  <c r="L5410" i="7"/>
  <c r="M5442" i="7"/>
  <c r="L5442" i="7"/>
  <c r="M5474" i="7"/>
  <c r="L5474" i="7"/>
  <c r="M5530" i="7"/>
  <c r="L5530" i="7"/>
  <c r="M5537" i="7"/>
  <c r="L5537" i="7"/>
  <c r="L5184" i="7"/>
  <c r="L5200" i="7"/>
  <c r="L5216" i="7"/>
  <c r="L5232" i="7"/>
  <c r="L5248" i="7"/>
  <c r="L5264" i="7"/>
  <c r="L5280" i="7"/>
  <c r="L5296" i="7"/>
  <c r="L5312" i="7"/>
  <c r="M5322" i="7"/>
  <c r="L5335" i="7"/>
  <c r="M5339" i="7"/>
  <c r="L5352" i="7"/>
  <c r="M5369" i="7"/>
  <c r="M5386" i="7"/>
  <c r="L5399" i="7"/>
  <c r="M5417" i="7"/>
  <c r="L5431" i="7"/>
  <c r="M5449" i="7"/>
  <c r="L5463" i="7"/>
  <c r="M5538" i="7"/>
  <c r="L5538" i="7"/>
  <c r="M5545" i="7"/>
  <c r="L5545" i="7"/>
  <c r="M5418" i="7"/>
  <c r="L5418" i="7"/>
  <c r="M5450" i="7"/>
  <c r="L5450" i="7"/>
  <c r="M5482" i="7"/>
  <c r="L5482" i="7"/>
  <c r="M5489" i="7"/>
  <c r="L5489" i="7"/>
  <c r="M5546" i="7"/>
  <c r="L5546" i="7"/>
  <c r="M5553" i="7"/>
  <c r="L5553" i="7"/>
  <c r="L5175" i="7"/>
  <c r="L5191" i="7"/>
  <c r="L5207" i="7"/>
  <c r="M5490" i="7"/>
  <c r="L5490" i="7"/>
  <c r="M5497" i="7"/>
  <c r="L5497" i="7"/>
  <c r="M5554" i="7"/>
  <c r="L5554" i="7"/>
  <c r="M5561" i="7"/>
  <c r="L5561" i="7"/>
  <c r="M5426" i="7"/>
  <c r="L5426" i="7"/>
  <c r="M5458" i="7"/>
  <c r="L5458" i="7"/>
  <c r="M5483" i="7"/>
  <c r="M5498" i="7"/>
  <c r="L5498" i="7"/>
  <c r="M5505" i="7"/>
  <c r="L5505" i="7"/>
  <c r="M5569" i="7"/>
  <c r="L5569" i="7"/>
  <c r="L5176" i="7"/>
  <c r="L5192" i="7"/>
  <c r="L5208" i="7"/>
  <c r="L5224" i="7"/>
  <c r="L5240" i="7"/>
  <c r="L5256" i="7"/>
  <c r="L5272" i="7"/>
  <c r="L5288" i="7"/>
  <c r="L5304" i="7"/>
  <c r="L5320" i="7"/>
  <c r="M5337" i="7"/>
  <c r="M5354" i="7"/>
  <c r="L5367" i="7"/>
  <c r="M5371" i="7"/>
  <c r="L5384" i="7"/>
  <c r="M5401" i="7"/>
  <c r="L5415" i="7"/>
  <c r="M5433" i="7"/>
  <c r="L5447" i="7"/>
  <c r="M5465" i="7"/>
  <c r="L5479" i="7"/>
  <c r="M5506" i="7"/>
  <c r="L5506" i="7"/>
  <c r="M5513" i="7"/>
  <c r="L5513" i="7"/>
  <c r="M5577" i="7"/>
  <c r="L5577" i="7"/>
  <c r="M5884" i="7"/>
  <c r="M5894" i="7"/>
  <c r="M5931" i="7"/>
  <c r="L5931" i="7"/>
  <c r="M5943" i="7"/>
  <c r="L5943" i="7"/>
  <c r="M5956" i="7"/>
  <c r="L5956" i="7"/>
  <c r="M6000" i="7"/>
  <c r="M5699" i="7"/>
  <c r="L5728" i="7"/>
  <c r="M5731" i="7"/>
  <c r="L5760" i="7"/>
  <c r="M5763" i="7"/>
  <c r="L5792" i="7"/>
  <c r="M5817" i="7"/>
  <c r="M5823" i="7"/>
  <c r="M5833" i="7"/>
  <c r="M5839" i="7"/>
  <c r="M5849" i="7"/>
  <c r="M5855" i="7"/>
  <c r="M5865" i="7"/>
  <c r="M5871" i="7"/>
  <c r="L5891" i="7"/>
  <c r="L5914" i="7"/>
  <c r="M5914" i="7"/>
  <c r="L5918" i="7"/>
  <c r="M5918" i="7"/>
  <c r="L5926" i="7"/>
  <c r="M5926" i="7"/>
  <c r="M5939" i="7"/>
  <c r="L5939" i="7"/>
  <c r="M5944" i="7"/>
  <c r="L5944" i="7"/>
  <c r="M5952" i="7"/>
  <c r="L5974" i="7"/>
  <c r="M5974" i="7"/>
  <c r="M5987" i="7"/>
  <c r="L5987" i="7"/>
  <c r="M5915" i="7"/>
  <c r="L5915" i="7"/>
  <c r="M5927" i="7"/>
  <c r="L5927" i="7"/>
  <c r="L5962" i="7"/>
  <c r="M5962" i="7"/>
  <c r="M5975" i="7"/>
  <c r="L5975" i="7"/>
  <c r="M5988" i="7"/>
  <c r="L5988" i="7"/>
  <c r="L6082" i="7"/>
  <c r="M6082" i="7"/>
  <c r="M6172" i="7"/>
  <c r="L6172" i="7"/>
  <c r="M6206" i="7"/>
  <c r="L6206" i="7"/>
  <c r="L6215" i="7"/>
  <c r="M6215" i="7"/>
  <c r="L6558" i="7"/>
  <c r="M6558" i="7"/>
  <c r="M6571" i="7"/>
  <c r="L6571" i="7"/>
  <c r="L6594" i="7"/>
  <c r="M6594" i="7"/>
  <c r="L6610" i="7"/>
  <c r="M6610" i="7"/>
  <c r="M6688" i="7"/>
  <c r="L6688" i="7"/>
  <c r="M6714" i="7"/>
  <c r="L6714" i="7"/>
  <c r="L6788" i="7"/>
  <c r="M6788" i="7"/>
  <c r="L5585" i="7"/>
  <c r="L5593" i="7"/>
  <c r="L5601" i="7"/>
  <c r="L5609" i="7"/>
  <c r="L5617" i="7"/>
  <c r="L5625" i="7"/>
  <c r="L5633" i="7"/>
  <c r="L5641" i="7"/>
  <c r="L5649" i="7"/>
  <c r="L5657" i="7"/>
  <c r="L5665" i="7"/>
  <c r="L5673" i="7"/>
  <c r="L5681" i="7"/>
  <c r="L5689" i="7"/>
  <c r="L5697" i="7"/>
  <c r="L5700" i="7"/>
  <c r="L5720" i="7"/>
  <c r="M5723" i="7"/>
  <c r="L5729" i="7"/>
  <c r="L5732" i="7"/>
  <c r="L5752" i="7"/>
  <c r="M5755" i="7"/>
  <c r="L5761" i="7"/>
  <c r="L5764" i="7"/>
  <c r="L5784" i="7"/>
  <c r="M5787" i="7"/>
  <c r="M5793" i="7"/>
  <c r="L5799" i="7"/>
  <c r="L5808" i="7"/>
  <c r="L5821" i="7"/>
  <c r="L5824" i="7"/>
  <c r="L5837" i="7"/>
  <c r="L5840" i="7"/>
  <c r="L5853" i="7"/>
  <c r="L5856" i="7"/>
  <c r="L5869" i="7"/>
  <c r="L5872" i="7"/>
  <c r="M5892" i="7"/>
  <c r="L5902" i="7"/>
  <c r="M5902" i="7"/>
  <c r="L5910" i="7"/>
  <c r="M5910" i="7"/>
  <c r="M5923" i="7"/>
  <c r="L5923" i="7"/>
  <c r="M5928" i="7"/>
  <c r="L5928" i="7"/>
  <c r="M5936" i="7"/>
  <c r="M5940" i="7"/>
  <c r="M5984" i="7"/>
  <c r="L6006" i="7"/>
  <c r="M6006" i="7"/>
  <c r="L6038" i="7"/>
  <c r="M6038" i="7"/>
  <c r="M6360" i="7"/>
  <c r="L6360" i="7"/>
  <c r="M6502" i="7"/>
  <c r="L6502" i="7"/>
  <c r="L5886" i="7"/>
  <c r="M5886" i="7"/>
  <c r="M5899" i="7"/>
  <c r="L5899" i="7"/>
  <c r="M5911" i="7"/>
  <c r="L5911" i="7"/>
  <c r="L5958" i="7"/>
  <c r="M5958" i="7"/>
  <c r="M5971" i="7"/>
  <c r="L5971" i="7"/>
  <c r="L5994" i="7"/>
  <c r="M5994" i="7"/>
  <c r="M6007" i="7"/>
  <c r="L6007" i="7"/>
  <c r="M6016" i="7"/>
  <c r="L6016" i="7"/>
  <c r="M6075" i="7"/>
  <c r="L6075" i="7"/>
  <c r="M6280" i="7"/>
  <c r="L6280" i="7"/>
  <c r="M6284" i="7"/>
  <c r="L6284" i="7"/>
  <c r="M5907" i="7"/>
  <c r="L5907" i="7"/>
  <c r="M5912" i="7"/>
  <c r="L5912" i="7"/>
  <c r="L5946" i="7"/>
  <c r="M5946" i="7"/>
  <c r="M5959" i="7"/>
  <c r="L5959" i="7"/>
  <c r="M5972" i="7"/>
  <c r="L5972" i="7"/>
  <c r="L6058" i="7"/>
  <c r="M6058" i="7"/>
  <c r="L5562" i="7"/>
  <c r="L5570" i="7"/>
  <c r="L5578" i="7"/>
  <c r="L5586" i="7"/>
  <c r="L5594" i="7"/>
  <c r="L5602" i="7"/>
  <c r="L5610" i="7"/>
  <c r="L5618" i="7"/>
  <c r="L5626" i="7"/>
  <c r="L5634" i="7"/>
  <c r="L5642" i="7"/>
  <c r="L5650" i="7"/>
  <c r="L5658" i="7"/>
  <c r="L5666" i="7"/>
  <c r="L5674" i="7"/>
  <c r="L5682" i="7"/>
  <c r="L5690" i="7"/>
  <c r="L5698" i="7"/>
  <c r="L5701" i="7"/>
  <c r="L5727" i="7"/>
  <c r="L5730" i="7"/>
  <c r="L5733" i="7"/>
  <c r="L5759" i="7"/>
  <c r="L5762" i="7"/>
  <c r="L5765" i="7"/>
  <c r="L5791" i="7"/>
  <c r="L5800" i="7"/>
  <c r="M5819" i="7"/>
  <c r="M5835" i="7"/>
  <c r="M5851" i="7"/>
  <c r="M5867" i="7"/>
  <c r="M5883" i="7"/>
  <c r="L5883" i="7"/>
  <c r="M5887" i="7"/>
  <c r="L5900" i="7"/>
  <c r="M5968" i="7"/>
  <c r="L5990" i="7"/>
  <c r="M5990" i="7"/>
  <c r="M6003" i="7"/>
  <c r="L6003" i="7"/>
  <c r="L5930" i="7"/>
  <c r="M5930" i="7"/>
  <c r="L5934" i="7"/>
  <c r="M5934" i="7"/>
  <c r="L5942" i="7"/>
  <c r="M5942" i="7"/>
  <c r="M5955" i="7"/>
  <c r="L5955" i="7"/>
  <c r="L5978" i="7"/>
  <c r="M5978" i="7"/>
  <c r="M5991" i="7"/>
  <c r="L5991" i="7"/>
  <c r="M6004" i="7"/>
  <c r="L6004" i="7"/>
  <c r="M6072" i="7"/>
  <c r="L6072" i="7"/>
  <c r="L5947" i="7"/>
  <c r="M5950" i="7"/>
  <c r="L5960" i="7"/>
  <c r="L5963" i="7"/>
  <c r="M5966" i="7"/>
  <c r="L5976" i="7"/>
  <c r="L5979" i="7"/>
  <c r="M5982" i="7"/>
  <c r="L5992" i="7"/>
  <c r="L5995" i="7"/>
  <c r="M5998" i="7"/>
  <c r="L6008" i="7"/>
  <c r="L6011" i="7"/>
  <c r="M6014" i="7"/>
  <c r="L6024" i="7"/>
  <c r="L6027" i="7"/>
  <c r="M6030" i="7"/>
  <c r="M6050" i="7"/>
  <c r="L6064" i="7"/>
  <c r="L6067" i="7"/>
  <c r="L6096" i="7"/>
  <c r="L6104" i="7"/>
  <c r="L6112" i="7"/>
  <c r="L6120" i="7"/>
  <c r="L6175" i="7"/>
  <c r="M6175" i="7"/>
  <c r="M6184" i="7"/>
  <c r="L6184" i="7"/>
  <c r="M6222" i="7"/>
  <c r="L6222" i="7"/>
  <c r="M6260" i="7"/>
  <c r="L6260" i="7"/>
  <c r="M6044" i="7"/>
  <c r="M6054" i="7"/>
  <c r="M6074" i="7"/>
  <c r="M6231" i="7"/>
  <c r="M6244" i="7"/>
  <c r="L6244" i="7"/>
  <c r="L6257" i="7"/>
  <c r="M6288" i="7"/>
  <c r="L6288" i="7"/>
  <c r="M6368" i="7"/>
  <c r="L6368" i="7"/>
  <c r="M6228" i="7"/>
  <c r="L6228" i="7"/>
  <c r="M6281" i="7"/>
  <c r="L6281" i="7"/>
  <c r="M6340" i="7"/>
  <c r="L6340" i="7"/>
  <c r="M6344" i="7"/>
  <c r="L6344" i="7"/>
  <c r="M6348" i="7"/>
  <c r="L6348" i="7"/>
  <c r="M6352" i="7"/>
  <c r="L6352" i="7"/>
  <c r="M6474" i="7"/>
  <c r="L6474" i="7"/>
  <c r="M6672" i="7"/>
  <c r="L6672" i="7"/>
  <c r="M6698" i="7"/>
  <c r="L6698" i="7"/>
  <c r="M6808" i="7"/>
  <c r="L6808" i="7"/>
  <c r="L6819" i="7"/>
  <c r="M6819" i="7"/>
  <c r="L6019" i="7"/>
  <c r="M6022" i="7"/>
  <c r="L6032" i="7"/>
  <c r="L6035" i="7"/>
  <c r="M6052" i="7"/>
  <c r="M6062" i="7"/>
  <c r="M6083" i="7"/>
  <c r="L6083" i="7"/>
  <c r="M6090" i="7"/>
  <c r="L6169" i="7"/>
  <c r="M6181" i="7"/>
  <c r="L6181" i="7"/>
  <c r="M6190" i="7"/>
  <c r="L6190" i="7"/>
  <c r="L6225" i="7"/>
  <c r="M6277" i="7"/>
  <c r="L6277" i="7"/>
  <c r="L6337" i="7"/>
  <c r="M6345" i="7"/>
  <c r="L6345" i="7"/>
  <c r="M6486" i="7"/>
  <c r="L6486" i="7"/>
  <c r="M6091" i="7"/>
  <c r="L6091" i="7"/>
  <c r="M6212" i="7"/>
  <c r="L6212" i="7"/>
  <c r="M6254" i="7"/>
  <c r="L6254" i="7"/>
  <c r="M6458" i="7"/>
  <c r="L6458" i="7"/>
  <c r="M6010" i="7"/>
  <c r="L6020" i="7"/>
  <c r="L6023" i="7"/>
  <c r="M6026" i="7"/>
  <c r="M6036" i="7"/>
  <c r="M6046" i="7"/>
  <c r="M6066" i="7"/>
  <c r="L6080" i="7"/>
  <c r="M6084" i="7"/>
  <c r="M6099" i="7"/>
  <c r="L6099" i="7"/>
  <c r="M6107" i="7"/>
  <c r="L6107" i="7"/>
  <c r="M6115" i="7"/>
  <c r="L6115" i="7"/>
  <c r="M6123" i="7"/>
  <c r="L6123" i="7"/>
  <c r="M6131" i="7"/>
  <c r="L6131" i="7"/>
  <c r="M6139" i="7"/>
  <c r="L6139" i="7"/>
  <c r="M6147" i="7"/>
  <c r="L6147" i="7"/>
  <c r="M6155" i="7"/>
  <c r="L6155" i="7"/>
  <c r="M6238" i="7"/>
  <c r="L6238" i="7"/>
  <c r="L6432" i="7"/>
  <c r="M6432" i="7"/>
  <c r="L6100" i="7"/>
  <c r="M6100" i="7"/>
  <c r="L6108" i="7"/>
  <c r="M6108" i="7"/>
  <c r="L6116" i="7"/>
  <c r="M6116" i="7"/>
  <c r="L6124" i="7"/>
  <c r="M6124" i="7"/>
  <c r="L6132" i="7"/>
  <c r="M6132" i="7"/>
  <c r="M6196" i="7"/>
  <c r="L6196" i="7"/>
  <c r="M6247" i="7"/>
  <c r="M6263" i="7"/>
  <c r="M6375" i="7"/>
  <c r="L6375" i="7"/>
  <c r="L6416" i="7"/>
  <c r="M6416" i="7"/>
  <c r="M6140" i="7"/>
  <c r="M6148" i="7"/>
  <c r="M6156" i="7"/>
  <c r="M6179" i="7"/>
  <c r="M6182" i="7"/>
  <c r="M6185" i="7"/>
  <c r="M6201" i="7"/>
  <c r="M6217" i="7"/>
  <c r="M6233" i="7"/>
  <c r="M6324" i="7"/>
  <c r="L6324" i="7"/>
  <c r="M6328" i="7"/>
  <c r="L6328" i="7"/>
  <c r="M6378" i="7"/>
  <c r="L6378" i="7"/>
  <c r="M6386" i="7"/>
  <c r="L6386" i="7"/>
  <c r="L6464" i="7"/>
  <c r="M6464" i="7"/>
  <c r="M6506" i="7"/>
  <c r="L6506" i="7"/>
  <c r="M6192" i="7"/>
  <c r="M6208" i="7"/>
  <c r="M6224" i="7"/>
  <c r="M6240" i="7"/>
  <c r="M6256" i="7"/>
  <c r="L6269" i="7"/>
  <c r="L6317" i="7"/>
  <c r="L6321" i="7"/>
  <c r="M6332" i="7"/>
  <c r="L6332" i="7"/>
  <c r="M6336" i="7"/>
  <c r="L6336" i="7"/>
  <c r="L6406" i="7"/>
  <c r="L6448" i="7"/>
  <c r="M6448" i="7"/>
  <c r="M6490" i="7"/>
  <c r="L6490" i="7"/>
  <c r="M6525" i="7"/>
  <c r="L6525" i="7"/>
  <c r="M6264" i="7"/>
  <c r="L6264" i="7"/>
  <c r="M6292" i="7"/>
  <c r="L6292" i="7"/>
  <c r="M6296" i="7"/>
  <c r="L6296" i="7"/>
  <c r="M6356" i="7"/>
  <c r="L6356" i="7"/>
  <c r="M6364" i="7"/>
  <c r="L6364" i="7"/>
  <c r="M6372" i="7"/>
  <c r="L6372" i="7"/>
  <c r="L6392" i="7"/>
  <c r="M6392" i="7"/>
  <c r="L6400" i="7"/>
  <c r="M6400" i="7"/>
  <c r="M6442" i="7"/>
  <c r="L6442" i="7"/>
  <c r="M6200" i="7"/>
  <c r="M6216" i="7"/>
  <c r="M6232" i="7"/>
  <c r="M6248" i="7"/>
  <c r="L6285" i="7"/>
  <c r="L6289" i="7"/>
  <c r="M6300" i="7"/>
  <c r="L6300" i="7"/>
  <c r="M6304" i="7"/>
  <c r="L6304" i="7"/>
  <c r="L6353" i="7"/>
  <c r="L6361" i="7"/>
  <c r="L6369" i="7"/>
  <c r="L6384" i="7"/>
  <c r="M6384" i="7"/>
  <c r="M6426" i="7"/>
  <c r="L6426" i="7"/>
  <c r="L6470" i="7"/>
  <c r="L6512" i="7"/>
  <c r="M6512" i="7"/>
  <c r="M6308" i="7"/>
  <c r="L6308" i="7"/>
  <c r="M6312" i="7"/>
  <c r="L6312" i="7"/>
  <c r="M6410" i="7"/>
  <c r="L6410" i="7"/>
  <c r="L6454" i="7"/>
  <c r="L6496" i="7"/>
  <c r="M6496" i="7"/>
  <c r="M6191" i="7"/>
  <c r="M6207" i="7"/>
  <c r="M6223" i="7"/>
  <c r="M6239" i="7"/>
  <c r="M6255" i="7"/>
  <c r="L6268" i="7"/>
  <c r="M6272" i="7"/>
  <c r="L6272" i="7"/>
  <c r="L6301" i="7"/>
  <c r="L6305" i="7"/>
  <c r="M6316" i="7"/>
  <c r="L6316" i="7"/>
  <c r="M6320" i="7"/>
  <c r="L6320" i="7"/>
  <c r="M6394" i="7"/>
  <c r="L6394" i="7"/>
  <c r="L6438" i="7"/>
  <c r="L6480" i="7"/>
  <c r="M6480" i="7"/>
  <c r="L6529" i="7"/>
  <c r="M6529" i="7"/>
  <c r="L6402" i="7"/>
  <c r="M6408" i="7"/>
  <c r="L6418" i="7"/>
  <c r="M6424" i="7"/>
  <c r="L6434" i="7"/>
  <c r="M6440" i="7"/>
  <c r="L6450" i="7"/>
  <c r="M6456" i="7"/>
  <c r="L6466" i="7"/>
  <c r="M6472" i="7"/>
  <c r="L6482" i="7"/>
  <c r="M6488" i="7"/>
  <c r="L6498" i="7"/>
  <c r="M6504" i="7"/>
  <c r="L6514" i="7"/>
  <c r="M6527" i="7"/>
  <c r="M6540" i="7"/>
  <c r="L6552" i="7"/>
  <c r="M6552" i="7"/>
  <c r="M6574" i="7"/>
  <c r="L6574" i="7"/>
  <c r="M6618" i="7"/>
  <c r="L6618" i="7"/>
  <c r="L6642" i="7"/>
  <c r="M6642" i="7"/>
  <c r="M6720" i="7"/>
  <c r="L6720" i="7"/>
  <c r="M6778" i="7"/>
  <c r="L6778" i="7"/>
  <c r="M6586" i="7"/>
  <c r="L6586" i="7"/>
  <c r="M6602" i="7"/>
  <c r="L6602" i="7"/>
  <c r="L6626" i="7"/>
  <c r="M6626" i="7"/>
  <c r="M6704" i="7"/>
  <c r="L6704" i="7"/>
  <c r="M6730" i="7"/>
  <c r="L6730" i="7"/>
  <c r="M6746" i="7"/>
  <c r="L6746" i="7"/>
  <c r="M6762" i="7"/>
  <c r="L6762" i="7"/>
  <c r="M6568" i="7"/>
  <c r="L6568" i="7"/>
  <c r="M6648" i="7"/>
  <c r="L6648" i="7"/>
  <c r="M6656" i="7"/>
  <c r="L6656" i="7"/>
  <c r="M6682" i="7"/>
  <c r="L6682" i="7"/>
  <c r="L6359" i="7"/>
  <c r="L6367" i="7"/>
  <c r="L6381" i="7"/>
  <c r="L6391" i="7"/>
  <c r="L6397" i="7"/>
  <c r="L6407" i="7"/>
  <c r="L6413" i="7"/>
  <c r="L6423" i="7"/>
  <c r="L6429" i="7"/>
  <c r="L6439" i="7"/>
  <c r="L6445" i="7"/>
  <c r="L6455" i="7"/>
  <c r="L6461" i="7"/>
  <c r="L6471" i="7"/>
  <c r="L6477" i="7"/>
  <c r="L6487" i="7"/>
  <c r="L6493" i="7"/>
  <c r="L6503" i="7"/>
  <c r="L6509" i="7"/>
  <c r="M6519" i="7"/>
  <c r="L6542" i="7"/>
  <c r="L6546" i="7"/>
  <c r="L6555" i="7"/>
  <c r="M6555" i="7"/>
  <c r="M6632" i="7"/>
  <c r="L6632" i="7"/>
  <c r="M6640" i="7"/>
  <c r="L6640" i="7"/>
  <c r="M6666" i="7"/>
  <c r="L6666" i="7"/>
  <c r="M6584" i="7"/>
  <c r="L6584" i="7"/>
  <c r="M6600" i="7"/>
  <c r="L6600" i="7"/>
  <c r="M6616" i="7"/>
  <c r="L6616" i="7"/>
  <c r="M6624" i="7"/>
  <c r="L6624" i="7"/>
  <c r="M6650" i="7"/>
  <c r="L6650" i="7"/>
  <c r="M6784" i="7"/>
  <c r="L6784" i="7"/>
  <c r="M6592" i="7"/>
  <c r="L6592" i="7"/>
  <c r="M6608" i="7"/>
  <c r="L6608" i="7"/>
  <c r="M6634" i="7"/>
  <c r="L6634" i="7"/>
  <c r="L6658" i="7"/>
  <c r="M6658" i="7"/>
  <c r="M6736" i="7"/>
  <c r="L6736" i="7"/>
  <c r="M6752" i="7"/>
  <c r="L6752" i="7"/>
  <c r="M6768" i="7"/>
  <c r="L6768" i="7"/>
  <c r="M6801" i="7"/>
  <c r="L6801" i="7"/>
  <c r="L6812" i="7"/>
  <c r="M6812" i="7"/>
  <c r="L6826" i="7"/>
  <c r="M6826" i="7"/>
  <c r="M6674" i="7"/>
  <c r="M6690" i="7"/>
  <c r="M6706" i="7"/>
  <c r="M6722" i="7"/>
  <c r="M6738" i="7"/>
  <c r="M6754" i="7"/>
  <c r="M6770" i="7"/>
  <c r="M6836" i="7"/>
  <c r="L6617" i="7"/>
  <c r="L6633" i="7"/>
  <c r="L6649" i="7"/>
  <c r="L6665" i="7"/>
  <c r="L6681" i="7"/>
  <c r="L6697" i="7"/>
  <c r="L6713" i="7"/>
  <c r="L6729" i="7"/>
  <c r="L6745" i="7"/>
  <c r="L6761" i="7"/>
  <c r="L6777" i="7"/>
  <c r="M6787" i="7"/>
  <c r="L6800" i="7"/>
  <c r="M6804" i="7"/>
  <c r="M6811" i="7"/>
  <c r="M6818" i="7"/>
  <c r="L6825" i="7"/>
  <c r="L6832" i="7"/>
  <c r="L6545" i="7"/>
  <c r="M6548" i="7"/>
  <c r="L6577" i="7"/>
  <c r="M6580" i="7"/>
  <c r="M6596" i="7"/>
  <c r="M6612" i="7"/>
  <c r="M6628" i="7"/>
  <c r="M6644" i="7"/>
  <c r="M6660" i="7"/>
  <c r="M6676" i="7"/>
  <c r="M6692" i="7"/>
  <c r="M6708" i="7"/>
  <c r="M6724" i="7"/>
  <c r="M6740" i="7"/>
  <c r="M6756" i="7"/>
  <c r="M6772" i="7"/>
  <c r="M6795" i="7"/>
  <c r="L6769" i="7"/>
  <c r="L6785" i="7"/>
  <c r="M6802" i="7"/>
  <c r="L6809" i="7"/>
  <c r="L6816" i="7"/>
  <c r="M6820" i="7"/>
  <c r="M6827" i="7"/>
  <c r="M6842" i="7"/>
  <c r="L6842" i="7"/>
  <c r="M6850" i="7"/>
  <c r="L6850" i="7"/>
  <c r="M6858" i="7"/>
  <c r="L6858" i="7"/>
  <c r="M6835" i="7"/>
  <c r="L6835" i="7"/>
  <c r="M6843" i="7"/>
  <c r="L6843" i="7"/>
  <c r="M6851" i="7"/>
  <c r="L6851" i="7"/>
  <c r="M6859" i="7"/>
  <c r="L6859" i="7"/>
  <c r="L6664" i="7"/>
  <c r="L6680" i="7"/>
  <c r="L6696" i="7"/>
  <c r="L6712" i="7"/>
  <c r="L6728" i="7"/>
  <c r="L6744" i="7"/>
  <c r="L6760" i="7"/>
  <c r="L6776" i="7"/>
  <c r="M6786" i="7"/>
  <c r="M6803" i="7"/>
  <c r="M6810" i="7"/>
  <c r="L6817" i="7"/>
  <c r="L6824" i="7"/>
  <c r="M6828" i="7"/>
  <c r="L6864" i="7"/>
  <c r="L6867" i="7"/>
  <c r="L6868" i="7"/>
  <c r="N43" i="3" l="1"/>
  <c r="N45" i="3"/>
  <c r="N44" i="3"/>
  <c r="M104" i="3"/>
  <c r="S10" i="14"/>
  <c r="N10" i="14"/>
  <c r="R5" i="14"/>
  <c r="K10" i="14"/>
  <c r="F10" i="14"/>
  <c r="N9" i="14"/>
  <c r="J5" i="14"/>
  <c r="C10" i="14"/>
  <c r="M10" i="14"/>
  <c r="B5" i="14"/>
  <c r="J10" i="14"/>
  <c r="Q10" i="14"/>
  <c r="N5" i="14"/>
  <c r="B10" i="14"/>
  <c r="L10" i="14"/>
  <c r="P10" i="14"/>
  <c r="D10" i="14"/>
  <c r="I10" i="14"/>
  <c r="D5" i="14"/>
  <c r="M5" i="14"/>
  <c r="Q5" i="14"/>
  <c r="E5" i="14"/>
  <c r="I5" i="14"/>
  <c r="L5" i="14"/>
  <c r="C5" i="14"/>
  <c r="F5" i="14"/>
  <c r="F9" i="14"/>
  <c r="B3" i="14"/>
  <c r="B9" i="14"/>
  <c r="I9" i="14"/>
  <c r="O5" i="14"/>
  <c r="J3" i="14"/>
  <c r="Q3" i="14"/>
  <c r="A102" i="3"/>
  <c r="A75" i="3"/>
  <c r="A46" i="3"/>
  <c r="A20" i="3"/>
  <c r="K3" i="14"/>
  <c r="M3" i="14"/>
  <c r="A45" i="3"/>
  <c r="A19" i="3"/>
  <c r="A101" i="3"/>
  <c r="A74" i="3"/>
  <c r="N3" i="14"/>
  <c r="L9" i="14"/>
  <c r="D8" i="14"/>
  <c r="S5" i="14"/>
  <c r="I3" i="14"/>
  <c r="S3" i="14"/>
  <c r="A44" i="3"/>
  <c r="A18" i="3"/>
  <c r="A100" i="3"/>
  <c r="A73" i="3"/>
  <c r="L3" i="14"/>
  <c r="R3" i="14"/>
  <c r="P3" i="14"/>
  <c r="F3" i="14"/>
  <c r="E3" i="14"/>
  <c r="C3" i="14"/>
  <c r="A71" i="3"/>
  <c r="A16" i="3"/>
  <c r="A42" i="3"/>
  <c r="A98" i="3"/>
  <c r="F8" i="14"/>
  <c r="J8" i="14"/>
  <c r="L8" i="14"/>
  <c r="B8" i="14"/>
  <c r="E8" i="14"/>
  <c r="I8" i="14"/>
  <c r="S8" i="14"/>
  <c r="P8" i="14"/>
  <c r="M8" i="14"/>
  <c r="A76" i="3"/>
  <c r="A47" i="3"/>
  <c r="A21" i="3"/>
  <c r="A103" i="3"/>
  <c r="M9" i="14"/>
  <c r="K9" i="14"/>
  <c r="E9" i="14"/>
  <c r="Q9" i="14"/>
  <c r="D9" i="14"/>
  <c r="C9" i="14"/>
  <c r="S9" i="14"/>
  <c r="P9" i="14"/>
  <c r="R9" i="14"/>
  <c r="A22" i="3"/>
  <c r="A77" i="3"/>
  <c r="A48" i="3"/>
  <c r="A104" i="3"/>
  <c r="A78" i="3"/>
  <c r="A105" i="3"/>
  <c r="A49" i="3"/>
  <c r="A23" i="3"/>
  <c r="L46" i="3"/>
  <c r="N46" i="3"/>
  <c r="L48" i="3"/>
  <c r="N48" i="3"/>
  <c r="N42" i="3"/>
  <c r="L42" i="3"/>
  <c r="L105" i="3"/>
  <c r="M105" i="3"/>
  <c r="M103" i="3"/>
  <c r="L103" i="3"/>
  <c r="M2" i="14"/>
  <c r="P2" i="14"/>
  <c r="R2" i="14"/>
  <c r="D2" i="14"/>
  <c r="L2" i="14"/>
  <c r="S2" i="14"/>
  <c r="O2" i="14"/>
  <c r="F2" i="14"/>
  <c r="I2" i="14"/>
  <c r="K2" i="14"/>
  <c r="B2" i="14"/>
  <c r="J2" i="14"/>
  <c r="N2" i="14"/>
  <c r="Q2" i="14"/>
  <c r="C2" i="14"/>
  <c r="E2" i="14"/>
  <c r="P4" i="14"/>
  <c r="M4" i="14"/>
  <c r="I4" i="14"/>
  <c r="Q4" i="14"/>
  <c r="B4" i="14"/>
  <c r="J4" i="14"/>
  <c r="R4" i="14"/>
  <c r="C4" i="14"/>
  <c r="K4" i="14"/>
  <c r="S4" i="14"/>
  <c r="D4" i="14"/>
  <c r="L4" i="14"/>
  <c r="F4" i="14"/>
  <c r="N4" i="14"/>
  <c r="O4" i="14"/>
  <c r="E4" i="14"/>
  <c r="H27" i="1"/>
  <c r="H8" i="14" s="1"/>
  <c r="W11" i="7"/>
  <c r="M99" i="3"/>
  <c r="C97" i="3"/>
  <c r="H23" i="1"/>
  <c r="H4" i="14" s="1"/>
  <c r="C105" i="3"/>
  <c r="H31" i="1"/>
  <c r="H12" i="14" s="1"/>
  <c r="G34" i="1"/>
  <c r="G33" i="1"/>
  <c r="X11" i="7"/>
  <c r="N41" i="3"/>
  <c r="L41" i="3"/>
  <c r="G30" i="1"/>
  <c r="H34" i="1"/>
  <c r="H15" i="14" s="1"/>
  <c r="G24" i="1"/>
  <c r="G5" i="14" s="1"/>
  <c r="G32" i="1"/>
  <c r="G13" i="14" s="1"/>
  <c r="G31" i="1"/>
  <c r="G12" i="14" s="1"/>
  <c r="H32" i="1"/>
  <c r="H13" i="14" s="1"/>
  <c r="H30" i="1"/>
  <c r="H11" i="14" s="1"/>
  <c r="H33" i="1"/>
  <c r="G35" i="1"/>
  <c r="G16" i="14" s="1"/>
  <c r="H35" i="1"/>
  <c r="H16" i="14" s="1"/>
  <c r="G37" i="1"/>
  <c r="G36" i="1"/>
  <c r="G17" i="14" s="1"/>
  <c r="H36" i="1"/>
  <c r="G41" i="1"/>
  <c r="H41" i="1"/>
  <c r="L98" i="3"/>
  <c r="H21" i="1"/>
  <c r="G28" i="1"/>
  <c r="G9" i="14" s="1"/>
  <c r="H25" i="1"/>
  <c r="H6" i="14" s="1"/>
  <c r="G22" i="1"/>
  <c r="G3" i="14" s="1"/>
  <c r="H22" i="1"/>
  <c r="H3" i="14" s="1"/>
  <c r="H26" i="1"/>
  <c r="H7" i="14" s="1"/>
  <c r="J74" i="3"/>
  <c r="N74" i="3" s="1"/>
  <c r="U5" i="7"/>
  <c r="X18" i="7"/>
  <c r="W19" i="7"/>
  <c r="X17" i="7"/>
  <c r="U11" i="7"/>
  <c r="X5" i="7"/>
  <c r="V5" i="7"/>
  <c r="G21" i="1"/>
  <c r="J76" i="3"/>
  <c r="N76" i="3" s="1"/>
  <c r="J75" i="3"/>
  <c r="N75" i="3" s="1"/>
  <c r="D98" i="3"/>
  <c r="W5" i="7"/>
  <c r="V18" i="7"/>
  <c r="U14" i="7"/>
  <c r="U18" i="7"/>
  <c r="V11" i="7"/>
  <c r="V17" i="7"/>
  <c r="G29" i="1"/>
  <c r="G26" i="1"/>
  <c r="G7" i="14" s="1"/>
  <c r="G25" i="1"/>
  <c r="G6" i="14" s="1"/>
  <c r="H24" i="1"/>
  <c r="H5" i="14" s="1"/>
  <c r="G27" i="1"/>
  <c r="G8" i="14" s="1"/>
  <c r="H28" i="1"/>
  <c r="H9" i="14" s="1"/>
  <c r="L101" i="3"/>
  <c r="J73" i="3"/>
  <c r="N73" i="3" s="1"/>
  <c r="U4" i="7"/>
  <c r="W18" i="7"/>
  <c r="W17" i="7"/>
  <c r="V2" i="7"/>
  <c r="U17" i="7"/>
  <c r="X14" i="7"/>
  <c r="V14" i="7"/>
  <c r="J77" i="3"/>
  <c r="N77" i="3" s="1"/>
  <c r="W14" i="7"/>
  <c r="X8" i="7"/>
  <c r="V8" i="7"/>
  <c r="U8" i="7"/>
  <c r="W8" i="7"/>
  <c r="U2" i="7"/>
  <c r="G23" i="1"/>
  <c r="G4" i="14" s="1"/>
  <c r="U3" i="7"/>
  <c r="W3" i="7"/>
  <c r="V3" i="7"/>
  <c r="X3" i="7"/>
  <c r="W4" i="7"/>
  <c r="X19" i="7"/>
  <c r="W13" i="7"/>
  <c r="V13" i="7"/>
  <c r="U13" i="7"/>
  <c r="X13" i="7"/>
  <c r="X7" i="7"/>
  <c r="V7" i="7"/>
  <c r="U7" i="7"/>
  <c r="W7" i="7"/>
  <c r="W2" i="7"/>
  <c r="X4" i="7"/>
  <c r="U19" i="7"/>
  <c r="X2" i="7"/>
  <c r="V4" i="7"/>
  <c r="V19" i="7"/>
  <c r="W12" i="7"/>
  <c r="V12" i="7"/>
  <c r="U12" i="7"/>
  <c r="X12" i="7"/>
  <c r="W10" i="7"/>
  <c r="U10" i="7"/>
  <c r="X10" i="7"/>
  <c r="V10" i="7"/>
  <c r="M97" i="3"/>
  <c r="L97" i="3"/>
  <c r="M102" i="3"/>
  <c r="L102" i="3"/>
  <c r="W9" i="7"/>
  <c r="U9" i="7"/>
  <c r="X9" i="7"/>
  <c r="V9" i="7"/>
  <c r="D99" i="3"/>
  <c r="J72" i="3"/>
  <c r="N72" i="3" s="1"/>
  <c r="M100" i="3"/>
  <c r="L100" i="3"/>
  <c r="X16" i="7"/>
  <c r="W16" i="7"/>
  <c r="V16" i="7"/>
  <c r="U16" i="7"/>
  <c r="X15" i="7"/>
  <c r="W15" i="7"/>
  <c r="V15" i="7"/>
  <c r="U15" i="7"/>
  <c r="W6" i="7"/>
  <c r="U6" i="7"/>
  <c r="X6" i="7"/>
  <c r="V6" i="7"/>
  <c r="G10" i="14" l="1"/>
  <c r="H10" i="14"/>
  <c r="G11" i="14"/>
  <c r="G15" i="14"/>
  <c r="H14" i="14"/>
  <c r="G14" i="14"/>
  <c r="H17" i="14"/>
  <c r="G18" i="14"/>
  <c r="H18" i="14"/>
  <c r="H2" i="14"/>
  <c r="H19" i="14"/>
  <c r="G2" i="14"/>
  <c r="G19" i="14"/>
  <c r="Y11" i="7"/>
  <c r="Y5" i="7"/>
  <c r="Y17" i="7"/>
  <c r="Y18" i="7"/>
  <c r="Y14" i="7"/>
  <c r="Y16" i="7"/>
  <c r="Y4" i="7"/>
  <c r="Y15" i="7"/>
  <c r="Y6" i="7"/>
  <c r="Y12" i="7"/>
  <c r="Y19" i="7"/>
  <c r="Y2" i="7"/>
  <c r="J41" i="3" s="1"/>
  <c r="Y9" i="7"/>
  <c r="Y10" i="7"/>
  <c r="Y7" i="7"/>
  <c r="Y8" i="7"/>
  <c r="Y3" i="7"/>
  <c r="Y13" i="7"/>
  <c r="J52" i="3" l="1"/>
  <c r="J54" i="3"/>
  <c r="J51" i="3"/>
  <c r="J43" i="3"/>
  <c r="J45" i="3"/>
  <c r="J47" i="3"/>
  <c r="J46" i="3"/>
  <c r="J49" i="3"/>
  <c r="J55" i="3"/>
  <c r="J53" i="3"/>
  <c r="J42" i="3"/>
  <c r="J48" i="3"/>
  <c r="J57" i="3"/>
  <c r="J58" i="3"/>
  <c r="J56" i="3"/>
  <c r="J44" i="3"/>
  <c r="J50"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Jennifer Leidy Céspedes Menjura</author>
  </authors>
  <commentList>
    <comment ref="AA8" authorId="0" shapeId="0" xr:uid="{1866E5BC-D28E-4B22-AD90-EE76304B449D}">
      <text>
        <r>
          <rPr>
            <b/>
            <sz val="9"/>
            <color indexed="81"/>
            <rFont val="Tahoma"/>
            <family val="2"/>
          </rPr>
          <t>Jennifer Leidy Céspedes Menjura:</t>
        </r>
        <r>
          <rPr>
            <sz val="9"/>
            <color indexed="81"/>
            <rFont val="Tahoma"/>
            <family val="2"/>
          </rPr>
          <t xml:space="preserve">
botones de control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<sst xmlns="http://schemas.openxmlformats.org/spreadsheetml/2006/main" count="60067" uniqueCount="8544">
  <si>
    <t>INFORMACIÓN GENERAL</t>
  </si>
  <si>
    <t>SERVIDOR(ES) PÚBLICO(S) RESPONSABLES DE LAS MEDICIONES</t>
  </si>
  <si>
    <t>EQUIPO UTILIZADO PARA LA REALIZACIÓN DEL MONITOREO IN SITU</t>
  </si>
  <si>
    <t>MUNICIPIO</t>
  </si>
  <si>
    <t>FECHA (dd/mm/aaaa)</t>
  </si>
  <si>
    <t>TIPO DE EQUIPO</t>
  </si>
  <si>
    <t>MARCA</t>
  </si>
  <si>
    <t>MODELO</t>
  </si>
  <si>
    <t>SERIAL</t>
  </si>
  <si>
    <t>Vencimiento Calibración</t>
  </si>
  <si>
    <t>DEPARTAMENTO</t>
  </si>
  <si>
    <t>ENTIDAD</t>
  </si>
  <si>
    <t>Agencia Nacional del Espectro</t>
  </si>
  <si>
    <t>NA</t>
  </si>
  <si>
    <t>DIRECCIÓN</t>
  </si>
  <si>
    <t>INGENIERO QUE REALIZA LAS MEDICIONES</t>
  </si>
  <si>
    <t>CARGO</t>
  </si>
  <si>
    <t>LATITUD - WGS 84</t>
  </si>
  <si>
    <t>X° X'XX,XX"N</t>
  </si>
  <si>
    <t>LONGITUD - WGS 84</t>
  </si>
  <si>
    <t>XX° X'XX,XX"W</t>
  </si>
  <si>
    <t>FIRMA INGENIERO</t>
  </si>
  <si>
    <t>NO. TARJETA PROFESIONAL</t>
  </si>
  <si>
    <t>ALTURA (msnm)</t>
  </si>
  <si>
    <t>PUNTO DE MEDICIÓN NO.</t>
  </si>
  <si>
    <t>ENTORNO</t>
  </si>
  <si>
    <t>TIPO DE TERRENO</t>
  </si>
  <si>
    <t>TRAYECTO DE LA SEÑAL</t>
  </si>
  <si>
    <t>OBSTRUCCIÓN DE LA SEÑAL</t>
  </si>
  <si>
    <t>MEDICIONES DE NIVELES DE SERVICIO E INTERFERENCIAS PARA TELEVISIÓN ANALÓGICA</t>
  </si>
  <si>
    <t>DATOS TÉCNICOS BÁSICOS</t>
  </si>
  <si>
    <t>DATOS TÉCNICOS MEDIDOS</t>
  </si>
  <si>
    <t>CALIDAD SUBJETIVA</t>
  </si>
  <si>
    <t xml:space="preserve">INTERFERENCIAS </t>
  </si>
  <si>
    <t>No.</t>
  </si>
  <si>
    <t>Hora
(HH:MM)</t>
  </si>
  <si>
    <t>Canal</t>
  </si>
  <si>
    <t>Nombre del Canal</t>
  </si>
  <si>
    <t>Estación Transmisora</t>
  </si>
  <si>
    <t>Acimut
(°)</t>
  </si>
  <si>
    <t>Distancia
(Km)</t>
  </si>
  <si>
    <t>Nivel de Servicio
(dBµV/m)</t>
  </si>
  <si>
    <t>Frecuencia Portadora
(MHz)</t>
  </si>
  <si>
    <t>Evaluación de Calidad Subjetiva
(UIT-R BT. 500-11)</t>
  </si>
  <si>
    <t>Nivel
(dBµV/m)</t>
  </si>
  <si>
    <t>Frecuencia
(MHz)</t>
  </si>
  <si>
    <t>Tipo de Servicio</t>
  </si>
  <si>
    <t>Fuente</t>
  </si>
  <si>
    <t>Relación de Protección
(dB)</t>
  </si>
  <si>
    <t>No. Nota</t>
  </si>
  <si>
    <t>Video</t>
  </si>
  <si>
    <t>Audio</t>
  </si>
  <si>
    <t>Valor</t>
  </si>
  <si>
    <t>Escala</t>
  </si>
  <si>
    <t>No Aplica</t>
  </si>
  <si>
    <r>
      <t xml:space="preserve">NOTAS: </t>
    </r>
    <r>
      <rPr>
        <sz val="8.5"/>
        <color rgb="FF404040"/>
        <rFont val="Verdana"/>
        <family val="2"/>
      </rPr>
      <t>1. El nivel de intensidad de campo eléctrico registrado no supera el umbral de recepción de 48 dBµV/m establecido para la banda I de frecuencias, de conformidad con el acuerdo CNTV 003 del 2009.
2. El nivel de intensidad de campo eléctrico registrado no supera el umbral de recepción de 55 dBµV/m establecido para la banda III de frecuencias, de conformidad con el acuerdo CNTV 003 del 2009.
3. El nivel de intensidad de campo eléctrico registrado no supera el umbral de recepción de 65 dBµV/m establecido para la banda IV de frecuencias, de conformidad con el acuerdo CNTV 003 del 2009.
4. El nivel de intensidad de campo eléctrico registrado no supera el umbral de recepción de 70 dBµV/m establecido para la banda V de frecuencias, de conformidad con el acuerdo CNTV 003 del 2009.</t>
    </r>
  </si>
  <si>
    <r>
      <t xml:space="preserve">OBSERVACIONES GENERALES: </t>
    </r>
    <r>
      <rPr>
        <sz val="8.5"/>
        <color rgb="FF404040"/>
        <rFont val="Verdana"/>
        <family val="2"/>
      </rPr>
      <t>Medicion realizada en entorno XXXXXXXX, terreno XXXXX</t>
    </r>
    <r>
      <rPr>
        <b/>
        <sz val="8.5"/>
        <color rgb="FF404040"/>
        <rFont val="Verdana"/>
        <family val="2"/>
      </rPr>
      <t>.</t>
    </r>
  </si>
  <si>
    <t>FIRMA POR EL REPRESENTANTE DEL OPERADOR:</t>
  </si>
  <si>
    <t>Acepto(amos) la notificación de actos administrativos a través de medios electrónicos conforme lo establece el artículo 56  de la  Ley 1437 de 2011.</t>
  </si>
  <si>
    <t>Nombres y Apellidos:</t>
  </si>
  <si>
    <t>SI</t>
  </si>
  <si>
    <t>NO</t>
  </si>
  <si>
    <t>X</t>
  </si>
  <si>
    <t>Cargo:</t>
  </si>
  <si>
    <t>Manifiesto que he recibido copia del Acta y Análisis de Mediciones.</t>
  </si>
  <si>
    <t>C.C. No.</t>
  </si>
  <si>
    <t>Bogotá D.C.</t>
  </si>
  <si>
    <t>Dr.</t>
  </si>
  <si>
    <t>Anibal Andrés Arroyo León</t>
  </si>
  <si>
    <t>Coordinador Grupo de Investigaciones</t>
  </si>
  <si>
    <t>Subdirección de Vigilancia y Control</t>
  </si>
  <si>
    <t>De acuerdo con el monitoreo realizado por los ingenieros de la Subdirección de Vigilancia y Control; acorde con el registro</t>
  </si>
  <si>
    <t>con fecha</t>
  </si>
  <si>
    <t>, se evidencia lo siguiente:</t>
  </si>
  <si>
    <t>1. NIVEL DE SERVICIO Y CALIDAD DE IMAGEN CANALES ANALÓGICOS</t>
  </si>
  <si>
    <t>Teniendo en cuenta lo establecido en el Anexo Técnico del Acuerdo CNTV No. 003 de 2009 se concluye lo siguiente:</t>
  </si>
  <si>
    <t>#</t>
  </si>
  <si>
    <t>Nombre Canal</t>
  </si>
  <si>
    <t>Nivel de Video (dBµV/m)</t>
  </si>
  <si>
    <t>Valor Mínimo de Intensidad de Campo (dBµV/m)</t>
  </si>
  <si>
    <t>Cumplimiento Nivel de Servicio</t>
  </si>
  <si>
    <t>Banda</t>
  </si>
  <si>
    <t>Evaluación de Calidad Subjetiva 
(UIT-R BT.500-11)</t>
  </si>
  <si>
    <t>Calidad</t>
  </si>
  <si>
    <t>2. COMPARACIÓN ASIGNACIÓN DE CANALES</t>
  </si>
  <si>
    <t>De la comparación efectuada entre los parámetros técnicos autorizados, con los medidos durante la verificación</t>
  </si>
  <si>
    <t xml:space="preserve"> técnica se concluye lo siguiente:</t>
  </si>
  <si>
    <t>Cumplimiento del Nivel de servicio</t>
  </si>
  <si>
    <t>Canal en uso</t>
  </si>
  <si>
    <t>Canal Asignado</t>
  </si>
  <si>
    <t>Resolución</t>
  </si>
  <si>
    <t>Estado canal en uso</t>
  </si>
  <si>
    <t>3. VERIFICACIÓN DE PARÁMETROS TÉCNICOS A CANALES DE TELEVISIÓN ANALÓGICA.</t>
  </si>
  <si>
    <t>3.1 Conclusión respecto a la desviación de las portadoras de video y audio</t>
  </si>
  <si>
    <t>Mediciones</t>
  </si>
  <si>
    <t>Desviación</t>
  </si>
  <si>
    <t>Valor Permitido</t>
  </si>
  <si>
    <t>Conclusión</t>
  </si>
  <si>
    <t>Frecuencia</t>
  </si>
  <si>
    <t xml:space="preserve">Frecuencia </t>
  </si>
  <si>
    <t>Nivel</t>
  </si>
  <si>
    <t>Frecuencia¹</t>
  </si>
  <si>
    <t>(MHz)</t>
  </si>
  <si>
    <t>(dBµV/m)</t>
  </si>
  <si>
    <t>(Hz)</t>
  </si>
  <si>
    <t>3.2 Conclusión con respecto a la diferencia entre el nivel de portadora de video y audio</t>
  </si>
  <si>
    <t>Delta entre el Nivel de</t>
  </si>
  <si>
    <t xml:space="preserve">Valor </t>
  </si>
  <si>
    <t>Video y Audio</t>
  </si>
  <si>
    <t>Permitido</t>
  </si>
  <si>
    <t>Nivel del Delta²</t>
  </si>
  <si>
    <t>V - A</t>
  </si>
  <si>
    <t>(dB)</t>
  </si>
  <si>
    <t>Delta</t>
  </si>
  <si>
    <t>¹ Tolerancia de frecuencia 1000 Hz,  sin embargo para transmisores de baja potencia que utilizan el sistema  M (NTSC), aplica la Nota 24 del Reglamento de Radiocomunicaciones Apéndices.
² Acuerdo CNTV 003 de 2009. Relación de potencia de la señal de video respecto a la de audio 10 dB.
    Tolerancia de 1 dB, teniendo en cuenta la incertidumbre en la medición de nivel.</t>
  </si>
  <si>
    <t>4. OBSERVACIONES GENERALES - REQUERIMIENTOS:</t>
  </si>
  <si>
    <t>Las mediciones del punto se realizaron el</t>
  </si>
  <si>
    <t>El término otorgado por la ANE para que sean remitidos los soportes técnicos que avalen el uso del espectro</t>
  </si>
  <si>
    <t xml:space="preserve">radioeléctrico según lo autorizado por el MinTIC equivale a:   </t>
  </si>
  <si>
    <t>días calendario.</t>
  </si>
  <si>
    <t xml:space="preserve"> Elaboró:</t>
  </si>
  <si>
    <t>Elaboró:</t>
  </si>
  <si>
    <t>Revisó:</t>
  </si>
  <si>
    <t>INGENIERO RESPONSABLE POSTPROCESAMIENTO</t>
  </si>
  <si>
    <t>FECHA DE ENTREGA</t>
  </si>
  <si>
    <t>CANAL ANALOGICO</t>
  </si>
  <si>
    <t>PARAMETROS AUTORIZADO</t>
  </si>
  <si>
    <t>PARAMETROS MEDIDOS</t>
  </si>
  <si>
    <t>CORRIMIENTO EN LA FRECUENCIA DE VIDEO
(kHz)</t>
  </si>
  <si>
    <t>CORRIMIENTO EN LA FRECUENCIA DE AUDIO (kHz)</t>
  </si>
  <si>
    <t>REVISION POR EL INGENIERO</t>
  </si>
  <si>
    <t>FRECUENCIA CANAL DE VIDEO (MHz)</t>
  </si>
  <si>
    <t>FRECUENCIA CANAL DE AUDIO (MHz)</t>
  </si>
  <si>
    <t>Key</t>
  </si>
  <si>
    <t>HORA
(HH:MM)</t>
  </si>
  <si>
    <t>CANAL</t>
  </si>
  <si>
    <t>NOMBRE DEL CANAL</t>
  </si>
  <si>
    <t>FUENTE</t>
  </si>
  <si>
    <t>ACIMUT
(°)</t>
  </si>
  <si>
    <t>DISTANCIA
(Km)</t>
  </si>
  <si>
    <t>NIVEL DE VIDEO
(dBµV/m)</t>
  </si>
  <si>
    <t>NIVEL DE AUDIO
(dBµV/m)</t>
  </si>
  <si>
    <t>Portadora Video (MHz)</t>
  </si>
  <si>
    <t>Portadora Audio (MHz)</t>
  </si>
  <si>
    <t>Valor-Calidad Subjetiva</t>
  </si>
  <si>
    <t>Escala-Calida Subjetiva</t>
  </si>
  <si>
    <t>Interferencia - Nivel(dBµV/m)</t>
  </si>
  <si>
    <t>Interferencia - Frecuencia(MHz)</t>
  </si>
  <si>
    <t>Interferencia - Tipo de Servicio</t>
  </si>
  <si>
    <t>Interferencia - Fuente</t>
  </si>
  <si>
    <t>Interferencia - Relación de Protección(dB)</t>
  </si>
  <si>
    <t>Fecha</t>
  </si>
  <si>
    <t>LATITUD</t>
  </si>
  <si>
    <t>LONGITUD</t>
  </si>
  <si>
    <t>Pto.</t>
  </si>
  <si>
    <t>LAT_DEC</t>
  </si>
  <si>
    <t>LONG_DEC</t>
  </si>
  <si>
    <t>CONTROL DE CAMBIOS</t>
  </si>
  <si>
    <t>Versión</t>
  </si>
  <si>
    <t>Naturaleza de la modificación</t>
  </si>
  <si>
    <t>Elaborado por</t>
  </si>
  <si>
    <t>Revisado por</t>
  </si>
  <si>
    <t>Aprobado por</t>
  </si>
  <si>
    <t>Publicación o emisión</t>
  </si>
  <si>
    <t>Heider Jair López G.
Jennifer Lady Céspedes M.
Javier Andrés Fonseca M.</t>
  </si>
  <si>
    <t>Carlos Fabián Garay</t>
  </si>
  <si>
    <t>Jannethe Jiménez Garzón</t>
  </si>
  <si>
    <t>Se actualiza a los requerimientos del sistema de calidad y a la imagen corporativa</t>
  </si>
  <si>
    <t>Diana Murillo</t>
  </si>
  <si>
    <t>Carlos Garay</t>
  </si>
  <si>
    <t>Se actualiza el formato</t>
  </si>
  <si>
    <t>Lila Wilches</t>
  </si>
  <si>
    <t>Sully Perez</t>
  </si>
  <si>
    <t xml:space="preserve">Se actualiza listas despegables de los ingenieros con sus tarjetas profesionales.
Se agrega lista de tipo terreno, entorno, trayecto y obstrucción, </t>
  </si>
  <si>
    <t xml:space="preserve">
Heider Jair López G.
Jennifer Lady Céspedes M.
Haider Oswaldo Navarro
</t>
  </si>
  <si>
    <t>Sully Perez
Lila Wilches
Diana Murillo
Carlos Garay</t>
  </si>
  <si>
    <t>Diego Andrés Guarín V.</t>
  </si>
  <si>
    <t>Se ajusta el formato a nivel de formulas y procesamiento.
Se actualiza actualizan las coordenadas y umbrales mínimos de las estaciones de TDT de los canales locales sin ánimo de lucro.
Dado que es un formato aprobado por el MinTIC, no se puede incluir la TRD en el encabezado, ni se puede eliminar la paginación; por tal motivo, se incluye la TRD en una celda que si lo permite.</t>
  </si>
  <si>
    <t>Heider Jair López G.</t>
  </si>
  <si>
    <t>Sully Pérez
Lila Wilches
Diana Murillo
Carlos Garay</t>
  </si>
  <si>
    <t xml:space="preserve">Se aumenta el número de filas para diligenciar mediciones de 18 a 21
Se introducen formulas para automatizar el diligenciamiento del formato en la pestaña registro
En la pestaña Información_ANE, se introducen formulas para automatizar el diligenciamiento de estas páginas y se verifican los formatos de los valores medidos para tener 2 cifras decimales.
Se actualiza formato según el manual de marca del Gobierno Nacional
</t>
  </si>
  <si>
    <t>Diana Murillo
Carlos Garay</t>
  </si>
  <si>
    <t>Estación</t>
  </si>
  <si>
    <t>G</t>
  </si>
  <si>
    <t>M</t>
  </si>
  <si>
    <t>LATd</t>
  </si>
  <si>
    <t>LONd</t>
  </si>
  <si>
    <t>Abriaquí</t>
  </si>
  <si>
    <t>Señal Colombia</t>
  </si>
  <si>
    <t>Acandí</t>
  </si>
  <si>
    <t>Aldana</t>
  </si>
  <si>
    <t>Alejandría</t>
  </si>
  <si>
    <t>Algeciras</t>
  </si>
  <si>
    <t>Alto El Tigre</t>
  </si>
  <si>
    <t>Amalfi</t>
  </si>
  <si>
    <t>Andes</t>
  </si>
  <si>
    <t>Angostura</t>
  </si>
  <si>
    <t>Arauca - Arauca</t>
  </si>
  <si>
    <t>Arauca - Caldas</t>
  </si>
  <si>
    <t>Arauquita</t>
  </si>
  <si>
    <t>Arboletes</t>
  </si>
  <si>
    <t>Arcabuco</t>
  </si>
  <si>
    <t>Argelia - Valle</t>
  </si>
  <si>
    <t>Atanquez*</t>
  </si>
  <si>
    <t>Bábega</t>
  </si>
  <si>
    <t>Badillo*</t>
  </si>
  <si>
    <t>Bahía Solano</t>
  </si>
  <si>
    <t>Belén</t>
  </si>
  <si>
    <t>Belén De Umbría</t>
  </si>
  <si>
    <t>Belencito</t>
  </si>
  <si>
    <t>Bello</t>
  </si>
  <si>
    <t>Belmira</t>
  </si>
  <si>
    <t>Boavita</t>
  </si>
  <si>
    <t>Boquerón de Chipaque</t>
  </si>
  <si>
    <t>Buenaventura</t>
  </si>
  <si>
    <t>Buenavista</t>
  </si>
  <si>
    <t>Buenavista - Providencia</t>
  </si>
  <si>
    <t>Cajamarca</t>
  </si>
  <si>
    <t>Calatrava</t>
  </si>
  <si>
    <t>Caldas</t>
  </si>
  <si>
    <t>Cañasgordas</t>
  </si>
  <si>
    <t>Carcasí</t>
  </si>
  <si>
    <t>Carmen De Atrato</t>
  </si>
  <si>
    <t>Carolina</t>
  </si>
  <si>
    <t>Casabaja</t>
  </si>
  <si>
    <t>Casuarito</t>
  </si>
  <si>
    <t>Caucasia</t>
  </si>
  <si>
    <t>Cerrito</t>
  </si>
  <si>
    <t>Cerro Alegría - Gama</t>
  </si>
  <si>
    <t>Cerro Alemania - Junin</t>
  </si>
  <si>
    <t>Cerro Amarillo - Mallama</t>
  </si>
  <si>
    <t>Cerro Bolívar</t>
  </si>
  <si>
    <t>Cerro Carepa</t>
  </si>
  <si>
    <t>Cerro Cristales - Ubalá</t>
  </si>
  <si>
    <t>Cerro Gazanore - Mámbita</t>
  </si>
  <si>
    <t>Cerro Kennedy</t>
  </si>
  <si>
    <t>Cerro Neiva</t>
  </si>
  <si>
    <t>Cerro Oriente</t>
  </si>
  <si>
    <t>Chachagüí</t>
  </si>
  <si>
    <t>Charalá</t>
  </si>
  <si>
    <t>Charta</t>
  </si>
  <si>
    <t>Chimayoi</t>
  </si>
  <si>
    <t>Chinchiná</t>
  </si>
  <si>
    <t>Chita - Jericó</t>
  </si>
  <si>
    <t>Choachí</t>
  </si>
  <si>
    <t>Chocontá</t>
  </si>
  <si>
    <t>Cisneros</t>
  </si>
  <si>
    <t>Ciudad Bolívar</t>
  </si>
  <si>
    <t>Colombia</t>
  </si>
  <si>
    <t>Concepción</t>
  </si>
  <si>
    <t>Contadero</t>
  </si>
  <si>
    <t>Contratación</t>
  </si>
  <si>
    <t>Coromoro</t>
  </si>
  <si>
    <t>Cucaita</t>
  </si>
  <si>
    <t>Cucunubá</t>
  </si>
  <si>
    <t>Dabeiba</t>
  </si>
  <si>
    <t>Dagua</t>
  </si>
  <si>
    <t>El Alguacil</t>
  </si>
  <si>
    <t>El Carmen</t>
  </si>
  <si>
    <t>El Cocuy</t>
  </si>
  <si>
    <t>El Dovio</t>
  </si>
  <si>
    <t>El Espino</t>
  </si>
  <si>
    <t>El Rosario</t>
  </si>
  <si>
    <t>El Ruíz</t>
  </si>
  <si>
    <t>El Tablón de Gómez</t>
  </si>
  <si>
    <t>El Tambo</t>
  </si>
  <si>
    <t>Entrerríos</t>
  </si>
  <si>
    <t>Fortul</t>
  </si>
  <si>
    <t>Frontino</t>
  </si>
  <si>
    <t>Gabinete</t>
  </si>
  <si>
    <t>Gachetá - Cerro Órganos</t>
  </si>
  <si>
    <t>Galeras</t>
  </si>
  <si>
    <t>Génova</t>
  </si>
  <si>
    <t>Gómez Plata</t>
  </si>
  <si>
    <t>Granada - Antioquia</t>
  </si>
  <si>
    <t>Granada - Cundinamarca</t>
  </si>
  <si>
    <t>Guachetá</t>
  </si>
  <si>
    <t>Guadalupe</t>
  </si>
  <si>
    <t>Guaduas</t>
  </si>
  <si>
    <t>Guateque (Valle de Tenza 2) - Sutatenza</t>
  </si>
  <si>
    <t>Guayabetal</t>
  </si>
  <si>
    <t>Heliconia</t>
  </si>
  <si>
    <t>Inírida</t>
  </si>
  <si>
    <t>Inzá</t>
  </si>
  <si>
    <t>Itagüí</t>
  </si>
  <si>
    <t>Ituango</t>
  </si>
  <si>
    <t>Jalisco</t>
  </si>
  <si>
    <t>Jardín</t>
  </si>
  <si>
    <t>Jericó</t>
  </si>
  <si>
    <t>Juradó</t>
  </si>
  <si>
    <t>Jurisdicciones</t>
  </si>
  <si>
    <t>La Argentina</t>
  </si>
  <si>
    <t>La Azalea</t>
  </si>
  <si>
    <t>La Calera</t>
  </si>
  <si>
    <t>La Capilla (Valle de Tenza 1)</t>
  </si>
  <si>
    <t>La Ceja</t>
  </si>
  <si>
    <t>La Celia</t>
  </si>
  <si>
    <t>La Cruz</t>
  </si>
  <si>
    <t>La Florida</t>
  </si>
  <si>
    <t>La Herrera</t>
  </si>
  <si>
    <t>La Marina</t>
  </si>
  <si>
    <t>La Pita</t>
  </si>
  <si>
    <t>La Popa</t>
  </si>
  <si>
    <t>La Rusia</t>
  </si>
  <si>
    <t>La Vega - Cauca</t>
  </si>
  <si>
    <t>La Vega - Cundinamarca</t>
  </si>
  <si>
    <t>Lebrija</t>
  </si>
  <si>
    <t>Lengupá</t>
  </si>
  <si>
    <t>Leticia</t>
  </si>
  <si>
    <t>Liborina</t>
  </si>
  <si>
    <t>Los Santos</t>
  </si>
  <si>
    <t>Madroño</t>
  </si>
  <si>
    <t>Málaga</t>
  </si>
  <si>
    <t>Manjuí</t>
  </si>
  <si>
    <t>Maracaibo</t>
  </si>
  <si>
    <t>Mariangola</t>
  </si>
  <si>
    <t>Martinica</t>
  </si>
  <si>
    <t>Mirador</t>
  </si>
  <si>
    <t>Miraflores</t>
  </si>
  <si>
    <t>Mitú</t>
  </si>
  <si>
    <t>Moniquirá</t>
  </si>
  <si>
    <t>Montería</t>
  </si>
  <si>
    <t>Montezuma</t>
  </si>
  <si>
    <t>Munchique</t>
  </si>
  <si>
    <t>Mutatá</t>
  </si>
  <si>
    <t>Nemocón</t>
  </si>
  <si>
    <t>Nuevo Colón</t>
  </si>
  <si>
    <t>Oiba</t>
  </si>
  <si>
    <t>Otanche</t>
  </si>
  <si>
    <t>Pacho</t>
  </si>
  <si>
    <t>Padre Amaya</t>
  </si>
  <si>
    <t>Paez - Cerro Peña Horqueta</t>
  </si>
  <si>
    <t>Pailitas*</t>
  </si>
  <si>
    <t>Pandi</t>
  </si>
  <si>
    <t>Pauna</t>
  </si>
  <si>
    <t>Paz De Río</t>
  </si>
  <si>
    <t>Pitalito</t>
  </si>
  <si>
    <t>Planadas</t>
  </si>
  <si>
    <t>Pueblo Nuevo - Ocaña</t>
  </si>
  <si>
    <t>Puerto Carreño</t>
  </si>
  <si>
    <t>Puerto Escondido</t>
  </si>
  <si>
    <t>Puerto Leguízamo</t>
  </si>
  <si>
    <t>Puerto Nariño</t>
  </si>
  <si>
    <t>Quetame</t>
  </si>
  <si>
    <t>Quininí</t>
  </si>
  <si>
    <t>Ráquira</t>
  </si>
  <si>
    <t>Ricaurte</t>
  </si>
  <si>
    <t>Río Blanco</t>
  </si>
  <si>
    <t>Río Prado</t>
  </si>
  <si>
    <t>Ríonegro</t>
  </si>
  <si>
    <t>Rosas</t>
  </si>
  <si>
    <t>Sabanalarga</t>
  </si>
  <si>
    <t>Saboyá</t>
  </si>
  <si>
    <t>Salamina</t>
  </si>
  <si>
    <t>Salazar de las Palmas - Gramalote</t>
  </si>
  <si>
    <t>Salgar</t>
  </si>
  <si>
    <t>Samacá</t>
  </si>
  <si>
    <t>Samaniego</t>
  </si>
  <si>
    <t>San Agustín</t>
  </si>
  <si>
    <t>San Andrés - Huila</t>
  </si>
  <si>
    <t>San Andrés - Santander</t>
  </si>
  <si>
    <t>San Andrés de Cuerquía</t>
  </si>
  <si>
    <t>San Antonio</t>
  </si>
  <si>
    <t>San Carlos</t>
  </si>
  <si>
    <t>San Francisco</t>
  </si>
  <si>
    <t>San Gil</t>
  </si>
  <si>
    <t>San José de La Montaña</t>
  </si>
  <si>
    <t>San José del Guaviare</t>
  </si>
  <si>
    <t>San Juan de Urabá</t>
  </si>
  <si>
    <t>San Lorenzo</t>
  </si>
  <si>
    <t>San Luis De Gaceno</t>
  </si>
  <si>
    <t>San Miguel</t>
  </si>
  <si>
    <t>San Pablo</t>
  </si>
  <si>
    <t>San Sebastián</t>
  </si>
  <si>
    <t>San Vicente Del Caguán</t>
  </si>
  <si>
    <t>Sandoná</t>
  </si>
  <si>
    <t>Santa María - Huila</t>
  </si>
  <si>
    <t>Santa María II</t>
  </si>
  <si>
    <t>Santiago Pérez</t>
  </si>
  <si>
    <t>Saravena</t>
  </si>
  <si>
    <t>Sardinata</t>
  </si>
  <si>
    <t>Sativa Norte</t>
  </si>
  <si>
    <t>Sibundoy</t>
  </si>
  <si>
    <t>Siloé - Cristo Rey</t>
  </si>
  <si>
    <t>Silos</t>
  </si>
  <si>
    <t>Silvia</t>
  </si>
  <si>
    <t>Simijaca</t>
  </si>
  <si>
    <t>Simón Bolívar</t>
  </si>
  <si>
    <t>Sonsón</t>
  </si>
  <si>
    <t>Suesca</t>
  </si>
  <si>
    <t>Suratá</t>
  </si>
  <si>
    <t>Tabio</t>
  </si>
  <si>
    <t>Támesis</t>
  </si>
  <si>
    <t>Taminango</t>
  </si>
  <si>
    <t>Tangua</t>
  </si>
  <si>
    <t>Tarazá</t>
  </si>
  <si>
    <t>Tasajero</t>
  </si>
  <si>
    <t>Tena</t>
  </si>
  <si>
    <t>Tenerife</t>
  </si>
  <si>
    <t>Terrón colorado - Tres Cruces</t>
  </si>
  <si>
    <t>Teruel</t>
  </si>
  <si>
    <t>Tesalia</t>
  </si>
  <si>
    <t>Tibitóc</t>
  </si>
  <si>
    <t>Timaná</t>
  </si>
  <si>
    <t>Toledo - Antioquia</t>
  </si>
  <si>
    <t>Toledo - Norte de Santader</t>
  </si>
  <si>
    <t>Toluviejo</t>
  </si>
  <si>
    <t>Tona</t>
  </si>
  <si>
    <t>Úmbita</t>
  </si>
  <si>
    <t>Uribia</t>
  </si>
  <si>
    <t>Urrao</t>
  </si>
  <si>
    <t>Valle del Guamuez</t>
  </si>
  <si>
    <t>Vegalarga</t>
  </si>
  <si>
    <t>Versalles</t>
  </si>
  <si>
    <t>Villa De Leyva</t>
  </si>
  <si>
    <t>Villa Rica</t>
  </si>
  <si>
    <t>Villapinzón</t>
  </si>
  <si>
    <t>Yarumal</t>
  </si>
  <si>
    <t>Yarumalito</t>
  </si>
  <si>
    <t>Yopal</t>
  </si>
  <si>
    <t>Canal Uno</t>
  </si>
  <si>
    <t>C.Institucional</t>
  </si>
  <si>
    <t>Teleantioquia</t>
  </si>
  <si>
    <t>Anorí</t>
  </si>
  <si>
    <t>Liberia</t>
  </si>
  <si>
    <t>Argelia</t>
  </si>
  <si>
    <t>La Tolda</t>
  </si>
  <si>
    <t>Betania</t>
  </si>
  <si>
    <t>Briceño</t>
  </si>
  <si>
    <t>Cáceres</t>
  </si>
  <si>
    <t>Campamento</t>
  </si>
  <si>
    <t>Juntas de Uramita</t>
  </si>
  <si>
    <t>Caramanta</t>
  </si>
  <si>
    <t>Carepa</t>
  </si>
  <si>
    <t>Carmen de Atrato</t>
  </si>
  <si>
    <t>Ciudad Bolivar</t>
  </si>
  <si>
    <t>Cocorná</t>
  </si>
  <si>
    <t>Concordia</t>
  </si>
  <si>
    <t>Ríogrande</t>
  </si>
  <si>
    <t>Don Matías</t>
  </si>
  <si>
    <t>Ebéjico</t>
  </si>
  <si>
    <t>El Bagre</t>
  </si>
  <si>
    <t>El Retiro</t>
  </si>
  <si>
    <t>Entrerrios</t>
  </si>
  <si>
    <t>Fredonia</t>
  </si>
  <si>
    <t>Nutibara</t>
  </si>
  <si>
    <t>Granada</t>
  </si>
  <si>
    <t>Guarne</t>
  </si>
  <si>
    <t>Hispania</t>
  </si>
  <si>
    <t>Istmina</t>
  </si>
  <si>
    <t>Itaguí</t>
  </si>
  <si>
    <t>Maceo</t>
  </si>
  <si>
    <t>Montebello</t>
  </si>
  <si>
    <t>Murindó</t>
  </si>
  <si>
    <t>Bajirá</t>
  </si>
  <si>
    <t>Nariño</t>
  </si>
  <si>
    <t>Puerto Venus (Nariño)</t>
  </si>
  <si>
    <t>Peque</t>
  </si>
  <si>
    <t>Puerto Berrío</t>
  </si>
  <si>
    <t>Puerto Nare</t>
  </si>
  <si>
    <t>Puerto Triunfo</t>
  </si>
  <si>
    <t>Quibdó</t>
  </si>
  <si>
    <t>Remedios</t>
  </si>
  <si>
    <t>Santa Isabel</t>
  </si>
  <si>
    <t>Rionegro</t>
  </si>
  <si>
    <t>El Junco</t>
  </si>
  <si>
    <t>El Oro</t>
  </si>
  <si>
    <t>San Andrés de Cuerquia</t>
  </si>
  <si>
    <t>San Luis</t>
  </si>
  <si>
    <t>San Pedro de Urabá</t>
  </si>
  <si>
    <t>San Rafael</t>
  </si>
  <si>
    <t>San Roque</t>
  </si>
  <si>
    <t>San Vicente</t>
  </si>
  <si>
    <t>Santa Bárbara</t>
  </si>
  <si>
    <t>Santo Domingo</t>
  </si>
  <si>
    <t>Segovia</t>
  </si>
  <si>
    <t>Fraguas</t>
  </si>
  <si>
    <t>Tasajera (Girardota)</t>
  </si>
  <si>
    <t>Toledo</t>
  </si>
  <si>
    <t>Uramita</t>
  </si>
  <si>
    <t>Valdivia</t>
  </si>
  <si>
    <t>Vegachí</t>
  </si>
  <si>
    <t>El Tigre</t>
  </si>
  <si>
    <t>Vigía del Fuerte</t>
  </si>
  <si>
    <t>Yalí</t>
  </si>
  <si>
    <t>Cedeño</t>
  </si>
  <si>
    <t>Yolombó</t>
  </si>
  <si>
    <t>Yondó</t>
  </si>
  <si>
    <t>Zaragoza</t>
  </si>
  <si>
    <t>Mesopotamia (La Union)</t>
  </si>
  <si>
    <t>Yarumal Baja</t>
  </si>
  <si>
    <t>Yarumal Alta (Victor Gutiérrez)</t>
  </si>
  <si>
    <t>Acevedo</t>
  </si>
  <si>
    <t>Caracol TV S.A.</t>
  </si>
  <si>
    <t>Agustin Codazzi</t>
  </si>
  <si>
    <t>Andalucía</t>
  </si>
  <si>
    <t>El Rayo</t>
  </si>
  <si>
    <t>Arauca</t>
  </si>
  <si>
    <t>Armenia</t>
  </si>
  <si>
    <t>Ataco</t>
  </si>
  <si>
    <t>Bajo Baudó</t>
  </si>
  <si>
    <t>Balboa</t>
  </si>
  <si>
    <t>Bañaderos</t>
  </si>
  <si>
    <t>Barbacoas</t>
  </si>
  <si>
    <t>Barranquilla</t>
  </si>
  <si>
    <t>Alto Piñales</t>
  </si>
  <si>
    <t>Bocas De Satinga</t>
  </si>
  <si>
    <t>Bolívar</t>
  </si>
  <si>
    <t>Bosconia</t>
  </si>
  <si>
    <t>Buesaco</t>
  </si>
  <si>
    <t>Campanario</t>
  </si>
  <si>
    <t>Castellana</t>
  </si>
  <si>
    <t>Cerro Alegre</t>
  </si>
  <si>
    <t>Cerro Azul</t>
  </si>
  <si>
    <t>Cerro De Oro</t>
  </si>
  <si>
    <t>Cerro Pesca</t>
  </si>
  <si>
    <t>Cimitarra</t>
  </si>
  <si>
    <t>Cerro Buenavista Bolívar</t>
  </si>
  <si>
    <t>Convención</t>
  </si>
  <si>
    <t>Cristo Rey</t>
  </si>
  <si>
    <t>Curumaní</t>
  </si>
  <si>
    <t>Carmen</t>
  </si>
  <si>
    <t>El Copey</t>
  </si>
  <si>
    <t>El Deleite</t>
  </si>
  <si>
    <t>El Nudo</t>
  </si>
  <si>
    <t>El Ramo</t>
  </si>
  <si>
    <t>El Recreo</t>
  </si>
  <si>
    <t>Cerro Chuza</t>
  </si>
  <si>
    <t>Cerro Florencia</t>
  </si>
  <si>
    <t>Alto De Irzón</t>
  </si>
  <si>
    <t>Garzón</t>
  </si>
  <si>
    <t>Gigante</t>
  </si>
  <si>
    <t>Cerro El Alto</t>
  </si>
  <si>
    <t>Honda</t>
  </si>
  <si>
    <t>Puerto Inírida</t>
  </si>
  <si>
    <t>Santa Rosa</t>
  </si>
  <si>
    <t>La Barra</t>
  </si>
  <si>
    <t>La Popa La Calera</t>
  </si>
  <si>
    <t>La Hormiga</t>
  </si>
  <si>
    <t>La Jagua De Ibirico</t>
  </si>
  <si>
    <t>La Loma</t>
  </si>
  <si>
    <t>La Montañita</t>
  </si>
  <si>
    <t>La Palma</t>
  </si>
  <si>
    <t>El Jazmín</t>
  </si>
  <si>
    <t>La Tebaida</t>
  </si>
  <si>
    <t>La Vega</t>
  </si>
  <si>
    <t>Lagunaseca</t>
  </si>
  <si>
    <t>Las Nubes</t>
  </si>
  <si>
    <t>López De Micay</t>
  </si>
  <si>
    <t>Luruaco</t>
  </si>
  <si>
    <t>Manjui</t>
  </si>
  <si>
    <t>Manzanares</t>
  </si>
  <si>
    <t>Alto El Granadillo</t>
  </si>
  <si>
    <t>Moñitos</t>
  </si>
  <si>
    <t>Necoclí</t>
  </si>
  <si>
    <t>Pueblo Nuevo</t>
  </si>
  <si>
    <t>Orito</t>
  </si>
  <si>
    <t>Pamplona</t>
  </si>
  <si>
    <t>Paz De Ariporo</t>
  </si>
  <si>
    <t>Pensilvania</t>
  </si>
  <si>
    <t>Piedecuesta</t>
  </si>
  <si>
    <t>Providencia</t>
  </si>
  <si>
    <t>Puerto Asís</t>
  </si>
  <si>
    <t>Puerto Libertador</t>
  </si>
  <si>
    <t>Rioblanco</t>
  </si>
  <si>
    <t>Riofrío</t>
  </si>
  <si>
    <t>Rovira</t>
  </si>
  <si>
    <t>Saboya</t>
  </si>
  <si>
    <t>Las Antenas</t>
  </si>
  <si>
    <t>Finca El Mirador</t>
  </si>
  <si>
    <t>Alto De Guarigua</t>
  </si>
  <si>
    <t>San José</t>
  </si>
  <si>
    <t>San Juan De Uraba</t>
  </si>
  <si>
    <t>San Juan Del Cesar</t>
  </si>
  <si>
    <t>San Pedro De Urabá</t>
  </si>
  <si>
    <t>San Vicente De Chucurí</t>
  </si>
  <si>
    <t>Alto De La Feliciana</t>
  </si>
  <si>
    <t>Santa Librada</t>
  </si>
  <si>
    <t>Santa Marta 2</t>
  </si>
  <si>
    <t>Santa Marta Tres Cruces</t>
  </si>
  <si>
    <t>Santuario</t>
  </si>
  <si>
    <t>Seminario</t>
  </si>
  <si>
    <t>Berlin</t>
  </si>
  <si>
    <t>Soatá</t>
  </si>
  <si>
    <t>Alto De Reinas</t>
  </si>
  <si>
    <t>Suárez</t>
  </si>
  <si>
    <t>Suba</t>
  </si>
  <si>
    <t>T Colorado</t>
  </si>
  <si>
    <t>Tadó</t>
  </si>
  <si>
    <t>Tame</t>
  </si>
  <si>
    <t>Toribío</t>
  </si>
  <si>
    <t>Turbaco</t>
  </si>
  <si>
    <t>El Cacique</t>
  </si>
  <si>
    <t>Mata De Mora</t>
  </si>
  <si>
    <t>Yumbo</t>
  </si>
  <si>
    <t>Zipaquirá</t>
  </si>
  <si>
    <t>RCN TV S.A.</t>
  </si>
  <si>
    <t>Aranzazu</t>
  </si>
  <si>
    <t>Telecafé</t>
  </si>
  <si>
    <t>El Castillo</t>
  </si>
  <si>
    <t>El Chuscal</t>
  </si>
  <si>
    <t xml:space="preserve">El Nudo </t>
  </si>
  <si>
    <t>El Ruiz</t>
  </si>
  <si>
    <t>Guacas</t>
  </si>
  <si>
    <t>La Capilla</t>
  </si>
  <si>
    <t xml:space="preserve">Los Cauchos </t>
  </si>
  <si>
    <t>Monserrate</t>
  </si>
  <si>
    <t>Piñales</t>
  </si>
  <si>
    <t>San Mateo</t>
  </si>
  <si>
    <t>Supia</t>
  </si>
  <si>
    <t>Barrancabermeja</t>
  </si>
  <si>
    <t>TRO</t>
  </si>
  <si>
    <t>Chinácota</t>
  </si>
  <si>
    <t>Guarigua</t>
  </si>
  <si>
    <t xml:space="preserve">Lebrija </t>
  </si>
  <si>
    <t>Boquerón</t>
  </si>
  <si>
    <t>Canal Capital</t>
  </si>
  <si>
    <t>ManjuÍ</t>
  </si>
  <si>
    <t xml:space="preserve">Achí-Guaranda </t>
  </si>
  <si>
    <t>Telecaribe</t>
  </si>
  <si>
    <t>El Socorro</t>
  </si>
  <si>
    <t>San Marcos</t>
  </si>
  <si>
    <t>Cruz Verde</t>
  </si>
  <si>
    <t>Teveandina</t>
  </si>
  <si>
    <t>La Esperanza</t>
  </si>
  <si>
    <t>Yopal Alto los Venados</t>
  </si>
  <si>
    <t>Alto de Reyes</t>
  </si>
  <si>
    <t>Telepacífico</t>
  </si>
  <si>
    <t>Bahia Solano</t>
  </si>
  <si>
    <t>El Águila</t>
  </si>
  <si>
    <t>El Cairo</t>
  </si>
  <si>
    <t>Iscuazán</t>
  </si>
  <si>
    <t>Quitasol</t>
  </si>
  <si>
    <t>Siloé (Cristo Rey)</t>
  </si>
  <si>
    <t>Terrón Colorado (Tres Cruces)</t>
  </si>
  <si>
    <t>ABN</t>
  </si>
  <si>
    <t>ATN</t>
  </si>
  <si>
    <t>Cali TV</t>
  </si>
  <si>
    <t>Canal U Valle</t>
  </si>
  <si>
    <t>U.del Valle</t>
  </si>
  <si>
    <t>Cana U Antioquia</t>
  </si>
  <si>
    <t>CMB TV</t>
  </si>
  <si>
    <t>Bethesda</t>
  </si>
  <si>
    <t>EMTEL</t>
  </si>
  <si>
    <t>Fun. Emtel</t>
  </si>
  <si>
    <t>Enlace TV</t>
  </si>
  <si>
    <t>Fun. Magdalena</t>
  </si>
  <si>
    <t>U del Pacífico</t>
  </si>
  <si>
    <t>U.del Pacífico</t>
  </si>
  <si>
    <t>Teleamiga</t>
  </si>
  <si>
    <t>Telebaranoa</t>
  </si>
  <si>
    <t>Manantiales</t>
  </si>
  <si>
    <t>Telemedellín</t>
  </si>
  <si>
    <t>Telepasto</t>
  </si>
  <si>
    <t>Telepetróleo</t>
  </si>
  <si>
    <t>Telesantander</t>
  </si>
  <si>
    <t>Telesantiago</t>
  </si>
  <si>
    <t>TVC</t>
  </si>
  <si>
    <t>Tv Ciudadana</t>
  </si>
  <si>
    <t>TV Cinco</t>
  </si>
  <si>
    <t>Asoc. Canal 5</t>
  </si>
  <si>
    <t>TV Ipiales</t>
  </si>
  <si>
    <t>Teleislas</t>
  </si>
  <si>
    <t>CityTV</t>
  </si>
  <si>
    <t>Ancho de banda</t>
  </si>
  <si>
    <t>Portadora de vídeo
(MHz)</t>
  </si>
  <si>
    <t>Portadora de audio
(MHz)</t>
  </si>
  <si>
    <t xml:space="preserve">Valor mínimo de intensidad de campo </t>
  </si>
  <si>
    <t>Abejorral</t>
  </si>
  <si>
    <t>Antioquia</t>
  </si>
  <si>
    <t>Amazonas</t>
  </si>
  <si>
    <t>MedellínAntioquiaCanal Uno</t>
  </si>
  <si>
    <t>Analizador de Espectro</t>
  </si>
  <si>
    <t>Casco Urbano</t>
  </si>
  <si>
    <t>Asoc._Canal_5</t>
  </si>
  <si>
    <t>Cali_TV</t>
  </si>
  <si>
    <t>Fun._Emtel</t>
  </si>
  <si>
    <t>Fun._Magdalena</t>
  </si>
  <si>
    <t>Nova</t>
  </si>
  <si>
    <t>Tv_Ciudadana</t>
  </si>
  <si>
    <t>TV_Ipiales</t>
  </si>
  <si>
    <t>U.Cartagena</t>
  </si>
  <si>
    <t>U.del_Pacífico</t>
  </si>
  <si>
    <t>U.del_Valle</t>
  </si>
  <si>
    <t>Límite inferior (MHz)</t>
  </si>
  <si>
    <t>Límite superior (MHz)</t>
  </si>
  <si>
    <t>Abrego</t>
  </si>
  <si>
    <t>Norte de Santander</t>
  </si>
  <si>
    <t>Asociación Canal 5</t>
  </si>
  <si>
    <t>MedellínAntioquiaC.Institucional</t>
  </si>
  <si>
    <t xml:space="preserve">Antena </t>
  </si>
  <si>
    <t>Casco Rural</t>
  </si>
  <si>
    <t>Achí-Guaranda</t>
  </si>
  <si>
    <t>I</t>
  </si>
  <si>
    <t>MedellínAntioquiaSeñal Colombia</t>
  </si>
  <si>
    <t>GPS</t>
  </si>
  <si>
    <t>Acacías</t>
  </si>
  <si>
    <t>Meta</t>
  </si>
  <si>
    <t>Archipielago de San Andres</t>
  </si>
  <si>
    <t>MedellínAntioquiaTeleantioquia</t>
  </si>
  <si>
    <t>ETL</t>
  </si>
  <si>
    <t>Choco</t>
  </si>
  <si>
    <t>Atlantico</t>
  </si>
  <si>
    <t>Canal Institucional</t>
  </si>
  <si>
    <t>MedellínAntioquiaRCN TV S.A.</t>
  </si>
  <si>
    <t>Cable</t>
  </si>
  <si>
    <t>Asignado Sin Estación</t>
  </si>
  <si>
    <t>II</t>
  </si>
  <si>
    <t>Huila</t>
  </si>
  <si>
    <t>Promover Cali TV</t>
  </si>
  <si>
    <t>MedellínAntioquiaCaracol TV S.A.</t>
  </si>
  <si>
    <t>Achí</t>
  </si>
  <si>
    <t>Bolivar</t>
  </si>
  <si>
    <t>Canal_Capital</t>
  </si>
  <si>
    <t>MedellínAntioquiaTelemedellín</t>
  </si>
  <si>
    <t>III</t>
  </si>
  <si>
    <t>Agrado</t>
  </si>
  <si>
    <t>Boyaca</t>
  </si>
  <si>
    <t>Canal_Uno</t>
  </si>
  <si>
    <t>AbejorralAntioquiaCanal Uno</t>
  </si>
  <si>
    <t>Agua de Dios</t>
  </si>
  <si>
    <t>Cundinamarca</t>
  </si>
  <si>
    <t>Caracol_TV_S.A.</t>
  </si>
  <si>
    <t>Caracol Televisión S.A.</t>
  </si>
  <si>
    <t>AbejorralAntioquiaC.Institucional</t>
  </si>
  <si>
    <t>Aguachica</t>
  </si>
  <si>
    <t>Cesar</t>
  </si>
  <si>
    <t>Caqueta</t>
  </si>
  <si>
    <t>AbejorralAntioquiaSeñal Colombia</t>
  </si>
  <si>
    <t>Aguada</t>
  </si>
  <si>
    <t>Santander</t>
  </si>
  <si>
    <t>Casanare</t>
  </si>
  <si>
    <t>Fundación Emtel</t>
  </si>
  <si>
    <t>AbejorralAntioquiaTeleantioquia</t>
  </si>
  <si>
    <t>Aguadas</t>
  </si>
  <si>
    <t>Cauca</t>
  </si>
  <si>
    <t>Fundación Magdalena Medios de Comunicación</t>
  </si>
  <si>
    <t>AbejorralAntioquiaRCN TV S.A.</t>
  </si>
  <si>
    <t>Aguazul</t>
  </si>
  <si>
    <t>Kankuamo</t>
  </si>
  <si>
    <t>Canal Local Kankuamo</t>
  </si>
  <si>
    <t>AbejorralAntioquiaCaracol TV S.A.</t>
  </si>
  <si>
    <t>Agustín Codazzi</t>
  </si>
  <si>
    <t>Nova Comunicazioni</t>
  </si>
  <si>
    <t>AbriaquíAntioquiaCanal Uno</t>
  </si>
  <si>
    <t>No aplica</t>
  </si>
  <si>
    <t>IV</t>
  </si>
  <si>
    <t>Aipe</t>
  </si>
  <si>
    <t>Cordoba</t>
  </si>
  <si>
    <t>RCN_TV_S.A.</t>
  </si>
  <si>
    <t>RCN TELEVISIÓN S.A.</t>
  </si>
  <si>
    <t>AbriaquíAntioquiaC.Institucional</t>
  </si>
  <si>
    <t>Albán</t>
  </si>
  <si>
    <t>Señal_Colombia</t>
  </si>
  <si>
    <t>AbriaquíAntioquiaSeñal Colombia</t>
  </si>
  <si>
    <t>Guainia</t>
  </si>
  <si>
    <t>AbriaquíAntioquiaTeleantioquia</t>
  </si>
  <si>
    <t>Albania</t>
  </si>
  <si>
    <t>Guaviare</t>
  </si>
  <si>
    <t>AbriaquíAntioquiaRCN TV S.A.</t>
  </si>
  <si>
    <t>La Guajira</t>
  </si>
  <si>
    <t>AbriaquíAntioquiaCaracol TV S.A.</t>
  </si>
  <si>
    <t>AlejandríaAntioquiaCanal Uno</t>
  </si>
  <si>
    <t>TDT</t>
  </si>
  <si>
    <t>Alcalá</t>
  </si>
  <si>
    <t>Valle del Cauca</t>
  </si>
  <si>
    <t>Magdalena</t>
  </si>
  <si>
    <t>AlejandríaAntioquiaC.Institucional</t>
  </si>
  <si>
    <t xml:space="preserve"> </t>
  </si>
  <si>
    <t>AlejandríaAntioquiaSeñal Colombia</t>
  </si>
  <si>
    <t>AlejandríaAntioquiaTeleantioquia</t>
  </si>
  <si>
    <t>Algarrobo</t>
  </si>
  <si>
    <t>AlejandríaAntioquiaRCN TV S.A.</t>
  </si>
  <si>
    <t>Putumayo</t>
  </si>
  <si>
    <t>AlejandríaAntioquiaCaracol TV S.A.</t>
  </si>
  <si>
    <t>Almaguer</t>
  </si>
  <si>
    <t>Quindio</t>
  </si>
  <si>
    <t>Magdalena Medio Arcoiris Telepetróleo</t>
  </si>
  <si>
    <t>AmagáAntioquiaCanal Uno</t>
  </si>
  <si>
    <t>Almeida</t>
  </si>
  <si>
    <t>Risaralda</t>
  </si>
  <si>
    <t>Telesantiago de Tunja</t>
  </si>
  <si>
    <t>AmagáAntioquiaC.Institucional</t>
  </si>
  <si>
    <t>Alpujarra</t>
  </si>
  <si>
    <t>Tolima</t>
  </si>
  <si>
    <t>AmagáAntioquiaSeñal Colombia</t>
  </si>
  <si>
    <t>Altamira</t>
  </si>
  <si>
    <t>Sucre</t>
  </si>
  <si>
    <t>Televisión Regional del Oriente - TRO</t>
  </si>
  <si>
    <t>AmagáAntioquiaTeleantioquia</t>
  </si>
  <si>
    <t>Alto Baudo</t>
  </si>
  <si>
    <t>Televisión Ciudadana</t>
  </si>
  <si>
    <t>AmagáAntioquiaRCN TV S.A.</t>
  </si>
  <si>
    <t>Altos del Rosario</t>
  </si>
  <si>
    <t>AmagáAntioquiaCaracol TV S.A.</t>
  </si>
  <si>
    <t>Alvarado</t>
  </si>
  <si>
    <t>Vaupes</t>
  </si>
  <si>
    <t>Universidad de Cartagena</t>
  </si>
  <si>
    <t>AmalfiAntioquiaCanal Uno</t>
  </si>
  <si>
    <t>Amagá</t>
  </si>
  <si>
    <t>Vichada</t>
  </si>
  <si>
    <t>Universidad del Pacífico</t>
  </si>
  <si>
    <t>AmalfiAntioquiaC.Institucional</t>
  </si>
  <si>
    <t>Universidad del Valle</t>
  </si>
  <si>
    <t>AmalfiAntioquiaSeñal Colombia</t>
  </si>
  <si>
    <t>Ambalema</t>
  </si>
  <si>
    <t>AmalfiAntioquiaTeleantioquia</t>
  </si>
  <si>
    <t>Anapoima</t>
  </si>
  <si>
    <t>AmalfiAntioquiaRCN TV S.A.</t>
  </si>
  <si>
    <t>Ancuyá</t>
  </si>
  <si>
    <t>AmalfiAntioquiaCaracol TV S.A.</t>
  </si>
  <si>
    <t>37(2)</t>
  </si>
  <si>
    <t>AndesAntioquiaCanal Uno</t>
  </si>
  <si>
    <t>AndesAntioquiaC.Institucional</t>
  </si>
  <si>
    <t>Angelópolis</t>
  </si>
  <si>
    <t>OBSTRUCCION DE LA SEÑAL</t>
  </si>
  <si>
    <t>Ingeniero</t>
  </si>
  <si>
    <t>Tarjeta</t>
  </si>
  <si>
    <t>contrato</t>
  </si>
  <si>
    <t>AndesAntioquiaSeñal Colombia</t>
  </si>
  <si>
    <t>Urbano</t>
  </si>
  <si>
    <t>Plano</t>
  </si>
  <si>
    <t>NLOS</t>
  </si>
  <si>
    <t>Colinas</t>
  </si>
  <si>
    <t>Contratista</t>
  </si>
  <si>
    <t>AndesAntioquiaTeleantioquia</t>
  </si>
  <si>
    <t>V</t>
  </si>
  <si>
    <t>Anolaima</t>
  </si>
  <si>
    <t>Suburbano</t>
  </si>
  <si>
    <t>Montañoso</t>
  </si>
  <si>
    <t>LOS</t>
  </si>
  <si>
    <t>Montañas</t>
  </si>
  <si>
    <t>Deisy Rivera</t>
  </si>
  <si>
    <t>NS206-77610</t>
  </si>
  <si>
    <t>AndesAntioquiaRCN TV S.A.</t>
  </si>
  <si>
    <t>Rural</t>
  </si>
  <si>
    <t>OT (Sobre tráfico de vehículos)</t>
  </si>
  <si>
    <t>Líneas de energía</t>
  </si>
  <si>
    <t>Fabio Andrés Osorio</t>
  </si>
  <si>
    <t>CN206 - 44605</t>
  </si>
  <si>
    <t>AndesAntioquiaCaracol TV S.A.</t>
  </si>
  <si>
    <t>Anserma</t>
  </si>
  <si>
    <t>Otras</t>
  </si>
  <si>
    <t xml:space="preserve">Haider Navarro </t>
  </si>
  <si>
    <t xml:space="preserve"> NS206-116032</t>
  </si>
  <si>
    <t>AngelópolisAntioquiaCanal Uno</t>
  </si>
  <si>
    <t>Ansermanuevo</t>
  </si>
  <si>
    <t>Ninguna</t>
  </si>
  <si>
    <t>Heider Lopez</t>
  </si>
  <si>
    <t>AT206-84315</t>
  </si>
  <si>
    <t>AngelópolisAntioquiaC.Institucional</t>
  </si>
  <si>
    <t>Anza</t>
  </si>
  <si>
    <t>Javier Fonseca</t>
  </si>
  <si>
    <t>CN206-64065</t>
  </si>
  <si>
    <t>Funcionario</t>
  </si>
  <si>
    <t>AngelópolisAntioquiaSeñal Colombia</t>
  </si>
  <si>
    <t>Anzoátegui</t>
  </si>
  <si>
    <t>Tipo de Equipo</t>
  </si>
  <si>
    <t>Marca</t>
  </si>
  <si>
    <t>Referencias</t>
  </si>
  <si>
    <t>Jennifer Cespedes</t>
  </si>
  <si>
    <t>CN206-67074</t>
  </si>
  <si>
    <t>AngelópolisAntioquiaTeleantioquia</t>
  </si>
  <si>
    <t>Apartadó</t>
  </si>
  <si>
    <t xml:space="preserve">R&amp;S </t>
  </si>
  <si>
    <t>FPH.13</t>
  </si>
  <si>
    <t>Jose Orlando Ariza</t>
  </si>
  <si>
    <t>CN206-72977</t>
  </si>
  <si>
    <t>AngelópolisAntioquiaRCN TV S.A.</t>
  </si>
  <si>
    <t>Apía</t>
  </si>
  <si>
    <t>Antena</t>
  </si>
  <si>
    <t>Anritsu</t>
  </si>
  <si>
    <t>FSH13</t>
  </si>
  <si>
    <t>Leonardo Vargas</t>
  </si>
  <si>
    <t>BY206-123177</t>
  </si>
  <si>
    <t>AngelópolisAntioquiaCaracol TV S.A.</t>
  </si>
  <si>
    <t>Apulo</t>
  </si>
  <si>
    <t>Aronia</t>
  </si>
  <si>
    <t>FSH8</t>
  </si>
  <si>
    <t>Mauricio Farieta</t>
  </si>
  <si>
    <t>CN206-82499</t>
  </si>
  <si>
    <t>AngosturaAntioquiaCanal Uno</t>
  </si>
  <si>
    <t>Aquitania</t>
  </si>
  <si>
    <t>ETS LINDGREN</t>
  </si>
  <si>
    <t>FSH4</t>
  </si>
  <si>
    <t>Mauricio Quevedo</t>
  </si>
  <si>
    <t>CN290-89469</t>
  </si>
  <si>
    <t>AngosturaAntioquiaC.Institucional</t>
  </si>
  <si>
    <t>Aracataca</t>
  </si>
  <si>
    <t>FSH3-TV</t>
  </si>
  <si>
    <t>Milton David Vergara</t>
  </si>
  <si>
    <t>CN290 - 123989</t>
  </si>
  <si>
    <t>AngosturaAntioquiaSeñal Colombia</t>
  </si>
  <si>
    <t>FSHTV-Z60</t>
  </si>
  <si>
    <t>Pamela Vasquez Montoya</t>
  </si>
  <si>
    <t>AN290-136552</t>
  </si>
  <si>
    <t>AngosturaAntioquiaTeleantioquia</t>
  </si>
  <si>
    <t>Aratoca</t>
  </si>
  <si>
    <t>FSH3</t>
  </si>
  <si>
    <t>Yerittza Barbosa</t>
  </si>
  <si>
    <t>CN206-168106</t>
  </si>
  <si>
    <t>AngosturaAntioquiaRCN TV S.A.</t>
  </si>
  <si>
    <t>MS2090A</t>
  </si>
  <si>
    <t>Ingenieros Revision</t>
  </si>
  <si>
    <t>AngosturaAntioquiaCaracol TV S.A.</t>
  </si>
  <si>
    <t>HL223</t>
  </si>
  <si>
    <t>AnoríAntioquiaTeleantioquia</t>
  </si>
  <si>
    <t>Arbeláez</t>
  </si>
  <si>
    <t>AnoríAntioquiaRCN TV S.A.</t>
  </si>
  <si>
    <t>Arboleda</t>
  </si>
  <si>
    <t>Bicolog</t>
  </si>
  <si>
    <t>AnoríAntioquiaCaracol TV S.A.</t>
  </si>
  <si>
    <t>Arboledas</t>
  </si>
  <si>
    <t>HE200</t>
  </si>
  <si>
    <t>Santafé de AntioquiaAntioquiaCanal Uno</t>
  </si>
  <si>
    <t>Santafé de AntioquiaAntioquiaC.Institucional</t>
  </si>
  <si>
    <t>Santafé de AntioquiaAntioquiaSeñal Colombia</t>
  </si>
  <si>
    <t>Arenal</t>
  </si>
  <si>
    <t>Santafé de AntioquiaAntioquiaTeleantioquia</t>
  </si>
  <si>
    <t>Santafé de AntioquiaAntioquiaRCN TV S.A.</t>
  </si>
  <si>
    <t>Santafé de AntioquiaAntioquiaCaracol TV S.A.</t>
  </si>
  <si>
    <t>AnzaAntioquiaCanal Uno</t>
  </si>
  <si>
    <t>Ariguaní</t>
  </si>
  <si>
    <t>AnzaAntioquiaC.Institucional</t>
  </si>
  <si>
    <t>Arjona</t>
  </si>
  <si>
    <t>AnzaAntioquiaSeñal Colombia</t>
  </si>
  <si>
    <t>AnzaAntioquiaTeleantioquia</t>
  </si>
  <si>
    <t>AnzaAntioquiaRCN TV S.A.</t>
  </si>
  <si>
    <t>Armero</t>
  </si>
  <si>
    <t>Instrumento de Medición</t>
  </si>
  <si>
    <t>Modelo</t>
  </si>
  <si>
    <t>Serial</t>
  </si>
  <si>
    <t xml:space="preserve">Fecha de vencimiento Calibración </t>
  </si>
  <si>
    <t>Fecha de Calibración actual</t>
  </si>
  <si>
    <t xml:space="preserve">Fecha de verificación </t>
  </si>
  <si>
    <t>Estado de Calibración</t>
  </si>
  <si>
    <t>AnzaAntioquiaCaracol TV S.A.</t>
  </si>
  <si>
    <t>Arroyohondo</t>
  </si>
  <si>
    <t xml:space="preserve">ROHDE &amp; SCHWARZ </t>
  </si>
  <si>
    <t>VIGENTE</t>
  </si>
  <si>
    <t>ApartadóAntioquiaCanal Uno</t>
  </si>
  <si>
    <t>Astrea</t>
  </si>
  <si>
    <t>ApartadóAntioquiaC.Institucional</t>
  </si>
  <si>
    <t>ApartadóAntioquiaSeñal Colombia</t>
  </si>
  <si>
    <t>Atrato</t>
  </si>
  <si>
    <t>ApartadóAntioquiaTeleantioquia</t>
  </si>
  <si>
    <t>Ayapel</t>
  </si>
  <si>
    <t>ApartadóAntioquiaRCN TV S.A.</t>
  </si>
  <si>
    <t>Bagadó</t>
  </si>
  <si>
    <t>ApartadóAntioquiaCaracol TV S.A.</t>
  </si>
  <si>
    <t>ArboletesAntioquiaCanal Uno</t>
  </si>
  <si>
    <t>ArboletesAntioquiaC.Institucional</t>
  </si>
  <si>
    <t>Módulo Preselector</t>
  </si>
  <si>
    <t>ArboletesAntioquiaSeñal Colombia</t>
  </si>
  <si>
    <t>ArboletesAntioquiaTeleantioquia</t>
  </si>
  <si>
    <t>Baranoa</t>
  </si>
  <si>
    <t>ArboletesAntioquiaRCN TV S.A.</t>
  </si>
  <si>
    <t>Baraya</t>
  </si>
  <si>
    <t>ANRITSU</t>
  </si>
  <si>
    <t>ArboletesAntioquiaCaracol TV S.A.</t>
  </si>
  <si>
    <t>ArgeliaAntioquiaCanal Uno</t>
  </si>
  <si>
    <t>Barbosa</t>
  </si>
  <si>
    <t>ArgeliaAntioquiaC.Institucional</t>
  </si>
  <si>
    <t>ArgeliaAntioquiaSeñal Colombia</t>
  </si>
  <si>
    <t>Barichara</t>
  </si>
  <si>
    <t>ArgeliaAntioquiaTeleantioquia</t>
  </si>
  <si>
    <t>Barranca de Upía</t>
  </si>
  <si>
    <t>ArgeliaAntioquiaRCN TV S.A.</t>
  </si>
  <si>
    <t>ArgeliaAntioquiaCaracol TV S.A.</t>
  </si>
  <si>
    <t>Barrancas</t>
  </si>
  <si>
    <t>ArmeniaAntioquiaCanal Uno</t>
  </si>
  <si>
    <t>Barranco de Loba</t>
  </si>
  <si>
    <t>ArmeniaAntioquiaC.Institucional</t>
  </si>
  <si>
    <t>Barranco Minas</t>
  </si>
  <si>
    <t>ArmeniaAntioquiaSeñal Colombia</t>
  </si>
  <si>
    <t>ArmeniaAntioquiaTeleantioquia</t>
  </si>
  <si>
    <t>Becerril</t>
  </si>
  <si>
    <t>ArmeniaAntioquiaRCN TV S.A.</t>
  </si>
  <si>
    <t>Belalcázar</t>
  </si>
  <si>
    <t>ArmeniaAntioquiaCaracol TV S.A.</t>
  </si>
  <si>
    <t>BarbosaAntioquiaCanal Uno</t>
  </si>
  <si>
    <t>BarbosaAntioquiaC.Institucional</t>
  </si>
  <si>
    <t>Belén de Los Andaquies</t>
  </si>
  <si>
    <t>BarbosaAntioquiaSeñal Colombia</t>
  </si>
  <si>
    <t>Belén de Umbría</t>
  </si>
  <si>
    <t>BarbosaAntioquiaTeleantioquia</t>
  </si>
  <si>
    <t>BarbosaAntioquiaRCN TV S.A.</t>
  </si>
  <si>
    <t>BarbosaAntioquiaCaracol TV S.A.</t>
  </si>
  <si>
    <t>Beltrán</t>
  </si>
  <si>
    <t>BarbosaAntioquiaTelemedellín</t>
  </si>
  <si>
    <t>Berbeo</t>
  </si>
  <si>
    <t>BelmiraAntioquiaCanal Uno</t>
  </si>
  <si>
    <t>BelmiraAntioquiaC.Institucional</t>
  </si>
  <si>
    <t>Betéitiva</t>
  </si>
  <si>
    <t>BelmiraAntioquiaSeñal Colombia</t>
  </si>
  <si>
    <t>Betulia</t>
  </si>
  <si>
    <t>BelmiraAntioquiaTeleantioquia</t>
  </si>
  <si>
    <t>BelmiraAntioquiaRCN TV S.A.</t>
  </si>
  <si>
    <t>Bituima</t>
  </si>
  <si>
    <t>BelmiraAntioquiaCaracol TV S.A.</t>
  </si>
  <si>
    <t>BelloAntioquiaCanal Uno</t>
  </si>
  <si>
    <t>Bochalema</t>
  </si>
  <si>
    <t>BelloAntioquiaC.Institucional</t>
  </si>
  <si>
    <t>Bogotá, D.C.</t>
  </si>
  <si>
    <t>Bogota D.C.</t>
  </si>
  <si>
    <t>BelloAntioquiaSeñal Colombia</t>
  </si>
  <si>
    <t>Bojacá</t>
  </si>
  <si>
    <t>BelloAntioquiaTeleantioquia</t>
  </si>
  <si>
    <t>Bojaya</t>
  </si>
  <si>
    <t>BelloAntioquiaRCN TV S.A.</t>
  </si>
  <si>
    <t>BelloAntioquiaCaracol TV S.A.</t>
  </si>
  <si>
    <t>BelloAntioquiaTelemedellín</t>
  </si>
  <si>
    <t>BetaniaAntioquiaCanal Uno</t>
  </si>
  <si>
    <t>BetaniaAntioquiaC.Institucional</t>
  </si>
  <si>
    <t>Boyacá</t>
  </si>
  <si>
    <t>BetaniaAntioquiaSeñal Colombia</t>
  </si>
  <si>
    <t>BetaniaAntioquiaTeleantioquia</t>
  </si>
  <si>
    <t>BetaniaAntioquiaRCN TV S.A.</t>
  </si>
  <si>
    <t>Bucaramanga</t>
  </si>
  <si>
    <t>BetaniaAntioquiaCaracol TV S.A.</t>
  </si>
  <si>
    <t>Bucarasica</t>
  </si>
  <si>
    <t>BetuliaAntioquiaCanal Uno</t>
  </si>
  <si>
    <t>BetuliaAntioquiaC.Institucional</t>
  </si>
  <si>
    <t>BetuliaAntioquiaSeñal Colombia</t>
  </si>
  <si>
    <t>BetuliaAntioquiaTeleantioquia</t>
  </si>
  <si>
    <t>BetuliaAntioquiaRCN TV S.A.</t>
  </si>
  <si>
    <t>BetuliaAntioquiaCaracol TV S.A.</t>
  </si>
  <si>
    <t>Buenos Aires</t>
  </si>
  <si>
    <t>Ciudad BolívarAntioquiaCanal Uno</t>
  </si>
  <si>
    <t>Ciudad BolívarAntioquiaC.Institucional</t>
  </si>
  <si>
    <t>Bugalagrande</t>
  </si>
  <si>
    <t>Ciudad BolívarAntioquiaSeñal Colombia</t>
  </si>
  <si>
    <t>Buriticá</t>
  </si>
  <si>
    <t>Ciudad BolívarAntioquiaTeleantioquia</t>
  </si>
  <si>
    <t>Busbanzá</t>
  </si>
  <si>
    <t>Ciudad BolívarAntioquiaRCN TV S.A.</t>
  </si>
  <si>
    <t>Cabrera</t>
  </si>
  <si>
    <t>Ciudad BolívarAntioquiaCaracol TV S.A.</t>
  </si>
  <si>
    <t>BriceñoAntioquiaTeleantioquia</t>
  </si>
  <si>
    <t>Cabuyaro</t>
  </si>
  <si>
    <t>BriceñoAntioquiaRCN TV S.A.</t>
  </si>
  <si>
    <t>Cacahual</t>
  </si>
  <si>
    <t>BriceñoAntioquiaCaracol TV S.A.</t>
  </si>
  <si>
    <t>BuriticáAntioquiaCanal Uno</t>
  </si>
  <si>
    <t>Cachipay</t>
  </si>
  <si>
    <t>BuriticáAntioquiaC.Institucional</t>
  </si>
  <si>
    <t>Cachirá</t>
  </si>
  <si>
    <t>BuriticáAntioquiaSeñal Colombia</t>
  </si>
  <si>
    <t>Cácota</t>
  </si>
  <si>
    <t>BuriticáAntioquiaTeleantioquia</t>
  </si>
  <si>
    <t>Caicedo</t>
  </si>
  <si>
    <t>BuriticáAntioquiaRCN TV S.A.</t>
  </si>
  <si>
    <t>Caicedonia</t>
  </si>
  <si>
    <t>BuriticáAntioquiaCaracol TV S.A.</t>
  </si>
  <si>
    <t>Caimito</t>
  </si>
  <si>
    <t>CáceresAntioquiaTeleantioquia</t>
  </si>
  <si>
    <t>CáceresAntioquiaRCN TV S.A.</t>
  </si>
  <si>
    <t>Cajibío</t>
  </si>
  <si>
    <t>CáceresAntioquiaCaracol TV S.A.</t>
  </si>
  <si>
    <t>Cajicá</t>
  </si>
  <si>
    <t>CaicedoAntioquiaCanal Uno</t>
  </si>
  <si>
    <t>Calamar</t>
  </si>
  <si>
    <t>CaicedoAntioquiaC.Institucional</t>
  </si>
  <si>
    <t>CaicedoAntioquiaSeñal Colombia</t>
  </si>
  <si>
    <t>Calarca</t>
  </si>
  <si>
    <t>CaicedoAntioquiaTeleantioquia</t>
  </si>
  <si>
    <t>CaicedoAntioquiaRCN TV S.A.</t>
  </si>
  <si>
    <t>CaicedoAntioquiaCaracol TV S.A.</t>
  </si>
  <si>
    <t>Caldono</t>
  </si>
  <si>
    <t>CaldasAntioquiaCanal Uno</t>
  </si>
  <si>
    <t>Cali</t>
  </si>
  <si>
    <t>CaldasAntioquiaC.Institucional</t>
  </si>
  <si>
    <t>California</t>
  </si>
  <si>
    <t>CaldasAntioquiaSeñal Colombia</t>
  </si>
  <si>
    <t>Calima</t>
  </si>
  <si>
    <t>CaldasAntioquiaTeleantioquia</t>
  </si>
  <si>
    <t>Caloto</t>
  </si>
  <si>
    <t>CaldasAntioquiaRCN TV S.A.</t>
  </si>
  <si>
    <t>CaldasAntioquiaCaracol TV S.A.</t>
  </si>
  <si>
    <t>Campo de La Cruz</t>
  </si>
  <si>
    <t>CaldasAntioquiaTelemedellín</t>
  </si>
  <si>
    <t>Campoalegre</t>
  </si>
  <si>
    <t>CampamentoAntioquiaCanal Uno</t>
  </si>
  <si>
    <t>Campohermoso</t>
  </si>
  <si>
    <t>CampamentoAntioquiaC.Institucional</t>
  </si>
  <si>
    <t>Canalete</t>
  </si>
  <si>
    <t>CampamentoAntioquiaSeñal Colombia</t>
  </si>
  <si>
    <t>Candelaria</t>
  </si>
  <si>
    <t>CampamentoAntioquiaTeleantioquia</t>
  </si>
  <si>
    <t>CampamentoAntioquiaRCN TV S.A.</t>
  </si>
  <si>
    <t>Cantagallo</t>
  </si>
  <si>
    <t>CampamentoAntioquiaCaracol TV S.A.</t>
  </si>
  <si>
    <t>CañasgordasAntioquiaCanal Uno</t>
  </si>
  <si>
    <t>Caparrapí</t>
  </si>
  <si>
    <t>CañasgordasAntioquiaC.Institucional</t>
  </si>
  <si>
    <t>Capitanejo</t>
  </si>
  <si>
    <t>CañasgordasAntioquiaSeñal Colombia</t>
  </si>
  <si>
    <t>Caqueza</t>
  </si>
  <si>
    <t>CañasgordasAntioquiaTeleantioquia</t>
  </si>
  <si>
    <t>Caracolí</t>
  </si>
  <si>
    <t>CañasgordasAntioquiaRCN TV S.A.</t>
  </si>
  <si>
    <t>CañasgordasAntioquiaCaracol TV S.A.</t>
  </si>
  <si>
    <t>CaracolíAntioquiaCanal Uno</t>
  </si>
  <si>
    <t>CaracolíAntioquiaC.Institucional</t>
  </si>
  <si>
    <t>Carmen de Apicalá</t>
  </si>
  <si>
    <t>CaracolíAntioquiaSeñal Colombia</t>
  </si>
  <si>
    <t>Carmen de Carupa</t>
  </si>
  <si>
    <t>CaracolíAntioquiaTeleantioquia</t>
  </si>
  <si>
    <t>Carmen del Darien</t>
  </si>
  <si>
    <t>CaracolíAntioquiaRCN TV S.A.</t>
  </si>
  <si>
    <t>CaracolíAntioquiaCaracol TV S.A.</t>
  </si>
  <si>
    <t>Cartagena</t>
  </si>
  <si>
    <t>CaramantaAntioquiaCanal Uno</t>
  </si>
  <si>
    <t>Cartagena del Chairá</t>
  </si>
  <si>
    <t>CaramantaAntioquiaC.Institucional</t>
  </si>
  <si>
    <t>Cartago</t>
  </si>
  <si>
    <t>CaramantaAntioquiaSeñal Colombia</t>
  </si>
  <si>
    <t>Caruru</t>
  </si>
  <si>
    <t>CaramantaAntioquiaTeleantioquia</t>
  </si>
  <si>
    <t>Casabianca</t>
  </si>
  <si>
    <t>CaramantaAntioquiaRCN TV S.A.</t>
  </si>
  <si>
    <t>Castilla la Nueva</t>
  </si>
  <si>
    <t>CaramantaAntioquiaCaracol TV S.A.</t>
  </si>
  <si>
    <t>CarepaAntioquiaCanal Uno</t>
  </si>
  <si>
    <t>Cepitá</t>
  </si>
  <si>
    <t>CarepaAntioquiaC.Institucional</t>
  </si>
  <si>
    <t>Cereté</t>
  </si>
  <si>
    <t>CarepaAntioquiaSeñal Colombia</t>
  </si>
  <si>
    <t>Cerinza</t>
  </si>
  <si>
    <t>CarepaAntioquiaTeleantioquia</t>
  </si>
  <si>
    <t>CarepaAntioquiaRCN TV S.A.</t>
  </si>
  <si>
    <t>Cerro San Antonio</t>
  </si>
  <si>
    <t>CarepaAntioquiaCaracol TV S.A.</t>
  </si>
  <si>
    <t>Cértegui</t>
  </si>
  <si>
    <t>El Carmen de ViboralAntioquiaCanal Uno</t>
  </si>
  <si>
    <t>El Carmen de ViboralAntioquiaC.Institucional</t>
  </si>
  <si>
    <t>Chaguaní</t>
  </si>
  <si>
    <t>El Carmen de ViboralAntioquiaSeñal Colombia</t>
  </si>
  <si>
    <t>Chalán</t>
  </si>
  <si>
    <t>El Carmen de ViboralAntioquiaTeleantioquia</t>
  </si>
  <si>
    <t>Chameza</t>
  </si>
  <si>
    <t>El Carmen de ViboralAntioquiaRCN TV S.A.</t>
  </si>
  <si>
    <t>Chaparral</t>
  </si>
  <si>
    <t>El Carmen de ViboralAntioquiaCaracol TV S.A.</t>
  </si>
  <si>
    <t>CarolinaAntioquiaCanal Uno</t>
  </si>
  <si>
    <t>CarolinaAntioquiaC.Institucional</t>
  </si>
  <si>
    <t>Chía</t>
  </si>
  <si>
    <t>CarolinaAntioquiaSeñal Colombia</t>
  </si>
  <si>
    <t>Chigorodó</t>
  </si>
  <si>
    <t>CarolinaAntioquiaTeleantioquia</t>
  </si>
  <si>
    <t>Chima</t>
  </si>
  <si>
    <t>CarolinaAntioquiaRCN TV S.A.</t>
  </si>
  <si>
    <t>Chimá</t>
  </si>
  <si>
    <t>CarolinaAntioquiaCaracol TV S.A.</t>
  </si>
  <si>
    <t>Chimichagua</t>
  </si>
  <si>
    <t>CaucasiaAntioquiaCanal Uno</t>
  </si>
  <si>
    <t>CaucasiaAntioquiaC.Institucional</t>
  </si>
  <si>
    <t>Chinavita</t>
  </si>
  <si>
    <t>CaucasiaAntioquiaSeñal Colombia</t>
  </si>
  <si>
    <t>CaucasiaAntioquiaTeleantioquia</t>
  </si>
  <si>
    <t>Chinú</t>
  </si>
  <si>
    <t>CaucasiaAntioquiaRCN TV S.A.</t>
  </si>
  <si>
    <t>Chipaque</t>
  </si>
  <si>
    <t>CaucasiaAntioquiaCaracol TV S.A.</t>
  </si>
  <si>
    <t>Chipatá</t>
  </si>
  <si>
    <t>ChigorodóAntioquiaCanal Uno</t>
  </si>
  <si>
    <t>Chiquinquirá</t>
  </si>
  <si>
    <t>ChigorodóAntioquiaC.Institucional</t>
  </si>
  <si>
    <t>Chíquiza</t>
  </si>
  <si>
    <t>ChigorodóAntioquiaSeñal Colombia</t>
  </si>
  <si>
    <t>Chiriguaná</t>
  </si>
  <si>
    <t>ChigorodóAntioquiaTeleantioquia</t>
  </si>
  <si>
    <t>Chiscas</t>
  </si>
  <si>
    <t>ChigorodóAntioquiaRCN TV S.A.</t>
  </si>
  <si>
    <t>Chita</t>
  </si>
  <si>
    <t>ChigorodóAntioquiaCaracol TV S.A.</t>
  </si>
  <si>
    <t>Chitagá</t>
  </si>
  <si>
    <t>CisnerosAntioquiaCanal Uno</t>
  </si>
  <si>
    <t>Chitaraque</t>
  </si>
  <si>
    <t>CisnerosAntioquiaC.Institucional</t>
  </si>
  <si>
    <t>Chivatá</t>
  </si>
  <si>
    <t>CisnerosAntioquiaSeñal Colombia</t>
  </si>
  <si>
    <t>Chivolo</t>
  </si>
  <si>
    <t>CisnerosAntioquiaTeleantioquia</t>
  </si>
  <si>
    <t>Chivor</t>
  </si>
  <si>
    <t>CisnerosAntioquiaRCN TV S.A.</t>
  </si>
  <si>
    <t>CisnerosAntioquiaCaracol TV S.A.</t>
  </si>
  <si>
    <t>CocornáAntioquiaCanal Uno</t>
  </si>
  <si>
    <t>Cicuco</t>
  </si>
  <si>
    <t>CocornáAntioquiaC.Institucional</t>
  </si>
  <si>
    <t>Ciénaga</t>
  </si>
  <si>
    <t>CocornáAntioquiaSeñal Colombia</t>
  </si>
  <si>
    <t>Ciénaga de Oro</t>
  </si>
  <si>
    <t>CocornáAntioquiaTeleantioquia</t>
  </si>
  <si>
    <t>Ciénega</t>
  </si>
  <si>
    <t>CocornáAntioquiaRCN TV S.A.</t>
  </si>
  <si>
    <t>CocornáAntioquiaCaracol TV S.A.</t>
  </si>
  <si>
    <t>Circasia</t>
  </si>
  <si>
    <t>ConcepciónAntioquiaCanal Uno</t>
  </si>
  <si>
    <t>ConcepciónAntioquiaC.Institucional</t>
  </si>
  <si>
    <t>ConcepciónAntioquiaSeñal Colombia</t>
  </si>
  <si>
    <t>Clemencia</t>
  </si>
  <si>
    <t>ConcepciónAntioquiaTeleantioquia</t>
  </si>
  <si>
    <t>ConcepciónAntioquiaRCN TV S.A.</t>
  </si>
  <si>
    <t>Coello</t>
  </si>
  <si>
    <t>ConcepciónAntioquiaCaracol TV S.A.</t>
  </si>
  <si>
    <t>Cogua</t>
  </si>
  <si>
    <t>ConcordiaAntioquiaCanal Uno</t>
  </si>
  <si>
    <t>ConcordiaAntioquiaC.Institucional</t>
  </si>
  <si>
    <t>Colón</t>
  </si>
  <si>
    <t>ConcordiaAntioquiaSeñal Colombia</t>
  </si>
  <si>
    <t>ConcordiaAntioquiaTeleantioquia</t>
  </si>
  <si>
    <t>Coloso</t>
  </si>
  <si>
    <t>ConcordiaAntioquiaRCN TV S.A.</t>
  </si>
  <si>
    <t>Cómbita</t>
  </si>
  <si>
    <t>ConcordiaAntioquiaCaracol TV S.A.</t>
  </si>
  <si>
    <t>CopacabanaAntioquiaCanal Uno</t>
  </si>
  <si>
    <t>CopacabanaAntioquiaC.Institucional</t>
  </si>
  <si>
    <t>CopacabanaAntioquiaSeñal Colombia</t>
  </si>
  <si>
    <t>CopacabanaAntioquiaTeleantioquia</t>
  </si>
  <si>
    <t>Condoto</t>
  </si>
  <si>
    <t>CopacabanaAntioquiaRCN TV S.A.</t>
  </si>
  <si>
    <t>Confines</t>
  </si>
  <si>
    <t>CopacabanaAntioquiaCaracol TV S.A.</t>
  </si>
  <si>
    <t>Consaca</t>
  </si>
  <si>
    <t>CopacabanaAntioquiaTelemedellín</t>
  </si>
  <si>
    <t>DabeibaAntioquiaCanal Uno</t>
  </si>
  <si>
    <t>DabeibaAntioquiaC.Institucional</t>
  </si>
  <si>
    <t>DabeibaAntioquiaSeñal Colombia</t>
  </si>
  <si>
    <t>Copacabana</t>
  </si>
  <si>
    <t>DabeibaAntioquiaTeleantioquia</t>
  </si>
  <si>
    <t>Coper</t>
  </si>
  <si>
    <t>DabeibaAntioquiaRCN TV S.A.</t>
  </si>
  <si>
    <t>Córdoba</t>
  </si>
  <si>
    <t>DabeibaAntioquiaCaracol TV S.A.</t>
  </si>
  <si>
    <t>Don MatíasAntioquiaCanal Uno</t>
  </si>
  <si>
    <t>Don MatíasAntioquiaC.Institucional</t>
  </si>
  <si>
    <t>Corinto</t>
  </si>
  <si>
    <t>Don MatíasAntioquiaSeñal Colombia</t>
  </si>
  <si>
    <t>Don MatíasAntioquiaTeleantioquia</t>
  </si>
  <si>
    <t>Corozal</t>
  </si>
  <si>
    <t>Don MatíasAntioquiaRCN TV S.A.</t>
  </si>
  <si>
    <t>Corrales</t>
  </si>
  <si>
    <t>Don MatíasAntioquiaCaracol TV S.A.</t>
  </si>
  <si>
    <t>Cota</t>
  </si>
  <si>
    <t>EbéjicoAntioquiaCanal Uno</t>
  </si>
  <si>
    <t>Cotorra</t>
  </si>
  <si>
    <t>EbéjicoAntioquiaC.Institucional</t>
  </si>
  <si>
    <t>Covarachía</t>
  </si>
  <si>
    <t>EbéjicoAntioquiaSeñal Colombia</t>
  </si>
  <si>
    <t>Coveñas</t>
  </si>
  <si>
    <t>EbéjicoAntioquiaTeleantioquia</t>
  </si>
  <si>
    <t>Coyaima</t>
  </si>
  <si>
    <t>EbéjicoAntioquiaRCN TV S.A.</t>
  </si>
  <si>
    <t>Cravo Norte</t>
  </si>
  <si>
    <t>EbéjicoAntioquiaCaracol TV S.A.</t>
  </si>
  <si>
    <t>Cuaspud</t>
  </si>
  <si>
    <t>El BagreAntioquiaTeleantioquia</t>
  </si>
  <si>
    <t>Cubará</t>
  </si>
  <si>
    <t>El BagreAntioquiaRCN TV S.A.</t>
  </si>
  <si>
    <t>Cubarral</t>
  </si>
  <si>
    <t>El BagreAntioquiaCaracol TV S.A.</t>
  </si>
  <si>
    <t>EntrerriosAntioquiaCanal Uno</t>
  </si>
  <si>
    <t>EntrerriosAntioquiaC.Institucional</t>
  </si>
  <si>
    <t>Cúcuta</t>
  </si>
  <si>
    <t>EntrerriosAntioquiaSeñal Colombia</t>
  </si>
  <si>
    <t>Cucutilla</t>
  </si>
  <si>
    <t>EntrerriosAntioquiaTeleantioquia</t>
  </si>
  <si>
    <t>Cuítiva</t>
  </si>
  <si>
    <t>EntrerriosAntioquiaRCN TV S.A.</t>
  </si>
  <si>
    <t>Cumaral</t>
  </si>
  <si>
    <t>EntrerriosAntioquiaCaracol TV S.A.</t>
  </si>
  <si>
    <t>Cumaribo</t>
  </si>
  <si>
    <t>EnvigadoAntioquiaCanal Uno</t>
  </si>
  <si>
    <t>Cumbal</t>
  </si>
  <si>
    <t>EnvigadoAntioquiaC.Institucional</t>
  </si>
  <si>
    <t>Cumbitara</t>
  </si>
  <si>
    <t>EnvigadoAntioquiaSeñal Colombia</t>
  </si>
  <si>
    <t>Cunday</t>
  </si>
  <si>
    <t>EnvigadoAntioquiaTeleantioquia</t>
  </si>
  <si>
    <t>Curillo</t>
  </si>
  <si>
    <t>EnvigadoAntioquiaRCN TV S.A.</t>
  </si>
  <si>
    <t>Curití</t>
  </si>
  <si>
    <t>EnvigadoAntioquiaCaracol TV S.A.</t>
  </si>
  <si>
    <t>FredoniaAntioquiaCanal Uno</t>
  </si>
  <si>
    <t>FredoniaAntioquiaC.Institucional</t>
  </si>
  <si>
    <t>FredoniaAntioquiaSeñal Colombia</t>
  </si>
  <si>
    <t>Dibulla</t>
  </si>
  <si>
    <t>FredoniaAntioquiaTeleantioquia</t>
  </si>
  <si>
    <t>Distracción</t>
  </si>
  <si>
    <t>FredoniaAntioquiaRCN TV S.A.</t>
  </si>
  <si>
    <t>Dolores</t>
  </si>
  <si>
    <t>FredoniaAntioquiaCaracol TV S.A.</t>
  </si>
  <si>
    <t>FrontinoAntioquiaCanal Uno</t>
  </si>
  <si>
    <t>Dosquebradas</t>
  </si>
  <si>
    <t>FrontinoAntioquiaC.Institucional</t>
  </si>
  <si>
    <t>Duitama</t>
  </si>
  <si>
    <t>FrontinoAntioquiaSeñal Colombia</t>
  </si>
  <si>
    <t>Durania</t>
  </si>
  <si>
    <t>FrontinoAntioquiaTeleantioquia</t>
  </si>
  <si>
    <t>FrontinoAntioquiaRCN TV S.A.</t>
  </si>
  <si>
    <t>FrontinoAntioquiaCaracol TV S.A.</t>
  </si>
  <si>
    <t>GiraldoAntioquiaCanal Uno</t>
  </si>
  <si>
    <t>El Banco</t>
  </si>
  <si>
    <t>GiraldoAntioquiaC.Institucional</t>
  </si>
  <si>
    <t>GiraldoAntioquiaSeñal Colombia</t>
  </si>
  <si>
    <t>El Calvario</t>
  </si>
  <si>
    <t>GiraldoAntioquiaTeleantioquia</t>
  </si>
  <si>
    <t>El Cantón del San Pablo</t>
  </si>
  <si>
    <t>GiraldoAntioquiaRCN TV S.A.</t>
  </si>
  <si>
    <t>GiraldoAntioquiaCaracol TV S.A.</t>
  </si>
  <si>
    <t>El Carmen de Atrato</t>
  </si>
  <si>
    <t>GirardotaAntioquiaCanal Uno</t>
  </si>
  <si>
    <t>El Carmen de Bolívar</t>
  </si>
  <si>
    <t>GirardotaAntioquiaC.Institucional</t>
  </si>
  <si>
    <t>El Carmen de Chucurí</t>
  </si>
  <si>
    <t>GirardotaAntioquiaSeñal Colombia</t>
  </si>
  <si>
    <t>El Carmen de Viboral</t>
  </si>
  <si>
    <t>GirardotaAntioquiaTeleantioquia</t>
  </si>
  <si>
    <t>GirardotaAntioquiaRCN TV S.A.</t>
  </si>
  <si>
    <t>El Cerrito</t>
  </si>
  <si>
    <t>GirardotaAntioquiaCaracol TV S.A.</t>
  </si>
  <si>
    <t>El Charco</t>
  </si>
  <si>
    <t>GirardotaAntioquiaTelemedellín</t>
  </si>
  <si>
    <t>Gómez PlataAntioquiaCanal Uno</t>
  </si>
  <si>
    <t>El Colegio</t>
  </si>
  <si>
    <t>Gómez PlataAntioquiaC.Institucional</t>
  </si>
  <si>
    <t>Gómez PlataAntioquiaSeñal Colombia</t>
  </si>
  <si>
    <t>El Doncello</t>
  </si>
  <si>
    <t>Gómez PlataAntioquiaTeleantioquia</t>
  </si>
  <si>
    <t>El Dorado</t>
  </si>
  <si>
    <t>Gómez PlataAntioquiaRCN TV S.A.</t>
  </si>
  <si>
    <t>Gómez PlataAntioquiaCaracol TV S.A.</t>
  </si>
  <si>
    <t>El Encanto</t>
  </si>
  <si>
    <t>GranadaAntioquiaCanal Uno</t>
  </si>
  <si>
    <t>GranadaAntioquiaC.Institucional</t>
  </si>
  <si>
    <t>El Guacamayo</t>
  </si>
  <si>
    <t>GranadaAntioquiaSeñal Colombia</t>
  </si>
  <si>
    <t>El Guamo</t>
  </si>
  <si>
    <t>GranadaAntioquiaTeleantioquia</t>
  </si>
  <si>
    <t>El Litoral del San Juan</t>
  </si>
  <si>
    <t>GranadaAntioquiaRCN TV S.A.</t>
  </si>
  <si>
    <t>El Molino</t>
  </si>
  <si>
    <t>GranadaAntioquiaCaracol TV S.A.</t>
  </si>
  <si>
    <t>El Paso</t>
  </si>
  <si>
    <t>GuadalupeAntioquiaCanal Uno</t>
  </si>
  <si>
    <t>El Paujil</t>
  </si>
  <si>
    <t>GuadalupeAntioquiaC.Institucional</t>
  </si>
  <si>
    <t>El Peñol</t>
  </si>
  <si>
    <t>GuadalupeAntioquiaSeñal Colombia</t>
  </si>
  <si>
    <t>El Peñón</t>
  </si>
  <si>
    <t>GuadalupeAntioquiaTeleantioquia</t>
  </si>
  <si>
    <t>GuadalupeAntioquiaRCN TV S.A.</t>
  </si>
  <si>
    <t>GuadalupeAntioquiaCaracol TV S.A.</t>
  </si>
  <si>
    <t>El Piñon</t>
  </si>
  <si>
    <t>GuarneAntioquiaCanal Uno</t>
  </si>
  <si>
    <t>El Playón</t>
  </si>
  <si>
    <t>GuarneAntioquiaC.Institucional</t>
  </si>
  <si>
    <t>El Retén</t>
  </si>
  <si>
    <t>GuarneAntioquiaSeñal Colombia</t>
  </si>
  <si>
    <t>El Retorno</t>
  </si>
  <si>
    <t>GuarneAntioquiaTeleantioquia</t>
  </si>
  <si>
    <t>El Roble</t>
  </si>
  <si>
    <t>GuarneAntioquiaRCN TV S.A.</t>
  </si>
  <si>
    <t>El Rosal</t>
  </si>
  <si>
    <t>GuarneAntioquiaCaracol TV S.A.</t>
  </si>
  <si>
    <t>GuatapéAntioquiaCanal Uno</t>
  </si>
  <si>
    <t>El Santuario</t>
  </si>
  <si>
    <t>GuatapéAntioquiaC.Institucional</t>
  </si>
  <si>
    <t>GuatapéAntioquiaSeñal Colombia</t>
  </si>
  <si>
    <t>GuatapéAntioquiaTeleantioquia</t>
  </si>
  <si>
    <t>GuatapéAntioquiaRCN TV S.A.</t>
  </si>
  <si>
    <t>El Tarra</t>
  </si>
  <si>
    <t>GuatapéAntioquiaCaracol TV S.A.</t>
  </si>
  <si>
    <t>El Zulia</t>
  </si>
  <si>
    <t>HeliconiaAntioquiaCanal Uno</t>
  </si>
  <si>
    <t>Elías</t>
  </si>
  <si>
    <t>HeliconiaAntioquiaC.Institucional</t>
  </si>
  <si>
    <t>Encino</t>
  </si>
  <si>
    <t>HeliconiaAntioquiaSeñal Colombia</t>
  </si>
  <si>
    <t>Enciso</t>
  </si>
  <si>
    <t>HeliconiaAntioquiaTeleantioquia</t>
  </si>
  <si>
    <t>HeliconiaAntioquiaRCN TV S.A.</t>
  </si>
  <si>
    <t>Envigado</t>
  </si>
  <si>
    <t>HeliconiaAntioquiaCaracol TV S.A.</t>
  </si>
  <si>
    <t>Espinal</t>
  </si>
  <si>
    <t>HispaniaAntioquiaCanal Uno</t>
  </si>
  <si>
    <t>Facatativá</t>
  </si>
  <si>
    <t>HispaniaAntioquiaC.Institucional</t>
  </si>
  <si>
    <t>Falan</t>
  </si>
  <si>
    <t>HispaniaAntioquiaSeñal Colombia</t>
  </si>
  <si>
    <t>Filadelfia</t>
  </si>
  <si>
    <t>HispaniaAntioquiaTeleantioquia</t>
  </si>
  <si>
    <t>Filandia</t>
  </si>
  <si>
    <t>HispaniaAntioquiaRCN TV S.A.</t>
  </si>
  <si>
    <t>Firavitoba</t>
  </si>
  <si>
    <t>HispaniaAntioquiaCaracol TV S.A.</t>
  </si>
  <si>
    <t>Flandes</t>
  </si>
  <si>
    <t>ItaguiAntioquiaCanal Uno</t>
  </si>
  <si>
    <t>Florencia</t>
  </si>
  <si>
    <t>ItaguiAntioquiaC.Institucional</t>
  </si>
  <si>
    <t>ItaguiAntioquiaSeñal Colombia</t>
  </si>
  <si>
    <t>Floresta</t>
  </si>
  <si>
    <t>ItaguiAntioquiaTeleantioquia</t>
  </si>
  <si>
    <t>Florián</t>
  </si>
  <si>
    <t>ItaguiAntioquiaRCN TV S.A.</t>
  </si>
  <si>
    <t>Florida</t>
  </si>
  <si>
    <t>ItaguiAntioquiaCaracol TV S.A.</t>
  </si>
  <si>
    <t>Floridablanca</t>
  </si>
  <si>
    <t>ItuangoAntioquiaCanal Uno</t>
  </si>
  <si>
    <t>Fomeque</t>
  </si>
  <si>
    <t>ItuangoAntioquiaC.Institucional</t>
  </si>
  <si>
    <t>Fonseca</t>
  </si>
  <si>
    <t>ItuangoAntioquiaSeñal Colombia</t>
  </si>
  <si>
    <t>ItuangoAntioquiaTeleantioquia</t>
  </si>
  <si>
    <t>Fosca</t>
  </si>
  <si>
    <t>ItuangoAntioquiaRCN TV S.A.</t>
  </si>
  <si>
    <t>Francisco Pizarro</t>
  </si>
  <si>
    <t>ItuangoAntioquiaCaracol TV S.A.</t>
  </si>
  <si>
    <t>JardínAntioquiaCanal Uno</t>
  </si>
  <si>
    <t>Fresno</t>
  </si>
  <si>
    <t>JardínAntioquiaC.Institucional</t>
  </si>
  <si>
    <t>JardínAntioquiaSeñal Colombia</t>
  </si>
  <si>
    <t>Fuente de Oro</t>
  </si>
  <si>
    <t>JardínAntioquiaTeleantioquia</t>
  </si>
  <si>
    <t>Fundación</t>
  </si>
  <si>
    <t>JardínAntioquiaRCN TV S.A.</t>
  </si>
  <si>
    <t>Funes</t>
  </si>
  <si>
    <t>JardínAntioquiaCaracol TV S.A.</t>
  </si>
  <si>
    <t>Funza</t>
  </si>
  <si>
    <t>JericóAntioquiaCanal Uno</t>
  </si>
  <si>
    <t>Fúquene</t>
  </si>
  <si>
    <t>JericóAntioquiaC.Institucional</t>
  </si>
  <si>
    <t>Fusagasugá</t>
  </si>
  <si>
    <t>JericóAntioquiaSeñal Colombia</t>
  </si>
  <si>
    <t>Gachala</t>
  </si>
  <si>
    <t>JericóAntioquiaTeleantioquia</t>
  </si>
  <si>
    <t>Gachancipá</t>
  </si>
  <si>
    <t>JericóAntioquiaRCN TV S.A.</t>
  </si>
  <si>
    <t>Gachantivá</t>
  </si>
  <si>
    <t>JericóAntioquiaCaracol TV S.A.</t>
  </si>
  <si>
    <t>Gachetá</t>
  </si>
  <si>
    <t>La CejaAntioquiaCanal Uno</t>
  </si>
  <si>
    <t>Galán</t>
  </si>
  <si>
    <t>La CejaAntioquiaC.Institucional</t>
  </si>
  <si>
    <t>Galapa</t>
  </si>
  <si>
    <t>La CejaAntioquiaSeñal Colombia</t>
  </si>
  <si>
    <t>La CejaAntioquiaTeleantioquia</t>
  </si>
  <si>
    <t>Gama</t>
  </si>
  <si>
    <t>La CejaAntioquiaRCN TV S.A.</t>
  </si>
  <si>
    <t>Gamarra</t>
  </si>
  <si>
    <t>La CejaAntioquiaCaracol TV S.A.</t>
  </si>
  <si>
    <t>Gambita</t>
  </si>
  <si>
    <t>La EstrellaAntioquiaCanal Uno</t>
  </si>
  <si>
    <t>Gameza</t>
  </si>
  <si>
    <t>La EstrellaAntioquiaC.Institucional</t>
  </si>
  <si>
    <t>Garagoa</t>
  </si>
  <si>
    <t>La EstrellaAntioquiaSeñal Colombia</t>
  </si>
  <si>
    <t>La EstrellaAntioquiaTeleantioquia</t>
  </si>
  <si>
    <t>La EstrellaAntioquiaRCN TV S.A.</t>
  </si>
  <si>
    <t>La EstrellaAntioquiaCaracol TV S.A.</t>
  </si>
  <si>
    <t>Ginebra</t>
  </si>
  <si>
    <t>La EstrellaAntioquiaTelemedellín</t>
  </si>
  <si>
    <t>Giraldo</t>
  </si>
  <si>
    <t>La PintadaAntioquiaCanal Uno</t>
  </si>
  <si>
    <t>Girardot</t>
  </si>
  <si>
    <t>La PintadaAntioquiaC.Institucional</t>
  </si>
  <si>
    <t>Girardota</t>
  </si>
  <si>
    <t>La PintadaAntioquiaSeñal Colombia</t>
  </si>
  <si>
    <t>Girón</t>
  </si>
  <si>
    <t>La PintadaAntioquiaRCN TV S.A.</t>
  </si>
  <si>
    <t>La PintadaAntioquiaCaracol TV S.A.</t>
  </si>
  <si>
    <t>González</t>
  </si>
  <si>
    <t>La UniónAntioquiaCanal Uno</t>
  </si>
  <si>
    <t>Gramalote</t>
  </si>
  <si>
    <t>La UniónAntioquiaC.Institucional</t>
  </si>
  <si>
    <t>La UniónAntioquiaSeñal Colombia</t>
  </si>
  <si>
    <t>La UniónAntioquiaTeleantioquia</t>
  </si>
  <si>
    <t>La UniónAntioquiaRCN TV S.A.</t>
  </si>
  <si>
    <t>Guaca</t>
  </si>
  <si>
    <t>La UniónAntioquiaCaracol TV S.A.</t>
  </si>
  <si>
    <t>Guacamayas</t>
  </si>
  <si>
    <t>LiborinaAntioquiaCanal Uno</t>
  </si>
  <si>
    <t>Guacarí</t>
  </si>
  <si>
    <t>LiborinaAntioquiaC.Institucional</t>
  </si>
  <si>
    <t>Guachené</t>
  </si>
  <si>
    <t>LiborinaAntioquiaSeñal Colombia</t>
  </si>
  <si>
    <t>LiborinaAntioquiaTeleantioquia</t>
  </si>
  <si>
    <t>Guachucal</t>
  </si>
  <si>
    <t>LiborinaAntioquiaRCN TV S.A.</t>
  </si>
  <si>
    <t>Guadalajara de Buga</t>
  </si>
  <si>
    <t>LiborinaAntioquiaCaracol TV S.A.</t>
  </si>
  <si>
    <t>MaceoAntioquiaCanal Uno</t>
  </si>
  <si>
    <t>MaceoAntioquiaC.Institucional</t>
  </si>
  <si>
    <t>MaceoAntioquiaSeñal Colombia</t>
  </si>
  <si>
    <t>MaceoAntioquiaTeleantioquia</t>
  </si>
  <si>
    <t>Guaitarilla</t>
  </si>
  <si>
    <t>MaceoAntioquiaRCN TV S.A.</t>
  </si>
  <si>
    <t>Gualmatán</t>
  </si>
  <si>
    <t>MaceoAntioquiaCaracol TV S.A.</t>
  </si>
  <si>
    <t>Guamal</t>
  </si>
  <si>
    <t>MarinillaAntioquiaCanal Uno</t>
  </si>
  <si>
    <t>MarinillaAntioquiaC.Institucional</t>
  </si>
  <si>
    <t>Guamo</t>
  </si>
  <si>
    <t>MarinillaAntioquiaSeñal Colombia</t>
  </si>
  <si>
    <t>Guapi</t>
  </si>
  <si>
    <t>MarinillaAntioquiaTeleantioquia</t>
  </si>
  <si>
    <t>Guapotá</t>
  </si>
  <si>
    <t>MarinillaAntioquiaRCN TV S.A.</t>
  </si>
  <si>
    <t>Guaranda</t>
  </si>
  <si>
    <t>MarinillaAntioquiaCaracol TV S.A.</t>
  </si>
  <si>
    <t>MontebelloAntioquiaCanal Uno</t>
  </si>
  <si>
    <t>Guasca</t>
  </si>
  <si>
    <t>MontebelloAntioquiaC.Institucional</t>
  </si>
  <si>
    <t>Guatapé</t>
  </si>
  <si>
    <t>MontebelloAntioquiaSeñal Colombia</t>
  </si>
  <si>
    <t>Guataquí</t>
  </si>
  <si>
    <t>MontebelloAntioquiaTeleantioquia</t>
  </si>
  <si>
    <t>Guatavita</t>
  </si>
  <si>
    <t>MontebelloAntioquiaRCN TV S.A.</t>
  </si>
  <si>
    <t>Guateque</t>
  </si>
  <si>
    <t>MontebelloAntioquiaCaracol TV S.A.</t>
  </si>
  <si>
    <t>Guática</t>
  </si>
  <si>
    <t>MurindóAntioquiaCanal Uno</t>
  </si>
  <si>
    <t>Guavatá</t>
  </si>
  <si>
    <t>MurindóAntioquiaC.Institucional</t>
  </si>
  <si>
    <t>Guayabal de Siquima</t>
  </si>
  <si>
    <t>MurindóAntioquiaSeñal Colombia</t>
  </si>
  <si>
    <t>MurindóAntioquiaTeleantioquia</t>
  </si>
  <si>
    <t>Guayatá</t>
  </si>
  <si>
    <t>MurindóAntioquiaRCN TV S.A.</t>
  </si>
  <si>
    <t>Güepsa</t>
  </si>
  <si>
    <t>MurindóAntioquiaCaracol TV S.A.</t>
  </si>
  <si>
    <t>Güicán</t>
  </si>
  <si>
    <t>MutatáAntioquiaCanal Uno</t>
  </si>
  <si>
    <t>Gutiérrez</t>
  </si>
  <si>
    <t>MutatáAntioquiaC.Institucional</t>
  </si>
  <si>
    <t>Hacarí</t>
  </si>
  <si>
    <t>MutatáAntioquiaSeñal Colombia</t>
  </si>
  <si>
    <t>Hatillo de Loba</t>
  </si>
  <si>
    <t>MutatáAntioquiaTeleantioquia</t>
  </si>
  <si>
    <t>Hato</t>
  </si>
  <si>
    <t>MutatáAntioquiaRCN TV S.A.</t>
  </si>
  <si>
    <t>Hato Corozal</t>
  </si>
  <si>
    <t>MutatáAntioquiaCaracol TV S.A.</t>
  </si>
  <si>
    <t>Hatonuevo</t>
  </si>
  <si>
    <t>NariñoAntioquiaCanal Uno</t>
  </si>
  <si>
    <t>NariñoAntioquiaC.Institucional</t>
  </si>
  <si>
    <t>Herrán</t>
  </si>
  <si>
    <t>NariñoAntioquiaSeñal Colombia</t>
  </si>
  <si>
    <t>Herveo</t>
  </si>
  <si>
    <t>NariñoAntioquiaTeleantioquia</t>
  </si>
  <si>
    <t>NariñoAntioquiaRCN TV S.A.</t>
  </si>
  <si>
    <t>Hobo</t>
  </si>
  <si>
    <t>NariñoAntioquiaCaracol TV S.A.</t>
  </si>
  <si>
    <t>NecoclíAntioquiaCanal Uno</t>
  </si>
  <si>
    <t>Ibagué</t>
  </si>
  <si>
    <t>NecoclíAntioquiaC.Institucional</t>
  </si>
  <si>
    <t>Icononzo</t>
  </si>
  <si>
    <t>NecoclíAntioquiaSeñal Colombia</t>
  </si>
  <si>
    <t>Iles</t>
  </si>
  <si>
    <t>NecoclíAntioquiaTeleantioquia</t>
  </si>
  <si>
    <t>Imués</t>
  </si>
  <si>
    <t>NecoclíAntioquiaRCN TV S.A.</t>
  </si>
  <si>
    <t>NecoclíAntioquiaCaracol TV S.A.</t>
  </si>
  <si>
    <t>NechíAntioquiaTeleantioquia</t>
  </si>
  <si>
    <t>Ipiales</t>
  </si>
  <si>
    <t>NechíAntioquiaRCN TV S.A.</t>
  </si>
  <si>
    <t>Iquira</t>
  </si>
  <si>
    <t>NechíAntioquiaCaracol TV S.A.</t>
  </si>
  <si>
    <t>Isnos</t>
  </si>
  <si>
    <t>OlayaAntioquiaCanal Uno</t>
  </si>
  <si>
    <t>OlayaAntioquiaC.Institucional</t>
  </si>
  <si>
    <t>Itagui</t>
  </si>
  <si>
    <t>OlayaAntioquiaSeñal Colombia</t>
  </si>
  <si>
    <t>OlayaAntioquiaTeleantioquia</t>
  </si>
  <si>
    <t>Iza</t>
  </si>
  <si>
    <t>OlayaAntioquiaRCN TV S.A.</t>
  </si>
  <si>
    <t>Jambaló</t>
  </si>
  <si>
    <t>OlayaAntioquiaCaracol TV S.A.</t>
  </si>
  <si>
    <t>Jamundí</t>
  </si>
  <si>
    <t>PeñolAntioquiaCanal Uno</t>
  </si>
  <si>
    <t>PeñolAntioquiaC.Institucional</t>
  </si>
  <si>
    <t>Jenesano</t>
  </si>
  <si>
    <t>PeñolAntioquiaSeñal Colombia</t>
  </si>
  <si>
    <t>PeñolAntioquiaTeleantioquia</t>
  </si>
  <si>
    <t>PeñolAntioquiaRCN TV S.A.</t>
  </si>
  <si>
    <t>Jerusalén</t>
  </si>
  <si>
    <t>PeñolAntioquiaCaracol TV S.A.</t>
  </si>
  <si>
    <t>Jesús María</t>
  </si>
  <si>
    <t>PequeAntioquiaCanal Uno</t>
  </si>
  <si>
    <t>Jordán</t>
  </si>
  <si>
    <t>PequeAntioquiaC.Institucional</t>
  </si>
  <si>
    <t>Juan de Acosta</t>
  </si>
  <si>
    <t>PequeAntioquiaSeñal Colombia</t>
  </si>
  <si>
    <t>Junín</t>
  </si>
  <si>
    <t>PequeAntioquiaTeleantioquia</t>
  </si>
  <si>
    <t>PequeAntioquiaRCN TV S.A.</t>
  </si>
  <si>
    <t>La Apartada</t>
  </si>
  <si>
    <t>PequeAntioquiaCaracol TV S.A.</t>
  </si>
  <si>
    <t>PueblorricoAntioquiaCanal Uno</t>
  </si>
  <si>
    <t>La Belleza</t>
  </si>
  <si>
    <t>PueblorricoAntioquiaC.Institucional</t>
  </si>
  <si>
    <t>PueblorricoAntioquiaSeñal Colombia</t>
  </si>
  <si>
    <t>PueblorricoAntioquiaTeleantioquia</t>
  </si>
  <si>
    <t>PueblorricoAntioquiaRCN TV S.A.</t>
  </si>
  <si>
    <t>PueblorricoAntioquiaCaracol TV S.A.</t>
  </si>
  <si>
    <t>La Chorrera</t>
  </si>
  <si>
    <t>Puerto BerríoAntioquiaCanal Uno</t>
  </si>
  <si>
    <t>Puerto BerríoAntioquiaC.Institucional</t>
  </si>
  <si>
    <t>La Cumbre</t>
  </si>
  <si>
    <t>Puerto BerríoAntioquiaSeñal Colombia</t>
  </si>
  <si>
    <t>La Dorada</t>
  </si>
  <si>
    <t>Puerto BerríoAntioquiaTeleantioquia</t>
  </si>
  <si>
    <t>Puerto BerríoAntioquiaRCN TV S.A.</t>
  </si>
  <si>
    <t>La Estrella</t>
  </si>
  <si>
    <t>Puerto BerríoAntioquiaCaracol TV S.A.</t>
  </si>
  <si>
    <t>Puerto NareAntioquiaCanal Uno</t>
  </si>
  <si>
    <t>La Gloria</t>
  </si>
  <si>
    <t>Puerto NareAntioquiaC.Institucional</t>
  </si>
  <si>
    <t>La Guadalupe</t>
  </si>
  <si>
    <t>Puerto NareAntioquiaSeñal Colombia</t>
  </si>
  <si>
    <t>La Jagua de Ibirico</t>
  </si>
  <si>
    <t>Puerto NareAntioquiaTeleantioquia</t>
  </si>
  <si>
    <t>La Jagua del Pilar</t>
  </si>
  <si>
    <t>Puerto NareAntioquiaRCN TV S.A.</t>
  </si>
  <si>
    <t>La Llanada</t>
  </si>
  <si>
    <t>Puerto NareAntioquiaCaracol TV S.A.</t>
  </si>
  <si>
    <t>La Macarena</t>
  </si>
  <si>
    <t>Puerto TriunfoAntioquiaCanal Uno</t>
  </si>
  <si>
    <t>La Merced</t>
  </si>
  <si>
    <t>Puerto TriunfoAntioquiaC.Institucional</t>
  </si>
  <si>
    <t>La Mesa</t>
  </si>
  <si>
    <t>Puerto TriunfoAntioquiaSeñal Colombia</t>
  </si>
  <si>
    <t>Puerto TriunfoAntioquiaTeleantioquia</t>
  </si>
  <si>
    <t>Puerto TriunfoAntioquiaRCN TV S.A.</t>
  </si>
  <si>
    <t>La Paz</t>
  </si>
  <si>
    <t>Puerto TriunfoAntioquiaCaracol TV S.A.</t>
  </si>
  <si>
    <t>RemediosAntioquiaCanal Uno</t>
  </si>
  <si>
    <t>La Pedrera</t>
  </si>
  <si>
    <t>RemediosAntioquiaC.Institucional</t>
  </si>
  <si>
    <t>La Peña</t>
  </si>
  <si>
    <t>RemediosAntioquiaSeñal Colombia</t>
  </si>
  <si>
    <t>La Pintada</t>
  </si>
  <si>
    <t>RemediosAntioquiaTeleantioquia</t>
  </si>
  <si>
    <t>La Plata</t>
  </si>
  <si>
    <t>RemediosAntioquiaRCN TV S.A.</t>
  </si>
  <si>
    <t>La Playa</t>
  </si>
  <si>
    <t>RemediosAntioquiaCaracol TV S.A.</t>
  </si>
  <si>
    <t>La Primavera</t>
  </si>
  <si>
    <t>RetiroAntioquiaCanal Uno</t>
  </si>
  <si>
    <t>La Salina</t>
  </si>
  <si>
    <t>RetiroAntioquiaC.Institucional</t>
  </si>
  <si>
    <t>La Sierra</t>
  </si>
  <si>
    <t>RetiroAntioquiaSeñal Colombia</t>
  </si>
  <si>
    <t>RetiroAntioquiaTeleantioquia</t>
  </si>
  <si>
    <t>La Tola</t>
  </si>
  <si>
    <t>RetiroAntioquiaRCN TV S.A.</t>
  </si>
  <si>
    <t>La Unión</t>
  </si>
  <si>
    <t>RetiroAntioquiaCaracol TV S.A.</t>
  </si>
  <si>
    <t>RionegroAntioquiaCanal Uno</t>
  </si>
  <si>
    <t>RionegroAntioquiaC.Institucional</t>
  </si>
  <si>
    <t>RionegroAntioquiaSeñal Colombia</t>
  </si>
  <si>
    <t>La Uvita</t>
  </si>
  <si>
    <t>RionegroAntioquiaTeleantioquia</t>
  </si>
  <si>
    <t>RionegroAntioquiaRCN TV S.A.</t>
  </si>
  <si>
    <t>RionegroAntioquiaCaracol TV S.A.</t>
  </si>
  <si>
    <t>La Victoria</t>
  </si>
  <si>
    <t>SabanalargaAntioquiaCanal Uno</t>
  </si>
  <si>
    <t>SabanalargaAntioquiaC.Institucional</t>
  </si>
  <si>
    <t>SabanalargaAntioquiaSeñal Colombia</t>
  </si>
  <si>
    <t>La Virginia</t>
  </si>
  <si>
    <t>SabanalargaAntioquiaTeleantioquia</t>
  </si>
  <si>
    <t>Labateca</t>
  </si>
  <si>
    <t>SabanalargaAntioquiaRCN TV S.A.</t>
  </si>
  <si>
    <t>Labranzagrande</t>
  </si>
  <si>
    <t>SabanalargaAntioquiaCaracol TV S.A.</t>
  </si>
  <si>
    <t>Landázuri</t>
  </si>
  <si>
    <t>SabanetaAntioquiaCanal Uno</t>
  </si>
  <si>
    <t>Lebríja</t>
  </si>
  <si>
    <t>SabanetaAntioquiaC.Institucional</t>
  </si>
  <si>
    <t>Leguízamo</t>
  </si>
  <si>
    <t>SabanetaAntioquiaSeñal Colombia</t>
  </si>
  <si>
    <t>Leiva</t>
  </si>
  <si>
    <t>SabanetaAntioquiaTeleantioquia</t>
  </si>
  <si>
    <t>Lejanías</t>
  </si>
  <si>
    <t>SabanetaAntioquiaRCN TV S.A.</t>
  </si>
  <si>
    <t>Lenguazaque</t>
  </si>
  <si>
    <t>SabanetaAntioquiaCaracol TV S.A.</t>
  </si>
  <si>
    <t>Lérida</t>
  </si>
  <si>
    <t>SabanetaAntioquiaTelemedellín</t>
  </si>
  <si>
    <t>SalgarAntioquiaCanal Uno</t>
  </si>
  <si>
    <t>Líbano</t>
  </si>
  <si>
    <t>SalgarAntioquiaC.Institucional</t>
  </si>
  <si>
    <t>SalgarAntioquiaSeñal Colombia</t>
  </si>
  <si>
    <t>Linares</t>
  </si>
  <si>
    <t>SalgarAntioquiaTeleantioquia</t>
  </si>
  <si>
    <t>Lloró</t>
  </si>
  <si>
    <t>SalgarAntioquiaRCN TV S.A.</t>
  </si>
  <si>
    <t>López</t>
  </si>
  <si>
    <t>SalgarAntioquiaCaracol TV S.A.</t>
  </si>
  <si>
    <t>Lorica</t>
  </si>
  <si>
    <t>San Andrés de CuerquíaAntioquiaCanal Uno</t>
  </si>
  <si>
    <t>Los Andes</t>
  </si>
  <si>
    <t>San Andrés de CuerquíaAntioquiaC.Institucional</t>
  </si>
  <si>
    <t>Los Córdobas</t>
  </si>
  <si>
    <t>San Andrés de CuerquíaAntioquiaSeñal Colombia</t>
  </si>
  <si>
    <t>Los Palmitos</t>
  </si>
  <si>
    <t>San Andrés de CuerquíaAntioquiaTeleantioquia</t>
  </si>
  <si>
    <t>Los Patios</t>
  </si>
  <si>
    <t>San Andrés de CuerquíaAntioquiaRCN TV S.A.</t>
  </si>
  <si>
    <t>San Andrés de CuerquíaAntioquiaCaracol TV S.A.</t>
  </si>
  <si>
    <t>Lourdes</t>
  </si>
  <si>
    <t>San CarlosAntioquiaCanal Uno</t>
  </si>
  <si>
    <t>San CarlosAntioquiaC.Institucional</t>
  </si>
  <si>
    <t>Macanal</t>
  </si>
  <si>
    <t>San CarlosAntioquiaSeñal Colombia</t>
  </si>
  <si>
    <t>Macaravita</t>
  </si>
  <si>
    <t>San CarlosAntioquiaTeleantioquia</t>
  </si>
  <si>
    <t>San CarlosAntioquiaRCN TV S.A.</t>
  </si>
  <si>
    <t>Macheta</t>
  </si>
  <si>
    <t>San CarlosAntioquiaCaracol TV S.A.</t>
  </si>
  <si>
    <t>Madrid</t>
  </si>
  <si>
    <t>San FranciscoAntioquiaCanal Uno</t>
  </si>
  <si>
    <t>Magangué</t>
  </si>
  <si>
    <t>San FranciscoAntioquiaC.Institucional</t>
  </si>
  <si>
    <t>Magüi</t>
  </si>
  <si>
    <t>San FranciscoAntioquiaSeñal Colombia</t>
  </si>
  <si>
    <t>Mahates</t>
  </si>
  <si>
    <t>San FranciscoAntioquiaTeleantioquia</t>
  </si>
  <si>
    <t>Maicao</t>
  </si>
  <si>
    <t>San FranciscoAntioquiaRCN TV S.A.</t>
  </si>
  <si>
    <t>Majagual</t>
  </si>
  <si>
    <t>San FranciscoAntioquiaCaracol TV S.A.</t>
  </si>
  <si>
    <t>San JerónimoAntioquiaCanal Uno</t>
  </si>
  <si>
    <t>Malambo</t>
  </si>
  <si>
    <t>San JerónimoAntioquiaC.Institucional</t>
  </si>
  <si>
    <t>Mallama</t>
  </si>
  <si>
    <t>San JerónimoAntioquiaSeñal Colombia</t>
  </si>
  <si>
    <t>Manatí</t>
  </si>
  <si>
    <t>San JerónimoAntioquiaTeleantioquia</t>
  </si>
  <si>
    <t>Manaure</t>
  </si>
  <si>
    <t>San JerónimoAntioquiaRCN TV S.A.</t>
  </si>
  <si>
    <t>San JerónimoAntioquiaCaracol TV S.A.</t>
  </si>
  <si>
    <t>Maní</t>
  </si>
  <si>
    <t>San José de La MontañaAntioquiaCanal Uno</t>
  </si>
  <si>
    <t>Manizales</t>
  </si>
  <si>
    <t>San José de La MontañaAntioquiaC.Institucional</t>
  </si>
  <si>
    <t>Manta</t>
  </si>
  <si>
    <t>San José de La MontañaAntioquiaSeñal Colombia</t>
  </si>
  <si>
    <t>San José de La MontañaAntioquiaTeleantioquia</t>
  </si>
  <si>
    <t>Mapiripán</t>
  </si>
  <si>
    <t>San José de La MontañaAntioquiaRCN TV S.A.</t>
  </si>
  <si>
    <t>Mapiripana</t>
  </si>
  <si>
    <t>San José de La MontañaAntioquiaCaracol TV S.A.</t>
  </si>
  <si>
    <t>Margarita</t>
  </si>
  <si>
    <t>San Juan de UrabáAntioquiaCanal Uno</t>
  </si>
  <si>
    <t>María La Baja</t>
  </si>
  <si>
    <t>San Juan de UrabáAntioquiaC.Institucional</t>
  </si>
  <si>
    <t>Marinilla</t>
  </si>
  <si>
    <t>San Juan de UrabáAntioquiaSeñal Colombia</t>
  </si>
  <si>
    <t>Maripí</t>
  </si>
  <si>
    <t>San Juan de UrabáAntioquiaTeleantioquia</t>
  </si>
  <si>
    <t>Mariquita</t>
  </si>
  <si>
    <t>San Juan de UrabáAntioquiaRCN TV S.A.</t>
  </si>
  <si>
    <t>Marmato</t>
  </si>
  <si>
    <t>San Juan de UrabáAntioquiaCaracol TV S.A.</t>
  </si>
  <si>
    <t>Marquetalia</t>
  </si>
  <si>
    <t>San LuisAntioquiaCanal Uno</t>
  </si>
  <si>
    <t>Marsella</t>
  </si>
  <si>
    <t>San LuisAntioquiaC.Institucional</t>
  </si>
  <si>
    <t>Marulanda</t>
  </si>
  <si>
    <t>San LuisAntioquiaSeñal Colombia</t>
  </si>
  <si>
    <t>Matanza</t>
  </si>
  <si>
    <t>San LuisAntioquiaTeleantioquia</t>
  </si>
  <si>
    <t>Medellín</t>
  </si>
  <si>
    <t>San LuisAntioquiaRCN TV S.A.</t>
  </si>
  <si>
    <t>Medina</t>
  </si>
  <si>
    <t>San LuisAntioquiaCaracol TV S.A.</t>
  </si>
  <si>
    <t>Medio Atrato</t>
  </si>
  <si>
    <t>San PedroAntioquiaCanal Uno</t>
  </si>
  <si>
    <t>Medio Baudó</t>
  </si>
  <si>
    <t>San PedroAntioquiaC.Institucional</t>
  </si>
  <si>
    <t>Medio San Juan</t>
  </si>
  <si>
    <t>San PedroAntioquiaSeñal Colombia</t>
  </si>
  <si>
    <t>Melgar</t>
  </si>
  <si>
    <t>San PedroAntioquiaTeleantioquia</t>
  </si>
  <si>
    <t>Mercaderes</t>
  </si>
  <si>
    <t>San PedroAntioquiaRCN TV S.A.</t>
  </si>
  <si>
    <t>Mesetas</t>
  </si>
  <si>
    <t>San PedroAntioquiaCaracol TV S.A.</t>
  </si>
  <si>
    <t>Milán</t>
  </si>
  <si>
    <t>San Pedro de UrabaAntioquiaCanal Uno</t>
  </si>
  <si>
    <t>San Pedro de UrabaAntioquiaC.Institucional</t>
  </si>
  <si>
    <t>San Pedro de UrabaAntioquiaSeñal Colombia</t>
  </si>
  <si>
    <t>Miranda</t>
  </si>
  <si>
    <t>San Pedro de UrabaAntioquiaTeleantioquia</t>
  </si>
  <si>
    <t>Miriti - Paraná</t>
  </si>
  <si>
    <t>San Pedro de UrabaAntioquiaRCN TV S.A.</t>
  </si>
  <si>
    <t>Mistrató</t>
  </si>
  <si>
    <t>San Pedro de UrabaAntioquiaCaracol TV S.A.</t>
  </si>
  <si>
    <t>San RafaelAntioquiaCanal Uno</t>
  </si>
  <si>
    <t>Mocoa</t>
  </si>
  <si>
    <t>San RafaelAntioquiaC.Institucional</t>
  </si>
  <si>
    <t>Mogotes</t>
  </si>
  <si>
    <t>San RafaelAntioquiaSeñal Colombia</t>
  </si>
  <si>
    <t>Molagavita</t>
  </si>
  <si>
    <t>San RafaelAntioquiaTeleantioquia</t>
  </si>
  <si>
    <t>Momil</t>
  </si>
  <si>
    <t>San RafaelAntioquiaRCN TV S.A.</t>
  </si>
  <si>
    <t>Mompós</t>
  </si>
  <si>
    <t>San RafaelAntioquiaCaracol TV S.A.</t>
  </si>
  <si>
    <t>Mongua</t>
  </si>
  <si>
    <t>San RoqueAntioquiaCanal Uno</t>
  </si>
  <si>
    <t>Monguí</t>
  </si>
  <si>
    <t>San RoqueAntioquiaC.Institucional</t>
  </si>
  <si>
    <t>San RoqueAntioquiaSeñal Colombia</t>
  </si>
  <si>
    <t>San RoqueAntioquiaTeleantioquia</t>
  </si>
  <si>
    <t>Montecristo</t>
  </si>
  <si>
    <t>San RoqueAntioquiaRCN TV S.A.</t>
  </si>
  <si>
    <t>Montelíbano</t>
  </si>
  <si>
    <t>San RoqueAntioquiaCaracol TV S.A.</t>
  </si>
  <si>
    <t>Montenegro</t>
  </si>
  <si>
    <t>San VicenteAntioquiaCanal Uno</t>
  </si>
  <si>
    <t>San VicenteAntioquiaC.Institucional</t>
  </si>
  <si>
    <t>Monterrey</t>
  </si>
  <si>
    <t>San VicenteAntioquiaSeñal Colombia</t>
  </si>
  <si>
    <t>San VicenteAntioquiaTeleantioquia</t>
  </si>
  <si>
    <t>Morales</t>
  </si>
  <si>
    <t>San VicenteAntioquiaRCN TV S.A.</t>
  </si>
  <si>
    <t>San VicenteAntioquiaCaracol TV S.A.</t>
  </si>
  <si>
    <t>Morelia</t>
  </si>
  <si>
    <t>Santa BárbaraAntioquiaCanal Uno</t>
  </si>
  <si>
    <t>Morichal</t>
  </si>
  <si>
    <t>Santa BárbaraAntioquiaC.Institucional</t>
  </si>
  <si>
    <t>Morroa</t>
  </si>
  <si>
    <t>Santa BárbaraAntioquiaSeñal Colombia</t>
  </si>
  <si>
    <t>Mosquera</t>
  </si>
  <si>
    <t>Santa BárbaraAntioquiaTeleantioquia</t>
  </si>
  <si>
    <t>Santa BárbaraAntioquiaRCN TV S.A.</t>
  </si>
  <si>
    <t>Motavita</t>
  </si>
  <si>
    <t>Santa BárbaraAntioquiaCaracol TV S.A.</t>
  </si>
  <si>
    <t>Murillo</t>
  </si>
  <si>
    <t>Santa Rosa de OsosAntioquiaCanal Uno</t>
  </si>
  <si>
    <t>Santa Rosa de OsosAntioquiaC.Institucional</t>
  </si>
  <si>
    <t>Santa Rosa de OsosAntioquiaSeñal Colombia</t>
  </si>
  <si>
    <t>Mutiscua</t>
  </si>
  <si>
    <t>Santa Rosa de OsosAntioquiaTeleantioquia</t>
  </si>
  <si>
    <t>Muzo</t>
  </si>
  <si>
    <t>Santa Rosa de OsosAntioquiaRCN TV S.A.</t>
  </si>
  <si>
    <t>Santa Rosa de OsosAntioquiaCaracol TV S.A.</t>
  </si>
  <si>
    <t>Santo DomingoAntioquiaCanal Uno</t>
  </si>
  <si>
    <t>Santo DomingoAntioquiaC.Institucional</t>
  </si>
  <si>
    <t>Nátaga</t>
  </si>
  <si>
    <t>Santo DomingoAntioquiaSeñal Colombia</t>
  </si>
  <si>
    <t>Natagaima</t>
  </si>
  <si>
    <t>Santo DomingoAntioquiaTeleantioquia</t>
  </si>
  <si>
    <t>Nechí</t>
  </si>
  <si>
    <t>Santo DomingoAntioquiaRCN TV S.A.</t>
  </si>
  <si>
    <t>Santo DomingoAntioquiaCaracol TV S.A.</t>
  </si>
  <si>
    <t>Neira</t>
  </si>
  <si>
    <t>El SantuarioAntioquiaCanal Uno</t>
  </si>
  <si>
    <t>Neiva</t>
  </si>
  <si>
    <t>El SantuarioAntioquiaC.Institucional</t>
  </si>
  <si>
    <t>El SantuarioAntioquiaSeñal Colombia</t>
  </si>
  <si>
    <t>Nilo</t>
  </si>
  <si>
    <t>El SantuarioAntioquiaTeleantioquia</t>
  </si>
  <si>
    <t>Nimaima</t>
  </si>
  <si>
    <t>El SantuarioAntioquiaRCN TV S.A.</t>
  </si>
  <si>
    <t>Nobsa</t>
  </si>
  <si>
    <t>El SantuarioAntioquiaCaracol TV S.A.</t>
  </si>
  <si>
    <t>Nocaima</t>
  </si>
  <si>
    <t>SegoviaAntioquiaCanal Uno</t>
  </si>
  <si>
    <t>Norcasia</t>
  </si>
  <si>
    <t>SegoviaAntioquiaC.Institucional</t>
  </si>
  <si>
    <t>Nóvita</t>
  </si>
  <si>
    <t>SegoviaAntioquiaSeñal Colombia</t>
  </si>
  <si>
    <t>Nueva Granada</t>
  </si>
  <si>
    <t>SegoviaAntioquiaTeleantioquia</t>
  </si>
  <si>
    <t>SegoviaAntioquiaRCN TV S.A.</t>
  </si>
  <si>
    <t>Nunchía</t>
  </si>
  <si>
    <t>SegoviaAntioquiaCaracol TV S.A.</t>
  </si>
  <si>
    <t>Nuquí</t>
  </si>
  <si>
    <t>SonsonAntioquiaCanal Uno</t>
  </si>
  <si>
    <t>Obando</t>
  </si>
  <si>
    <t>SonsonAntioquiaC.Institucional</t>
  </si>
  <si>
    <t>Ocamonte</t>
  </si>
  <si>
    <t>SonsonAntioquiaSeñal Colombia</t>
  </si>
  <si>
    <t>Ocaña</t>
  </si>
  <si>
    <t>SonsonAntioquiaTeleantioquia</t>
  </si>
  <si>
    <t>SonsonAntioquiaRCN TV S.A.</t>
  </si>
  <si>
    <t>Oicatá</t>
  </si>
  <si>
    <t>SonsonAntioquiaCaracol TV S.A.</t>
  </si>
  <si>
    <t>Olaya</t>
  </si>
  <si>
    <t>SopetránAntioquiaCanal Uno</t>
  </si>
  <si>
    <t>Olaya Herrera</t>
  </si>
  <si>
    <t>SopetránAntioquiaC.Institucional</t>
  </si>
  <si>
    <t>Onzaga</t>
  </si>
  <si>
    <t>SopetránAntioquiaSeñal Colombia</t>
  </si>
  <si>
    <t>Oporapa</t>
  </si>
  <si>
    <t>SopetránAntioquiaTeleantioquia</t>
  </si>
  <si>
    <t>SopetránAntioquiaRCN TV S.A.</t>
  </si>
  <si>
    <t>Orocué</t>
  </si>
  <si>
    <t>SopetránAntioquiaCaracol TV S.A.</t>
  </si>
  <si>
    <t>Ortega</t>
  </si>
  <si>
    <t>TámesisAntioquiaCanal Uno</t>
  </si>
  <si>
    <t>Ospina</t>
  </si>
  <si>
    <t>TámesisAntioquiaC.Institucional</t>
  </si>
  <si>
    <t>TámesisAntioquiaSeñal Colombia</t>
  </si>
  <si>
    <t>Ovejas</t>
  </si>
  <si>
    <t>TámesisAntioquiaTeleantioquia</t>
  </si>
  <si>
    <t>Pachavita</t>
  </si>
  <si>
    <t>TámesisAntioquiaRCN TV S.A.</t>
  </si>
  <si>
    <t>TámesisAntioquiaCaracol TV S.A.</t>
  </si>
  <si>
    <t>Pacoa</t>
  </si>
  <si>
    <t>TarazáAntioquiaCanal Uno</t>
  </si>
  <si>
    <t>Pácora</t>
  </si>
  <si>
    <t>TarazáAntioquiaC.Institucional</t>
  </si>
  <si>
    <t>Padilla</t>
  </si>
  <si>
    <t>TarazáAntioquiaSeñal Colombia</t>
  </si>
  <si>
    <t>Paez</t>
  </si>
  <si>
    <t>TarazáAntioquiaTeleantioquia</t>
  </si>
  <si>
    <t>Páez</t>
  </si>
  <si>
    <t>TarazáAntioquiaRCN TV S.A.</t>
  </si>
  <si>
    <t>Paicol</t>
  </si>
  <si>
    <t>TarazáAntioquiaCaracol TV S.A.</t>
  </si>
  <si>
    <t>Pailitas</t>
  </si>
  <si>
    <t>TarsoAntioquiaCanal Uno</t>
  </si>
  <si>
    <t>Paime</t>
  </si>
  <si>
    <t>TarsoAntioquiaC.Institucional</t>
  </si>
  <si>
    <t>Paipa</t>
  </si>
  <si>
    <t>TarsoAntioquiaSeñal Colombia</t>
  </si>
  <si>
    <t>Pajarito</t>
  </si>
  <si>
    <t>TarsoAntioquiaTeleantioquia</t>
  </si>
  <si>
    <t>Palermo</t>
  </si>
  <si>
    <t>TarsoAntioquiaRCN TV S.A.</t>
  </si>
  <si>
    <t>Palestina</t>
  </si>
  <si>
    <t>TarsoAntioquiaCaracol TV S.A.</t>
  </si>
  <si>
    <t>TitiribíAntioquiaCanal Uno</t>
  </si>
  <si>
    <t>Palmar</t>
  </si>
  <si>
    <t>TitiribíAntioquiaC.Institucional</t>
  </si>
  <si>
    <t>Palmar de Varela</t>
  </si>
  <si>
    <t>TitiribíAntioquiaSeñal Colombia</t>
  </si>
  <si>
    <t>Palmas del Socorro</t>
  </si>
  <si>
    <t>TitiribíAntioquiaTeleantioquia</t>
  </si>
  <si>
    <t>Palmira</t>
  </si>
  <si>
    <t>TitiribíAntioquiaRCN TV S.A.</t>
  </si>
  <si>
    <t>Palmito</t>
  </si>
  <si>
    <t>TitiribíAntioquiaCaracol TV S.A.</t>
  </si>
  <si>
    <t>Palocabildo</t>
  </si>
  <si>
    <t>ToledoAntioquiaCanal Uno</t>
  </si>
  <si>
    <t>ToledoAntioquiaC.Institucional</t>
  </si>
  <si>
    <t>Pamplonita</t>
  </si>
  <si>
    <t>ToledoAntioquiaSeñal Colombia</t>
  </si>
  <si>
    <t>Pana Pana</t>
  </si>
  <si>
    <t>ToledoAntioquiaTeleantioquia</t>
  </si>
  <si>
    <t>ToledoAntioquiaRCN TV S.A.</t>
  </si>
  <si>
    <t>Panqueba</t>
  </si>
  <si>
    <t>ToledoAntioquiaCaracol TV S.A.</t>
  </si>
  <si>
    <t>Papunaua</t>
  </si>
  <si>
    <t>TurboAntioquiaCanal Uno</t>
  </si>
  <si>
    <t>Páramo</t>
  </si>
  <si>
    <t>TurboAntioquiaC.Institucional</t>
  </si>
  <si>
    <t>Paratebueno</t>
  </si>
  <si>
    <t>TurboAntioquiaSeñal Colombia</t>
  </si>
  <si>
    <t>Pasca</t>
  </si>
  <si>
    <t>TurboAntioquiaTeleantioquia</t>
  </si>
  <si>
    <t>Pasto</t>
  </si>
  <si>
    <t>TurboAntioquiaRCN TV S.A.</t>
  </si>
  <si>
    <t>Patía</t>
  </si>
  <si>
    <t>TurboAntioquiaCaracol TV S.A.</t>
  </si>
  <si>
    <t>UramitaAntioquiaCanal Uno</t>
  </si>
  <si>
    <t>Paya</t>
  </si>
  <si>
    <t>UramitaAntioquiaC.Institucional</t>
  </si>
  <si>
    <t>Paz de Ariporo</t>
  </si>
  <si>
    <t>UramitaAntioquiaSeñal Colombia</t>
  </si>
  <si>
    <t>Paz de Río</t>
  </si>
  <si>
    <t>UramitaAntioquiaTeleantioquia</t>
  </si>
  <si>
    <t>Pedraza</t>
  </si>
  <si>
    <t>UramitaAntioquiaRCN TV S.A.</t>
  </si>
  <si>
    <t>Pelaya</t>
  </si>
  <si>
    <t>UramitaAntioquiaCaracol TV S.A.</t>
  </si>
  <si>
    <t>UrraoAntioquiaCanal Uno</t>
  </si>
  <si>
    <t>Peñol</t>
  </si>
  <si>
    <t>UrraoAntioquiaC.Institucional</t>
  </si>
  <si>
    <t>UrraoAntioquiaSeñal Colombia</t>
  </si>
  <si>
    <t>Pereira</t>
  </si>
  <si>
    <t>UrraoAntioquiaTeleantioquia</t>
  </si>
  <si>
    <t>Pesca</t>
  </si>
  <si>
    <t>UrraoAntioquiaRCN TV S.A.</t>
  </si>
  <si>
    <t>Piamonte</t>
  </si>
  <si>
    <t>UrraoAntioquiaCaracol TV S.A.</t>
  </si>
  <si>
    <t>ValdiviaAntioquiaCanal Uno</t>
  </si>
  <si>
    <t>Piedras</t>
  </si>
  <si>
    <t>ValdiviaAntioquiaC.Institucional</t>
  </si>
  <si>
    <t>Piendamó</t>
  </si>
  <si>
    <t>ValdiviaAntioquiaSeñal Colombia</t>
  </si>
  <si>
    <t>Pijao</t>
  </si>
  <si>
    <t>ValdiviaAntioquiaTeleantioquia</t>
  </si>
  <si>
    <t>Pijiño del Carmen</t>
  </si>
  <si>
    <t>ValdiviaAntioquiaRCN TV S.A.</t>
  </si>
  <si>
    <t>Pinchote</t>
  </si>
  <si>
    <t>ValdiviaAntioquiaCaracol TV S.A.</t>
  </si>
  <si>
    <t>Pinillos</t>
  </si>
  <si>
    <t>ValparaísoAntioquiaCanal Uno</t>
  </si>
  <si>
    <t>Piojó</t>
  </si>
  <si>
    <t>ValparaísoAntioquiaC.Institucional</t>
  </si>
  <si>
    <t>Pisba</t>
  </si>
  <si>
    <t>ValparaísoAntioquiaSeñal Colombia</t>
  </si>
  <si>
    <t>Pital</t>
  </si>
  <si>
    <t>ValparaísoAntioquiaTeleantioquia</t>
  </si>
  <si>
    <t>ValparaísoAntioquiaRCN TV S.A.</t>
  </si>
  <si>
    <t>Pivijay</t>
  </si>
  <si>
    <t>ValparaísoAntioquiaCaracol TV S.A.</t>
  </si>
  <si>
    <t>VegachíAntioquiaCanal Uno</t>
  </si>
  <si>
    <t>Planeta Rica</t>
  </si>
  <si>
    <t>VegachíAntioquiaC.Institucional</t>
  </si>
  <si>
    <t>Plato</t>
  </si>
  <si>
    <t>VegachíAntioquiaSeñal Colombia</t>
  </si>
  <si>
    <t>Policarpa</t>
  </si>
  <si>
    <t>VegachíAntioquiaTeleantioquia</t>
  </si>
  <si>
    <t>Polonuevo</t>
  </si>
  <si>
    <t>VegachíAntioquiaRCN TV S.A.</t>
  </si>
  <si>
    <t>Ponedera</t>
  </si>
  <si>
    <t>VegachíAntioquiaCaracol TV S.A.</t>
  </si>
  <si>
    <t>Popayán</t>
  </si>
  <si>
    <t>VeneciaAntioquiaCanal Uno</t>
  </si>
  <si>
    <t>Pore</t>
  </si>
  <si>
    <t>VeneciaAntioquiaC.Institucional</t>
  </si>
  <si>
    <t>Potosí</t>
  </si>
  <si>
    <t>VeneciaAntioquiaSeñal Colombia</t>
  </si>
  <si>
    <t>Pradera</t>
  </si>
  <si>
    <t>VeneciaAntioquiaTeleantioquia</t>
  </si>
  <si>
    <t>Prado</t>
  </si>
  <si>
    <t>VeneciaAntioquiaRCN TV S.A.</t>
  </si>
  <si>
    <t>VeneciaAntioquiaCaracol TV S.A.</t>
  </si>
  <si>
    <t>Vigía del FuerteAntioquiaCanal Uno</t>
  </si>
  <si>
    <t>Pueblo Bello</t>
  </si>
  <si>
    <t>Vigía del FuerteAntioquiaC.Institucional</t>
  </si>
  <si>
    <t>Vigía del FuerteAntioquiaSeñal Colombia</t>
  </si>
  <si>
    <t>Pueblo Rico</t>
  </si>
  <si>
    <t>Vigía del FuerteAntioquiaTeleantioquia</t>
  </si>
  <si>
    <t>Pueblorrico</t>
  </si>
  <si>
    <t>Vigía del FuerteAntioquiaRCN TV S.A.</t>
  </si>
  <si>
    <t>Puebloviejo</t>
  </si>
  <si>
    <t>Vigía del FuerteAntioquiaCaracol TV S.A.</t>
  </si>
  <si>
    <t>Puente Nacional</t>
  </si>
  <si>
    <t>YalíAntioquiaCanal Uno</t>
  </si>
  <si>
    <t>Puerres</t>
  </si>
  <si>
    <t>YalíAntioquiaC.Institucional</t>
  </si>
  <si>
    <t>Puerto Alegría</t>
  </si>
  <si>
    <t>YalíAntioquiaSeñal Colombia</t>
  </si>
  <si>
    <t>Puerto Arica</t>
  </si>
  <si>
    <t>YalíAntioquiaTeleantioquia</t>
  </si>
  <si>
    <t>YalíAntioquiaRCN TV S.A.</t>
  </si>
  <si>
    <t>YalíAntioquiaCaracol TV S.A.</t>
  </si>
  <si>
    <t>Puerto Boyacá</t>
  </si>
  <si>
    <t>YarumalAntioquiaCanal Uno</t>
  </si>
  <si>
    <t>Puerto Caicedo</t>
  </si>
  <si>
    <t>YarumalAntioquiaC.Institucional</t>
  </si>
  <si>
    <t>YarumalAntioquiaSeñal Colombia</t>
  </si>
  <si>
    <t>Puerto Colombia</t>
  </si>
  <si>
    <t>YarumalAntioquiaTeleantioquia</t>
  </si>
  <si>
    <t>YarumalAntioquiaRCN TV S.A.</t>
  </si>
  <si>
    <t>Puerto Concordia</t>
  </si>
  <si>
    <t>YarumalAntioquiaCaracol TV S.A.</t>
  </si>
  <si>
    <t>YolombóAntioquiaCanal Uno</t>
  </si>
  <si>
    <t>Puerto Gaitán</t>
  </si>
  <si>
    <t>YolombóAntioquiaC.Institucional</t>
  </si>
  <si>
    <t>Puerto Guzmán</t>
  </si>
  <si>
    <t>YolombóAntioquiaSeñal Colombia</t>
  </si>
  <si>
    <t>YolombóAntioquiaTeleantioquia</t>
  </si>
  <si>
    <t>Puerto Lleras</t>
  </si>
  <si>
    <t>YolombóAntioquiaRCN TV S.A.</t>
  </si>
  <si>
    <t>Puerto López</t>
  </si>
  <si>
    <t>YolombóAntioquiaCaracol TV S.A.</t>
  </si>
  <si>
    <t>YondóAntioquiaCanal Uno</t>
  </si>
  <si>
    <t>YondóAntioquiaC.Institucional</t>
  </si>
  <si>
    <t>Puerto Parra</t>
  </si>
  <si>
    <t>YondóAntioquiaSeñal Colombia</t>
  </si>
  <si>
    <t>Puerto Rico</t>
  </si>
  <si>
    <t>YondóAntioquiaTeleantioquia</t>
  </si>
  <si>
    <t>YondóAntioquiaRCN TV S.A.</t>
  </si>
  <si>
    <t>Puerto Rondón</t>
  </si>
  <si>
    <t>YondóAntioquiaCaracol TV S.A.</t>
  </si>
  <si>
    <t>Puerto Salgar</t>
  </si>
  <si>
    <t>ZaragozaAntioquiaTeleantioquia</t>
  </si>
  <si>
    <t>Puerto Santander</t>
  </si>
  <si>
    <t>ZaragozaAntioquiaRCN TV S.A.</t>
  </si>
  <si>
    <t>ZaragozaAntioquiaCaracol TV S.A.</t>
  </si>
  <si>
    <t>Puerto Tejada</t>
  </si>
  <si>
    <t>BarranquillaAtlanticoCanal Uno</t>
  </si>
  <si>
    <t>BarranquillaAtlanticoC.Institucional</t>
  </si>
  <si>
    <t>Puerto Wilches</t>
  </si>
  <si>
    <t>BarranquillaAtlanticoSeñal Colombia</t>
  </si>
  <si>
    <t>Pulí</t>
  </si>
  <si>
    <t>BarranquillaAtlanticoTelecaribe</t>
  </si>
  <si>
    <t>Pupiales</t>
  </si>
  <si>
    <t>BarranquillaAtlanticoRCN TV S.A.</t>
  </si>
  <si>
    <t>Puracé</t>
  </si>
  <si>
    <t>BarranquillaAtlanticoCaracol TV S.A.</t>
  </si>
  <si>
    <t>Purificación</t>
  </si>
  <si>
    <t>BaranoaAtlanticoCanal Uno</t>
  </si>
  <si>
    <t>Purísima</t>
  </si>
  <si>
    <t>BaranoaAtlanticoC.Institucional</t>
  </si>
  <si>
    <t>Quebradanegra</t>
  </si>
  <si>
    <t>BaranoaAtlanticoSeñal Colombia</t>
  </si>
  <si>
    <t>BaranoaAtlanticoTelecaribe</t>
  </si>
  <si>
    <t>BaranoaAtlanticoRCN TV S.A.</t>
  </si>
  <si>
    <t>Quimbaya</t>
  </si>
  <si>
    <t>BaranoaAtlanticoCaracol TV S.A.</t>
  </si>
  <si>
    <t>Quinchía</t>
  </si>
  <si>
    <t>BaranoaAtlanticoTelebaranoa</t>
  </si>
  <si>
    <t>Quípama</t>
  </si>
  <si>
    <t>Campo de La CruzAtlanticoCanal Uno</t>
  </si>
  <si>
    <t>Quipile</t>
  </si>
  <si>
    <t>Campo de La CruzAtlanticoC.Institucional</t>
  </si>
  <si>
    <t>Ragonvalia</t>
  </si>
  <si>
    <t>Campo de La CruzAtlanticoSeñal Colombia</t>
  </si>
  <si>
    <t>Ramiriquí</t>
  </si>
  <si>
    <t>Campo de La CruzAtlanticoTelecaribe</t>
  </si>
  <si>
    <t>Campo de La CruzAtlanticoRCN TV S.A.</t>
  </si>
  <si>
    <t>Recetor</t>
  </si>
  <si>
    <t>Campo de La CruzAtlanticoCaracol TV S.A.</t>
  </si>
  <si>
    <t>Regidor</t>
  </si>
  <si>
    <t>CandelariaAtlanticoCanal Uno</t>
  </si>
  <si>
    <t>CandelariaAtlanticoC.Institucional</t>
  </si>
  <si>
    <t>Remolino</t>
  </si>
  <si>
    <t>CandelariaAtlanticoSeñal Colombia</t>
  </si>
  <si>
    <t>Repelón</t>
  </si>
  <si>
    <t>CandelariaAtlanticoTelecaribe</t>
  </si>
  <si>
    <t>Restrepo</t>
  </si>
  <si>
    <t>CandelariaAtlanticoRCN TV S.A.</t>
  </si>
  <si>
    <t>CandelariaAtlanticoCaracol TV S.A.</t>
  </si>
  <si>
    <t>Retiro</t>
  </si>
  <si>
    <t>GalapaAtlanticoCanal Uno</t>
  </si>
  <si>
    <t>GalapaAtlanticoC.Institucional</t>
  </si>
  <si>
    <t>GalapaAtlanticoSeñal Colombia</t>
  </si>
  <si>
    <t>Río de Oro</t>
  </si>
  <si>
    <t>GalapaAtlanticoTelecaribe</t>
  </si>
  <si>
    <t>Río Iro</t>
  </si>
  <si>
    <t>GalapaAtlanticoRCN TV S.A.</t>
  </si>
  <si>
    <t>Río Quito</t>
  </si>
  <si>
    <t>GalapaAtlanticoCaracol TV S.A.</t>
  </si>
  <si>
    <t>Río Viejo</t>
  </si>
  <si>
    <t>Juan de AcostaAtlanticoCanal Uno</t>
  </si>
  <si>
    <t>Juan de AcostaAtlanticoC.Institucional</t>
  </si>
  <si>
    <t>Juan de AcostaAtlanticoSeñal Colombia</t>
  </si>
  <si>
    <t>Riohacha</t>
  </si>
  <si>
    <t>Juan de AcostaAtlanticoTelecaribe</t>
  </si>
  <si>
    <t>Juan de AcostaAtlanticoRCN TV S.A.</t>
  </si>
  <si>
    <t>Juan de AcostaAtlanticoCaracol TV S.A.</t>
  </si>
  <si>
    <t>Riosucio</t>
  </si>
  <si>
    <t>LuruacoAtlanticoCanal Uno</t>
  </si>
  <si>
    <t>LuruacoAtlanticoC.Institucional</t>
  </si>
  <si>
    <t>LuruacoAtlanticoSeñal Colombia</t>
  </si>
  <si>
    <t>Rivera</t>
  </si>
  <si>
    <t>LuruacoAtlanticoTelecaribe</t>
  </si>
  <si>
    <t>Roberto Payán</t>
  </si>
  <si>
    <t>LuruacoAtlanticoRCN TV S.A.</t>
  </si>
  <si>
    <t>Roldanillo</t>
  </si>
  <si>
    <t>LuruacoAtlanticoCaracol TV S.A.</t>
  </si>
  <si>
    <t>Roncesvalles</t>
  </si>
  <si>
    <t>MalamboAtlanticoCanal Uno</t>
  </si>
  <si>
    <t>Rondón</t>
  </si>
  <si>
    <t>MalamboAtlanticoC.Institucional</t>
  </si>
  <si>
    <t>MalamboAtlanticoSeñal Colombia</t>
  </si>
  <si>
    <t>MalamboAtlanticoTelecaribe</t>
  </si>
  <si>
    <t>Sabana de Torres</t>
  </si>
  <si>
    <t>MalamboAtlanticoRCN TV S.A.</t>
  </si>
  <si>
    <t>Sabanagrande</t>
  </si>
  <si>
    <t>MalamboAtlanticoCaracol TV S.A.</t>
  </si>
  <si>
    <t>ManatíAtlanticoCanal Uno</t>
  </si>
  <si>
    <t>ManatíAtlanticoC.Institucional</t>
  </si>
  <si>
    <t>ManatíAtlanticoSeñal Colombia</t>
  </si>
  <si>
    <t>Sabanas de San Angel</t>
  </si>
  <si>
    <t>ManatíAtlanticoTelecaribe</t>
  </si>
  <si>
    <t>Sabaneta</t>
  </si>
  <si>
    <t>ManatíAtlanticoRCN TV S.A.</t>
  </si>
  <si>
    <t>ManatíAtlanticoCaracol TV S.A.</t>
  </si>
  <si>
    <t>Sácama</t>
  </si>
  <si>
    <t>Palmar de VarelaAtlanticoCanal Uno</t>
  </si>
  <si>
    <t>Sáchica</t>
  </si>
  <si>
    <t>Palmar de VarelaAtlanticoC.Institucional</t>
  </si>
  <si>
    <t>Sahagún</t>
  </si>
  <si>
    <t>Palmar de VarelaAtlanticoSeñal Colombia</t>
  </si>
  <si>
    <t>Saladoblanco</t>
  </si>
  <si>
    <t>Palmar de VarelaAtlanticoTelecaribe</t>
  </si>
  <si>
    <t>Palmar de VarelaAtlanticoRCN TV S.A.</t>
  </si>
  <si>
    <t>Palmar de VarelaAtlanticoCaracol TV S.A.</t>
  </si>
  <si>
    <t>Salazar</t>
  </si>
  <si>
    <t>PiojóAtlanticoCanal Uno</t>
  </si>
  <si>
    <t>Saldaña</t>
  </si>
  <si>
    <t>PiojóAtlanticoC.Institucional</t>
  </si>
  <si>
    <t>Salento</t>
  </si>
  <si>
    <t>PiojóAtlanticoSeñal Colombia</t>
  </si>
  <si>
    <t>PiojóAtlanticoTelecaribe</t>
  </si>
  <si>
    <t>PiojóAtlanticoRCN TV S.A.</t>
  </si>
  <si>
    <t>Samaná</t>
  </si>
  <si>
    <t>PiojóAtlanticoCaracol TV S.A.</t>
  </si>
  <si>
    <t>PolonuevoAtlanticoCanal Uno</t>
  </si>
  <si>
    <t>Sampués</t>
  </si>
  <si>
    <t>PolonuevoAtlanticoC.Institucional</t>
  </si>
  <si>
    <t>PolonuevoAtlanticoSeñal Colombia</t>
  </si>
  <si>
    <t>San Alberto</t>
  </si>
  <si>
    <t>PolonuevoAtlanticoTelecaribe</t>
  </si>
  <si>
    <t>San Andrés</t>
  </si>
  <si>
    <t>PolonuevoAtlanticoRCN TV S.A.</t>
  </si>
  <si>
    <t>PolonuevoAtlanticoCaracol TV S.A.</t>
  </si>
  <si>
    <t>PonederaAtlanticoCanal Uno</t>
  </si>
  <si>
    <t>San Andres de Tumaco</t>
  </si>
  <si>
    <t>PonederaAtlanticoC.Institucional</t>
  </si>
  <si>
    <t>San Andrés Sotavento</t>
  </si>
  <si>
    <t>PonederaAtlanticoSeñal Colombia</t>
  </si>
  <si>
    <t>San Antero</t>
  </si>
  <si>
    <t>PonederaAtlanticoTelecaribe</t>
  </si>
  <si>
    <t>PonederaAtlanticoRCN TV S.A.</t>
  </si>
  <si>
    <t>San Antonio del Tequendama</t>
  </si>
  <si>
    <t>PonederaAtlanticoCaracol TV S.A.</t>
  </si>
  <si>
    <t>San Benito</t>
  </si>
  <si>
    <t>Puerto ColombiaAtlanticoCanal Uno</t>
  </si>
  <si>
    <t>San Benito Abad</t>
  </si>
  <si>
    <t>Puerto ColombiaAtlanticoC.Institucional</t>
  </si>
  <si>
    <t>San Bernardo</t>
  </si>
  <si>
    <t>Puerto ColombiaAtlanticoSeñal Colombia</t>
  </si>
  <si>
    <t>Puerto ColombiaAtlanticoTelecaribe</t>
  </si>
  <si>
    <t>San Bernardo del Viento</t>
  </si>
  <si>
    <t>Puerto ColombiaAtlanticoRCN TV S.A.</t>
  </si>
  <si>
    <t>San Calixto</t>
  </si>
  <si>
    <t>Puerto ColombiaAtlanticoCaracol TV S.A.</t>
  </si>
  <si>
    <t>RepelónAtlanticoCanal Uno</t>
  </si>
  <si>
    <t>RepelónAtlanticoC.Institucional</t>
  </si>
  <si>
    <t>San Carlos de Guaroa</t>
  </si>
  <si>
    <t>RepelónAtlanticoSeñal Colombia</t>
  </si>
  <si>
    <t>San Cayetano</t>
  </si>
  <si>
    <t>RepelónAtlanticoTelecaribe</t>
  </si>
  <si>
    <t>RepelónAtlanticoRCN TV S.A.</t>
  </si>
  <si>
    <t>San Cristóbal</t>
  </si>
  <si>
    <t>RepelónAtlanticoCaracol TV S.A.</t>
  </si>
  <si>
    <t>San Diego</t>
  </si>
  <si>
    <t>SabanagrandeAtlanticoCanal Uno</t>
  </si>
  <si>
    <t>San Eduardo</t>
  </si>
  <si>
    <t>SabanagrandeAtlanticoC.Institucional</t>
  </si>
  <si>
    <t>San Estanislao</t>
  </si>
  <si>
    <t>SabanagrandeAtlanticoSeñal Colombia</t>
  </si>
  <si>
    <t>San Felipe</t>
  </si>
  <si>
    <t>SabanagrandeAtlanticoTelecaribe</t>
  </si>
  <si>
    <t>San Fernando</t>
  </si>
  <si>
    <t>SabanagrandeAtlanticoRCN TV S.A.</t>
  </si>
  <si>
    <t>SabanagrandeAtlanticoCaracol TV S.A.</t>
  </si>
  <si>
    <t>SabanalargaAtlanticoCanal Uno</t>
  </si>
  <si>
    <t>SabanalargaAtlanticoC.Institucional</t>
  </si>
  <si>
    <t>SabanalargaAtlanticoSeñal Colombia</t>
  </si>
  <si>
    <t>San Jacinto</t>
  </si>
  <si>
    <t>SabanalargaAtlanticoTelecaribe</t>
  </si>
  <si>
    <t>San Jacinto del Cauca</t>
  </si>
  <si>
    <t>SabanalargaAtlanticoRCN TV S.A.</t>
  </si>
  <si>
    <t>San Jerónimo</t>
  </si>
  <si>
    <t>SabanalargaAtlanticoCaracol TV S.A.</t>
  </si>
  <si>
    <t>San Joaquín</t>
  </si>
  <si>
    <t>Santa LucíaAtlanticoCanal Uno</t>
  </si>
  <si>
    <t>Santa LucíaAtlanticoC.Institucional</t>
  </si>
  <si>
    <t>Santa LucíaAtlanticoSeñal Colombia</t>
  </si>
  <si>
    <t>San José de Miranda</t>
  </si>
  <si>
    <t>Santa LucíaAtlanticoTelecaribe</t>
  </si>
  <si>
    <t>San José de Pare</t>
  </si>
  <si>
    <t>Santa LucíaAtlanticoRCN TV S.A.</t>
  </si>
  <si>
    <t>San José del Fragua</t>
  </si>
  <si>
    <t>Santa LucíaAtlanticoCaracol TV S.A.</t>
  </si>
  <si>
    <t>Santo TomásAtlanticoCanal Uno</t>
  </si>
  <si>
    <t>San José del Palmar</t>
  </si>
  <si>
    <t>Santo TomásAtlanticoC.Institucional</t>
  </si>
  <si>
    <t>San Juan de Arama</t>
  </si>
  <si>
    <t>Santo TomásAtlanticoSeñal Colombia</t>
  </si>
  <si>
    <t>San Juan de Betulia</t>
  </si>
  <si>
    <t>Santo TomásAtlanticoTelecaribe</t>
  </si>
  <si>
    <t>San Juan de Río Seco</t>
  </si>
  <si>
    <t>Santo TomásAtlanticoRCN TV S.A.</t>
  </si>
  <si>
    <t>Santo TomásAtlanticoCaracol TV S.A.</t>
  </si>
  <si>
    <t>San Juan del Cesar</t>
  </si>
  <si>
    <t>SoledadAtlanticoCanal Uno</t>
  </si>
  <si>
    <t>San Juan Nepomuceno</t>
  </si>
  <si>
    <t>SoledadAtlanticoC.Institucional</t>
  </si>
  <si>
    <t>San Juanito</t>
  </si>
  <si>
    <t>SoledadAtlanticoSeñal Colombia</t>
  </si>
  <si>
    <t>SoledadAtlanticoTelecaribe</t>
  </si>
  <si>
    <t>SoledadAtlanticoRCN TV S.A.</t>
  </si>
  <si>
    <t>SoledadAtlanticoCaracol TV S.A.</t>
  </si>
  <si>
    <t>San Luis de Gaceno</t>
  </si>
  <si>
    <t>SuanAtlanticoCanal Uno</t>
  </si>
  <si>
    <t>San Luis de Palenque</t>
  </si>
  <si>
    <t>SuanAtlanticoC.Institucional</t>
  </si>
  <si>
    <t>San Luis de Sincé</t>
  </si>
  <si>
    <t>SuanAtlanticoSeñal Colombia</t>
  </si>
  <si>
    <t>SuanAtlanticoTelecaribe</t>
  </si>
  <si>
    <t>San Martín</t>
  </si>
  <si>
    <t>SuanAtlanticoRCN TV S.A.</t>
  </si>
  <si>
    <t>SuanAtlanticoCaracol TV S.A.</t>
  </si>
  <si>
    <t>San Martín de Loba</t>
  </si>
  <si>
    <t>TubaráAtlanticoCanal Uno</t>
  </si>
  <si>
    <t>TubaráAtlanticoC.Institucional</t>
  </si>
  <si>
    <t>TubaráAtlanticoSeñal Colombia</t>
  </si>
  <si>
    <t>TubaráAtlanticoTelecaribe</t>
  </si>
  <si>
    <t>San Miguel de Sema</t>
  </si>
  <si>
    <t>TubaráAtlanticoRCN TV S.A.</t>
  </si>
  <si>
    <t>San Onofre</t>
  </si>
  <si>
    <t>TubaráAtlanticoCaracol TV S.A.</t>
  </si>
  <si>
    <t>UsiacuríAtlanticoCanal Uno</t>
  </si>
  <si>
    <t>UsiacuríAtlanticoC.Institucional</t>
  </si>
  <si>
    <t>San Pablo de Borbur</t>
  </si>
  <si>
    <t>UsiacuríAtlanticoSeñal Colombia</t>
  </si>
  <si>
    <t>San Pedro</t>
  </si>
  <si>
    <t>UsiacuríAtlanticoTelecaribe</t>
  </si>
  <si>
    <t>UsiacuríAtlanticoRCN TV S.A.</t>
  </si>
  <si>
    <t>UsiacuríAtlanticoCaracol TV S.A.</t>
  </si>
  <si>
    <t>San Pedro de Cartago</t>
  </si>
  <si>
    <t>Bogotá, D.C.Bogotá D.C.Canal Uno</t>
  </si>
  <si>
    <t>San Pedro de Uraba</t>
  </si>
  <si>
    <t>Bogotá, D.C.Bogotá D.C.C.Institucional</t>
  </si>
  <si>
    <t>San Pelayo</t>
  </si>
  <si>
    <t>Bogotá, D.C.Bogotá D.C.Señal Colombia</t>
  </si>
  <si>
    <t>Bogotá, D.C.Bogotá D.C.Canal Capital</t>
  </si>
  <si>
    <t>Bogotá, D.C.Bogotá D.C.Teveandina</t>
  </si>
  <si>
    <t>Bogotá, D.C.Bogotá D.C.RCN TV S.A.</t>
  </si>
  <si>
    <t>San Sebastián de Buenavista</t>
  </si>
  <si>
    <t>Bogotá, D.C.Bogotá D.C.Caracol TV S.A.</t>
  </si>
  <si>
    <t>Bogotá, D.C.Bogotá D.C.ABN</t>
  </si>
  <si>
    <t>San Vicente de Chucurí</t>
  </si>
  <si>
    <t>Bogotá, D.C.Bogotá D.C.Teleamiga</t>
  </si>
  <si>
    <t>San Vicente del Caguán</t>
  </si>
  <si>
    <t>Bogotá, D.C.Bogotá D.C.Bethesda</t>
  </si>
  <si>
    <t>San Zenón</t>
  </si>
  <si>
    <t>Bogotá, D.C.Bogotá D.C.Nova</t>
  </si>
  <si>
    <t>Bogotá, D.C.Bogotá D.C.CityTV</t>
  </si>
  <si>
    <t>Santa Ana</t>
  </si>
  <si>
    <t>CartagenaBolivarCanal Uno</t>
  </si>
  <si>
    <t>CartagenaBolivarC.Institucional</t>
  </si>
  <si>
    <t>CartagenaBolivarSeñal Colombia</t>
  </si>
  <si>
    <t>CartagenaBolivarTelecaribe</t>
  </si>
  <si>
    <t>Santa Bárbara de Pinto</t>
  </si>
  <si>
    <t>CartagenaBolivarRCN TV S.A.</t>
  </si>
  <si>
    <t>Santa Catalina</t>
  </si>
  <si>
    <t>CartagenaBolivarCaracol TV S.A.</t>
  </si>
  <si>
    <t>Santa Helena del Opón</t>
  </si>
  <si>
    <t>CartagenaBolivarU.Cartagena</t>
  </si>
  <si>
    <t>AchíBolivarCanal Uno</t>
  </si>
  <si>
    <t>Santa Lucía</t>
  </si>
  <si>
    <t>AchíBolivarC.Institucional</t>
  </si>
  <si>
    <t>Santa María</t>
  </si>
  <si>
    <t>AchíBolivarSeñal Colombia</t>
  </si>
  <si>
    <t>AchíBolivarTelecaribe</t>
  </si>
  <si>
    <t>Santa Marta</t>
  </si>
  <si>
    <t>AchíBolivarRCN TV S.A.</t>
  </si>
  <si>
    <t>AchíBolivarCaracol TV S.A.</t>
  </si>
  <si>
    <t>Altos del RosarioBolivarCanal Uno</t>
  </si>
  <si>
    <t>Santa Rosa de Cabal</t>
  </si>
  <si>
    <t>Altos del RosarioBolivarC.Institucional</t>
  </si>
  <si>
    <t>Santa Rosa de Osos</t>
  </si>
  <si>
    <t>Altos del RosarioBolivarSeñal Colombia</t>
  </si>
  <si>
    <t>Santa Rosa de Viterbo</t>
  </si>
  <si>
    <t>Altos del RosarioBolivarTelecaribe</t>
  </si>
  <si>
    <t>Santa Rosa del Sur</t>
  </si>
  <si>
    <t>Altos del RosarioBolivarRCN TV S.A.</t>
  </si>
  <si>
    <t>Santa Rosalía</t>
  </si>
  <si>
    <t>Altos del RosarioBolivarCaracol TV S.A.</t>
  </si>
  <si>
    <t>Santa Sofía</t>
  </si>
  <si>
    <t>ArenalBolivarCanal Uno</t>
  </si>
  <si>
    <t>Santacruz</t>
  </si>
  <si>
    <t>ArenalBolivarC.Institucional</t>
  </si>
  <si>
    <t>Santafé de Antioquia</t>
  </si>
  <si>
    <t>ArenalBolivarSeñal Colombia</t>
  </si>
  <si>
    <t>Santana</t>
  </si>
  <si>
    <t>ArenalBolivarTelecaribe</t>
  </si>
  <si>
    <t>Santander de Quilichao</t>
  </si>
  <si>
    <t>ArenalBolivarRCN TV S.A.</t>
  </si>
  <si>
    <t>Santiago</t>
  </si>
  <si>
    <t>ArenalBolivarCaracol TV S.A.</t>
  </si>
  <si>
    <t>ArjonaBolivarCanal Uno</t>
  </si>
  <si>
    <t>Santiago de Tolú</t>
  </si>
  <si>
    <t>ArjonaBolivarC.Institucional</t>
  </si>
  <si>
    <t>ArjonaBolivarSeñal Colombia</t>
  </si>
  <si>
    <t>Santo Tomás</t>
  </si>
  <si>
    <t>ArjonaBolivarTelecaribe</t>
  </si>
  <si>
    <t>ArjonaBolivarRCN TV S.A.</t>
  </si>
  <si>
    <t>Sapuyes</t>
  </si>
  <si>
    <t>ArjonaBolivarCaracol TV S.A.</t>
  </si>
  <si>
    <t>ArroyohondoBolivarCanal Uno</t>
  </si>
  <si>
    <t>ArroyohondoBolivarC.Institucional</t>
  </si>
  <si>
    <t>Sasaima</t>
  </si>
  <si>
    <t>ArroyohondoBolivarSeñal Colombia</t>
  </si>
  <si>
    <t>Sativanorte</t>
  </si>
  <si>
    <t>ArroyohondoBolivarTelecaribe</t>
  </si>
  <si>
    <t>Sativasur</t>
  </si>
  <si>
    <t>ArroyohondoBolivarRCN TV S.A.</t>
  </si>
  <si>
    <t>ArroyohondoBolivarCaracol TV S.A.</t>
  </si>
  <si>
    <t>Sesquilé</t>
  </si>
  <si>
    <t>Barranco de LobaBolivarCanal Uno</t>
  </si>
  <si>
    <t>Sevilla</t>
  </si>
  <si>
    <t>Barranco de LobaBolivarC.Institucional</t>
  </si>
  <si>
    <t>Siachoque</t>
  </si>
  <si>
    <t>Barranco de LobaBolivarSeñal Colombia</t>
  </si>
  <si>
    <t>Sibaté</t>
  </si>
  <si>
    <t>Barranco de LobaBolivarTelecaribe</t>
  </si>
  <si>
    <t>Barranco de LobaBolivarRCN TV S.A.</t>
  </si>
  <si>
    <t>Barranco de LobaBolivarCaracol TV S.A.</t>
  </si>
  <si>
    <t>Silvania</t>
  </si>
  <si>
    <t>CalamarBolivarCanal Uno</t>
  </si>
  <si>
    <t>CalamarBolivarC.Institucional</t>
  </si>
  <si>
    <t>Simacota</t>
  </si>
  <si>
    <t>CalamarBolivarSeñal Colombia</t>
  </si>
  <si>
    <t>CalamarBolivarTelecaribe</t>
  </si>
  <si>
    <t>Simití</t>
  </si>
  <si>
    <t>CalamarBolivarRCN TV S.A.</t>
  </si>
  <si>
    <t>Sincelejo</t>
  </si>
  <si>
    <t>CalamarBolivarCaracol TV S.A.</t>
  </si>
  <si>
    <t>Sipí</t>
  </si>
  <si>
    <t>CantagalloBolivarCanal Uno</t>
  </si>
  <si>
    <t>Sitionuevo</t>
  </si>
  <si>
    <t>CantagalloBolivarC.Institucional</t>
  </si>
  <si>
    <t>Soacha</t>
  </si>
  <si>
    <t>CantagalloBolivarSeñal Colombia</t>
  </si>
  <si>
    <t>CantagalloBolivarTelecaribe</t>
  </si>
  <si>
    <t>Socha</t>
  </si>
  <si>
    <t>CantagalloBolivarRCN TV S.A.</t>
  </si>
  <si>
    <t>Socorro</t>
  </si>
  <si>
    <t>CantagalloBolivarCaracol TV S.A.</t>
  </si>
  <si>
    <t>Socotá</t>
  </si>
  <si>
    <t>CicucoBolivarCanal Uno</t>
  </si>
  <si>
    <t>Sogamoso</t>
  </si>
  <si>
    <t>CicucoBolivarC.Institucional</t>
  </si>
  <si>
    <t>Solano</t>
  </si>
  <si>
    <t>CicucoBolivarSeñal Colombia</t>
  </si>
  <si>
    <t>Soledad</t>
  </si>
  <si>
    <t>CicucoBolivarTelecaribe</t>
  </si>
  <si>
    <t>Solita</t>
  </si>
  <si>
    <t>CórdobaBolivarCanal Uno</t>
  </si>
  <si>
    <t>Somondoco</t>
  </si>
  <si>
    <t>CórdobaBolivarC.Institucional</t>
  </si>
  <si>
    <t>Sonson</t>
  </si>
  <si>
    <t>CórdobaBolivarSeñal Colombia</t>
  </si>
  <si>
    <t>Sopetrán</t>
  </si>
  <si>
    <t>CórdobaBolivarTelecaribe</t>
  </si>
  <si>
    <t>Soplaviento</t>
  </si>
  <si>
    <t>CórdobaBolivarRCN TV S.A.</t>
  </si>
  <si>
    <t>Sopó</t>
  </si>
  <si>
    <t>CórdobaBolivarCaracol TV S.A.</t>
  </si>
  <si>
    <t>Sora</t>
  </si>
  <si>
    <t>ClemenciaBolivarCanal Uno</t>
  </si>
  <si>
    <t>Soracá</t>
  </si>
  <si>
    <t>ClemenciaBolivarC.Institucional</t>
  </si>
  <si>
    <t>Sotaquirá</t>
  </si>
  <si>
    <t>ClemenciaBolivarSeñal Colombia</t>
  </si>
  <si>
    <t>Sotara</t>
  </si>
  <si>
    <t>ClemenciaBolivarTelecaribe</t>
  </si>
  <si>
    <t>Suaita</t>
  </si>
  <si>
    <t>ClemenciaBolivarRCN TV S.A.</t>
  </si>
  <si>
    <t>Suan</t>
  </si>
  <si>
    <t>ClemenciaBolivarCaracol TV S.A.</t>
  </si>
  <si>
    <t>El Carmen de BolívarBolivarCanal Uno</t>
  </si>
  <si>
    <t>El Carmen de BolívarBolivarC.Institucional</t>
  </si>
  <si>
    <t>Suaza</t>
  </si>
  <si>
    <t>El Carmen de BolívarBolivarSeñal Colombia</t>
  </si>
  <si>
    <t>Subachoque</t>
  </si>
  <si>
    <t>El Carmen de BolívarBolivarTelecaribe</t>
  </si>
  <si>
    <t>El Carmen de BolívarBolivarRCN TV S.A.</t>
  </si>
  <si>
    <t>El Carmen de BolívarBolivarCaracol TV S.A.</t>
  </si>
  <si>
    <t>El GuamoBolivarCanal Uno</t>
  </si>
  <si>
    <t>El GuamoBolivarC.Institucional</t>
  </si>
  <si>
    <t>Supatá</t>
  </si>
  <si>
    <t>El GuamoBolivarSeñal Colombia</t>
  </si>
  <si>
    <t>Supía</t>
  </si>
  <si>
    <t>El GuamoBolivarTelecaribe</t>
  </si>
  <si>
    <t>El GuamoBolivarRCN TV S.A.</t>
  </si>
  <si>
    <t>Susa</t>
  </si>
  <si>
    <t>El GuamoBolivarCaracol TV S.A.</t>
  </si>
  <si>
    <t>Susacón</t>
  </si>
  <si>
    <t>El PeñónBolivarCanal Uno</t>
  </si>
  <si>
    <t>Sutamarchán</t>
  </si>
  <si>
    <t>El PeñónBolivarC.Institucional</t>
  </si>
  <si>
    <t>Sutatausa</t>
  </si>
  <si>
    <t>El PeñónBolivarSeñal Colombia</t>
  </si>
  <si>
    <t>Sutatenza</t>
  </si>
  <si>
    <t>El PeñónBolivarTelecaribe</t>
  </si>
  <si>
    <t>El PeñónBolivarRCN TV S.A.</t>
  </si>
  <si>
    <t>El PeñónBolivarCaracol TV S.A.</t>
  </si>
  <si>
    <t>Talaigua Nuevo</t>
  </si>
  <si>
    <t>Hatillo de LobaBolivarCanal Uno</t>
  </si>
  <si>
    <t>Tamalameque</t>
  </si>
  <si>
    <t>Hatillo de LobaBolivarC.Institucional</t>
  </si>
  <si>
    <t>Támara</t>
  </si>
  <si>
    <t>Hatillo de LobaBolivarSeñal Colombia</t>
  </si>
  <si>
    <t>Hatillo de LobaBolivarTelecaribe</t>
  </si>
  <si>
    <t>Hatillo de LobaBolivarRCN TV S.A.</t>
  </si>
  <si>
    <t>Hatillo de LobaBolivarCaracol TV S.A.</t>
  </si>
  <si>
    <t>MaganguéBolivarCanal Uno</t>
  </si>
  <si>
    <t>Taraira</t>
  </si>
  <si>
    <t>MaganguéBolivarC.Institucional</t>
  </si>
  <si>
    <t>Tarapacá</t>
  </si>
  <si>
    <t>MaganguéBolivarSeñal Colombia</t>
  </si>
  <si>
    <t>MaganguéBolivarTelecaribe</t>
  </si>
  <si>
    <t>Tarqui</t>
  </si>
  <si>
    <t>MaganguéBolivarRCN TV S.A.</t>
  </si>
  <si>
    <t>Tarso</t>
  </si>
  <si>
    <t>MaganguéBolivarCaracol TV S.A.</t>
  </si>
  <si>
    <t>Tasco</t>
  </si>
  <si>
    <t>MahatesBolivarCanal Uno</t>
  </si>
  <si>
    <t>Tauramena</t>
  </si>
  <si>
    <t>MahatesBolivarC.Institucional</t>
  </si>
  <si>
    <t>Tausa</t>
  </si>
  <si>
    <t>MahatesBolivarSeñal Colombia</t>
  </si>
  <si>
    <t>Tello</t>
  </si>
  <si>
    <t>MahatesBolivarTelecaribe</t>
  </si>
  <si>
    <t>MahatesBolivarRCN TV S.A.</t>
  </si>
  <si>
    <t>MahatesBolivarCaracol TV S.A.</t>
  </si>
  <si>
    <t>Tenjo</t>
  </si>
  <si>
    <t>MargaritaBolivarCanal Uno</t>
  </si>
  <si>
    <t>Tenza</t>
  </si>
  <si>
    <t>MargaritaBolivarC.Institucional</t>
  </si>
  <si>
    <t>Teorama</t>
  </si>
  <si>
    <t>MargaritaBolivarSeñal Colombia</t>
  </si>
  <si>
    <t>MargaritaBolivarTelecaribe</t>
  </si>
  <si>
    <t>MargaritaBolivarRCN TV S.A.</t>
  </si>
  <si>
    <t>Tibacuy</t>
  </si>
  <si>
    <t>MargaritaBolivarCaracol TV S.A.</t>
  </si>
  <si>
    <t>Tibaná</t>
  </si>
  <si>
    <t>María La BajaBolivarCanal Uno</t>
  </si>
  <si>
    <t>Tibasosa</t>
  </si>
  <si>
    <t>María La BajaBolivarC.Institucional</t>
  </si>
  <si>
    <t>Tibirita</t>
  </si>
  <si>
    <t>María La BajaBolivarSeñal Colombia</t>
  </si>
  <si>
    <t>Tibú</t>
  </si>
  <si>
    <t>María La BajaBolivarTelecaribe</t>
  </si>
  <si>
    <t>Tierralta</t>
  </si>
  <si>
    <t>María La BajaBolivarRCN TV S.A.</t>
  </si>
  <si>
    <t>María La BajaBolivarCaracol TV S.A.</t>
  </si>
  <si>
    <t>Timbío</t>
  </si>
  <si>
    <t>MontecristoBolivarCanal Uno</t>
  </si>
  <si>
    <t>Timbiquí</t>
  </si>
  <si>
    <t>MontecristoBolivarC.Institucional</t>
  </si>
  <si>
    <t>Tinjacá</t>
  </si>
  <si>
    <t>MontecristoBolivarSeñal Colombia</t>
  </si>
  <si>
    <t>Tipacoque</t>
  </si>
  <si>
    <t>MontecristoBolivarTelecaribe</t>
  </si>
  <si>
    <t>Tiquisio</t>
  </si>
  <si>
    <t>MontecristoBolivarRCN TV S.A.</t>
  </si>
  <si>
    <t>Titiribí</t>
  </si>
  <si>
    <t>MontecristoBolivarCaracol TV S.A.</t>
  </si>
  <si>
    <t>Toca</t>
  </si>
  <si>
    <t>MompósBolivarCanal Uno</t>
  </si>
  <si>
    <t>Tocaima</t>
  </si>
  <si>
    <t>MompósBolivarC.Institucional</t>
  </si>
  <si>
    <t>Tocancipá</t>
  </si>
  <si>
    <t>MompósBolivarSeñal Colombia</t>
  </si>
  <si>
    <t>Togüí</t>
  </si>
  <si>
    <t>MompósBolivarTelecaribe</t>
  </si>
  <si>
    <t>MompósBolivarRCN TV S.A.</t>
  </si>
  <si>
    <t>MompósBolivarCaracol TV S.A.</t>
  </si>
  <si>
    <t>Tolú Viejo</t>
  </si>
  <si>
    <t>MoralesBolivarCanal Uno</t>
  </si>
  <si>
    <t>MoralesBolivarC.Institucional</t>
  </si>
  <si>
    <t>Tópaga</t>
  </si>
  <si>
    <t>MoralesBolivarSeñal Colombia</t>
  </si>
  <si>
    <t>Topaipí</t>
  </si>
  <si>
    <t>MoralesBolivarTelecaribe</t>
  </si>
  <si>
    <t>Toribio</t>
  </si>
  <si>
    <t>MoralesBolivarRCN TV S.A.</t>
  </si>
  <si>
    <t>Toro</t>
  </si>
  <si>
    <t>MoralesBolivarCaracol TV S.A.</t>
  </si>
  <si>
    <t>Tota</t>
  </si>
  <si>
    <t>PinillosBolivarCanal Uno</t>
  </si>
  <si>
    <t>Totoró</t>
  </si>
  <si>
    <t>PinillosBolivarC.Institucional</t>
  </si>
  <si>
    <t>Trinidad</t>
  </si>
  <si>
    <t>PinillosBolivarSeñal Colombia</t>
  </si>
  <si>
    <t>Trujillo</t>
  </si>
  <si>
    <t>PinillosBolivarTelecaribe</t>
  </si>
  <si>
    <t>Tubará</t>
  </si>
  <si>
    <t>PinillosBolivarRCN TV S.A.</t>
  </si>
  <si>
    <t>Tuluá</t>
  </si>
  <si>
    <t>PinillosBolivarCaracol TV S.A.</t>
  </si>
  <si>
    <t>Tunja</t>
  </si>
  <si>
    <t>RegidorBolivarCanal Uno</t>
  </si>
  <si>
    <t>Tununguá</t>
  </si>
  <si>
    <t>RegidorBolivarC.Institucional</t>
  </si>
  <si>
    <t>Túquerres</t>
  </si>
  <si>
    <t>RegidorBolivarSeñal Colombia</t>
  </si>
  <si>
    <t>RegidorBolivarTelecaribe</t>
  </si>
  <si>
    <t>Turbaná</t>
  </si>
  <si>
    <t>RegidorBolivarRCN TV S.A.</t>
  </si>
  <si>
    <t>Turbo</t>
  </si>
  <si>
    <t>RegidorBolivarCaracol TV S.A.</t>
  </si>
  <si>
    <t>Turmequé</t>
  </si>
  <si>
    <t>Río ViejoBolivarCanal Uno</t>
  </si>
  <si>
    <t>Tuta</t>
  </si>
  <si>
    <t>Río ViejoBolivarC.Institucional</t>
  </si>
  <si>
    <t>Tutazá</t>
  </si>
  <si>
    <t>Río ViejoBolivarSeñal Colombia</t>
  </si>
  <si>
    <t>Ubalá</t>
  </si>
  <si>
    <t>Río ViejoBolivarTelecaribe</t>
  </si>
  <si>
    <t>Ubaque</t>
  </si>
  <si>
    <t>Río ViejoBolivarRCN TV S.A.</t>
  </si>
  <si>
    <t>Ulloa</t>
  </si>
  <si>
    <t>Río ViejoBolivarCaracol TV S.A.</t>
  </si>
  <si>
    <t>Umbita</t>
  </si>
  <si>
    <t>San CristóbalBolivarCanal Uno</t>
  </si>
  <si>
    <t>Une</t>
  </si>
  <si>
    <t>San CristóbalBolivarC.Institucional</t>
  </si>
  <si>
    <t>Unguía</t>
  </si>
  <si>
    <t>San CristóbalBolivarSeñal Colombia</t>
  </si>
  <si>
    <t>Unión Panamericana</t>
  </si>
  <si>
    <t>San CristóbalBolivarTelecaribe</t>
  </si>
  <si>
    <t>San CristóbalBolivarRCN TV S.A.</t>
  </si>
  <si>
    <t>Uribe</t>
  </si>
  <si>
    <t>San CristóbalBolivarCaracol TV S.A.</t>
  </si>
  <si>
    <t>San EstanislaoBolivarCanal Uno</t>
  </si>
  <si>
    <t>San EstanislaoBolivarC.Institucional</t>
  </si>
  <si>
    <t>Urumita</t>
  </si>
  <si>
    <t>San EstanislaoBolivarSeñal Colombia</t>
  </si>
  <si>
    <t>Usiacurí</t>
  </si>
  <si>
    <t>San EstanislaoBolivarTelecaribe</t>
  </si>
  <si>
    <t>Útica</t>
  </si>
  <si>
    <t>San EstanislaoBolivarRCN TV S.A.</t>
  </si>
  <si>
    <t>San EstanislaoBolivarCaracol TV S.A.</t>
  </si>
  <si>
    <t>Valencia</t>
  </si>
  <si>
    <t>San FernandoBolivarCanal Uno</t>
  </si>
  <si>
    <t>Valle de San José</t>
  </si>
  <si>
    <t>San FernandoBolivarC.Institucional</t>
  </si>
  <si>
    <t>Valle de San Juan</t>
  </si>
  <si>
    <t>San FernandoBolivarSeñal Colombia</t>
  </si>
  <si>
    <t>San FernandoBolivarTelecaribe</t>
  </si>
  <si>
    <t>Valledupar</t>
  </si>
  <si>
    <t>San FernandoBolivarRCN TV S.A.</t>
  </si>
  <si>
    <t>Valparaíso</t>
  </si>
  <si>
    <t>San FernandoBolivarCaracol TV S.A.</t>
  </si>
  <si>
    <t>San JacintoBolivarCanal Uno</t>
  </si>
  <si>
    <t>San JacintoBolivarC.Institucional</t>
  </si>
  <si>
    <t>Vélez</t>
  </si>
  <si>
    <t>San JacintoBolivarSeñal Colombia</t>
  </si>
  <si>
    <t>Venadillo</t>
  </si>
  <si>
    <t>San JacintoBolivarTelecaribe</t>
  </si>
  <si>
    <t>Venecia</t>
  </si>
  <si>
    <t>San JacintoBolivarRCN TV S.A.</t>
  </si>
  <si>
    <t>San JacintoBolivarCaracol TV S.A.</t>
  </si>
  <si>
    <t>Ventaquemada</t>
  </si>
  <si>
    <t>San Jacinto del CaucaBolivarCanal Uno</t>
  </si>
  <si>
    <t>Vergara</t>
  </si>
  <si>
    <t>San Jacinto del CaucaBolivarC.Institucional</t>
  </si>
  <si>
    <t>San Jacinto del CaucaBolivarSeñal Colombia</t>
  </si>
  <si>
    <t>Vetas</t>
  </si>
  <si>
    <t>San Jacinto del CaucaBolivarTelecaribe</t>
  </si>
  <si>
    <t>Vianí</t>
  </si>
  <si>
    <t>San Jacinto del CaucaBolivarRCN TV S.A.</t>
  </si>
  <si>
    <t>Victoria</t>
  </si>
  <si>
    <t>San Jacinto del CaucaBolivarCaracol TV S.A.</t>
  </si>
  <si>
    <t>San Juan NepomucenoBolivarCanal Uno</t>
  </si>
  <si>
    <t>Vijes</t>
  </si>
  <si>
    <t>San Juan NepomucenoBolivarC.Institucional</t>
  </si>
  <si>
    <t>Villa Caro</t>
  </si>
  <si>
    <t>San Juan NepomucenoBolivarSeñal Colombia</t>
  </si>
  <si>
    <t>Villa de Leyva</t>
  </si>
  <si>
    <t>San Juan NepomucenoBolivarTelecaribe</t>
  </si>
  <si>
    <t>Villa de San Diego de Ubate</t>
  </si>
  <si>
    <t>San Juan NepomucenoBolivarRCN TV S.A.</t>
  </si>
  <si>
    <t>Villa del Rosario</t>
  </si>
  <si>
    <t>San Juan NepomucenoBolivarCaracol TV S.A.</t>
  </si>
  <si>
    <t>San Martín de LobaBolivarCanal Uno</t>
  </si>
  <si>
    <t>Villagarzón</t>
  </si>
  <si>
    <t>San Martín de LobaBolivarC.Institucional</t>
  </si>
  <si>
    <t>Villagómez</t>
  </si>
  <si>
    <t>San Martín de LobaBolivarSeñal Colombia</t>
  </si>
  <si>
    <t>Villahermosa</t>
  </si>
  <si>
    <t>San Martín de LobaBolivarTelecaribe</t>
  </si>
  <si>
    <t>Villamaría</t>
  </si>
  <si>
    <t>San Martín de LobaBolivarRCN TV S.A.</t>
  </si>
  <si>
    <t>Villanueva</t>
  </si>
  <si>
    <t>San Martín de LobaBolivarCaracol TV S.A.</t>
  </si>
  <si>
    <t>San PabloBolivarCanal Uno</t>
  </si>
  <si>
    <t>San PabloBolivarC.Institucional</t>
  </si>
  <si>
    <t>San PabloBolivarSeñal Colombia</t>
  </si>
  <si>
    <t>San PabloBolivarTelecaribe</t>
  </si>
  <si>
    <t>Villarrica</t>
  </si>
  <si>
    <t>San PabloBolivarRCN TV S.A.</t>
  </si>
  <si>
    <t>Villavicencio</t>
  </si>
  <si>
    <t>San PabloBolivarCaracol TV S.A.</t>
  </si>
  <si>
    <t>Villavieja</t>
  </si>
  <si>
    <t>Santa CatalinaBolivarCanal Uno</t>
  </si>
  <si>
    <t>Villeta</t>
  </si>
  <si>
    <t>Santa CatalinaBolivarC.Institucional</t>
  </si>
  <si>
    <t>Viotá</t>
  </si>
  <si>
    <t>Santa CatalinaBolivarSeñal Colombia</t>
  </si>
  <si>
    <t>Viracachá</t>
  </si>
  <si>
    <t>Santa CatalinaBolivarTelecaribe</t>
  </si>
  <si>
    <t>Vistahermosa</t>
  </si>
  <si>
    <t>Santa CatalinaBolivarRCN TV S.A.</t>
  </si>
  <si>
    <t>Viterbo</t>
  </si>
  <si>
    <t>Santa CatalinaBolivarCaracol TV S.A.</t>
  </si>
  <si>
    <t>Yacopí</t>
  </si>
  <si>
    <t>Santa RosaBolivarCanal Uno</t>
  </si>
  <si>
    <t>Yacuanquer</t>
  </si>
  <si>
    <t>Santa RosaBolivarC.Institucional</t>
  </si>
  <si>
    <t>Yaguará</t>
  </si>
  <si>
    <t>Santa RosaBolivarSeñal Colombia</t>
  </si>
  <si>
    <t>Santa RosaBolivarTelecaribe</t>
  </si>
  <si>
    <t>Santa RosaBolivarRCN TV S.A.</t>
  </si>
  <si>
    <t>Yavaraté</t>
  </si>
  <si>
    <t>Santa RosaBolivarCaracol TV S.A.</t>
  </si>
  <si>
    <t>Santa Rosa del SurBolivarCanal Uno</t>
  </si>
  <si>
    <t>Santa Rosa del SurBolivarC.Institucional</t>
  </si>
  <si>
    <t>Santa Rosa del SurBolivarSeñal Colombia</t>
  </si>
  <si>
    <t>Yotoco</t>
  </si>
  <si>
    <t>Santa Rosa del SurBolivarTelecaribe</t>
  </si>
  <si>
    <t>Santa Rosa del SurBolivarRCN TV S.A.</t>
  </si>
  <si>
    <t>Zambrano</t>
  </si>
  <si>
    <t>Santa Rosa del SurBolivarCaracol TV S.A.</t>
  </si>
  <si>
    <t>Zapatoca</t>
  </si>
  <si>
    <t>SimitíBolivarCanal Uno</t>
  </si>
  <si>
    <t>Zapayán</t>
  </si>
  <si>
    <t>SimitíBolivarC.Institucional</t>
  </si>
  <si>
    <t>SimitíBolivarSeñal Colombia</t>
  </si>
  <si>
    <t>Zarzal</t>
  </si>
  <si>
    <t>SimitíBolivarTelecaribe</t>
  </si>
  <si>
    <t>Zetaquira</t>
  </si>
  <si>
    <t>SimitíBolivarRCN TV S.A.</t>
  </si>
  <si>
    <t>Zipacón</t>
  </si>
  <si>
    <t>SimitíBolivarCaracol TV S.A.</t>
  </si>
  <si>
    <t>SoplavientoBolivarCanal Uno</t>
  </si>
  <si>
    <t>Zona Bananera</t>
  </si>
  <si>
    <t>SoplavientoBolivarC.Institucional</t>
  </si>
  <si>
    <t>SoplavientoBolivarSeñal Colombia</t>
  </si>
  <si>
    <t>SoplavientoBolivarTelecaribe</t>
  </si>
  <si>
    <t>SoplavientoBolivarRCN TV S.A.</t>
  </si>
  <si>
    <t>SoplavientoBolivarCaracol TV S.A.</t>
  </si>
  <si>
    <t>Talaigua NuevoBolivarCanal Uno</t>
  </si>
  <si>
    <t>Talaigua NuevoBolivarC.Institucional</t>
  </si>
  <si>
    <t>Talaigua NuevoBolivarSeñal Colombia</t>
  </si>
  <si>
    <t>Talaigua NuevoBolivarTelecaribe</t>
  </si>
  <si>
    <t>Talaigua NuevoBolivarRCN TV S.A.</t>
  </si>
  <si>
    <t>Talaigua NuevoBolivarCaracol TV S.A.</t>
  </si>
  <si>
    <t>TiquisioBolivarCanal Uno</t>
  </si>
  <si>
    <t>TiquisioBolivarC.Institucional</t>
  </si>
  <si>
    <t>TiquisioBolivarSeñal Colombia</t>
  </si>
  <si>
    <t>TiquisioBolivarTelecaribe</t>
  </si>
  <si>
    <t>TiquisioBolivarRCN TV S.A.</t>
  </si>
  <si>
    <t>TiquisioBolivarCaracol TV S.A.</t>
  </si>
  <si>
    <t>TurbacoBolivarCanal Uno</t>
  </si>
  <si>
    <t>TurbacoBolivarC.Institucional</t>
  </si>
  <si>
    <t>TurbacoBolivarSeñal Colombia</t>
  </si>
  <si>
    <t>TurbacoBolivarTelecaribe</t>
  </si>
  <si>
    <t>TurbacoBolivarRCN TV S.A.</t>
  </si>
  <si>
    <t>TurbacoBolivarCaracol TV S.A.</t>
  </si>
  <si>
    <t>TurbanáBolivarCanal Uno</t>
  </si>
  <si>
    <t>TurbanáBolivarC.Institucional</t>
  </si>
  <si>
    <t>TurbanáBolivarSeñal Colombia</t>
  </si>
  <si>
    <t>TurbanáBolivarTelecaribe</t>
  </si>
  <si>
    <t>TurbanáBolivarRCN TV S.A.</t>
  </si>
  <si>
    <t>TurbanáBolivarCaracol TV S.A.</t>
  </si>
  <si>
    <t>VillanuevaBolivarCanal Uno</t>
  </si>
  <si>
    <t>VillanuevaBolivarC.Institucional</t>
  </si>
  <si>
    <t>VillanuevaBolivarSeñal Colombia</t>
  </si>
  <si>
    <t>VillanuevaBolivarTelecaribe</t>
  </si>
  <si>
    <t>VillanuevaBolivarRCN TV S.A.</t>
  </si>
  <si>
    <t>VillanuevaBolivarCaracol TV S.A.</t>
  </si>
  <si>
    <t>ZambranoBolivarCanal Uno</t>
  </si>
  <si>
    <t>ZambranoBolivarC.Institucional</t>
  </si>
  <si>
    <t>ZambranoBolivarSeñal Colombia</t>
  </si>
  <si>
    <t>ZambranoBolivarTelecaribe</t>
  </si>
  <si>
    <t>ZambranoBolivarRCN TV S.A.</t>
  </si>
  <si>
    <t>ZambranoBolivarCaracol TV S.A.</t>
  </si>
  <si>
    <t>TunjaBoyacaCanal Uno</t>
  </si>
  <si>
    <t>TunjaBoyacaC.Institucional</t>
  </si>
  <si>
    <t>TunjaBoyacaSeñal Colombia</t>
  </si>
  <si>
    <t>TunjaBoyacaTeveandina</t>
  </si>
  <si>
    <t>TunjaBoyacaRCN TV S.A.</t>
  </si>
  <si>
    <t>TunjaBoyacaCaracol TV S.A.</t>
  </si>
  <si>
    <t>TunjaBoyacaTelesantiago</t>
  </si>
  <si>
    <t>AlmeidaBoyacaCanal Uno</t>
  </si>
  <si>
    <t>AlmeidaBoyacaC.Institucional</t>
  </si>
  <si>
    <t>AlmeidaBoyacaSeñal Colombia</t>
  </si>
  <si>
    <t>AlmeidaBoyacaTeveandina</t>
  </si>
  <si>
    <t>AlmeidaBoyacaRCN TV S.A.</t>
  </si>
  <si>
    <t>AlmeidaBoyacaCaracol TV S.A.</t>
  </si>
  <si>
    <t>AquitaniaBoyacaCanal Uno</t>
  </si>
  <si>
    <t>AquitaniaBoyacaC.Institucional</t>
  </si>
  <si>
    <t>AquitaniaBoyacaSeñal Colombia</t>
  </si>
  <si>
    <t>AquitaniaBoyacaTeveandina</t>
  </si>
  <si>
    <t>AquitaniaBoyacaRCN TV S.A.</t>
  </si>
  <si>
    <t>AquitaniaBoyacaCaracol TV S.A.</t>
  </si>
  <si>
    <t>ArcabucoBoyacaCanal Uno</t>
  </si>
  <si>
    <t>ArcabucoBoyacaC.Institucional</t>
  </si>
  <si>
    <t>ArcabucoBoyacaSeñal Colombia</t>
  </si>
  <si>
    <t>ArcabucoBoyacaTeveandina</t>
  </si>
  <si>
    <t>ArcabucoBoyacaRCN TV S.A.</t>
  </si>
  <si>
    <t>ArcabucoBoyacaCaracol TV S.A.</t>
  </si>
  <si>
    <t>BelénBoyacaCanal Uno</t>
  </si>
  <si>
    <t>BelénBoyacaC.Institucional</t>
  </si>
  <si>
    <t>BelénBoyacaSeñal Colombia</t>
  </si>
  <si>
    <t>BelénBoyacaTeveandina</t>
  </si>
  <si>
    <t>BelénBoyacaRCN TV S.A.</t>
  </si>
  <si>
    <t>BelénBoyacaCaracol TV S.A.</t>
  </si>
  <si>
    <t>BerbeoBoyacaCanal Uno</t>
  </si>
  <si>
    <t>BerbeoBoyacaC.Institucional</t>
  </si>
  <si>
    <t>BerbeoBoyacaSeñal Colombia</t>
  </si>
  <si>
    <t>BerbeoBoyacaTeveandina</t>
  </si>
  <si>
    <t>BerbeoBoyacaRCN TV S.A.</t>
  </si>
  <si>
    <t>BerbeoBoyacaCaracol TV S.A.</t>
  </si>
  <si>
    <t>BetéitivaBoyacaCanal Uno</t>
  </si>
  <si>
    <t>BetéitivaBoyacaC.Institucional</t>
  </si>
  <si>
    <t>BetéitivaBoyacaSeñal Colombia</t>
  </si>
  <si>
    <t>BetéitivaBoyacaTeveandina</t>
  </si>
  <si>
    <t>BetéitivaBoyacaRCN TV S.A.</t>
  </si>
  <si>
    <t>BetéitivaBoyacaCaracol TV S.A.</t>
  </si>
  <si>
    <t>BoavitaBoyacaCanal Uno</t>
  </si>
  <si>
    <t>BoavitaBoyacaC.Institucional</t>
  </si>
  <si>
    <t>BoavitaBoyacaSeñal Colombia</t>
  </si>
  <si>
    <t>BoavitaBoyacaTeveandina</t>
  </si>
  <si>
    <t>BoavitaBoyacaRCN TV S.A.</t>
  </si>
  <si>
    <t>BoavitaBoyacaCaracol TV S.A.</t>
  </si>
  <si>
    <t>BoyacáBoyacaCanal Uno</t>
  </si>
  <si>
    <t>BoyacáBoyacaC.Institucional</t>
  </si>
  <si>
    <t>BoyacáBoyacaSeñal Colombia</t>
  </si>
  <si>
    <t>BoyacáBoyacaTeveandina</t>
  </si>
  <si>
    <t>BoyacáBoyacaRCN TV S.A.</t>
  </si>
  <si>
    <t>BoyacáBoyacaCaracol TV S.A.</t>
  </si>
  <si>
    <t>BriceñoBoyacaCanal Uno</t>
  </si>
  <si>
    <t>BriceñoBoyacaC.Institucional</t>
  </si>
  <si>
    <t>BriceñoBoyacaSeñal Colombia</t>
  </si>
  <si>
    <t>BriceñoBoyacaTeveandina</t>
  </si>
  <si>
    <t>BriceñoBoyacaRCN TV S.A.</t>
  </si>
  <si>
    <t>BriceñoBoyacaCaracol TV S.A.</t>
  </si>
  <si>
    <t>BuenavistaBoyacaCanal Uno</t>
  </si>
  <si>
    <t>BuenavistaBoyacaC.Institucional</t>
  </si>
  <si>
    <t>BuenavistaBoyacaSeñal Colombia</t>
  </si>
  <si>
    <t>BuenavistaBoyacaTeveandina</t>
  </si>
  <si>
    <t>BuenavistaBoyacaRCN TV S.A.</t>
  </si>
  <si>
    <t>BuenavistaBoyacaCaracol TV S.A.</t>
  </si>
  <si>
    <t>BusbanzáBoyacaCanal Uno</t>
  </si>
  <si>
    <t>BusbanzáBoyacaC.Institucional</t>
  </si>
  <si>
    <t>BusbanzáBoyacaSeñal Colombia</t>
  </si>
  <si>
    <t>BusbanzáBoyacaTeveandina</t>
  </si>
  <si>
    <t>BusbanzáBoyacaRCN TV S.A.</t>
  </si>
  <si>
    <t>BusbanzáBoyacaCaracol TV S.A.</t>
  </si>
  <si>
    <t>CaldasBoyacaCanal Uno</t>
  </si>
  <si>
    <t>CaldasBoyacaC.Institucional</t>
  </si>
  <si>
    <t>CaldasBoyacaSeñal Colombia</t>
  </si>
  <si>
    <t>CaldasBoyacaTeveandina</t>
  </si>
  <si>
    <t>CaldasBoyacaRCN TV S.A.</t>
  </si>
  <si>
    <t>CaldasBoyacaCaracol TV S.A.</t>
  </si>
  <si>
    <t>CampohermosoBoyacaCanal Uno</t>
  </si>
  <si>
    <t>CampohermosoBoyacaC.Institucional</t>
  </si>
  <si>
    <t>CampohermosoBoyacaSeñal Colombia</t>
  </si>
  <si>
    <t>CampohermosoBoyacaTeveandina</t>
  </si>
  <si>
    <t>CampohermosoBoyacaRCN TV S.A.</t>
  </si>
  <si>
    <t>CampohermosoBoyacaCaracol TV S.A.</t>
  </si>
  <si>
    <t>CerinzaBoyacaCanal Uno</t>
  </si>
  <si>
    <t>CerinzaBoyacaC.Institucional</t>
  </si>
  <si>
    <t>CerinzaBoyacaSeñal Colombia</t>
  </si>
  <si>
    <t>CerinzaBoyacaTeveandina</t>
  </si>
  <si>
    <t>CerinzaBoyacaRCN TV S.A.</t>
  </si>
  <si>
    <t>CerinzaBoyacaCaracol TV S.A.</t>
  </si>
  <si>
    <t>ChinavitaBoyacaCanal Uno</t>
  </si>
  <si>
    <t>ChinavitaBoyacaC.Institucional</t>
  </si>
  <si>
    <t>ChinavitaBoyacaSeñal Colombia</t>
  </si>
  <si>
    <t>ChinavitaBoyacaTeveandina</t>
  </si>
  <si>
    <t>ChinavitaBoyacaRCN TV S.A.</t>
  </si>
  <si>
    <t>ChinavitaBoyacaCaracol TV S.A.</t>
  </si>
  <si>
    <t>ChiquinquiráBoyacaCanal Uno</t>
  </si>
  <si>
    <t>ChiquinquiráBoyacaC.Institucional</t>
  </si>
  <si>
    <t>ChiquinquiráBoyacaSeñal Colombia</t>
  </si>
  <si>
    <t>ChiquinquiráBoyacaTeveandina</t>
  </si>
  <si>
    <t>ChiquinquiráBoyacaRCN TV S.A.</t>
  </si>
  <si>
    <t>ChiquinquiráBoyacaCaracol TV S.A.</t>
  </si>
  <si>
    <t>ChiscasBoyacaCanal Uno</t>
  </si>
  <si>
    <t>ChiscasBoyacaC.Institucional</t>
  </si>
  <si>
    <t>ChiscasBoyacaSeñal Colombia</t>
  </si>
  <si>
    <t>ChiscasBoyacaTeveandina</t>
  </si>
  <si>
    <t>ChiscasBoyacaRCN TV S.A.</t>
  </si>
  <si>
    <t>ChiscasBoyacaCaracol TV S.A.</t>
  </si>
  <si>
    <t>ChitaBoyacaCanal Uno</t>
  </si>
  <si>
    <t>ChitaBoyacaC.Institucional</t>
  </si>
  <si>
    <t>ChitaBoyacaSeñal Colombia</t>
  </si>
  <si>
    <t>ChitaBoyacaTeveandina</t>
  </si>
  <si>
    <t>ChitaBoyacaRCN TV S.A.</t>
  </si>
  <si>
    <t>ChitaBoyacaCaracol TV S.A.</t>
  </si>
  <si>
    <t>ChitaraqueBoyacaCanal Uno</t>
  </si>
  <si>
    <t>ChitaraqueBoyacaC.Institucional</t>
  </si>
  <si>
    <t>ChitaraqueBoyacaSeñal Colombia</t>
  </si>
  <si>
    <t>ChitaraqueBoyacaTeveandina</t>
  </si>
  <si>
    <t>ChitaraqueBoyacaRCN TV S.A.</t>
  </si>
  <si>
    <t>ChitaraqueBoyacaCaracol TV S.A.</t>
  </si>
  <si>
    <t>ChivatáBoyacaCanal Uno</t>
  </si>
  <si>
    <t>ChivatáBoyacaC.Institucional</t>
  </si>
  <si>
    <t>ChivatáBoyacaSeñal Colombia</t>
  </si>
  <si>
    <t>ChivatáBoyacaTeveandina</t>
  </si>
  <si>
    <t>ChivatáBoyacaRCN TV S.A.</t>
  </si>
  <si>
    <t>ChivatáBoyacaCaracol TV S.A.</t>
  </si>
  <si>
    <t>CiénegaBoyacaCanal Uno</t>
  </si>
  <si>
    <t>CiénegaBoyacaC.Institucional</t>
  </si>
  <si>
    <t>CiénegaBoyacaSeñal Colombia</t>
  </si>
  <si>
    <t>CiénegaBoyacaTeveandina</t>
  </si>
  <si>
    <t>CiénegaBoyacaRCN TV S.A.</t>
  </si>
  <si>
    <t>CiénegaBoyacaCaracol TV S.A.</t>
  </si>
  <si>
    <t>CómbitaBoyacaCanal Uno</t>
  </si>
  <si>
    <t>CómbitaBoyacaC.Institucional</t>
  </si>
  <si>
    <t>CómbitaBoyacaSeñal Colombia</t>
  </si>
  <si>
    <t>CómbitaBoyacaTeveandina</t>
  </si>
  <si>
    <t>CómbitaBoyacaRCN TV S.A.</t>
  </si>
  <si>
    <t>CómbitaBoyacaCaracol TV S.A.</t>
  </si>
  <si>
    <t>CoperBoyacaCanal Uno</t>
  </si>
  <si>
    <t>CoperBoyacaC.Institucional</t>
  </si>
  <si>
    <t>CoperBoyacaSeñal Colombia</t>
  </si>
  <si>
    <t>CoperBoyacaTeveandina</t>
  </si>
  <si>
    <t>CoperBoyacaRCN TV S.A.</t>
  </si>
  <si>
    <t>CoperBoyacaCaracol TV S.A.</t>
  </si>
  <si>
    <t>CorralesBoyacaCanal Uno</t>
  </si>
  <si>
    <t>CorralesBoyacaC.Institucional</t>
  </si>
  <si>
    <t>CorralesBoyacaSeñal Colombia</t>
  </si>
  <si>
    <t>CorralesBoyacaTeveandina</t>
  </si>
  <si>
    <t>CorralesBoyacaRCN TV S.A.</t>
  </si>
  <si>
    <t>CorralesBoyacaCaracol TV S.A.</t>
  </si>
  <si>
    <t>CovarachíaBoyacaCanal Uno</t>
  </si>
  <si>
    <t>CovarachíaBoyacaC.Institucional</t>
  </si>
  <si>
    <t>CovarachíaBoyacaSeñal Colombia</t>
  </si>
  <si>
    <t>CovarachíaBoyacaTeveandina</t>
  </si>
  <si>
    <t>CovarachíaBoyacaRCN TV S.A.</t>
  </si>
  <si>
    <t>CovarachíaBoyacaCaracol TV S.A.</t>
  </si>
  <si>
    <t>CubaráBoyacaCanal Uno</t>
  </si>
  <si>
    <t>CubaráBoyacaC.Institucional</t>
  </si>
  <si>
    <t>CubaráBoyacaSeñal Colombia</t>
  </si>
  <si>
    <t>CubaráBoyacaTeveandina</t>
  </si>
  <si>
    <t>CubaráBoyacaRCN TV S.A.</t>
  </si>
  <si>
    <t>CubaráBoyacaCaracol TV S.A.</t>
  </si>
  <si>
    <t>CucaitaBoyacaCanal Uno</t>
  </si>
  <si>
    <t>CucaitaBoyacaC.Institucional</t>
  </si>
  <si>
    <t>CucaitaBoyacaSeñal Colombia</t>
  </si>
  <si>
    <t>CucaitaBoyacaRCN TV S.A.</t>
  </si>
  <si>
    <t>CucaitaBoyacaCaracol TV S.A.</t>
  </si>
  <si>
    <t>CuítivaBoyacaCanal Uno</t>
  </si>
  <si>
    <t>CuítivaBoyacaC.Institucional</t>
  </si>
  <si>
    <t>CuítivaBoyacaSeñal Colombia</t>
  </si>
  <si>
    <t>CuítivaBoyacaTeveandina</t>
  </si>
  <si>
    <t>CuítivaBoyacaRCN TV S.A.</t>
  </si>
  <si>
    <t>CuítivaBoyacaCaracol TV S.A.</t>
  </si>
  <si>
    <t>ChíquizaBoyacaCanal Uno</t>
  </si>
  <si>
    <t>ChíquizaBoyacaC.Institucional</t>
  </si>
  <si>
    <t>ChíquizaBoyacaSeñal Colombia</t>
  </si>
  <si>
    <t>ChíquizaBoyacaTeveandina</t>
  </si>
  <si>
    <t>ChíquizaBoyacaRCN TV S.A.</t>
  </si>
  <si>
    <t>ChíquizaBoyacaCaracol TV S.A.</t>
  </si>
  <si>
    <t>ChivorBoyacaCanal Uno</t>
  </si>
  <si>
    <t>ChivorBoyacaC.Institucional</t>
  </si>
  <si>
    <t>ChivorBoyacaSeñal Colombia</t>
  </si>
  <si>
    <t>ChivorBoyacaTeveandina</t>
  </si>
  <si>
    <t>ChivorBoyacaRCN TV S.A.</t>
  </si>
  <si>
    <t>ChivorBoyacaCaracol TV S.A.</t>
  </si>
  <si>
    <t>DuitamaBoyacaCanal Uno</t>
  </si>
  <si>
    <t>DuitamaBoyacaC.Institucional</t>
  </si>
  <si>
    <t>DuitamaBoyacaSeñal Colombia</t>
  </si>
  <si>
    <t>DuitamaBoyacaTeveandina</t>
  </si>
  <si>
    <t>DuitamaBoyacaRCN TV S.A.</t>
  </si>
  <si>
    <t>DuitamaBoyacaCaracol TV S.A.</t>
  </si>
  <si>
    <t>El CocuyBoyacaCanal Uno</t>
  </si>
  <si>
    <t>El CocuyBoyacaC.Institucional</t>
  </si>
  <si>
    <t>El CocuyBoyacaSeñal Colombia</t>
  </si>
  <si>
    <t>El CocuyBoyacaTeveandina</t>
  </si>
  <si>
    <t>El CocuyBoyacaRCN TV S.A.</t>
  </si>
  <si>
    <t>El CocuyBoyacaCaracol TV S.A.</t>
  </si>
  <si>
    <t>El EspinoBoyacaCanal Uno</t>
  </si>
  <si>
    <t>El EspinoBoyacaC.Institucional</t>
  </si>
  <si>
    <t>El EspinoBoyacaSeñal Colombia</t>
  </si>
  <si>
    <t>El EspinoBoyacaTeveandina</t>
  </si>
  <si>
    <t>El EspinoBoyacaRCN TV S.A.</t>
  </si>
  <si>
    <t>El EspinoBoyacaCaracol TV S.A.</t>
  </si>
  <si>
    <t>FiravitobaBoyacaCanal Uno</t>
  </si>
  <si>
    <t>FiravitobaBoyacaC.Institucional</t>
  </si>
  <si>
    <t>FiravitobaBoyacaSeñal Colombia</t>
  </si>
  <si>
    <t>FiravitobaBoyacaTeveandina</t>
  </si>
  <si>
    <t>FiravitobaBoyacaRCN TV S.A.</t>
  </si>
  <si>
    <t>FiravitobaBoyacaCaracol TV S.A.</t>
  </si>
  <si>
    <t>FlorestaBoyacaCanal Uno</t>
  </si>
  <si>
    <t>FlorestaBoyacaC.Institucional</t>
  </si>
  <si>
    <t>FlorestaBoyacaSeñal Colombia</t>
  </si>
  <si>
    <t>FlorestaBoyacaTeveandina</t>
  </si>
  <si>
    <t>FlorestaBoyacaRCN TV S.A.</t>
  </si>
  <si>
    <t>FlorestaBoyacaCaracol TV S.A.</t>
  </si>
  <si>
    <t>GachantiváBoyacaCanal Uno</t>
  </si>
  <si>
    <t>GachantiváBoyacaC.Institucional</t>
  </si>
  <si>
    <t>GachantiváBoyacaSeñal Colombia</t>
  </si>
  <si>
    <t>GachantiváBoyacaTeveandina</t>
  </si>
  <si>
    <t>GachantiváBoyacaRCN TV S.A.</t>
  </si>
  <si>
    <t>GachantiváBoyacaCaracol TV S.A.</t>
  </si>
  <si>
    <t>GamezaBoyacaCanal Uno</t>
  </si>
  <si>
    <t>GamezaBoyacaC.Institucional</t>
  </si>
  <si>
    <t>GamezaBoyacaSeñal Colombia</t>
  </si>
  <si>
    <t>GamezaBoyacaTeveandina</t>
  </si>
  <si>
    <t>GamezaBoyacaRCN TV S.A.</t>
  </si>
  <si>
    <t>GamezaBoyacaCaracol TV S.A.</t>
  </si>
  <si>
    <t>GaragoaBoyacaCanal Uno</t>
  </si>
  <si>
    <t>GaragoaBoyacaC.Institucional</t>
  </si>
  <si>
    <t>GaragoaBoyacaSeñal Colombia</t>
  </si>
  <si>
    <t>GaragoaBoyacaTeveandina</t>
  </si>
  <si>
    <t>GaragoaBoyacaRCN TV S.A.</t>
  </si>
  <si>
    <t>GaragoaBoyacaCaracol TV S.A.</t>
  </si>
  <si>
    <t>GuacamayasBoyacaCanal Uno</t>
  </si>
  <si>
    <t>GuacamayasBoyacaC.Institucional</t>
  </si>
  <si>
    <t>GuacamayasBoyacaSeñal Colombia</t>
  </si>
  <si>
    <t>GuacamayasBoyacaTeveandina</t>
  </si>
  <si>
    <t>GuacamayasBoyacaRCN TV S.A.</t>
  </si>
  <si>
    <t>GuacamayasBoyacaCaracol TV S.A.</t>
  </si>
  <si>
    <t>GuatequeBoyacaCanal Uno</t>
  </si>
  <si>
    <t>GuatequeBoyacaC.Institucional</t>
  </si>
  <si>
    <t>GuatequeBoyacaSeñal Colombia</t>
  </si>
  <si>
    <t>GuatequeBoyacaTeveandina</t>
  </si>
  <si>
    <t>GuatequeBoyacaRCN TV S.A.</t>
  </si>
  <si>
    <t>GuatequeBoyacaCaracol TV S.A.</t>
  </si>
  <si>
    <t>GuayatáBoyacaCanal Uno</t>
  </si>
  <si>
    <t>GuayatáBoyacaC.Institucional</t>
  </si>
  <si>
    <t>GuayatáBoyacaSeñal Colombia</t>
  </si>
  <si>
    <t>GuayatáBoyacaTeveandina</t>
  </si>
  <si>
    <t>GuayatáBoyacaRCN TV S.A.</t>
  </si>
  <si>
    <t>GuayatáBoyacaCaracol TV S.A.</t>
  </si>
  <si>
    <t>GüicánBoyacaCanal Uno</t>
  </si>
  <si>
    <t>GüicánBoyacaC.Institucional</t>
  </si>
  <si>
    <t>GüicánBoyacaSeñal Colombia</t>
  </si>
  <si>
    <t>GüicánBoyacaTeveandina</t>
  </si>
  <si>
    <t>GüicánBoyacaRCN TV S.A.</t>
  </si>
  <si>
    <t>GüicánBoyacaCaracol TV S.A.</t>
  </si>
  <si>
    <t>IzaBoyacaCanal Uno</t>
  </si>
  <si>
    <t>IzaBoyacaC.Institucional</t>
  </si>
  <si>
    <t>IzaBoyacaSeñal Colombia</t>
  </si>
  <si>
    <t>IzaBoyacaTeveandina</t>
  </si>
  <si>
    <t>IzaBoyacaRCN TV S.A.</t>
  </si>
  <si>
    <t>IzaBoyacaCaracol TV S.A.</t>
  </si>
  <si>
    <t>JenesanoBoyacaCanal Uno</t>
  </si>
  <si>
    <t>JenesanoBoyacaC.Institucional</t>
  </si>
  <si>
    <t>JenesanoBoyacaSeñal Colombia</t>
  </si>
  <si>
    <t>JenesanoBoyacaTeveandina</t>
  </si>
  <si>
    <t>JenesanoBoyacaRCN TV S.A.</t>
  </si>
  <si>
    <t>JenesanoBoyacaCaracol TV S.A.</t>
  </si>
  <si>
    <t>JericóBoyacaCanal Uno</t>
  </si>
  <si>
    <t>JericóBoyacaC.Institucional</t>
  </si>
  <si>
    <t>JericóBoyacaSeñal Colombia</t>
  </si>
  <si>
    <t>JericóBoyacaTeveandina</t>
  </si>
  <si>
    <t>JericóBoyacaRCN TV S.A.</t>
  </si>
  <si>
    <t>JericóBoyacaCaracol TV S.A.</t>
  </si>
  <si>
    <t>LabranzagrandeBoyacaCanal Uno</t>
  </si>
  <si>
    <t>LabranzagrandeBoyacaC.Institucional</t>
  </si>
  <si>
    <t>LabranzagrandeBoyacaSeñal Colombia</t>
  </si>
  <si>
    <t>LabranzagrandeBoyacaTeveandina</t>
  </si>
  <si>
    <t>LabranzagrandeBoyacaRCN TV S.A.</t>
  </si>
  <si>
    <t>LabranzagrandeBoyacaCaracol TV S.A.</t>
  </si>
  <si>
    <t>La CapillaBoyacaCanal Uno</t>
  </si>
  <si>
    <t>La CapillaBoyacaC.Institucional</t>
  </si>
  <si>
    <t>La CapillaBoyacaSeñal Colombia</t>
  </si>
  <si>
    <t>La CapillaBoyacaTeveandina</t>
  </si>
  <si>
    <t>La CapillaBoyacaRCN TV S.A.</t>
  </si>
  <si>
    <t>La CapillaBoyacaCaracol TV S.A.</t>
  </si>
  <si>
    <t>La VictoriaBoyacaCanal Uno</t>
  </si>
  <si>
    <t>La VictoriaBoyacaC.Institucional</t>
  </si>
  <si>
    <t>La VictoriaBoyacaSeñal Colombia</t>
  </si>
  <si>
    <t>La VictoriaBoyacaTeveandina</t>
  </si>
  <si>
    <t>La VictoriaBoyacaRCN TV S.A.</t>
  </si>
  <si>
    <t>La VictoriaBoyacaCaracol TV S.A.</t>
  </si>
  <si>
    <t>La UvitaBoyacaCanal Uno</t>
  </si>
  <si>
    <t>La UvitaBoyacaC.Institucional</t>
  </si>
  <si>
    <t>La UvitaBoyacaSeñal Colombia</t>
  </si>
  <si>
    <t>La UvitaBoyacaTeveandina</t>
  </si>
  <si>
    <t>La UvitaBoyacaRCN TV S.A.</t>
  </si>
  <si>
    <t>La UvitaBoyacaCaracol TV S.A.</t>
  </si>
  <si>
    <t>Villa de LeyvaBoyacaCanal Uno</t>
  </si>
  <si>
    <t>Villa de LeyvaBoyacaC.Institucional</t>
  </si>
  <si>
    <t>Villa de LeyvaBoyacaSeñal Colombia</t>
  </si>
  <si>
    <t>Villa de LeyvaBoyacaTeveandina</t>
  </si>
  <si>
    <t>Villa de LeyvaBoyacaRCN TV S.A.</t>
  </si>
  <si>
    <t>Villa de LeyvaBoyacaCaracol TV S.A.</t>
  </si>
  <si>
    <t>MacanalBoyacaCanal Uno</t>
  </si>
  <si>
    <t>MacanalBoyacaC.Institucional</t>
  </si>
  <si>
    <t>MacanalBoyacaSeñal Colombia</t>
  </si>
  <si>
    <t>MacanalBoyacaTeveandina</t>
  </si>
  <si>
    <t>MacanalBoyacaRCN TV S.A.</t>
  </si>
  <si>
    <t>MacanalBoyacaCaracol TV S.A.</t>
  </si>
  <si>
    <t>MaripíBoyacaCanal Uno</t>
  </si>
  <si>
    <t>MaripíBoyacaC.Institucional</t>
  </si>
  <si>
    <t>MaripíBoyacaSeñal Colombia</t>
  </si>
  <si>
    <t>MaripíBoyacaTeveandina</t>
  </si>
  <si>
    <t>MaripíBoyacaRCN TV S.A.</t>
  </si>
  <si>
    <t>MaripíBoyacaCaracol TV S.A.</t>
  </si>
  <si>
    <t>MirafloresBoyacaCanal Uno</t>
  </si>
  <si>
    <t>MirafloresBoyacaC.Institucional</t>
  </si>
  <si>
    <t>MirafloresBoyacaSeñal Colombia</t>
  </si>
  <si>
    <t>MirafloresBoyacaTeveandina</t>
  </si>
  <si>
    <t>MirafloresBoyacaRCN TV S.A.</t>
  </si>
  <si>
    <t>MirafloresBoyacaCaracol TV S.A.</t>
  </si>
  <si>
    <t>MonguaBoyacaCanal Uno</t>
  </si>
  <si>
    <t>MonguaBoyacaC.Institucional</t>
  </si>
  <si>
    <t>MonguaBoyacaSeñal Colombia</t>
  </si>
  <si>
    <t>MonguaBoyacaTeveandina</t>
  </si>
  <si>
    <t>MonguaBoyacaRCN TV S.A.</t>
  </si>
  <si>
    <t>MonguaBoyacaCaracol TV S.A.</t>
  </si>
  <si>
    <t>MonguíBoyacaCanal Uno</t>
  </si>
  <si>
    <t>MonguíBoyacaC.Institucional</t>
  </si>
  <si>
    <t>MonguíBoyacaSeñal Colombia</t>
  </si>
  <si>
    <t>MonguíBoyacaTeveandina</t>
  </si>
  <si>
    <t>MonguíBoyacaRCN TV S.A.</t>
  </si>
  <si>
    <t>MonguíBoyacaCaracol TV S.A.</t>
  </si>
  <si>
    <t>MoniquiráBoyacaCanal Uno</t>
  </si>
  <si>
    <t>MoniquiráBoyacaC.Institucional</t>
  </si>
  <si>
    <t>MoniquiráBoyacaSeñal Colombia</t>
  </si>
  <si>
    <t>MoniquiráBoyacaTeveandina</t>
  </si>
  <si>
    <t>MoniquiráBoyacaRCN TV S.A.</t>
  </si>
  <si>
    <t>MoniquiráBoyacaCaracol TV S.A.</t>
  </si>
  <si>
    <t>MotavitaBoyacaCanal Uno</t>
  </si>
  <si>
    <t>MotavitaBoyacaC.Institucional</t>
  </si>
  <si>
    <t>MotavitaBoyacaSeñal Colombia</t>
  </si>
  <si>
    <t>MotavitaBoyacaTeveandina</t>
  </si>
  <si>
    <t>MotavitaBoyacaRCN TV S.A.</t>
  </si>
  <si>
    <t>MotavitaBoyacaCaracol TV S.A.</t>
  </si>
  <si>
    <t>MuzoBoyacaCanal Uno</t>
  </si>
  <si>
    <t>MuzoBoyacaC.Institucional</t>
  </si>
  <si>
    <t>MuzoBoyacaSeñal Colombia</t>
  </si>
  <si>
    <t>MuzoBoyacaTeveandina</t>
  </si>
  <si>
    <t>MuzoBoyacaRCN TV S.A.</t>
  </si>
  <si>
    <t>MuzoBoyacaCaracol TV S.A.</t>
  </si>
  <si>
    <t>NobsaBoyacaCanal Uno</t>
  </si>
  <si>
    <t>NobsaBoyacaC.Institucional</t>
  </si>
  <si>
    <t>NobsaBoyacaSeñal Colombia</t>
  </si>
  <si>
    <t>NobsaBoyacaRCN TV S.A.</t>
  </si>
  <si>
    <t>NobsaBoyacaCaracol TV S.A.</t>
  </si>
  <si>
    <t>Nuevo ColónBoyacaCanal Uno</t>
  </si>
  <si>
    <t>Nuevo ColónBoyacaC.Institucional</t>
  </si>
  <si>
    <t>Nuevo ColónBoyacaSeñal Colombia</t>
  </si>
  <si>
    <t>Nuevo ColónBoyacaTeveandina</t>
  </si>
  <si>
    <t>Nuevo ColónBoyacaRCN TV S.A.</t>
  </si>
  <si>
    <t>Nuevo ColónBoyacaCaracol TV S.A.</t>
  </si>
  <si>
    <t>OicatáBoyacaCanal Uno</t>
  </si>
  <si>
    <t>OicatáBoyacaC.Institucional</t>
  </si>
  <si>
    <t>OicatáBoyacaSeñal Colombia</t>
  </si>
  <si>
    <t>OicatáBoyacaTeveandina</t>
  </si>
  <si>
    <t>OicatáBoyacaRCN TV S.A.</t>
  </si>
  <si>
    <t>OicatáBoyacaCaracol TV S.A.</t>
  </si>
  <si>
    <t>OtancheBoyacaCanal Uno</t>
  </si>
  <si>
    <t>OtancheBoyacaC.Institucional</t>
  </si>
  <si>
    <t>OtancheBoyacaSeñal Colombia</t>
  </si>
  <si>
    <t>OtancheBoyacaTeveandina</t>
  </si>
  <si>
    <t>OtancheBoyacaRCN TV S.A.</t>
  </si>
  <si>
    <t>OtancheBoyacaCaracol TV S.A.</t>
  </si>
  <si>
    <t>PachavitaBoyacaCanal Uno</t>
  </si>
  <si>
    <t>PachavitaBoyacaC.Institucional</t>
  </si>
  <si>
    <t>PachavitaBoyacaSeñal Colombia</t>
  </si>
  <si>
    <t>PachavitaBoyacaTeveandina</t>
  </si>
  <si>
    <t>PachavitaBoyacaRCN TV S.A.</t>
  </si>
  <si>
    <t>PachavitaBoyacaCaracol TV S.A.</t>
  </si>
  <si>
    <t>PáezBoyacaCanal Uno</t>
  </si>
  <si>
    <t>PáezBoyacaC.Institucional</t>
  </si>
  <si>
    <t>PáezBoyacaSeñal Colombia</t>
  </si>
  <si>
    <t>PáezBoyacaTeveandina</t>
  </si>
  <si>
    <t>PáezBoyacaRCN TV S.A.</t>
  </si>
  <si>
    <t>PáezBoyacaCaracol TV S.A.</t>
  </si>
  <si>
    <t>PaipaBoyacaCanal Uno</t>
  </si>
  <si>
    <t>PaipaBoyacaC.Institucional</t>
  </si>
  <si>
    <t>PaipaBoyacaSeñal Colombia</t>
  </si>
  <si>
    <t>PaipaBoyacaTeveandina</t>
  </si>
  <si>
    <t>PaipaBoyacaRCN TV S.A.</t>
  </si>
  <si>
    <t>PaipaBoyacaCaracol TV S.A.</t>
  </si>
  <si>
    <t>PajaritoBoyacaCanal Uno</t>
  </si>
  <si>
    <t>PajaritoBoyacaC.Institucional</t>
  </si>
  <si>
    <t>PajaritoBoyacaSeñal Colombia</t>
  </si>
  <si>
    <t>PajaritoBoyacaTeveandina</t>
  </si>
  <si>
    <t>PajaritoBoyacaRCN TV S.A.</t>
  </si>
  <si>
    <t>PajaritoBoyacaCaracol TV S.A.</t>
  </si>
  <si>
    <t>PanquebaBoyacaCanal Uno</t>
  </si>
  <si>
    <t>PanquebaBoyacaC.Institucional</t>
  </si>
  <si>
    <t>PanquebaBoyacaSeñal Colombia</t>
  </si>
  <si>
    <t>PanquebaBoyacaTeveandina</t>
  </si>
  <si>
    <t>PanquebaBoyacaRCN TV S.A.</t>
  </si>
  <si>
    <t>PanquebaBoyacaCaracol TV S.A.</t>
  </si>
  <si>
    <t>PaunaBoyacaCanal Uno</t>
  </si>
  <si>
    <t>PaunaBoyacaC.Institucional</t>
  </si>
  <si>
    <t>PaunaBoyacaSeñal Colombia</t>
  </si>
  <si>
    <t>PaunaBoyacaTeveandina</t>
  </si>
  <si>
    <t>PaunaBoyacaRCN TV S.A.</t>
  </si>
  <si>
    <t>PaunaBoyacaCaracol TV S.A.</t>
  </si>
  <si>
    <t>PayaBoyacaCanal Uno</t>
  </si>
  <si>
    <t>PayaBoyacaC.Institucional</t>
  </si>
  <si>
    <t>PayaBoyacaSeñal Colombia</t>
  </si>
  <si>
    <t>PayaBoyacaTeveandina</t>
  </si>
  <si>
    <t>PayaBoyacaRCN TV S.A.</t>
  </si>
  <si>
    <t>PayaBoyacaCaracol TV S.A.</t>
  </si>
  <si>
    <t>Paz de RíoBoyacaCanal Uno</t>
  </si>
  <si>
    <t>Paz de RíoBoyacaC.Institucional</t>
  </si>
  <si>
    <t>Paz de RíoBoyacaSeñal Colombia</t>
  </si>
  <si>
    <t>Paz de RíoBoyacaTeveandina</t>
  </si>
  <si>
    <t>Paz de RíoBoyacaRCN TV S.A.</t>
  </si>
  <si>
    <t>Paz de RíoBoyacaCaracol TV S.A.</t>
  </si>
  <si>
    <t>PescaBoyacaCanal Uno</t>
  </si>
  <si>
    <t>PescaBoyacaC.Institucional</t>
  </si>
  <si>
    <t>PescaBoyacaSeñal Colombia</t>
  </si>
  <si>
    <t>PescaBoyacaTeveandina</t>
  </si>
  <si>
    <t>PescaBoyacaRCN TV S.A.</t>
  </si>
  <si>
    <t>PescaBoyacaCaracol TV S.A.</t>
  </si>
  <si>
    <t>PisbaBoyacaCanal Uno</t>
  </si>
  <si>
    <t>PisbaBoyacaC.Institucional</t>
  </si>
  <si>
    <t>PisbaBoyacaSeñal Colombia</t>
  </si>
  <si>
    <t>PisbaBoyacaTeveandina</t>
  </si>
  <si>
    <t>PisbaBoyacaRCN TV S.A.</t>
  </si>
  <si>
    <t>PisbaBoyacaCaracol TV S.A.</t>
  </si>
  <si>
    <t>Puerto BoyacáBoyacaCanal Uno</t>
  </si>
  <si>
    <t>Puerto BoyacáBoyacaC.Institucional</t>
  </si>
  <si>
    <t>Puerto BoyacáBoyacaSeñal Colombia</t>
  </si>
  <si>
    <t>Puerto BoyacáBoyacaTeveandina</t>
  </si>
  <si>
    <t>Puerto BoyacáBoyacaRCN TV S.A.</t>
  </si>
  <si>
    <t>Puerto BoyacáBoyacaCaracol TV S.A.</t>
  </si>
  <si>
    <t>QuípamaBoyacaCanal Uno</t>
  </si>
  <si>
    <t>QuípamaBoyacaC.Institucional</t>
  </si>
  <si>
    <t>QuípamaBoyacaSeñal Colombia</t>
  </si>
  <si>
    <t>QuípamaBoyacaTeveandina</t>
  </si>
  <si>
    <t>QuípamaBoyacaRCN TV S.A.</t>
  </si>
  <si>
    <t>QuípamaBoyacaCaracol TV S.A.</t>
  </si>
  <si>
    <t>RamiriquíBoyacaCanal Uno</t>
  </si>
  <si>
    <t>RamiriquíBoyacaC.Institucional</t>
  </si>
  <si>
    <t>RamiriquíBoyacaSeñal Colombia</t>
  </si>
  <si>
    <t>RamiriquíBoyacaTeveandina</t>
  </si>
  <si>
    <t>RamiriquíBoyacaRCN TV S.A.</t>
  </si>
  <si>
    <t>RamiriquíBoyacaCaracol TV S.A.</t>
  </si>
  <si>
    <t>RáquiraBoyacaCanal Uno</t>
  </si>
  <si>
    <t>RáquiraBoyacaC.Institucional</t>
  </si>
  <si>
    <t>RáquiraBoyacaSeñal Colombia</t>
  </si>
  <si>
    <t>RáquiraBoyacaTeveandina</t>
  </si>
  <si>
    <t>RáquiraBoyacaRCN TV S.A.</t>
  </si>
  <si>
    <t>RáquiraBoyacaCaracol TV S.A.</t>
  </si>
  <si>
    <t>RondónBoyacaCanal Uno</t>
  </si>
  <si>
    <t>RondónBoyacaC.Institucional</t>
  </si>
  <si>
    <t>RondónBoyacaSeñal Colombia</t>
  </si>
  <si>
    <t>RondónBoyacaTeveandina</t>
  </si>
  <si>
    <t>RondónBoyacaRCN TV S.A.</t>
  </si>
  <si>
    <t>RondónBoyacaCaracol TV S.A.</t>
  </si>
  <si>
    <t>SaboyáBoyacaCanal Uno</t>
  </si>
  <si>
    <t>SaboyáBoyacaC.Institucional</t>
  </si>
  <si>
    <t>SaboyáBoyacaSeñal Colombia</t>
  </si>
  <si>
    <t>SaboyáBoyacaTeveandina</t>
  </si>
  <si>
    <t>SaboyáBoyacaRCN TV S.A.</t>
  </si>
  <si>
    <t>SaboyáBoyacaCaracol TV S.A.</t>
  </si>
  <si>
    <t>SáchicaBoyacaCanal Uno</t>
  </si>
  <si>
    <t>SáchicaBoyacaC.Institucional</t>
  </si>
  <si>
    <t>SáchicaBoyacaSeñal Colombia</t>
  </si>
  <si>
    <t>SáchicaBoyacaTeveandina</t>
  </si>
  <si>
    <t>SáchicaBoyacaRCN TV S.A.</t>
  </si>
  <si>
    <t>SáchicaBoyacaCaracol TV S.A.</t>
  </si>
  <si>
    <t>SamacáBoyacaCanal Uno</t>
  </si>
  <si>
    <t>SamacáBoyacaC.Institucional</t>
  </si>
  <si>
    <t>SamacáBoyacaSeñal Colombia</t>
  </si>
  <si>
    <t>SamacáBoyacaTeveandina</t>
  </si>
  <si>
    <t>SamacáBoyacaRCN TV S.A.</t>
  </si>
  <si>
    <t>SamacáBoyacaCaracol TV S.A.</t>
  </si>
  <si>
    <t>San EduardoBoyacaCanal Uno</t>
  </si>
  <si>
    <t>San EduardoBoyacaC.Institucional</t>
  </si>
  <si>
    <t>San EduardoBoyacaSeñal Colombia</t>
  </si>
  <si>
    <t>San EduardoBoyacaTeveandina</t>
  </si>
  <si>
    <t>San EduardoBoyacaRCN TV S.A.</t>
  </si>
  <si>
    <t>San EduardoBoyacaCaracol TV S.A.</t>
  </si>
  <si>
    <t>San José de PareBoyacaCanal Uno</t>
  </si>
  <si>
    <t>San José de PareBoyacaC.Institucional</t>
  </si>
  <si>
    <t>San José de PareBoyacaSeñal Colombia</t>
  </si>
  <si>
    <t>San José de PareBoyacaTeveandina</t>
  </si>
  <si>
    <t>San José de PareBoyacaRCN TV S.A.</t>
  </si>
  <si>
    <t>San José de PareBoyacaCaracol TV S.A.</t>
  </si>
  <si>
    <t>San Luis de GacenoBoyacaCanal Uno</t>
  </si>
  <si>
    <t>San Luis de GacenoBoyacaC.Institucional</t>
  </si>
  <si>
    <t>San Luis de GacenoBoyacaSeñal Colombia</t>
  </si>
  <si>
    <t>San Luis de GacenoBoyacaTeveandina</t>
  </si>
  <si>
    <t>San Luis de GacenoBoyacaRCN TV S.A.</t>
  </si>
  <si>
    <t>San Luis de GacenoBoyacaCaracol TV S.A.</t>
  </si>
  <si>
    <t>San MateoBoyacaCanal Uno</t>
  </si>
  <si>
    <t>San MateoBoyacaC.Institucional</t>
  </si>
  <si>
    <t>San MateoBoyacaSeñal Colombia</t>
  </si>
  <si>
    <t>San MateoBoyacaTeveandina</t>
  </si>
  <si>
    <t>San MateoBoyacaRCN TV S.A.</t>
  </si>
  <si>
    <t>San MateoBoyacaCaracol TV S.A.</t>
  </si>
  <si>
    <t>San Miguel de SemaBoyacaCanal Uno</t>
  </si>
  <si>
    <t>San Miguel de SemaBoyacaC.Institucional</t>
  </si>
  <si>
    <t>San Miguel de SemaBoyacaSeñal Colombia</t>
  </si>
  <si>
    <t>San Miguel de SemaBoyacaTeveandina</t>
  </si>
  <si>
    <t>San Miguel de SemaBoyacaRCN TV S.A.</t>
  </si>
  <si>
    <t>San Miguel de SemaBoyacaCaracol TV S.A.</t>
  </si>
  <si>
    <t>San Pablo de BorburBoyacaCanal Uno</t>
  </si>
  <si>
    <t>San Pablo de BorburBoyacaC.Institucional</t>
  </si>
  <si>
    <t>San Pablo de BorburBoyacaSeñal Colombia</t>
  </si>
  <si>
    <t>San Pablo de BorburBoyacaTeveandina</t>
  </si>
  <si>
    <t>San Pablo de BorburBoyacaRCN TV S.A.</t>
  </si>
  <si>
    <t>San Pablo de BorburBoyacaCaracol TV S.A.</t>
  </si>
  <si>
    <t>SantanaBoyacaCanal Uno</t>
  </si>
  <si>
    <t>SantanaBoyacaC.Institucional</t>
  </si>
  <si>
    <t>SantanaBoyacaSeñal Colombia</t>
  </si>
  <si>
    <t>SantanaBoyacaTeveandina</t>
  </si>
  <si>
    <t>SantanaBoyacaRCN TV S.A.</t>
  </si>
  <si>
    <t>SantanaBoyacaCaracol TV S.A.</t>
  </si>
  <si>
    <t>Santa MaríaBoyacaCanal Uno</t>
  </si>
  <si>
    <t>Santa MaríaBoyacaC.Institucional</t>
  </si>
  <si>
    <t>Santa MaríaBoyacaSeñal Colombia</t>
  </si>
  <si>
    <t>Santa MaríaBoyacaTeveandina</t>
  </si>
  <si>
    <t>Santa MaríaBoyacaRCN TV S.A.</t>
  </si>
  <si>
    <t>Santa MaríaBoyacaCaracol TV S.A.</t>
  </si>
  <si>
    <t>Santa Rosa de ViterboBoyacaCanal Uno</t>
  </si>
  <si>
    <t>Santa Rosa de ViterboBoyacaC.Institucional</t>
  </si>
  <si>
    <t>Santa Rosa de ViterboBoyacaSeñal Colombia</t>
  </si>
  <si>
    <t>Santa Rosa de ViterboBoyacaTeveandina</t>
  </si>
  <si>
    <t>Santa Rosa de ViterboBoyacaRCN TV S.A.</t>
  </si>
  <si>
    <t>Santa Rosa de ViterboBoyacaCaracol TV S.A.</t>
  </si>
  <si>
    <t>Santa SofíaBoyacaCanal Uno</t>
  </si>
  <si>
    <t>Santa SofíaBoyacaC.Institucional</t>
  </si>
  <si>
    <t>Santa SofíaBoyacaSeñal Colombia</t>
  </si>
  <si>
    <t>Santa SofíaBoyacaTeveandina</t>
  </si>
  <si>
    <t>Santa SofíaBoyacaRCN TV S.A.</t>
  </si>
  <si>
    <t>Santa SofíaBoyacaCaracol TV S.A.</t>
  </si>
  <si>
    <t>SativanorteBoyacaCanal Uno</t>
  </si>
  <si>
    <t>SativanorteBoyacaC.Institucional</t>
  </si>
  <si>
    <t>SativanorteBoyacaSeñal Colombia</t>
  </si>
  <si>
    <t>SativanorteBoyacaTeveandina</t>
  </si>
  <si>
    <t>SativanorteBoyacaRCN TV S.A.</t>
  </si>
  <si>
    <t>SativanorteBoyacaCaracol TV S.A.</t>
  </si>
  <si>
    <t>SativasurBoyacaCanal Uno</t>
  </si>
  <si>
    <t>SativasurBoyacaC.Institucional</t>
  </si>
  <si>
    <t>SativasurBoyacaSeñal Colombia</t>
  </si>
  <si>
    <t>SativasurBoyacaTeveandina</t>
  </si>
  <si>
    <t>SativasurBoyacaRCN TV S.A.</t>
  </si>
  <si>
    <t>SativasurBoyacaCaracol TV S.A.</t>
  </si>
  <si>
    <t>SiachoqueBoyacaCanal Uno</t>
  </si>
  <si>
    <t>SiachoqueBoyacaC.Institucional</t>
  </si>
  <si>
    <t>SiachoqueBoyacaSeñal Colombia</t>
  </si>
  <si>
    <t>SiachoqueBoyacaTeveandina</t>
  </si>
  <si>
    <t>SiachoqueBoyacaRCN TV S.A.</t>
  </si>
  <si>
    <t>SiachoqueBoyacaCaracol TV S.A.</t>
  </si>
  <si>
    <t>SoatáBoyacaCanal Uno</t>
  </si>
  <si>
    <t>SoatáBoyacaC.Institucional</t>
  </si>
  <si>
    <t>SoatáBoyacaSeñal Colombia</t>
  </si>
  <si>
    <t>SoatáBoyacaTeveandina</t>
  </si>
  <si>
    <t>SoatáBoyacaRCN TV S.A.</t>
  </si>
  <si>
    <t>SoatáBoyacaCaracol TV S.A.</t>
  </si>
  <si>
    <t>SocotáBoyacaCanal Uno</t>
  </si>
  <si>
    <t>SocotáBoyacaC.Institucional</t>
  </si>
  <si>
    <t>SocotáBoyacaSeñal Colombia</t>
  </si>
  <si>
    <t>SocotáBoyacaTeveandina</t>
  </si>
  <si>
    <t>SocotáBoyacaRCN TV S.A.</t>
  </si>
  <si>
    <t>SocotáBoyacaCaracol TV S.A.</t>
  </si>
  <si>
    <t>SochaBoyacaCanal Uno</t>
  </si>
  <si>
    <t>SochaBoyacaC.Institucional</t>
  </si>
  <si>
    <t>SochaBoyacaSeñal Colombia</t>
  </si>
  <si>
    <t>SochaBoyacaTeveandina</t>
  </si>
  <si>
    <t>SochaBoyacaRCN TV S.A.</t>
  </si>
  <si>
    <t>SochaBoyacaCaracol TV S.A.</t>
  </si>
  <si>
    <t>SogamosoBoyacaCanal Uno</t>
  </si>
  <si>
    <t>SogamosoBoyacaC.Institucional</t>
  </si>
  <si>
    <t>SogamosoBoyacaSeñal Colombia</t>
  </si>
  <si>
    <t>SogamosoBoyacaTeveandina</t>
  </si>
  <si>
    <t>SogamosoBoyacaRCN TV S.A.</t>
  </si>
  <si>
    <t>SogamosoBoyacaCaracol TV S.A.</t>
  </si>
  <si>
    <t>SomondocoBoyacaCanal Uno</t>
  </si>
  <si>
    <t>SomondocoBoyacaC.Institucional</t>
  </si>
  <si>
    <t>SomondocoBoyacaSeñal Colombia</t>
  </si>
  <si>
    <t>SomondocoBoyacaTeveandina</t>
  </si>
  <si>
    <t>SomondocoBoyacaRCN TV S.A.</t>
  </si>
  <si>
    <t>SomondocoBoyacaCaracol TV S.A.</t>
  </si>
  <si>
    <t>SoraBoyacaCanal Uno</t>
  </si>
  <si>
    <t>SoraBoyacaC.Institucional</t>
  </si>
  <si>
    <t>SoraBoyacaSeñal Colombia</t>
  </si>
  <si>
    <t>SotaquiráBoyacaCanal Uno</t>
  </si>
  <si>
    <t>SotaquiráBoyacaC.Institucional</t>
  </si>
  <si>
    <t>SotaquiráBoyacaSeñal Colombia</t>
  </si>
  <si>
    <t>SotaquiráBoyacaTeveandina</t>
  </si>
  <si>
    <t>SotaquiráBoyacaRCN TV S.A.</t>
  </si>
  <si>
    <t>SotaquiráBoyacaCaracol TV S.A.</t>
  </si>
  <si>
    <t>SoracáBoyacaCanal Uno</t>
  </si>
  <si>
    <t>SoracáBoyacaC.Institucional</t>
  </si>
  <si>
    <t>SoracáBoyacaSeñal Colombia</t>
  </si>
  <si>
    <t>SoracáBoyacaTeveandina</t>
  </si>
  <si>
    <t>SoracáBoyacaRCN TV S.A.</t>
  </si>
  <si>
    <t>SoracáBoyacaCaracol TV S.A.</t>
  </si>
  <si>
    <t>SusacónBoyacaCanal Uno</t>
  </si>
  <si>
    <t>SusacónBoyacaC.Institucional</t>
  </si>
  <si>
    <t>SusacónBoyacaSeñal Colombia</t>
  </si>
  <si>
    <t>SusacónBoyacaTeveandina</t>
  </si>
  <si>
    <t>SusacónBoyacaRCN TV S.A.</t>
  </si>
  <si>
    <t>SusacónBoyacaCaracol TV S.A.</t>
  </si>
  <si>
    <t>SutamarchánBoyacaCanal Uno</t>
  </si>
  <si>
    <t>SutamarchánBoyacaC.Institucional</t>
  </si>
  <si>
    <t>SutamarchánBoyacaSeñal Colombia</t>
  </si>
  <si>
    <t>SutamarchánBoyacaTeveandina</t>
  </si>
  <si>
    <t>SutamarchánBoyacaRCN TV S.A.</t>
  </si>
  <si>
    <t>SutamarchánBoyacaCaracol TV S.A.</t>
  </si>
  <si>
    <t>SutatenzaBoyacaCanal Uno</t>
  </si>
  <si>
    <t>SutatenzaBoyacaC.Institucional</t>
  </si>
  <si>
    <t>SutatenzaBoyacaSeñal Colombia</t>
  </si>
  <si>
    <t>SutatenzaBoyacaTeveandina</t>
  </si>
  <si>
    <t>SutatenzaBoyacaRCN TV S.A.</t>
  </si>
  <si>
    <t>SutatenzaBoyacaCaracol TV S.A.</t>
  </si>
  <si>
    <t>TascoBoyacaCanal Uno</t>
  </si>
  <si>
    <t>TascoBoyacaC.Institucional</t>
  </si>
  <si>
    <t>TascoBoyacaSeñal Colombia</t>
  </si>
  <si>
    <t>TascoBoyacaTeveandina</t>
  </si>
  <si>
    <t>TascoBoyacaRCN TV S.A.</t>
  </si>
  <si>
    <t>TascoBoyacaCaracol TV S.A.</t>
  </si>
  <si>
    <t>TenzaBoyacaCanal Uno</t>
  </si>
  <si>
    <t>TenzaBoyacaC.Institucional</t>
  </si>
  <si>
    <t>TenzaBoyacaSeñal Colombia</t>
  </si>
  <si>
    <t>TenzaBoyacaTeveandina</t>
  </si>
  <si>
    <t>TenzaBoyacaRCN TV S.A.</t>
  </si>
  <si>
    <t>TenzaBoyacaCaracol TV S.A.</t>
  </si>
  <si>
    <t>TibanáBoyacaCanal Uno</t>
  </si>
  <si>
    <t>TibanáBoyacaC.Institucional</t>
  </si>
  <si>
    <t>TibanáBoyacaSeñal Colombia</t>
  </si>
  <si>
    <t>TibanáBoyacaTeveandina</t>
  </si>
  <si>
    <t>TibanáBoyacaRCN TV S.A.</t>
  </si>
  <si>
    <t>TibanáBoyacaCaracol TV S.A.</t>
  </si>
  <si>
    <t>TibasosaBoyacaCanal Uno</t>
  </si>
  <si>
    <t>TibasosaBoyacaC.Institucional</t>
  </si>
  <si>
    <t>TibasosaBoyacaSeñal Colombia</t>
  </si>
  <si>
    <t>TibasosaBoyacaTeveandina</t>
  </si>
  <si>
    <t>TibasosaBoyacaRCN TV S.A.</t>
  </si>
  <si>
    <t>TibasosaBoyacaCaracol TV S.A.</t>
  </si>
  <si>
    <t>TinjacáBoyacaCanal Uno</t>
  </si>
  <si>
    <t>TinjacáBoyacaC.Institucional</t>
  </si>
  <si>
    <t>TinjacáBoyacaSeñal Colombia</t>
  </si>
  <si>
    <t>TinjacáBoyacaTeveandina</t>
  </si>
  <si>
    <t>TinjacáBoyacaRCN TV S.A.</t>
  </si>
  <si>
    <t>TinjacáBoyacaCaracol TV S.A.</t>
  </si>
  <si>
    <t>TipacoqueBoyacaCanal Uno</t>
  </si>
  <si>
    <t>TipacoqueBoyacaC.Institucional</t>
  </si>
  <si>
    <t>TipacoqueBoyacaSeñal Colombia</t>
  </si>
  <si>
    <t>TipacoqueBoyacaTeveandina</t>
  </si>
  <si>
    <t>TipacoqueBoyacaRCN TV S.A.</t>
  </si>
  <si>
    <t>TipacoqueBoyacaCaracol TV S.A.</t>
  </si>
  <si>
    <t>TocaBoyacaCanal Uno</t>
  </si>
  <si>
    <t>TocaBoyacaC.Institucional</t>
  </si>
  <si>
    <t>TocaBoyacaSeñal Colombia</t>
  </si>
  <si>
    <t>TocaBoyacaTeveandina</t>
  </si>
  <si>
    <t>TocaBoyacaRCN TV S.A.</t>
  </si>
  <si>
    <t>TocaBoyacaCaracol TV S.A.</t>
  </si>
  <si>
    <t>TogüíBoyacaCanal Uno</t>
  </si>
  <si>
    <t>TogüíBoyacaC.Institucional</t>
  </si>
  <si>
    <t>TogüíBoyacaSeñal Colombia</t>
  </si>
  <si>
    <t>TogüíBoyacaTeveandina</t>
  </si>
  <si>
    <t>TogüíBoyacaRCN TV S.A.</t>
  </si>
  <si>
    <t>TogüíBoyacaCaracol TV S.A.</t>
  </si>
  <si>
    <t>TópagaBoyacaCanal Uno</t>
  </si>
  <si>
    <t>TópagaBoyacaC.Institucional</t>
  </si>
  <si>
    <t>TópagaBoyacaSeñal Colombia</t>
  </si>
  <si>
    <t>TópagaBoyacaTeveandina</t>
  </si>
  <si>
    <t>TópagaBoyacaRCN TV S.A.</t>
  </si>
  <si>
    <t>TópagaBoyacaCaracol TV S.A.</t>
  </si>
  <si>
    <t>TotaBoyacaCanal Uno</t>
  </si>
  <si>
    <t>TotaBoyacaC.Institucional</t>
  </si>
  <si>
    <t>TotaBoyacaSeñal Colombia</t>
  </si>
  <si>
    <t>TotaBoyacaTeveandina</t>
  </si>
  <si>
    <t>TotaBoyacaRCN TV S.A.</t>
  </si>
  <si>
    <t>TotaBoyacaCaracol TV S.A.</t>
  </si>
  <si>
    <t>TununguáBoyacaCanal Uno</t>
  </si>
  <si>
    <t>TununguáBoyacaC.Institucional</t>
  </si>
  <si>
    <t>TununguáBoyacaSeñal Colombia</t>
  </si>
  <si>
    <t>TununguáBoyacaTeveandina</t>
  </si>
  <si>
    <t>TununguáBoyacaRCN TV S.A.</t>
  </si>
  <si>
    <t>TununguáBoyacaCaracol TV S.A.</t>
  </si>
  <si>
    <t>TurmequéBoyacaCanal Uno</t>
  </si>
  <si>
    <t>TurmequéBoyacaC.Institucional</t>
  </si>
  <si>
    <t>TurmequéBoyacaSeñal Colombia</t>
  </si>
  <si>
    <t>TurmequéBoyacaTeveandina</t>
  </si>
  <si>
    <t>TurmequéBoyacaRCN TV S.A.</t>
  </si>
  <si>
    <t>TurmequéBoyacaCaracol TV S.A.</t>
  </si>
  <si>
    <t>TutaBoyacaCanal Uno</t>
  </si>
  <si>
    <t>TutaBoyacaC.Institucional</t>
  </si>
  <si>
    <t>TutaBoyacaSeñal Colombia</t>
  </si>
  <si>
    <t>TutaBoyacaTeveandina</t>
  </si>
  <si>
    <t>TutaBoyacaRCN TV S.A.</t>
  </si>
  <si>
    <t>TutaBoyacaCaracol TV S.A.</t>
  </si>
  <si>
    <t>TutazáBoyacaCanal Uno</t>
  </si>
  <si>
    <t>TutazáBoyacaC.Institucional</t>
  </si>
  <si>
    <t>TutazáBoyacaSeñal Colombia</t>
  </si>
  <si>
    <t>TutazáBoyacaTeveandina</t>
  </si>
  <si>
    <t>TutazáBoyacaRCN TV S.A.</t>
  </si>
  <si>
    <t>TutazáBoyacaCaracol TV S.A.</t>
  </si>
  <si>
    <t>UmbitaBoyacaCanal Uno</t>
  </si>
  <si>
    <t>UmbitaBoyacaC.Institucional</t>
  </si>
  <si>
    <t>UmbitaBoyacaSeñal Colombia</t>
  </si>
  <si>
    <t>UmbitaBoyacaTeveandina</t>
  </si>
  <si>
    <t>UmbitaBoyacaRCN TV S.A.</t>
  </si>
  <si>
    <t>UmbitaBoyacaCaracol TV S.A.</t>
  </si>
  <si>
    <t>VentaquemadaBoyacaCanal Uno</t>
  </si>
  <si>
    <t>VentaquemadaBoyacaC.Institucional</t>
  </si>
  <si>
    <t>VentaquemadaBoyacaSeñal Colombia</t>
  </si>
  <si>
    <t>VentaquemadaBoyacaTeveandina</t>
  </si>
  <si>
    <t>VentaquemadaBoyacaRCN TV S.A.</t>
  </si>
  <si>
    <t>VentaquemadaBoyacaCaracol TV S.A.</t>
  </si>
  <si>
    <t>ViracacháBoyacaCanal Uno</t>
  </si>
  <si>
    <t>ViracacháBoyacaC.Institucional</t>
  </si>
  <si>
    <t>ViracacháBoyacaSeñal Colombia</t>
  </si>
  <si>
    <t>ViracacháBoyacaTeveandina</t>
  </si>
  <si>
    <t>ViracacháBoyacaRCN TV S.A.</t>
  </si>
  <si>
    <t>ViracacháBoyacaCaracol TV S.A.</t>
  </si>
  <si>
    <t>ZetaquiraBoyacaCanal Uno</t>
  </si>
  <si>
    <t>ZetaquiraBoyacaC.Institucional</t>
  </si>
  <si>
    <t>ZetaquiraBoyacaSeñal Colombia</t>
  </si>
  <si>
    <t>ZetaquiraBoyacaTeveandina</t>
  </si>
  <si>
    <t>ZetaquiraBoyacaRCN TV S.A.</t>
  </si>
  <si>
    <t>ZetaquiraBoyacaCaracol TV S.A.</t>
  </si>
  <si>
    <t>ManizalesCaldasCanal Uno</t>
  </si>
  <si>
    <t>ManizalesCaldasC.Institucional</t>
  </si>
  <si>
    <t>ManizalesCaldasSeñal Colombia</t>
  </si>
  <si>
    <t>ManizalesCaldasTelecafé</t>
  </si>
  <si>
    <t>ManizalesCaldasRCN TV S.A.</t>
  </si>
  <si>
    <t>ManizalesCaldasCaracol TV S.A.</t>
  </si>
  <si>
    <t>AguadasCaldasCanal Uno</t>
  </si>
  <si>
    <t>AguadasCaldasC.Institucional</t>
  </si>
  <si>
    <t>AguadasCaldasSeñal Colombia</t>
  </si>
  <si>
    <t>AguadasCaldasTelecafé</t>
  </si>
  <si>
    <t>AguadasCaldasRCN TV S.A.</t>
  </si>
  <si>
    <t>AguadasCaldasCaracol TV S.A.</t>
  </si>
  <si>
    <t>AnsermaCaldasCanal Uno</t>
  </si>
  <si>
    <t>AnsermaCaldasC.Institucional</t>
  </si>
  <si>
    <t>AnsermaCaldasSeñal Colombia</t>
  </si>
  <si>
    <t>AnsermaCaldasTelecafé</t>
  </si>
  <si>
    <t>AnsermaCaldasRCN TV S.A.</t>
  </si>
  <si>
    <t>AnsermaCaldasCaracol TV S.A.</t>
  </si>
  <si>
    <t>AranzazuCaldasCanal Uno</t>
  </si>
  <si>
    <t>AranzazuCaldasC.Institucional</t>
  </si>
  <si>
    <t>AranzazuCaldasSeñal Colombia</t>
  </si>
  <si>
    <t>AranzazuCaldasTelecafé</t>
  </si>
  <si>
    <t>AranzazuCaldasRCN TV S.A.</t>
  </si>
  <si>
    <t>AranzazuCaldasCaracol TV S.A.</t>
  </si>
  <si>
    <t>BelalcázarCaldasCanal Uno</t>
  </si>
  <si>
    <t>BelalcázarCaldasC.Institucional</t>
  </si>
  <si>
    <t>BelalcázarCaldasSeñal Colombia</t>
  </si>
  <si>
    <t>BelalcázarCaldasTelecafé</t>
  </si>
  <si>
    <t>BelalcázarCaldasRCN TV S.A.</t>
  </si>
  <si>
    <t>BelalcázarCaldasCaracol TV S.A.</t>
  </si>
  <si>
    <t>ChinchináCaldasCanal Uno</t>
  </si>
  <si>
    <t>ChinchináCaldasC.Institucional</t>
  </si>
  <si>
    <t>ChinchináCaldasSeñal Colombia</t>
  </si>
  <si>
    <t>ChinchináCaldasTelecafé</t>
  </si>
  <si>
    <t>ChinchináCaldasRCN TV S.A.</t>
  </si>
  <si>
    <t>ChinchináCaldasCaracol TV S.A.</t>
  </si>
  <si>
    <t>FiladelfiaCaldasCanal Uno</t>
  </si>
  <si>
    <t>FiladelfiaCaldasC.Institucional</t>
  </si>
  <si>
    <t>FiladelfiaCaldasSeñal Colombia</t>
  </si>
  <si>
    <t>FiladelfiaCaldasTelecafé</t>
  </si>
  <si>
    <t>FiladelfiaCaldasRCN TV S.A.</t>
  </si>
  <si>
    <t>FiladelfiaCaldasCaracol TV S.A.</t>
  </si>
  <si>
    <t>La DoradaCaldasCanal Uno</t>
  </si>
  <si>
    <t>La DoradaCaldasC.Institucional</t>
  </si>
  <si>
    <t>La DoradaCaldasSeñal Colombia</t>
  </si>
  <si>
    <t>La DoradaCaldasTelecafé</t>
  </si>
  <si>
    <t>La DoradaCaldasRCN TV S.A.</t>
  </si>
  <si>
    <t>La DoradaCaldasCaracol TV S.A.</t>
  </si>
  <si>
    <t>La MercedCaldasCanal Uno</t>
  </si>
  <si>
    <t>La MercedCaldasC.Institucional</t>
  </si>
  <si>
    <t>La MercedCaldasSeñal Colombia</t>
  </si>
  <si>
    <t>La MercedCaldasTelecafé</t>
  </si>
  <si>
    <t>La MercedCaldasRCN TV S.A.</t>
  </si>
  <si>
    <t>La MercedCaldasCaracol TV S.A.</t>
  </si>
  <si>
    <t>ManzanaresCaldasCanal Uno</t>
  </si>
  <si>
    <t>ManzanaresCaldasC.Institucional</t>
  </si>
  <si>
    <t>ManzanaresCaldasSeñal Colombia</t>
  </si>
  <si>
    <t>ManzanaresCaldasTelecafé</t>
  </si>
  <si>
    <t>ManzanaresCaldasRCN TV S.A.</t>
  </si>
  <si>
    <t>ManzanaresCaldasCaracol TV S.A.</t>
  </si>
  <si>
    <t>MarmatoCaldasCanal Uno</t>
  </si>
  <si>
    <t>MarmatoCaldasC.Institucional</t>
  </si>
  <si>
    <t>MarmatoCaldasSeñal Colombia</t>
  </si>
  <si>
    <t>MarmatoCaldasTelecafé</t>
  </si>
  <si>
    <t>MarmatoCaldasRCN TV S.A.</t>
  </si>
  <si>
    <t>MarmatoCaldasCaracol TV S.A.</t>
  </si>
  <si>
    <t>MarquetaliaCaldasCanal Uno</t>
  </si>
  <si>
    <t>MarquetaliaCaldasC.Institucional</t>
  </si>
  <si>
    <t>MarquetaliaCaldasSeñal Colombia</t>
  </si>
  <si>
    <t>MarquetaliaCaldasTelecafé</t>
  </si>
  <si>
    <t>MarquetaliaCaldasRCN TV S.A.</t>
  </si>
  <si>
    <t>MarquetaliaCaldasCaracol TV S.A.</t>
  </si>
  <si>
    <t>MarulandaCaldasCanal Uno</t>
  </si>
  <si>
    <t>MarulandaCaldasC.Institucional</t>
  </si>
  <si>
    <t>MarulandaCaldasSeñal Colombia</t>
  </si>
  <si>
    <t>MarulandaCaldasTelecafé</t>
  </si>
  <si>
    <t>MarulandaCaldasRCN TV S.A.</t>
  </si>
  <si>
    <t>MarulandaCaldasCaracol TV S.A.</t>
  </si>
  <si>
    <t>NeiraCaldasCanal Uno</t>
  </si>
  <si>
    <t>NeiraCaldasC.Institucional</t>
  </si>
  <si>
    <t>NeiraCaldasSeñal Colombia</t>
  </si>
  <si>
    <t>NeiraCaldasTelecafé</t>
  </si>
  <si>
    <t>NeiraCaldasRCN TV S.A.</t>
  </si>
  <si>
    <t>NeiraCaldasCaracol TV S.A.</t>
  </si>
  <si>
    <t>NorcasiaCaldasCanal Uno</t>
  </si>
  <si>
    <t>NorcasiaCaldasC.Institucional</t>
  </si>
  <si>
    <t>NorcasiaCaldasSeñal Colombia</t>
  </si>
  <si>
    <t>NorcasiaCaldasTelecafé</t>
  </si>
  <si>
    <t>NorcasiaCaldasRCN TV S.A.</t>
  </si>
  <si>
    <t>NorcasiaCaldasCaracol TV S.A.</t>
  </si>
  <si>
    <t>PácoraCaldasCanal Uno</t>
  </si>
  <si>
    <t>PácoraCaldasC.Institucional</t>
  </si>
  <si>
    <t>PácoraCaldasSeñal Colombia</t>
  </si>
  <si>
    <t>PácoraCaldasTelecafé</t>
  </si>
  <si>
    <t>PácoraCaldasRCN TV S.A.</t>
  </si>
  <si>
    <t>PácoraCaldasCaracol TV S.A.</t>
  </si>
  <si>
    <t>PalestinaCaldasCanal Uno</t>
  </si>
  <si>
    <t>PalestinaCaldasC.Institucional</t>
  </si>
  <si>
    <t>PalestinaCaldasSeñal Colombia</t>
  </si>
  <si>
    <t>PalestinaCaldasTelecafé</t>
  </si>
  <si>
    <t>PalestinaCaldasRCN TV S.A.</t>
  </si>
  <si>
    <t>PalestinaCaldasCaracol TV S.A.</t>
  </si>
  <si>
    <t>PensilvaniaCaldasCanal Uno</t>
  </si>
  <si>
    <t>PensilvaniaCaldasC.Institucional</t>
  </si>
  <si>
    <t>PensilvaniaCaldasSeñal Colombia</t>
  </si>
  <si>
    <t>PensilvaniaCaldasTelecafé</t>
  </si>
  <si>
    <t>PensilvaniaCaldasRCN TV S.A.</t>
  </si>
  <si>
    <t>PensilvaniaCaldasCaracol TV S.A.</t>
  </si>
  <si>
    <t>RiosucioCaldasCanal Uno</t>
  </si>
  <si>
    <t>RiosucioCaldasC.Institucional</t>
  </si>
  <si>
    <t>RiosucioCaldasSeñal Colombia</t>
  </si>
  <si>
    <t>RiosucioCaldasTelecafé</t>
  </si>
  <si>
    <t>RiosucioCaldasRCN TV S.A.</t>
  </si>
  <si>
    <t>RiosucioCaldasCaracol TV S.A.</t>
  </si>
  <si>
    <t>RisaraldaCaldasCanal Uno</t>
  </si>
  <si>
    <t>RisaraldaCaldasC.Institucional</t>
  </si>
  <si>
    <t>RisaraldaCaldasSeñal Colombia</t>
  </si>
  <si>
    <t>RisaraldaCaldasTelecafé</t>
  </si>
  <si>
    <t>RisaraldaCaldasRCN TV S.A.</t>
  </si>
  <si>
    <t>RisaraldaCaldasCaracol TV S.A.</t>
  </si>
  <si>
    <t>SalaminaCaldasCanal Uno</t>
  </si>
  <si>
    <t>SalaminaCaldasC.Institucional</t>
  </si>
  <si>
    <t>SalaminaCaldasSeñal Colombia</t>
  </si>
  <si>
    <t>SalaminaCaldasTelecafé</t>
  </si>
  <si>
    <t>SalaminaCaldasRCN TV S.A.</t>
  </si>
  <si>
    <t>SalaminaCaldasCaracol TV S.A.</t>
  </si>
  <si>
    <t>SamanáCaldasCanal Uno</t>
  </si>
  <si>
    <t>SamanáCaldasC.Institucional</t>
  </si>
  <si>
    <t>SamanáCaldasSeñal Colombia</t>
  </si>
  <si>
    <t>SamanáCaldasTelecafé</t>
  </si>
  <si>
    <t>SamanáCaldasRCN TV S.A.</t>
  </si>
  <si>
    <t>SamanáCaldasCaracol TV S.A.</t>
  </si>
  <si>
    <t>San JoséCaldasCanal Uno</t>
  </si>
  <si>
    <t>San JoséCaldasC.Institucional</t>
  </si>
  <si>
    <t>San JoséCaldasSeñal Colombia</t>
  </si>
  <si>
    <t>San JoséCaldasTelecafé</t>
  </si>
  <si>
    <t>San JoséCaldasRCN TV S.A.</t>
  </si>
  <si>
    <t>San JoséCaldasCaracol TV S.A.</t>
  </si>
  <si>
    <t>SupíaCaldasCanal Uno</t>
  </si>
  <si>
    <t>SupíaCaldasC.Institucional</t>
  </si>
  <si>
    <t>SupíaCaldasSeñal Colombia</t>
  </si>
  <si>
    <t>SupíaCaldasTelecafé</t>
  </si>
  <si>
    <t>SupíaCaldasRCN TV S.A.</t>
  </si>
  <si>
    <t>SupíaCaldasCaracol TV S.A.</t>
  </si>
  <si>
    <t>VictoriaCaldasCanal Uno</t>
  </si>
  <si>
    <t>VictoriaCaldasC.Institucional</t>
  </si>
  <si>
    <t>VictoriaCaldasSeñal Colombia</t>
  </si>
  <si>
    <t>VictoriaCaldasTelecafé</t>
  </si>
  <si>
    <t>VictoriaCaldasRCN TV S.A.</t>
  </si>
  <si>
    <t>VictoriaCaldasCaracol TV S.A.</t>
  </si>
  <si>
    <t>VillamaríaCaldasCanal Uno</t>
  </si>
  <si>
    <t>VillamaríaCaldasC.Institucional</t>
  </si>
  <si>
    <t>VillamaríaCaldasSeñal Colombia</t>
  </si>
  <si>
    <t>VillamaríaCaldasTelecafé</t>
  </si>
  <si>
    <t>VillamaríaCaldasRCN TV S.A.</t>
  </si>
  <si>
    <t>VillamaríaCaldasCaracol TV S.A.</t>
  </si>
  <si>
    <t>ViterboCaldasCanal Uno</t>
  </si>
  <si>
    <t>ViterboCaldasC.Institucional</t>
  </si>
  <si>
    <t>ViterboCaldasSeñal Colombia</t>
  </si>
  <si>
    <t>ViterboCaldasTelecafé</t>
  </si>
  <si>
    <t>ViterboCaldasRCN TV S.A.</t>
  </si>
  <si>
    <t>ViterboCaldasCaracol TV S.A.</t>
  </si>
  <si>
    <t>FlorenciaCaquetaCanal Uno</t>
  </si>
  <si>
    <t>FlorenciaCaquetaC.Institucional</t>
  </si>
  <si>
    <t>FlorenciaCaquetaSeñal Colombia</t>
  </si>
  <si>
    <t>FlorenciaCaquetaTeveandina</t>
  </si>
  <si>
    <t>FlorenciaCaquetaRCN TV S.A.</t>
  </si>
  <si>
    <t>FlorenciaCaquetaCaracol TV S.A.</t>
  </si>
  <si>
    <t>AlbaniaCaquetaCanal Uno</t>
  </si>
  <si>
    <t>AlbaniaCaquetaC.Institucional</t>
  </si>
  <si>
    <t>AlbaniaCaquetaSeñal Colombia</t>
  </si>
  <si>
    <t>AlbaniaCaquetaTeveandina</t>
  </si>
  <si>
    <t>AlbaniaCaquetaRCN TV S.A.</t>
  </si>
  <si>
    <t>AlbaniaCaquetaCaracol TV S.A.</t>
  </si>
  <si>
    <t>Belén de Los AndaquiesCaquetaCanal Uno</t>
  </si>
  <si>
    <t>Belén de Los AndaquiesCaquetaC.Institucional</t>
  </si>
  <si>
    <t>Belén de Los AndaquiesCaquetaSeñal Colombia</t>
  </si>
  <si>
    <t>Belén de Los AndaquiesCaquetaTeveandina</t>
  </si>
  <si>
    <t>Belén de Los AndaquiesCaquetaRCN TV S.A.</t>
  </si>
  <si>
    <t>Belén de Los AndaquiesCaquetaCaracol TV S.A.</t>
  </si>
  <si>
    <t>Cartagena del ChairáCaquetaCanal Uno</t>
  </si>
  <si>
    <t>Cartagena del ChairáCaquetaC.Institucional</t>
  </si>
  <si>
    <t>Cartagena del ChairáCaquetaSeñal Colombia</t>
  </si>
  <si>
    <t>Cartagena del ChairáCaquetaTeveandina</t>
  </si>
  <si>
    <t>Cartagena del ChairáCaquetaRCN TV S.A.</t>
  </si>
  <si>
    <t>Cartagena del ChairáCaquetaCaracol TV S.A.</t>
  </si>
  <si>
    <t>CurilloCaquetaCanal Uno</t>
  </si>
  <si>
    <t>CurilloCaquetaC.Institucional</t>
  </si>
  <si>
    <t>CurilloCaquetaSeñal Colombia</t>
  </si>
  <si>
    <t>CurilloCaquetaTeveandina</t>
  </si>
  <si>
    <t>CurilloCaquetaRCN TV S.A.</t>
  </si>
  <si>
    <t>CurilloCaquetaCaracol TV S.A.</t>
  </si>
  <si>
    <t>El DoncelloCaquetaCanal Uno</t>
  </si>
  <si>
    <t>El DoncelloCaquetaC.Institucional</t>
  </si>
  <si>
    <t>El DoncelloCaquetaSeñal Colombia</t>
  </si>
  <si>
    <t>El DoncelloCaquetaTeveandina</t>
  </si>
  <si>
    <t>El DoncelloCaquetaRCN TV S.A.</t>
  </si>
  <si>
    <t>El DoncelloCaquetaCaracol TV S.A.</t>
  </si>
  <si>
    <t>El PaujilCaquetaCanal Uno</t>
  </si>
  <si>
    <t>El PaujilCaquetaC.Institucional</t>
  </si>
  <si>
    <t>El PaujilCaquetaSeñal Colombia</t>
  </si>
  <si>
    <t>El PaujilCaquetaTeveandina</t>
  </si>
  <si>
    <t>El PaujilCaquetaRCN TV S.A.</t>
  </si>
  <si>
    <t>El PaujilCaquetaCaracol TV S.A.</t>
  </si>
  <si>
    <t>La MontañitaCaquetaCanal Uno</t>
  </si>
  <si>
    <t>La MontañitaCaquetaC.Institucional</t>
  </si>
  <si>
    <t>La MontañitaCaquetaSeñal Colombia</t>
  </si>
  <si>
    <t>La MontañitaCaquetaTeveandina</t>
  </si>
  <si>
    <t>La MontañitaCaquetaRCN TV S.A.</t>
  </si>
  <si>
    <t>La MontañitaCaquetaCaracol TV S.A.</t>
  </si>
  <si>
    <t>MilánCaquetaCanal Uno</t>
  </si>
  <si>
    <t>MilánCaquetaC.Institucional</t>
  </si>
  <si>
    <t>MilánCaquetaSeñal Colombia</t>
  </si>
  <si>
    <t>MilánCaquetaTeveandina</t>
  </si>
  <si>
    <t>MilánCaquetaRCN TV S.A.</t>
  </si>
  <si>
    <t>MilánCaquetaCaracol TV S.A.</t>
  </si>
  <si>
    <t>MoreliaCaquetaCanal Uno</t>
  </si>
  <si>
    <t>MoreliaCaquetaC.Institucional</t>
  </si>
  <si>
    <t>MoreliaCaquetaSeñal Colombia</t>
  </si>
  <si>
    <t>MoreliaCaquetaTeveandina</t>
  </si>
  <si>
    <t>MoreliaCaquetaRCN TV S.A.</t>
  </si>
  <si>
    <t>MoreliaCaquetaCaracol TV S.A.</t>
  </si>
  <si>
    <t>Puerto RicoCaquetaCanal Uno</t>
  </si>
  <si>
    <t>Puerto RicoCaquetaC.Institucional</t>
  </si>
  <si>
    <t>Puerto RicoCaquetaSeñal Colombia</t>
  </si>
  <si>
    <t>Puerto RicoCaquetaTeveandina</t>
  </si>
  <si>
    <t>Puerto RicoCaquetaRCN TV S.A.</t>
  </si>
  <si>
    <t>Puerto RicoCaquetaCaracol TV S.A.</t>
  </si>
  <si>
    <t>San José del FraguaCaquetaCanal Uno</t>
  </si>
  <si>
    <t>San José del FraguaCaquetaC.Institucional</t>
  </si>
  <si>
    <t>San José del FraguaCaquetaSeñal Colombia</t>
  </si>
  <si>
    <t>San José del FraguaCaquetaTeveandina</t>
  </si>
  <si>
    <t>San José del FraguaCaquetaRCN TV S.A.</t>
  </si>
  <si>
    <t>San José del FraguaCaquetaCaracol TV S.A.</t>
  </si>
  <si>
    <t>San Vicente del CaguánCaquetaCanal Uno</t>
  </si>
  <si>
    <t>San Vicente del CaguánCaquetaC.Institucional</t>
  </si>
  <si>
    <t>San Vicente del CaguánCaquetaSeñal Colombia</t>
  </si>
  <si>
    <t>San Vicente del CaguánCaquetaTeveandina</t>
  </si>
  <si>
    <t>San Vicente del CaguánCaquetaRCN TV S.A.</t>
  </si>
  <si>
    <t>San Vicente del CaguánCaquetaCaracol TV S.A.</t>
  </si>
  <si>
    <t>SolanoCaquetaCanal Uno</t>
  </si>
  <si>
    <t>SolanoCaquetaC.Institucional</t>
  </si>
  <si>
    <t>SolanoCaquetaSeñal Colombia</t>
  </si>
  <si>
    <t>SolanoCaquetaTeveandina</t>
  </si>
  <si>
    <t>SolanoCaquetaRCN TV S.A.</t>
  </si>
  <si>
    <t>SolanoCaquetaCaracol TV S.A.</t>
  </si>
  <si>
    <t>SolitaCaquetaCanal Uno</t>
  </si>
  <si>
    <t>SolitaCaquetaC.Institucional</t>
  </si>
  <si>
    <t>SolitaCaquetaSeñal Colombia</t>
  </si>
  <si>
    <t>SolitaCaquetaTeveandina</t>
  </si>
  <si>
    <t>SolitaCaquetaRCN TV S.A.</t>
  </si>
  <si>
    <t>SolitaCaquetaCaracol TV S.A.</t>
  </si>
  <si>
    <t>ValparaísoCaquetaCanal Uno</t>
  </si>
  <si>
    <t>ValparaísoCaquetaC.Institucional</t>
  </si>
  <si>
    <t>ValparaísoCaquetaSeñal Colombia</t>
  </si>
  <si>
    <t>ValparaísoCaquetaTeveandina</t>
  </si>
  <si>
    <t>ValparaísoCaquetaRCN TV S.A.</t>
  </si>
  <si>
    <t>ValparaísoCaquetaCaracol TV S.A.</t>
  </si>
  <si>
    <t>PopayánCaucaCanal Uno</t>
  </si>
  <si>
    <t>PopayánCaucaC.Institucional</t>
  </si>
  <si>
    <t>PopayánCaucaSeñal Colombia</t>
  </si>
  <si>
    <t>PopayánCaucaTelepacífico</t>
  </si>
  <si>
    <t>PopayánCaucaRCN TV S.A.</t>
  </si>
  <si>
    <t>PopayánCaucaCaracol TV S.A.</t>
  </si>
  <si>
    <t>PopayánCaucaFun. Emtel</t>
  </si>
  <si>
    <t>AlmaguerCaucaCanal Uno</t>
  </si>
  <si>
    <t>AlmaguerCaucaC.Institucional</t>
  </si>
  <si>
    <t>AlmaguerCaucaSeñal Colombia</t>
  </si>
  <si>
    <t>AlmaguerCaucaTelepacífico</t>
  </si>
  <si>
    <t>AlmaguerCaucaRCN TV S.A.</t>
  </si>
  <si>
    <t>AlmaguerCaucaCaracol TV S.A.</t>
  </si>
  <si>
    <t>ArgeliaCaucaCanal Uno</t>
  </si>
  <si>
    <t>ArgeliaCaucaC.Institucional</t>
  </si>
  <si>
    <t>ArgeliaCaucaSeñal Colombia</t>
  </si>
  <si>
    <t>ArgeliaCaucaTelepacífico</t>
  </si>
  <si>
    <t>ArgeliaCaucaRCN TV S.A.</t>
  </si>
  <si>
    <t>ArgeliaCaucaCaracol TV S.A.</t>
  </si>
  <si>
    <t>BalboaCaucaCanal Uno</t>
  </si>
  <si>
    <t>BalboaCaucaC.Institucional</t>
  </si>
  <si>
    <t>BalboaCaucaSeñal Colombia</t>
  </si>
  <si>
    <t>BalboaCaucaTelepacífico</t>
  </si>
  <si>
    <t>BalboaCaucaRCN TV S.A.</t>
  </si>
  <si>
    <t>BalboaCaucaCaracol TV S.A.</t>
  </si>
  <si>
    <t>BolívarCaucaCanal Uno</t>
  </si>
  <si>
    <t>BolívarCaucaC.Institucional</t>
  </si>
  <si>
    <t>BolívarCaucaSeñal Colombia</t>
  </si>
  <si>
    <t>BolívarCaucaTelepacífico</t>
  </si>
  <si>
    <t>BolívarCaucaRCN TV S.A.</t>
  </si>
  <si>
    <t>BolívarCaucaCaracol TV S.A.</t>
  </si>
  <si>
    <t>Buenos AiresCaucaCanal Uno</t>
  </si>
  <si>
    <t>Buenos AiresCaucaC.Institucional</t>
  </si>
  <si>
    <t>Buenos AiresCaucaSeñal Colombia</t>
  </si>
  <si>
    <t>Buenos AiresCaucaTelepacífico</t>
  </si>
  <si>
    <t>Buenos AiresCaucaRCN TV S.A.</t>
  </si>
  <si>
    <t>Buenos AiresCaucaCaracol TV S.A.</t>
  </si>
  <si>
    <t>CajibíoCaucaCanal Uno</t>
  </si>
  <si>
    <t>CajibíoCaucaC.Institucional</t>
  </si>
  <si>
    <t>CajibíoCaucaSeñal Colombia</t>
  </si>
  <si>
    <t>CajibíoCaucaTelepacífico</t>
  </si>
  <si>
    <t>CajibíoCaucaRCN TV S.A.</t>
  </si>
  <si>
    <t>CajibíoCaucaCaracol TV S.A.</t>
  </si>
  <si>
    <t>CaldonoCaucaCanal Uno</t>
  </si>
  <si>
    <t>CaldonoCaucaC.Institucional</t>
  </si>
  <si>
    <t>CaldonoCaucaSeñal Colombia</t>
  </si>
  <si>
    <t>CaldonoCaucaTelepacífico</t>
  </si>
  <si>
    <t>CaldonoCaucaRCN TV S.A.</t>
  </si>
  <si>
    <t>CaldonoCaucaCaracol TV S.A.</t>
  </si>
  <si>
    <t>CalotoCaucaCanal Uno</t>
  </si>
  <si>
    <t>CalotoCaucaC.Institucional</t>
  </si>
  <si>
    <t>CalotoCaucaSeñal Colombia</t>
  </si>
  <si>
    <t>CalotoCaucaTelepacífico</t>
  </si>
  <si>
    <t>CalotoCaucaRCN TV S.A.</t>
  </si>
  <si>
    <t>CalotoCaucaCaracol TV S.A.</t>
  </si>
  <si>
    <t>CorintoCaucaCanal Uno</t>
  </si>
  <si>
    <t>CorintoCaucaC.Institucional</t>
  </si>
  <si>
    <t>CorintoCaucaSeñal Colombia</t>
  </si>
  <si>
    <t>CorintoCaucaTelepacífico</t>
  </si>
  <si>
    <t>CorintoCaucaRCN TV S.A.</t>
  </si>
  <si>
    <t>CorintoCaucaCaracol TV S.A.</t>
  </si>
  <si>
    <t>El TamboCaucaCanal Uno</t>
  </si>
  <si>
    <t>El TamboCaucaC.Institucional</t>
  </si>
  <si>
    <t>El TamboCaucaSeñal Colombia</t>
  </si>
  <si>
    <t>El TamboCaucaTelepacífico</t>
  </si>
  <si>
    <t>El TamboCaucaRCN TV S.A.</t>
  </si>
  <si>
    <t>El TamboCaucaCaracol TV S.A.</t>
  </si>
  <si>
    <t>FlorenciaCaucaCanal Uno</t>
  </si>
  <si>
    <t>FlorenciaCaucaC.Institucional</t>
  </si>
  <si>
    <t>FlorenciaCaucaSeñal Colombia</t>
  </si>
  <si>
    <t>FlorenciaCaucaTelepacífico</t>
  </si>
  <si>
    <t>FlorenciaCaucaRCN TV S.A.</t>
  </si>
  <si>
    <t>FlorenciaCaucaCaracol TV S.A.</t>
  </si>
  <si>
    <t>GuachenéCaucaCanal Uno</t>
  </si>
  <si>
    <t>GuachenéCaucaC.Institucional</t>
  </si>
  <si>
    <t>GuachenéCaucaSeñal Colombia</t>
  </si>
  <si>
    <t>GuachenéCaucaTelepacífico</t>
  </si>
  <si>
    <t>GuachenéCaucaRCN TV S.A.</t>
  </si>
  <si>
    <t>GuachenéCaucaCaracol TV S.A.</t>
  </si>
  <si>
    <t>GuapiCaucaCanal Uno</t>
  </si>
  <si>
    <t>GuapiCaucaC.Institucional</t>
  </si>
  <si>
    <t>GuapiCaucaSeñal Colombia</t>
  </si>
  <si>
    <t>GuapiCaucaTelepacífico</t>
  </si>
  <si>
    <t>GuapiCaucaRCN TV S.A.</t>
  </si>
  <si>
    <t>GuapiCaucaCaracol TV S.A.</t>
  </si>
  <si>
    <t>InzáCaucaCanal Uno</t>
  </si>
  <si>
    <t>InzáCaucaC.Institucional</t>
  </si>
  <si>
    <t>InzáCaucaSeñal Colombia</t>
  </si>
  <si>
    <t>InzáCaucaTelepacífico</t>
  </si>
  <si>
    <t>InzáCaucaRCN TV S.A.</t>
  </si>
  <si>
    <t>InzáCaucaCaracol TV S.A.</t>
  </si>
  <si>
    <t>JambalóCaucaCanal Uno</t>
  </si>
  <si>
    <t>JambalóCaucaC.Institucional</t>
  </si>
  <si>
    <t>JambalóCaucaSeñal Colombia</t>
  </si>
  <si>
    <t>JambalóCaucaTelepacífico</t>
  </si>
  <si>
    <t>JambalóCaucaRCN TV S.A.</t>
  </si>
  <si>
    <t>JambalóCaucaCaracol TV S.A.</t>
  </si>
  <si>
    <t>La SierraCaucaCanal Uno</t>
  </si>
  <si>
    <t>La SierraCaucaC.Institucional</t>
  </si>
  <si>
    <t>La SierraCaucaSeñal Colombia</t>
  </si>
  <si>
    <t>La SierraCaucaTelepacífico</t>
  </si>
  <si>
    <t>La SierraCaucaRCN TV S.A.</t>
  </si>
  <si>
    <t>La SierraCaucaCaracol TV S.A.</t>
  </si>
  <si>
    <t>La VegaCaucaCanal Uno</t>
  </si>
  <si>
    <t>La VegaCaucaC.Institucional</t>
  </si>
  <si>
    <t>La VegaCaucaSeñal Colombia</t>
  </si>
  <si>
    <t>La VegaCaucaTelepacífico</t>
  </si>
  <si>
    <t>La VegaCaucaRCN TV S.A.</t>
  </si>
  <si>
    <t>La VegaCaucaCaracol TV S.A.</t>
  </si>
  <si>
    <t>LópezCaucaCanal Uno</t>
  </si>
  <si>
    <t>LópezCaucaC.Institucional</t>
  </si>
  <si>
    <t>LópezCaucaSeñal Colombia</t>
  </si>
  <si>
    <t>LópezCaucaTelepacífico</t>
  </si>
  <si>
    <t>LópezCaucaRCN TV S.A.</t>
  </si>
  <si>
    <t>LópezCaucaCaracol TV S.A.</t>
  </si>
  <si>
    <t>MercaderesCaucaCanal Uno</t>
  </si>
  <si>
    <t>MercaderesCaucaC.Institucional</t>
  </si>
  <si>
    <t>MercaderesCaucaSeñal Colombia</t>
  </si>
  <si>
    <t>MercaderesCaucaTelepacífico</t>
  </si>
  <si>
    <t>MercaderesCaucaRCN TV S.A.</t>
  </si>
  <si>
    <t>MercaderesCaucaCaracol TV S.A.</t>
  </si>
  <si>
    <t>MirandaCaucaCanal Uno</t>
  </si>
  <si>
    <t>MirandaCaucaC.Institucional</t>
  </si>
  <si>
    <t>MirandaCaucaSeñal Colombia</t>
  </si>
  <si>
    <t>MirandaCaucaTelepacífico</t>
  </si>
  <si>
    <t>MirandaCaucaRCN TV S.A.</t>
  </si>
  <si>
    <t>MirandaCaucaCaracol TV S.A.</t>
  </si>
  <si>
    <t>MoralesCaucaCanal Uno</t>
  </si>
  <si>
    <t>MoralesCaucaC.Institucional</t>
  </si>
  <si>
    <t>MoralesCaucaSeñal Colombia</t>
  </si>
  <si>
    <t>MoralesCaucaTelepacífico</t>
  </si>
  <si>
    <t>MoralesCaucaRCN TV S.A.</t>
  </si>
  <si>
    <t>MoralesCaucaCaracol TV S.A.</t>
  </si>
  <si>
    <t>PadillaCaucaCanal Uno</t>
  </si>
  <si>
    <t>PadillaCaucaC.Institucional</t>
  </si>
  <si>
    <t>PadillaCaucaSeñal Colombia</t>
  </si>
  <si>
    <t>PadillaCaucaTelepacífico</t>
  </si>
  <si>
    <t>PadillaCaucaRCN TV S.A.</t>
  </si>
  <si>
    <t>PadillaCaucaCaracol TV S.A.</t>
  </si>
  <si>
    <t>PaezCaucaCanal Uno</t>
  </si>
  <si>
    <t>PaezCaucaC.Institucional</t>
  </si>
  <si>
    <t>PaezCaucaSeñal Colombia</t>
  </si>
  <si>
    <t>PaezCaucaTelepacífico</t>
  </si>
  <si>
    <t>PaezCaucaRCN TV S.A.</t>
  </si>
  <si>
    <t>PaezCaucaCaracol TV S.A.</t>
  </si>
  <si>
    <t>PatíaCaucaCanal Uno</t>
  </si>
  <si>
    <t>PatíaCaucaC.Institucional</t>
  </si>
  <si>
    <t>PatíaCaucaSeñal Colombia</t>
  </si>
  <si>
    <t>PatíaCaucaTelepacífico</t>
  </si>
  <si>
    <t>PatíaCaucaRCN TV S.A.</t>
  </si>
  <si>
    <t>PatíaCaucaCaracol TV S.A.</t>
  </si>
  <si>
    <t>PiamonteCaucaCanal Uno</t>
  </si>
  <si>
    <t>PiamonteCaucaC.Institucional</t>
  </si>
  <si>
    <t>PiamonteCaucaSeñal Colombia</t>
  </si>
  <si>
    <t>PiamonteCaucaTelepacífico</t>
  </si>
  <si>
    <t>PiamonteCaucaRCN TV S.A.</t>
  </si>
  <si>
    <t>PiamonteCaucaCaracol TV S.A.</t>
  </si>
  <si>
    <t>PiendamóCaucaCanal Uno</t>
  </si>
  <si>
    <t>PiendamóCaucaC.Institucional</t>
  </si>
  <si>
    <t>PiendamóCaucaSeñal Colombia</t>
  </si>
  <si>
    <t>PiendamóCaucaTelepacífico</t>
  </si>
  <si>
    <t>PiendamóCaucaRCN TV S.A.</t>
  </si>
  <si>
    <t>PiendamóCaucaCaracol TV S.A.</t>
  </si>
  <si>
    <t>Puerto TejadaCaucaCanal Uno</t>
  </si>
  <si>
    <t>Puerto TejadaCaucaC.Institucional</t>
  </si>
  <si>
    <t>Puerto TejadaCaucaSeñal Colombia</t>
  </si>
  <si>
    <t>Puerto TejadaCaucaTelepacífico</t>
  </si>
  <si>
    <t>Puerto TejadaCaucaRCN TV S.A.</t>
  </si>
  <si>
    <t>Puerto TejadaCaucaCaracol TV S.A.</t>
  </si>
  <si>
    <t>PuracéCaucaCanal Uno</t>
  </si>
  <si>
    <t>PuracéCaucaC.Institucional</t>
  </si>
  <si>
    <t>PuracéCaucaSeñal Colombia</t>
  </si>
  <si>
    <t>PuracéCaucaTelepacífico</t>
  </si>
  <si>
    <t>PuracéCaucaRCN TV S.A.</t>
  </si>
  <si>
    <t>PuracéCaucaCaracol TV S.A.</t>
  </si>
  <si>
    <t>RosasCaucaCanal Uno</t>
  </si>
  <si>
    <t>RosasCaucaC.Institucional</t>
  </si>
  <si>
    <t>RosasCaucaSeñal Colombia</t>
  </si>
  <si>
    <t>RosasCaucaTelepacífico</t>
  </si>
  <si>
    <t>RosasCaucaRCN TV S.A.</t>
  </si>
  <si>
    <t>RosasCaucaCaracol TV S.A.</t>
  </si>
  <si>
    <t>San SebastiánCaucaCanal Uno</t>
  </si>
  <si>
    <t>San SebastiánCaucaC.Institucional</t>
  </si>
  <si>
    <t>San SebastiánCaucaSeñal Colombia</t>
  </si>
  <si>
    <t>San SebastiánCaucaTelepacífico</t>
  </si>
  <si>
    <t>San SebastiánCaucaRCN TV S.A.</t>
  </si>
  <si>
    <t>San SebastiánCaucaCaracol TV S.A.</t>
  </si>
  <si>
    <t>Santander de QuilichaoCaucaCanal Uno</t>
  </si>
  <si>
    <t>Santander de QuilichaoCaucaC.Institucional</t>
  </si>
  <si>
    <t>Santander de QuilichaoCaucaSeñal Colombia</t>
  </si>
  <si>
    <t>Santander de QuilichaoCaucaTelepacífico</t>
  </si>
  <si>
    <t>Santander de QuilichaoCaucaRCN TV S.A.</t>
  </si>
  <si>
    <t>Santander de QuilichaoCaucaCaracol TV S.A.</t>
  </si>
  <si>
    <t>Santa RosaCaucaCanal Uno</t>
  </si>
  <si>
    <t>Santa RosaCaucaC.Institucional</t>
  </si>
  <si>
    <t>Santa RosaCaucaSeñal Colombia</t>
  </si>
  <si>
    <t>Santa RosaCaucaTelepacífico</t>
  </si>
  <si>
    <t>Santa RosaCaucaRCN TV S.A.</t>
  </si>
  <si>
    <t>Santa RosaCaucaCaracol TV S.A.</t>
  </si>
  <si>
    <t>SilviaCaucaCanal Uno</t>
  </si>
  <si>
    <t>SilviaCaucaC.Institucional</t>
  </si>
  <si>
    <t>SilviaCaucaSeñal Colombia</t>
  </si>
  <si>
    <t>SilviaCaucaTelepacífico</t>
  </si>
  <si>
    <t>SilviaCaucaRCN TV S.A.</t>
  </si>
  <si>
    <t>SilviaCaucaCaracol TV S.A.</t>
  </si>
  <si>
    <t>SotaraCaucaCanal Uno</t>
  </si>
  <si>
    <t>SotaraCaucaC.Institucional</t>
  </si>
  <si>
    <t>SotaraCaucaSeñal Colombia</t>
  </si>
  <si>
    <t>SotaraCaucaTelepacífico</t>
  </si>
  <si>
    <t>SotaraCaucaRCN TV S.A.</t>
  </si>
  <si>
    <t>SotaraCaucaCaracol TV S.A.</t>
  </si>
  <si>
    <t>SuárezCaucaCanal Uno</t>
  </si>
  <si>
    <t>SuárezCaucaC.Institucional</t>
  </si>
  <si>
    <t>SuárezCaucaSeñal Colombia</t>
  </si>
  <si>
    <t>SuárezCaucaTelepacífico</t>
  </si>
  <si>
    <t>SuárezCaucaRCN TV S.A.</t>
  </si>
  <si>
    <t>SuárezCaucaCaracol TV S.A.</t>
  </si>
  <si>
    <t>SucreCaucaTelepacífico</t>
  </si>
  <si>
    <t>SucreCaucaRCN TV S.A.</t>
  </si>
  <si>
    <t>SucreCaucaCaracol TV S.A.</t>
  </si>
  <si>
    <t>TimbíoCaucaCanal Uno</t>
  </si>
  <si>
    <t>TimbíoCaucaC.Institucional</t>
  </si>
  <si>
    <t>TimbíoCaucaSeñal Colombia</t>
  </si>
  <si>
    <t>TimbíoCaucaTelepacífico</t>
  </si>
  <si>
    <t>TimbíoCaucaRCN TV S.A.</t>
  </si>
  <si>
    <t>TimbíoCaucaCaracol TV S.A.</t>
  </si>
  <si>
    <t>TimbiquíCaucaCanal Uno</t>
  </si>
  <si>
    <t>TimbiquíCaucaC.Institucional</t>
  </si>
  <si>
    <t>TimbiquíCaucaSeñal Colombia</t>
  </si>
  <si>
    <t>TimbiquíCaucaTelepacífico</t>
  </si>
  <si>
    <t>TimbiquíCaucaRCN TV S.A.</t>
  </si>
  <si>
    <t>TimbiquíCaucaCaracol TV S.A.</t>
  </si>
  <si>
    <t>ToribioCaucaCanal Uno</t>
  </si>
  <si>
    <t>ToribioCaucaC.Institucional</t>
  </si>
  <si>
    <t>ToribioCaucaSeñal Colombia</t>
  </si>
  <si>
    <t>ToribioCaucaTelepacífico</t>
  </si>
  <si>
    <t>ToribioCaucaRCN TV S.A.</t>
  </si>
  <si>
    <t>ToribioCaucaCaracol TV S.A.</t>
  </si>
  <si>
    <t>TotoróCaucaCanal Uno</t>
  </si>
  <si>
    <t>TotoróCaucaC.Institucional</t>
  </si>
  <si>
    <t>TotoróCaucaSeñal Colombia</t>
  </si>
  <si>
    <t>TotoróCaucaTelepacífico</t>
  </si>
  <si>
    <t>TotoróCaucaRCN TV S.A.</t>
  </si>
  <si>
    <t>TotoróCaucaCaracol TV S.A.</t>
  </si>
  <si>
    <t>Villa RicaCaucaCanal Uno</t>
  </si>
  <si>
    <t>Villa RicaCaucaC.Institucional</t>
  </si>
  <si>
    <t>Villa RicaCaucaSeñal Colombia</t>
  </si>
  <si>
    <t>Villa RicaCaucaTelepacífico</t>
  </si>
  <si>
    <t>Villa RicaCaucaRCN TV S.A.</t>
  </si>
  <si>
    <t>Villa RicaCaucaCaracol TV S.A.</t>
  </si>
  <si>
    <t>ValleduparCesarCanal Uno</t>
  </si>
  <si>
    <t>ValleduparCesarC.Institucional</t>
  </si>
  <si>
    <t>ValleduparCesarSeñal Colombia</t>
  </si>
  <si>
    <t>ValleduparCesarTelecaribe</t>
  </si>
  <si>
    <t>ValleduparCesarRCN TV S.A.</t>
  </si>
  <si>
    <t>ValleduparCesarCaracol TV S.A.</t>
  </si>
  <si>
    <t>ValleduparCesarKankuamo</t>
  </si>
  <si>
    <t>AguachicaCesarCanal Uno</t>
  </si>
  <si>
    <t>AguachicaCesarC.Institucional</t>
  </si>
  <si>
    <t>AguachicaCesarSeñal Colombia</t>
  </si>
  <si>
    <t>AguachicaCesarTelecaribe</t>
  </si>
  <si>
    <t>AguachicaCesarRCN TV S.A.</t>
  </si>
  <si>
    <t>AguachicaCesarCaracol TV S.A.</t>
  </si>
  <si>
    <t>Agustín CodazziCesarCanal Uno</t>
  </si>
  <si>
    <t>Agustín CodazziCesarC.Institucional</t>
  </si>
  <si>
    <t>Agustín CodazziCesarSeñal Colombia</t>
  </si>
  <si>
    <t>Agustín CodazziCesarTelecaribe</t>
  </si>
  <si>
    <t>Agustín CodazziCesarRCN TV S.A.</t>
  </si>
  <si>
    <t>Agustín CodazziCesarCaracol TV S.A.</t>
  </si>
  <si>
    <t>AstreaCesarCanal Uno</t>
  </si>
  <si>
    <t>AstreaCesarC.Institucional</t>
  </si>
  <si>
    <t>AstreaCesarSeñal Colombia</t>
  </si>
  <si>
    <t>AstreaCesarTelecaribe</t>
  </si>
  <si>
    <t>AstreaCesarRCN TV S.A.</t>
  </si>
  <si>
    <t>AstreaCesarCaracol TV S.A.</t>
  </si>
  <si>
    <t>BecerrilCesarCanal Uno</t>
  </si>
  <si>
    <t>BecerrilCesarC.Institucional</t>
  </si>
  <si>
    <t>BecerrilCesarSeñal Colombia</t>
  </si>
  <si>
    <t>BecerrilCesarTelecaribe</t>
  </si>
  <si>
    <t>BecerrilCesarRCN TV S.A.</t>
  </si>
  <si>
    <t>BecerrilCesarCaracol TV S.A.</t>
  </si>
  <si>
    <t>BosconiaCesarCanal Uno</t>
  </si>
  <si>
    <t>BosconiaCesarC.Institucional</t>
  </si>
  <si>
    <t>BosconiaCesarSeñal Colombia</t>
  </si>
  <si>
    <t>BosconiaCesarTelecaribe</t>
  </si>
  <si>
    <t>BosconiaCesarRCN TV S.A.</t>
  </si>
  <si>
    <t>BosconiaCesarCaracol TV S.A.</t>
  </si>
  <si>
    <t>ChimichaguaCesarCanal Uno</t>
  </si>
  <si>
    <t>ChimichaguaCesarC.Institucional</t>
  </si>
  <si>
    <t>ChimichaguaCesarSeñal Colombia</t>
  </si>
  <si>
    <t>ChimichaguaCesarTelecaribe</t>
  </si>
  <si>
    <t>ChimichaguaCesarRCN TV S.A.</t>
  </si>
  <si>
    <t>ChimichaguaCesarCaracol TV S.A.</t>
  </si>
  <si>
    <t>ChiriguanáCesarCanal Uno</t>
  </si>
  <si>
    <t>ChiriguanáCesarC.Institucional</t>
  </si>
  <si>
    <t>ChiriguanáCesarSeñal Colombia</t>
  </si>
  <si>
    <t>ChiriguanáCesarTelecaribe</t>
  </si>
  <si>
    <t>ChiriguanáCesarRCN TV S.A.</t>
  </si>
  <si>
    <t>ChiriguanáCesarCaracol TV S.A.</t>
  </si>
  <si>
    <t>CurumaníCesarCanal Uno</t>
  </si>
  <si>
    <t>CurumaníCesarC.Institucional</t>
  </si>
  <si>
    <t>CurumaníCesarSeñal Colombia</t>
  </si>
  <si>
    <t>CurumaníCesarTelecaribe</t>
  </si>
  <si>
    <t>CurumaníCesarRCN TV S.A.</t>
  </si>
  <si>
    <t>CurumaníCesarCaracol TV S.A.</t>
  </si>
  <si>
    <t>El CopeyCesarCanal Uno</t>
  </si>
  <si>
    <t>El CopeyCesarC.Institucional</t>
  </si>
  <si>
    <t>El CopeyCesarSeñal Colombia</t>
  </si>
  <si>
    <t>El CopeyCesarTelecaribe</t>
  </si>
  <si>
    <t>El CopeyCesarRCN TV S.A.</t>
  </si>
  <si>
    <t>El CopeyCesarCaracol TV S.A.</t>
  </si>
  <si>
    <t>El PasoCesarCanal Uno</t>
  </si>
  <si>
    <t>El PasoCesarC.Institucional</t>
  </si>
  <si>
    <t>El PasoCesarSeñal Colombia</t>
  </si>
  <si>
    <t>El PasoCesarTelecaribe</t>
  </si>
  <si>
    <t>El PasoCesarRCN TV S.A.</t>
  </si>
  <si>
    <t>El PasoCesarCaracol TV S.A.</t>
  </si>
  <si>
    <t>GamarraCesarCanal Uno</t>
  </si>
  <si>
    <t>GamarraCesarC.Institucional</t>
  </si>
  <si>
    <t>GamarraCesarSeñal Colombia</t>
  </si>
  <si>
    <t>GamarraCesarTelecaribe</t>
  </si>
  <si>
    <t>GamarraCesarRCN TV S.A.</t>
  </si>
  <si>
    <t>GamarraCesarCaracol TV S.A.</t>
  </si>
  <si>
    <t>GonzálezCesarCanal Uno</t>
  </si>
  <si>
    <t>GonzálezCesarC.Institucional</t>
  </si>
  <si>
    <t>GonzálezCesarSeñal Colombia</t>
  </si>
  <si>
    <t>GonzálezCesarTelecaribe</t>
  </si>
  <si>
    <t>GonzálezCesarRCN TV S.A.</t>
  </si>
  <si>
    <t>GonzálezCesarCaracol TV S.A.</t>
  </si>
  <si>
    <t>La GloriaCesarCanal Uno</t>
  </si>
  <si>
    <t>La GloriaCesarC.Institucional</t>
  </si>
  <si>
    <t>La GloriaCesarSeñal Colombia</t>
  </si>
  <si>
    <t>La GloriaCesarTelecaribe</t>
  </si>
  <si>
    <t>La GloriaCesarRCN TV S.A.</t>
  </si>
  <si>
    <t>La GloriaCesarCaracol TV S.A.</t>
  </si>
  <si>
    <t>La Jagua de IbiricoCesarCanal Uno</t>
  </si>
  <si>
    <t>La Jagua de IbiricoCesarC.Institucional</t>
  </si>
  <si>
    <t>La Jagua de IbiricoCesarSeñal Colombia</t>
  </si>
  <si>
    <t>La Jagua de IbiricoCesarTelecaribe</t>
  </si>
  <si>
    <t>La Jagua de IbiricoCesarRCN TV S.A.</t>
  </si>
  <si>
    <t>La Jagua de IbiricoCesarCaracol TV S.A.</t>
  </si>
  <si>
    <t>ManaureCesarCanal Uno</t>
  </si>
  <si>
    <t>ManaureCesarC.Institucional</t>
  </si>
  <si>
    <t>ManaureCesarSeñal Colombia</t>
  </si>
  <si>
    <t>ManaureCesarTelecaribe</t>
  </si>
  <si>
    <t>ManaureCesarRCN TV S.A.</t>
  </si>
  <si>
    <t>ManaureCesarCaracol TV S.A.</t>
  </si>
  <si>
    <t>PailitasCesarCanal Uno</t>
  </si>
  <si>
    <t>PailitasCesarC.Institucional</t>
  </si>
  <si>
    <t>PailitasCesarSeñal Colombia</t>
  </si>
  <si>
    <t>PailitasCesarTelecaribe</t>
  </si>
  <si>
    <t>PailitasCesarRCN TV S.A.</t>
  </si>
  <si>
    <t>PailitasCesarCaracol TV S.A.</t>
  </si>
  <si>
    <t>PelayaCesarCanal Uno</t>
  </si>
  <si>
    <t>PelayaCesarC.Institucional</t>
  </si>
  <si>
    <t>PelayaCesarSeñal Colombia</t>
  </si>
  <si>
    <t>PelayaCesarTelecaribe</t>
  </si>
  <si>
    <t>PelayaCesarRCN TV S.A.</t>
  </si>
  <si>
    <t>PelayaCesarCaracol TV S.A.</t>
  </si>
  <si>
    <t>Pueblo BelloCesarCanal Uno</t>
  </si>
  <si>
    <t>Pueblo BelloCesarC.Institucional</t>
  </si>
  <si>
    <t>Pueblo BelloCesarSeñal Colombia</t>
  </si>
  <si>
    <t>Pueblo BelloCesarTelecaribe</t>
  </si>
  <si>
    <t>Pueblo BelloCesarRCN TV S.A.</t>
  </si>
  <si>
    <t>Pueblo BelloCesarCaracol TV S.A.</t>
  </si>
  <si>
    <t>Río de OroCesarCanal Uno</t>
  </si>
  <si>
    <t>Río de OroCesarC.Institucional</t>
  </si>
  <si>
    <t>Río de OroCesarSeñal Colombia</t>
  </si>
  <si>
    <t>Río de OroCesarTelecaribe</t>
  </si>
  <si>
    <t>Río de OroCesarRCN TV S.A.</t>
  </si>
  <si>
    <t>Río de OroCesarCaracol TV S.A.</t>
  </si>
  <si>
    <t>La PazCesarCanal Uno</t>
  </si>
  <si>
    <t>La PazCesarC.Institucional</t>
  </si>
  <si>
    <t>La PazCesarSeñal Colombia</t>
  </si>
  <si>
    <t>La PazCesarTelecaribe</t>
  </si>
  <si>
    <t>La PazCesarRCN TV S.A.</t>
  </si>
  <si>
    <t>La PazCesarCaracol TV S.A.</t>
  </si>
  <si>
    <t>San AlbertoCesarCanal Uno</t>
  </si>
  <si>
    <t>San AlbertoCesarC.Institucional</t>
  </si>
  <si>
    <t>San AlbertoCesarSeñal Colombia</t>
  </si>
  <si>
    <t>San AlbertoCesarTelecaribe</t>
  </si>
  <si>
    <t>San AlbertoCesarRCN TV S.A.</t>
  </si>
  <si>
    <t>San AlbertoCesarCaracol TV S.A.</t>
  </si>
  <si>
    <t>San DiegoCesarCanal Uno</t>
  </si>
  <si>
    <t>San DiegoCesarC.Institucional</t>
  </si>
  <si>
    <t>San DiegoCesarSeñal Colombia</t>
  </si>
  <si>
    <t>San DiegoCesarTelecaribe</t>
  </si>
  <si>
    <t>San DiegoCesarRCN TV S.A.</t>
  </si>
  <si>
    <t>San DiegoCesarCaracol TV S.A.</t>
  </si>
  <si>
    <t>San MartínCesarCanal Uno</t>
  </si>
  <si>
    <t>San MartínCesarC.Institucional</t>
  </si>
  <si>
    <t>San MartínCesarSeñal Colombia</t>
  </si>
  <si>
    <t>San MartínCesarTelecaribe</t>
  </si>
  <si>
    <t>San MartínCesarRCN TV S.A.</t>
  </si>
  <si>
    <t>San MartínCesarCaracol TV S.A.</t>
  </si>
  <si>
    <t>TamalamequeCesarCanal Uno</t>
  </si>
  <si>
    <t>TamalamequeCesarC.Institucional</t>
  </si>
  <si>
    <t>TamalamequeCesarSeñal Colombia</t>
  </si>
  <si>
    <t>TamalamequeCesarTelecaribe</t>
  </si>
  <si>
    <t>TamalamequeCesarRCN TV S.A.</t>
  </si>
  <si>
    <t>TamalamequeCesarCaracol TV S.A.</t>
  </si>
  <si>
    <t>MonteríaCordobaCanal Uno</t>
  </si>
  <si>
    <t>MonteríaCordobaC.Institucional</t>
  </si>
  <si>
    <t>MonteríaCordobaSeñal Colombia</t>
  </si>
  <si>
    <t>MonteríaCordobaTelecaribe</t>
  </si>
  <si>
    <t>MonteríaCordobaRCN TV S.A.</t>
  </si>
  <si>
    <t>MonteríaCordobaCaracol TV S.A.</t>
  </si>
  <si>
    <t>MonteríaCordobaAsoc. Canal 5</t>
  </si>
  <si>
    <t>AyapelCordobaTelecaribe</t>
  </si>
  <si>
    <t>AyapelCordobaRCN TV S.A.</t>
  </si>
  <si>
    <t>AyapelCordobaCaracol TV S.A.</t>
  </si>
  <si>
    <t>BuenavistaCordobaCanal Uno</t>
  </si>
  <si>
    <t>BuenavistaCordobaC.Institucional</t>
  </si>
  <si>
    <t>BuenavistaCordobaSeñal Colombia</t>
  </si>
  <si>
    <t>BuenavistaCordobaTelecaribe</t>
  </si>
  <si>
    <t>BuenavistaCordobaRCN TV S.A.</t>
  </si>
  <si>
    <t>BuenavistaCordobaCaracol TV S.A.</t>
  </si>
  <si>
    <t>CanaleteCordobaCanal Uno</t>
  </si>
  <si>
    <t>CanaleteCordobaC.Institucional</t>
  </si>
  <si>
    <t>CanaleteCordobaSeñal Colombia</t>
  </si>
  <si>
    <t>CanaleteCordobaTelecaribe</t>
  </si>
  <si>
    <t>CanaleteCordobaRCN TV S.A.</t>
  </si>
  <si>
    <t>CanaleteCordobaCaracol TV S.A.</t>
  </si>
  <si>
    <t>CeretéCordobaCanal Uno</t>
  </si>
  <si>
    <t>CeretéCordobaC.Institucional</t>
  </si>
  <si>
    <t>CeretéCordobaSeñal Colombia</t>
  </si>
  <si>
    <t>CeretéCordobaTelecaribe</t>
  </si>
  <si>
    <t>CeretéCordobaRCN TV S.A.</t>
  </si>
  <si>
    <t>CeretéCordobaCaracol TV S.A.</t>
  </si>
  <si>
    <t>ChimáCordobaCanal Uno</t>
  </si>
  <si>
    <t>ChimáCordobaC.Institucional</t>
  </si>
  <si>
    <t>ChimáCordobaSeñal Colombia</t>
  </si>
  <si>
    <t>ChimáCordobaTelecaribe</t>
  </si>
  <si>
    <t>ChimáCordobaRCN TV S.A.</t>
  </si>
  <si>
    <t>ChimáCordobaCaracol TV S.A.</t>
  </si>
  <si>
    <t>ChinúCordobaCanal Uno</t>
  </si>
  <si>
    <t>ChinúCordobaC.Institucional</t>
  </si>
  <si>
    <t>ChinúCordobaSeñal Colombia</t>
  </si>
  <si>
    <t>ChinúCordobaTelecaribe</t>
  </si>
  <si>
    <t>ChinúCordobaRCN TV S.A.</t>
  </si>
  <si>
    <t>ChinúCordobaCaracol TV S.A.</t>
  </si>
  <si>
    <t>Ciénaga de OroCordobaCanal Uno</t>
  </si>
  <si>
    <t>Ciénaga de OroCordobaC.Institucional</t>
  </si>
  <si>
    <t>Ciénaga de OroCordobaSeñal Colombia</t>
  </si>
  <si>
    <t>Ciénaga de OroCordobaTelecaribe</t>
  </si>
  <si>
    <t>Ciénaga de OroCordobaRCN TV S.A.</t>
  </si>
  <si>
    <t>Ciénaga de OroCordobaCaracol TV S.A.</t>
  </si>
  <si>
    <t>CotorraCordobaCanal Uno</t>
  </si>
  <si>
    <t>CotorraCordobaC.Institucional</t>
  </si>
  <si>
    <t>CotorraCordobaSeñal Colombia</t>
  </si>
  <si>
    <t>CotorraCordobaTelecaribe</t>
  </si>
  <si>
    <t>CotorraCordobaRCN TV S.A.</t>
  </si>
  <si>
    <t>CotorraCordobaCaracol TV S.A.</t>
  </si>
  <si>
    <t>La ApartadaCordobaCanal Uno</t>
  </si>
  <si>
    <t>La ApartadaCordobaC.Institucional</t>
  </si>
  <si>
    <t>La ApartadaCordobaSeñal Colombia</t>
  </si>
  <si>
    <t>La ApartadaCordobaTelecaribe</t>
  </si>
  <si>
    <t>La ApartadaCordobaRCN TV S.A.</t>
  </si>
  <si>
    <t>La ApartadaCordobaCaracol TV S.A.</t>
  </si>
  <si>
    <t>LoricaCordobaCanal Uno</t>
  </si>
  <si>
    <t>LoricaCordobaC.Institucional</t>
  </si>
  <si>
    <t>LoricaCordobaSeñal Colombia</t>
  </si>
  <si>
    <t>LoricaCordobaTelecaribe</t>
  </si>
  <si>
    <t>LoricaCordobaRCN TV S.A.</t>
  </si>
  <si>
    <t>LoricaCordobaCaracol TV S.A.</t>
  </si>
  <si>
    <t>Los CórdobasCordobaCanal Uno</t>
  </si>
  <si>
    <t>Los CórdobasCordobaC.Institucional</t>
  </si>
  <si>
    <t>Los CórdobasCordobaSeñal Colombia</t>
  </si>
  <si>
    <t>Los CórdobasCordobaTelecaribe</t>
  </si>
  <si>
    <t>Los CórdobasCordobaRCN TV S.A.</t>
  </si>
  <si>
    <t>Los CórdobasCordobaCaracol TV S.A.</t>
  </si>
  <si>
    <t>MomilCordobaCanal Uno</t>
  </si>
  <si>
    <t>MomilCordobaC.Institucional</t>
  </si>
  <si>
    <t>MomilCordobaSeñal Colombia</t>
  </si>
  <si>
    <t>MomilCordobaTelecaribe</t>
  </si>
  <si>
    <t>MomilCordobaRCN TV S.A.</t>
  </si>
  <si>
    <t>MomilCordobaCaracol TV S.A.</t>
  </si>
  <si>
    <t>MontelíbanoCordobaCanal Uno</t>
  </si>
  <si>
    <t>MontelíbanoCordobaC.Institucional</t>
  </si>
  <si>
    <t>MontelíbanoCordobaSeñal Colombia</t>
  </si>
  <si>
    <t>MontelíbanoCordobaTelecaribe</t>
  </si>
  <si>
    <t>MontelíbanoCordobaRCN TV S.A.</t>
  </si>
  <si>
    <t>MontelíbanoCordobaCaracol TV S.A.</t>
  </si>
  <si>
    <t>MoñitosCordobaCanal Uno</t>
  </si>
  <si>
    <t>MoñitosCordobaC.Institucional</t>
  </si>
  <si>
    <t>MoñitosCordobaSeñal Colombia</t>
  </si>
  <si>
    <t>MoñitosCordobaTelecaribe</t>
  </si>
  <si>
    <t>MoñitosCordobaRCN TV S.A.</t>
  </si>
  <si>
    <t>MoñitosCordobaCaracol TV S.A.</t>
  </si>
  <si>
    <t>Planeta RicaCordobaCanal Uno</t>
  </si>
  <si>
    <t>Planeta RicaCordobaC.Institucional</t>
  </si>
  <si>
    <t>Planeta RicaCordobaSeñal Colombia</t>
  </si>
  <si>
    <t>Planeta RicaCordobaTelecaribe</t>
  </si>
  <si>
    <t>Planeta RicaCordobaRCN TV S.A.</t>
  </si>
  <si>
    <t>Planeta RicaCordobaCaracol TV S.A.</t>
  </si>
  <si>
    <t>Pueblo NuevoCordobaCanal Uno</t>
  </si>
  <si>
    <t>Pueblo NuevoCordobaC.Institucional</t>
  </si>
  <si>
    <t>Pueblo NuevoCordobaSeñal Colombia</t>
  </si>
  <si>
    <t>Pueblo NuevoCordobaTelecaribe</t>
  </si>
  <si>
    <t>Pueblo NuevoCordobaRCN TV S.A.</t>
  </si>
  <si>
    <t>Pueblo NuevoCordobaCaracol TV S.A.</t>
  </si>
  <si>
    <t>Puerto EscondidoCordobaCanal Uno</t>
  </si>
  <si>
    <t>Puerto EscondidoCordobaC.Institucional</t>
  </si>
  <si>
    <t>Puerto EscondidoCordobaSeñal Colombia</t>
  </si>
  <si>
    <t>Puerto EscondidoCordobaTelecaribe</t>
  </si>
  <si>
    <t>Puerto EscondidoCordobaRCN TV S.A.</t>
  </si>
  <si>
    <t>Puerto EscondidoCordobaCaracol TV S.A.</t>
  </si>
  <si>
    <t>Puerto LibertadorCordobaCanal Uno</t>
  </si>
  <si>
    <t>Puerto LibertadorCordobaC.Institucional</t>
  </si>
  <si>
    <t>Puerto LibertadorCordobaSeñal Colombia</t>
  </si>
  <si>
    <t>Puerto LibertadorCordobaTelecaribe</t>
  </si>
  <si>
    <t>Puerto LibertadorCordobaRCN TV S.A.</t>
  </si>
  <si>
    <t>Puerto LibertadorCordobaCaracol TV S.A.</t>
  </si>
  <si>
    <t>PurísimaCordobaCanal Uno</t>
  </si>
  <si>
    <t>PurísimaCordobaC.Institucional</t>
  </si>
  <si>
    <t>PurísimaCordobaSeñal Colombia</t>
  </si>
  <si>
    <t>PurísimaCordobaTelecaribe</t>
  </si>
  <si>
    <t>PurísimaCordobaRCN TV S.A.</t>
  </si>
  <si>
    <t>PurísimaCordobaCaracol TV S.A.</t>
  </si>
  <si>
    <t>SahagúnCordobaCanal Uno</t>
  </si>
  <si>
    <t>SahagúnCordobaC.Institucional</t>
  </si>
  <si>
    <t>SahagúnCordobaSeñal Colombia</t>
  </si>
  <si>
    <t>SahagúnCordobaTelecaribe</t>
  </si>
  <si>
    <t>SahagúnCordobaRCN TV S.A.</t>
  </si>
  <si>
    <t>SahagúnCordobaCaracol TV S.A.</t>
  </si>
  <si>
    <t>San Andrés SotaventoCordobaCanal Uno</t>
  </si>
  <si>
    <t>San Andrés SotaventoCordobaC.Institucional</t>
  </si>
  <si>
    <t>San Andrés SotaventoCordobaSeñal Colombia</t>
  </si>
  <si>
    <t>San Andrés SotaventoCordobaTelecaribe</t>
  </si>
  <si>
    <t>San Andrés SotaventoCordobaRCN TV S.A.</t>
  </si>
  <si>
    <t>San Andrés SotaventoCordobaCaracol TV S.A.</t>
  </si>
  <si>
    <t>San AnteroCordobaCanal Uno</t>
  </si>
  <si>
    <t>San AnteroCordobaC.Institucional</t>
  </si>
  <si>
    <t>San AnteroCordobaSeñal Colombia</t>
  </si>
  <si>
    <t>San AnteroCordobaTelecaribe</t>
  </si>
  <si>
    <t>San AnteroCordobaRCN TV S.A.</t>
  </si>
  <si>
    <t>San AnteroCordobaCaracol TV S.A.</t>
  </si>
  <si>
    <t>San Bernardo del VientoCordobaCanal Uno</t>
  </si>
  <si>
    <t>San Bernardo del VientoCordobaC.Institucional</t>
  </si>
  <si>
    <t>San Bernardo del VientoCordobaSeñal Colombia</t>
  </si>
  <si>
    <t>San Bernardo del VientoCordobaTelecaribe</t>
  </si>
  <si>
    <t>San Bernardo del VientoCordobaRCN TV S.A.</t>
  </si>
  <si>
    <t>San Bernardo del VientoCordobaCaracol TV S.A.</t>
  </si>
  <si>
    <t>San CarlosCordobaCanal Uno</t>
  </si>
  <si>
    <t>San CarlosCordobaC.Institucional</t>
  </si>
  <si>
    <t>San CarlosCordobaSeñal Colombia</t>
  </si>
  <si>
    <t>San CarlosCordobaTelecaribe</t>
  </si>
  <si>
    <t>San CarlosCordobaRCN TV S.A.</t>
  </si>
  <si>
    <t>San CarlosCordobaCaracol TV S.A.</t>
  </si>
  <si>
    <t>San PelayoCordobaCanal Uno</t>
  </si>
  <si>
    <t>San PelayoCordobaC.Institucional</t>
  </si>
  <si>
    <t>San PelayoCordobaSeñal Colombia</t>
  </si>
  <si>
    <t>San PelayoCordobaTelecaribe</t>
  </si>
  <si>
    <t>San PelayoCordobaRCN TV S.A.</t>
  </si>
  <si>
    <t>San PelayoCordobaCaracol TV S.A.</t>
  </si>
  <si>
    <t>TierraltaCordobaCanal Uno</t>
  </si>
  <si>
    <t>TierraltaCordobaC.Institucional</t>
  </si>
  <si>
    <t>TierraltaCordobaSeñal Colombia</t>
  </si>
  <si>
    <t>TierraltaCordobaTelecaribe</t>
  </si>
  <si>
    <t>TierraltaCordobaRCN TV S.A.</t>
  </si>
  <si>
    <t>TierraltaCordobaCaracol TV S.A.</t>
  </si>
  <si>
    <t>ValenciaCordobaCanal Uno</t>
  </si>
  <si>
    <t>ValenciaCordobaC.Institucional</t>
  </si>
  <si>
    <t>ValenciaCordobaSeñal Colombia</t>
  </si>
  <si>
    <t>ValenciaCordobaTelecaribe</t>
  </si>
  <si>
    <t>ValenciaCordobaRCN TV S.A.</t>
  </si>
  <si>
    <t>ValenciaCordobaCaracol TV S.A.</t>
  </si>
  <si>
    <t>Agua de DiosCundinamarcaCanal Uno</t>
  </si>
  <si>
    <t>Agua de DiosCundinamarcaC.Institucional</t>
  </si>
  <si>
    <t>Agua de DiosCundinamarcaSeñal Colombia</t>
  </si>
  <si>
    <t>Agua de DiosCundinamarcaTeveandina</t>
  </si>
  <si>
    <t>Agua de DiosCundinamarcaRCN TV S.A.</t>
  </si>
  <si>
    <t>Agua de DiosCundinamarcaCaracol TV S.A.</t>
  </si>
  <si>
    <t>AlbánCundinamarcaCanal Uno</t>
  </si>
  <si>
    <t>AlbánCundinamarcaC.Institucional</t>
  </si>
  <si>
    <t>AlbánCundinamarcaSeñal Colombia</t>
  </si>
  <si>
    <t>AlbánCundinamarcaTeveandina</t>
  </si>
  <si>
    <t>AlbánCundinamarcaRCN TV S.A.</t>
  </si>
  <si>
    <t>AlbánCundinamarcaCaracol TV S.A.</t>
  </si>
  <si>
    <t>AnapoimaCundinamarcaCanal Uno</t>
  </si>
  <si>
    <t>AnapoimaCundinamarcaC.Institucional</t>
  </si>
  <si>
    <t>AnapoimaCundinamarcaSeñal Colombia</t>
  </si>
  <si>
    <t>AnapoimaCundinamarcaTeveandina</t>
  </si>
  <si>
    <t>AnapoimaCundinamarcaRCN TV S.A.</t>
  </si>
  <si>
    <t>AnapoimaCundinamarcaCaracol TV S.A.</t>
  </si>
  <si>
    <t>AnolaimaCundinamarcaCanal Uno</t>
  </si>
  <si>
    <t>AnolaimaCundinamarcaC.Institucional</t>
  </si>
  <si>
    <t>AnolaimaCundinamarcaSeñal Colombia</t>
  </si>
  <si>
    <t>AnolaimaCundinamarcaTeveandina</t>
  </si>
  <si>
    <t>AnolaimaCundinamarcaRCN TV S.A.</t>
  </si>
  <si>
    <t>AnolaimaCundinamarcaCaracol TV S.A.</t>
  </si>
  <si>
    <t>ArbeláezCundinamarcaCanal Uno</t>
  </si>
  <si>
    <t>ArbeláezCundinamarcaC.Institucional</t>
  </si>
  <si>
    <t>ArbeláezCundinamarcaSeñal Colombia</t>
  </si>
  <si>
    <t>ArbeláezCundinamarcaTeveandina</t>
  </si>
  <si>
    <t>ArbeláezCundinamarcaRCN TV S.A.</t>
  </si>
  <si>
    <t>ArbeláezCundinamarcaCaracol TV S.A.</t>
  </si>
  <si>
    <t>BeltránCundinamarcaCanal Uno</t>
  </si>
  <si>
    <t>BeltránCundinamarcaC.Institucional</t>
  </si>
  <si>
    <t>BeltránCundinamarcaSeñal Colombia</t>
  </si>
  <si>
    <t>BeltránCundinamarcaTeveandina</t>
  </si>
  <si>
    <t>BeltránCundinamarcaRCN TV S.A.</t>
  </si>
  <si>
    <t>BeltránCundinamarcaCaracol TV S.A.</t>
  </si>
  <si>
    <t>BituimaCundinamarcaCanal Uno</t>
  </si>
  <si>
    <t>BituimaCundinamarcaC.Institucional</t>
  </si>
  <si>
    <t>BituimaCundinamarcaSeñal Colombia</t>
  </si>
  <si>
    <t>BituimaCundinamarcaTeveandina</t>
  </si>
  <si>
    <t>BituimaCundinamarcaRCN TV S.A.</t>
  </si>
  <si>
    <t>BituimaCundinamarcaCaracol TV S.A.</t>
  </si>
  <si>
    <t>BojacáCundinamarcaCanal Uno</t>
  </si>
  <si>
    <t>BojacáCundinamarcaC.Institucional</t>
  </si>
  <si>
    <t>BojacáCundinamarcaSeñal Colombia</t>
  </si>
  <si>
    <t>BojacáCundinamarcaTeveandina</t>
  </si>
  <si>
    <t>BojacáCundinamarcaRCN TV S.A.</t>
  </si>
  <si>
    <t>BojacáCundinamarcaCaracol TV S.A.</t>
  </si>
  <si>
    <t>CabreraCundinamarcaCanal Uno</t>
  </si>
  <si>
    <t>CabreraCundinamarcaC.Institucional</t>
  </si>
  <si>
    <t>CabreraCundinamarcaSeñal Colombia</t>
  </si>
  <si>
    <t>CabreraCundinamarcaTeveandina</t>
  </si>
  <si>
    <t>CabreraCundinamarcaRCN TV S.A.</t>
  </si>
  <si>
    <t>CabreraCundinamarcaCaracol TV S.A.</t>
  </si>
  <si>
    <t>CachipayCundinamarcaCanal Uno</t>
  </si>
  <si>
    <t>CachipayCundinamarcaC.Institucional</t>
  </si>
  <si>
    <t>CachipayCundinamarcaSeñal Colombia</t>
  </si>
  <si>
    <t>CachipayCundinamarcaTeveandina</t>
  </si>
  <si>
    <t>CachipayCundinamarcaRCN TV S.A.</t>
  </si>
  <si>
    <t>CachipayCundinamarcaCaracol TV S.A.</t>
  </si>
  <si>
    <t>CajicáCundinamarcaCanal Uno</t>
  </si>
  <si>
    <t>CajicáCundinamarcaC.Institucional</t>
  </si>
  <si>
    <t>CajicáCundinamarcaSeñal Colombia</t>
  </si>
  <si>
    <t>CajicáCundinamarcaTeveandina</t>
  </si>
  <si>
    <t>CajicáCundinamarcaRCN TV S.A.</t>
  </si>
  <si>
    <t>CajicáCundinamarcaCaracol TV S.A.</t>
  </si>
  <si>
    <t>CaparrapíCundinamarcaCanal Uno</t>
  </si>
  <si>
    <t>CaparrapíCundinamarcaC.Institucional</t>
  </si>
  <si>
    <t>CaparrapíCundinamarcaSeñal Colombia</t>
  </si>
  <si>
    <t>CaparrapíCundinamarcaTeveandina</t>
  </si>
  <si>
    <t>CaparrapíCundinamarcaRCN TV S.A.</t>
  </si>
  <si>
    <t>CaparrapíCundinamarcaCaracol TV S.A.</t>
  </si>
  <si>
    <t>CaquezaCundinamarcaCanal Uno</t>
  </si>
  <si>
    <t>CaquezaCundinamarcaC.Institucional</t>
  </si>
  <si>
    <t>CaquezaCundinamarcaSeñal Colombia</t>
  </si>
  <si>
    <t>CaquezaCundinamarcaTeveandina</t>
  </si>
  <si>
    <t>CaquezaCundinamarcaRCN TV S.A.</t>
  </si>
  <si>
    <t>CaquezaCundinamarcaCaracol TV S.A.</t>
  </si>
  <si>
    <t>Carmen de CarupaCundinamarcaCanal Uno</t>
  </si>
  <si>
    <t>Carmen de CarupaCundinamarcaC.Institucional</t>
  </si>
  <si>
    <t>Carmen de CarupaCundinamarcaSeñal Colombia</t>
  </si>
  <si>
    <t>Carmen de CarupaCundinamarcaTeveandina</t>
  </si>
  <si>
    <t>Carmen de CarupaCundinamarcaRCN TV S.A.</t>
  </si>
  <si>
    <t>Carmen de CarupaCundinamarcaCaracol TV S.A.</t>
  </si>
  <si>
    <t>ChaguaníCundinamarcaCanal Uno</t>
  </si>
  <si>
    <t>ChaguaníCundinamarcaC.Institucional</t>
  </si>
  <si>
    <t>ChaguaníCundinamarcaSeñal Colombia</t>
  </si>
  <si>
    <t>ChaguaníCundinamarcaTeveandina</t>
  </si>
  <si>
    <t>ChaguaníCundinamarcaRCN TV S.A.</t>
  </si>
  <si>
    <t>ChaguaníCundinamarcaCaracol TV S.A.</t>
  </si>
  <si>
    <t>ChíaCundinamarcaCanal Uno</t>
  </si>
  <si>
    <t>ChíaCundinamarcaC.Institucional</t>
  </si>
  <si>
    <t>ChíaCundinamarcaSeñal Colombia</t>
  </si>
  <si>
    <t>ChíaCundinamarcaTeveandina</t>
  </si>
  <si>
    <t>ChíaCundinamarcaRCN TV S.A.</t>
  </si>
  <si>
    <t>ChíaCundinamarcaCaracol TV S.A.</t>
  </si>
  <si>
    <t>ChipaqueCundinamarcaCanal Uno</t>
  </si>
  <si>
    <t>ChipaqueCundinamarcaC.Institucional</t>
  </si>
  <si>
    <t>ChipaqueCundinamarcaSeñal Colombia</t>
  </si>
  <si>
    <t>ChipaqueCundinamarcaTeveandina</t>
  </si>
  <si>
    <t>ChipaqueCundinamarcaRCN TV S.A.</t>
  </si>
  <si>
    <t>ChipaqueCundinamarcaCaracol TV S.A.</t>
  </si>
  <si>
    <t>ChoachíCundinamarcaCanal Uno</t>
  </si>
  <si>
    <t>ChoachíCundinamarcaC.Institucional</t>
  </si>
  <si>
    <t>ChoachíCundinamarcaSeñal Colombia</t>
  </si>
  <si>
    <t>ChoachíCundinamarcaTeveandina</t>
  </si>
  <si>
    <t>ChoachíCundinamarcaRCN TV S.A.</t>
  </si>
  <si>
    <t>ChoachíCundinamarcaCaracol TV S.A.</t>
  </si>
  <si>
    <t>ChocontáCundinamarcaCanal Uno</t>
  </si>
  <si>
    <t>ChocontáCundinamarcaC.Institucional</t>
  </si>
  <si>
    <t>ChocontáCundinamarcaSeñal Colombia</t>
  </si>
  <si>
    <t>ChocontáCundinamarcaTeveandina</t>
  </si>
  <si>
    <t>ChocontáCundinamarcaRCN TV S.A.</t>
  </si>
  <si>
    <t>ChocontáCundinamarcaCaracol TV S.A.</t>
  </si>
  <si>
    <t>CoguaCundinamarcaCanal Uno</t>
  </si>
  <si>
    <t>CoguaCundinamarcaC.Institucional</t>
  </si>
  <si>
    <t>CoguaCundinamarcaSeñal Colombia</t>
  </si>
  <si>
    <t>CoguaCundinamarcaTeveandina</t>
  </si>
  <si>
    <t>CoguaCundinamarcaRCN TV S.A.</t>
  </si>
  <si>
    <t>CoguaCundinamarcaCaracol TV S.A.</t>
  </si>
  <si>
    <t>CotaCundinamarcaCanal Uno</t>
  </si>
  <si>
    <t>CotaCundinamarcaC.Institucional</t>
  </si>
  <si>
    <t>CotaCundinamarcaSeñal Colombia</t>
  </si>
  <si>
    <t>CotaCundinamarcaTeveandina</t>
  </si>
  <si>
    <t>CotaCundinamarcaRCN TV S.A.</t>
  </si>
  <si>
    <t>CotaCundinamarcaCaracol TV S.A.</t>
  </si>
  <si>
    <t>CucunubáCundinamarcaCanal Uno</t>
  </si>
  <si>
    <t>CucunubáCundinamarcaC.Institucional</t>
  </si>
  <si>
    <t>CucunubáCundinamarcaSeñal Colombia</t>
  </si>
  <si>
    <t>CucunubáCundinamarcaTeveandina</t>
  </si>
  <si>
    <t>CucunubáCundinamarcaRCN TV S.A.</t>
  </si>
  <si>
    <t>CucunubáCundinamarcaCaracol TV S.A.</t>
  </si>
  <si>
    <t>El ColegioCundinamarcaCanal Uno</t>
  </si>
  <si>
    <t>El ColegioCundinamarcaC.Institucional</t>
  </si>
  <si>
    <t>El ColegioCundinamarcaSeñal Colombia</t>
  </si>
  <si>
    <t>El ColegioCundinamarcaTeveandina</t>
  </si>
  <si>
    <t>El ColegioCundinamarcaRCN TV S.A.</t>
  </si>
  <si>
    <t>El ColegioCundinamarcaCaracol TV S.A.</t>
  </si>
  <si>
    <t>El PeñónCundinamarcaCanal Uno</t>
  </si>
  <si>
    <t>El PeñónCundinamarcaC.Institucional</t>
  </si>
  <si>
    <t>El PeñónCundinamarcaSeñal Colombia</t>
  </si>
  <si>
    <t>El PeñónCundinamarcaTeveandina</t>
  </si>
  <si>
    <t>El PeñónCundinamarcaRCN TV S.A.</t>
  </si>
  <si>
    <t>El PeñónCundinamarcaCaracol TV S.A.</t>
  </si>
  <si>
    <t>El RosalCundinamarcaCanal Uno</t>
  </si>
  <si>
    <t>El RosalCundinamarcaC.Institucional</t>
  </si>
  <si>
    <t>El RosalCundinamarcaSeñal Colombia</t>
  </si>
  <si>
    <t>El RosalCundinamarcaTeveandina</t>
  </si>
  <si>
    <t>El RosalCundinamarcaRCN TV S.A.</t>
  </si>
  <si>
    <t>El RosalCundinamarcaCaracol TV S.A.</t>
  </si>
  <si>
    <t>FacatativáCundinamarcaCanal Uno</t>
  </si>
  <si>
    <t>FacatativáCundinamarcaC.Institucional</t>
  </si>
  <si>
    <t>FacatativáCundinamarcaSeñal Colombia</t>
  </si>
  <si>
    <t>FacatativáCundinamarcaTeveandina</t>
  </si>
  <si>
    <t>FacatativáCundinamarcaRCN TV S.A.</t>
  </si>
  <si>
    <t>FacatativáCundinamarcaCaracol TV S.A.</t>
  </si>
  <si>
    <t>FomequeCundinamarcaCanal Uno</t>
  </si>
  <si>
    <t>FomequeCundinamarcaC.Institucional</t>
  </si>
  <si>
    <t>FomequeCundinamarcaSeñal Colombia</t>
  </si>
  <si>
    <t>FomequeCundinamarcaTeveandina</t>
  </si>
  <si>
    <t>FomequeCundinamarcaRCN TV S.A.</t>
  </si>
  <si>
    <t>FomequeCundinamarcaCaracol TV S.A.</t>
  </si>
  <si>
    <t>FoscaCundinamarcaCanal Uno</t>
  </si>
  <si>
    <t>FoscaCundinamarcaC.Institucional</t>
  </si>
  <si>
    <t>FoscaCundinamarcaSeñal Colombia</t>
  </si>
  <si>
    <t>FoscaCundinamarcaTeveandina</t>
  </si>
  <si>
    <t>FoscaCundinamarcaRCN TV S.A.</t>
  </si>
  <si>
    <t>FoscaCundinamarcaCaracol TV S.A.</t>
  </si>
  <si>
    <t>FunzaCundinamarcaCanal Uno</t>
  </si>
  <si>
    <t>FunzaCundinamarcaC.Institucional</t>
  </si>
  <si>
    <t>FunzaCundinamarcaSeñal Colombia</t>
  </si>
  <si>
    <t>FunzaCundinamarcaTeveandina</t>
  </si>
  <si>
    <t>FunzaCundinamarcaRCN TV S.A.</t>
  </si>
  <si>
    <t>FunzaCundinamarcaCaracol TV S.A.</t>
  </si>
  <si>
    <t>FúqueneCundinamarcaCanal Uno</t>
  </si>
  <si>
    <t>FúqueneCundinamarcaC.Institucional</t>
  </si>
  <si>
    <t>FúqueneCundinamarcaSeñal Colombia</t>
  </si>
  <si>
    <t>FúqueneCundinamarcaTeveandina</t>
  </si>
  <si>
    <t>FúqueneCundinamarcaRCN TV S.A.</t>
  </si>
  <si>
    <t>FúqueneCundinamarcaCaracol TV S.A.</t>
  </si>
  <si>
    <t>FusagasugáCundinamarcaCanal Uno</t>
  </si>
  <si>
    <t>FusagasugáCundinamarcaC.Institucional</t>
  </si>
  <si>
    <t>FusagasugáCundinamarcaSeñal Colombia</t>
  </si>
  <si>
    <t>FusagasugáCundinamarcaTeveandina</t>
  </si>
  <si>
    <t>FusagasugáCundinamarcaRCN TV S.A.</t>
  </si>
  <si>
    <t>FusagasugáCundinamarcaCaracol TV S.A.</t>
  </si>
  <si>
    <t>GachalaCundinamarcaCanal Uno</t>
  </si>
  <si>
    <t>GachalaCundinamarcaC.Institucional</t>
  </si>
  <si>
    <t>GachalaCundinamarcaSeñal Colombia</t>
  </si>
  <si>
    <t>GachalaCundinamarcaTeveandina</t>
  </si>
  <si>
    <t>GachalaCundinamarcaRCN TV S.A.</t>
  </si>
  <si>
    <t>GachalaCundinamarcaCaracol TV S.A.</t>
  </si>
  <si>
    <t>GachancipáCundinamarcaCanal Uno</t>
  </si>
  <si>
    <t>GachancipáCundinamarcaC.Institucional</t>
  </si>
  <si>
    <t>GachancipáCundinamarcaSeñal Colombia</t>
  </si>
  <si>
    <t>GachancipáCundinamarcaTeveandina</t>
  </si>
  <si>
    <t>GachancipáCundinamarcaRCN TV S.A.</t>
  </si>
  <si>
    <t>GachancipáCundinamarcaCaracol TV S.A.</t>
  </si>
  <si>
    <t>GachetáCundinamarcaCanal Uno</t>
  </si>
  <si>
    <t>GachetáCundinamarcaC.Institucional</t>
  </si>
  <si>
    <t>GachetáCundinamarcaSeñal Colombia</t>
  </si>
  <si>
    <t>GachetáCundinamarcaTeveandina</t>
  </si>
  <si>
    <t>GachetáCundinamarcaRCN TV S.A.</t>
  </si>
  <si>
    <t>GachetáCundinamarcaCaracol TV S.A.</t>
  </si>
  <si>
    <t>GamaCundinamarcaCanal Uno</t>
  </si>
  <si>
    <t>GamaCundinamarcaC.Institucional</t>
  </si>
  <si>
    <t>GamaCundinamarcaSeñal Colombia</t>
  </si>
  <si>
    <t>GamaCundinamarcaTeveandina</t>
  </si>
  <si>
    <t>GamaCundinamarcaRCN TV S.A.</t>
  </si>
  <si>
    <t>GamaCundinamarcaCaracol TV S.A.</t>
  </si>
  <si>
    <t>GirardotCundinamarcaCanal Uno</t>
  </si>
  <si>
    <t>GirardotCundinamarcaC.Institucional</t>
  </si>
  <si>
    <t>GirardotCundinamarcaSeñal Colombia</t>
  </si>
  <si>
    <t>GirardotCundinamarcaTeveandina</t>
  </si>
  <si>
    <t>GirardotCundinamarcaRCN TV S.A.</t>
  </si>
  <si>
    <t>GirardotCundinamarcaCaracol TV S.A.</t>
  </si>
  <si>
    <t>GranadaCundinamarcaCanal Uno</t>
  </si>
  <si>
    <t>GranadaCundinamarcaC.Institucional</t>
  </si>
  <si>
    <t>GranadaCundinamarcaSeñal Colombia</t>
  </si>
  <si>
    <t>GranadaCundinamarcaTeveandina</t>
  </si>
  <si>
    <t>GranadaCundinamarcaRCN TV S.A.</t>
  </si>
  <si>
    <t>GranadaCundinamarcaCaracol TV S.A.</t>
  </si>
  <si>
    <t>GuachetáCundinamarcaCanal Uno</t>
  </si>
  <si>
    <t>GuachetáCundinamarcaC.Institucional</t>
  </si>
  <si>
    <t>GuachetáCundinamarcaSeñal Colombia</t>
  </si>
  <si>
    <t>GuachetáCundinamarcaTeveandina</t>
  </si>
  <si>
    <t>GuachetáCundinamarcaRCN TV S.A.</t>
  </si>
  <si>
    <t>GuachetáCundinamarcaCaracol TV S.A.</t>
  </si>
  <si>
    <t>GuaduasCundinamarcaCanal Uno</t>
  </si>
  <si>
    <t>GuaduasCundinamarcaC.Institucional</t>
  </si>
  <si>
    <t>GuaduasCundinamarcaSeñal Colombia</t>
  </si>
  <si>
    <t>GuaduasCundinamarcaTeveandina</t>
  </si>
  <si>
    <t>GuaduasCundinamarcaRCN TV S.A.</t>
  </si>
  <si>
    <t>GuaduasCundinamarcaCaracol TV S.A.</t>
  </si>
  <si>
    <t>GuascaCundinamarcaCanal Uno</t>
  </si>
  <si>
    <t>GuascaCundinamarcaC.Institucional</t>
  </si>
  <si>
    <t>GuascaCundinamarcaSeñal Colombia</t>
  </si>
  <si>
    <t>GuascaCundinamarcaTeveandina</t>
  </si>
  <si>
    <t>GuascaCundinamarcaRCN TV S.A.</t>
  </si>
  <si>
    <t>GuascaCundinamarcaCaracol TV S.A.</t>
  </si>
  <si>
    <t>GuataquíCundinamarcaCanal Uno</t>
  </si>
  <si>
    <t>GuataquíCundinamarcaC.Institucional</t>
  </si>
  <si>
    <t>GuataquíCundinamarcaSeñal Colombia</t>
  </si>
  <si>
    <t>GuataquíCundinamarcaTeveandina</t>
  </si>
  <si>
    <t>GuataquíCundinamarcaRCN TV S.A.</t>
  </si>
  <si>
    <t>GuataquíCundinamarcaCaracol TV S.A.</t>
  </si>
  <si>
    <t>GuatavitaCundinamarcaCanal Uno</t>
  </si>
  <si>
    <t>GuatavitaCundinamarcaC.Institucional</t>
  </si>
  <si>
    <t>GuatavitaCundinamarcaSeñal Colombia</t>
  </si>
  <si>
    <t>GuatavitaCundinamarcaTeveandina</t>
  </si>
  <si>
    <t>GuatavitaCundinamarcaRCN TV S.A.</t>
  </si>
  <si>
    <t>GuatavitaCundinamarcaCaracol TV S.A.</t>
  </si>
  <si>
    <t>Guayabal de SiquimaCundinamarcaCanal Uno</t>
  </si>
  <si>
    <t>Guayabal de SiquimaCundinamarcaC.Institucional</t>
  </si>
  <si>
    <t>Guayabal de SiquimaCundinamarcaSeñal Colombia</t>
  </si>
  <si>
    <t>Guayabal de SiquimaCundinamarcaTeveandina</t>
  </si>
  <si>
    <t>Guayabal de SiquimaCundinamarcaRCN TV S.A.</t>
  </si>
  <si>
    <t>Guayabal de SiquimaCundinamarcaCaracol TV S.A.</t>
  </si>
  <si>
    <t>GuayabetalCundinamarcaCanal Uno</t>
  </si>
  <si>
    <t>GuayabetalCundinamarcaC.Institucional</t>
  </si>
  <si>
    <t>GuayabetalCundinamarcaSeñal Colombia</t>
  </si>
  <si>
    <t>GuayabetalCundinamarcaTeveandina</t>
  </si>
  <si>
    <t>GuayabetalCundinamarcaRCN TV S.A.</t>
  </si>
  <si>
    <t>GuayabetalCundinamarcaCaracol TV S.A.</t>
  </si>
  <si>
    <t>GutiérrezCundinamarcaCanal Uno</t>
  </si>
  <si>
    <t>GutiérrezCundinamarcaC.Institucional</t>
  </si>
  <si>
    <t>GutiérrezCundinamarcaSeñal Colombia</t>
  </si>
  <si>
    <t>GutiérrezCundinamarcaTeveandina</t>
  </si>
  <si>
    <t>GutiérrezCundinamarcaRCN TV S.A.</t>
  </si>
  <si>
    <t>GutiérrezCundinamarcaCaracol TV S.A.</t>
  </si>
  <si>
    <t>JerusalénCundinamarcaCanal Uno</t>
  </si>
  <si>
    <t>JerusalénCundinamarcaC.Institucional</t>
  </si>
  <si>
    <t>JerusalénCundinamarcaSeñal Colombia</t>
  </si>
  <si>
    <t>JerusalénCundinamarcaTeveandina</t>
  </si>
  <si>
    <t>JerusalénCundinamarcaRCN TV S.A.</t>
  </si>
  <si>
    <t>JerusalénCundinamarcaCaracol TV S.A.</t>
  </si>
  <si>
    <t>JunínCundinamarcaCanal Uno</t>
  </si>
  <si>
    <t>JunínCundinamarcaC.Institucional</t>
  </si>
  <si>
    <t>JunínCundinamarcaSeñal Colombia</t>
  </si>
  <si>
    <t>JunínCundinamarcaTeveandina</t>
  </si>
  <si>
    <t>JunínCundinamarcaRCN TV S.A.</t>
  </si>
  <si>
    <t>JunínCundinamarcaCaracol TV S.A.</t>
  </si>
  <si>
    <t>La CaleraCundinamarcaCanal Uno</t>
  </si>
  <si>
    <t>La CaleraCundinamarcaC.Institucional</t>
  </si>
  <si>
    <t>La CaleraCundinamarcaSeñal Colombia</t>
  </si>
  <si>
    <t>La CaleraCundinamarcaTeveandina</t>
  </si>
  <si>
    <t>La CaleraCundinamarcaRCN TV S.A.</t>
  </si>
  <si>
    <t>La CaleraCundinamarcaCaracol TV S.A.</t>
  </si>
  <si>
    <t>La MesaCundinamarcaCanal Uno</t>
  </si>
  <si>
    <t>La MesaCundinamarcaC.Institucional</t>
  </si>
  <si>
    <t>La MesaCundinamarcaSeñal Colombia</t>
  </si>
  <si>
    <t>La MesaCundinamarcaTeveandina</t>
  </si>
  <si>
    <t>La MesaCundinamarcaRCN TV S.A.</t>
  </si>
  <si>
    <t>La MesaCundinamarcaCaracol TV S.A.</t>
  </si>
  <si>
    <t>La PalmaCundinamarcaCanal Uno</t>
  </si>
  <si>
    <t>La PalmaCundinamarcaC.Institucional</t>
  </si>
  <si>
    <t>La PalmaCundinamarcaSeñal Colombia</t>
  </si>
  <si>
    <t>La PalmaCundinamarcaTeveandina</t>
  </si>
  <si>
    <t>La PalmaCundinamarcaRCN TV S.A.</t>
  </si>
  <si>
    <t>La PalmaCundinamarcaCaracol TV S.A.</t>
  </si>
  <si>
    <t>La PeñaCundinamarcaCanal Uno</t>
  </si>
  <si>
    <t>La PeñaCundinamarcaC.Institucional</t>
  </si>
  <si>
    <t>La PeñaCundinamarcaSeñal Colombia</t>
  </si>
  <si>
    <t>La PeñaCundinamarcaTeveandina</t>
  </si>
  <si>
    <t>La PeñaCundinamarcaRCN TV S.A.</t>
  </si>
  <si>
    <t>La PeñaCundinamarcaCaracol TV S.A.</t>
  </si>
  <si>
    <t>La VegaCundinamarcaCanal Uno</t>
  </si>
  <si>
    <t>La VegaCundinamarcaC.Institucional</t>
  </si>
  <si>
    <t>La VegaCundinamarcaSeñal Colombia</t>
  </si>
  <si>
    <t>La VegaCundinamarcaTeveandina</t>
  </si>
  <si>
    <t>La VegaCundinamarcaRCN TV S.A.</t>
  </si>
  <si>
    <t>La VegaCundinamarcaCaracol TV S.A.</t>
  </si>
  <si>
    <t>LenguazaqueCundinamarcaCanal Uno</t>
  </si>
  <si>
    <t>LenguazaqueCundinamarcaC.Institucional</t>
  </si>
  <si>
    <t>LenguazaqueCundinamarcaSeñal Colombia</t>
  </si>
  <si>
    <t>LenguazaqueCundinamarcaTeveandina</t>
  </si>
  <si>
    <t>LenguazaqueCundinamarcaRCN TV S.A.</t>
  </si>
  <si>
    <t>LenguazaqueCundinamarcaCaracol TV S.A.</t>
  </si>
  <si>
    <t>MachetaCundinamarcaCanal Uno</t>
  </si>
  <si>
    <t>MachetaCundinamarcaC.Institucional</t>
  </si>
  <si>
    <t>MachetaCundinamarcaSeñal Colombia</t>
  </si>
  <si>
    <t>MachetaCundinamarcaTeveandina</t>
  </si>
  <si>
    <t>MachetaCundinamarcaRCN TV S.A.</t>
  </si>
  <si>
    <t>MachetaCundinamarcaCaracol TV S.A.</t>
  </si>
  <si>
    <t>MadridCundinamarcaCanal Uno</t>
  </si>
  <si>
    <t>MadridCundinamarcaC.Institucional</t>
  </si>
  <si>
    <t>MadridCundinamarcaSeñal Colombia</t>
  </si>
  <si>
    <t>MadridCundinamarcaTeveandina</t>
  </si>
  <si>
    <t>MadridCundinamarcaRCN TV S.A.</t>
  </si>
  <si>
    <t>MadridCundinamarcaCaracol TV S.A.</t>
  </si>
  <si>
    <t>MantaCundinamarcaCanal Uno</t>
  </si>
  <si>
    <t>MantaCundinamarcaC.Institucional</t>
  </si>
  <si>
    <t>MantaCundinamarcaSeñal Colombia</t>
  </si>
  <si>
    <t>MantaCundinamarcaTeveandina</t>
  </si>
  <si>
    <t>MantaCundinamarcaRCN TV S.A.</t>
  </si>
  <si>
    <t>MantaCundinamarcaCaracol TV S.A.</t>
  </si>
  <si>
    <t>MedinaCundinamarcaCanal Uno</t>
  </si>
  <si>
    <t>MedinaCundinamarcaC.Institucional</t>
  </si>
  <si>
    <t>MedinaCundinamarcaSeñal Colombia</t>
  </si>
  <si>
    <t>MedinaCundinamarcaTeveandina</t>
  </si>
  <si>
    <t>MedinaCundinamarcaRCN TV S.A.</t>
  </si>
  <si>
    <t>MedinaCundinamarcaCaracol TV S.A.</t>
  </si>
  <si>
    <t>MosqueraCundinamarcaCanal Uno</t>
  </si>
  <si>
    <t>MosqueraCundinamarcaC.Institucional</t>
  </si>
  <si>
    <t>MosqueraCundinamarcaSeñal Colombia</t>
  </si>
  <si>
    <t>MosqueraCundinamarcaTeveandina</t>
  </si>
  <si>
    <t>MosqueraCundinamarcaRCN TV S.A.</t>
  </si>
  <si>
    <t>MosqueraCundinamarcaCaracol TV S.A.</t>
  </si>
  <si>
    <t>NariñoCundinamarcaCanal Uno</t>
  </si>
  <si>
    <t>NariñoCundinamarcaC.Institucional</t>
  </si>
  <si>
    <t>NariñoCundinamarcaSeñal Colombia</t>
  </si>
  <si>
    <t>NariñoCundinamarcaTeveandina</t>
  </si>
  <si>
    <t>NariñoCundinamarcaRCN TV S.A.</t>
  </si>
  <si>
    <t>NariñoCundinamarcaCaracol TV S.A.</t>
  </si>
  <si>
    <t>NemocónCundinamarcaCanal Uno</t>
  </si>
  <si>
    <t>NemocónCundinamarcaC.Institucional</t>
  </si>
  <si>
    <t>NemocónCundinamarcaSeñal Colombia</t>
  </si>
  <si>
    <t>NemocónCundinamarcaTeveandina</t>
  </si>
  <si>
    <t>NemocónCundinamarcaRCN TV S.A.</t>
  </si>
  <si>
    <t>NemocónCundinamarcaCaracol TV S.A.</t>
  </si>
  <si>
    <t>NiloCundinamarcaCanal Uno</t>
  </si>
  <si>
    <t>NiloCundinamarcaC.Institucional</t>
  </si>
  <si>
    <t>NiloCundinamarcaSeñal Colombia</t>
  </si>
  <si>
    <t>NiloCundinamarcaTeveandina</t>
  </si>
  <si>
    <t>NiloCundinamarcaRCN TV S.A.</t>
  </si>
  <si>
    <t>NiloCundinamarcaCaracol TV S.A.</t>
  </si>
  <si>
    <t>NimaimaCundinamarcaCanal Uno</t>
  </si>
  <si>
    <t>NimaimaCundinamarcaC.Institucional</t>
  </si>
  <si>
    <t>NimaimaCundinamarcaSeñal Colombia</t>
  </si>
  <si>
    <t>NimaimaCundinamarcaTeveandina</t>
  </si>
  <si>
    <t>NimaimaCundinamarcaRCN TV S.A.</t>
  </si>
  <si>
    <t>NimaimaCundinamarcaCaracol TV S.A.</t>
  </si>
  <si>
    <t>NocaimaCundinamarcaCanal Uno</t>
  </si>
  <si>
    <t>NocaimaCundinamarcaC.Institucional</t>
  </si>
  <si>
    <t>NocaimaCundinamarcaSeñal Colombia</t>
  </si>
  <si>
    <t>NocaimaCundinamarcaTeveandina</t>
  </si>
  <si>
    <t>NocaimaCundinamarcaRCN TV S.A.</t>
  </si>
  <si>
    <t>NocaimaCundinamarcaCaracol TV S.A.</t>
  </si>
  <si>
    <t>VeneciaCundinamarcaCanal Uno</t>
  </si>
  <si>
    <t>VeneciaCundinamarcaC.Institucional</t>
  </si>
  <si>
    <t>VeneciaCundinamarcaSeñal Colombia</t>
  </si>
  <si>
    <t>VeneciaCundinamarcaTeveandina</t>
  </si>
  <si>
    <t>VeneciaCundinamarcaRCN TV S.A.</t>
  </si>
  <si>
    <t>VeneciaCundinamarcaCaracol TV S.A.</t>
  </si>
  <si>
    <t>PachoCundinamarcaCanal Uno</t>
  </si>
  <si>
    <t>PachoCundinamarcaC.Institucional</t>
  </si>
  <si>
    <t>PachoCundinamarcaSeñal Colombia</t>
  </si>
  <si>
    <t>PachoCundinamarcaTeveandina</t>
  </si>
  <si>
    <t>PachoCundinamarcaRCN TV S.A.</t>
  </si>
  <si>
    <t>PachoCundinamarcaCaracol TV S.A.</t>
  </si>
  <si>
    <t>PaimeCundinamarcaCanal Uno</t>
  </si>
  <si>
    <t>PaimeCundinamarcaC.Institucional</t>
  </si>
  <si>
    <t>PaimeCundinamarcaSeñal Colombia</t>
  </si>
  <si>
    <t>PaimeCundinamarcaTeveandina</t>
  </si>
  <si>
    <t>PaimeCundinamarcaRCN TV S.A.</t>
  </si>
  <si>
    <t>PaimeCundinamarcaCaracol TV S.A.</t>
  </si>
  <si>
    <t>PandiCundinamarcaCanal Uno</t>
  </si>
  <si>
    <t>PandiCundinamarcaC.Institucional</t>
  </si>
  <si>
    <t>PandiCundinamarcaSeñal Colombia</t>
  </si>
  <si>
    <t>PandiCundinamarcaTeveandina</t>
  </si>
  <si>
    <t>PandiCundinamarcaRCN TV S.A.</t>
  </si>
  <si>
    <t>PandiCundinamarcaCaracol TV S.A.</t>
  </si>
  <si>
    <t>ParatebuenoCundinamarcaCanal Uno</t>
  </si>
  <si>
    <t>ParatebuenoCundinamarcaC.Institucional</t>
  </si>
  <si>
    <t>ParatebuenoCundinamarcaSeñal Colombia</t>
  </si>
  <si>
    <t>ParatebuenoCundinamarcaTeveandina</t>
  </si>
  <si>
    <t>ParatebuenoCundinamarcaRCN TV S.A.</t>
  </si>
  <si>
    <t>ParatebuenoCundinamarcaCaracol TV S.A.</t>
  </si>
  <si>
    <t>PascaCundinamarcaCanal Uno</t>
  </si>
  <si>
    <t>PascaCundinamarcaC.Institucional</t>
  </si>
  <si>
    <t>PascaCundinamarcaSeñal Colombia</t>
  </si>
  <si>
    <t>PascaCundinamarcaTeveandina</t>
  </si>
  <si>
    <t>PascaCundinamarcaRCN TV S.A.</t>
  </si>
  <si>
    <t>PascaCundinamarcaCaracol TV S.A.</t>
  </si>
  <si>
    <t>Puerto SalgarCundinamarcaCanal Uno</t>
  </si>
  <si>
    <t>Puerto SalgarCundinamarcaC.Institucional</t>
  </si>
  <si>
    <t>Puerto SalgarCundinamarcaSeñal Colombia</t>
  </si>
  <si>
    <t>Puerto SalgarCundinamarcaTeveandina</t>
  </si>
  <si>
    <t>Puerto SalgarCundinamarcaRCN TV S.A.</t>
  </si>
  <si>
    <t>Puerto SalgarCundinamarcaCaracol TV S.A.</t>
  </si>
  <si>
    <t>PulíCundinamarcaCanal Uno</t>
  </si>
  <si>
    <t>PulíCundinamarcaC.Institucional</t>
  </si>
  <si>
    <t>PulíCundinamarcaSeñal Colombia</t>
  </si>
  <si>
    <t>PulíCundinamarcaTeveandina</t>
  </si>
  <si>
    <t>PulíCundinamarcaRCN TV S.A.</t>
  </si>
  <si>
    <t>PulíCundinamarcaCaracol TV S.A.</t>
  </si>
  <si>
    <t>QuebradanegraCundinamarcaCanal Uno</t>
  </si>
  <si>
    <t>QuebradanegraCundinamarcaC.Institucional</t>
  </si>
  <si>
    <t>QuebradanegraCundinamarcaSeñal Colombia</t>
  </si>
  <si>
    <t>QuebradanegraCundinamarcaTeveandina</t>
  </si>
  <si>
    <t>QuebradanegraCundinamarcaRCN TV S.A.</t>
  </si>
  <si>
    <t>QuebradanegraCundinamarcaCaracol TV S.A.</t>
  </si>
  <si>
    <t>QuetameCundinamarcaCanal Uno</t>
  </si>
  <si>
    <t>QuetameCundinamarcaC.Institucional</t>
  </si>
  <si>
    <t>QuetameCundinamarcaSeñal Colombia</t>
  </si>
  <si>
    <t>QuetameCundinamarcaTeveandina</t>
  </si>
  <si>
    <t>QuetameCundinamarcaRCN TV S.A.</t>
  </si>
  <si>
    <t>QuetameCundinamarcaCaracol TV S.A.</t>
  </si>
  <si>
    <t>QuipileCundinamarcaCanal Uno</t>
  </si>
  <si>
    <t>QuipileCundinamarcaC.Institucional</t>
  </si>
  <si>
    <t>QuipileCundinamarcaSeñal Colombia</t>
  </si>
  <si>
    <t>QuipileCundinamarcaTeveandina</t>
  </si>
  <si>
    <t>QuipileCundinamarcaRCN TV S.A.</t>
  </si>
  <si>
    <t>QuipileCundinamarcaCaracol TV S.A.</t>
  </si>
  <si>
    <t>ApuloCundinamarcaCanal Uno</t>
  </si>
  <si>
    <t>ApuloCundinamarcaC.Institucional</t>
  </si>
  <si>
    <t>ApuloCundinamarcaSeñal Colombia</t>
  </si>
  <si>
    <t>ApuloCundinamarcaTeveandina</t>
  </si>
  <si>
    <t>ApuloCundinamarcaRCN TV S.A.</t>
  </si>
  <si>
    <t>ApuloCundinamarcaCaracol TV S.A.</t>
  </si>
  <si>
    <t>RicaurteCundinamarcaCanal Uno</t>
  </si>
  <si>
    <t>RicaurteCundinamarcaC.Institucional</t>
  </si>
  <si>
    <t>RicaurteCundinamarcaSeñal Colombia</t>
  </si>
  <si>
    <t>RicaurteCundinamarcaTeveandina</t>
  </si>
  <si>
    <t>RicaurteCundinamarcaRCN TV S.A.</t>
  </si>
  <si>
    <t>RicaurteCundinamarcaCaracol TV S.A.</t>
  </si>
  <si>
    <t>San Antonio del TequendamaCundinamarcaCanal Uno</t>
  </si>
  <si>
    <t>San Antonio del TequendamaCundinamarcaC.Institucional</t>
  </si>
  <si>
    <t>San Antonio del TequendamaCundinamarcaSeñal Colombia</t>
  </si>
  <si>
    <t>San Antonio del TequendamaCundinamarcaTeveandina</t>
  </si>
  <si>
    <t>San Antonio del TequendamaCundinamarcaRCN TV S.A.</t>
  </si>
  <si>
    <t>San Antonio del TequendamaCundinamarcaCaracol TV S.A.</t>
  </si>
  <si>
    <t>San BernardoCundinamarcaCanal Uno</t>
  </si>
  <si>
    <t>San BernardoCundinamarcaC.Institucional</t>
  </si>
  <si>
    <t>San BernardoCundinamarcaSeñal Colombia</t>
  </si>
  <si>
    <t>San BernardoCundinamarcaTeveandina</t>
  </si>
  <si>
    <t>San BernardoCundinamarcaRCN TV S.A.</t>
  </si>
  <si>
    <t>San BernardoCundinamarcaCaracol TV S.A.</t>
  </si>
  <si>
    <t>San CayetanoCundinamarcaCanal Uno</t>
  </si>
  <si>
    <t>San CayetanoCundinamarcaC.Institucional</t>
  </si>
  <si>
    <t>San CayetanoCundinamarcaSeñal Colombia</t>
  </si>
  <si>
    <t>San CayetanoCundinamarcaTeveandina</t>
  </si>
  <si>
    <t>San CayetanoCundinamarcaRCN TV S.A.</t>
  </si>
  <si>
    <t>San CayetanoCundinamarcaCaracol TV S.A.</t>
  </si>
  <si>
    <t>San FranciscoCundinamarcaCanal Uno</t>
  </si>
  <si>
    <t>San FranciscoCundinamarcaC.Institucional</t>
  </si>
  <si>
    <t>San FranciscoCundinamarcaSeñal Colombia</t>
  </si>
  <si>
    <t>San FranciscoCundinamarcaTeveandina</t>
  </si>
  <si>
    <t>San FranciscoCundinamarcaRCN TV S.A.</t>
  </si>
  <si>
    <t>San FranciscoCundinamarcaCaracol TV S.A.</t>
  </si>
  <si>
    <t>San Juan de Río SecoCundinamarcaCanal Uno</t>
  </si>
  <si>
    <t>San Juan de Río SecoCundinamarcaC.Institucional</t>
  </si>
  <si>
    <t>San Juan de Río SecoCundinamarcaSeñal Colombia</t>
  </si>
  <si>
    <t>San Juan de Río SecoCundinamarcaTeveandina</t>
  </si>
  <si>
    <t>San Juan de Río SecoCundinamarcaRCN TV S.A.</t>
  </si>
  <si>
    <t>San Juan de Río SecoCundinamarcaCaracol TV S.A.</t>
  </si>
  <si>
    <t>SasaimaCundinamarcaCanal Uno</t>
  </si>
  <si>
    <t>SasaimaCundinamarcaC.Institucional</t>
  </si>
  <si>
    <t>SasaimaCundinamarcaSeñal Colombia</t>
  </si>
  <si>
    <t>SasaimaCundinamarcaTeveandina</t>
  </si>
  <si>
    <t>SasaimaCundinamarcaRCN TV S.A.</t>
  </si>
  <si>
    <t>SasaimaCundinamarcaCaracol TV S.A.</t>
  </si>
  <si>
    <t>SesquiléCundinamarcaCanal Uno</t>
  </si>
  <si>
    <t>SesquiléCundinamarcaC.Institucional</t>
  </si>
  <si>
    <t>SesquiléCundinamarcaSeñal Colombia</t>
  </si>
  <si>
    <t>SesquiléCundinamarcaTeveandina</t>
  </si>
  <si>
    <t>SesquiléCundinamarcaRCN TV S.A.</t>
  </si>
  <si>
    <t>SesquiléCundinamarcaCaracol TV S.A.</t>
  </si>
  <si>
    <t>SibatéCundinamarcaCanal Uno</t>
  </si>
  <si>
    <t>SibatéCundinamarcaC.Institucional</t>
  </si>
  <si>
    <t>SibatéCundinamarcaSeñal Colombia</t>
  </si>
  <si>
    <t>SibatéCundinamarcaTeveandina</t>
  </si>
  <si>
    <t>SibatéCundinamarcaRCN TV S.A.</t>
  </si>
  <si>
    <t>SibatéCundinamarcaCaracol TV S.A.</t>
  </si>
  <si>
    <t>SilvaniaCundinamarcaCanal Uno</t>
  </si>
  <si>
    <t>SilvaniaCundinamarcaC.Institucional</t>
  </si>
  <si>
    <t>SilvaniaCundinamarcaSeñal Colombia</t>
  </si>
  <si>
    <t>SilvaniaCundinamarcaTeveandina</t>
  </si>
  <si>
    <t>SilvaniaCundinamarcaRCN TV S.A.</t>
  </si>
  <si>
    <t>SilvaniaCundinamarcaCaracol TV S.A.</t>
  </si>
  <si>
    <t>SimijacaCundinamarcaCanal Uno</t>
  </si>
  <si>
    <t>SimijacaCundinamarcaC.Institucional</t>
  </si>
  <si>
    <t>SimijacaCundinamarcaSeñal Colombia</t>
  </si>
  <si>
    <t>SimijacaCundinamarcaTeveandina</t>
  </si>
  <si>
    <t>SimijacaCundinamarcaRCN TV S.A.</t>
  </si>
  <si>
    <t>SimijacaCundinamarcaCaracol TV S.A.</t>
  </si>
  <si>
    <t>SoachaCundinamarcaCanal Uno</t>
  </si>
  <si>
    <t>SoachaCundinamarcaC.Institucional</t>
  </si>
  <si>
    <t>SoachaCundinamarcaSeñal Colombia</t>
  </si>
  <si>
    <t>SoachaCundinamarcaTeveandina</t>
  </si>
  <si>
    <t>SoachaCundinamarcaRCN TV S.A.</t>
  </si>
  <si>
    <t>SoachaCundinamarcaCaracol TV S.A.</t>
  </si>
  <si>
    <t>SopóCundinamarcaCanal Uno</t>
  </si>
  <si>
    <t>SopóCundinamarcaC.Institucional</t>
  </si>
  <si>
    <t>SopóCundinamarcaSeñal Colombia</t>
  </si>
  <si>
    <t>SopóCundinamarcaTeveandina</t>
  </si>
  <si>
    <t>SopóCundinamarcaRCN TV S.A.</t>
  </si>
  <si>
    <t>SopóCundinamarcaCaracol TV S.A.</t>
  </si>
  <si>
    <t>SubachoqueCundinamarcaCanal Uno</t>
  </si>
  <si>
    <t>SubachoqueCundinamarcaC.Institucional</t>
  </si>
  <si>
    <t>SubachoqueCundinamarcaSeñal Colombia</t>
  </si>
  <si>
    <t>SubachoqueCundinamarcaTeveandina</t>
  </si>
  <si>
    <t>SubachoqueCundinamarcaRCN TV S.A.</t>
  </si>
  <si>
    <t>SubachoqueCundinamarcaCaracol TV S.A.</t>
  </si>
  <si>
    <t>SuescaCundinamarcaCanal Uno</t>
  </si>
  <si>
    <t>SuescaCundinamarcaC.Institucional</t>
  </si>
  <si>
    <t>SuescaCundinamarcaSeñal Colombia</t>
  </si>
  <si>
    <t>SuescaCundinamarcaTeveandina</t>
  </si>
  <si>
    <t>SuescaCundinamarcaRCN TV S.A.</t>
  </si>
  <si>
    <t>SuescaCundinamarcaCaracol TV S.A.</t>
  </si>
  <si>
    <t>SupatáCundinamarcaCanal Uno</t>
  </si>
  <si>
    <t>SupatáCundinamarcaC.Institucional</t>
  </si>
  <si>
    <t>SupatáCundinamarcaSeñal Colombia</t>
  </si>
  <si>
    <t>SupatáCundinamarcaTeveandina</t>
  </si>
  <si>
    <t>SupatáCundinamarcaRCN TV S.A.</t>
  </si>
  <si>
    <t>SupatáCundinamarcaCaracol TV S.A.</t>
  </si>
  <si>
    <t>SusaCundinamarcaCanal Uno</t>
  </si>
  <si>
    <t>SusaCundinamarcaC.Institucional</t>
  </si>
  <si>
    <t>SusaCundinamarcaSeñal Colombia</t>
  </si>
  <si>
    <t>SusaCundinamarcaTeveandina</t>
  </si>
  <si>
    <t>SusaCundinamarcaRCN TV S.A.</t>
  </si>
  <si>
    <t>SusaCundinamarcaCaracol TV S.A.</t>
  </si>
  <si>
    <t>SutatausaCundinamarcaCanal Uno</t>
  </si>
  <si>
    <t>SutatausaCundinamarcaC.Institucional</t>
  </si>
  <si>
    <t>SutatausaCundinamarcaSeñal Colombia</t>
  </si>
  <si>
    <t>SutatausaCundinamarcaTeveandina</t>
  </si>
  <si>
    <t>SutatausaCundinamarcaRCN TV S.A.</t>
  </si>
  <si>
    <t>SutatausaCundinamarcaCaracol TV S.A.</t>
  </si>
  <si>
    <t>TabioCundinamarcaCanal Uno</t>
  </si>
  <si>
    <t>TabioCundinamarcaC.Institucional</t>
  </si>
  <si>
    <t>TabioCundinamarcaSeñal Colombia</t>
  </si>
  <si>
    <t>TabioCundinamarcaTeveandina</t>
  </si>
  <si>
    <t>TabioCundinamarcaRCN TV S.A.</t>
  </si>
  <si>
    <t>TabioCundinamarcaCaracol TV S.A.</t>
  </si>
  <si>
    <t>TausaCundinamarcaCanal Uno</t>
  </si>
  <si>
    <t>TausaCundinamarcaC.Institucional</t>
  </si>
  <si>
    <t>TausaCundinamarcaSeñal Colombia</t>
  </si>
  <si>
    <t>TausaCundinamarcaTeveandina</t>
  </si>
  <si>
    <t>TausaCundinamarcaRCN TV S.A.</t>
  </si>
  <si>
    <t>TausaCundinamarcaCaracol TV S.A.</t>
  </si>
  <si>
    <t>TenaCundinamarcaCanal Uno</t>
  </si>
  <si>
    <t>TenaCundinamarcaC.Institucional</t>
  </si>
  <si>
    <t>TenaCundinamarcaSeñal Colombia</t>
  </si>
  <si>
    <t>TenaCundinamarcaTeveandina</t>
  </si>
  <si>
    <t>TenaCundinamarcaRCN TV S.A.</t>
  </si>
  <si>
    <t>TenaCundinamarcaCaracol TV S.A.</t>
  </si>
  <si>
    <t>TenjoCundinamarcaCanal Uno</t>
  </si>
  <si>
    <t>TenjoCundinamarcaC.Institucional</t>
  </si>
  <si>
    <t>TenjoCundinamarcaSeñal Colombia</t>
  </si>
  <si>
    <t>TenjoCundinamarcaTeveandina</t>
  </si>
  <si>
    <t>TenjoCundinamarcaRCN TV S.A.</t>
  </si>
  <si>
    <t>TenjoCundinamarcaCaracol TV S.A.</t>
  </si>
  <si>
    <t>TibacuyCundinamarcaCanal Uno</t>
  </si>
  <si>
    <t>TibacuyCundinamarcaC.Institucional</t>
  </si>
  <si>
    <t>TibacuyCundinamarcaSeñal Colombia</t>
  </si>
  <si>
    <t>TibacuyCundinamarcaTeveandina</t>
  </si>
  <si>
    <t>TibacuyCundinamarcaRCN TV S.A.</t>
  </si>
  <si>
    <t>TibacuyCundinamarcaCaracol TV S.A.</t>
  </si>
  <si>
    <t>TibiritaCundinamarcaCanal Uno</t>
  </si>
  <si>
    <t>TibiritaCundinamarcaC.Institucional</t>
  </si>
  <si>
    <t>TibiritaCundinamarcaSeñal Colombia</t>
  </si>
  <si>
    <t>TibiritaCundinamarcaTeveandina</t>
  </si>
  <si>
    <t>TibiritaCundinamarcaRCN TV S.A.</t>
  </si>
  <si>
    <t>TibiritaCundinamarcaCaracol TV S.A.</t>
  </si>
  <si>
    <t>TocaimaCundinamarcaCanal Uno</t>
  </si>
  <si>
    <t>TocaimaCundinamarcaC.Institucional</t>
  </si>
  <si>
    <t>TocaimaCundinamarcaSeñal Colombia</t>
  </si>
  <si>
    <t>TocaimaCundinamarcaTeveandina</t>
  </si>
  <si>
    <t>TocaimaCundinamarcaRCN TV S.A.</t>
  </si>
  <si>
    <t>TocaimaCundinamarcaCaracol TV S.A.</t>
  </si>
  <si>
    <t>TocancipáCundinamarcaCanal Uno</t>
  </si>
  <si>
    <t>TocancipáCundinamarcaC.Institucional</t>
  </si>
  <si>
    <t>TocancipáCundinamarcaSeñal Colombia</t>
  </si>
  <si>
    <t>TocancipáCundinamarcaTeveandina</t>
  </si>
  <si>
    <t>TocancipáCundinamarcaRCN TV S.A.</t>
  </si>
  <si>
    <t>TocancipáCundinamarcaCaracol TV S.A.</t>
  </si>
  <si>
    <t>TopaipíCundinamarcaCanal Uno</t>
  </si>
  <si>
    <t>TopaipíCundinamarcaC.Institucional</t>
  </si>
  <si>
    <t>TopaipíCundinamarcaSeñal Colombia</t>
  </si>
  <si>
    <t>TopaipíCundinamarcaTeveandina</t>
  </si>
  <si>
    <t>TopaipíCundinamarcaRCN TV S.A.</t>
  </si>
  <si>
    <t>TopaipíCundinamarcaCaracol TV S.A.</t>
  </si>
  <si>
    <t>UbaláCundinamarcaCanal Uno</t>
  </si>
  <si>
    <t>UbaláCundinamarcaC.Institucional</t>
  </si>
  <si>
    <t>UbaláCundinamarcaSeñal Colombia</t>
  </si>
  <si>
    <t>UbaláCundinamarcaRCN TV S.A.</t>
  </si>
  <si>
    <t>UbaláCundinamarcaCaracol TV S.A.</t>
  </si>
  <si>
    <t>UbaláCundinamarcaTeveandina</t>
  </si>
  <si>
    <t>UbaqueCundinamarcaCanal Uno</t>
  </si>
  <si>
    <t>UbaqueCundinamarcaC.Institucional</t>
  </si>
  <si>
    <t>UbaqueCundinamarcaSeñal Colombia</t>
  </si>
  <si>
    <t>UbaqueCundinamarcaTeveandina</t>
  </si>
  <si>
    <t>UbaqueCundinamarcaRCN TV S.A.</t>
  </si>
  <si>
    <t>UbaqueCundinamarcaCaracol TV S.A.</t>
  </si>
  <si>
    <t>Villa de San Diego de UbateCundinamarcaCanal Uno</t>
  </si>
  <si>
    <t>Villa de San Diego de UbateCundinamarcaC.Institucional</t>
  </si>
  <si>
    <t>Villa de San Diego de UbateCundinamarcaSeñal Colombia</t>
  </si>
  <si>
    <t>Villa de San Diego de UbateCundinamarcaTeveandina</t>
  </si>
  <si>
    <t>Villa de San Diego de UbateCundinamarcaRCN TV S.A.</t>
  </si>
  <si>
    <t>Villa de San Diego de UbateCundinamarcaCaracol TV S.A.</t>
  </si>
  <si>
    <t>UneCundinamarcaCanal Uno</t>
  </si>
  <si>
    <t>UneCundinamarcaC.Institucional</t>
  </si>
  <si>
    <t>UneCundinamarcaSeñal Colombia</t>
  </si>
  <si>
    <t>UneCundinamarcaTeveandina</t>
  </si>
  <si>
    <t>UneCundinamarcaRCN TV S.A.</t>
  </si>
  <si>
    <t>UneCundinamarcaCaracol TV S.A.</t>
  </si>
  <si>
    <t>ÚticaCundinamarcaCanal Uno</t>
  </si>
  <si>
    <t>ÚticaCundinamarcaC.Institucional</t>
  </si>
  <si>
    <t>ÚticaCundinamarcaSeñal Colombia</t>
  </si>
  <si>
    <t>ÚticaCundinamarcaTeveandina</t>
  </si>
  <si>
    <t>ÚticaCundinamarcaRCN TV S.A.</t>
  </si>
  <si>
    <t>ÚticaCundinamarcaCaracol TV S.A.</t>
  </si>
  <si>
    <t>VergaraCundinamarcaCanal Uno</t>
  </si>
  <si>
    <t>VergaraCundinamarcaC.Institucional</t>
  </si>
  <si>
    <t>VergaraCundinamarcaSeñal Colombia</t>
  </si>
  <si>
    <t>VergaraCundinamarcaTeveandina</t>
  </si>
  <si>
    <t>VergaraCundinamarcaRCN TV S.A.</t>
  </si>
  <si>
    <t>VergaraCundinamarcaCaracol TV S.A.</t>
  </si>
  <si>
    <t>VianíCundinamarcaCanal Uno</t>
  </si>
  <si>
    <t>VianíCundinamarcaC.Institucional</t>
  </si>
  <si>
    <t>VianíCundinamarcaSeñal Colombia</t>
  </si>
  <si>
    <t>VianíCundinamarcaTeveandina</t>
  </si>
  <si>
    <t>VianíCundinamarcaRCN TV S.A.</t>
  </si>
  <si>
    <t>VianíCundinamarcaCaracol TV S.A.</t>
  </si>
  <si>
    <t>VillagómezCundinamarcaCanal Uno</t>
  </si>
  <si>
    <t>VillagómezCundinamarcaC.Institucional</t>
  </si>
  <si>
    <t>VillagómezCundinamarcaSeñal Colombia</t>
  </si>
  <si>
    <t>VillagómezCundinamarcaTeveandina</t>
  </si>
  <si>
    <t>VillagómezCundinamarcaRCN TV S.A.</t>
  </si>
  <si>
    <t>VillagómezCundinamarcaCaracol TV S.A.</t>
  </si>
  <si>
    <t>VillapinzónCundinamarcaCanal Uno</t>
  </si>
  <si>
    <t>VillapinzónCundinamarcaC.Institucional</t>
  </si>
  <si>
    <t>VillapinzónCundinamarcaSeñal Colombia</t>
  </si>
  <si>
    <t>VillapinzónCundinamarcaTeveandina</t>
  </si>
  <si>
    <t>VillapinzónCundinamarcaRCN TV S.A.</t>
  </si>
  <si>
    <t>VillapinzónCundinamarcaCaracol TV S.A.</t>
  </si>
  <si>
    <t>VilletaCundinamarcaCanal Uno</t>
  </si>
  <si>
    <t>VilletaCundinamarcaC.Institucional</t>
  </si>
  <si>
    <t>VilletaCundinamarcaSeñal Colombia</t>
  </si>
  <si>
    <t>VilletaCundinamarcaTeveandina</t>
  </si>
  <si>
    <t>VilletaCundinamarcaRCN TV S.A.</t>
  </si>
  <si>
    <t>VilletaCundinamarcaCaracol TV S.A.</t>
  </si>
  <si>
    <t>ViotáCundinamarcaCanal Uno</t>
  </si>
  <si>
    <t>ViotáCundinamarcaC.Institucional</t>
  </si>
  <si>
    <t>ViotáCundinamarcaSeñal Colombia</t>
  </si>
  <si>
    <t>ViotáCundinamarcaTeveandina</t>
  </si>
  <si>
    <t>ViotáCundinamarcaRCN TV S.A.</t>
  </si>
  <si>
    <t>ViotáCundinamarcaCaracol TV S.A.</t>
  </si>
  <si>
    <t>YacopíCundinamarcaCanal Uno</t>
  </si>
  <si>
    <t>YacopíCundinamarcaC.Institucional</t>
  </si>
  <si>
    <t>YacopíCundinamarcaSeñal Colombia</t>
  </si>
  <si>
    <t>YacopíCundinamarcaTeveandina</t>
  </si>
  <si>
    <t>YacopíCundinamarcaRCN TV S.A.</t>
  </si>
  <si>
    <t>YacopíCundinamarcaCaracol TV S.A.</t>
  </si>
  <si>
    <t>ZipacónCundinamarcaCanal Uno</t>
  </si>
  <si>
    <t>ZipacónCundinamarcaC.Institucional</t>
  </si>
  <si>
    <t>ZipacónCundinamarcaSeñal Colombia</t>
  </si>
  <si>
    <t>ZipacónCundinamarcaTeveandina</t>
  </si>
  <si>
    <t>ZipacónCundinamarcaRCN TV S.A.</t>
  </si>
  <si>
    <t>ZipacónCundinamarcaCaracol TV S.A.</t>
  </si>
  <si>
    <t>ZipaquiráCundinamarcaCanal Uno</t>
  </si>
  <si>
    <t>ZipaquiráCundinamarcaC.Institucional</t>
  </si>
  <si>
    <t>ZipaquiráCundinamarcaSeñal Colombia</t>
  </si>
  <si>
    <t>ZipaquiráCundinamarcaTeveandina</t>
  </si>
  <si>
    <t>ZipaquiráCundinamarcaRCN TV S.A.</t>
  </si>
  <si>
    <t>ZipaquiráCundinamarcaCaracol TV S.A.</t>
  </si>
  <si>
    <t>QuibdóChocoCanal Uno</t>
  </si>
  <si>
    <t>QuibdóChocoC.Institucional</t>
  </si>
  <si>
    <t>QuibdóChocoSeñal Colombia</t>
  </si>
  <si>
    <t>QuibdóChocoTelepacífico</t>
  </si>
  <si>
    <t>QuibdóChocoTeleantioquia</t>
  </si>
  <si>
    <t>QuibdóChocoRCN TV S.A.</t>
  </si>
  <si>
    <t>QuibdóChocoCaracol TV S.A.</t>
  </si>
  <si>
    <t>AcandíChocoCanal Uno</t>
  </si>
  <si>
    <t>AcandíChocoC.Institucional</t>
  </si>
  <si>
    <t>AcandíChocoSeñal Colombia</t>
  </si>
  <si>
    <t>AcandíChocoTelepacífico</t>
  </si>
  <si>
    <t>AcandíChocoRCN TV S.A.</t>
  </si>
  <si>
    <t>AcandíChocoCaracol TV S.A.</t>
  </si>
  <si>
    <t>Alto BaudoChocoCanal Uno</t>
  </si>
  <si>
    <t>Alto BaudoChocoC.Institucional</t>
  </si>
  <si>
    <t>Alto BaudoChocoSeñal Colombia</t>
  </si>
  <si>
    <t>Alto BaudoChocoTelepacífico</t>
  </si>
  <si>
    <t>Alto BaudoChocoRCN TV S.A.</t>
  </si>
  <si>
    <t>Alto BaudoChocoCaracol TV S.A.</t>
  </si>
  <si>
    <t>AtratoChocoCanal Uno</t>
  </si>
  <si>
    <t>AtratoChocoC.Institucional</t>
  </si>
  <si>
    <t>AtratoChocoSeñal Colombia</t>
  </si>
  <si>
    <t>AtratoChocoTelepacífico</t>
  </si>
  <si>
    <t>AtratoChocoRCN TV S.A.</t>
  </si>
  <si>
    <t>AtratoChocoCaracol TV S.A.</t>
  </si>
  <si>
    <t>BagadóChocoCanal Uno</t>
  </si>
  <si>
    <t>BagadóChocoC.Institucional</t>
  </si>
  <si>
    <t>BagadóChocoSeñal Colombia</t>
  </si>
  <si>
    <t>BagadóChocoTelepacífico</t>
  </si>
  <si>
    <t>BagadóChocoRCN TV S.A.</t>
  </si>
  <si>
    <t>BagadóChocoCaracol TV S.A.</t>
  </si>
  <si>
    <t>Bahía SolanoChocoCanal Uno</t>
  </si>
  <si>
    <t>Bahía SolanoChocoC.Institucional</t>
  </si>
  <si>
    <t>Bahía SolanoChocoSeñal Colombia</t>
  </si>
  <si>
    <t>Bahía SolanoChocoTelepacífico</t>
  </si>
  <si>
    <t>Bahía SolanoChocoTeleantioquia</t>
  </si>
  <si>
    <t>Bahía SolanoChocoRCN TV S.A.</t>
  </si>
  <si>
    <t>Bahía SolanoChocoCaracol TV S.A.</t>
  </si>
  <si>
    <t>Bajo BaudóChocoCanal Uno</t>
  </si>
  <si>
    <t>Bajo BaudóChocoC.Institucional</t>
  </si>
  <si>
    <t>Bajo BaudóChocoSeñal Colombia</t>
  </si>
  <si>
    <t>Bajo BaudóChocoTelepacífico</t>
  </si>
  <si>
    <t>Bajo BaudóChocoRCN TV S.A.</t>
  </si>
  <si>
    <t>Bajo BaudóChocoCaracol TV S.A.</t>
  </si>
  <si>
    <t>BojayaChocoCanal Uno</t>
  </si>
  <si>
    <t>BojayaChocoC.Institucional</t>
  </si>
  <si>
    <t>BojayaChocoSeñal Colombia</t>
  </si>
  <si>
    <t>BojayaChocoTelepacífico</t>
  </si>
  <si>
    <t>BojayaChocoRCN TV S.A.</t>
  </si>
  <si>
    <t>BojayaChocoCaracol TV S.A.</t>
  </si>
  <si>
    <t>El Cantón del San PabloChocoCanal Uno</t>
  </si>
  <si>
    <t>El Cantón del San PabloChocoC.Institucional</t>
  </si>
  <si>
    <t>El Cantón del San PabloChocoSeñal Colombia</t>
  </si>
  <si>
    <t>El Cantón del San PabloChocoTelepacífico</t>
  </si>
  <si>
    <t>El Cantón del San PabloChocoRCN TV S.A.</t>
  </si>
  <si>
    <t>El Cantón del San PabloChocoCaracol TV S.A.</t>
  </si>
  <si>
    <t>Carmen del DarienChocoCanal Uno</t>
  </si>
  <si>
    <t>Carmen del DarienChocoC.Institucional</t>
  </si>
  <si>
    <t>Carmen del DarienChocoSeñal Colombia</t>
  </si>
  <si>
    <t>Carmen del DarienChocoTelepacífico</t>
  </si>
  <si>
    <t>CérteguiChocoCanal Uno</t>
  </si>
  <si>
    <t>CérteguiChocoC.Institucional</t>
  </si>
  <si>
    <t>CérteguiChocoSeñal Colombia</t>
  </si>
  <si>
    <t>CérteguiChocoTelepacífico</t>
  </si>
  <si>
    <t>CérteguiChocoRCN TV S.A.</t>
  </si>
  <si>
    <t>CérteguiChocoCaracol TV S.A.</t>
  </si>
  <si>
    <t>CondotoChocoCanal Uno</t>
  </si>
  <si>
    <t>CondotoChocoC.Institucional</t>
  </si>
  <si>
    <t>CondotoChocoSeñal Colombia</t>
  </si>
  <si>
    <t>CondotoChocoTelepacífico</t>
  </si>
  <si>
    <t>CondotoChocoRCN TV S.A.</t>
  </si>
  <si>
    <t>CondotoChocoCaracol TV S.A.</t>
  </si>
  <si>
    <t>El Carmen de AtratoChocoCanal Uno</t>
  </si>
  <si>
    <t>El Carmen de AtratoChocoC.Institucional</t>
  </si>
  <si>
    <t>El Carmen de AtratoChocoSeñal Colombia</t>
  </si>
  <si>
    <t>El Carmen de AtratoChocoTeleantioquia</t>
  </si>
  <si>
    <t>El Carmen de AtratoChocoRCN TV S.A.</t>
  </si>
  <si>
    <t>El Carmen de AtratoChocoCaracol TV S.A.</t>
  </si>
  <si>
    <t>El Litoral del San JuanChocoCanal Uno</t>
  </si>
  <si>
    <t>El Litoral del San JuanChocoC.Institucional</t>
  </si>
  <si>
    <t>El Litoral del San JuanChocoSeñal Colombia</t>
  </si>
  <si>
    <t>El Litoral del San JuanChocoTelepacífico</t>
  </si>
  <si>
    <t>El Litoral del San JuanChocoRCN TV S.A.</t>
  </si>
  <si>
    <t>El Litoral del San JuanChocoCaracol TV S.A.</t>
  </si>
  <si>
    <t>IstminaChocoCanal Uno</t>
  </si>
  <si>
    <t>IstminaChocoC.Institucional</t>
  </si>
  <si>
    <t>IstminaChocoSeñal Colombia</t>
  </si>
  <si>
    <t>IstminaChocoTelepacífico</t>
  </si>
  <si>
    <t>IstminaChocoTeleantioquia</t>
  </si>
  <si>
    <t>IstminaChocoRCN TV S.A.</t>
  </si>
  <si>
    <t>IstminaChocoCaracol TV S.A.</t>
  </si>
  <si>
    <t>JuradóChocoCanal Uno</t>
  </si>
  <si>
    <t>JuradóChocoC.Institucional</t>
  </si>
  <si>
    <t>JuradóChocoSeñal Colombia</t>
  </si>
  <si>
    <t>JuradóChocoTelepacífico</t>
  </si>
  <si>
    <t>JuradóChocoRCN TV S.A.</t>
  </si>
  <si>
    <t>JuradóChocoCaracol TV S.A.</t>
  </si>
  <si>
    <t>LloróChocoCanal Uno</t>
  </si>
  <si>
    <t>LloróChocoC.Institucional</t>
  </si>
  <si>
    <t>LloróChocoSeñal Colombia</t>
  </si>
  <si>
    <t>LloróChocoTelepacífico</t>
  </si>
  <si>
    <t>LloróChocoRCN TV S.A.</t>
  </si>
  <si>
    <t>LloróChocoCaracol TV S.A.</t>
  </si>
  <si>
    <t>Medio AtratoChocoCanal Uno</t>
  </si>
  <si>
    <t>Medio AtratoChocoC.Institucional</t>
  </si>
  <si>
    <t>Medio AtratoChocoSeñal Colombia</t>
  </si>
  <si>
    <t>Medio AtratoChocoTelepacífico</t>
  </si>
  <si>
    <t>Medio AtratoChocoRCN TV S.A.</t>
  </si>
  <si>
    <t>Medio AtratoChocoCaracol TV S.A.</t>
  </si>
  <si>
    <t>Medio BaudóChocoCanal Uno</t>
  </si>
  <si>
    <t>Medio BaudóChocoC.Institucional</t>
  </si>
  <si>
    <t>Medio BaudóChocoSeñal Colombia</t>
  </si>
  <si>
    <t>Medio BaudóChocoTelepacífico</t>
  </si>
  <si>
    <t>Medio BaudóChocoRCN TV S.A.</t>
  </si>
  <si>
    <t>Medio BaudóChocoCaracol TV S.A.</t>
  </si>
  <si>
    <t>Medio San JuanChocoCanal Uno</t>
  </si>
  <si>
    <t>Medio San JuanChocoC.Institucional</t>
  </si>
  <si>
    <t>Medio San JuanChocoSeñal Colombia</t>
  </si>
  <si>
    <t>Medio San JuanChocoTelepacífico</t>
  </si>
  <si>
    <t>Medio San JuanChocoRCN TV S.A.</t>
  </si>
  <si>
    <t>Medio San JuanChocoCaracol TV S.A.</t>
  </si>
  <si>
    <t>NóvitaChocoCanal Uno</t>
  </si>
  <si>
    <t>NóvitaChocoC.Institucional</t>
  </si>
  <si>
    <t>NóvitaChocoSeñal Colombia</t>
  </si>
  <si>
    <t>NóvitaChocoTelepacífico</t>
  </si>
  <si>
    <t>NóvitaChocoRCN TV S.A.</t>
  </si>
  <si>
    <t>NóvitaChocoCaracol TV S.A.</t>
  </si>
  <si>
    <t>NuquíChocoCanal Uno</t>
  </si>
  <si>
    <t>NuquíChocoC.Institucional</t>
  </si>
  <si>
    <t>NuquíChocoSeñal Colombia</t>
  </si>
  <si>
    <t>NuquíChocoTelepacífico</t>
  </si>
  <si>
    <t>NuquíChocoRCN TV S.A.</t>
  </si>
  <si>
    <t>NuquíChocoCaracol TV S.A.</t>
  </si>
  <si>
    <t>Río IroChocoCanal Uno</t>
  </si>
  <si>
    <t>Río IroChocoC.Institucional</t>
  </si>
  <si>
    <t>Río IroChocoSeñal Colombia</t>
  </si>
  <si>
    <t>Río IroChocoTelepacífico</t>
  </si>
  <si>
    <t>Río IroChocoRCN TV S.A.</t>
  </si>
  <si>
    <t>Río IroChocoCaracol TV S.A.</t>
  </si>
  <si>
    <t>Río QuitoChocoCanal Uno</t>
  </si>
  <si>
    <t>Río QuitoChocoC.Institucional</t>
  </si>
  <si>
    <t>Río QuitoChocoSeñal Colombia</t>
  </si>
  <si>
    <t>Río QuitoChocoTelepacífico</t>
  </si>
  <si>
    <t>Río QuitoChocoRCN TV S.A.</t>
  </si>
  <si>
    <t>Río QuitoChocoCaracol TV S.A.</t>
  </si>
  <si>
    <t>RiosucioChocoCanal Uno</t>
  </si>
  <si>
    <t>RiosucioChocoC.Institucional</t>
  </si>
  <si>
    <t>RiosucioChocoSeñal Colombia</t>
  </si>
  <si>
    <t>RiosucioChocoTelepacífico</t>
  </si>
  <si>
    <t>RiosucioChocoRCN TV S.A.</t>
  </si>
  <si>
    <t>RiosucioChocoCaracol TV S.A.</t>
  </si>
  <si>
    <t>San José del PalmarChocoCanal Uno</t>
  </si>
  <si>
    <t>San José del PalmarChocoC.Institucional</t>
  </si>
  <si>
    <t>San José del PalmarChocoSeñal Colombia</t>
  </si>
  <si>
    <t>San José del PalmarChocoTelepacífico</t>
  </si>
  <si>
    <t>San José del PalmarChocoRCN TV S.A.</t>
  </si>
  <si>
    <t>San José del PalmarChocoCaracol TV S.A.</t>
  </si>
  <si>
    <t>SipíChocoCanal Uno</t>
  </si>
  <si>
    <t>SipíChocoC.Institucional</t>
  </si>
  <si>
    <t>SipíChocoSeñal Colombia</t>
  </si>
  <si>
    <t>SipíChocoTelepacífico</t>
  </si>
  <si>
    <t>SipíChocoRCN TV S.A.</t>
  </si>
  <si>
    <t>SipíChocoCaracol TV S.A.</t>
  </si>
  <si>
    <t>TadóChocoCanal Uno</t>
  </si>
  <si>
    <t>TadóChocoC.Institucional</t>
  </si>
  <si>
    <t>TadóChocoSeñal Colombia</t>
  </si>
  <si>
    <t>TadóChocoTelepacífico</t>
  </si>
  <si>
    <t>TadóChocoRCN TV S.A.</t>
  </si>
  <si>
    <t>TadóChocoCaracol TV S.A.</t>
  </si>
  <si>
    <t>UnguíaChocoCanal Uno</t>
  </si>
  <si>
    <t>UnguíaChocoC.Institucional</t>
  </si>
  <si>
    <t>UnguíaChocoSeñal Colombia</t>
  </si>
  <si>
    <t>UnguíaChocoTelepacífico</t>
  </si>
  <si>
    <t>UnguíaChocoRCN TV S.A.</t>
  </si>
  <si>
    <t>UnguíaChocoCaracol TV S.A.</t>
  </si>
  <si>
    <t>Unión PanamericanaChocoCanal Uno</t>
  </si>
  <si>
    <t>Unión PanamericanaChocoC.Institucional</t>
  </si>
  <si>
    <t>Unión PanamericanaChocoSeñal Colombia</t>
  </si>
  <si>
    <t>Unión PanamericanaChocoTelepacífico</t>
  </si>
  <si>
    <t>Unión PanamericanaChocoRCN TV S.A.</t>
  </si>
  <si>
    <t>Unión PanamericanaChocoCaracol TV S.A.</t>
  </si>
  <si>
    <t>NeivaHuilaCanal Uno</t>
  </si>
  <si>
    <t>NeivaHuilaC.Institucional</t>
  </si>
  <si>
    <t>NeivaHuilaSeñal Colombia</t>
  </si>
  <si>
    <t>NeivaHuilaTeveandina</t>
  </si>
  <si>
    <t>NeivaHuilaRCN TV S.A.</t>
  </si>
  <si>
    <t>NeivaHuilaCaracol TV S.A.</t>
  </si>
  <si>
    <t>AcevedoHuilaCanal Uno</t>
  </si>
  <si>
    <t>AcevedoHuilaC.Institucional</t>
  </si>
  <si>
    <t>AcevedoHuilaSeñal Colombia</t>
  </si>
  <si>
    <t>AcevedoHuilaTeveandina</t>
  </si>
  <si>
    <t>AcevedoHuilaRCN TV S.A.</t>
  </si>
  <si>
    <t>AcevedoHuilaCaracol TV S.A.</t>
  </si>
  <si>
    <t>AgradoHuilaCanal Uno</t>
  </si>
  <si>
    <t>AgradoHuilaC.Institucional</t>
  </si>
  <si>
    <t>AgradoHuilaSeñal Colombia</t>
  </si>
  <si>
    <t>AgradoHuilaTeveandina</t>
  </si>
  <si>
    <t>AgradoHuilaRCN TV S.A.</t>
  </si>
  <si>
    <t>AgradoHuilaCaracol TV S.A.</t>
  </si>
  <si>
    <t>AipeHuilaCanal Uno</t>
  </si>
  <si>
    <t>AipeHuilaC.Institucional</t>
  </si>
  <si>
    <t>AipeHuilaSeñal Colombia</t>
  </si>
  <si>
    <t>AipeHuilaTeveandina</t>
  </si>
  <si>
    <t>AipeHuilaRCN TV S.A.</t>
  </si>
  <si>
    <t>AipeHuilaCaracol TV S.A.</t>
  </si>
  <si>
    <t>AlgecirasHuilaCanal Uno</t>
  </si>
  <si>
    <t>AlgecirasHuilaC.Institucional</t>
  </si>
  <si>
    <t>AlgecirasHuilaSeñal Colombia</t>
  </si>
  <si>
    <t>AlgecirasHuilaTeveandina</t>
  </si>
  <si>
    <t>AlgecirasHuilaRCN TV S.A.</t>
  </si>
  <si>
    <t>AlgecirasHuilaCaracol TV S.A.</t>
  </si>
  <si>
    <t>AltamiraHuilaCanal Uno</t>
  </si>
  <si>
    <t>AltamiraHuilaC.Institucional</t>
  </si>
  <si>
    <t>AltamiraHuilaSeñal Colombia</t>
  </si>
  <si>
    <t>AltamiraHuilaTeveandina</t>
  </si>
  <si>
    <t>AltamiraHuilaRCN TV S.A.</t>
  </si>
  <si>
    <t>AltamiraHuilaCaracol TV S.A.</t>
  </si>
  <si>
    <t>BarayaHuilaCanal Uno</t>
  </si>
  <si>
    <t>BarayaHuilaC.Institucional</t>
  </si>
  <si>
    <t>BarayaHuilaSeñal Colombia</t>
  </si>
  <si>
    <t>BarayaHuilaTeveandina</t>
  </si>
  <si>
    <t>BarayaHuilaRCN TV S.A.</t>
  </si>
  <si>
    <t>BarayaHuilaCaracol TV S.A.</t>
  </si>
  <si>
    <t>CampoalegreHuilaCanal Uno</t>
  </si>
  <si>
    <t>CampoalegreHuilaC.Institucional</t>
  </si>
  <si>
    <t>CampoalegreHuilaSeñal Colombia</t>
  </si>
  <si>
    <t>CampoalegreHuilaTeveandina</t>
  </si>
  <si>
    <t>CampoalegreHuilaRCN TV S.A.</t>
  </si>
  <si>
    <t>CampoalegreHuilaCaracol TV S.A.</t>
  </si>
  <si>
    <t>ColombiaHuilaCanal Uno</t>
  </si>
  <si>
    <t>ColombiaHuilaC.Institucional</t>
  </si>
  <si>
    <t>ColombiaHuilaSeñal Colombia</t>
  </si>
  <si>
    <t>ColombiaHuilaTeveandina</t>
  </si>
  <si>
    <t>ColombiaHuilaRCN TV S.A.</t>
  </si>
  <si>
    <t>ColombiaHuilaCaracol TV S.A.</t>
  </si>
  <si>
    <t>ElíasHuilaCanal Uno</t>
  </si>
  <si>
    <t>ElíasHuilaC.Institucional</t>
  </si>
  <si>
    <t>ElíasHuilaSeñal Colombia</t>
  </si>
  <si>
    <t>ElíasHuilaTeveandina</t>
  </si>
  <si>
    <t>ElíasHuilaRCN TV S.A.</t>
  </si>
  <si>
    <t>ElíasHuilaCaracol TV S.A.</t>
  </si>
  <si>
    <t>GarzónHuilaCanal Uno</t>
  </si>
  <si>
    <t>GarzónHuilaC.Institucional</t>
  </si>
  <si>
    <t>GarzónHuilaSeñal Colombia</t>
  </si>
  <si>
    <t>GarzónHuilaTeveandina</t>
  </si>
  <si>
    <t>GarzónHuilaRCN TV S.A.</t>
  </si>
  <si>
    <t>GarzónHuilaCaracol TV S.A.</t>
  </si>
  <si>
    <t>GiganteHuilaCanal Uno</t>
  </si>
  <si>
    <t>GiganteHuilaC.Institucional</t>
  </si>
  <si>
    <t>GiganteHuilaSeñal Colombia</t>
  </si>
  <si>
    <t>GiganteHuilaTeveandina</t>
  </si>
  <si>
    <t>GiganteHuilaRCN TV S.A.</t>
  </si>
  <si>
    <t>GiganteHuilaCaracol TV S.A.</t>
  </si>
  <si>
    <t>GuadalupeHuilaCanal Uno</t>
  </si>
  <si>
    <t>GuadalupeHuilaC.Institucional</t>
  </si>
  <si>
    <t>GuadalupeHuilaSeñal Colombia</t>
  </si>
  <si>
    <t>GuadalupeHuilaTeveandina</t>
  </si>
  <si>
    <t>GuadalupeHuilaRCN TV S.A.</t>
  </si>
  <si>
    <t>GuadalupeHuilaCaracol TV S.A.</t>
  </si>
  <si>
    <t>HoboHuilaCanal Uno</t>
  </si>
  <si>
    <t>HoboHuilaC.Institucional</t>
  </si>
  <si>
    <t>HoboHuilaSeñal Colombia</t>
  </si>
  <si>
    <t>HoboHuilaTeveandina</t>
  </si>
  <si>
    <t>HoboHuilaRCN TV S.A.</t>
  </si>
  <si>
    <t>HoboHuilaCaracol TV S.A.</t>
  </si>
  <si>
    <t>IquiraHuilaCanal Uno</t>
  </si>
  <si>
    <t>IquiraHuilaC.Institucional</t>
  </si>
  <si>
    <t>IquiraHuilaSeñal Colombia</t>
  </si>
  <si>
    <t>IquiraHuilaTeveandina</t>
  </si>
  <si>
    <t>IquiraHuilaRCN TV S.A.</t>
  </si>
  <si>
    <t>IquiraHuilaCaracol TV S.A.</t>
  </si>
  <si>
    <t>IsnosHuilaCanal Uno</t>
  </si>
  <si>
    <t>IsnosHuilaC.Institucional</t>
  </si>
  <si>
    <t>IsnosHuilaSeñal Colombia</t>
  </si>
  <si>
    <t>IsnosHuilaTeveandina</t>
  </si>
  <si>
    <t>IsnosHuilaRCN TV S.A.</t>
  </si>
  <si>
    <t>IsnosHuilaCaracol TV S.A.</t>
  </si>
  <si>
    <t>La ArgentinaHuilaCanal Uno</t>
  </si>
  <si>
    <t>La ArgentinaHuilaC.Institucional</t>
  </si>
  <si>
    <t>La ArgentinaHuilaSeñal Colombia</t>
  </si>
  <si>
    <t>La ArgentinaHuilaTeveandina</t>
  </si>
  <si>
    <t>La ArgentinaHuilaRCN TV S.A.</t>
  </si>
  <si>
    <t>La ArgentinaHuilaCaracol TV S.A.</t>
  </si>
  <si>
    <t>La PlataHuilaCanal Uno</t>
  </si>
  <si>
    <t>La PlataHuilaC.Institucional</t>
  </si>
  <si>
    <t>La PlataHuilaSeñal Colombia</t>
  </si>
  <si>
    <t>La PlataHuilaTeveandina</t>
  </si>
  <si>
    <t>La PlataHuilaRCN TV S.A.</t>
  </si>
  <si>
    <t>La PlataHuilaCaracol TV S.A.</t>
  </si>
  <si>
    <t>NátagaHuilaCanal Uno</t>
  </si>
  <si>
    <t>NátagaHuilaC.Institucional</t>
  </si>
  <si>
    <t>NátagaHuilaSeñal Colombia</t>
  </si>
  <si>
    <t>NátagaHuilaTeveandina</t>
  </si>
  <si>
    <t>NátagaHuilaRCN TV S.A.</t>
  </si>
  <si>
    <t>NátagaHuilaCaracol TV S.A.</t>
  </si>
  <si>
    <t>OporapaHuilaCanal Uno</t>
  </si>
  <si>
    <t>OporapaHuilaC.Institucional</t>
  </si>
  <si>
    <t>OporapaHuilaSeñal Colombia</t>
  </si>
  <si>
    <t>OporapaHuilaTeveandina</t>
  </si>
  <si>
    <t>OporapaHuilaRCN TV S.A.</t>
  </si>
  <si>
    <t>OporapaHuilaCaracol TV S.A.</t>
  </si>
  <si>
    <t>PaicolHuilaCanal Uno</t>
  </si>
  <si>
    <t>PaicolHuilaC.Institucional</t>
  </si>
  <si>
    <t>PaicolHuilaSeñal Colombia</t>
  </si>
  <si>
    <t>PaicolHuilaTeveandina</t>
  </si>
  <si>
    <t>PaicolHuilaRCN TV S.A.</t>
  </si>
  <si>
    <t>PaicolHuilaCaracol TV S.A.</t>
  </si>
  <si>
    <t>PalermoHuilaCanal Uno</t>
  </si>
  <si>
    <t>PalermoHuilaC.Institucional</t>
  </si>
  <si>
    <t>PalermoHuilaSeñal Colombia</t>
  </si>
  <si>
    <t>PalermoHuilaTeveandina</t>
  </si>
  <si>
    <t>PalermoHuilaRCN TV S.A.</t>
  </si>
  <si>
    <t>PalermoHuilaCaracol TV S.A.</t>
  </si>
  <si>
    <t>PalestinaHuilaCanal Uno</t>
  </si>
  <si>
    <t>PalestinaHuilaC.Institucional</t>
  </si>
  <si>
    <t>PalestinaHuilaSeñal Colombia</t>
  </si>
  <si>
    <t>PalestinaHuilaTeveandina</t>
  </si>
  <si>
    <t>PalestinaHuilaRCN TV S.A.</t>
  </si>
  <si>
    <t>PalestinaHuilaCaracol TV S.A.</t>
  </si>
  <si>
    <t>PitalHuilaCanal Uno</t>
  </si>
  <si>
    <t>PitalHuilaC.Institucional</t>
  </si>
  <si>
    <t>PitalHuilaSeñal Colombia</t>
  </si>
  <si>
    <t>PitalHuilaTeveandina</t>
  </si>
  <si>
    <t>PitalHuilaRCN TV S.A.</t>
  </si>
  <si>
    <t>PitalHuilaCaracol TV S.A.</t>
  </si>
  <si>
    <t>PitalitoHuilaCanal Uno</t>
  </si>
  <si>
    <t>PitalitoHuilaC.Institucional</t>
  </si>
  <si>
    <t>PitalitoHuilaSeñal Colombia</t>
  </si>
  <si>
    <t>PitalitoHuilaTeveandina</t>
  </si>
  <si>
    <t>PitalitoHuilaRCN TV S.A.</t>
  </si>
  <si>
    <t>PitalitoHuilaCaracol TV S.A.</t>
  </si>
  <si>
    <t>RiveraHuilaCanal Uno</t>
  </si>
  <si>
    <t>RiveraHuilaC.Institucional</t>
  </si>
  <si>
    <t>RiveraHuilaSeñal Colombia</t>
  </si>
  <si>
    <t>RiveraHuilaTeveandina</t>
  </si>
  <si>
    <t>RiveraHuilaRCN TV S.A.</t>
  </si>
  <si>
    <t>RiveraHuilaCaracol TV S.A.</t>
  </si>
  <si>
    <t>SaladoblancoHuilaCanal Uno</t>
  </si>
  <si>
    <t>SaladoblancoHuilaC.Institucional</t>
  </si>
  <si>
    <t>SaladoblancoHuilaSeñal Colombia</t>
  </si>
  <si>
    <t>SaladoblancoHuilaTeveandina</t>
  </si>
  <si>
    <t>SaladoblancoHuilaRCN TV S.A.</t>
  </si>
  <si>
    <t>SaladoblancoHuilaCaracol TV S.A.</t>
  </si>
  <si>
    <t>San AgustínHuilaCanal Uno</t>
  </si>
  <si>
    <t>San AgustínHuilaC.Institucional</t>
  </si>
  <si>
    <t>San AgustínHuilaSeñal Colombia</t>
  </si>
  <si>
    <t>San AgustínHuilaTeveandina</t>
  </si>
  <si>
    <t>San AgustínHuilaRCN TV S.A.</t>
  </si>
  <si>
    <t>San AgustínHuilaCaracol TV S.A.</t>
  </si>
  <si>
    <t>Santa MaríaHuilaCanal Uno</t>
  </si>
  <si>
    <t>Santa MaríaHuilaC.Institucional</t>
  </si>
  <si>
    <t>Santa MaríaHuilaSeñal Colombia</t>
  </si>
  <si>
    <t>Santa MaríaHuilaTeveandina</t>
  </si>
  <si>
    <t>Santa MaríaHuilaRCN TV S.A.</t>
  </si>
  <si>
    <t>Santa MaríaHuilaCaracol TV S.A.</t>
  </si>
  <si>
    <t>SuazaHuilaCanal Uno</t>
  </si>
  <si>
    <t>SuazaHuilaC.Institucional</t>
  </si>
  <si>
    <t>SuazaHuilaSeñal Colombia</t>
  </si>
  <si>
    <t>SuazaHuilaTeveandina</t>
  </si>
  <si>
    <t>SuazaHuilaRCN TV S.A.</t>
  </si>
  <si>
    <t>SuazaHuilaCaracol TV S.A.</t>
  </si>
  <si>
    <t>TarquiHuilaCanal Uno</t>
  </si>
  <si>
    <t>TarquiHuilaC.Institucional</t>
  </si>
  <si>
    <t>TarquiHuilaSeñal Colombia</t>
  </si>
  <si>
    <t>TarquiHuilaTeveandina</t>
  </si>
  <si>
    <t>TarquiHuilaRCN TV S.A.</t>
  </si>
  <si>
    <t>TarquiHuilaCaracol TV S.A.</t>
  </si>
  <si>
    <t>TesaliaHuilaCanal Uno</t>
  </si>
  <si>
    <t>TesaliaHuilaC.Institucional</t>
  </si>
  <si>
    <t>TesaliaHuilaSeñal Colombia</t>
  </si>
  <si>
    <t>TesaliaHuilaTeveandina</t>
  </si>
  <si>
    <t>TesaliaHuilaRCN TV S.A.</t>
  </si>
  <si>
    <t>TesaliaHuilaCaracol TV S.A.</t>
  </si>
  <si>
    <t>TelloHuilaCanal Uno</t>
  </si>
  <si>
    <t>TelloHuilaC.Institucional</t>
  </si>
  <si>
    <t>TelloHuilaSeñal Colombia</t>
  </si>
  <si>
    <t>TelloHuilaTeveandina</t>
  </si>
  <si>
    <t>TelloHuilaRCN TV S.A.</t>
  </si>
  <si>
    <t>TelloHuilaCaracol TV S.A.</t>
  </si>
  <si>
    <t>TeruelHuilaCanal Uno</t>
  </si>
  <si>
    <t>TeruelHuilaC.Institucional</t>
  </si>
  <si>
    <t>TeruelHuilaSeñal Colombia</t>
  </si>
  <si>
    <t>TeruelHuilaTeveandina</t>
  </si>
  <si>
    <t>TeruelHuilaRCN TV S.A.</t>
  </si>
  <si>
    <t>TeruelHuilaCaracol TV S.A.</t>
  </si>
  <si>
    <t>TimanáHuilaCanal Uno</t>
  </si>
  <si>
    <t>TimanáHuilaC.Institucional</t>
  </si>
  <si>
    <t>TimanáHuilaSeñal Colombia</t>
  </si>
  <si>
    <t>TimanáHuilaTeveandina</t>
  </si>
  <si>
    <t>TimanáHuilaRCN TV S.A.</t>
  </si>
  <si>
    <t>TimanáHuilaCaracol TV S.A.</t>
  </si>
  <si>
    <t>VillaviejaHuilaCanal Uno</t>
  </si>
  <si>
    <t>VillaviejaHuilaC.Institucional</t>
  </si>
  <si>
    <t>VillaviejaHuilaSeñal Colombia</t>
  </si>
  <si>
    <t>VillaviejaHuilaTeveandina</t>
  </si>
  <si>
    <t>VillaviejaHuilaRCN TV S.A.</t>
  </si>
  <si>
    <t>VillaviejaHuilaCaracol TV S.A.</t>
  </si>
  <si>
    <t>YaguaráHuilaCanal Uno</t>
  </si>
  <si>
    <t>YaguaráHuilaC.Institucional</t>
  </si>
  <si>
    <t>YaguaráHuilaSeñal Colombia</t>
  </si>
  <si>
    <t>YaguaráHuilaTeveandina</t>
  </si>
  <si>
    <t>YaguaráHuilaRCN TV S.A.</t>
  </si>
  <si>
    <t>YaguaráHuilaCaracol TV S.A.</t>
  </si>
  <si>
    <t>RiohachaLa GuajiraCanal Uno</t>
  </si>
  <si>
    <t>RiohachaLa GuajiraC.Institucional</t>
  </si>
  <si>
    <t>RiohachaLa GuajiraSeñal Colombia</t>
  </si>
  <si>
    <t>RiohachaLa GuajiraTelecaribe</t>
  </si>
  <si>
    <t>RiohachaLa GuajiraRCN TV S.A.</t>
  </si>
  <si>
    <t>RiohachaLa GuajiraCaracol TV S.A.</t>
  </si>
  <si>
    <t>AlbaniaLa GuajiraCanal Uno</t>
  </si>
  <si>
    <t>AlbaniaLa GuajiraC.Institucional</t>
  </si>
  <si>
    <t>AlbaniaLa GuajiraSeñal Colombia</t>
  </si>
  <si>
    <t>AlbaniaLa GuajiraTelecaribe</t>
  </si>
  <si>
    <t>AlbaniaLa GuajiraRCN TV S.A.</t>
  </si>
  <si>
    <t>AlbaniaLa GuajiraCaracol TV S.A.</t>
  </si>
  <si>
    <t>BarrancasLa GuajiraCanal Uno</t>
  </si>
  <si>
    <t>BarrancasLa GuajiraC.Institucional</t>
  </si>
  <si>
    <t>BarrancasLa GuajiraSeñal Colombia</t>
  </si>
  <si>
    <t>BarrancasLa GuajiraTelecaribe</t>
  </si>
  <si>
    <t>BarrancasLa GuajiraRCN TV S.A.</t>
  </si>
  <si>
    <t>BarrancasLa GuajiraCaracol TV S.A.</t>
  </si>
  <si>
    <t>DibullaLa GuajiraCanal Uno</t>
  </si>
  <si>
    <t>DibullaLa GuajiraC.Institucional</t>
  </si>
  <si>
    <t>DibullaLa GuajiraSeñal Colombia</t>
  </si>
  <si>
    <t>DibullaLa GuajiraTelecaribe</t>
  </si>
  <si>
    <t>DibullaLa GuajiraRCN TV S.A.</t>
  </si>
  <si>
    <t>DibullaLa GuajiraCaracol TV S.A.</t>
  </si>
  <si>
    <t>DistracciónLa GuajiraCanal Uno</t>
  </si>
  <si>
    <t>DistracciónLa GuajiraC.Institucional</t>
  </si>
  <si>
    <t>DistracciónLa GuajiraSeñal Colombia</t>
  </si>
  <si>
    <t>DistracciónLa GuajiraTelecaribe</t>
  </si>
  <si>
    <t>DistracciónLa GuajiraRCN TV S.A.</t>
  </si>
  <si>
    <t>DistracciónLa GuajiraCaracol TV S.A.</t>
  </si>
  <si>
    <t>El MolinoLa GuajiraCanal Uno</t>
  </si>
  <si>
    <t>El MolinoLa GuajiraC.Institucional</t>
  </si>
  <si>
    <t>El MolinoLa GuajiraSeñal Colombia</t>
  </si>
  <si>
    <t>El MolinoLa GuajiraTelecaribe</t>
  </si>
  <si>
    <t>El MolinoLa GuajiraRCN TV S.A.</t>
  </si>
  <si>
    <t>El MolinoLa GuajiraCaracol TV S.A.</t>
  </si>
  <si>
    <t>FonsecaLa GuajiraCanal Uno</t>
  </si>
  <si>
    <t>FonsecaLa GuajiraC.Institucional</t>
  </si>
  <si>
    <t>FonsecaLa GuajiraSeñal Colombia</t>
  </si>
  <si>
    <t>FonsecaLa GuajiraTelecaribe</t>
  </si>
  <si>
    <t>FonsecaLa GuajiraRCN TV S.A.</t>
  </si>
  <si>
    <t>FonsecaLa GuajiraCaracol TV S.A.</t>
  </si>
  <si>
    <t>HatonuevoLa GuajiraCanal Uno</t>
  </si>
  <si>
    <t>HatonuevoLa GuajiraC.Institucional</t>
  </si>
  <si>
    <t>HatonuevoLa GuajiraSeñal Colombia</t>
  </si>
  <si>
    <t>HatonuevoLa GuajiraTelecaribe</t>
  </si>
  <si>
    <t>HatonuevoLa GuajiraRCN TV S.A.</t>
  </si>
  <si>
    <t>HatonuevoLa GuajiraCaracol TV S.A.</t>
  </si>
  <si>
    <t>La Jagua del PilarLa GuajiraCanal Uno</t>
  </si>
  <si>
    <t>La Jagua del PilarLa GuajiraC.Institucional</t>
  </si>
  <si>
    <t>La Jagua del PilarLa GuajiraSeñal Colombia</t>
  </si>
  <si>
    <t>La Jagua del PilarLa GuajiraTelecaribe</t>
  </si>
  <si>
    <t>La Jagua del PilarLa GuajiraRCN TV S.A.</t>
  </si>
  <si>
    <t>La Jagua del PilarLa GuajiraCaracol TV S.A.</t>
  </si>
  <si>
    <t>MaicaoLa GuajiraCanal Uno</t>
  </si>
  <si>
    <t>MaicaoLa GuajiraC.Institucional</t>
  </si>
  <si>
    <t>MaicaoLa GuajiraSeñal Colombia</t>
  </si>
  <si>
    <t>MaicaoLa GuajiraTelecaribe</t>
  </si>
  <si>
    <t>MaicaoLa GuajiraRCN TV S.A.</t>
  </si>
  <si>
    <t>MaicaoLa GuajiraCaracol TV S.A.</t>
  </si>
  <si>
    <t>ManaureLa GuajiraCanal Uno</t>
  </si>
  <si>
    <t>ManaureLa GuajiraC.Institucional</t>
  </si>
  <si>
    <t>ManaureLa GuajiraSeñal Colombia</t>
  </si>
  <si>
    <t>ManaureLa GuajiraTelecaribe</t>
  </si>
  <si>
    <t>ManaureLa GuajiraRCN TV S.A.</t>
  </si>
  <si>
    <t>ManaureLa GuajiraCaracol TV S.A.</t>
  </si>
  <si>
    <t>San Juan del CesarLa GuajiraCanal Uno</t>
  </si>
  <si>
    <t>San Juan del CesarLa GuajiraC.Institucional</t>
  </si>
  <si>
    <t>San Juan del CesarLa GuajiraSeñal Colombia</t>
  </si>
  <si>
    <t>San Juan del CesarLa GuajiraTelecaribe</t>
  </si>
  <si>
    <t>San Juan del CesarLa GuajiraRCN TV S.A.</t>
  </si>
  <si>
    <t>San Juan del CesarLa GuajiraCaracol TV S.A.</t>
  </si>
  <si>
    <t>UribiaLa GuajiraCanal Uno</t>
  </si>
  <si>
    <t>UribiaLa GuajiraC.Institucional</t>
  </si>
  <si>
    <t>UribiaLa GuajiraSeñal Colombia</t>
  </si>
  <si>
    <t>UribiaLa GuajiraTelecaribe</t>
  </si>
  <si>
    <t>UribiaLa GuajiraRCN TV S.A.</t>
  </si>
  <si>
    <t>UribiaLa GuajiraCaracol TV S.A.</t>
  </si>
  <si>
    <t>UrumitaLa GuajiraCanal Uno</t>
  </si>
  <si>
    <t>UrumitaLa GuajiraC.Institucional</t>
  </si>
  <si>
    <t>UrumitaLa GuajiraSeñal Colombia</t>
  </si>
  <si>
    <t>UrumitaLa GuajiraTelecaribe</t>
  </si>
  <si>
    <t>UrumitaLa GuajiraRCN TV S.A.</t>
  </si>
  <si>
    <t>UrumitaLa GuajiraCaracol TV S.A.</t>
  </si>
  <si>
    <t>VillanuevaLa GuajiraCanal Uno</t>
  </si>
  <si>
    <t>VillanuevaLa GuajiraC.Institucional</t>
  </si>
  <si>
    <t>VillanuevaLa GuajiraSeñal Colombia</t>
  </si>
  <si>
    <t>VillanuevaLa GuajiraTelecaribe</t>
  </si>
  <si>
    <t>VillanuevaLa GuajiraRCN TV S.A.</t>
  </si>
  <si>
    <t>VillanuevaLa GuajiraCaracol TV S.A.</t>
  </si>
  <si>
    <t>Santa MartaMagdalenaCanal Uno</t>
  </si>
  <si>
    <t>Santa MartaMagdalenaC.Institucional</t>
  </si>
  <si>
    <t>Santa MartaMagdalenaSeñal Colombia</t>
  </si>
  <si>
    <t>Santa MartaMagdalenaTelecaribe</t>
  </si>
  <si>
    <t>Santa MartaMagdalenaRCN TV S.A.</t>
  </si>
  <si>
    <t>Santa MartaMagdalenaCaracol TV S.A.</t>
  </si>
  <si>
    <t>AlgarroboMagdalenaCanal Uno</t>
  </si>
  <si>
    <t>AlgarroboMagdalenaC.Institucional</t>
  </si>
  <si>
    <t>AlgarroboMagdalenaSeñal Colombia</t>
  </si>
  <si>
    <t>AlgarroboMagdalenaTelecaribe</t>
  </si>
  <si>
    <t>AlgarroboMagdalenaRCN TV S.A.</t>
  </si>
  <si>
    <t>AlgarroboMagdalenaCaracol TV S.A.</t>
  </si>
  <si>
    <t>AracatacaMagdalenaCanal Uno</t>
  </si>
  <si>
    <t>AracatacaMagdalenaC.Institucional</t>
  </si>
  <si>
    <t>AracatacaMagdalenaSeñal Colombia</t>
  </si>
  <si>
    <t>AracatacaMagdalenaTelecaribe</t>
  </si>
  <si>
    <t>AracatacaMagdalenaRCN TV S.A.</t>
  </si>
  <si>
    <t>AracatacaMagdalenaCaracol TV S.A.</t>
  </si>
  <si>
    <t>AriguaníMagdalenaCanal Uno</t>
  </si>
  <si>
    <t>AriguaníMagdalenaC.Institucional</t>
  </si>
  <si>
    <t>AriguaníMagdalenaSeñal Colombia</t>
  </si>
  <si>
    <t>AriguaníMagdalenaTelecaribe</t>
  </si>
  <si>
    <t>AriguaníMagdalenaRCN TV S.A.</t>
  </si>
  <si>
    <t>AriguaníMagdalenaCaracol TV S.A.</t>
  </si>
  <si>
    <t>Cerro San AntonioMagdalenaCanal Uno</t>
  </si>
  <si>
    <t>Cerro San AntonioMagdalenaC.Institucional</t>
  </si>
  <si>
    <t>Cerro San AntonioMagdalenaSeñal Colombia</t>
  </si>
  <si>
    <t>Cerro San AntonioMagdalenaTelecaribe</t>
  </si>
  <si>
    <t>Cerro San AntonioMagdalenaRCN TV S.A.</t>
  </si>
  <si>
    <t>Cerro San AntonioMagdalenaCaracol TV S.A.</t>
  </si>
  <si>
    <t>ChivoloMagdalenaCanal Uno</t>
  </si>
  <si>
    <t>ChivoloMagdalenaC.Institucional</t>
  </si>
  <si>
    <t>ChivoloMagdalenaSeñal Colombia</t>
  </si>
  <si>
    <t>ChivoloMagdalenaTelecaribe</t>
  </si>
  <si>
    <t>ChivoloMagdalenaRCN TV S.A.</t>
  </si>
  <si>
    <t>ChivoloMagdalenaCaracol TV S.A.</t>
  </si>
  <si>
    <t>CiénagaMagdalenaCanal Uno</t>
  </si>
  <si>
    <t>CiénagaMagdalenaC.Institucional</t>
  </si>
  <si>
    <t>CiénagaMagdalenaSeñal Colombia</t>
  </si>
  <si>
    <t>CiénagaMagdalenaTelecaribe</t>
  </si>
  <si>
    <t>CiénagaMagdalenaRCN TV S.A.</t>
  </si>
  <si>
    <t>CiénagaMagdalenaCaracol TV S.A.</t>
  </si>
  <si>
    <t>ConcordiaMagdalenaCanal Uno</t>
  </si>
  <si>
    <t>ConcordiaMagdalenaC.Institucional</t>
  </si>
  <si>
    <t>ConcordiaMagdalenaSeñal Colombia</t>
  </si>
  <si>
    <t>ConcordiaMagdalenaTelecaribe</t>
  </si>
  <si>
    <t>ConcordiaMagdalenaRCN TV S.A.</t>
  </si>
  <si>
    <t>ConcordiaMagdalenaCaracol TV S.A.</t>
  </si>
  <si>
    <t>El BancoMagdalenaCanal Uno</t>
  </si>
  <si>
    <t>El BancoMagdalenaC.Institucional</t>
  </si>
  <si>
    <t>El BancoMagdalenaSeñal Colombia</t>
  </si>
  <si>
    <t>El BancoMagdalenaTelecaribe</t>
  </si>
  <si>
    <t>El BancoMagdalenaRCN TV S.A.</t>
  </si>
  <si>
    <t>El BancoMagdalenaCaracol TV S.A.</t>
  </si>
  <si>
    <t>El PiñonMagdalenaCanal Uno</t>
  </si>
  <si>
    <t>El PiñonMagdalenaC.Institucional</t>
  </si>
  <si>
    <t>El PiñonMagdalenaSeñal Colombia</t>
  </si>
  <si>
    <t>El PiñonMagdalenaTelecaribe</t>
  </si>
  <si>
    <t>El PiñonMagdalenaRCN TV S.A.</t>
  </si>
  <si>
    <t>El PiñonMagdalenaCaracol TV S.A.</t>
  </si>
  <si>
    <t>El ReténMagdalenaCanal Uno</t>
  </si>
  <si>
    <t>El ReténMagdalenaC.Institucional</t>
  </si>
  <si>
    <t>El ReténMagdalenaSeñal Colombia</t>
  </si>
  <si>
    <t>El ReténMagdalenaTelecaribe</t>
  </si>
  <si>
    <t>El ReténMagdalenaRCN TV S.A.</t>
  </si>
  <si>
    <t>El ReténMagdalenaCaracol TV S.A.</t>
  </si>
  <si>
    <t>FundaciónMagdalenaCanal Uno</t>
  </si>
  <si>
    <t>FundaciónMagdalenaC.Institucional</t>
  </si>
  <si>
    <t>FundaciónMagdalenaSeñal Colombia</t>
  </si>
  <si>
    <t>FundaciónMagdalenaTelecaribe</t>
  </si>
  <si>
    <t>FundaciónMagdalenaRCN TV S.A.</t>
  </si>
  <si>
    <t>FundaciónMagdalenaCaracol TV S.A.</t>
  </si>
  <si>
    <t>GuamalMagdalenaCanal Uno</t>
  </si>
  <si>
    <t>GuamalMagdalenaC.Institucional</t>
  </si>
  <si>
    <t>GuamalMagdalenaSeñal Colombia</t>
  </si>
  <si>
    <t>GuamalMagdalenaTelecaribe</t>
  </si>
  <si>
    <t>GuamalMagdalenaRCN TV S.A.</t>
  </si>
  <si>
    <t>GuamalMagdalenaCaracol TV S.A.</t>
  </si>
  <si>
    <t>Nueva GranadaMagdalenaCanal Uno</t>
  </si>
  <si>
    <t>Nueva GranadaMagdalenaC.Institucional</t>
  </si>
  <si>
    <t>Nueva GranadaMagdalenaSeñal Colombia</t>
  </si>
  <si>
    <t>Nueva GranadaMagdalenaTelecaribe</t>
  </si>
  <si>
    <t>Nueva GranadaMagdalenaRCN TV S.A.</t>
  </si>
  <si>
    <t>Nueva GranadaMagdalenaCaracol TV S.A.</t>
  </si>
  <si>
    <t>PedrazaMagdalenaCanal Uno</t>
  </si>
  <si>
    <t>PedrazaMagdalenaC.Institucional</t>
  </si>
  <si>
    <t>PedrazaMagdalenaSeñal Colombia</t>
  </si>
  <si>
    <t>PedrazaMagdalenaTelecaribe</t>
  </si>
  <si>
    <t>PedrazaMagdalenaRCN TV S.A.</t>
  </si>
  <si>
    <t>PedrazaMagdalenaCaracol TV S.A.</t>
  </si>
  <si>
    <t>Pijiño del CarmenMagdalenaCanal Uno</t>
  </si>
  <si>
    <t>Pijiño del CarmenMagdalenaC.Institucional</t>
  </si>
  <si>
    <t>Pijiño del CarmenMagdalenaSeñal Colombia</t>
  </si>
  <si>
    <t>Pijiño del CarmenMagdalenaTelecaribe</t>
  </si>
  <si>
    <t>Pijiño del CarmenMagdalenaRCN TV S.A.</t>
  </si>
  <si>
    <t>Pijiño del CarmenMagdalenaCaracol TV S.A.</t>
  </si>
  <si>
    <t>PivijayMagdalenaCanal Uno</t>
  </si>
  <si>
    <t>PivijayMagdalenaC.Institucional</t>
  </si>
  <si>
    <t>PivijayMagdalenaSeñal Colombia</t>
  </si>
  <si>
    <t>PivijayMagdalenaTelecaribe</t>
  </si>
  <si>
    <t>PivijayMagdalenaRCN TV S.A.</t>
  </si>
  <si>
    <t>PivijayMagdalenaCaracol TV S.A.</t>
  </si>
  <si>
    <t>PlatoMagdalenaCanal Uno</t>
  </si>
  <si>
    <t>PlatoMagdalenaC.Institucional</t>
  </si>
  <si>
    <t>PlatoMagdalenaSeñal Colombia</t>
  </si>
  <si>
    <t>PlatoMagdalenaTelecaribe</t>
  </si>
  <si>
    <t>PlatoMagdalenaRCN TV S.A.</t>
  </si>
  <si>
    <t>PlatoMagdalenaCaracol TV S.A.</t>
  </si>
  <si>
    <t>PuebloviejoMagdalenaCanal Uno</t>
  </si>
  <si>
    <t>PuebloviejoMagdalenaC.Institucional</t>
  </si>
  <si>
    <t>PuebloviejoMagdalenaSeñal Colombia</t>
  </si>
  <si>
    <t>PuebloviejoMagdalenaTelecaribe</t>
  </si>
  <si>
    <t>PuebloviejoMagdalenaRCN TV S.A.</t>
  </si>
  <si>
    <t>PuebloviejoMagdalenaCaracol TV S.A.</t>
  </si>
  <si>
    <t>RemolinoMagdalenaCanal Uno</t>
  </si>
  <si>
    <t>RemolinoMagdalenaC.Institucional</t>
  </si>
  <si>
    <t>RemolinoMagdalenaSeñal Colombia</t>
  </si>
  <si>
    <t>RemolinoMagdalenaTelecaribe</t>
  </si>
  <si>
    <t>RemolinoMagdalenaRCN TV S.A.</t>
  </si>
  <si>
    <t>RemolinoMagdalenaCaracol TV S.A.</t>
  </si>
  <si>
    <t>Sabanas de San AngelMagdalenaCanal Uno</t>
  </si>
  <si>
    <t>Sabanas de San AngelMagdalenaC.Institucional</t>
  </si>
  <si>
    <t>Sabanas de San AngelMagdalenaSeñal Colombia</t>
  </si>
  <si>
    <t>Sabanas de San AngelMagdalenaTelecaribe</t>
  </si>
  <si>
    <t>Sabanas de San AngelMagdalenaRCN TV S.A.</t>
  </si>
  <si>
    <t>Sabanas de San AngelMagdalenaCaracol TV S.A.</t>
  </si>
  <si>
    <t>SalaminaMagdalenaCanal Uno</t>
  </si>
  <si>
    <t>SalaminaMagdalenaC.Institucional</t>
  </si>
  <si>
    <t>SalaminaMagdalenaSeñal Colombia</t>
  </si>
  <si>
    <t>SalaminaMagdalenaTelecaribe</t>
  </si>
  <si>
    <t>SalaminaMagdalenaRCN TV S.A.</t>
  </si>
  <si>
    <t>SalaminaMagdalenaCaracol TV S.A.</t>
  </si>
  <si>
    <t>San Sebastián de BuenavistaMagdalenaCanal Uno</t>
  </si>
  <si>
    <t>San Sebastián de BuenavistaMagdalenaC.Institucional</t>
  </si>
  <si>
    <t>San Sebastián de BuenavistaMagdalenaSeñal Colombia</t>
  </si>
  <si>
    <t>San Sebastián de BuenavistaMagdalenaTelecaribe</t>
  </si>
  <si>
    <t>San Sebastián de BuenavistaMagdalenaRCN TV S.A.</t>
  </si>
  <si>
    <t>San Sebastián de BuenavistaMagdalenaCaracol TV S.A.</t>
  </si>
  <si>
    <t>San ZenónMagdalenaCanal Uno</t>
  </si>
  <si>
    <t>San ZenónMagdalenaC.Institucional</t>
  </si>
  <si>
    <t>San ZenónMagdalenaSeñal Colombia</t>
  </si>
  <si>
    <t>San ZenónMagdalenaTelecaribe</t>
  </si>
  <si>
    <t>San ZenónMagdalenaRCN TV S.A.</t>
  </si>
  <si>
    <t>San ZenónMagdalenaCaracol TV S.A.</t>
  </si>
  <si>
    <t>Santa AnaMagdalenaCanal Uno</t>
  </si>
  <si>
    <t>Santa AnaMagdalenaC.Institucional</t>
  </si>
  <si>
    <t>Santa AnaMagdalenaSeñal Colombia</t>
  </si>
  <si>
    <t>Santa AnaMagdalenaTelecaribe</t>
  </si>
  <si>
    <t>Santa AnaMagdalenaRCN TV S.A.</t>
  </si>
  <si>
    <t>Santa AnaMagdalenaCaracol TV S.A.</t>
  </si>
  <si>
    <t>Santa Bárbara de PintoMagdalenaCanal Uno</t>
  </si>
  <si>
    <t>Santa Bárbara de PintoMagdalenaC.Institucional</t>
  </si>
  <si>
    <t>Santa Bárbara de PintoMagdalenaSeñal Colombia</t>
  </si>
  <si>
    <t>Santa Bárbara de PintoMagdalenaTelecaribe</t>
  </si>
  <si>
    <t>Santa Bárbara de PintoMagdalenaRCN TV S.A.</t>
  </si>
  <si>
    <t>Santa Bárbara de PintoMagdalenaCaracol TV S.A.</t>
  </si>
  <si>
    <t>SitionuevoMagdalenaCanal Uno</t>
  </si>
  <si>
    <t>SitionuevoMagdalenaC.Institucional</t>
  </si>
  <si>
    <t>SitionuevoMagdalenaSeñal Colombia</t>
  </si>
  <si>
    <t>SitionuevoMagdalenaTelecaribe</t>
  </si>
  <si>
    <t>SitionuevoMagdalenaRCN TV S.A.</t>
  </si>
  <si>
    <t>SitionuevoMagdalenaCaracol TV S.A.</t>
  </si>
  <si>
    <t>TenerifeMagdalenaCanal Uno</t>
  </si>
  <si>
    <t>TenerifeMagdalenaC.Institucional</t>
  </si>
  <si>
    <t>TenerifeMagdalenaSeñal Colombia</t>
  </si>
  <si>
    <t>TenerifeMagdalenaTelecaribe</t>
  </si>
  <si>
    <t>TenerifeMagdalenaRCN TV S.A.</t>
  </si>
  <si>
    <t>TenerifeMagdalenaCaracol TV S.A.</t>
  </si>
  <si>
    <t>ZapayánMagdalenaCanal Uno</t>
  </si>
  <si>
    <t>ZapayánMagdalenaC.Institucional</t>
  </si>
  <si>
    <t>ZapayánMagdalenaSeñal Colombia</t>
  </si>
  <si>
    <t>ZapayánMagdalenaTelecaribe</t>
  </si>
  <si>
    <t>ZapayánMagdalenaRCN TV S.A.</t>
  </si>
  <si>
    <t>ZapayánMagdalenaCaracol TV S.A.</t>
  </si>
  <si>
    <t>Zona BananeraMagdalenaCanal Uno</t>
  </si>
  <si>
    <t>Zona BananeraMagdalenaC.Institucional</t>
  </si>
  <si>
    <t>Zona BananeraMagdalenaSeñal Colombia</t>
  </si>
  <si>
    <t>Zona BananeraMagdalenaTelecaribe</t>
  </si>
  <si>
    <t>Zona BananeraMagdalenaRCN TV S.A.</t>
  </si>
  <si>
    <t>Zona BananeraMagdalenaCaracol TV S.A.</t>
  </si>
  <si>
    <t>VillavicencioMetaCanal Uno</t>
  </si>
  <si>
    <t>VillavicencioMetaC.Institucional</t>
  </si>
  <si>
    <t>VillavicencioMetaSeñal Colombia</t>
  </si>
  <si>
    <t>VillavicencioMetaTeveandina</t>
  </si>
  <si>
    <t>VillavicencioMetaRCN TV S.A.</t>
  </si>
  <si>
    <t>VillavicencioMetaCaracol TV S.A.</t>
  </si>
  <si>
    <t>AcacíasMetaCanal Uno</t>
  </si>
  <si>
    <t>AcacíasMetaC.Institucional</t>
  </si>
  <si>
    <t>AcacíasMetaSeñal Colombia</t>
  </si>
  <si>
    <t>AcacíasMetaTeveandina</t>
  </si>
  <si>
    <t>AcacíasMetaRCN TV S.A.</t>
  </si>
  <si>
    <t>AcacíasMetaCaracol TV S.A.</t>
  </si>
  <si>
    <t>Barranca de UpíaMetaCanal Uno</t>
  </si>
  <si>
    <t>Barranca de UpíaMetaC.Institucional</t>
  </si>
  <si>
    <t>Barranca de UpíaMetaSeñal Colombia</t>
  </si>
  <si>
    <t>Barranca de UpíaMetaTeveandina</t>
  </si>
  <si>
    <t>Barranca de UpíaMetaRCN TV S.A.</t>
  </si>
  <si>
    <t>Barranca de UpíaMetaCaracol TV S.A.</t>
  </si>
  <si>
    <t>CabuyaroMetaCanal Uno</t>
  </si>
  <si>
    <t>CabuyaroMetaC.Institucional</t>
  </si>
  <si>
    <t>CabuyaroMetaSeñal Colombia</t>
  </si>
  <si>
    <t>CabuyaroMetaTeveandina</t>
  </si>
  <si>
    <t>CabuyaroMetaRCN TV S.A.</t>
  </si>
  <si>
    <t>CabuyaroMetaCaracol TV S.A.</t>
  </si>
  <si>
    <t>Castilla la NuevaMetaCanal Uno</t>
  </si>
  <si>
    <t>Castilla la NuevaMetaC.Institucional</t>
  </si>
  <si>
    <t>Castilla la NuevaMetaSeñal Colombia</t>
  </si>
  <si>
    <t>Castilla la NuevaMetaTeveandina</t>
  </si>
  <si>
    <t>Castilla la NuevaMetaRCN TV S.A.</t>
  </si>
  <si>
    <t>Castilla la NuevaMetaCaracol TV S.A.</t>
  </si>
  <si>
    <t>CubarralMetaCanal Uno</t>
  </si>
  <si>
    <t>CubarralMetaC.Institucional</t>
  </si>
  <si>
    <t>CubarralMetaSeñal Colombia</t>
  </si>
  <si>
    <t>CubarralMetaTeveandina</t>
  </si>
  <si>
    <t>CubarralMetaRCN TV S.A.</t>
  </si>
  <si>
    <t>CubarralMetaCaracol TV S.A.</t>
  </si>
  <si>
    <t>CumaralMetaCanal Uno</t>
  </si>
  <si>
    <t>CumaralMetaC.Institucional</t>
  </si>
  <si>
    <t>CumaralMetaSeñal Colombia</t>
  </si>
  <si>
    <t>CumaralMetaTeveandina</t>
  </si>
  <si>
    <t>CumaralMetaRCN TV S.A.</t>
  </si>
  <si>
    <t>CumaralMetaCaracol TV S.A.</t>
  </si>
  <si>
    <t>El CalvarioMetaCanal Uno</t>
  </si>
  <si>
    <t>El CalvarioMetaC.Institucional</t>
  </si>
  <si>
    <t>El CalvarioMetaSeñal Colombia</t>
  </si>
  <si>
    <t>El CalvarioMetaTeveandina</t>
  </si>
  <si>
    <t>El CalvarioMetaRCN TV S.A.</t>
  </si>
  <si>
    <t>El CalvarioMetaCaracol TV S.A.</t>
  </si>
  <si>
    <t>El CastilloMetaCanal Uno</t>
  </si>
  <si>
    <t>El CastilloMetaC.Institucional</t>
  </si>
  <si>
    <t>El CastilloMetaSeñal Colombia</t>
  </si>
  <si>
    <t>El CastilloMetaTeveandina</t>
  </si>
  <si>
    <t>El CastilloMetaRCN TV S.A.</t>
  </si>
  <si>
    <t>El CastilloMetaCaracol TV S.A.</t>
  </si>
  <si>
    <t>El DoradoMetaCanal Uno</t>
  </si>
  <si>
    <t>El DoradoMetaC.Institucional</t>
  </si>
  <si>
    <t>El DoradoMetaSeñal Colombia</t>
  </si>
  <si>
    <t>El DoradoMetaTeveandina</t>
  </si>
  <si>
    <t>El DoradoMetaRCN TV S.A.</t>
  </si>
  <si>
    <t>El DoradoMetaCaracol TV S.A.</t>
  </si>
  <si>
    <t>Fuente de OroMetaCanal Uno</t>
  </si>
  <si>
    <t>Fuente de OroMetaC.Institucional</t>
  </si>
  <si>
    <t>Fuente de OroMetaSeñal Colombia</t>
  </si>
  <si>
    <t>Fuente de OroMetaTeveandina</t>
  </si>
  <si>
    <t>Fuente de OroMetaRCN TV S.A.</t>
  </si>
  <si>
    <t>Fuente de OroMetaCaracol TV S.A.</t>
  </si>
  <si>
    <t>GranadaMetaCanal Uno</t>
  </si>
  <si>
    <t>GranadaMetaC.Institucional</t>
  </si>
  <si>
    <t>GranadaMetaSeñal Colombia</t>
  </si>
  <si>
    <t>GranadaMetaTeveandina</t>
  </si>
  <si>
    <t>GranadaMetaRCN TV S.A.</t>
  </si>
  <si>
    <t>GranadaMetaCaracol TV S.A.</t>
  </si>
  <si>
    <t>GuamalMetaCanal Uno</t>
  </si>
  <si>
    <t>GuamalMetaC.Institucional</t>
  </si>
  <si>
    <t>GuamalMetaSeñal Colombia</t>
  </si>
  <si>
    <t>GuamalMetaTeveandina</t>
  </si>
  <si>
    <t>GuamalMetaRCN TV S.A.</t>
  </si>
  <si>
    <t>GuamalMetaCaracol TV S.A.</t>
  </si>
  <si>
    <t>MapiripánMetaCanal Uno</t>
  </si>
  <si>
    <t>MapiripánMetaC.Institucional</t>
  </si>
  <si>
    <t>MapiripánMetaSeñal Colombia</t>
  </si>
  <si>
    <t>MapiripánMetaTeveandina</t>
  </si>
  <si>
    <t>MapiripánMetaRCN TV S.A.</t>
  </si>
  <si>
    <t>MapiripánMetaCaracol TV S.A.</t>
  </si>
  <si>
    <t>MesetasMetaCanal Uno</t>
  </si>
  <si>
    <t>MesetasMetaC.Institucional</t>
  </si>
  <si>
    <t>MesetasMetaSeñal Colombia</t>
  </si>
  <si>
    <t>MesetasMetaTeveandina</t>
  </si>
  <si>
    <t>MesetasMetaRCN TV S.A.</t>
  </si>
  <si>
    <t>MesetasMetaCaracol TV S.A.</t>
  </si>
  <si>
    <t>La MacarenaMetaCanal Uno</t>
  </si>
  <si>
    <t>La MacarenaMetaC.Institucional</t>
  </si>
  <si>
    <t>La MacarenaMetaSeñal Colombia</t>
  </si>
  <si>
    <t>La MacarenaMetaTeveandina</t>
  </si>
  <si>
    <t>La MacarenaMetaRCN TV S.A.</t>
  </si>
  <si>
    <t>La MacarenaMetaCaracol TV S.A.</t>
  </si>
  <si>
    <t>UribeMetaCanal Uno</t>
  </si>
  <si>
    <t>UribeMetaC.Institucional</t>
  </si>
  <si>
    <t>UribeMetaSeñal Colombia</t>
  </si>
  <si>
    <t>UribeMetaTeveandina</t>
  </si>
  <si>
    <t>UribeMetaRCN TV S.A.</t>
  </si>
  <si>
    <t>UribeMetaCaracol TV S.A.</t>
  </si>
  <si>
    <t>LejaníasMetaCanal Uno</t>
  </si>
  <si>
    <t>LejaníasMetaC.Institucional</t>
  </si>
  <si>
    <t>LejaníasMetaSeñal Colombia</t>
  </si>
  <si>
    <t>LejaníasMetaTeveandina</t>
  </si>
  <si>
    <t>LejaníasMetaRCN TV S.A.</t>
  </si>
  <si>
    <t>LejaníasMetaCaracol TV S.A.</t>
  </si>
  <si>
    <t>Puerto ConcordiaMetaCanal Uno</t>
  </si>
  <si>
    <t>Puerto ConcordiaMetaC.Institucional</t>
  </si>
  <si>
    <t>Puerto ConcordiaMetaSeñal Colombia</t>
  </si>
  <si>
    <t>Puerto ConcordiaMetaTeveandina</t>
  </si>
  <si>
    <t>Puerto ConcordiaMetaRCN TV S.A.</t>
  </si>
  <si>
    <t>Puerto ConcordiaMetaCaracol TV S.A.</t>
  </si>
  <si>
    <t>Puerto GaitánMetaCanal Uno</t>
  </si>
  <si>
    <t>Puerto GaitánMetaC.Institucional</t>
  </si>
  <si>
    <t>Puerto GaitánMetaSeñal Colombia</t>
  </si>
  <si>
    <t>Puerto GaitánMetaTeveandina</t>
  </si>
  <si>
    <t>Puerto GaitánMetaRCN TV S.A.</t>
  </si>
  <si>
    <t>Puerto GaitánMetaCaracol TV S.A.</t>
  </si>
  <si>
    <t>Puerto LópezMetaCanal Uno</t>
  </si>
  <si>
    <t>Puerto LópezMetaC.Institucional</t>
  </si>
  <si>
    <t>Puerto LópezMetaSeñal Colombia</t>
  </si>
  <si>
    <t>Puerto LópezMetaTeveandina</t>
  </si>
  <si>
    <t>Puerto LópezMetaRCN TV S.A.</t>
  </si>
  <si>
    <t>Puerto LópezMetaCaracol TV S.A.</t>
  </si>
  <si>
    <t>Puerto LlerasMetaCanal Uno</t>
  </si>
  <si>
    <t>Puerto LlerasMetaC.Institucional</t>
  </si>
  <si>
    <t>Puerto LlerasMetaSeñal Colombia</t>
  </si>
  <si>
    <t>Puerto LlerasMetaTeveandina</t>
  </si>
  <si>
    <t>Puerto LlerasMetaRCN TV S.A.</t>
  </si>
  <si>
    <t>Puerto LlerasMetaCaracol TV S.A.</t>
  </si>
  <si>
    <t>Puerto RicoMetaCanal Uno</t>
  </si>
  <si>
    <t>Puerto RicoMetaC.Institucional</t>
  </si>
  <si>
    <t>Puerto RicoMetaSeñal Colombia</t>
  </si>
  <si>
    <t>Puerto RicoMetaTeveandina</t>
  </si>
  <si>
    <t>Puerto RicoMetaRCN TV S.A.</t>
  </si>
  <si>
    <t>Puerto RicoMetaCaracol TV S.A.</t>
  </si>
  <si>
    <t>RestrepoMetaCanal Uno</t>
  </si>
  <si>
    <t>RestrepoMetaC.Institucional</t>
  </si>
  <si>
    <t>RestrepoMetaSeñal Colombia</t>
  </si>
  <si>
    <t>RestrepoMetaTeveandina</t>
  </si>
  <si>
    <t>RestrepoMetaRCN TV S.A.</t>
  </si>
  <si>
    <t>RestrepoMetaCaracol TV S.A.</t>
  </si>
  <si>
    <t>San Carlos de GuaroaMetaCanal Uno</t>
  </si>
  <si>
    <t>San Carlos de GuaroaMetaC.Institucional</t>
  </si>
  <si>
    <t>San Carlos de GuaroaMetaSeñal Colombia</t>
  </si>
  <si>
    <t>San Carlos de GuaroaMetaTeveandina</t>
  </si>
  <si>
    <t>San Carlos de GuaroaMetaRCN TV S.A.</t>
  </si>
  <si>
    <t>San Carlos de GuaroaMetaCaracol TV S.A.</t>
  </si>
  <si>
    <t>San Juan de AramaMetaCanal Uno</t>
  </si>
  <si>
    <t>San Juan de AramaMetaC.Institucional</t>
  </si>
  <si>
    <t>San Juan de AramaMetaSeñal Colombia</t>
  </si>
  <si>
    <t>San Juan de AramaMetaTeveandina</t>
  </si>
  <si>
    <t>San Juan de AramaMetaRCN TV S.A.</t>
  </si>
  <si>
    <t>San Juan de AramaMetaCaracol TV S.A.</t>
  </si>
  <si>
    <t>San JuanitoMetaCanal Uno</t>
  </si>
  <si>
    <t>San JuanitoMetaC.Institucional</t>
  </si>
  <si>
    <t>San JuanitoMetaSeñal Colombia</t>
  </si>
  <si>
    <t>San JuanitoMetaTeveandina</t>
  </si>
  <si>
    <t>San JuanitoMetaRCN TV S.A.</t>
  </si>
  <si>
    <t>San JuanitoMetaCaracol TV S.A.</t>
  </si>
  <si>
    <t>San MartínMetaCanal Uno</t>
  </si>
  <si>
    <t>San MartínMetaC.Institucional</t>
  </si>
  <si>
    <t>San MartínMetaSeñal Colombia</t>
  </si>
  <si>
    <t>San MartínMetaTeveandina</t>
  </si>
  <si>
    <t>San MartínMetaRCN TV S.A.</t>
  </si>
  <si>
    <t>San MartínMetaCaracol TV S.A.</t>
  </si>
  <si>
    <t>VistahermosaMetaCanal Uno</t>
  </si>
  <si>
    <t>VistahermosaMetaC.Institucional</t>
  </si>
  <si>
    <t>VistahermosaMetaSeñal Colombia</t>
  </si>
  <si>
    <t>VistahermosaMetaTeveandina</t>
  </si>
  <si>
    <t>VistahermosaMetaRCN TV S.A.</t>
  </si>
  <si>
    <t>VistahermosaMetaCaracol TV S.A.</t>
  </si>
  <si>
    <t>PastoNariñoCanal Uno</t>
  </si>
  <si>
    <t>PastoNariñoC.Institucional</t>
  </si>
  <si>
    <t>PastoNariñoSeñal Colombia</t>
  </si>
  <si>
    <t>PastoNariñoTelepacífico</t>
  </si>
  <si>
    <t>PastoNariñoRCN TV S.A.</t>
  </si>
  <si>
    <t>PastoNariñoCaracol TV S.A.</t>
  </si>
  <si>
    <t>PastoNariñoTelepasto</t>
  </si>
  <si>
    <t>AlbánNariñoCanal Uno</t>
  </si>
  <si>
    <t>AlbánNariñoC.Institucional</t>
  </si>
  <si>
    <t>AlbánNariñoSeñal Colombia</t>
  </si>
  <si>
    <t>AlbánNariñoTelepacífico</t>
  </si>
  <si>
    <t>AlbánNariñoRCN TV S.A.</t>
  </si>
  <si>
    <t>AlbánNariñoCaracol TV S.A.</t>
  </si>
  <si>
    <t>AldanaNariñoCanal Uno</t>
  </si>
  <si>
    <t>AldanaNariñoC.Institucional</t>
  </si>
  <si>
    <t>AldanaNariñoSeñal Colombia</t>
  </si>
  <si>
    <t>AldanaNariñoTelepacífico</t>
  </si>
  <si>
    <t>AldanaNariñoRCN TV S.A.</t>
  </si>
  <si>
    <t>AncuyáNariñoCanal Uno</t>
  </si>
  <si>
    <t>AncuyáNariñoC.Institucional</t>
  </si>
  <si>
    <t>AncuyáNariñoSeñal Colombia</t>
  </si>
  <si>
    <t>AncuyáNariñoTelepacífico</t>
  </si>
  <si>
    <t>AncuyáNariñoRCN TV S.A.</t>
  </si>
  <si>
    <t>AncuyáNariñoCaracol TV S.A.</t>
  </si>
  <si>
    <t>ArboledaNariñoCanal Uno</t>
  </si>
  <si>
    <t>ArboledaNariñoC.Institucional</t>
  </si>
  <si>
    <t>ArboledaNariñoSeñal Colombia</t>
  </si>
  <si>
    <t>ArboledaNariñoTelepacífico</t>
  </si>
  <si>
    <t>ArboledaNariñoRCN TV S.A.</t>
  </si>
  <si>
    <t>ArboledaNariñoCaracol TV S.A.</t>
  </si>
  <si>
    <t>BarbacoasNariñoCanal Uno</t>
  </si>
  <si>
    <t>BarbacoasNariñoC.Institucional</t>
  </si>
  <si>
    <t>BarbacoasNariñoSeñal Colombia</t>
  </si>
  <si>
    <t>BarbacoasNariñoTelepacífico</t>
  </si>
  <si>
    <t>BarbacoasNariñoRCN TV S.A.</t>
  </si>
  <si>
    <t>BarbacoasNariñoCaracol TV S.A.</t>
  </si>
  <si>
    <t>BelénNariñoCanal Uno</t>
  </si>
  <si>
    <t>BelénNariñoC.Institucional</t>
  </si>
  <si>
    <t>BelénNariñoSeñal Colombia</t>
  </si>
  <si>
    <t>BelénNariñoTelepacífico</t>
  </si>
  <si>
    <t>BelénNariñoRCN TV S.A.</t>
  </si>
  <si>
    <t>BelénNariñoCaracol TV S.A.</t>
  </si>
  <si>
    <t>BuesacoNariñoCanal Uno</t>
  </si>
  <si>
    <t>BuesacoNariñoC.Institucional</t>
  </si>
  <si>
    <t>BuesacoNariñoSeñal Colombia</t>
  </si>
  <si>
    <t>BuesacoNariñoTelepacífico</t>
  </si>
  <si>
    <t>BuesacoNariñoRCN TV S.A.</t>
  </si>
  <si>
    <t>BuesacoNariñoCaracol TV S.A.</t>
  </si>
  <si>
    <t>ColónNariñoCanal Uno</t>
  </si>
  <si>
    <t>ColónNariñoC.Institucional</t>
  </si>
  <si>
    <t>ColónNariñoSeñal Colombia</t>
  </si>
  <si>
    <t>ColónNariñoTelepacífico</t>
  </si>
  <si>
    <t>ColónNariñoRCN TV S.A.</t>
  </si>
  <si>
    <t>ColónNariñoCaracol TV S.A.</t>
  </si>
  <si>
    <t>ConsacaNariñoCanal Uno</t>
  </si>
  <si>
    <t>ConsacaNariñoC.Institucional</t>
  </si>
  <si>
    <t>ConsacaNariñoSeñal Colombia</t>
  </si>
  <si>
    <t>ConsacaNariñoTelepacífico</t>
  </si>
  <si>
    <t>ConsacaNariñoRCN TV S.A.</t>
  </si>
  <si>
    <t>ConsacaNariñoCaracol TV S.A.</t>
  </si>
  <si>
    <t>ContaderoNariñoCanal Uno</t>
  </si>
  <si>
    <t>ContaderoNariñoC.Institucional</t>
  </si>
  <si>
    <t>ContaderoNariñoSeñal Colombia</t>
  </si>
  <si>
    <t>ContaderoNariñoTelepacífico</t>
  </si>
  <si>
    <t>ContaderoNariñoRCN TV S.A.</t>
  </si>
  <si>
    <t>ContaderoNariñoCaracol TV S.A.</t>
  </si>
  <si>
    <t>CórdobaNariñoCanal Uno</t>
  </si>
  <si>
    <t>CórdobaNariñoC.Institucional</t>
  </si>
  <si>
    <t>CórdobaNariñoSeñal Colombia</t>
  </si>
  <si>
    <t>CórdobaNariñoTelepacífico</t>
  </si>
  <si>
    <t>CórdobaNariñoRCN TV S.A.</t>
  </si>
  <si>
    <t>CórdobaNariñoCaracol TV S.A.</t>
  </si>
  <si>
    <t>CuaspudNariñoCanal Uno</t>
  </si>
  <si>
    <t>CuaspudNariñoC.Institucional</t>
  </si>
  <si>
    <t>CuaspudNariñoSeñal Colombia</t>
  </si>
  <si>
    <t>CuaspudNariñoTelepacífico</t>
  </si>
  <si>
    <t>CuaspudNariñoRCN TV S.A.</t>
  </si>
  <si>
    <t>CumbalNariñoCanal Uno</t>
  </si>
  <si>
    <t>CumbalNariñoC.Institucional</t>
  </si>
  <si>
    <t>CumbalNariñoSeñal Colombia</t>
  </si>
  <si>
    <t>CumbalNariñoTelepacífico</t>
  </si>
  <si>
    <t>CumbalNariñoRCN TV S.A.</t>
  </si>
  <si>
    <t>CumbalNariñoCaracol TV S.A.</t>
  </si>
  <si>
    <t>CumbitaraNariñoCanal Uno</t>
  </si>
  <si>
    <t>CumbitaraNariñoC.Institucional</t>
  </si>
  <si>
    <t>CumbitaraNariñoSeñal Colombia</t>
  </si>
  <si>
    <t>CumbitaraNariñoTelepacífico</t>
  </si>
  <si>
    <t>CumbitaraNariñoRCN TV S.A.</t>
  </si>
  <si>
    <t>CumbitaraNariñoCaracol TV S.A.</t>
  </si>
  <si>
    <t>ChachagüíNariñoCanal Uno</t>
  </si>
  <si>
    <t>ChachagüíNariñoC.Institucional</t>
  </si>
  <si>
    <t>ChachagüíNariñoSeñal Colombia</t>
  </si>
  <si>
    <t>ChachagüíNariñoTelepacífico</t>
  </si>
  <si>
    <t>ChachagüíNariñoRCN TV S.A.</t>
  </si>
  <si>
    <t>ChachagüíNariñoCaracol TV S.A.</t>
  </si>
  <si>
    <t>El CharcoNariñoCanal Uno</t>
  </si>
  <si>
    <t>El CharcoNariñoC.Institucional</t>
  </si>
  <si>
    <t>El CharcoNariñoSeñal Colombia</t>
  </si>
  <si>
    <t>El CharcoNariñoTelepacífico</t>
  </si>
  <si>
    <t>El CharcoNariñoRCN TV S.A.</t>
  </si>
  <si>
    <t>El CharcoNariñoCaracol TV S.A.</t>
  </si>
  <si>
    <t>El PeñolNariñoCanal Uno</t>
  </si>
  <si>
    <t>El PeñolNariñoC.Institucional</t>
  </si>
  <si>
    <t>El PeñolNariñoSeñal Colombia</t>
  </si>
  <si>
    <t>El PeñolNariñoTelepacífico</t>
  </si>
  <si>
    <t>El PeñolNariñoRCN TV S.A.</t>
  </si>
  <si>
    <t>El PeñolNariñoCaracol TV S.A.</t>
  </si>
  <si>
    <t>El RosarioNariñoCanal Uno</t>
  </si>
  <si>
    <t>El RosarioNariñoC.Institucional</t>
  </si>
  <si>
    <t>El RosarioNariñoSeñal Colombia</t>
  </si>
  <si>
    <t>El RosarioNariñoTelepacífico</t>
  </si>
  <si>
    <t>El RosarioNariñoRCN TV S.A.</t>
  </si>
  <si>
    <t>El RosarioNariñoCaracol TV S.A.</t>
  </si>
  <si>
    <t>El Tablón de GómezNariñoCanal Uno</t>
  </si>
  <si>
    <t>El Tablón de GómezNariñoC.Institucional</t>
  </si>
  <si>
    <t>El Tablón de GómezNariñoSeñal Colombia</t>
  </si>
  <si>
    <t>El Tablón de GómezNariñoTelepacífico</t>
  </si>
  <si>
    <t>El Tablón de GómezNariñoRCN TV S.A.</t>
  </si>
  <si>
    <t>El Tablón de GómezNariñoCaracol TV S.A.</t>
  </si>
  <si>
    <t>El TamboNariñoCanal Uno</t>
  </si>
  <si>
    <t>El TamboNariñoC.Institucional</t>
  </si>
  <si>
    <t>El TamboNariñoSeñal Colombia</t>
  </si>
  <si>
    <t>El TamboNariñoTelepacífico</t>
  </si>
  <si>
    <t>El TamboNariñoRCN TV S.A.</t>
  </si>
  <si>
    <t>El TamboNariñoCaracol TV S.A.</t>
  </si>
  <si>
    <t>FunesNariñoCanal Uno</t>
  </si>
  <si>
    <t>FunesNariñoC.Institucional</t>
  </si>
  <si>
    <t>FunesNariñoSeñal Colombia</t>
  </si>
  <si>
    <t>FunesNariñoTelepacífico</t>
  </si>
  <si>
    <t>FunesNariñoRCN TV S.A.</t>
  </si>
  <si>
    <t>FunesNariñoCaracol TV S.A.</t>
  </si>
  <si>
    <t>GuachucalNariñoCanal Uno</t>
  </si>
  <si>
    <t>GuachucalNariñoC.Institucional</t>
  </si>
  <si>
    <t>GuachucalNariñoSeñal Colombia</t>
  </si>
  <si>
    <t>GuachucalNariñoTelepacífico</t>
  </si>
  <si>
    <t>GuachucalNariñoRCN TV S.A.</t>
  </si>
  <si>
    <t>GuachucalNariñoCaracol TV S.A.</t>
  </si>
  <si>
    <t>GuaitarillaNariñoCanal Uno</t>
  </si>
  <si>
    <t>GuaitarillaNariñoC.Institucional</t>
  </si>
  <si>
    <t>GuaitarillaNariñoSeñal Colombia</t>
  </si>
  <si>
    <t>GuaitarillaNariñoTelepacífico</t>
  </si>
  <si>
    <t>GuaitarillaNariñoRCN TV S.A.</t>
  </si>
  <si>
    <t>GuaitarillaNariñoCaracol TV S.A.</t>
  </si>
  <si>
    <t>GualmatánNariñoCanal Uno</t>
  </si>
  <si>
    <t>GualmatánNariñoC.Institucional</t>
  </si>
  <si>
    <t>GualmatánNariñoSeñal Colombia</t>
  </si>
  <si>
    <t>GualmatánNariñoTelepacífico</t>
  </si>
  <si>
    <t>GualmatánNariñoRCN TV S.A.</t>
  </si>
  <si>
    <t>GualmatánNariñoCaracol TV S.A.</t>
  </si>
  <si>
    <t>IlesNariñoCanal Uno</t>
  </si>
  <si>
    <t>IlesNariñoC.Institucional</t>
  </si>
  <si>
    <t>IlesNariñoSeñal Colombia</t>
  </si>
  <si>
    <t>IlesNariñoTelepacífico</t>
  </si>
  <si>
    <t>IlesNariñoRCN TV S.A.</t>
  </si>
  <si>
    <t>IlesNariñoCaracol TV S.A.</t>
  </si>
  <si>
    <t>ImuésNariñoCanal Uno</t>
  </si>
  <si>
    <t>ImuésNariñoC.Institucional</t>
  </si>
  <si>
    <t>ImuésNariñoSeñal Colombia</t>
  </si>
  <si>
    <t>ImuésNariñoTelepacífico</t>
  </si>
  <si>
    <t>ImuésNariñoRCN TV S.A.</t>
  </si>
  <si>
    <t>ImuésNariñoCaracol TV S.A.</t>
  </si>
  <si>
    <t>IpialesNariñoCanal Uno</t>
  </si>
  <si>
    <t>IpialesNariñoC.Institucional</t>
  </si>
  <si>
    <t>IpialesNariñoSeñal Colombia</t>
  </si>
  <si>
    <t>IpialesNariñoTelepacífico</t>
  </si>
  <si>
    <t>IpialesNariñoRCN TV S.A.</t>
  </si>
  <si>
    <t>IpialesNariñoCaracol TV S.A.</t>
  </si>
  <si>
    <t>IpialesNariñoTV Ipiales</t>
  </si>
  <si>
    <t>La CruzNariñoCanal Uno</t>
  </si>
  <si>
    <t>La CruzNariñoC.Institucional</t>
  </si>
  <si>
    <t>La CruzNariñoSeñal Colombia</t>
  </si>
  <si>
    <t>La CruzNariñoTelepacífico</t>
  </si>
  <si>
    <t>La CruzNariñoRCN TV S.A.</t>
  </si>
  <si>
    <t>La CruzNariñoCaracol TV S.A.</t>
  </si>
  <si>
    <t>La FloridaNariñoCanal Uno</t>
  </si>
  <si>
    <t>La FloridaNariñoC.Institucional</t>
  </si>
  <si>
    <t>La FloridaNariñoSeñal Colombia</t>
  </si>
  <si>
    <t>La FloridaNariñoTelepacífico</t>
  </si>
  <si>
    <t>La FloridaNariñoRCN TV S.A.</t>
  </si>
  <si>
    <t>La FloridaNariñoCaracol TV S.A.</t>
  </si>
  <si>
    <t>La LlanadaNariñoCanal Uno</t>
  </si>
  <si>
    <t>La LlanadaNariñoC.Institucional</t>
  </si>
  <si>
    <t>La LlanadaNariñoSeñal Colombia</t>
  </si>
  <si>
    <t>La LlanadaNariñoTelepacífico</t>
  </si>
  <si>
    <t>La LlanadaNariñoRCN TV S.A.</t>
  </si>
  <si>
    <t>La LlanadaNariñoCaracol TV S.A.</t>
  </si>
  <si>
    <t>La TolaNariñoCanal Uno</t>
  </si>
  <si>
    <t>La TolaNariñoC.Institucional</t>
  </si>
  <si>
    <t>La TolaNariñoSeñal Colombia</t>
  </si>
  <si>
    <t>La TolaNariñoTelepacífico</t>
  </si>
  <si>
    <t>La TolaNariñoRCN TV S.A.</t>
  </si>
  <si>
    <t>La TolaNariñoCaracol TV S.A.</t>
  </si>
  <si>
    <t>La UniónNariñoCanal Uno</t>
  </si>
  <si>
    <t>La UniónNariñoC.Institucional</t>
  </si>
  <si>
    <t>La UniónNariñoSeñal Colombia</t>
  </si>
  <si>
    <t>La UniónNariñoTelepacífico</t>
  </si>
  <si>
    <t>La UniónNariñoRCN TV S.A.</t>
  </si>
  <si>
    <t>La UniónNariñoCaracol TV S.A.</t>
  </si>
  <si>
    <t>LeivaNariñoCanal Uno</t>
  </si>
  <si>
    <t>LeivaNariñoC.Institucional</t>
  </si>
  <si>
    <t>LeivaNariñoSeñal Colombia</t>
  </si>
  <si>
    <t>LeivaNariñoTelepacífico</t>
  </si>
  <si>
    <t>LeivaNariñoRCN TV S.A.</t>
  </si>
  <si>
    <t>LeivaNariñoCaracol TV S.A.</t>
  </si>
  <si>
    <t>LinaresNariñoCanal Uno</t>
  </si>
  <si>
    <t>LinaresNariñoC.Institucional</t>
  </si>
  <si>
    <t>LinaresNariñoSeñal Colombia</t>
  </si>
  <si>
    <t>LinaresNariñoTelepacífico</t>
  </si>
  <si>
    <t>LinaresNariñoRCN TV S.A.</t>
  </si>
  <si>
    <t>LinaresNariñoCaracol TV S.A.</t>
  </si>
  <si>
    <t>Los AndesNariñoCanal Uno</t>
  </si>
  <si>
    <t>Los AndesNariñoC.Institucional</t>
  </si>
  <si>
    <t>Los AndesNariñoSeñal Colombia</t>
  </si>
  <si>
    <t>Los AndesNariñoTelepacífico</t>
  </si>
  <si>
    <t>Los AndesNariñoRCN TV S.A.</t>
  </si>
  <si>
    <t>Los AndesNariñoCaracol TV S.A.</t>
  </si>
  <si>
    <t>MagüiNariñoCanal Uno</t>
  </si>
  <si>
    <t>MagüiNariñoC.Institucional</t>
  </si>
  <si>
    <t>MagüiNariñoSeñal Colombia</t>
  </si>
  <si>
    <t>MagüiNariñoTelepacífico</t>
  </si>
  <si>
    <t>MagüiNariñoRCN TV S.A.</t>
  </si>
  <si>
    <t>MagüiNariñoCaracol TV S.A.</t>
  </si>
  <si>
    <t>MallamaNariñoCanal Uno</t>
  </si>
  <si>
    <t>MallamaNariñoC.Institucional</t>
  </si>
  <si>
    <t>MallamaNariñoSeñal Colombia</t>
  </si>
  <si>
    <t>MallamaNariñoTelepacífico</t>
  </si>
  <si>
    <t>MallamaNariñoRCN TV S.A.</t>
  </si>
  <si>
    <t>MallamaNariñoCaracol TV S.A.</t>
  </si>
  <si>
    <t>MosqueraNariñoCanal Uno</t>
  </si>
  <si>
    <t>MosqueraNariñoC.Institucional</t>
  </si>
  <si>
    <t>MosqueraNariñoSeñal Colombia</t>
  </si>
  <si>
    <t>MosqueraNariñoTelepacífico</t>
  </si>
  <si>
    <t>MosqueraNariñoRCN TV S.A.</t>
  </si>
  <si>
    <t>MosqueraNariñoCaracol TV S.A.</t>
  </si>
  <si>
    <t>NariñoNariñoCanal Uno</t>
  </si>
  <si>
    <t>NariñoNariñoC.Institucional</t>
  </si>
  <si>
    <t>NariñoNariñoSeñal Colombia</t>
  </si>
  <si>
    <t>NariñoNariñoTelepacífico</t>
  </si>
  <si>
    <t>NariñoNariñoRCN TV S.A.</t>
  </si>
  <si>
    <t>NariñoNariñoCaracol TV S.A.</t>
  </si>
  <si>
    <t>Olaya HerreraNariñoCanal Uno</t>
  </si>
  <si>
    <t>Olaya HerreraNariñoC.Institucional</t>
  </si>
  <si>
    <t>Olaya HerreraNariñoSeñal Colombia</t>
  </si>
  <si>
    <t>Olaya HerreraNariñoTelepacífico</t>
  </si>
  <si>
    <t>Olaya HerreraNariñoRCN TV S.A.</t>
  </si>
  <si>
    <t>Olaya HerreraNariñoCaracol TV S.A.</t>
  </si>
  <si>
    <t>OspinaNariñoCanal Uno</t>
  </si>
  <si>
    <t>OspinaNariñoC.Institucional</t>
  </si>
  <si>
    <t>OspinaNariñoSeñal Colombia</t>
  </si>
  <si>
    <t>OspinaNariñoTelepacífico</t>
  </si>
  <si>
    <t>OspinaNariñoRCN TV S.A.</t>
  </si>
  <si>
    <t>OspinaNariñoCaracol TV S.A.</t>
  </si>
  <si>
    <t>Francisco PizarroNariñoCanal Uno</t>
  </si>
  <si>
    <t>Francisco PizarroNariñoC.Institucional</t>
  </si>
  <si>
    <t>Francisco PizarroNariñoSeñal Colombia</t>
  </si>
  <si>
    <t>Francisco PizarroNariñoTelepacífico</t>
  </si>
  <si>
    <t>Francisco PizarroNariñoRCN TV S.A.</t>
  </si>
  <si>
    <t>Francisco PizarroNariñoCaracol TV S.A.</t>
  </si>
  <si>
    <t>PolicarpaNariñoCanal Uno</t>
  </si>
  <si>
    <t>PolicarpaNariñoC.Institucional</t>
  </si>
  <si>
    <t>PolicarpaNariñoSeñal Colombia</t>
  </si>
  <si>
    <t>PolicarpaNariñoTelepacífico</t>
  </si>
  <si>
    <t>PolicarpaNariñoRCN TV S.A.</t>
  </si>
  <si>
    <t>PolicarpaNariñoCaracol TV S.A.</t>
  </si>
  <si>
    <t>PotosíNariñoCanal Uno</t>
  </si>
  <si>
    <t>PotosíNariñoC.Institucional</t>
  </si>
  <si>
    <t>PotosíNariñoSeñal Colombia</t>
  </si>
  <si>
    <t>PotosíNariñoTelepacífico</t>
  </si>
  <si>
    <t>PotosíNariñoRCN TV S.A.</t>
  </si>
  <si>
    <t>PotosíNariñoCaracol TV S.A.</t>
  </si>
  <si>
    <t>ProvidenciaNariñoCanal Uno</t>
  </si>
  <si>
    <t>ProvidenciaNariñoC.Institucional</t>
  </si>
  <si>
    <t>ProvidenciaNariñoSeñal Colombia</t>
  </si>
  <si>
    <t>ProvidenciaNariñoTelepacífico</t>
  </si>
  <si>
    <t>ProvidenciaNariñoRCN TV S.A.</t>
  </si>
  <si>
    <t>ProvidenciaNariñoCaracol TV S.A.</t>
  </si>
  <si>
    <t>PuerresNariñoCanal Uno</t>
  </si>
  <si>
    <t>PuerresNariñoC.Institucional</t>
  </si>
  <si>
    <t>PuerresNariñoSeñal Colombia</t>
  </si>
  <si>
    <t>PuerresNariñoTelepacífico</t>
  </si>
  <si>
    <t>PuerresNariñoRCN TV S.A.</t>
  </si>
  <si>
    <t>PuerresNariñoCaracol TV S.A.</t>
  </si>
  <si>
    <t>PupialesNariñoCanal Uno</t>
  </si>
  <si>
    <t>PupialesNariñoC.Institucional</t>
  </si>
  <si>
    <t>PupialesNariñoSeñal Colombia</t>
  </si>
  <si>
    <t>PupialesNariñoTelepacífico</t>
  </si>
  <si>
    <t>PupialesNariñoRCN TV S.A.</t>
  </si>
  <si>
    <t>PupialesNariñoCaracol TV S.A.</t>
  </si>
  <si>
    <t>RicaurteNariñoCanal Uno</t>
  </si>
  <si>
    <t>RicaurteNariñoC.Institucional</t>
  </si>
  <si>
    <t>RicaurteNariñoSeñal Colombia</t>
  </si>
  <si>
    <t>RicaurteNariñoTelepacífico</t>
  </si>
  <si>
    <t>RicaurteNariñoRCN TV S.A.</t>
  </si>
  <si>
    <t>RicaurteNariñoCaracol TV S.A.</t>
  </si>
  <si>
    <t>Roberto PayánNariñoCanal Uno</t>
  </si>
  <si>
    <t>Roberto PayánNariñoC.Institucional</t>
  </si>
  <si>
    <t>Roberto PayánNariñoSeñal Colombia</t>
  </si>
  <si>
    <t>Roberto PayánNariñoTelepacífico</t>
  </si>
  <si>
    <t>Roberto PayánNariñoRCN TV S.A.</t>
  </si>
  <si>
    <t>Roberto PayánNariñoCaracol TV S.A.</t>
  </si>
  <si>
    <t>SamaniegoNariñoCanal Uno</t>
  </si>
  <si>
    <t>SamaniegoNariñoC.Institucional</t>
  </si>
  <si>
    <t>SamaniegoNariñoSeñal Colombia</t>
  </si>
  <si>
    <t>SamaniegoNariñoTelepacífico</t>
  </si>
  <si>
    <t>SamaniegoNariñoRCN TV S.A.</t>
  </si>
  <si>
    <t>SamaniegoNariñoCaracol TV S.A.</t>
  </si>
  <si>
    <t>SandonáNariñoCanal Uno</t>
  </si>
  <si>
    <t>SandonáNariñoC.Institucional</t>
  </si>
  <si>
    <t>SandonáNariñoSeñal Colombia</t>
  </si>
  <si>
    <t>SandonáNariñoTelepacífico</t>
  </si>
  <si>
    <t>SandonáNariñoRCN TV S.A.</t>
  </si>
  <si>
    <t>SandonáNariñoCaracol TV S.A.</t>
  </si>
  <si>
    <t>San BernardoNariñoCanal Uno</t>
  </si>
  <si>
    <t>San BernardoNariñoC.Institucional</t>
  </si>
  <si>
    <t>San BernardoNariñoSeñal Colombia</t>
  </si>
  <si>
    <t>San BernardoNariñoTelepacífico</t>
  </si>
  <si>
    <t>San BernardoNariñoRCN TV S.A.</t>
  </si>
  <si>
    <t>San BernardoNariñoCaracol TV S.A.</t>
  </si>
  <si>
    <t>San LorenzoNariñoCanal Uno</t>
  </si>
  <si>
    <t>San LorenzoNariñoC.Institucional</t>
  </si>
  <si>
    <t>San LorenzoNariñoSeñal Colombia</t>
  </si>
  <si>
    <t>San LorenzoNariñoTelepacífico</t>
  </si>
  <si>
    <t>San LorenzoNariñoRCN TV S.A.</t>
  </si>
  <si>
    <t>San PabloNariñoCanal Uno</t>
  </si>
  <si>
    <t>San PabloNariñoC.Institucional</t>
  </si>
  <si>
    <t>San PabloNariñoSeñal Colombia</t>
  </si>
  <si>
    <t>San PabloNariñoTelepacífico</t>
  </si>
  <si>
    <t>San PabloNariñoRCN TV S.A.</t>
  </si>
  <si>
    <t>San PabloNariñoCaracol TV S.A.</t>
  </si>
  <si>
    <t>San Pedro de CartagoNariñoCanal Uno</t>
  </si>
  <si>
    <t>San Pedro de CartagoNariñoC.Institucional</t>
  </si>
  <si>
    <t>San Pedro de CartagoNariñoSeñal Colombia</t>
  </si>
  <si>
    <t>San Pedro de CartagoNariñoTelepacífico</t>
  </si>
  <si>
    <t>San Pedro de CartagoNariñoRCN TV S.A.</t>
  </si>
  <si>
    <t>San Pedro de CartagoNariñoCaracol TV S.A.</t>
  </si>
  <si>
    <t>Santa BárbaraNariñoCanal Uno</t>
  </si>
  <si>
    <t>Santa BárbaraNariñoC.Institucional</t>
  </si>
  <si>
    <t>Santa BárbaraNariñoSeñal Colombia</t>
  </si>
  <si>
    <t>Santa BárbaraNariñoTelepacífico</t>
  </si>
  <si>
    <t>Santa BárbaraNariñoRCN TV S.A.</t>
  </si>
  <si>
    <t>Santa BárbaraNariñoCaracol TV S.A.</t>
  </si>
  <si>
    <t>SantacruzNariñoCanal Uno</t>
  </si>
  <si>
    <t>SantacruzNariñoC.Institucional</t>
  </si>
  <si>
    <t>SantacruzNariñoSeñal Colombia</t>
  </si>
  <si>
    <t>SantacruzNariñoTelepacífico</t>
  </si>
  <si>
    <t>SantacruzNariñoRCN TV S.A.</t>
  </si>
  <si>
    <t>SantacruzNariñoCaracol TV S.A.</t>
  </si>
  <si>
    <t>SapuyesNariñoCanal Uno</t>
  </si>
  <si>
    <t>SapuyesNariñoC.Institucional</t>
  </si>
  <si>
    <t>SapuyesNariñoSeñal Colombia</t>
  </si>
  <si>
    <t>SapuyesNariñoTelepacífico</t>
  </si>
  <si>
    <t>SapuyesNariñoRCN TV S.A.</t>
  </si>
  <si>
    <t>SapuyesNariñoCaracol TV S.A.</t>
  </si>
  <si>
    <t>TaminangoNariñoCanal Uno</t>
  </si>
  <si>
    <t>TaminangoNariñoC.Institucional</t>
  </si>
  <si>
    <t>TaminangoNariñoSeñal Colombia</t>
  </si>
  <si>
    <t>TaminangoNariñoTelepacífico</t>
  </si>
  <si>
    <t>TaminangoNariñoRCN TV S.A.</t>
  </si>
  <si>
    <t>TaminangoNariñoCaracol TV S.A.</t>
  </si>
  <si>
    <t>TanguaNariñoCanal Uno</t>
  </si>
  <si>
    <t>TanguaNariñoC.Institucional</t>
  </si>
  <si>
    <t>TanguaNariñoSeñal Colombia</t>
  </si>
  <si>
    <t>TanguaNariñoTelepacífico</t>
  </si>
  <si>
    <t>TanguaNariñoRCN TV S.A.</t>
  </si>
  <si>
    <t>TanguaNariñoCaracol TV S.A.</t>
  </si>
  <si>
    <t>San Andres de TumacoNariñoCanal Uno</t>
  </si>
  <si>
    <t>San Andres de TumacoNariñoC.Institucional</t>
  </si>
  <si>
    <t>San Andres de TumacoNariñoSeñal Colombia</t>
  </si>
  <si>
    <t>San Andres de TumacoNariñoTelepacífico</t>
  </si>
  <si>
    <t>San Andres de TumacoNariñoRCN TV S.A.</t>
  </si>
  <si>
    <t>San Andres de TumacoNariñoCaracol TV S.A.</t>
  </si>
  <si>
    <t>TúquerresNariñoCanal Uno</t>
  </si>
  <si>
    <t>TúquerresNariñoC.Institucional</t>
  </si>
  <si>
    <t>TúquerresNariñoSeñal Colombia</t>
  </si>
  <si>
    <t>TúquerresNariñoTelepacífico</t>
  </si>
  <si>
    <t>TúquerresNariñoRCN TV S.A.</t>
  </si>
  <si>
    <t>TúquerresNariñoCaracol TV S.A.</t>
  </si>
  <si>
    <t>YacuanquerNariñoCanal Uno</t>
  </si>
  <si>
    <t>YacuanquerNariñoC.Institucional</t>
  </si>
  <si>
    <t>YacuanquerNariñoSeñal Colombia</t>
  </si>
  <si>
    <t>YacuanquerNariñoTelepacífico</t>
  </si>
  <si>
    <t>YacuanquerNariñoRCN TV S.A.</t>
  </si>
  <si>
    <t>YacuanquerNariñoCaracol TV S.A.</t>
  </si>
  <si>
    <t>CúcutaNorte de SantanderCanal Uno</t>
  </si>
  <si>
    <t>CúcutaNorte de SantanderC.Institucional</t>
  </si>
  <si>
    <t>CúcutaNorte de SantanderSeñal Colombia</t>
  </si>
  <si>
    <t>CúcutaNorte de SantanderTRO</t>
  </si>
  <si>
    <t>CúcutaNorte de SantanderRCN TV S.A.</t>
  </si>
  <si>
    <t>CúcutaNorte de SantanderCaracol TV S.A.</t>
  </si>
  <si>
    <t>CúcutaNorte de SantanderATN</t>
  </si>
  <si>
    <t>AbregoNorte de SantanderCanal Uno</t>
  </si>
  <si>
    <t>AbregoNorte de SantanderC.Institucional</t>
  </si>
  <si>
    <t>AbregoNorte de SantanderSeñal Colombia</t>
  </si>
  <si>
    <t>AbregoNorte de SantanderTRO</t>
  </si>
  <si>
    <t>AbregoNorte de SantanderRCN TV S.A.</t>
  </si>
  <si>
    <t>AbregoNorte de SantanderCaracol TV S.A.</t>
  </si>
  <si>
    <t>ArboledasNorte de SantanderCanal Uno</t>
  </si>
  <si>
    <t>ArboledasNorte de SantanderC.Institucional</t>
  </si>
  <si>
    <t>ArboledasNorte de SantanderSeñal Colombia</t>
  </si>
  <si>
    <t>ArboledasNorte de SantanderTRO</t>
  </si>
  <si>
    <t>ArboledasNorte de SantanderRCN TV S.A.</t>
  </si>
  <si>
    <t>ArboledasNorte de SantanderCaracol TV S.A.</t>
  </si>
  <si>
    <t>BochalemaNorte de SantanderCanal Uno</t>
  </si>
  <si>
    <t>BochalemaNorte de SantanderC.Institucional</t>
  </si>
  <si>
    <t>BochalemaNorte de SantanderSeñal Colombia</t>
  </si>
  <si>
    <t>BochalemaNorte de SantanderTRO</t>
  </si>
  <si>
    <t>BochalemaNorte de SantanderRCN TV S.A.</t>
  </si>
  <si>
    <t>BochalemaNorte de SantanderCaracol TV S.A.</t>
  </si>
  <si>
    <t>BucarasicaNorte de SantanderCanal Uno</t>
  </si>
  <si>
    <t>BucarasicaNorte de SantanderC.Institucional</t>
  </si>
  <si>
    <t>BucarasicaNorte de SantanderSeñal Colombia</t>
  </si>
  <si>
    <t>BucarasicaNorte de SantanderTRO</t>
  </si>
  <si>
    <t>BucarasicaNorte de SantanderRCN TV S.A.</t>
  </si>
  <si>
    <t>BucarasicaNorte de SantanderCaracol TV S.A.</t>
  </si>
  <si>
    <t>CácotaNorte de SantanderCanal Uno</t>
  </si>
  <si>
    <t>CácotaNorte de SantanderC.Institucional</t>
  </si>
  <si>
    <t>CácotaNorte de SantanderSeñal Colombia</t>
  </si>
  <si>
    <t>CácotaNorte de SantanderTRO</t>
  </si>
  <si>
    <t>CácotaNorte de SantanderRCN TV S.A.</t>
  </si>
  <si>
    <t>CácotaNorte de SantanderCaracol TV S.A.</t>
  </si>
  <si>
    <t>CachiráNorte de SantanderCanal Uno</t>
  </si>
  <si>
    <t>CachiráNorte de SantanderC.Institucional</t>
  </si>
  <si>
    <t>CachiráNorte de SantanderSeñal Colombia</t>
  </si>
  <si>
    <t>CachiráNorte de SantanderTRO</t>
  </si>
  <si>
    <t>CachiráNorte de SantanderRCN TV S.A.</t>
  </si>
  <si>
    <t>CachiráNorte de SantanderCaracol TV S.A.</t>
  </si>
  <si>
    <t>ChinácotaNorte de SantanderCanal Uno</t>
  </si>
  <si>
    <t>ChinácotaNorte de SantanderC.Institucional</t>
  </si>
  <si>
    <t>ChinácotaNorte de SantanderSeñal Colombia</t>
  </si>
  <si>
    <t>ChinácotaNorte de SantanderTRO</t>
  </si>
  <si>
    <t>ChinácotaNorte de SantanderRCN TV S.A.</t>
  </si>
  <si>
    <t>ChinácotaNorte de SantanderCaracol TV S.A.</t>
  </si>
  <si>
    <t>ChitagáNorte de SantanderCanal Uno</t>
  </si>
  <si>
    <t>ChitagáNorte de SantanderC.Institucional</t>
  </si>
  <si>
    <t>ChitagáNorte de SantanderSeñal Colombia</t>
  </si>
  <si>
    <t>ChitagáNorte de SantanderTRO</t>
  </si>
  <si>
    <t>ChitagáNorte de SantanderRCN TV S.A.</t>
  </si>
  <si>
    <t>ChitagáNorte de SantanderCaracol TV S.A.</t>
  </si>
  <si>
    <t>ConvenciónNorte de SantanderCanal Uno</t>
  </si>
  <si>
    <t>ConvenciónNorte de SantanderC.Institucional</t>
  </si>
  <si>
    <t>ConvenciónNorte de SantanderSeñal Colombia</t>
  </si>
  <si>
    <t>ConvenciónNorte de SantanderTRO</t>
  </si>
  <si>
    <t>ConvenciónNorte de SantanderRCN TV S.A.</t>
  </si>
  <si>
    <t>ConvenciónNorte de SantanderCaracol TV S.A.</t>
  </si>
  <si>
    <t>CucutillaNorte de SantanderCanal Uno</t>
  </si>
  <si>
    <t>CucutillaNorte de SantanderC.Institucional</t>
  </si>
  <si>
    <t>CucutillaNorte de SantanderSeñal Colombia</t>
  </si>
  <si>
    <t>CucutillaNorte de SantanderTRO</t>
  </si>
  <si>
    <t>CucutillaNorte de SantanderRCN TV S.A.</t>
  </si>
  <si>
    <t>CucutillaNorte de SantanderCaracol TV S.A.</t>
  </si>
  <si>
    <t>DuraniaNorte de SantanderCanal Uno</t>
  </si>
  <si>
    <t>DuraniaNorte de SantanderC.Institucional</t>
  </si>
  <si>
    <t>DuraniaNorte de SantanderSeñal Colombia</t>
  </si>
  <si>
    <t>DuraniaNorte de SantanderTRO</t>
  </si>
  <si>
    <t>DuraniaNorte de SantanderRCN TV S.A.</t>
  </si>
  <si>
    <t>DuraniaNorte de SantanderCaracol TV S.A.</t>
  </si>
  <si>
    <t>El CarmenNorte de SantanderCanal Uno</t>
  </si>
  <si>
    <t>El CarmenNorte de SantanderC.Institucional</t>
  </si>
  <si>
    <t>El CarmenNorte de SantanderSeñal Colombia</t>
  </si>
  <si>
    <t>El CarmenNorte de SantanderTRO</t>
  </si>
  <si>
    <t>El CarmenNorte de SantanderRCN TV S.A.</t>
  </si>
  <si>
    <t>El CarmenNorte de SantanderCaracol TV S.A.</t>
  </si>
  <si>
    <t>El TarraNorte de SantanderCanal Uno</t>
  </si>
  <si>
    <t>El TarraNorte de SantanderC.Institucional</t>
  </si>
  <si>
    <t>El TarraNorte de SantanderSeñal Colombia</t>
  </si>
  <si>
    <t>El TarraNorte de SantanderTRO</t>
  </si>
  <si>
    <t>El TarraNorte de SantanderRCN TV S.A.</t>
  </si>
  <si>
    <t>El TarraNorte de SantanderCaracol TV S.A.</t>
  </si>
  <si>
    <t>El ZuliaNorte de SantanderCanal Uno</t>
  </si>
  <si>
    <t>El ZuliaNorte de SantanderC.Institucional</t>
  </si>
  <si>
    <t>El ZuliaNorte de SantanderSeñal Colombia</t>
  </si>
  <si>
    <t>El ZuliaNorte de SantanderTRO</t>
  </si>
  <si>
    <t>El ZuliaNorte de SantanderRCN TV S.A.</t>
  </si>
  <si>
    <t>El ZuliaNorte de SantanderCaracol TV S.A.</t>
  </si>
  <si>
    <t>GramaloteNorte de SantanderCanal Uno</t>
  </si>
  <si>
    <t>GramaloteNorte de SantanderC.Institucional</t>
  </si>
  <si>
    <t>GramaloteNorte de SantanderSeñal Colombia</t>
  </si>
  <si>
    <t>GramaloteNorte de SantanderTRO</t>
  </si>
  <si>
    <t>GramaloteNorte de SantanderRCN TV S.A.</t>
  </si>
  <si>
    <t>GramaloteNorte de SantanderCaracol TV S.A.</t>
  </si>
  <si>
    <t>HacaríNorte de SantanderCanal Uno</t>
  </si>
  <si>
    <t>HacaríNorte de SantanderC.Institucional</t>
  </si>
  <si>
    <t>HacaríNorte de SantanderSeñal Colombia</t>
  </si>
  <si>
    <t>HacaríNorte de SantanderTRO</t>
  </si>
  <si>
    <t>HacaríNorte de SantanderRCN TV S.A.</t>
  </si>
  <si>
    <t>HacaríNorte de SantanderCaracol TV S.A.</t>
  </si>
  <si>
    <t>HerránNorte de SantanderCanal Uno</t>
  </si>
  <si>
    <t>HerránNorte de SantanderC.Institucional</t>
  </si>
  <si>
    <t>HerránNorte de SantanderSeñal Colombia</t>
  </si>
  <si>
    <t>HerránNorte de SantanderTRO</t>
  </si>
  <si>
    <t>HerránNorte de SantanderRCN TV S.A.</t>
  </si>
  <si>
    <t>HerránNorte de SantanderCaracol TV S.A.</t>
  </si>
  <si>
    <t>LabatecaNorte de SantanderCanal Uno</t>
  </si>
  <si>
    <t>LabatecaNorte de SantanderC.Institucional</t>
  </si>
  <si>
    <t>LabatecaNorte de SantanderSeñal Colombia</t>
  </si>
  <si>
    <t>LabatecaNorte de SantanderTRO</t>
  </si>
  <si>
    <t>LabatecaNorte de SantanderRCN TV S.A.</t>
  </si>
  <si>
    <t>LabatecaNorte de SantanderCaracol TV S.A.</t>
  </si>
  <si>
    <t>La EsperanzaNorte de SantanderCanal Uno</t>
  </si>
  <si>
    <t>La EsperanzaNorte de SantanderC.Institucional</t>
  </si>
  <si>
    <t>La EsperanzaNorte de SantanderSeñal Colombia</t>
  </si>
  <si>
    <t>La EsperanzaNorte de SantanderTRO</t>
  </si>
  <si>
    <t>La EsperanzaNorte de SantanderRCN TV S.A.</t>
  </si>
  <si>
    <t>La EsperanzaNorte de SantanderCaracol TV S.A.</t>
  </si>
  <si>
    <t>La PlayaNorte de SantanderCanal Uno</t>
  </si>
  <si>
    <t>La PlayaNorte de SantanderC.Institucional</t>
  </si>
  <si>
    <t>La PlayaNorte de SantanderSeñal Colombia</t>
  </si>
  <si>
    <t>La PlayaNorte de SantanderTRO</t>
  </si>
  <si>
    <t>La PlayaNorte de SantanderRCN TV S.A.</t>
  </si>
  <si>
    <t>La PlayaNorte de SantanderCaracol TV S.A.</t>
  </si>
  <si>
    <t>Los PatiosNorte de SantanderCanal Uno</t>
  </si>
  <si>
    <t>Los PatiosNorte de SantanderC.Institucional</t>
  </si>
  <si>
    <t>Los PatiosNorte de SantanderSeñal Colombia</t>
  </si>
  <si>
    <t>Los PatiosNorte de SantanderTRO</t>
  </si>
  <si>
    <t>Los PatiosNorte de SantanderRCN TV S.A.</t>
  </si>
  <si>
    <t>Los PatiosNorte de SantanderCaracol TV S.A.</t>
  </si>
  <si>
    <t>LourdesNorte de SantanderCanal Uno</t>
  </si>
  <si>
    <t>LourdesNorte de SantanderC.Institucional</t>
  </si>
  <si>
    <t>LourdesNorte de SantanderSeñal Colombia</t>
  </si>
  <si>
    <t>LourdesNorte de SantanderTRO</t>
  </si>
  <si>
    <t>LourdesNorte de SantanderRCN TV S.A.</t>
  </si>
  <si>
    <t>LourdesNorte de SantanderCaracol TV S.A.</t>
  </si>
  <si>
    <t>MutiscuaNorte de SantanderCanal Uno</t>
  </si>
  <si>
    <t>MutiscuaNorte de SantanderC.Institucional</t>
  </si>
  <si>
    <t>MutiscuaNorte de SantanderSeñal Colombia</t>
  </si>
  <si>
    <t>MutiscuaNorte de SantanderTRO</t>
  </si>
  <si>
    <t>MutiscuaNorte de SantanderRCN TV S.A.</t>
  </si>
  <si>
    <t>MutiscuaNorte de SantanderCaracol TV S.A.</t>
  </si>
  <si>
    <t>OcañaNorte de SantanderCanal Uno</t>
  </si>
  <si>
    <t>OcañaNorte de SantanderC.Institucional</t>
  </si>
  <si>
    <t>OcañaNorte de SantanderSeñal Colombia</t>
  </si>
  <si>
    <t>OcañaNorte de SantanderTRO</t>
  </si>
  <si>
    <t>OcañaNorte de SantanderRCN TV S.A.</t>
  </si>
  <si>
    <t>OcañaNorte de SantanderCaracol TV S.A.</t>
  </si>
  <si>
    <t>PamplonaNorte de SantanderCanal Uno</t>
  </si>
  <si>
    <t>PamplonaNorte de SantanderC.Institucional</t>
  </si>
  <si>
    <t>PamplonaNorte de SantanderSeñal Colombia</t>
  </si>
  <si>
    <t>PamplonaNorte de SantanderTRO</t>
  </si>
  <si>
    <t>PamplonaNorte de SantanderRCN TV S.A.</t>
  </si>
  <si>
    <t>PamplonaNorte de SantanderCaracol TV S.A.</t>
  </si>
  <si>
    <t>PamplonitaNorte de SantanderCanal Uno</t>
  </si>
  <si>
    <t>PamplonitaNorte de SantanderC.Institucional</t>
  </si>
  <si>
    <t>PamplonitaNorte de SantanderSeñal Colombia</t>
  </si>
  <si>
    <t>PamplonitaNorte de SantanderTRO</t>
  </si>
  <si>
    <t>PamplonitaNorte de SantanderRCN TV S.A.</t>
  </si>
  <si>
    <t>PamplonitaNorte de SantanderCaracol TV S.A.</t>
  </si>
  <si>
    <t>Puerto SantanderNorte de SantanderCanal Uno</t>
  </si>
  <si>
    <t>Puerto SantanderNorte de SantanderC.Institucional</t>
  </si>
  <si>
    <t>Puerto SantanderNorte de SantanderSeñal Colombia</t>
  </si>
  <si>
    <t>Puerto SantanderNorte de SantanderTRO</t>
  </si>
  <si>
    <t>Puerto SantanderNorte de SantanderRCN TV S.A.</t>
  </si>
  <si>
    <t>Puerto SantanderNorte de SantanderCaracol TV S.A.</t>
  </si>
  <si>
    <t>RagonvaliaNorte de SantanderCanal Uno</t>
  </si>
  <si>
    <t>RagonvaliaNorte de SantanderC.Institucional</t>
  </si>
  <si>
    <t>RagonvaliaNorte de SantanderSeñal Colombia</t>
  </si>
  <si>
    <t>RagonvaliaNorte de SantanderTRO</t>
  </si>
  <si>
    <t>RagonvaliaNorte de SantanderRCN TV S.A.</t>
  </si>
  <si>
    <t>RagonvaliaNorte de SantanderCaracol TV S.A.</t>
  </si>
  <si>
    <t>SalazarNorte de SantanderCanal Uno</t>
  </si>
  <si>
    <t>SalazarNorte de SantanderC.Institucional</t>
  </si>
  <si>
    <t>SalazarNorte de SantanderSeñal Colombia</t>
  </si>
  <si>
    <t>SalazarNorte de SantanderTRO</t>
  </si>
  <si>
    <t>SalazarNorte de SantanderRCN TV S.A.</t>
  </si>
  <si>
    <t>SalazarNorte de SantanderCaracol TV S.A.</t>
  </si>
  <si>
    <t>San CalixtoNorte de SantanderCanal Uno</t>
  </si>
  <si>
    <t>San CalixtoNorte de SantanderC.Institucional</t>
  </si>
  <si>
    <t>San CalixtoNorte de SantanderSeñal Colombia</t>
  </si>
  <si>
    <t>San CalixtoNorte de SantanderTRO</t>
  </si>
  <si>
    <t>San CalixtoNorte de SantanderRCN TV S.A.</t>
  </si>
  <si>
    <t>San CalixtoNorte de SantanderCaracol TV S.A.</t>
  </si>
  <si>
    <t>San CayetanoNorte de SantanderCanal Uno</t>
  </si>
  <si>
    <t>San CayetanoNorte de SantanderC.Institucional</t>
  </si>
  <si>
    <t>San CayetanoNorte de SantanderSeñal Colombia</t>
  </si>
  <si>
    <t>San CayetanoNorte de SantanderTRO</t>
  </si>
  <si>
    <t>San CayetanoNorte de SantanderRCN TV S.A.</t>
  </si>
  <si>
    <t>San CayetanoNorte de SantanderCaracol TV S.A.</t>
  </si>
  <si>
    <t>SantiagoNorte de SantanderCanal Uno</t>
  </si>
  <si>
    <t>SantiagoNorte de SantanderC.Institucional</t>
  </si>
  <si>
    <t>SantiagoNorte de SantanderSeñal Colombia</t>
  </si>
  <si>
    <t>SantiagoNorte de SantanderTRO</t>
  </si>
  <si>
    <t>SantiagoNorte de SantanderRCN TV S.A.</t>
  </si>
  <si>
    <t>SantiagoNorte de SantanderCaracol TV S.A.</t>
  </si>
  <si>
    <t>SardinataNorte de SantanderCanal Uno</t>
  </si>
  <si>
    <t>SardinataNorte de SantanderC.Institucional</t>
  </si>
  <si>
    <t>SardinataNorte de SantanderSeñal Colombia</t>
  </si>
  <si>
    <t>SardinataNorte de SantanderTRO</t>
  </si>
  <si>
    <t>SardinataNorte de SantanderRCN TV S.A.</t>
  </si>
  <si>
    <t>SardinataNorte de SantanderCaracol TV S.A.</t>
  </si>
  <si>
    <t>SilosNorte de SantanderCanal Uno</t>
  </si>
  <si>
    <t>SilosNorte de SantanderC.Institucional</t>
  </si>
  <si>
    <t>SilosNorte de SantanderSeñal Colombia</t>
  </si>
  <si>
    <t>SilosNorte de SantanderTRO</t>
  </si>
  <si>
    <t>SilosNorte de SantanderRCN TV S.A.</t>
  </si>
  <si>
    <t>SilosNorte de SantanderCaracol TV S.A.</t>
  </si>
  <si>
    <t>TeoramaNorte de SantanderCanal Uno</t>
  </si>
  <si>
    <t>TeoramaNorte de SantanderC.Institucional</t>
  </si>
  <si>
    <t>TeoramaNorte de SantanderSeñal Colombia</t>
  </si>
  <si>
    <t>TeoramaNorte de SantanderTRO</t>
  </si>
  <si>
    <t>TeoramaNorte de SantanderRCN TV S.A.</t>
  </si>
  <si>
    <t>TeoramaNorte de SantanderCaracol TV S.A.</t>
  </si>
  <si>
    <t>TibúNorte de SantanderCanal Uno</t>
  </si>
  <si>
    <t>TibúNorte de SantanderC.Institucional</t>
  </si>
  <si>
    <t>TibúNorte de SantanderSeñal Colombia</t>
  </si>
  <si>
    <t>TibúNorte de SantanderTRO</t>
  </si>
  <si>
    <t>TibúNorte de SantanderRCN TV S.A.</t>
  </si>
  <si>
    <t>TibúNorte de SantanderCaracol TV S.A.</t>
  </si>
  <si>
    <t>ToledoNorte de SantanderCanal Uno</t>
  </si>
  <si>
    <t>ToledoNorte de SantanderC.Institucional</t>
  </si>
  <si>
    <t>ToledoNorte de SantanderSeñal Colombia</t>
  </si>
  <si>
    <t>ToledoNorte de SantanderTRO</t>
  </si>
  <si>
    <t>ToledoNorte de SantanderRCN TV S.A.</t>
  </si>
  <si>
    <t>ToledoNorte de SantanderCaracol TV S.A.</t>
  </si>
  <si>
    <t>Villa CaroNorte de SantanderCanal Uno</t>
  </si>
  <si>
    <t>Villa CaroNorte de SantanderC.Institucional</t>
  </si>
  <si>
    <t>Villa CaroNorte de SantanderSeñal Colombia</t>
  </si>
  <si>
    <t>Villa CaroNorte de SantanderTRO</t>
  </si>
  <si>
    <t>Villa CaroNorte de SantanderRCN TV S.A.</t>
  </si>
  <si>
    <t>Villa CaroNorte de SantanderCaracol TV S.A.</t>
  </si>
  <si>
    <t>Villa del RosarioNorte de SantanderCanal Uno</t>
  </si>
  <si>
    <t>Villa del RosarioNorte de SantanderC.Institucional</t>
  </si>
  <si>
    <t>Villa del RosarioNorte de SantanderSeñal Colombia</t>
  </si>
  <si>
    <t>Villa del RosarioNorte de SantanderTRO</t>
  </si>
  <si>
    <t>Villa del RosarioNorte de SantanderRCN TV S.A.</t>
  </si>
  <si>
    <t>Villa del RosarioNorte de SantanderCaracol TV S.A.</t>
  </si>
  <si>
    <t>ArmeniaQuindioCanal Uno</t>
  </si>
  <si>
    <t>ArmeniaQuindioC.Institucional</t>
  </si>
  <si>
    <t>ArmeniaQuindioSeñal Colombia</t>
  </si>
  <si>
    <t>ArmeniaQuindioTelecafé</t>
  </si>
  <si>
    <t>ArmeniaQuindioRCN TV S.A.</t>
  </si>
  <si>
    <t>ArmeniaQuindioCaracol TV S.A.</t>
  </si>
  <si>
    <t>BuenavistaQuindioCanal Uno</t>
  </si>
  <si>
    <t>BuenavistaQuindioC.Institucional</t>
  </si>
  <si>
    <t>BuenavistaQuindioSeñal Colombia</t>
  </si>
  <si>
    <t>BuenavistaQuindioTelecafé</t>
  </si>
  <si>
    <t>BuenavistaQuindioRCN TV S.A.</t>
  </si>
  <si>
    <t>BuenavistaQuindioCaracol TV S.A.</t>
  </si>
  <si>
    <t>CalarcaQuindioCanal Uno</t>
  </si>
  <si>
    <t>CalarcaQuindioC.Institucional</t>
  </si>
  <si>
    <t>CalarcaQuindioSeñal Colombia</t>
  </si>
  <si>
    <t>CalarcaQuindioTelecafé</t>
  </si>
  <si>
    <t>CalarcaQuindioRCN TV S.A.</t>
  </si>
  <si>
    <t>CalarcaQuindioCaracol TV S.A.</t>
  </si>
  <si>
    <t>CircasiaQuindioCanal Uno</t>
  </si>
  <si>
    <t>CircasiaQuindioC.Institucional</t>
  </si>
  <si>
    <t>CircasiaQuindioSeñal Colombia</t>
  </si>
  <si>
    <t>CircasiaQuindioTelecafé</t>
  </si>
  <si>
    <t>CircasiaQuindioRCN TV S.A.</t>
  </si>
  <si>
    <t>CircasiaQuindioCaracol TV S.A.</t>
  </si>
  <si>
    <t>CórdobaQuindioCanal Uno</t>
  </si>
  <si>
    <t>CórdobaQuindioC.Institucional</t>
  </si>
  <si>
    <t>CórdobaQuindioSeñal Colombia</t>
  </si>
  <si>
    <t>CórdobaQuindioTelecafé</t>
  </si>
  <si>
    <t>CórdobaQuindioRCN TV S.A.</t>
  </si>
  <si>
    <t>CórdobaQuindioCaracol TV S.A.</t>
  </si>
  <si>
    <t>FilandiaQuindioCanal Uno</t>
  </si>
  <si>
    <t>FilandiaQuindioC.Institucional</t>
  </si>
  <si>
    <t>FilandiaQuindioSeñal Colombia</t>
  </si>
  <si>
    <t>FilandiaQuindioTelecafé</t>
  </si>
  <si>
    <t>FilandiaQuindioRCN TV S.A.</t>
  </si>
  <si>
    <t>FilandiaQuindioCaracol TV S.A.</t>
  </si>
  <si>
    <t>GénovaQuindioCanal Uno</t>
  </si>
  <si>
    <t>GénovaQuindioC.Institucional</t>
  </si>
  <si>
    <t>GénovaQuindioSeñal Colombia</t>
  </si>
  <si>
    <t>GénovaQuindioTelecafé</t>
  </si>
  <si>
    <t>GénovaQuindioRCN TV S.A.</t>
  </si>
  <si>
    <t>GénovaQuindioCaracol TV S.A.</t>
  </si>
  <si>
    <t>La TebaidaQuindioCanal Uno</t>
  </si>
  <si>
    <t>La TebaidaQuindioC.Institucional</t>
  </si>
  <si>
    <t>La TebaidaQuindioSeñal Colombia</t>
  </si>
  <si>
    <t>La TebaidaQuindioTelecafé</t>
  </si>
  <si>
    <t>La TebaidaQuindioRCN TV S.A.</t>
  </si>
  <si>
    <t>La TebaidaQuindioCaracol TV S.A.</t>
  </si>
  <si>
    <t>MontenegroQuindioCanal Uno</t>
  </si>
  <si>
    <t>MontenegroQuindioC.Institucional</t>
  </si>
  <si>
    <t>MontenegroQuindioSeñal Colombia</t>
  </si>
  <si>
    <t>MontenegroQuindioTelecafé</t>
  </si>
  <si>
    <t>MontenegroQuindioRCN TV S.A.</t>
  </si>
  <si>
    <t>MontenegroQuindioCaracol TV S.A.</t>
  </si>
  <si>
    <t>PijaoQuindioCanal Uno</t>
  </si>
  <si>
    <t>PijaoQuindioC.Institucional</t>
  </si>
  <si>
    <t>PijaoQuindioSeñal Colombia</t>
  </si>
  <si>
    <t>PijaoQuindioTelecafé</t>
  </si>
  <si>
    <t>PijaoQuindioRCN TV S.A.</t>
  </si>
  <si>
    <t>PijaoQuindioCaracol TV S.A.</t>
  </si>
  <si>
    <t>QuimbayaQuindioCanal Uno</t>
  </si>
  <si>
    <t>QuimbayaQuindioC.Institucional</t>
  </si>
  <si>
    <t>QuimbayaQuindioSeñal Colombia</t>
  </si>
  <si>
    <t>QuimbayaQuindioTelecafé</t>
  </si>
  <si>
    <t>QuimbayaQuindioRCN TV S.A.</t>
  </si>
  <si>
    <t>QuimbayaQuindioCaracol TV S.A.</t>
  </si>
  <si>
    <t>SalentoQuindioCanal Uno</t>
  </si>
  <si>
    <t>SalentoQuindioC.Institucional</t>
  </si>
  <si>
    <t>SalentoQuindioSeñal Colombia</t>
  </si>
  <si>
    <t>SalentoQuindioTelecafé</t>
  </si>
  <si>
    <t>SalentoQuindioRCN TV S.A.</t>
  </si>
  <si>
    <t>SalentoQuindioCaracol TV S.A.</t>
  </si>
  <si>
    <t>PereiraRisaraldaCanal Uno</t>
  </si>
  <si>
    <t>PereiraRisaraldaC.Institucional</t>
  </si>
  <si>
    <t>PereiraRisaraldaSeñal Colombia</t>
  </si>
  <si>
    <t>PereiraRisaraldaTelecafé</t>
  </si>
  <si>
    <t>PereiraRisaraldaRCN TV S.A.</t>
  </si>
  <si>
    <t>PereiraRisaraldaCaracol TV S.A.</t>
  </si>
  <si>
    <t>ApíaRisaraldaCanal Uno</t>
  </si>
  <si>
    <t>ApíaRisaraldaC.Institucional</t>
  </si>
  <si>
    <t>ApíaRisaraldaSeñal Colombia</t>
  </si>
  <si>
    <t>ApíaRisaraldaTelecafé</t>
  </si>
  <si>
    <t>ApíaRisaraldaCaracol TV S.A.</t>
  </si>
  <si>
    <t>BalboaRisaraldaCanal Uno</t>
  </si>
  <si>
    <t>BalboaRisaraldaC.Institucional</t>
  </si>
  <si>
    <t>BalboaRisaraldaSeñal Colombia</t>
  </si>
  <si>
    <t>BalboaRisaraldaTelecafé</t>
  </si>
  <si>
    <t>BalboaRisaraldaRCN TV S.A.</t>
  </si>
  <si>
    <t>BalboaRisaraldaCaracol TV S.A.</t>
  </si>
  <si>
    <t>Belén de UmbríaRisaraldaCanal Uno</t>
  </si>
  <si>
    <t>Belén de UmbríaRisaraldaC.Institucional</t>
  </si>
  <si>
    <t>Belén de UmbríaRisaraldaSeñal Colombia</t>
  </si>
  <si>
    <t>Belén de UmbríaRisaraldaTelecafé</t>
  </si>
  <si>
    <t>Belén de UmbríaRisaraldaRCN TV S.A.</t>
  </si>
  <si>
    <t>Belén de UmbríaRisaraldaCaracol TV S.A.</t>
  </si>
  <si>
    <t>DosquebradasRisaraldaCanal Uno</t>
  </si>
  <si>
    <t>DosquebradasRisaraldaC.Institucional</t>
  </si>
  <si>
    <t>DosquebradasRisaraldaSeñal Colombia</t>
  </si>
  <si>
    <t>DosquebradasRisaraldaTelecafé</t>
  </si>
  <si>
    <t>DosquebradasRisaraldaRCN TV S.A.</t>
  </si>
  <si>
    <t>DosquebradasRisaraldaCaracol TV S.A.</t>
  </si>
  <si>
    <t>GuáticaRisaraldaCanal Uno</t>
  </si>
  <si>
    <t>GuáticaRisaraldaC.Institucional</t>
  </si>
  <si>
    <t>GuáticaRisaraldaSeñal Colombia</t>
  </si>
  <si>
    <t>GuáticaRisaraldaTelecafé</t>
  </si>
  <si>
    <t>GuáticaRisaraldaRCN TV S.A.</t>
  </si>
  <si>
    <t>GuáticaRisaraldaCaracol TV S.A.</t>
  </si>
  <si>
    <t>La CeliaRisaraldaCanal Uno</t>
  </si>
  <si>
    <t>La CeliaRisaraldaC.Institucional</t>
  </si>
  <si>
    <t>La CeliaRisaraldaSeñal Colombia</t>
  </si>
  <si>
    <t>La CeliaRisaraldaTelecafé</t>
  </si>
  <si>
    <t>La CeliaRisaraldaRCN TV S.A.</t>
  </si>
  <si>
    <t>La CeliaRisaraldaCaracol TV S.A.</t>
  </si>
  <si>
    <t>La VirginiaRisaraldaCanal Uno</t>
  </si>
  <si>
    <t>La VirginiaRisaraldaC.Institucional</t>
  </si>
  <si>
    <t>La VirginiaRisaraldaSeñal Colombia</t>
  </si>
  <si>
    <t>La VirginiaRisaraldaTelecafé</t>
  </si>
  <si>
    <t>La VirginiaRisaraldaRCN TV S.A.</t>
  </si>
  <si>
    <t>La VirginiaRisaraldaCaracol TV S.A.</t>
  </si>
  <si>
    <t>MarsellaRisaraldaCanal Uno</t>
  </si>
  <si>
    <t>MarsellaRisaraldaC.Institucional</t>
  </si>
  <si>
    <t>MarsellaRisaraldaSeñal Colombia</t>
  </si>
  <si>
    <t>MarsellaRisaraldaTelecafé</t>
  </si>
  <si>
    <t>MarsellaRisaraldaRCN TV S.A.</t>
  </si>
  <si>
    <t>MarsellaRisaraldaCaracol TV S.A.</t>
  </si>
  <si>
    <t>MistratóRisaraldaCanal Uno</t>
  </si>
  <si>
    <t>MistratóRisaraldaC.Institucional</t>
  </si>
  <si>
    <t>MistratóRisaraldaSeñal Colombia</t>
  </si>
  <si>
    <t>MistratóRisaraldaTelecafé</t>
  </si>
  <si>
    <t>MistratóRisaraldaCaracol TV S.A.</t>
  </si>
  <si>
    <t>Pueblo RicoRisaraldaCanal Uno</t>
  </si>
  <si>
    <t>Pueblo RicoRisaraldaC.Institucional</t>
  </si>
  <si>
    <t>Pueblo RicoRisaraldaSeñal Colombia</t>
  </si>
  <si>
    <t>Pueblo RicoRisaraldaTelecafé</t>
  </si>
  <si>
    <t>Pueblo RicoRisaraldaCaracol TV S.A.</t>
  </si>
  <si>
    <t>QuinchíaRisaraldaCanal Uno</t>
  </si>
  <si>
    <t>QuinchíaRisaraldaC.Institucional</t>
  </si>
  <si>
    <t>QuinchíaRisaraldaSeñal Colombia</t>
  </si>
  <si>
    <t>QuinchíaRisaraldaTelecafé</t>
  </si>
  <si>
    <t>QuinchíaRisaraldaRCN TV S.A.</t>
  </si>
  <si>
    <t>QuinchíaRisaraldaCaracol TV S.A.</t>
  </si>
  <si>
    <t>Santa Rosa de CabalRisaraldaCanal Uno</t>
  </si>
  <si>
    <t>Santa Rosa de CabalRisaraldaC.Institucional</t>
  </si>
  <si>
    <t>Santa Rosa de CabalRisaraldaSeñal Colombia</t>
  </si>
  <si>
    <t>Santa Rosa de CabalRisaraldaTelecafé</t>
  </si>
  <si>
    <t>Santa Rosa de CabalRisaraldaRCN TV S.A.</t>
  </si>
  <si>
    <t>Santa Rosa de CabalRisaraldaCaracol TV S.A.</t>
  </si>
  <si>
    <t>SantuarioRisaraldaCanal Uno</t>
  </si>
  <si>
    <t>SantuarioRisaraldaC.Institucional</t>
  </si>
  <si>
    <t>SantuarioRisaraldaSeñal Colombia</t>
  </si>
  <si>
    <t>SantuarioRisaraldaTelecafé</t>
  </si>
  <si>
    <t>SantuarioRisaraldaRCN TV S.A.</t>
  </si>
  <si>
    <t>SantuarioRisaraldaCaracol TV S.A.</t>
  </si>
  <si>
    <t>BucaramangaSantanderCanal Uno</t>
  </si>
  <si>
    <t>BucaramangaSantanderC.Institucional</t>
  </si>
  <si>
    <t>BucaramangaSantanderSeñal Colombia</t>
  </si>
  <si>
    <t>BucaramangaSantanderTRO</t>
  </si>
  <si>
    <t>BucaramangaSantanderRCN TV S.A.</t>
  </si>
  <si>
    <t>BucaramangaSantanderCaracol TV S.A.</t>
  </si>
  <si>
    <t>BucaramangaSantanderTv Ciudadana</t>
  </si>
  <si>
    <t>AguadaSantanderCanal Uno</t>
  </si>
  <si>
    <t>AguadaSantanderC.Institucional</t>
  </si>
  <si>
    <t>AguadaSantanderSeñal Colombia</t>
  </si>
  <si>
    <t>AguadaSantanderTRO</t>
  </si>
  <si>
    <t>AguadaSantanderRCN TV S.A.</t>
  </si>
  <si>
    <t>AguadaSantanderCaracol TV S.A.</t>
  </si>
  <si>
    <t>AlbaniaSantanderCanal Uno</t>
  </si>
  <si>
    <t>AlbaniaSantanderC.Institucional</t>
  </si>
  <si>
    <t>AlbaniaSantanderSeñal Colombia</t>
  </si>
  <si>
    <t>AlbaniaSantanderTRO</t>
  </si>
  <si>
    <t>AlbaniaSantanderRCN TV S.A.</t>
  </si>
  <si>
    <t>AlbaniaSantanderCaracol TV S.A.</t>
  </si>
  <si>
    <t>AratocaSantanderCanal Uno</t>
  </si>
  <si>
    <t>AratocaSantanderC.Institucional</t>
  </si>
  <si>
    <t>AratocaSantanderSeñal Colombia</t>
  </si>
  <si>
    <t>AratocaSantanderTRO</t>
  </si>
  <si>
    <t>AratocaSantanderRCN TV S.A.</t>
  </si>
  <si>
    <t>AratocaSantanderCaracol TV S.A.</t>
  </si>
  <si>
    <t>BarbosaSantanderCanal Uno</t>
  </si>
  <si>
    <t>BarbosaSantanderC.Institucional</t>
  </si>
  <si>
    <t>BarbosaSantanderSeñal Colombia</t>
  </si>
  <si>
    <t>BarbosaSantanderTRO</t>
  </si>
  <si>
    <t>BarbosaSantanderRCN TV S.A.</t>
  </si>
  <si>
    <t>BarbosaSantanderCaracol TV S.A.</t>
  </si>
  <si>
    <t>BaricharaSantanderCanal Uno</t>
  </si>
  <si>
    <t>BaricharaSantanderC.Institucional</t>
  </si>
  <si>
    <t>BaricharaSantanderSeñal Colombia</t>
  </si>
  <si>
    <t>BaricharaSantanderTRO</t>
  </si>
  <si>
    <t>BaricharaSantanderRCN TV S.A.</t>
  </si>
  <si>
    <t>BaricharaSantanderCaracol TV S.A.</t>
  </si>
  <si>
    <t>BarrancabermejaSantanderCanal Uno</t>
  </si>
  <si>
    <t>BarrancabermejaSantanderC.Institucional</t>
  </si>
  <si>
    <t>BarrancabermejaSantanderSeñal Colombia</t>
  </si>
  <si>
    <t>BarrancabermejaSantanderTRO</t>
  </si>
  <si>
    <t>BarrancabermejaSantanderRCN TV S.A.</t>
  </si>
  <si>
    <t>BarrancabermejaSantanderCaracol TV S.A.</t>
  </si>
  <si>
    <t>BarrancabermejaSantanderTelepetróleo</t>
  </si>
  <si>
    <t>BarrancabermejaSantanderFun. Magdalena</t>
  </si>
  <si>
    <t>BetuliaSantanderCanal Uno</t>
  </si>
  <si>
    <t>BetuliaSantanderC.Institucional</t>
  </si>
  <si>
    <t>BetuliaSantanderSeñal Colombia</t>
  </si>
  <si>
    <t>BetuliaSantanderTRO</t>
  </si>
  <si>
    <t>BetuliaSantanderRCN TV S.A.</t>
  </si>
  <si>
    <t>BetuliaSantanderCaracol TV S.A.</t>
  </si>
  <si>
    <t>BolívarSantanderCanal Uno</t>
  </si>
  <si>
    <t>BolívarSantanderC.Institucional</t>
  </si>
  <si>
    <t>BolívarSantanderSeñal Colombia</t>
  </si>
  <si>
    <t>BolívarSantanderTRO</t>
  </si>
  <si>
    <t>BolívarSantanderRCN TV S.A.</t>
  </si>
  <si>
    <t>BolívarSantanderCaracol TV S.A.</t>
  </si>
  <si>
    <t>CabreraSantanderCanal Uno</t>
  </si>
  <si>
    <t>CabreraSantanderC.Institucional</t>
  </si>
  <si>
    <t>CabreraSantanderSeñal Colombia</t>
  </si>
  <si>
    <t>CabreraSantanderTRO</t>
  </si>
  <si>
    <t>CabreraSantanderRCN TV S.A.</t>
  </si>
  <si>
    <t>CabreraSantanderCaracol TV S.A.</t>
  </si>
  <si>
    <t>CaliforniaSantanderCanal Uno</t>
  </si>
  <si>
    <t>CaliforniaSantanderC.Institucional</t>
  </si>
  <si>
    <t>CaliforniaSantanderSeñal Colombia</t>
  </si>
  <si>
    <t>CaliforniaSantanderTRO</t>
  </si>
  <si>
    <t>CaliforniaSantanderRCN TV S.A.</t>
  </si>
  <si>
    <t>CaliforniaSantanderCaracol TV S.A.</t>
  </si>
  <si>
    <t>CapitanejoSantanderCanal Uno</t>
  </si>
  <si>
    <t>CapitanejoSantanderC.Institucional</t>
  </si>
  <si>
    <t>CapitanejoSantanderSeñal Colombia</t>
  </si>
  <si>
    <t>CapitanejoSantanderTRO</t>
  </si>
  <si>
    <t>CapitanejoSantanderRCN TV S.A.</t>
  </si>
  <si>
    <t>CapitanejoSantanderCaracol TV S.A.</t>
  </si>
  <si>
    <t>CarcasíSantanderCanal Uno</t>
  </si>
  <si>
    <t>CarcasíSantanderC.Institucional</t>
  </si>
  <si>
    <t>CarcasíSantanderSeñal Colombia</t>
  </si>
  <si>
    <t>CarcasíSantanderTRO</t>
  </si>
  <si>
    <t>CarcasíSantanderRCN TV S.A.</t>
  </si>
  <si>
    <t>CarcasíSantanderCaracol TV S.A.</t>
  </si>
  <si>
    <t>CepitáSantanderCanal Uno</t>
  </si>
  <si>
    <t>CepitáSantanderC.Institucional</t>
  </si>
  <si>
    <t>CepitáSantanderSeñal Colombia</t>
  </si>
  <si>
    <t>CepitáSantanderTRO</t>
  </si>
  <si>
    <t>CepitáSantanderRCN TV S.A.</t>
  </si>
  <si>
    <t>CepitáSantanderCaracol TV S.A.</t>
  </si>
  <si>
    <t>CerritoSantanderCanal Uno</t>
  </si>
  <si>
    <t>CerritoSantanderC.Institucional</t>
  </si>
  <si>
    <t>CerritoSantanderSeñal Colombia</t>
  </si>
  <si>
    <t>CerritoSantanderTRO</t>
  </si>
  <si>
    <t>CerritoSantanderRCN TV S.A.</t>
  </si>
  <si>
    <t>CerritoSantanderCaracol TV S.A.</t>
  </si>
  <si>
    <t>CharaláSantanderCanal Uno</t>
  </si>
  <si>
    <t>CharaláSantanderC.Institucional</t>
  </si>
  <si>
    <t>CharaláSantanderSeñal Colombia</t>
  </si>
  <si>
    <t>CharaláSantanderTRO</t>
  </si>
  <si>
    <t>CharaláSantanderRCN TV S.A.</t>
  </si>
  <si>
    <t>CharaláSantanderCaracol TV S.A.</t>
  </si>
  <si>
    <t>ChartaSantanderCanal Uno</t>
  </si>
  <si>
    <t>ChartaSantanderC.Institucional</t>
  </si>
  <si>
    <t>ChartaSantanderSeñal Colombia</t>
  </si>
  <si>
    <t>ChartaSantanderTRO</t>
  </si>
  <si>
    <t>ChartaSantanderRCN TV S.A.</t>
  </si>
  <si>
    <t>ChartaSantanderCaracol TV S.A.</t>
  </si>
  <si>
    <t>ChimaSantanderCanal Uno</t>
  </si>
  <si>
    <t>ChimaSantanderC.Institucional</t>
  </si>
  <si>
    <t>ChimaSantanderSeñal Colombia</t>
  </si>
  <si>
    <t>ChimaSantanderTRO</t>
  </si>
  <si>
    <t>ChimaSantanderRCN TV S.A.</t>
  </si>
  <si>
    <t>ChimaSantanderCaracol TV S.A.</t>
  </si>
  <si>
    <t>ChipatáSantanderCanal Uno</t>
  </si>
  <si>
    <t>ChipatáSantanderC.Institucional</t>
  </si>
  <si>
    <t>ChipatáSantanderSeñal Colombia</t>
  </si>
  <si>
    <t>ChipatáSantanderTRO</t>
  </si>
  <si>
    <t>ChipatáSantanderRCN TV S.A.</t>
  </si>
  <si>
    <t>ChipatáSantanderCaracol TV S.A.</t>
  </si>
  <si>
    <t>CimitarraSantanderCanal Uno</t>
  </si>
  <si>
    <t>CimitarraSantanderC.Institucional</t>
  </si>
  <si>
    <t>CimitarraSantanderSeñal Colombia</t>
  </si>
  <si>
    <t>CimitarraSantanderTRO</t>
  </si>
  <si>
    <t>CimitarraSantanderRCN TV S.A.</t>
  </si>
  <si>
    <t>CimitarraSantanderCaracol TV S.A.</t>
  </si>
  <si>
    <t>ConcepciónSantanderCanal Uno</t>
  </si>
  <si>
    <t>ConcepciónSantanderC.Institucional</t>
  </si>
  <si>
    <t>ConcepciónSantanderSeñal Colombia</t>
  </si>
  <si>
    <t>ConcepciónSantanderTRO</t>
  </si>
  <si>
    <t>ConcepciónSantanderRCN TV S.A.</t>
  </si>
  <si>
    <t>ConcepciónSantanderCaracol TV S.A.</t>
  </si>
  <si>
    <t>ConfinesSantanderCanal Uno</t>
  </si>
  <si>
    <t>ConfinesSantanderC.Institucional</t>
  </si>
  <si>
    <t>ConfinesSantanderSeñal Colombia</t>
  </si>
  <si>
    <t>ConfinesSantanderTRO</t>
  </si>
  <si>
    <t>ConfinesSantanderRCN TV S.A.</t>
  </si>
  <si>
    <t>ConfinesSantanderCaracol TV S.A.</t>
  </si>
  <si>
    <t>ContrataciónSantanderCanal Uno</t>
  </si>
  <si>
    <t>ContrataciónSantanderC.Institucional</t>
  </si>
  <si>
    <t>ContrataciónSantanderSeñal Colombia</t>
  </si>
  <si>
    <t>ContrataciónSantanderTRO</t>
  </si>
  <si>
    <t>ContrataciónSantanderRCN TV S.A.</t>
  </si>
  <si>
    <t>ContrataciónSantanderCaracol TV S.A.</t>
  </si>
  <si>
    <t>CoromoroSantanderCanal Uno</t>
  </si>
  <si>
    <t>CoromoroSantanderC.Institucional</t>
  </si>
  <si>
    <t>CoromoroSantanderSeñal Colombia</t>
  </si>
  <si>
    <t>CoromoroSantanderTRO</t>
  </si>
  <si>
    <t>CoromoroSantanderRCN TV S.A.</t>
  </si>
  <si>
    <t>CoromoroSantanderCaracol TV S.A.</t>
  </si>
  <si>
    <t>CuritíSantanderCanal Uno</t>
  </si>
  <si>
    <t>CuritíSantanderC.Institucional</t>
  </si>
  <si>
    <t>CuritíSantanderSeñal Colombia</t>
  </si>
  <si>
    <t>CuritíSantanderTRO</t>
  </si>
  <si>
    <t>CuritíSantanderRCN TV S.A.</t>
  </si>
  <si>
    <t>CuritíSantanderCaracol TV S.A.</t>
  </si>
  <si>
    <t>El Carmen de ChucuríSantanderCanal Uno</t>
  </si>
  <si>
    <t>El Carmen de ChucuríSantanderC.Institucional</t>
  </si>
  <si>
    <t>El Carmen de ChucuríSantanderSeñal Colombia</t>
  </si>
  <si>
    <t>El Carmen de ChucuríSantanderTRO</t>
  </si>
  <si>
    <t>El Carmen de ChucuríSantanderRCN TV S.A.</t>
  </si>
  <si>
    <t>El Carmen de ChucuríSantanderCaracol TV S.A.</t>
  </si>
  <si>
    <t>El GuacamayoSantanderCanal Uno</t>
  </si>
  <si>
    <t>El GuacamayoSantanderC.Institucional</t>
  </si>
  <si>
    <t>El GuacamayoSantanderSeñal Colombia</t>
  </si>
  <si>
    <t>El GuacamayoSantanderTRO</t>
  </si>
  <si>
    <t>El GuacamayoSantanderRCN TV S.A.</t>
  </si>
  <si>
    <t>El GuacamayoSantanderCaracol TV S.A.</t>
  </si>
  <si>
    <t>El PeñónSantanderCanal Uno</t>
  </si>
  <si>
    <t>El PeñónSantanderC.Institucional</t>
  </si>
  <si>
    <t>El PeñónSantanderSeñal Colombia</t>
  </si>
  <si>
    <t>El PeñónSantanderTRO</t>
  </si>
  <si>
    <t>El PeñónSantanderRCN TV S.A.</t>
  </si>
  <si>
    <t>El PeñónSantanderCaracol TV S.A.</t>
  </si>
  <si>
    <t>El PlayónSantanderCanal Uno</t>
  </si>
  <si>
    <t>El PlayónSantanderC.Institucional</t>
  </si>
  <si>
    <t>El PlayónSantanderSeñal Colombia</t>
  </si>
  <si>
    <t>El PlayónSantanderTRO</t>
  </si>
  <si>
    <t>El PlayónSantanderRCN TV S.A.</t>
  </si>
  <si>
    <t>El PlayónSantanderCaracol TV S.A.</t>
  </si>
  <si>
    <t>EncinoSantanderCanal Uno</t>
  </si>
  <si>
    <t>EncinoSantanderC.Institucional</t>
  </si>
  <si>
    <t>EncinoSantanderSeñal Colombia</t>
  </si>
  <si>
    <t>EncinoSantanderTRO</t>
  </si>
  <si>
    <t>EncinoSantanderRCN TV S.A.</t>
  </si>
  <si>
    <t>EncinoSantanderCaracol TV S.A.</t>
  </si>
  <si>
    <t>EncisoSantanderCanal Uno</t>
  </si>
  <si>
    <t>EncisoSantanderC.Institucional</t>
  </si>
  <si>
    <t>EncisoSantanderSeñal Colombia</t>
  </si>
  <si>
    <t>EncisoSantanderTRO</t>
  </si>
  <si>
    <t>EncisoSantanderRCN TV S.A.</t>
  </si>
  <si>
    <t>EncisoSantanderCaracol TV S.A.</t>
  </si>
  <si>
    <t>FloriánSantanderCanal Uno</t>
  </si>
  <si>
    <t>FloriánSantanderC.Institucional</t>
  </si>
  <si>
    <t>FloriánSantanderSeñal Colombia</t>
  </si>
  <si>
    <t>FloriánSantanderTRO</t>
  </si>
  <si>
    <t>FloriánSantanderRCN TV S.A.</t>
  </si>
  <si>
    <t>FloriánSantanderCaracol TV S.A.</t>
  </si>
  <si>
    <t>FloridablancaSantanderCanal Uno</t>
  </si>
  <si>
    <t>FloridablancaSantanderC.Institucional</t>
  </si>
  <si>
    <t>FloridablancaSantanderSeñal Colombia</t>
  </si>
  <si>
    <t>FloridablancaSantanderTRO</t>
  </si>
  <si>
    <t>FloridablancaSantanderRCN TV S.A.</t>
  </si>
  <si>
    <t>FloridablancaSantanderCaracol TV S.A.</t>
  </si>
  <si>
    <t>FloridablancaSantanderTv Ciudadana</t>
  </si>
  <si>
    <t>GalánSantanderCanal Uno</t>
  </si>
  <si>
    <t>GalánSantanderC.Institucional</t>
  </si>
  <si>
    <t>GalánSantanderSeñal Colombia</t>
  </si>
  <si>
    <t>GalánSantanderTRO</t>
  </si>
  <si>
    <t>GalánSantanderRCN TV S.A.</t>
  </si>
  <si>
    <t>GalánSantanderCaracol TV S.A.</t>
  </si>
  <si>
    <t>GambitaSantanderCanal Uno</t>
  </si>
  <si>
    <t>GambitaSantanderC.Institucional</t>
  </si>
  <si>
    <t>GambitaSantanderSeñal Colombia</t>
  </si>
  <si>
    <t>GambitaSantanderTRO</t>
  </si>
  <si>
    <t>GambitaSantanderRCN TV S.A.</t>
  </si>
  <si>
    <t>GambitaSantanderCaracol TV S.A.</t>
  </si>
  <si>
    <t>GirónSantanderCanal Uno</t>
  </si>
  <si>
    <t>GirónSantanderC.Institucional</t>
  </si>
  <si>
    <t>GirónSantanderSeñal Colombia</t>
  </si>
  <si>
    <t>GirónSantanderTRO</t>
  </si>
  <si>
    <t>GirónSantanderRCN TV S.A.</t>
  </si>
  <si>
    <t>GirónSantanderCaracol TV S.A.</t>
  </si>
  <si>
    <t>GirónSantanderTv Ciudadana</t>
  </si>
  <si>
    <t>GuacaSantanderCanal Uno</t>
  </si>
  <si>
    <t>GuacaSantanderC.Institucional</t>
  </si>
  <si>
    <t>GuacaSantanderSeñal Colombia</t>
  </si>
  <si>
    <t>GuacaSantanderTRO</t>
  </si>
  <si>
    <t>GuacaSantanderRCN TV S.A.</t>
  </si>
  <si>
    <t>GuacaSantanderCaracol TV S.A.</t>
  </si>
  <si>
    <t>GuadalupeSantanderCanal Uno</t>
  </si>
  <si>
    <t>GuadalupeSantanderC.Institucional</t>
  </si>
  <si>
    <t>GuadalupeSantanderSeñal Colombia</t>
  </si>
  <si>
    <t>GuadalupeSantanderTRO</t>
  </si>
  <si>
    <t>GuadalupeSantanderRCN TV S.A.</t>
  </si>
  <si>
    <t>GuadalupeSantanderCaracol TV S.A.</t>
  </si>
  <si>
    <t>GuapotáSantanderCanal Uno</t>
  </si>
  <si>
    <t>GuapotáSantanderC.Institucional</t>
  </si>
  <si>
    <t>GuapotáSantanderSeñal Colombia</t>
  </si>
  <si>
    <t>GuapotáSantanderTRO</t>
  </si>
  <si>
    <t>GuapotáSantanderRCN TV S.A.</t>
  </si>
  <si>
    <t>GuapotáSantanderCaracol TV S.A.</t>
  </si>
  <si>
    <t>GuavatáSantanderCanal Uno</t>
  </si>
  <si>
    <t>GuavatáSantanderC.Institucional</t>
  </si>
  <si>
    <t>GuavatáSantanderSeñal Colombia</t>
  </si>
  <si>
    <t>GuavatáSantanderTRO</t>
  </si>
  <si>
    <t>GuavatáSantanderRCN TV S.A.</t>
  </si>
  <si>
    <t>GuavatáSantanderCaracol TV S.A.</t>
  </si>
  <si>
    <t>GüepsaSantanderCanal Uno</t>
  </si>
  <si>
    <t>GüepsaSantanderC.Institucional</t>
  </si>
  <si>
    <t>GüepsaSantanderSeñal Colombia</t>
  </si>
  <si>
    <t>GüepsaSantanderTRO</t>
  </si>
  <si>
    <t>GüepsaSantanderRCN TV S.A.</t>
  </si>
  <si>
    <t>GüepsaSantanderCaracol TV S.A.</t>
  </si>
  <si>
    <t>HatoSantanderCanal Uno</t>
  </si>
  <si>
    <t>HatoSantanderC.Institucional</t>
  </si>
  <si>
    <t>HatoSantanderSeñal Colombia</t>
  </si>
  <si>
    <t>HatoSantanderTRO</t>
  </si>
  <si>
    <t>HatoSantanderRCN TV S.A.</t>
  </si>
  <si>
    <t>HatoSantanderCaracol TV S.A.</t>
  </si>
  <si>
    <t>Jesús MaríaSantanderCanal Uno</t>
  </si>
  <si>
    <t>Jesús MaríaSantanderC.Institucional</t>
  </si>
  <si>
    <t>Jesús MaríaSantanderSeñal Colombia</t>
  </si>
  <si>
    <t>Jesús MaríaSantanderTRO</t>
  </si>
  <si>
    <t>Jesús MaríaSantanderRCN TV S.A.</t>
  </si>
  <si>
    <t>Jesús MaríaSantanderCaracol TV S.A.</t>
  </si>
  <si>
    <t>JordánSantanderCanal Uno</t>
  </si>
  <si>
    <t>JordánSantanderC.Institucional</t>
  </si>
  <si>
    <t>JordánSantanderSeñal Colombia</t>
  </si>
  <si>
    <t>JordánSantanderTRO</t>
  </si>
  <si>
    <t>JordánSantanderRCN TV S.A.</t>
  </si>
  <si>
    <t>JordánSantanderCaracol TV S.A.</t>
  </si>
  <si>
    <t>La BellezaSantanderCanal Uno</t>
  </si>
  <si>
    <t>La BellezaSantanderC.Institucional</t>
  </si>
  <si>
    <t>La BellezaSantanderSeñal Colombia</t>
  </si>
  <si>
    <t>La BellezaSantanderTRO</t>
  </si>
  <si>
    <t>La BellezaSantanderRCN TV S.A.</t>
  </si>
  <si>
    <t>La BellezaSantanderCaracol TV S.A.</t>
  </si>
  <si>
    <t>LandázuriSantanderCanal Uno</t>
  </si>
  <si>
    <t>LandázuriSantanderC.Institucional</t>
  </si>
  <si>
    <t>LandázuriSantanderSeñal Colombia</t>
  </si>
  <si>
    <t>LandázuriSantanderTRO</t>
  </si>
  <si>
    <t>LandázuriSantanderRCN TV S.A.</t>
  </si>
  <si>
    <t>La PazSantanderCanal Uno</t>
  </si>
  <si>
    <t>La PazSantanderC.Institucional</t>
  </si>
  <si>
    <t>La PazSantanderSeñal Colombia</t>
  </si>
  <si>
    <t>La PazSantanderTRO</t>
  </si>
  <si>
    <t>La PazSantanderRCN TV S.A.</t>
  </si>
  <si>
    <t>La PazSantanderCaracol TV S.A.</t>
  </si>
  <si>
    <t>LebríjaSantanderCanal Uno</t>
  </si>
  <si>
    <t>LebríjaSantanderC.Institucional</t>
  </si>
  <si>
    <t>LebríjaSantanderSeñal Colombia</t>
  </si>
  <si>
    <t>LebríjaSantanderTRO</t>
  </si>
  <si>
    <t>LebríjaSantanderRCN TV S.A.</t>
  </si>
  <si>
    <t>LebríjaSantanderCaracol TV S.A.</t>
  </si>
  <si>
    <t>Los SantosSantanderCanal Uno</t>
  </si>
  <si>
    <t>Los SantosSantanderC.Institucional</t>
  </si>
  <si>
    <t>Los SantosSantanderSeñal Colombia</t>
  </si>
  <si>
    <t>Los SantosSantanderTRO</t>
  </si>
  <si>
    <t>Los SantosSantanderRCN TV S.A.</t>
  </si>
  <si>
    <t>Los SantosSantanderCaracol TV S.A.</t>
  </si>
  <si>
    <t>MacaravitaSantanderCanal Uno</t>
  </si>
  <si>
    <t>MacaravitaSantanderC.Institucional</t>
  </si>
  <si>
    <t>MacaravitaSantanderSeñal Colombia</t>
  </si>
  <si>
    <t>MacaravitaSantanderTRO</t>
  </si>
  <si>
    <t>MacaravitaSantanderRCN TV S.A.</t>
  </si>
  <si>
    <t>MacaravitaSantanderCaracol TV S.A.</t>
  </si>
  <si>
    <t>MálagaSantanderCanal Uno</t>
  </si>
  <si>
    <t>MálagaSantanderC.Institucional</t>
  </si>
  <si>
    <t>MálagaSantanderSeñal Colombia</t>
  </si>
  <si>
    <t>MálagaSantanderTRO</t>
  </si>
  <si>
    <t>MálagaSantanderRCN TV S.A.</t>
  </si>
  <si>
    <t>MálagaSantanderCaracol TV S.A.</t>
  </si>
  <si>
    <t>MatanzaSantanderCanal Uno</t>
  </si>
  <si>
    <t>MatanzaSantanderC.Institucional</t>
  </si>
  <si>
    <t>MatanzaSantanderSeñal Colombia</t>
  </si>
  <si>
    <t>MatanzaSantanderTRO</t>
  </si>
  <si>
    <t>MatanzaSantanderRCN TV S.A.</t>
  </si>
  <si>
    <t>MatanzaSantanderCaracol TV S.A.</t>
  </si>
  <si>
    <t>MogotesSantanderCanal Uno</t>
  </si>
  <si>
    <t>MogotesSantanderC.Institucional</t>
  </si>
  <si>
    <t>MogotesSantanderSeñal Colombia</t>
  </si>
  <si>
    <t>MogotesSantanderTRO</t>
  </si>
  <si>
    <t>MogotesSantanderRCN TV S.A.</t>
  </si>
  <si>
    <t>MogotesSantanderCaracol TV S.A.</t>
  </si>
  <si>
    <t>MolagavitaSantanderCanal Uno</t>
  </si>
  <si>
    <t>MolagavitaSantanderC.Institucional</t>
  </si>
  <si>
    <t>MolagavitaSantanderSeñal Colombia</t>
  </si>
  <si>
    <t>MolagavitaSantanderTRO</t>
  </si>
  <si>
    <t>MolagavitaSantanderRCN TV S.A.</t>
  </si>
  <si>
    <t>MolagavitaSantanderCaracol TV S.A.</t>
  </si>
  <si>
    <t>OcamonteSantanderCanal Uno</t>
  </si>
  <si>
    <t>OcamonteSantanderC.Institucional</t>
  </si>
  <si>
    <t>OcamonteSantanderSeñal Colombia</t>
  </si>
  <si>
    <t>OcamonteSantanderTRO</t>
  </si>
  <si>
    <t>OcamonteSantanderRCN TV S.A.</t>
  </si>
  <si>
    <t>OcamonteSantanderCaracol TV S.A.</t>
  </si>
  <si>
    <t>OibaSantanderCanal Uno</t>
  </si>
  <si>
    <t>OibaSantanderC.Institucional</t>
  </si>
  <si>
    <t>OibaSantanderSeñal Colombia</t>
  </si>
  <si>
    <t>OibaSantanderTRO</t>
  </si>
  <si>
    <t>OibaSantanderRCN TV S.A.</t>
  </si>
  <si>
    <t>OibaSantanderCaracol TV S.A.</t>
  </si>
  <si>
    <t>OnzagaSantanderCanal Uno</t>
  </si>
  <si>
    <t>OnzagaSantanderC.Institucional</t>
  </si>
  <si>
    <t>OnzagaSantanderSeñal Colombia</t>
  </si>
  <si>
    <t>OnzagaSantanderTRO</t>
  </si>
  <si>
    <t>OnzagaSantanderRCN TV S.A.</t>
  </si>
  <si>
    <t>OnzagaSantanderCaracol TV S.A.</t>
  </si>
  <si>
    <t>PalmarSantanderCanal Uno</t>
  </si>
  <si>
    <t>PalmarSantanderC.Institucional</t>
  </si>
  <si>
    <t>PalmarSantanderSeñal Colombia</t>
  </si>
  <si>
    <t>PalmarSantanderTRO</t>
  </si>
  <si>
    <t>PalmarSantanderRCN TV S.A.</t>
  </si>
  <si>
    <t>PalmarSantanderCaracol TV S.A.</t>
  </si>
  <si>
    <t>Palmas del SocorroSantanderCanal Uno</t>
  </si>
  <si>
    <t>Palmas del SocorroSantanderC.Institucional</t>
  </si>
  <si>
    <t>Palmas del SocorroSantanderSeñal Colombia</t>
  </si>
  <si>
    <t>Palmas del SocorroSantanderTRO</t>
  </si>
  <si>
    <t>Palmas del SocorroSantanderRCN TV S.A.</t>
  </si>
  <si>
    <t>Palmas del SocorroSantanderCaracol TV S.A.</t>
  </si>
  <si>
    <t>PáramoSantanderCanal Uno</t>
  </si>
  <si>
    <t>PáramoSantanderC.Institucional</t>
  </si>
  <si>
    <t>PáramoSantanderSeñal Colombia</t>
  </si>
  <si>
    <t>PáramoSantanderTRO</t>
  </si>
  <si>
    <t>PáramoSantanderRCN TV S.A.</t>
  </si>
  <si>
    <t>PáramoSantanderCaracol TV S.A.</t>
  </si>
  <si>
    <t>PiedecuestaSantanderTRO</t>
  </si>
  <si>
    <t>PiedecuestaSantanderRCN TV S.A.</t>
  </si>
  <si>
    <t>PiedecuestaSantanderCaracol TV S.A.</t>
  </si>
  <si>
    <t>PiedecuestaSantanderTv Ciudadana</t>
  </si>
  <si>
    <t>PinchoteSantanderCanal Uno</t>
  </si>
  <si>
    <t>PinchoteSantanderC.Institucional</t>
  </si>
  <si>
    <t>PinchoteSantanderSeñal Colombia</t>
  </si>
  <si>
    <t>PinchoteSantanderTRO</t>
  </si>
  <si>
    <t>PinchoteSantanderRCN TV S.A.</t>
  </si>
  <si>
    <t>PinchoteSantanderCaracol TV S.A.</t>
  </si>
  <si>
    <t>Puente NacionalSantanderCanal Uno</t>
  </si>
  <si>
    <t>Puente NacionalSantanderC.Institucional</t>
  </si>
  <si>
    <t>Puente NacionalSantanderSeñal Colombia</t>
  </si>
  <si>
    <t>Puente NacionalSantanderTRO</t>
  </si>
  <si>
    <t>Puente NacionalSantanderRCN TV S.A.</t>
  </si>
  <si>
    <t>Puente NacionalSantanderCaracol TV S.A.</t>
  </si>
  <si>
    <t>Puerto ParraSantanderCanal Uno</t>
  </si>
  <si>
    <t>Puerto ParraSantanderC.Institucional</t>
  </si>
  <si>
    <t>Puerto ParraSantanderSeñal Colombia</t>
  </si>
  <si>
    <t>Puerto ParraSantanderTRO</t>
  </si>
  <si>
    <t>Puerto ParraSantanderRCN TV S.A.</t>
  </si>
  <si>
    <t>Puerto ParraSantanderCaracol TV S.A.</t>
  </si>
  <si>
    <t>Puerto WilchesSantanderCanal Uno</t>
  </si>
  <si>
    <t>Puerto WilchesSantanderC.Institucional</t>
  </si>
  <si>
    <t>Puerto WilchesSantanderSeñal Colombia</t>
  </si>
  <si>
    <t>Puerto WilchesSantanderTRO</t>
  </si>
  <si>
    <t>Puerto WilchesSantanderRCN TV S.A.</t>
  </si>
  <si>
    <t>Puerto WilchesSantanderCaracol TV S.A.</t>
  </si>
  <si>
    <t>RionegroSantanderCanal Uno</t>
  </si>
  <si>
    <t>RionegroSantanderC.Institucional</t>
  </si>
  <si>
    <t>RionegroSantanderSeñal Colombia</t>
  </si>
  <si>
    <t>RionegroSantanderTRO</t>
  </si>
  <si>
    <t>RionegroSantanderRCN TV S.A.</t>
  </si>
  <si>
    <t>RionegroSantanderCaracol TV S.A.</t>
  </si>
  <si>
    <t>Sabana de TorresSantanderCanal Uno</t>
  </si>
  <si>
    <t>Sabana de TorresSantanderC.Institucional</t>
  </si>
  <si>
    <t>Sabana de TorresSantanderSeñal Colombia</t>
  </si>
  <si>
    <t>Sabana de TorresSantanderTRO</t>
  </si>
  <si>
    <t>Sabana de TorresSantanderRCN TV S.A.</t>
  </si>
  <si>
    <t>Sabana de TorresSantanderCaracol TV S.A.</t>
  </si>
  <si>
    <t>San AndrésSantanderCanal Uno</t>
  </si>
  <si>
    <t>San AndrésSantanderC.Institucional</t>
  </si>
  <si>
    <t>San AndrésSantanderSeñal Colombia</t>
  </si>
  <si>
    <t>San AndrésSantanderTRO</t>
  </si>
  <si>
    <t>San AndrésSantanderRCN TV S.A.</t>
  </si>
  <si>
    <t>San AndrésSantanderCaracol TV S.A.</t>
  </si>
  <si>
    <t>San BenitoSantanderCanal Uno</t>
  </si>
  <si>
    <t>San BenitoSantanderC.Institucional</t>
  </si>
  <si>
    <t>San BenitoSantanderSeñal Colombia</t>
  </si>
  <si>
    <t>San BenitoSantanderTRO</t>
  </si>
  <si>
    <t>San BenitoSantanderRCN TV S.A.</t>
  </si>
  <si>
    <t>San BenitoSantanderCaracol TV S.A.</t>
  </si>
  <si>
    <t>San GilSantanderCanal Uno</t>
  </si>
  <si>
    <t>San GilSantanderC.Institucional</t>
  </si>
  <si>
    <t>San GilSantanderSeñal Colombia</t>
  </si>
  <si>
    <t>San GilSantanderTRO</t>
  </si>
  <si>
    <t>San GilSantanderRCN TV S.A.</t>
  </si>
  <si>
    <t>San GilSantanderCaracol TV S.A.</t>
  </si>
  <si>
    <t>San JoaquínSantanderCanal Uno</t>
  </si>
  <si>
    <t>San JoaquínSantanderC.Institucional</t>
  </si>
  <si>
    <t>San JoaquínSantanderSeñal Colombia</t>
  </si>
  <si>
    <t>San JoaquínSantanderTRO</t>
  </si>
  <si>
    <t>San JoaquínSantanderRCN TV S.A.</t>
  </si>
  <si>
    <t>San JoaquínSantanderCaracol TV S.A.</t>
  </si>
  <si>
    <t>San José de MirandaSantanderCanal Uno</t>
  </si>
  <si>
    <t>San José de MirandaSantanderC.Institucional</t>
  </si>
  <si>
    <t>San José de MirandaSantanderSeñal Colombia</t>
  </si>
  <si>
    <t>San José de MirandaSantanderTRO</t>
  </si>
  <si>
    <t>San José de MirandaSantanderRCN TV S.A.</t>
  </si>
  <si>
    <t>San José de MirandaSantanderCaracol TV S.A.</t>
  </si>
  <si>
    <t>San MiguelSantanderCanal Uno</t>
  </si>
  <si>
    <t>San MiguelSantanderC.Institucional</t>
  </si>
  <si>
    <t>San MiguelSantanderSeñal Colombia</t>
  </si>
  <si>
    <t>San MiguelSantanderTRO</t>
  </si>
  <si>
    <t>San MiguelSantanderRCN TV S.A.</t>
  </si>
  <si>
    <t>San MiguelSantanderCaracol TV S.A.</t>
  </si>
  <si>
    <t>San Vicente de ChucuríSantanderCanal Uno</t>
  </si>
  <si>
    <t>San Vicente de ChucuríSantanderC.Institucional</t>
  </si>
  <si>
    <t>San Vicente de ChucuríSantanderSeñal Colombia</t>
  </si>
  <si>
    <t>San Vicente de ChucuríSantanderTRO</t>
  </si>
  <si>
    <t>San Vicente de ChucuríSantanderRCN TV S.A.</t>
  </si>
  <si>
    <t>San Vicente de ChucuríSantanderCaracol TV S.A.</t>
  </si>
  <si>
    <t>Santa BárbaraSantanderCanal Uno</t>
  </si>
  <si>
    <t>Santa BárbaraSantanderC.Institucional</t>
  </si>
  <si>
    <t>Santa BárbaraSantanderSeñal Colombia</t>
  </si>
  <si>
    <t>Santa BárbaraSantanderTRO</t>
  </si>
  <si>
    <t>Santa BárbaraSantanderRCN TV S.A.</t>
  </si>
  <si>
    <t>Santa BárbaraSantanderCaracol TV S.A.</t>
  </si>
  <si>
    <t>Santa Helena del OpónSantanderCanal Uno</t>
  </si>
  <si>
    <t>Santa Helena del OpónSantanderC.Institucional</t>
  </si>
  <si>
    <t>Santa Helena del OpónSantanderSeñal Colombia</t>
  </si>
  <si>
    <t>Santa Helena del OpónSantanderTRO</t>
  </si>
  <si>
    <t>Santa Helena del OpónSantanderRCN TV S.A.</t>
  </si>
  <si>
    <t>Santa Helena del OpónSantanderCaracol TV S.A.</t>
  </si>
  <si>
    <t>SimacotaSantanderCanal Uno</t>
  </si>
  <si>
    <t>SimacotaSantanderC.Institucional</t>
  </si>
  <si>
    <t>SimacotaSantanderSeñal Colombia</t>
  </si>
  <si>
    <t>SimacotaSantanderTRO</t>
  </si>
  <si>
    <t>SimacotaSantanderRCN TV S.A.</t>
  </si>
  <si>
    <t>SimacotaSantanderCaracol TV S.A.</t>
  </si>
  <si>
    <t>SocorroSantanderCanal Uno</t>
  </si>
  <si>
    <t>SocorroSantanderC.Institucional</t>
  </si>
  <si>
    <t>SocorroSantanderSeñal Colombia</t>
  </si>
  <si>
    <t>SocorroSantanderTRO</t>
  </si>
  <si>
    <t>SocorroSantanderRCN TV S.A.</t>
  </si>
  <si>
    <t>SocorroSantanderCaracol TV S.A.</t>
  </si>
  <si>
    <t>SuaitaSantanderCanal Uno</t>
  </si>
  <si>
    <t>SuaitaSantanderC.Institucional</t>
  </si>
  <si>
    <t>SuaitaSantanderSeñal Colombia</t>
  </si>
  <si>
    <t>SuaitaSantanderTRO</t>
  </si>
  <si>
    <t>SuaitaSantanderRCN TV S.A.</t>
  </si>
  <si>
    <t>SuaitaSantanderCaracol TV S.A.</t>
  </si>
  <si>
    <t>SucreSantanderCanal Uno</t>
  </si>
  <si>
    <t>SucreSantanderC.Institucional</t>
  </si>
  <si>
    <t>SucreSantanderSeñal Colombia</t>
  </si>
  <si>
    <t>SucreSantanderTRO</t>
  </si>
  <si>
    <t>SucreSantanderRCN TV S.A.</t>
  </si>
  <si>
    <t>SucreSantanderCaracol TV S.A.</t>
  </si>
  <si>
    <t>SuratáSantanderCanal Uno</t>
  </si>
  <si>
    <t>SuratáSantanderC.Institucional</t>
  </si>
  <si>
    <t>SuratáSantanderSeñal Colombia</t>
  </si>
  <si>
    <t>SuratáSantanderTRO</t>
  </si>
  <si>
    <t>SuratáSantanderRCN TV S.A.</t>
  </si>
  <si>
    <t>SuratáSantanderCaracol TV S.A.</t>
  </si>
  <si>
    <t>TonaSantanderCanal Uno</t>
  </si>
  <si>
    <t>TonaSantanderC.Institucional</t>
  </si>
  <si>
    <t>TonaSantanderSeñal Colombia</t>
  </si>
  <si>
    <t>TonaSantanderTRO</t>
  </si>
  <si>
    <t>TonaSantanderRCN TV S.A.</t>
  </si>
  <si>
    <t>TonaSantanderCaracol TV S.A.</t>
  </si>
  <si>
    <t>Valle de San JoséSantanderCanal Uno</t>
  </si>
  <si>
    <t>Valle de San JoséSantanderC.Institucional</t>
  </si>
  <si>
    <t>Valle de San JoséSantanderSeñal Colombia</t>
  </si>
  <si>
    <t>Valle de San JoséSantanderTRO</t>
  </si>
  <si>
    <t>Valle de San JoséSantanderRCN TV S.A.</t>
  </si>
  <si>
    <t>Valle de San JoséSantanderCaracol TV S.A.</t>
  </si>
  <si>
    <t>VélezSantanderCanal Uno</t>
  </si>
  <si>
    <t>VélezSantanderC.Institucional</t>
  </si>
  <si>
    <t>VélezSantanderSeñal Colombia</t>
  </si>
  <si>
    <t>VélezSantanderTRO</t>
  </si>
  <si>
    <t>VélezSantanderRCN TV S.A.</t>
  </si>
  <si>
    <t>VélezSantanderCaracol TV S.A.</t>
  </si>
  <si>
    <t>VetasSantanderCanal Uno</t>
  </si>
  <si>
    <t>VetasSantanderC.Institucional</t>
  </si>
  <si>
    <t>VetasSantanderSeñal Colombia</t>
  </si>
  <si>
    <t>VetasSantanderTRO</t>
  </si>
  <si>
    <t>VetasSantanderRCN TV S.A.</t>
  </si>
  <si>
    <t>VetasSantanderCaracol TV S.A.</t>
  </si>
  <si>
    <t>VillanuevaSantanderCanal Uno</t>
  </si>
  <si>
    <t>VillanuevaSantanderC.Institucional</t>
  </si>
  <si>
    <t>VillanuevaSantanderSeñal Colombia</t>
  </si>
  <si>
    <t>VillanuevaSantanderTRO</t>
  </si>
  <si>
    <t>VillanuevaSantanderRCN TV S.A.</t>
  </si>
  <si>
    <t>VillanuevaSantanderCaracol TV S.A.</t>
  </si>
  <si>
    <t>ZapatocaSantanderCanal Uno</t>
  </si>
  <si>
    <t>ZapatocaSantanderC.Institucional</t>
  </si>
  <si>
    <t>ZapatocaSantanderSeñal Colombia</t>
  </si>
  <si>
    <t>ZapatocaSantanderTRO</t>
  </si>
  <si>
    <t>ZapatocaSantanderRCN TV S.A.</t>
  </si>
  <si>
    <t>ZapatocaSantanderCaracol TV S.A.</t>
  </si>
  <si>
    <t>SincelejoSucreCanal Uno</t>
  </si>
  <si>
    <t>SincelejoSucreC.Institucional</t>
  </si>
  <si>
    <t>SincelejoSucreSeñal Colombia</t>
  </si>
  <si>
    <t>SincelejoSucreTelecaribe</t>
  </si>
  <si>
    <t>SincelejoSucreRCN TV S.A.</t>
  </si>
  <si>
    <t>SincelejoSucreCaracol TV S.A.</t>
  </si>
  <si>
    <t>BuenavistaSucreCanal Uno</t>
  </si>
  <si>
    <t>BuenavistaSucreC.Institucional</t>
  </si>
  <si>
    <t>BuenavistaSucreSeñal Colombia</t>
  </si>
  <si>
    <t>BuenavistaSucreTelecaribe</t>
  </si>
  <si>
    <t>BuenavistaSucreRCN TV S.A.</t>
  </si>
  <si>
    <t>BuenavistaSucreCaracol TV S.A.</t>
  </si>
  <si>
    <t>CaimitoSucreCanal Uno</t>
  </si>
  <si>
    <t>CaimitoSucreC.Institucional</t>
  </si>
  <si>
    <t>CaimitoSucreSeñal Colombia</t>
  </si>
  <si>
    <t>CaimitoSucreTelecaribe</t>
  </si>
  <si>
    <t>CaimitoSucreRCN TV S.A.</t>
  </si>
  <si>
    <t>CaimitoSucreCaracol TV S.A.</t>
  </si>
  <si>
    <t>ColosoSucreCanal Uno</t>
  </si>
  <si>
    <t>ColosoSucreC.Institucional</t>
  </si>
  <si>
    <t>ColosoSucreSeñal Colombia</t>
  </si>
  <si>
    <t>ColosoSucreTelecaribe</t>
  </si>
  <si>
    <t>ColosoSucreRCN TV S.A.</t>
  </si>
  <si>
    <t>ColosoSucreCaracol TV S.A.</t>
  </si>
  <si>
    <t>CorozalSucreCanal Uno</t>
  </si>
  <si>
    <t>CorozalSucreC.Institucional</t>
  </si>
  <si>
    <t>CorozalSucreSeñal Colombia</t>
  </si>
  <si>
    <t>CorozalSucreTelecaribe</t>
  </si>
  <si>
    <t>CorozalSucreRCN TV S.A.</t>
  </si>
  <si>
    <t>CorozalSucreCaracol TV S.A.</t>
  </si>
  <si>
    <t>CoveñasSucreCanal Uno</t>
  </si>
  <si>
    <t>CoveñasSucreC.Institucional</t>
  </si>
  <si>
    <t>CoveñasSucreSeñal Colombia</t>
  </si>
  <si>
    <t>CoveñasSucreTelecaribe</t>
  </si>
  <si>
    <t>CoveñasSucreRCN TV S.A.</t>
  </si>
  <si>
    <t>CoveñasSucreCaracol TV S.A.</t>
  </si>
  <si>
    <t>ChalánSucreCanal Uno</t>
  </si>
  <si>
    <t>ChalánSucreC.Institucional</t>
  </si>
  <si>
    <t>ChalánSucreSeñal Colombia</t>
  </si>
  <si>
    <t>ChalánSucreTelecaribe</t>
  </si>
  <si>
    <t>ChalánSucreRCN TV S.A.</t>
  </si>
  <si>
    <t>ChalánSucreCaracol TV S.A.</t>
  </si>
  <si>
    <t>El RobleSucreCanal Uno</t>
  </si>
  <si>
    <t>El RobleSucreC.Institucional</t>
  </si>
  <si>
    <t>El RobleSucreSeñal Colombia</t>
  </si>
  <si>
    <t>El RobleSucreTelecaribe</t>
  </si>
  <si>
    <t>El RobleSucreRCN TV S.A.</t>
  </si>
  <si>
    <t>El RobleSucreCaracol TV S.A.</t>
  </si>
  <si>
    <t>GalerasSucreCanal Uno</t>
  </si>
  <si>
    <t>GalerasSucreC.Institucional</t>
  </si>
  <si>
    <t>GalerasSucreSeñal Colombia</t>
  </si>
  <si>
    <t>GalerasSucreTelecaribe</t>
  </si>
  <si>
    <t>GalerasSucreRCN TV S.A.</t>
  </si>
  <si>
    <t>GalerasSucreCaracol TV S.A.</t>
  </si>
  <si>
    <t>GuarandaSucreCanal Uno</t>
  </si>
  <si>
    <t>GuarandaSucreC.Institucional</t>
  </si>
  <si>
    <t>GuarandaSucreSeñal Colombia</t>
  </si>
  <si>
    <t>GuarandaSucreTelecaribe</t>
  </si>
  <si>
    <t>GuarandaSucreRCN TV S.A.</t>
  </si>
  <si>
    <t>GuarandaSucreCaracol TV S.A.</t>
  </si>
  <si>
    <t>La UniónSucreCanal Uno</t>
  </si>
  <si>
    <t>La UniónSucreC.Institucional</t>
  </si>
  <si>
    <t>La UniónSucreSeñal Colombia</t>
  </si>
  <si>
    <t>La UniónSucreTelecaribe</t>
  </si>
  <si>
    <t>La UniónSucreRCN TV S.A.</t>
  </si>
  <si>
    <t>La UniónSucreCaracol TV S.A.</t>
  </si>
  <si>
    <t>Los PalmitosSucreCanal Uno</t>
  </si>
  <si>
    <t>Los PalmitosSucreC.Institucional</t>
  </si>
  <si>
    <t>Los PalmitosSucreSeñal Colombia</t>
  </si>
  <si>
    <t>Los PalmitosSucreTelecaribe</t>
  </si>
  <si>
    <t>Los PalmitosSucreRCN TV S.A.</t>
  </si>
  <si>
    <t>Los PalmitosSucreCaracol TV S.A.</t>
  </si>
  <si>
    <t>MajagualSucreCanal Uno</t>
  </si>
  <si>
    <t>MajagualSucreC.Institucional</t>
  </si>
  <si>
    <t>MajagualSucreSeñal Colombia</t>
  </si>
  <si>
    <t>MajagualSucreTelecaribe</t>
  </si>
  <si>
    <t>MajagualSucreRCN TV S.A.</t>
  </si>
  <si>
    <t>MajagualSucreCaracol TV S.A.</t>
  </si>
  <si>
    <t>MorroaSucreCanal Uno</t>
  </si>
  <si>
    <t>MorroaSucreC.Institucional</t>
  </si>
  <si>
    <t>MorroaSucreSeñal Colombia</t>
  </si>
  <si>
    <t>MorroaSucreTelecaribe</t>
  </si>
  <si>
    <t>MorroaSucreRCN TV S.A.</t>
  </si>
  <si>
    <t>MorroaSucreCaracol TV S.A.</t>
  </si>
  <si>
    <t>OvejasSucreCanal Uno</t>
  </si>
  <si>
    <t>OvejasSucreC.Institucional</t>
  </si>
  <si>
    <t>OvejasSucreSeñal Colombia</t>
  </si>
  <si>
    <t>OvejasSucreTelecaribe</t>
  </si>
  <si>
    <t>OvejasSucreRCN TV S.A.</t>
  </si>
  <si>
    <t>OvejasSucreCaracol TV S.A.</t>
  </si>
  <si>
    <t>PalmitoSucreCanal Uno</t>
  </si>
  <si>
    <t>PalmitoSucreC.Institucional</t>
  </si>
  <si>
    <t>PalmitoSucreSeñal Colombia</t>
  </si>
  <si>
    <t>PalmitoSucreTelecaribe</t>
  </si>
  <si>
    <t>PalmitoSucreRCN TV S.A.</t>
  </si>
  <si>
    <t>PalmitoSucreCaracol TV S.A.</t>
  </si>
  <si>
    <t>SampuésSucreCanal Uno</t>
  </si>
  <si>
    <t>SampuésSucreC.Institucional</t>
  </si>
  <si>
    <t>SampuésSucreSeñal Colombia</t>
  </si>
  <si>
    <t>SampuésSucreTelecaribe</t>
  </si>
  <si>
    <t>SampuésSucreRCN TV S.A.</t>
  </si>
  <si>
    <t>SampuésSucreCaracol TV S.A.</t>
  </si>
  <si>
    <t>San Benito AbadSucreCanal Uno</t>
  </si>
  <si>
    <t>San Benito AbadSucreC.Institucional</t>
  </si>
  <si>
    <t>San Benito AbadSucreSeñal Colombia</t>
  </si>
  <si>
    <t>San Benito AbadSucreTelecaribe</t>
  </si>
  <si>
    <t>San Benito AbadSucreRCN TV S.A.</t>
  </si>
  <si>
    <t>San Benito AbadSucreCaracol TV S.A.</t>
  </si>
  <si>
    <t>San Juan de BetuliaSucreCanal Uno</t>
  </si>
  <si>
    <t>San Juan de BetuliaSucreC.Institucional</t>
  </si>
  <si>
    <t>San Juan de BetuliaSucreSeñal Colombia</t>
  </si>
  <si>
    <t>San Juan de BetuliaSucreTelecaribe</t>
  </si>
  <si>
    <t>San Juan de BetuliaSucreRCN TV S.A.</t>
  </si>
  <si>
    <t>San Juan de BetuliaSucreCaracol TV S.A.</t>
  </si>
  <si>
    <t>San MarcosSucreCanal Uno</t>
  </si>
  <si>
    <t>San MarcosSucreC.Institucional</t>
  </si>
  <si>
    <t>San MarcosSucreSeñal Colombia</t>
  </si>
  <si>
    <t>San MarcosSucreTelecaribe</t>
  </si>
  <si>
    <t>San MarcosSucreRCN TV S.A.</t>
  </si>
  <si>
    <t>San MarcosSucreCaracol TV S.A.</t>
  </si>
  <si>
    <t>San OnofreSucreCanal Uno</t>
  </si>
  <si>
    <t>San OnofreSucreC.Institucional</t>
  </si>
  <si>
    <t>San OnofreSucreSeñal Colombia</t>
  </si>
  <si>
    <t>San OnofreSucreTelecaribe</t>
  </si>
  <si>
    <t>San OnofreSucreRCN TV S.A.</t>
  </si>
  <si>
    <t>San OnofreSucreCaracol TV S.A.</t>
  </si>
  <si>
    <t>San PedroSucreCanal Uno</t>
  </si>
  <si>
    <t>San PedroSucreC.Institucional</t>
  </si>
  <si>
    <t>San PedroSucreSeñal Colombia</t>
  </si>
  <si>
    <t>San PedroSucreTelecaribe</t>
  </si>
  <si>
    <t>San PedroSucreRCN TV S.A.</t>
  </si>
  <si>
    <t>San PedroSucreCaracol TV S.A.</t>
  </si>
  <si>
    <t>San Luis de SincéSucreCanal Uno</t>
  </si>
  <si>
    <t>San Luis de SincéSucreC.Institucional</t>
  </si>
  <si>
    <t>San Luis de SincéSucreSeñal Colombia</t>
  </si>
  <si>
    <t>San Luis de SincéSucreTelecaribe</t>
  </si>
  <si>
    <t>San Luis de SincéSucreRCN TV S.A.</t>
  </si>
  <si>
    <t>San Luis de SincéSucreCaracol TV S.A.</t>
  </si>
  <si>
    <t>SucreSucreCanal Uno</t>
  </si>
  <si>
    <t>SucreSucreC.Institucional</t>
  </si>
  <si>
    <t>SucreSucreSeñal Colombia</t>
  </si>
  <si>
    <t>SucreSucreTelecaribe</t>
  </si>
  <si>
    <t>SucreSucreRCN TV S.A.</t>
  </si>
  <si>
    <t>SucreSucreCaracol TV S.A.</t>
  </si>
  <si>
    <t>Santiago de TolúSucreCanal Uno</t>
  </si>
  <si>
    <t>Santiago de TolúSucreC.Institucional</t>
  </si>
  <si>
    <t>Santiago de TolúSucreSeñal Colombia</t>
  </si>
  <si>
    <t>Santiago de TolúSucreTelecaribe</t>
  </si>
  <si>
    <t>Santiago de TolúSucreRCN TV S.A.</t>
  </si>
  <si>
    <t>Santiago de TolúSucreCaracol TV S.A.</t>
  </si>
  <si>
    <t>Tolú ViejoSucreCanal Uno</t>
  </si>
  <si>
    <t>Tolú ViejoSucreC.Institucional</t>
  </si>
  <si>
    <t>Tolú ViejoSucreSeñal Colombia</t>
  </si>
  <si>
    <t>Tolú ViejoSucreTelecaribe</t>
  </si>
  <si>
    <t>Tolú ViejoSucreRCN TV S.A.</t>
  </si>
  <si>
    <t>Tolú ViejoSucreCaracol TV S.A.</t>
  </si>
  <si>
    <t>IbaguéTolimaCanal Uno</t>
  </si>
  <si>
    <t>IbaguéTolimaC.Institucional</t>
  </si>
  <si>
    <t>IbaguéTolimaSeñal Colombia</t>
  </si>
  <si>
    <t>IbaguéTolimaTeveandina</t>
  </si>
  <si>
    <t>IbaguéTolimaRCN TV S.A.</t>
  </si>
  <si>
    <t>IbaguéTolimaCaracol TV S.A.</t>
  </si>
  <si>
    <t>AlpujarraTolimaCanal Uno</t>
  </si>
  <si>
    <t>AlpujarraTolimaC.Institucional</t>
  </si>
  <si>
    <t>AlpujarraTolimaSeñal Colombia</t>
  </si>
  <si>
    <t>AlpujarraTolimaTeveandina</t>
  </si>
  <si>
    <t>AlpujarraTolimaRCN TV S.A.</t>
  </si>
  <si>
    <t>AlpujarraTolimaCaracol TV S.A.</t>
  </si>
  <si>
    <t>AlvaradoTolimaCanal Uno</t>
  </si>
  <si>
    <t>AlvaradoTolimaC.Institucional</t>
  </si>
  <si>
    <t>AlvaradoTolimaSeñal Colombia</t>
  </si>
  <si>
    <t>AlvaradoTolimaTeveandina</t>
  </si>
  <si>
    <t>AlvaradoTolimaRCN TV S.A.</t>
  </si>
  <si>
    <t>AlvaradoTolimaCaracol TV S.A.</t>
  </si>
  <si>
    <t>AmbalemaTolimaCanal Uno</t>
  </si>
  <si>
    <t>AmbalemaTolimaC.Institucional</t>
  </si>
  <si>
    <t>AmbalemaTolimaSeñal Colombia</t>
  </si>
  <si>
    <t>AmbalemaTolimaTeveandina</t>
  </si>
  <si>
    <t>AmbalemaTolimaRCN TV S.A.</t>
  </si>
  <si>
    <t>AmbalemaTolimaCaracol TV S.A.</t>
  </si>
  <si>
    <t>AnzoáteguiTolimaCanal Uno</t>
  </si>
  <si>
    <t>AnzoáteguiTolimaC.Institucional</t>
  </si>
  <si>
    <t>AnzoáteguiTolimaSeñal Colombia</t>
  </si>
  <si>
    <t>AnzoáteguiTolimaTeveandina</t>
  </si>
  <si>
    <t>AnzoáteguiTolimaRCN TV S.A.</t>
  </si>
  <si>
    <t>AnzoáteguiTolimaCaracol TV S.A.</t>
  </si>
  <si>
    <t>ArmeroTolimaCanal Uno</t>
  </si>
  <si>
    <t>ArmeroTolimaC.Institucional</t>
  </si>
  <si>
    <t>ArmeroTolimaSeñal Colombia</t>
  </si>
  <si>
    <t>ArmeroTolimaTeveandina</t>
  </si>
  <si>
    <t>ArmeroTolimaRCN TV S.A.</t>
  </si>
  <si>
    <t>ArmeroTolimaCaracol TV S.A.</t>
  </si>
  <si>
    <t>AtacoTolimaCanal Uno</t>
  </si>
  <si>
    <t>AtacoTolimaC.Institucional</t>
  </si>
  <si>
    <t>AtacoTolimaSeñal Colombia</t>
  </si>
  <si>
    <t>AtacoTolimaTeveandina</t>
  </si>
  <si>
    <t>AtacoTolimaRCN TV S.A.</t>
  </si>
  <si>
    <t>AtacoTolimaCaracol TV S.A.</t>
  </si>
  <si>
    <t>CajamarcaTolimaCanal Uno</t>
  </si>
  <si>
    <t>CajamarcaTolimaC.Institucional</t>
  </si>
  <si>
    <t>CajamarcaTolimaSeñal Colombia</t>
  </si>
  <si>
    <t>CajamarcaTolimaTeveandina</t>
  </si>
  <si>
    <t>CajamarcaTolimaRCN TV S.A.</t>
  </si>
  <si>
    <t>CajamarcaTolimaCaracol TV S.A.</t>
  </si>
  <si>
    <t>Carmen de ApicaláTolimaCanal Uno</t>
  </si>
  <si>
    <t>Carmen de ApicaláTolimaC.Institucional</t>
  </si>
  <si>
    <t>Carmen de ApicaláTolimaSeñal Colombia</t>
  </si>
  <si>
    <t>Carmen de ApicaláTolimaTeveandina</t>
  </si>
  <si>
    <t>Carmen de ApicaláTolimaRCN TV S.A.</t>
  </si>
  <si>
    <t>Carmen de ApicaláTolimaCaracol TV S.A.</t>
  </si>
  <si>
    <t>CasabiancaTolimaCanal Uno</t>
  </si>
  <si>
    <t>CasabiancaTolimaC.Institucional</t>
  </si>
  <si>
    <t>CasabiancaTolimaSeñal Colombia</t>
  </si>
  <si>
    <t>CasabiancaTolimaTeveandina</t>
  </si>
  <si>
    <t>CasabiancaTolimaRCN TV S.A.</t>
  </si>
  <si>
    <t>CasabiancaTolimaCaracol TV S.A.</t>
  </si>
  <si>
    <t>ChaparralTolimaCanal Uno</t>
  </si>
  <si>
    <t>ChaparralTolimaC.Institucional</t>
  </si>
  <si>
    <t>ChaparralTolimaSeñal Colombia</t>
  </si>
  <si>
    <t>ChaparralTolimaTeveandina</t>
  </si>
  <si>
    <t>ChaparralTolimaRCN TV S.A.</t>
  </si>
  <si>
    <t>ChaparralTolimaCaracol TV S.A.</t>
  </si>
  <si>
    <t>CoelloTolimaCanal Uno</t>
  </si>
  <si>
    <t>CoelloTolimaC.Institucional</t>
  </si>
  <si>
    <t>CoelloTolimaSeñal Colombia</t>
  </si>
  <si>
    <t>CoelloTolimaTeveandina</t>
  </si>
  <si>
    <t>CoelloTolimaRCN TV S.A.</t>
  </si>
  <si>
    <t>CoelloTolimaCaracol TV S.A.</t>
  </si>
  <si>
    <t>CoyaimaTolimaCanal Uno</t>
  </si>
  <si>
    <t>CoyaimaTolimaC.Institucional</t>
  </si>
  <si>
    <t>CoyaimaTolimaSeñal Colombia</t>
  </si>
  <si>
    <t>CoyaimaTolimaTeveandina</t>
  </si>
  <si>
    <t>CoyaimaTolimaRCN TV S.A.</t>
  </si>
  <si>
    <t>CoyaimaTolimaCaracol TV S.A.</t>
  </si>
  <si>
    <t>CundayTolimaCanal Uno</t>
  </si>
  <si>
    <t>CundayTolimaC.Institucional</t>
  </si>
  <si>
    <t>CundayTolimaSeñal Colombia</t>
  </si>
  <si>
    <t>CundayTolimaTeveandina</t>
  </si>
  <si>
    <t>CundayTolimaRCN TV S.A.</t>
  </si>
  <si>
    <t>CundayTolimaCaracol TV S.A.</t>
  </si>
  <si>
    <t>DoloresTolimaCanal Uno</t>
  </si>
  <si>
    <t>DoloresTolimaC.Institucional</t>
  </si>
  <si>
    <t>DoloresTolimaSeñal Colombia</t>
  </si>
  <si>
    <t>DoloresTolimaTeveandina</t>
  </si>
  <si>
    <t>DoloresTolimaRCN TV S.A.</t>
  </si>
  <si>
    <t>DoloresTolimaCaracol TV S.A.</t>
  </si>
  <si>
    <t>EspinalTolimaCanal Uno</t>
  </si>
  <si>
    <t>EspinalTolimaC.Institucional</t>
  </si>
  <si>
    <t>EspinalTolimaSeñal Colombia</t>
  </si>
  <si>
    <t>EspinalTolimaTeveandina</t>
  </si>
  <si>
    <t>EspinalTolimaRCN TV S.A.</t>
  </si>
  <si>
    <t>EspinalTolimaCaracol TV S.A.</t>
  </si>
  <si>
    <t>FalanTolimaCanal Uno</t>
  </si>
  <si>
    <t>FalanTolimaC.Institucional</t>
  </si>
  <si>
    <t>FalanTolimaSeñal Colombia</t>
  </si>
  <si>
    <t>FalanTolimaTeveandina</t>
  </si>
  <si>
    <t>FalanTolimaRCN TV S.A.</t>
  </si>
  <si>
    <t>FalanTolimaCaracol TV S.A.</t>
  </si>
  <si>
    <t>FlandesTolimaCanal Uno</t>
  </si>
  <si>
    <t>FlandesTolimaC.Institucional</t>
  </si>
  <si>
    <t>FlandesTolimaSeñal Colombia</t>
  </si>
  <si>
    <t>FlandesTolimaTeveandina</t>
  </si>
  <si>
    <t>FlandesTolimaRCN TV S.A.</t>
  </si>
  <si>
    <t>FlandesTolimaCaracol TV S.A.</t>
  </si>
  <si>
    <t>FresnoTolimaCanal Uno</t>
  </si>
  <si>
    <t>FresnoTolimaC.Institucional</t>
  </si>
  <si>
    <t>FresnoTolimaSeñal Colombia</t>
  </si>
  <si>
    <t>FresnoTolimaTeveandina</t>
  </si>
  <si>
    <t>FresnoTolimaRCN TV S.A.</t>
  </si>
  <si>
    <t>FresnoTolimaCaracol TV S.A.</t>
  </si>
  <si>
    <t>GuamoTolimaCanal Uno</t>
  </si>
  <si>
    <t>GuamoTolimaC.Institucional</t>
  </si>
  <si>
    <t>GuamoTolimaSeñal Colombia</t>
  </si>
  <si>
    <t>GuamoTolimaTeveandina</t>
  </si>
  <si>
    <t>GuamoTolimaRCN TV S.A.</t>
  </si>
  <si>
    <t>GuamoTolimaCaracol TV S.A.</t>
  </si>
  <si>
    <t>HerveoTolimaCanal Uno</t>
  </si>
  <si>
    <t>HerveoTolimaC.Institucional</t>
  </si>
  <si>
    <t>HerveoTolimaSeñal Colombia</t>
  </si>
  <si>
    <t>HerveoTolimaTeveandina</t>
  </si>
  <si>
    <t>HerveoTolimaRCN TV S.A.</t>
  </si>
  <si>
    <t>HerveoTolimaCaracol TV S.A.</t>
  </si>
  <si>
    <t>HondaTolimaCanal Uno</t>
  </si>
  <si>
    <t>HondaTolimaC.Institucional</t>
  </si>
  <si>
    <t>HondaTolimaSeñal Colombia</t>
  </si>
  <si>
    <t>HondaTolimaTeveandina</t>
  </si>
  <si>
    <t>HondaTolimaRCN TV S.A.</t>
  </si>
  <si>
    <t>HondaTolimaCaracol TV S.A.</t>
  </si>
  <si>
    <t>IcononzoTolimaCanal Uno</t>
  </si>
  <si>
    <t>IcononzoTolimaC.Institucional</t>
  </si>
  <si>
    <t>IcononzoTolimaSeñal Colombia</t>
  </si>
  <si>
    <t>IcononzoTolimaTeveandina</t>
  </si>
  <si>
    <t>IcononzoTolimaRCN TV S.A.</t>
  </si>
  <si>
    <t>IcononzoTolimaCaracol TV S.A.</t>
  </si>
  <si>
    <t>LéridaTolimaCanal Uno</t>
  </si>
  <si>
    <t>LéridaTolimaC.Institucional</t>
  </si>
  <si>
    <t>LéridaTolimaSeñal Colombia</t>
  </si>
  <si>
    <t>LéridaTolimaTeveandina</t>
  </si>
  <si>
    <t>LéridaTolimaRCN TV S.A.</t>
  </si>
  <si>
    <t>LéridaTolimaCaracol TV S.A.</t>
  </si>
  <si>
    <t>LíbanoTolimaCanal Uno</t>
  </si>
  <si>
    <t>LíbanoTolimaC.Institucional</t>
  </si>
  <si>
    <t>LíbanoTolimaSeñal Colombia</t>
  </si>
  <si>
    <t>LíbanoTolimaTeveandina</t>
  </si>
  <si>
    <t>LíbanoTolimaRCN TV S.A.</t>
  </si>
  <si>
    <t>LíbanoTolimaCaracol TV S.A.</t>
  </si>
  <si>
    <t>MariquitaTolimaCanal Uno</t>
  </si>
  <si>
    <t>MariquitaTolimaC.Institucional</t>
  </si>
  <si>
    <t>MariquitaTolimaSeñal Colombia</t>
  </si>
  <si>
    <t>MariquitaTolimaTeveandina</t>
  </si>
  <si>
    <t>MariquitaTolimaRCN TV S.A.</t>
  </si>
  <si>
    <t>MariquitaTolimaCaracol TV S.A.</t>
  </si>
  <si>
    <t>MelgarTolimaCanal Uno</t>
  </si>
  <si>
    <t>MelgarTolimaC.Institucional</t>
  </si>
  <si>
    <t>MelgarTolimaSeñal Colombia</t>
  </si>
  <si>
    <t>MelgarTolimaTeveandina</t>
  </si>
  <si>
    <t>MelgarTolimaRCN TV S.A.</t>
  </si>
  <si>
    <t>MelgarTolimaCaracol TV S.A.</t>
  </si>
  <si>
    <t>MurilloTolimaCanal Uno</t>
  </si>
  <si>
    <t>MurilloTolimaC.Institucional</t>
  </si>
  <si>
    <t>MurilloTolimaSeñal Colombia</t>
  </si>
  <si>
    <t>MurilloTolimaTeveandina</t>
  </si>
  <si>
    <t>MurilloTolimaRCN TV S.A.</t>
  </si>
  <si>
    <t>MurilloTolimaCaracol TV S.A.</t>
  </si>
  <si>
    <t>NatagaimaTolimaCanal Uno</t>
  </si>
  <si>
    <t>NatagaimaTolimaC.Institucional</t>
  </si>
  <si>
    <t>NatagaimaTolimaSeñal Colombia</t>
  </si>
  <si>
    <t>NatagaimaTolimaTeveandina</t>
  </si>
  <si>
    <t>NatagaimaTolimaRCN TV S.A.</t>
  </si>
  <si>
    <t>NatagaimaTolimaCaracol TV S.A.</t>
  </si>
  <si>
    <t>OrtegaTolimaCanal Uno</t>
  </si>
  <si>
    <t>OrtegaTolimaC.Institucional</t>
  </si>
  <si>
    <t>OrtegaTolimaSeñal Colombia</t>
  </si>
  <si>
    <t>OrtegaTolimaTeveandina</t>
  </si>
  <si>
    <t>OrtegaTolimaRCN TV S.A.</t>
  </si>
  <si>
    <t>OrtegaTolimaCaracol TV S.A.</t>
  </si>
  <si>
    <t>PalocabildoTolimaCanal Uno</t>
  </si>
  <si>
    <t>PalocabildoTolimaC.Institucional</t>
  </si>
  <si>
    <t>PalocabildoTolimaSeñal Colombia</t>
  </si>
  <si>
    <t>PalocabildoTolimaTeveandina</t>
  </si>
  <si>
    <t>PalocabildoTolimaRCN TV S.A.</t>
  </si>
  <si>
    <t>PalocabildoTolimaCaracol TV S.A.</t>
  </si>
  <si>
    <t>PiedrasTolimaCanal Uno</t>
  </si>
  <si>
    <t>PiedrasTolimaC.Institucional</t>
  </si>
  <si>
    <t>PiedrasTolimaSeñal Colombia</t>
  </si>
  <si>
    <t>PiedrasTolimaTeveandina</t>
  </si>
  <si>
    <t>PiedrasTolimaRCN TV S.A.</t>
  </si>
  <si>
    <t>PiedrasTolimaCaracol TV S.A.</t>
  </si>
  <si>
    <t>PlanadasTolimaCanal Uno</t>
  </si>
  <si>
    <t>PlanadasTolimaC.Institucional</t>
  </si>
  <si>
    <t>PlanadasTolimaSeñal Colombia</t>
  </si>
  <si>
    <t>PlanadasTolimaTeveandina</t>
  </si>
  <si>
    <t>PlanadasTolimaRCN TV S.A.</t>
  </si>
  <si>
    <t>PlanadasTolimaCaracol TV S.A.</t>
  </si>
  <si>
    <t>PradoTolimaCanal Uno</t>
  </si>
  <si>
    <t>PradoTolimaC.Institucional</t>
  </si>
  <si>
    <t>PradoTolimaSeñal Colombia</t>
  </si>
  <si>
    <t>PradoTolimaTeveandina</t>
  </si>
  <si>
    <t>PradoTolimaRCN TV S.A.</t>
  </si>
  <si>
    <t>PradoTolimaCaracol TV S.A.</t>
  </si>
  <si>
    <t>PurificaciónTolimaCanal Uno</t>
  </si>
  <si>
    <t>PurificaciónTolimaC.Institucional</t>
  </si>
  <si>
    <t>PurificaciónTolimaSeñal Colombia</t>
  </si>
  <si>
    <t>PurificaciónTolimaTeveandina</t>
  </si>
  <si>
    <t>PurificaciónTolimaRCN TV S.A.</t>
  </si>
  <si>
    <t>PurificaciónTolimaCaracol TV S.A.</t>
  </si>
  <si>
    <t>RioblancoTolimaCanal Uno</t>
  </si>
  <si>
    <t>RioblancoTolimaC.Institucional</t>
  </si>
  <si>
    <t>RioblancoTolimaSeñal Colombia</t>
  </si>
  <si>
    <t>RioblancoTolimaRCN TV S.A.</t>
  </si>
  <si>
    <t>RioblancoTolimaCaracol TV S.A.</t>
  </si>
  <si>
    <t>RioblancoTolimaTeveandina</t>
  </si>
  <si>
    <t>RoncesvallesTolimaCanal Uno</t>
  </si>
  <si>
    <t>RoncesvallesTolimaC.Institucional</t>
  </si>
  <si>
    <t>RoncesvallesTolimaSeñal Colombia</t>
  </si>
  <si>
    <t>RoncesvallesTolimaTeveandina</t>
  </si>
  <si>
    <t>RoncesvallesTolimaRCN TV S.A.</t>
  </si>
  <si>
    <t>RoncesvallesTolimaCaracol TV S.A.</t>
  </si>
  <si>
    <t>RoviraTolimaCanal Uno</t>
  </si>
  <si>
    <t>RoviraTolimaC.Institucional</t>
  </si>
  <si>
    <t>RoviraTolimaSeñal Colombia</t>
  </si>
  <si>
    <t>RoviraTolimaTeveandina</t>
  </si>
  <si>
    <t>RoviraTolimaRCN TV S.A.</t>
  </si>
  <si>
    <t>RoviraTolimaCaracol TV S.A.</t>
  </si>
  <si>
    <t>SaldañaTolimaCanal Uno</t>
  </si>
  <si>
    <t>SaldañaTolimaC.Institucional</t>
  </si>
  <si>
    <t>SaldañaTolimaSeñal Colombia</t>
  </si>
  <si>
    <t>SaldañaTolimaTeveandina</t>
  </si>
  <si>
    <t>SaldañaTolimaRCN TV S.A.</t>
  </si>
  <si>
    <t>SaldañaTolimaCaracol TV S.A.</t>
  </si>
  <si>
    <t>San AntonioTolimaCanal Uno</t>
  </si>
  <si>
    <t>San AntonioTolimaC.Institucional</t>
  </si>
  <si>
    <t>San AntonioTolimaSeñal Colombia</t>
  </si>
  <si>
    <t>San AntonioTolimaTeveandina</t>
  </si>
  <si>
    <t>San AntonioTolimaRCN TV S.A.</t>
  </si>
  <si>
    <t>San AntonioTolimaCaracol TV S.A.</t>
  </si>
  <si>
    <t>San LuisTolimaCanal Uno</t>
  </si>
  <si>
    <t>San LuisTolimaC.Institucional</t>
  </si>
  <si>
    <t>San LuisTolimaSeñal Colombia</t>
  </si>
  <si>
    <t>San LuisTolimaTeveandina</t>
  </si>
  <si>
    <t>San LuisTolimaRCN TV S.A.</t>
  </si>
  <si>
    <t>San LuisTolimaCaracol TV S.A.</t>
  </si>
  <si>
    <t>Santa IsabelTolimaCanal Uno</t>
  </si>
  <si>
    <t>Santa IsabelTolimaC.Institucional</t>
  </si>
  <si>
    <t>Santa IsabelTolimaSeñal Colombia</t>
  </si>
  <si>
    <t>Santa IsabelTolimaTeveandina</t>
  </si>
  <si>
    <t>Santa IsabelTolimaRCN TV S.A.</t>
  </si>
  <si>
    <t>Santa IsabelTolimaCaracol TV S.A.</t>
  </si>
  <si>
    <t>SuárezTolimaCanal Uno</t>
  </si>
  <si>
    <t>SuárezTolimaC.Institucional</t>
  </si>
  <si>
    <t>SuárezTolimaSeñal Colombia</t>
  </si>
  <si>
    <t>SuárezTolimaTeveandina</t>
  </si>
  <si>
    <t>SuárezTolimaRCN TV S.A.</t>
  </si>
  <si>
    <t>SuárezTolimaCaracol TV S.A.</t>
  </si>
  <si>
    <t>Valle de San JuanTolimaCanal Uno</t>
  </si>
  <si>
    <t>Valle de San JuanTolimaC.Institucional</t>
  </si>
  <si>
    <t>Valle de San JuanTolimaSeñal Colombia</t>
  </si>
  <si>
    <t>Valle de San JuanTolimaTeveandina</t>
  </si>
  <si>
    <t>Valle de San JuanTolimaRCN TV S.A.</t>
  </si>
  <si>
    <t>Valle de San JuanTolimaCaracol TV S.A.</t>
  </si>
  <si>
    <t>VenadilloTolimaCanal Uno</t>
  </si>
  <si>
    <t>VenadilloTolimaC.Institucional</t>
  </si>
  <si>
    <t>VenadilloTolimaSeñal Colombia</t>
  </si>
  <si>
    <t>VenadilloTolimaTeveandina</t>
  </si>
  <si>
    <t>VenadilloTolimaRCN TV S.A.</t>
  </si>
  <si>
    <t>VenadilloTolimaCaracol TV S.A.</t>
  </si>
  <si>
    <t>VillahermosaTolimaCanal Uno</t>
  </si>
  <si>
    <t>VillahermosaTolimaC.Institucional</t>
  </si>
  <si>
    <t>VillahermosaTolimaSeñal Colombia</t>
  </si>
  <si>
    <t>VillahermosaTolimaTeveandina</t>
  </si>
  <si>
    <t>VillahermosaTolimaRCN TV S.A.</t>
  </si>
  <si>
    <t>VillahermosaTolimaCaracol TV S.A.</t>
  </si>
  <si>
    <t>VillarricaTolimaCanal Uno</t>
  </si>
  <si>
    <t>VillarricaTolimaC.Institucional</t>
  </si>
  <si>
    <t>VillarricaTolimaSeñal Colombia</t>
  </si>
  <si>
    <t>VillarricaTolimaTeveandina</t>
  </si>
  <si>
    <t>VillarricaTolimaRCN TV S.A.</t>
  </si>
  <si>
    <t>VillarricaTolimaCaracol TV S.A.</t>
  </si>
  <si>
    <t>CaliValle del CaucaCanal Uno</t>
  </si>
  <si>
    <t>CaliValle del CaucaC.Institucional</t>
  </si>
  <si>
    <t>CaliValle del CaucaSeñal Colombia</t>
  </si>
  <si>
    <t>CaliValle del CaucaTelepacífico</t>
  </si>
  <si>
    <t>CaliValle del CaucaRCN TV S.A.</t>
  </si>
  <si>
    <t>CaliValle del CaucaCaracol TV S.A.</t>
  </si>
  <si>
    <t>CaliValle del CaucaU.del Valle</t>
  </si>
  <si>
    <t>CaliValle del CaucaCali TV</t>
  </si>
  <si>
    <t>AlcaláValle del CaucaCanal Uno</t>
  </si>
  <si>
    <t>AlcaláValle del CaucaC.Institucional</t>
  </si>
  <si>
    <t>AlcaláValle del CaucaSeñal Colombia</t>
  </si>
  <si>
    <t>AlcaláValle del CaucaTelepacífico</t>
  </si>
  <si>
    <t>AlcaláValle del CaucaRCN TV S.A.</t>
  </si>
  <si>
    <t>AlcaláValle del CaucaCaracol TV S.A.</t>
  </si>
  <si>
    <t>AndalucíaValle del CaucaCanal Uno</t>
  </si>
  <si>
    <t>AndalucíaValle del CaucaC.Institucional</t>
  </si>
  <si>
    <t>AndalucíaValle del CaucaSeñal Colombia</t>
  </si>
  <si>
    <t>AndalucíaValle del CaucaTelepacífico</t>
  </si>
  <si>
    <t>AndalucíaValle del CaucaRCN TV S.A.</t>
  </si>
  <si>
    <t>AndalucíaValle del CaucaCaracol TV S.A.</t>
  </si>
  <si>
    <t>AnsermanuevoValle del CaucaCanal Uno</t>
  </si>
  <si>
    <t>AnsermanuevoValle del CaucaC.Institucional</t>
  </si>
  <si>
    <t>AnsermanuevoValle del CaucaSeñal Colombia</t>
  </si>
  <si>
    <t>AnsermanuevoValle del CaucaTelepacífico</t>
  </si>
  <si>
    <t>AnsermanuevoValle del CaucaRCN TV S.A.</t>
  </si>
  <si>
    <t>AnsermanuevoValle del CaucaCaracol TV S.A.</t>
  </si>
  <si>
    <t>ArgeliaValle del CaucaCanal Uno</t>
  </si>
  <si>
    <t>ArgeliaValle del CaucaC.Institucional</t>
  </si>
  <si>
    <t>ArgeliaValle del CaucaSeñal Colombia</t>
  </si>
  <si>
    <t>ArgeliaValle del CaucaTelepacífico</t>
  </si>
  <si>
    <t>ArgeliaValle del CaucaRCN TV S.A.</t>
  </si>
  <si>
    <t>ArgeliaValle del CaucaCaracol TV S.A.</t>
  </si>
  <si>
    <t>BolívarValle del CaucaCanal Uno</t>
  </si>
  <si>
    <t>BolívarValle del CaucaC.Institucional</t>
  </si>
  <si>
    <t>BolívarValle del CaucaSeñal Colombia</t>
  </si>
  <si>
    <t>BolívarValle del CaucaTelepacífico</t>
  </si>
  <si>
    <t>BolívarValle del CaucaRCN TV S.A.</t>
  </si>
  <si>
    <t>BolívarValle del CaucaCaracol TV S.A.</t>
  </si>
  <si>
    <t>BuenaventuraValle del CaucaCanal Uno</t>
  </si>
  <si>
    <t>BuenaventuraValle del CaucaC.Institucional</t>
  </si>
  <si>
    <t>BuenaventuraValle del CaucaSeñal Colombia</t>
  </si>
  <si>
    <t>BuenaventuraValle del CaucaTelepacífico</t>
  </si>
  <si>
    <t>BuenaventuraValle del CaucaRCN TV S.A.</t>
  </si>
  <si>
    <t>BuenaventuraValle del CaucaCaracol TV S.A.</t>
  </si>
  <si>
    <t>BuenaventuraValle del CaucaU.del Pacífico</t>
  </si>
  <si>
    <t>Guadalajara de BugaValle del CaucaCanal Uno</t>
  </si>
  <si>
    <t>Guadalajara de BugaValle del CaucaC.Institucional</t>
  </si>
  <si>
    <t>Guadalajara de BugaValle del CaucaSeñal Colombia</t>
  </si>
  <si>
    <t>Guadalajara de BugaValle del CaucaTelepacífico</t>
  </si>
  <si>
    <t>Guadalajara de BugaValle del CaucaRCN TV S.A.</t>
  </si>
  <si>
    <t>Guadalajara de BugaValle del CaucaCaracol TV S.A.</t>
  </si>
  <si>
    <t>BugalagrandeValle del CaucaCanal Uno</t>
  </si>
  <si>
    <t>BugalagrandeValle del CaucaC.Institucional</t>
  </si>
  <si>
    <t>BugalagrandeValle del CaucaSeñal Colombia</t>
  </si>
  <si>
    <t>BugalagrandeValle del CaucaTelepacífico</t>
  </si>
  <si>
    <t>BugalagrandeValle del CaucaRCN TV S.A.</t>
  </si>
  <si>
    <t>BugalagrandeValle del CaucaCaracol TV S.A.</t>
  </si>
  <si>
    <t>CaicedoniaValle del CaucaCanal Uno</t>
  </si>
  <si>
    <t>CaicedoniaValle del CaucaC.Institucional</t>
  </si>
  <si>
    <t>CaicedoniaValle del CaucaSeñal Colombia</t>
  </si>
  <si>
    <t>CaicedoniaValle del CaucaTelepacífico</t>
  </si>
  <si>
    <t>CaicedoniaValle del CaucaRCN TV S.A.</t>
  </si>
  <si>
    <t>CaicedoniaValle del CaucaCaracol TV S.A.</t>
  </si>
  <si>
    <t>CalimaValle del CaucaCanal Uno</t>
  </si>
  <si>
    <t>CalimaValle del CaucaC.Institucional</t>
  </si>
  <si>
    <t>CalimaValle del CaucaSeñal Colombia</t>
  </si>
  <si>
    <t>CalimaValle del CaucaTelepacífico</t>
  </si>
  <si>
    <t>CalimaValle del CaucaRCN TV S.A.</t>
  </si>
  <si>
    <t>CalimaValle del CaucaCaracol TV S.A.</t>
  </si>
  <si>
    <t>CandelariaValle del CaucaCanal Uno</t>
  </si>
  <si>
    <t>CandelariaValle del CaucaC.Institucional</t>
  </si>
  <si>
    <t>CandelariaValle del CaucaSeñal Colombia</t>
  </si>
  <si>
    <t>CandelariaValle del CaucaTelepacífico</t>
  </si>
  <si>
    <t>CandelariaValle del CaucaRCN TV S.A.</t>
  </si>
  <si>
    <t>CandelariaValle del CaucaCaracol TV S.A.</t>
  </si>
  <si>
    <t>CartagoValle del CaucaCanal Uno</t>
  </si>
  <si>
    <t>CartagoValle del CaucaC.Institucional</t>
  </si>
  <si>
    <t>CartagoValle del CaucaSeñal Colombia</t>
  </si>
  <si>
    <t>CartagoValle del CaucaTelepacífico</t>
  </si>
  <si>
    <t>CartagoValle del CaucaRCN TV S.A.</t>
  </si>
  <si>
    <t>CartagoValle del CaucaCaracol TV S.A.</t>
  </si>
  <si>
    <t>DaguaValle del CaucaCanal Uno</t>
  </si>
  <si>
    <t>DaguaValle del CaucaC.Institucional</t>
  </si>
  <si>
    <t>DaguaValle del CaucaSeñal Colombia</t>
  </si>
  <si>
    <t>DaguaValle del CaucaTelepacífico</t>
  </si>
  <si>
    <t>DaguaValle del CaucaRCN TV S.A.</t>
  </si>
  <si>
    <t>DaguaValle del CaucaCaracol TV S.A.</t>
  </si>
  <si>
    <t>El ÁguilaValle del CaucaCanal Uno</t>
  </si>
  <si>
    <t>El ÁguilaValle del CaucaC.Institucional</t>
  </si>
  <si>
    <t>El ÁguilaValle del CaucaSeñal Colombia</t>
  </si>
  <si>
    <t>El ÁguilaValle del CaucaTelepacífico</t>
  </si>
  <si>
    <t>El ÁguilaValle del CaucaRCN TV S.A.</t>
  </si>
  <si>
    <t>El ÁguilaValle del CaucaCaracol TV S.A.</t>
  </si>
  <si>
    <t>El CairoValle del CaucaCanal Uno</t>
  </si>
  <si>
    <t>El CairoValle del CaucaC.Institucional</t>
  </si>
  <si>
    <t>El CairoValle del CaucaSeñal Colombia</t>
  </si>
  <si>
    <t>El CairoValle del CaucaTelepacífico</t>
  </si>
  <si>
    <t>El CairoValle del CaucaRCN TV S.A.</t>
  </si>
  <si>
    <t>El CairoValle del CaucaCaracol TV S.A.</t>
  </si>
  <si>
    <t>El CerritoValle del CaucaCanal Uno</t>
  </si>
  <si>
    <t>El CerritoValle del CaucaC.Institucional</t>
  </si>
  <si>
    <t>El CerritoValle del CaucaSeñal Colombia</t>
  </si>
  <si>
    <t>El CerritoValle del CaucaTelepacífico</t>
  </si>
  <si>
    <t>El CerritoValle del CaucaRCN TV S.A.</t>
  </si>
  <si>
    <t>El CerritoValle del CaucaCaracol TV S.A.</t>
  </si>
  <si>
    <t>El DovioValle del CaucaCanal Uno</t>
  </si>
  <si>
    <t>El DovioValle del CaucaC.Institucional</t>
  </si>
  <si>
    <t>El DovioValle del CaucaSeñal Colombia</t>
  </si>
  <si>
    <t>El DovioValle del CaucaTelepacífico</t>
  </si>
  <si>
    <t>El DovioValle del CaucaRCN TV S.A.</t>
  </si>
  <si>
    <t>El DovioValle del CaucaCaracol TV S.A.</t>
  </si>
  <si>
    <t>FloridaValle del CaucaCanal Uno</t>
  </si>
  <si>
    <t>FloridaValle del CaucaC.Institucional</t>
  </si>
  <si>
    <t>FloridaValle del CaucaSeñal Colombia</t>
  </si>
  <si>
    <t>FloridaValle del CaucaTelepacífico</t>
  </si>
  <si>
    <t>FloridaValle del CaucaRCN TV S.A.</t>
  </si>
  <si>
    <t>FloridaValle del CaucaCaracol TV S.A.</t>
  </si>
  <si>
    <t>GinebraValle del CaucaCanal Uno</t>
  </si>
  <si>
    <t>GinebraValle del CaucaC.Institucional</t>
  </si>
  <si>
    <t>GinebraValle del CaucaSeñal Colombia</t>
  </si>
  <si>
    <t>GinebraValle del CaucaTelepacífico</t>
  </si>
  <si>
    <t>GinebraValle del CaucaRCN TV S.A.</t>
  </si>
  <si>
    <t>GinebraValle del CaucaCaracol TV S.A.</t>
  </si>
  <si>
    <t>GuacaríValle del CaucaCanal Uno</t>
  </si>
  <si>
    <t>GuacaríValle del CaucaC.Institucional</t>
  </si>
  <si>
    <t>GuacaríValle del CaucaSeñal Colombia</t>
  </si>
  <si>
    <t>GuacaríValle del CaucaTelepacífico</t>
  </si>
  <si>
    <t>GuacaríValle del CaucaRCN TV S.A.</t>
  </si>
  <si>
    <t>GuacaríValle del CaucaCaracol TV S.A.</t>
  </si>
  <si>
    <t>JamundíValle del CaucaCanal Uno</t>
  </si>
  <si>
    <t>JamundíValle del CaucaC.Institucional</t>
  </si>
  <si>
    <t>JamundíValle del CaucaSeñal Colombia</t>
  </si>
  <si>
    <t>JamundíValle del CaucaTelepacífico</t>
  </si>
  <si>
    <t>JamundíValle del CaucaRCN TV S.A.</t>
  </si>
  <si>
    <t>JamundíValle del CaucaCaracol TV S.A.</t>
  </si>
  <si>
    <t>La CumbreValle del CaucaCanal Uno</t>
  </si>
  <si>
    <t>La CumbreValle del CaucaC.Institucional</t>
  </si>
  <si>
    <t>La CumbreValle del CaucaSeñal Colombia</t>
  </si>
  <si>
    <t>La CumbreValle del CaucaTelepacífico</t>
  </si>
  <si>
    <t>La CumbreValle del CaucaRCN TV S.A.</t>
  </si>
  <si>
    <t>La CumbreValle del CaucaCaracol TV S.A.</t>
  </si>
  <si>
    <t>La UniónValle del CaucaCanal Uno</t>
  </si>
  <si>
    <t>La UniónValle del CaucaC.Institucional</t>
  </si>
  <si>
    <t>La UniónValle del CaucaSeñal Colombia</t>
  </si>
  <si>
    <t>La UniónValle del CaucaTelepacífico</t>
  </si>
  <si>
    <t>La UniónValle del CaucaRCN TV S.A.</t>
  </si>
  <si>
    <t>La UniónValle del CaucaCaracol TV S.A.</t>
  </si>
  <si>
    <t>La VictoriaValle del CaucaCanal Uno</t>
  </si>
  <si>
    <t>La VictoriaValle del CaucaC.Institucional</t>
  </si>
  <si>
    <t>La VictoriaValle del CaucaSeñal Colombia</t>
  </si>
  <si>
    <t>La VictoriaValle del CaucaTelepacífico</t>
  </si>
  <si>
    <t>La VictoriaValle del CaucaRCN TV S.A.</t>
  </si>
  <si>
    <t>La VictoriaValle del CaucaCaracol TV S.A.</t>
  </si>
  <si>
    <t>ObandoValle del CaucaCanal Uno</t>
  </si>
  <si>
    <t>ObandoValle del CaucaC.Institucional</t>
  </si>
  <si>
    <t>ObandoValle del CaucaSeñal Colombia</t>
  </si>
  <si>
    <t>ObandoValle del CaucaTelepacífico</t>
  </si>
  <si>
    <t>ObandoValle del CaucaRCN TV S.A.</t>
  </si>
  <si>
    <t>ObandoValle del CaucaCaracol TV S.A.</t>
  </si>
  <si>
    <t>PalmiraValle del CaucaCanal Uno</t>
  </si>
  <si>
    <t>PalmiraValle del CaucaC.Institucional</t>
  </si>
  <si>
    <t>PalmiraValle del CaucaSeñal Colombia</t>
  </si>
  <si>
    <t>PalmiraValle del CaucaTelepacífico</t>
  </si>
  <si>
    <t>PalmiraValle del CaucaRCN TV S.A.</t>
  </si>
  <si>
    <t>PalmiraValle del CaucaCaracol TV S.A.</t>
  </si>
  <si>
    <t>PraderaValle del CaucaCanal Uno</t>
  </si>
  <si>
    <t>PraderaValle del CaucaC.Institucional</t>
  </si>
  <si>
    <t>PraderaValle del CaucaSeñal Colombia</t>
  </si>
  <si>
    <t>PraderaValle del CaucaTelepacífico</t>
  </si>
  <si>
    <t>PraderaValle del CaucaRCN TV S.A.</t>
  </si>
  <si>
    <t>PraderaValle del CaucaCaracol TV S.A.</t>
  </si>
  <si>
    <t>RestrepoValle del CaucaCanal Uno</t>
  </si>
  <si>
    <t>RestrepoValle del CaucaC.Institucional</t>
  </si>
  <si>
    <t>RestrepoValle del CaucaSeñal Colombia</t>
  </si>
  <si>
    <t>RestrepoValle del CaucaTelepacífico</t>
  </si>
  <si>
    <t>RestrepoValle del CaucaRCN TV S.A.</t>
  </si>
  <si>
    <t>RestrepoValle del CaucaCaracol TV S.A.</t>
  </si>
  <si>
    <t>RiofríoValle del CaucaCanal Uno</t>
  </si>
  <si>
    <t>RiofríoValle del CaucaC.Institucional</t>
  </si>
  <si>
    <t>RiofríoValle del CaucaSeñal Colombia</t>
  </si>
  <si>
    <t>RiofríoValle del CaucaTelepacífico</t>
  </si>
  <si>
    <t>RiofríoValle del CaucaRCN TV S.A.</t>
  </si>
  <si>
    <t>RiofríoValle del CaucaCaracol TV S.A.</t>
  </si>
  <si>
    <t>RoldanilloValle del CaucaCanal Uno</t>
  </si>
  <si>
    <t>RoldanilloValle del CaucaC.Institucional</t>
  </si>
  <si>
    <t>RoldanilloValle del CaucaSeñal Colombia</t>
  </si>
  <si>
    <t>RoldanilloValle del CaucaTelepacífico</t>
  </si>
  <si>
    <t>RoldanilloValle del CaucaRCN TV S.A.</t>
  </si>
  <si>
    <t>RoldanilloValle del CaucaCaracol TV S.A.</t>
  </si>
  <si>
    <t>San PedroValle del CaucaCanal Uno</t>
  </si>
  <si>
    <t>San PedroValle del CaucaC.Institucional</t>
  </si>
  <si>
    <t>San PedroValle del CaucaSeñal Colombia</t>
  </si>
  <si>
    <t>San PedroValle del CaucaTelepacífico</t>
  </si>
  <si>
    <t>San PedroValle del CaucaRCN TV S.A.</t>
  </si>
  <si>
    <t>San PedroValle del CaucaCaracol TV S.A.</t>
  </si>
  <si>
    <t>SevillaValle del CaucaCanal Uno</t>
  </si>
  <si>
    <t>SevillaValle del CaucaC.Institucional</t>
  </si>
  <si>
    <t>SevillaValle del CaucaSeñal Colombia</t>
  </si>
  <si>
    <t>SevillaValle del CaucaTelepacífico</t>
  </si>
  <si>
    <t>SevillaValle del CaucaRCN TV S.A.</t>
  </si>
  <si>
    <t>SevillaValle del CaucaCaracol TV S.A.</t>
  </si>
  <si>
    <t>ToroValle del CaucaCanal Uno</t>
  </si>
  <si>
    <t>ToroValle del CaucaC.Institucional</t>
  </si>
  <si>
    <t>ToroValle del CaucaSeñal Colombia</t>
  </si>
  <si>
    <t>ToroValle del CaucaTelepacífico</t>
  </si>
  <si>
    <t>ToroValle del CaucaRCN TV S.A.</t>
  </si>
  <si>
    <t>ToroValle del CaucaCaracol TV S.A.</t>
  </si>
  <si>
    <t>TrujilloValle del CaucaCanal Uno</t>
  </si>
  <si>
    <t>TrujilloValle del CaucaC.Institucional</t>
  </si>
  <si>
    <t>TrujilloValle del CaucaSeñal Colombia</t>
  </si>
  <si>
    <t>TrujilloValle del CaucaTelepacífico</t>
  </si>
  <si>
    <t>TrujilloValle del CaucaRCN TV S.A.</t>
  </si>
  <si>
    <t>TrujilloValle del CaucaCaracol TV S.A.</t>
  </si>
  <si>
    <t>TuluáValle del CaucaCanal Uno</t>
  </si>
  <si>
    <t>TuluáValle del CaucaC.Institucional</t>
  </si>
  <si>
    <t>TuluáValle del CaucaSeñal Colombia</t>
  </si>
  <si>
    <t>TuluáValle del CaucaTelepacífico</t>
  </si>
  <si>
    <t>TuluáValle del CaucaRCN TV S.A.</t>
  </si>
  <si>
    <t>TuluáValle del CaucaCaracol TV S.A.</t>
  </si>
  <si>
    <t>UlloaValle del CaucaCanal Uno</t>
  </si>
  <si>
    <t>UlloaValle del CaucaC.Institucional</t>
  </si>
  <si>
    <t>UlloaValle del CaucaSeñal Colombia</t>
  </si>
  <si>
    <t>UlloaValle del CaucaTelepacífico</t>
  </si>
  <si>
    <t>UlloaValle del CaucaRCN TV S.A.</t>
  </si>
  <si>
    <t>UlloaValle del CaucaCaracol TV S.A.</t>
  </si>
  <si>
    <t>VersallesValle del CaucaCanal Uno</t>
  </si>
  <si>
    <t>VersallesValle del CaucaC.Institucional</t>
  </si>
  <si>
    <t>VersallesValle del CaucaSeñal Colombia</t>
  </si>
  <si>
    <t>VersallesValle del CaucaTelepacífico</t>
  </si>
  <si>
    <t>VersallesValle del CaucaRCN TV S.A.</t>
  </si>
  <si>
    <t>VersallesValle del CaucaCaracol TV S.A.</t>
  </si>
  <si>
    <t>VijesValle del CaucaCanal Uno</t>
  </si>
  <si>
    <t>VijesValle del CaucaC.Institucional</t>
  </si>
  <si>
    <t>VijesValle del CaucaSeñal Colombia</t>
  </si>
  <si>
    <t>VijesValle del CaucaTelepacífico</t>
  </si>
  <si>
    <t>VijesValle del CaucaRCN TV S.A.</t>
  </si>
  <si>
    <t>VijesValle del CaucaCaracol TV S.A.</t>
  </si>
  <si>
    <t>YotocoValle del CaucaCanal Uno</t>
  </si>
  <si>
    <t>YotocoValle del CaucaC.Institucional</t>
  </si>
  <si>
    <t>YotocoValle del CaucaSeñal Colombia</t>
  </si>
  <si>
    <t>YotocoValle del CaucaTelepacífico</t>
  </si>
  <si>
    <t>YotocoValle del CaucaRCN TV S.A.</t>
  </si>
  <si>
    <t>YotocoValle del CaucaCaracol TV S.A.</t>
  </si>
  <si>
    <t>YumboValle del CaucaCanal Uno</t>
  </si>
  <si>
    <t>YumboValle del CaucaC.Institucional</t>
  </si>
  <si>
    <t>YumboValle del CaucaSeñal Colombia</t>
  </si>
  <si>
    <t>YumboValle del CaucaTelepacífico</t>
  </si>
  <si>
    <t>YumboValle del CaucaRCN TV S.A.</t>
  </si>
  <si>
    <t>YumboValle del CaucaCaracol TV S.A.</t>
  </si>
  <si>
    <t>ZarzalValle del CaucaCanal Uno</t>
  </si>
  <si>
    <t>ZarzalValle del CaucaC.Institucional</t>
  </si>
  <si>
    <t>ZarzalValle del CaucaSeñal Colombia</t>
  </si>
  <si>
    <t>ZarzalValle del CaucaTelepacífico</t>
  </si>
  <si>
    <t>ZarzalValle del CaucaRCN TV S.A.</t>
  </si>
  <si>
    <t>ZarzalValle del CaucaCaracol TV S.A.</t>
  </si>
  <si>
    <t>AraucaAraucaCanal Uno</t>
  </si>
  <si>
    <t>AraucaAraucaC.Institucional</t>
  </si>
  <si>
    <t>AraucaAraucaSeñal Colombia</t>
  </si>
  <si>
    <t>AraucaAraucaTeveandina</t>
  </si>
  <si>
    <t>AraucaAraucaRCN TV S.A.</t>
  </si>
  <si>
    <t>AraucaAraucaCaracol TV S.A.</t>
  </si>
  <si>
    <t>ArauquitaAraucaCanal Uno</t>
  </si>
  <si>
    <t>ArauquitaAraucaC.Institucional</t>
  </si>
  <si>
    <t>ArauquitaAraucaSeñal Colombia</t>
  </si>
  <si>
    <t>ArauquitaAraucaTeveandina</t>
  </si>
  <si>
    <t>ArauquitaAraucaRCN TV S.A.</t>
  </si>
  <si>
    <t>ArauquitaAraucaCaracol TV S.A.</t>
  </si>
  <si>
    <t>Cravo NorteAraucaCanal Uno</t>
  </si>
  <si>
    <t>Cravo NorteAraucaC.Institucional</t>
  </si>
  <si>
    <t>Cravo NorteAraucaSeñal Colombia</t>
  </si>
  <si>
    <t>Cravo NorteAraucaTeveandina</t>
  </si>
  <si>
    <t>Cravo NorteAraucaRCN TV S.A.</t>
  </si>
  <si>
    <t>Cravo NorteAraucaCaracol TV S.A.</t>
  </si>
  <si>
    <t>FortulAraucaCanal Uno</t>
  </si>
  <si>
    <t>FortulAraucaC.Institucional</t>
  </si>
  <si>
    <t>FortulAraucaSeñal Colombia</t>
  </si>
  <si>
    <t>FortulAraucaTeveandina</t>
  </si>
  <si>
    <t>FortulAraucaRCN TV S.A.</t>
  </si>
  <si>
    <t>FortulAraucaCaracol TV S.A.</t>
  </si>
  <si>
    <t>Puerto RondónAraucaCanal Uno</t>
  </si>
  <si>
    <t>Puerto RondónAraucaC.Institucional</t>
  </si>
  <si>
    <t>Puerto RondónAraucaSeñal Colombia</t>
  </si>
  <si>
    <t>Puerto RondónAraucaTeveandina</t>
  </si>
  <si>
    <t>Puerto RondónAraucaRCN TV S.A.</t>
  </si>
  <si>
    <t>Puerto RondónAraucaCaracol TV S.A.</t>
  </si>
  <si>
    <t>SaravenaAraucaCanal Uno</t>
  </si>
  <si>
    <t>SaravenaAraucaC.Institucional</t>
  </si>
  <si>
    <t>SaravenaAraucaSeñal Colombia</t>
  </si>
  <si>
    <t>SaravenaAraucaTeveandina</t>
  </si>
  <si>
    <t>SaravenaAraucaRCN TV S.A.</t>
  </si>
  <si>
    <t>SaravenaAraucaCaracol TV S.A.</t>
  </si>
  <si>
    <t>TameAraucaCanal Uno</t>
  </si>
  <si>
    <t>TameAraucaC.Institucional</t>
  </si>
  <si>
    <t>TameAraucaSeñal Colombia</t>
  </si>
  <si>
    <t>TameAraucaTeveandina</t>
  </si>
  <si>
    <t>TameAraucaRCN TV S.A.</t>
  </si>
  <si>
    <t>TameAraucaCaracol TV S.A.</t>
  </si>
  <si>
    <t>YopalCasanareCanal Uno</t>
  </si>
  <si>
    <t>YopalCasanareC.Institucional</t>
  </si>
  <si>
    <t>YopalCasanareSeñal Colombia</t>
  </si>
  <si>
    <t>YopalCasanareTeveandina</t>
  </si>
  <si>
    <t>YopalCasanareRCN TV S.A.</t>
  </si>
  <si>
    <t>YopalCasanareCaracol TV S.A.</t>
  </si>
  <si>
    <t>AguazulCasanareCanal Uno</t>
  </si>
  <si>
    <t>AguazulCasanareC.Institucional</t>
  </si>
  <si>
    <t>AguazulCasanareSeñal Colombia</t>
  </si>
  <si>
    <t>AguazulCasanareTeveandina</t>
  </si>
  <si>
    <t>AguazulCasanareRCN TV S.A.</t>
  </si>
  <si>
    <t>AguazulCasanareCaracol TV S.A.</t>
  </si>
  <si>
    <t>ChamezaCasanareCanal Uno</t>
  </si>
  <si>
    <t>ChamezaCasanareC.Institucional</t>
  </si>
  <si>
    <t>ChamezaCasanareSeñal Colombia</t>
  </si>
  <si>
    <t>ChamezaCasanareTeveandina</t>
  </si>
  <si>
    <t>ChamezaCasanareRCN TV S.A.</t>
  </si>
  <si>
    <t>ChamezaCasanareCaracol TV S.A.</t>
  </si>
  <si>
    <t>Hato CorozalCasanareCanal Uno</t>
  </si>
  <si>
    <t>Hato CorozalCasanareC.Institucional</t>
  </si>
  <si>
    <t>Hato CorozalCasanareSeñal Colombia</t>
  </si>
  <si>
    <t>Hato CorozalCasanareTeveandina</t>
  </si>
  <si>
    <t>Hato CorozalCasanareRCN TV S.A.</t>
  </si>
  <si>
    <t>Hato CorozalCasanareCaracol TV S.A.</t>
  </si>
  <si>
    <t>La SalinaCasanareCanal Uno</t>
  </si>
  <si>
    <t>La SalinaCasanareC.Institucional</t>
  </si>
  <si>
    <t>La SalinaCasanareSeñal Colombia</t>
  </si>
  <si>
    <t>La SalinaCasanareTeveandina</t>
  </si>
  <si>
    <t>La SalinaCasanareRCN TV S.A.</t>
  </si>
  <si>
    <t>La SalinaCasanareCaracol TV S.A.</t>
  </si>
  <si>
    <t>ManíCasanareCanal Uno</t>
  </si>
  <si>
    <t>ManíCasanareC.Institucional</t>
  </si>
  <si>
    <t>ManíCasanareSeñal Colombia</t>
  </si>
  <si>
    <t>ManíCasanareTeveandina</t>
  </si>
  <si>
    <t>ManíCasanareRCN TV S.A.</t>
  </si>
  <si>
    <t>ManíCasanareCaracol TV S.A.</t>
  </si>
  <si>
    <t>MonterreyCasanareCanal Uno</t>
  </si>
  <si>
    <t>MonterreyCasanareC.Institucional</t>
  </si>
  <si>
    <t>MonterreyCasanareSeñal Colombia</t>
  </si>
  <si>
    <t>MonterreyCasanareTeveandina</t>
  </si>
  <si>
    <t>MonterreyCasanareRCN TV S.A.</t>
  </si>
  <si>
    <t>MonterreyCasanareCaracol TV S.A.</t>
  </si>
  <si>
    <t>NunchíaCasanareCanal Uno</t>
  </si>
  <si>
    <t>NunchíaCasanareC.Institucional</t>
  </si>
  <si>
    <t>NunchíaCasanareSeñal Colombia</t>
  </si>
  <si>
    <t>NunchíaCasanareTeveandina</t>
  </si>
  <si>
    <t>NunchíaCasanareRCN TV S.A.</t>
  </si>
  <si>
    <t>NunchíaCasanareCaracol TV S.A.</t>
  </si>
  <si>
    <t>OrocuéCasanareCanal Uno</t>
  </si>
  <si>
    <t>OrocuéCasanareC.Institucional</t>
  </si>
  <si>
    <t>OrocuéCasanareSeñal Colombia</t>
  </si>
  <si>
    <t>OrocuéCasanareTeveandina</t>
  </si>
  <si>
    <t>OrocuéCasanareRCN TV S.A.</t>
  </si>
  <si>
    <t>OrocuéCasanareCaracol TV S.A.</t>
  </si>
  <si>
    <t>Paz de AriporoCasanareCanal Uno</t>
  </si>
  <si>
    <t>Paz de AriporoCasanareC.Institucional</t>
  </si>
  <si>
    <t>Paz de AriporoCasanareSeñal Colombia</t>
  </si>
  <si>
    <t>Paz de AriporoCasanareTeveandina</t>
  </si>
  <si>
    <t>Paz de AriporoCasanareRCN TV S.A.</t>
  </si>
  <si>
    <t>Paz de AriporoCasanareCaracol TV S.A.</t>
  </si>
  <si>
    <t>PoreCasanareCanal Uno</t>
  </si>
  <si>
    <t>PoreCasanareC.Institucional</t>
  </si>
  <si>
    <t>PoreCasanareSeñal Colombia</t>
  </si>
  <si>
    <t>PoreCasanareTeveandina</t>
  </si>
  <si>
    <t>PoreCasanareRCN TV S.A.</t>
  </si>
  <si>
    <t>PoreCasanareCaracol TV S.A.</t>
  </si>
  <si>
    <t>RecetorCasanareCanal Uno</t>
  </si>
  <si>
    <t>RecetorCasanareC.Institucional</t>
  </si>
  <si>
    <t>RecetorCasanareSeñal Colombia</t>
  </si>
  <si>
    <t>RecetorCasanareTeveandina</t>
  </si>
  <si>
    <t>RecetorCasanareRCN TV S.A.</t>
  </si>
  <si>
    <t>RecetorCasanareCaracol TV S.A.</t>
  </si>
  <si>
    <t>SabanalargaCasanareCanal Uno</t>
  </si>
  <si>
    <t>SabanalargaCasanareC.Institucional</t>
  </si>
  <si>
    <t>SabanalargaCasanareSeñal Colombia</t>
  </si>
  <si>
    <t>SabanalargaCasanareTeveandina</t>
  </si>
  <si>
    <t>SabanalargaCasanareRCN TV S.A.</t>
  </si>
  <si>
    <t>SabanalargaCasanareCaracol TV S.A.</t>
  </si>
  <si>
    <t>SácamaCasanareCanal Uno</t>
  </si>
  <si>
    <t>SácamaCasanareC.Institucional</t>
  </si>
  <si>
    <t>SácamaCasanareSeñal Colombia</t>
  </si>
  <si>
    <t>SácamaCasanareTeveandina</t>
  </si>
  <si>
    <t>SácamaCasanareRCN TV S.A.</t>
  </si>
  <si>
    <t>SácamaCasanareCaracol TV S.A.</t>
  </si>
  <si>
    <t>San Luis de PalenqueCasanareCanal Uno</t>
  </si>
  <si>
    <t>San Luis de PalenqueCasanareC.Institucional</t>
  </si>
  <si>
    <t>San Luis de PalenqueCasanareSeñal Colombia</t>
  </si>
  <si>
    <t>San Luis de PalenqueCasanareTeveandina</t>
  </si>
  <si>
    <t>San Luis de PalenqueCasanareRCN TV S.A.</t>
  </si>
  <si>
    <t>San Luis de PalenqueCasanareCaracol TV S.A.</t>
  </si>
  <si>
    <t>TámaraCasanareCanal Uno</t>
  </si>
  <si>
    <t>TámaraCasanareC.Institucional</t>
  </si>
  <si>
    <t>TámaraCasanareSeñal Colombia</t>
  </si>
  <si>
    <t>TámaraCasanareTeveandina</t>
  </si>
  <si>
    <t>TámaraCasanareRCN TV S.A.</t>
  </si>
  <si>
    <t>TámaraCasanareCaracol TV S.A.</t>
  </si>
  <si>
    <t>TauramenaCasanareCanal Uno</t>
  </si>
  <si>
    <t>TauramenaCasanareC.Institucional</t>
  </si>
  <si>
    <t>TauramenaCasanareSeñal Colombia</t>
  </si>
  <si>
    <t>TauramenaCasanareTeveandina</t>
  </si>
  <si>
    <t>TauramenaCasanareRCN TV S.A.</t>
  </si>
  <si>
    <t>TauramenaCasanareCaracol TV S.A.</t>
  </si>
  <si>
    <t>TrinidadCasanareCanal Uno</t>
  </si>
  <si>
    <t>TrinidadCasanareC.Institucional</t>
  </si>
  <si>
    <t>TrinidadCasanareSeñal Colombia</t>
  </si>
  <si>
    <t>TrinidadCasanareTeveandina</t>
  </si>
  <si>
    <t>TrinidadCasanareRCN TV S.A.</t>
  </si>
  <si>
    <t>TrinidadCasanareCaracol TV S.A.</t>
  </si>
  <si>
    <t>VillanuevaCasanareCanal Uno</t>
  </si>
  <si>
    <t>VillanuevaCasanareC.Institucional</t>
  </si>
  <si>
    <t>VillanuevaCasanareSeñal Colombia</t>
  </si>
  <si>
    <t>VillanuevaCasanareTeveandina</t>
  </si>
  <si>
    <t>VillanuevaCasanareRCN TV S.A.</t>
  </si>
  <si>
    <t>VillanuevaCasanareCaracol TV S.A.</t>
  </si>
  <si>
    <t>MocoaPutumayoCanal Uno</t>
  </si>
  <si>
    <t>MocoaPutumayoC.Institucional</t>
  </si>
  <si>
    <t>MocoaPutumayoSeñal Colombia</t>
  </si>
  <si>
    <t>MocoaPutumayoTeveandina</t>
  </si>
  <si>
    <t>MocoaPutumayoRCN TV S.A.</t>
  </si>
  <si>
    <t>MocoaPutumayoCaracol TV S.A.</t>
  </si>
  <si>
    <t>ColónPutumayoCanal Uno</t>
  </si>
  <si>
    <t>ColónPutumayoC.Institucional</t>
  </si>
  <si>
    <t>ColónPutumayoSeñal Colombia</t>
  </si>
  <si>
    <t>ColónPutumayoTeveandina</t>
  </si>
  <si>
    <t>ColónPutumayoRCN TV S.A.</t>
  </si>
  <si>
    <t>ColónPutumayoCaracol TV S.A.</t>
  </si>
  <si>
    <t>OritoPutumayoCanal Uno</t>
  </si>
  <si>
    <t>OritoPutumayoC.Institucional</t>
  </si>
  <si>
    <t>OritoPutumayoSeñal Colombia</t>
  </si>
  <si>
    <t>OritoPutumayoTeveandina</t>
  </si>
  <si>
    <t>OritoPutumayoRCN TV S.A.</t>
  </si>
  <si>
    <t>OritoPutumayoCaracol TV S.A.</t>
  </si>
  <si>
    <t>Puerto AsísPutumayoCanal Uno</t>
  </si>
  <si>
    <t>Puerto AsísPutumayoC.Institucional</t>
  </si>
  <si>
    <t>Puerto AsísPutumayoSeñal Colombia</t>
  </si>
  <si>
    <t>Puerto AsísPutumayoTeveandina</t>
  </si>
  <si>
    <t>Puerto AsísPutumayoRCN TV S.A.</t>
  </si>
  <si>
    <t>Puerto AsísPutumayoCaracol TV S.A.</t>
  </si>
  <si>
    <t>Puerto CaicedoPutumayoCanal Uno</t>
  </si>
  <si>
    <t>Puerto CaicedoPutumayoC.Institucional</t>
  </si>
  <si>
    <t>Puerto CaicedoPutumayoSeñal Colombia</t>
  </si>
  <si>
    <t>Puerto CaicedoPutumayoTeveandina</t>
  </si>
  <si>
    <t>Puerto CaicedoPutumayoRCN TV S.A.</t>
  </si>
  <si>
    <t>Puerto CaicedoPutumayoCaracol TV S.A.</t>
  </si>
  <si>
    <t>Puerto GuzmánPutumayoCanal Uno</t>
  </si>
  <si>
    <t>Puerto GuzmánPutumayoC.Institucional</t>
  </si>
  <si>
    <t>Puerto GuzmánPutumayoSeñal Colombia</t>
  </si>
  <si>
    <t>Puerto GuzmánPutumayoTeveandina</t>
  </si>
  <si>
    <t>Puerto GuzmánPutumayoRCN TV S.A.</t>
  </si>
  <si>
    <t>Puerto GuzmánPutumayoCaracol TV S.A.</t>
  </si>
  <si>
    <t>LeguízamoPutumayoCanal Uno</t>
  </si>
  <si>
    <t>LeguízamoPutumayoC.Institucional</t>
  </si>
  <si>
    <t>LeguízamoPutumayoSeñal Colombia</t>
  </si>
  <si>
    <t>LeguízamoPutumayoTeveandina</t>
  </si>
  <si>
    <t>LeguízamoPutumayoRCN TV S.A.</t>
  </si>
  <si>
    <t>LeguízamoPutumayoCaracol TV S.A.</t>
  </si>
  <si>
    <t>SibundoyPutumayoCanal Uno</t>
  </si>
  <si>
    <t>SibundoyPutumayoC.Institucional</t>
  </si>
  <si>
    <t>SibundoyPutumayoSeñal Colombia</t>
  </si>
  <si>
    <t>SibundoyPutumayoTeveandina</t>
  </si>
  <si>
    <t>SibundoyPutumayoRCN TV S.A.</t>
  </si>
  <si>
    <t>SibundoyPutumayoCaracol TV S.A.</t>
  </si>
  <si>
    <t>San FranciscoPutumayoCanal Uno</t>
  </si>
  <si>
    <t>San FranciscoPutumayoC.Institucional</t>
  </si>
  <si>
    <t>San FranciscoPutumayoSeñal Colombia</t>
  </si>
  <si>
    <t>San FranciscoPutumayoTeveandina</t>
  </si>
  <si>
    <t>San FranciscoPutumayoRCN TV S.A.</t>
  </si>
  <si>
    <t>San FranciscoPutumayoCaracol TV S.A.</t>
  </si>
  <si>
    <t>San MiguelPutumayoCanal Uno</t>
  </si>
  <si>
    <t>San MiguelPutumayoC.Institucional</t>
  </si>
  <si>
    <t>San MiguelPutumayoSeñal Colombia</t>
  </si>
  <si>
    <t>San MiguelPutumayoTeveandina</t>
  </si>
  <si>
    <t>San MiguelPutumayoRCN TV S.A.</t>
  </si>
  <si>
    <t>San MiguelPutumayoCaracol TV S.A.</t>
  </si>
  <si>
    <t>SantiagoPutumayoCanal Uno</t>
  </si>
  <si>
    <t>SantiagoPutumayoC.Institucional</t>
  </si>
  <si>
    <t>SantiagoPutumayoSeñal Colombia</t>
  </si>
  <si>
    <t>SantiagoPutumayoTeveandina</t>
  </si>
  <si>
    <t>SantiagoPutumayoRCN TV S.A.</t>
  </si>
  <si>
    <t>SantiagoPutumayoCaracol TV S.A.</t>
  </si>
  <si>
    <t>Valle del GuamuezPutumayoCanal Uno</t>
  </si>
  <si>
    <t>Valle del GuamuezPutumayoC.Institucional</t>
  </si>
  <si>
    <t>Valle del GuamuezPutumayoSeñal Colombia</t>
  </si>
  <si>
    <t>Valle del GuamuezPutumayoTeveandina</t>
  </si>
  <si>
    <t>Valle del GuamuezPutumayoRCN TV S.A.</t>
  </si>
  <si>
    <t>Valle del GuamuezPutumayoCaracol TV S.A.</t>
  </si>
  <si>
    <t>VillagarzónPutumayoCanal Uno</t>
  </si>
  <si>
    <t>VillagarzónPutumayoC.Institucional</t>
  </si>
  <si>
    <t>VillagarzónPutumayoSeñal Colombia</t>
  </si>
  <si>
    <t>VillagarzónPutumayoTeveandina</t>
  </si>
  <si>
    <t>VillagarzónPutumayoRCN TV S.A.</t>
  </si>
  <si>
    <t>VillagarzónPutumayoCaracol TV S.A.</t>
  </si>
  <si>
    <t>San AndrésArchipielago de San AndresCanal Uno</t>
  </si>
  <si>
    <t>San AndrésArchipielago de San AndresC.Institucional</t>
  </si>
  <si>
    <t>San AndrésArchipielago de San AndresSeñal Colombia</t>
  </si>
  <si>
    <t>San AndrésArchipielago de San AndresTeleislas</t>
  </si>
  <si>
    <t>San AndrésArchipielago de San AndresRCN TV S.A.</t>
  </si>
  <si>
    <t>San AndrésArchipielago de San AndresCaracol TV S.A.</t>
  </si>
  <si>
    <t>ProvidenciaArchipielago de San AndresCanal Uno</t>
  </si>
  <si>
    <t>ProvidenciaArchipielago de San AndresC.Institucional</t>
  </si>
  <si>
    <t>ProvidenciaArchipielago de San AndresSeñal Colombia</t>
  </si>
  <si>
    <t>ProvidenciaArchipielago de San AndresTeleislas</t>
  </si>
  <si>
    <t>ProvidenciaArchipielago de San AndresRCN TV S.A.</t>
  </si>
  <si>
    <t>ProvidenciaArchipielago de San AndresCaracol TV S.A.</t>
  </si>
  <si>
    <t>LeticiaAmazonasCanal Uno</t>
  </si>
  <si>
    <t>LeticiaAmazonasC.Institucional</t>
  </si>
  <si>
    <t>LeticiaAmazonasSeñal Colombia</t>
  </si>
  <si>
    <t>LeticiaAmazonasTeveandina</t>
  </si>
  <si>
    <t>LeticiaAmazonasRCN TV S.A.</t>
  </si>
  <si>
    <t>LeticiaAmazonasCaracol TV S.A.</t>
  </si>
  <si>
    <t>El EncantoAmazonasCanal Uno</t>
  </si>
  <si>
    <t>El EncantoAmazonasC.Institucional</t>
  </si>
  <si>
    <t>El EncantoAmazonasSeñal Colombia</t>
  </si>
  <si>
    <t>El EncantoAmazonasTeveandina</t>
  </si>
  <si>
    <t>El EncantoAmazonasRCN TV S.A.</t>
  </si>
  <si>
    <t>El EncantoAmazonasCaracol TV S.A.</t>
  </si>
  <si>
    <t>La ChorreraAmazonasCanal Uno</t>
  </si>
  <si>
    <t>La ChorreraAmazonasC.Institucional</t>
  </si>
  <si>
    <t>La ChorreraAmazonasSeñal Colombia</t>
  </si>
  <si>
    <t>La ChorreraAmazonasTeveandina</t>
  </si>
  <si>
    <t>La ChorreraAmazonasRCN TV S.A.</t>
  </si>
  <si>
    <t>La ChorreraAmazonasCaracol TV S.A.</t>
  </si>
  <si>
    <t>La PedreraAmazonasCanal Uno</t>
  </si>
  <si>
    <t>La PedreraAmazonasC.Institucional</t>
  </si>
  <si>
    <t>La PedreraAmazonasSeñal Colombia</t>
  </si>
  <si>
    <t>La PedreraAmazonasTeveandina</t>
  </si>
  <si>
    <t>La PedreraAmazonasRCN TV S.A.</t>
  </si>
  <si>
    <t>La PedreraAmazonasCaracol TV S.A.</t>
  </si>
  <si>
    <t>La VictoriaAmazonasCanal Uno</t>
  </si>
  <si>
    <t>La VictoriaAmazonasC.Institucional</t>
  </si>
  <si>
    <t>La VictoriaAmazonasSeñal Colombia</t>
  </si>
  <si>
    <t>La VictoriaAmazonasTeveandina</t>
  </si>
  <si>
    <t>La VictoriaAmazonasRCN TV S.A.</t>
  </si>
  <si>
    <t>La VictoriaAmazonasCaracol TV S.A.</t>
  </si>
  <si>
    <t>Miriti - ParanáAmazonasCanal Uno</t>
  </si>
  <si>
    <t>Miriti - ParanáAmazonasC.Institucional</t>
  </si>
  <si>
    <t>Miriti - ParanáAmazonasSeñal Colombia</t>
  </si>
  <si>
    <t>Miriti - ParanáAmazonasTeveandina</t>
  </si>
  <si>
    <t>Miriti - ParanáAmazonasRCN TV S.A.</t>
  </si>
  <si>
    <t>Miriti - ParanáAmazonasCaracol TV S.A.</t>
  </si>
  <si>
    <t>Puerto AlegríaAmazonasCanal Uno</t>
  </si>
  <si>
    <t>Puerto AlegríaAmazonasC.Institucional</t>
  </si>
  <si>
    <t>Puerto AlegríaAmazonasSeñal Colombia</t>
  </si>
  <si>
    <t>Puerto AlegríaAmazonasTeveandina</t>
  </si>
  <si>
    <t>Puerto AlegríaAmazonasRCN TV S.A.</t>
  </si>
  <si>
    <t>Puerto AlegríaAmazonasCaracol TV S.A.</t>
  </si>
  <si>
    <t>Puerto AricaAmazonasCanal Uno</t>
  </si>
  <si>
    <t>Puerto AricaAmazonasC.Institucional</t>
  </si>
  <si>
    <t>Puerto AricaAmazonasSeñal Colombia</t>
  </si>
  <si>
    <t>Puerto AricaAmazonasTeveandina</t>
  </si>
  <si>
    <t>Puerto AricaAmazonasRCN TV S.A.</t>
  </si>
  <si>
    <t>Puerto AricaAmazonasCaracol TV S.A.</t>
  </si>
  <si>
    <t>Puerto NariñoAmazonasCanal Uno</t>
  </si>
  <si>
    <t>Puerto NariñoAmazonasC.Institucional</t>
  </si>
  <si>
    <t>Puerto NariñoAmazonasSeñal Colombia</t>
  </si>
  <si>
    <t>Puerto NariñoAmazonasTeveandina</t>
  </si>
  <si>
    <t>Puerto NariñoAmazonasRCN TV S.A.</t>
  </si>
  <si>
    <t>Puerto NariñoAmazonasCaracol TV S.A.</t>
  </si>
  <si>
    <t>Puerto SantanderAmazonasCanal Uno</t>
  </si>
  <si>
    <t>Puerto SantanderAmazonasC.Institucional</t>
  </si>
  <si>
    <t>Puerto SantanderAmazonasSeñal Colombia</t>
  </si>
  <si>
    <t>Puerto SantanderAmazonasTeveandina</t>
  </si>
  <si>
    <t>Puerto SantanderAmazonasRCN TV S.A.</t>
  </si>
  <si>
    <t>Puerto SantanderAmazonasCaracol TV S.A.</t>
  </si>
  <si>
    <t>TarapacáAmazonasCanal Uno</t>
  </si>
  <si>
    <t>TarapacáAmazonasC.Institucional</t>
  </si>
  <si>
    <t>TarapacáAmazonasSeñal Colombia</t>
  </si>
  <si>
    <t>TarapacáAmazonasTeveandina</t>
  </si>
  <si>
    <t>TarapacáAmazonasRCN TV S.A.</t>
  </si>
  <si>
    <t>TarapacáAmazonasCaracol TV S.A.</t>
  </si>
  <si>
    <t>IníridaGuainiaCanal Uno</t>
  </si>
  <si>
    <t>IníridaGuainiaC.Institucional</t>
  </si>
  <si>
    <t>IníridaGuainiaSeñal Colombia</t>
  </si>
  <si>
    <t>IníridaGuainiaTeveandina</t>
  </si>
  <si>
    <t>IníridaGuainiaRCN TV S.A.</t>
  </si>
  <si>
    <t>IníridaGuainiaCaracol TV S.A.</t>
  </si>
  <si>
    <t>Barranco MinasGuainiaCanal Uno</t>
  </si>
  <si>
    <t>Barranco MinasGuainiaC.Institucional</t>
  </si>
  <si>
    <t>Barranco MinasGuainiaSeñal Colombia</t>
  </si>
  <si>
    <t>Barranco MinasGuainiaTeveandina</t>
  </si>
  <si>
    <t>Barranco MinasGuainiaRCN TV S.A.</t>
  </si>
  <si>
    <t>Barranco MinasGuainiaCaracol TV S.A.</t>
  </si>
  <si>
    <t>MapiripanaGuainiaCanal Uno</t>
  </si>
  <si>
    <t>MapiripanaGuainiaC.Institucional</t>
  </si>
  <si>
    <t>MapiripanaGuainiaSeñal Colombia</t>
  </si>
  <si>
    <t>MapiripanaGuainiaTeveandina</t>
  </si>
  <si>
    <t>MapiripanaGuainiaRCN TV S.A.</t>
  </si>
  <si>
    <t>MapiripanaGuainiaCaracol TV S.A.</t>
  </si>
  <si>
    <t>San FelipeGuainiaCanal Uno</t>
  </si>
  <si>
    <t>San FelipeGuainiaC.Institucional</t>
  </si>
  <si>
    <t>San FelipeGuainiaSeñal Colombia</t>
  </si>
  <si>
    <t>San FelipeGuainiaTeveandina</t>
  </si>
  <si>
    <t>San FelipeGuainiaRCN TV S.A.</t>
  </si>
  <si>
    <t>San FelipeGuainiaCaracol TV S.A.</t>
  </si>
  <si>
    <t>Puerto ColombiaGuainiaCanal Uno</t>
  </si>
  <si>
    <t>Puerto ColombiaGuainiaC.Institucional</t>
  </si>
  <si>
    <t>Puerto ColombiaGuainiaSeñal Colombia</t>
  </si>
  <si>
    <t>Puerto ColombiaGuainiaTeveandina</t>
  </si>
  <si>
    <t>Puerto ColombiaGuainiaRCN TV S.A.</t>
  </si>
  <si>
    <t>Puerto ColombiaGuainiaCaracol TV S.A.</t>
  </si>
  <si>
    <t>La GuadalupeGuainiaCanal Uno</t>
  </si>
  <si>
    <t>La GuadalupeGuainiaC.Institucional</t>
  </si>
  <si>
    <t>La GuadalupeGuainiaSeñal Colombia</t>
  </si>
  <si>
    <t>La GuadalupeGuainiaTeveandina</t>
  </si>
  <si>
    <t>La GuadalupeGuainiaRCN TV S.A.</t>
  </si>
  <si>
    <t>La GuadalupeGuainiaCaracol TV S.A.</t>
  </si>
  <si>
    <t>CacahualGuainiaCanal Uno</t>
  </si>
  <si>
    <t>CacahualGuainiaC.Institucional</t>
  </si>
  <si>
    <t>CacahualGuainiaSeñal Colombia</t>
  </si>
  <si>
    <t>CacahualGuainiaTeveandina</t>
  </si>
  <si>
    <t>CacahualGuainiaRCN TV S.A.</t>
  </si>
  <si>
    <t>CacahualGuainiaCaracol TV S.A.</t>
  </si>
  <si>
    <t>Pana PanaGuainiaCanal Uno</t>
  </si>
  <si>
    <t>Pana PanaGuainiaC.Institucional</t>
  </si>
  <si>
    <t>Pana PanaGuainiaSeñal Colombia</t>
  </si>
  <si>
    <t>Pana PanaGuainiaTeveandina</t>
  </si>
  <si>
    <t>Pana PanaGuainiaRCN TV S.A.</t>
  </si>
  <si>
    <t>Pana PanaGuainiaCaracol TV S.A.</t>
  </si>
  <si>
    <t>MorichalGuainiaCanal Uno</t>
  </si>
  <si>
    <t>MorichalGuainiaC.Institucional</t>
  </si>
  <si>
    <t>MorichalGuainiaSeñal Colombia</t>
  </si>
  <si>
    <t>MorichalGuainiaTeveandina</t>
  </si>
  <si>
    <t>MorichalGuainiaRCN TV S.A.</t>
  </si>
  <si>
    <t>MorichalGuainiaCaracol TV S.A.</t>
  </si>
  <si>
    <t>San José del GuaviareGuaviareCanal Uno</t>
  </si>
  <si>
    <t>San José del GuaviareGuaviareC.Institucional</t>
  </si>
  <si>
    <t>San José del GuaviareGuaviareSeñal Colombia</t>
  </si>
  <si>
    <t>San José del GuaviareGuaviareTeveandina</t>
  </si>
  <si>
    <t>San José del GuaviareGuaviareRCN TV S.A.</t>
  </si>
  <si>
    <t>San José del GuaviareGuaviareCaracol TV S.A.</t>
  </si>
  <si>
    <t>CalamarGuaviareCanal Uno</t>
  </si>
  <si>
    <t>CalamarGuaviareC.Institucional</t>
  </si>
  <si>
    <t>CalamarGuaviareSeñal Colombia</t>
  </si>
  <si>
    <t>CalamarGuaviareTeveandina</t>
  </si>
  <si>
    <t>CalamarGuaviareRCN TV S.A.</t>
  </si>
  <si>
    <t>CalamarGuaviareCaracol TV S.A.</t>
  </si>
  <si>
    <t>El RetornoGuaviareCanal Uno</t>
  </si>
  <si>
    <t>El RetornoGuaviareC.Institucional</t>
  </si>
  <si>
    <t>El RetornoGuaviareSeñal Colombia</t>
  </si>
  <si>
    <t>El RetornoGuaviareTeveandina</t>
  </si>
  <si>
    <t>El RetornoGuaviareRCN TV S.A.</t>
  </si>
  <si>
    <t>El RetornoGuaviareCaracol TV S.A.</t>
  </si>
  <si>
    <t>MirafloresGuaviareCanal Uno</t>
  </si>
  <si>
    <t>MirafloresGuaviareC.Institucional</t>
  </si>
  <si>
    <t>MirafloresGuaviareSeñal Colombia</t>
  </si>
  <si>
    <t>MirafloresGuaviareTeveandina</t>
  </si>
  <si>
    <t>MirafloresGuaviareRCN TV S.A.</t>
  </si>
  <si>
    <t>MirafloresGuaviareCaracol TV S.A.</t>
  </si>
  <si>
    <t>MitúVaupesCanal Uno</t>
  </si>
  <si>
    <t>MitúVaupesC.Institucional</t>
  </si>
  <si>
    <t>MitúVaupesSeñal Colombia</t>
  </si>
  <si>
    <t>MitúVaupesTeveandina</t>
  </si>
  <si>
    <t>MitúVaupesRCN TV S.A.</t>
  </si>
  <si>
    <t>MitúVaupesCaracol TV S.A.</t>
  </si>
  <si>
    <t>CaruruVaupesCanal Uno</t>
  </si>
  <si>
    <t>CaruruVaupesC.Institucional</t>
  </si>
  <si>
    <t>CaruruVaupesSeñal Colombia</t>
  </si>
  <si>
    <t>CaruruVaupesTeveandina</t>
  </si>
  <si>
    <t>CaruruVaupesRCN TV S.A.</t>
  </si>
  <si>
    <t>CaruruVaupesCaracol TV S.A.</t>
  </si>
  <si>
    <t>PacoaVaupesCanal Uno</t>
  </si>
  <si>
    <t>PacoaVaupesC.Institucional</t>
  </si>
  <si>
    <t>PacoaVaupesSeñal Colombia</t>
  </si>
  <si>
    <t>PacoaVaupesTeveandina</t>
  </si>
  <si>
    <t>PacoaVaupesRCN TV S.A.</t>
  </si>
  <si>
    <t>PacoaVaupesCaracol TV S.A.</t>
  </si>
  <si>
    <t>TarairaVaupesCanal Uno</t>
  </si>
  <si>
    <t>TarairaVaupesC.Institucional</t>
  </si>
  <si>
    <t>TarairaVaupesSeñal Colombia</t>
  </si>
  <si>
    <t>TarairaVaupesTeveandina</t>
  </si>
  <si>
    <t>TarairaVaupesRCN TV S.A.</t>
  </si>
  <si>
    <t>TarairaVaupesCaracol TV S.A.</t>
  </si>
  <si>
    <t>PapunauaVaupesCanal Uno</t>
  </si>
  <si>
    <t>PapunauaVaupesC.Institucional</t>
  </si>
  <si>
    <t>PapunauaVaupesSeñal Colombia</t>
  </si>
  <si>
    <t>PapunauaVaupesTeveandina</t>
  </si>
  <si>
    <t>PapunauaVaupesRCN TV S.A.</t>
  </si>
  <si>
    <t>PapunauaVaupesCaracol TV S.A.</t>
  </si>
  <si>
    <t>YavaratéVaupesCanal Uno</t>
  </si>
  <si>
    <t>YavaratéVaupesC.Institucional</t>
  </si>
  <si>
    <t>YavaratéVaupesSeñal Colombia</t>
  </si>
  <si>
    <t>YavaratéVaupesTeveandina</t>
  </si>
  <si>
    <t>YavaratéVaupesRCN TV S.A.</t>
  </si>
  <si>
    <t>YavaratéVaupesCaracol TV S.A.</t>
  </si>
  <si>
    <t>Puerto CarreñoVichadaCanal Uno</t>
  </si>
  <si>
    <t>Puerto CarreñoVichadaC.Institucional</t>
  </si>
  <si>
    <t>Puerto CarreñoVichadaSeñal Colombia</t>
  </si>
  <si>
    <t>Puerto CarreñoVichadaTeveandina</t>
  </si>
  <si>
    <t>Puerto CarreñoVichadaRCN TV S.A.</t>
  </si>
  <si>
    <t>Puerto CarreñoVichadaCaracol TV S.A.</t>
  </si>
  <si>
    <t>La PrimaveraVichadaCanal Uno</t>
  </si>
  <si>
    <t>La PrimaveraVichadaC.Institucional</t>
  </si>
  <si>
    <t>La PrimaveraVichadaSeñal Colombia</t>
  </si>
  <si>
    <t>La PrimaveraVichadaTeveandina</t>
  </si>
  <si>
    <t>La PrimaveraVichadaRCN TV S.A.</t>
  </si>
  <si>
    <t>La PrimaveraVichadaCaracol TV S.A.</t>
  </si>
  <si>
    <t>Santa RosalíaVichadaCanal Uno</t>
  </si>
  <si>
    <t>Santa RosalíaVichadaC.Institucional</t>
  </si>
  <si>
    <t>Santa RosalíaVichadaSeñal Colombia</t>
  </si>
  <si>
    <t>Santa RosalíaVichadaTeveandina</t>
  </si>
  <si>
    <t>Santa RosalíaVichadaRCN TV S.A.</t>
  </si>
  <si>
    <t>Santa RosalíaVichadaCaracol TV S.A.</t>
  </si>
  <si>
    <t>CumariboVichadaCanal Uno</t>
  </si>
  <si>
    <t>CumariboVichadaC.Institucional</t>
  </si>
  <si>
    <t>CumariboVichadaSeñal Colombia</t>
  </si>
  <si>
    <t>CumariboVichadaTeveandina</t>
  </si>
  <si>
    <t>CumariboVichadaRCN TV S.A.</t>
  </si>
  <si>
    <t>CumariboVichadaCaracol TV S.A.</t>
  </si>
  <si>
    <t>MuniDANE</t>
  </si>
  <si>
    <t>Municipio</t>
  </si>
  <si>
    <t>Departamento</t>
  </si>
  <si>
    <t>Área</t>
  </si>
  <si>
    <t>Canal operación</t>
  </si>
  <si>
    <t>Tipo de operación</t>
  </si>
  <si>
    <t>Operador</t>
  </si>
  <si>
    <t>Operador abreviado</t>
  </si>
  <si>
    <t>Estación asignada</t>
  </si>
  <si>
    <t>Tecnología</t>
  </si>
  <si>
    <t>Canal asignación</t>
  </si>
  <si>
    <t>Clave</t>
  </si>
  <si>
    <t>Clave2</t>
  </si>
  <si>
    <t>Clave3</t>
  </si>
  <si>
    <t>Canal Asignado 1</t>
  </si>
  <si>
    <t>Canal Asignado 2</t>
  </si>
  <si>
    <t>Canal Asignado 3</t>
  </si>
  <si>
    <t>Canal Asignado 4</t>
  </si>
  <si>
    <t>Canal 1</t>
  </si>
  <si>
    <t>Canal 2</t>
  </si>
  <si>
    <t>Canal 3</t>
  </si>
  <si>
    <t>Canal 4</t>
  </si>
  <si>
    <t>Consolidado</t>
  </si>
  <si>
    <t>Público nacional</t>
  </si>
  <si>
    <t>Analógico</t>
  </si>
  <si>
    <t>Público regional</t>
  </si>
  <si>
    <t xml:space="preserve">Padre Amaya </t>
  </si>
  <si>
    <t>Privado nacional</t>
  </si>
  <si>
    <t>Local sin ánimo de lucro</t>
  </si>
  <si>
    <t xml:space="preserve">Abriaquí </t>
  </si>
  <si>
    <t xml:space="preserve">Alejandría </t>
  </si>
  <si>
    <t xml:space="preserve">Amalfi </t>
  </si>
  <si>
    <t xml:space="preserve">Andes </t>
  </si>
  <si>
    <t xml:space="preserve">Angostura </t>
  </si>
  <si>
    <t xml:space="preserve">Carepa </t>
  </si>
  <si>
    <t xml:space="preserve">Arboletes </t>
  </si>
  <si>
    <t xml:space="preserve">Argelia </t>
  </si>
  <si>
    <t xml:space="preserve">Belmira </t>
  </si>
  <si>
    <t xml:space="preserve">La Tolda </t>
  </si>
  <si>
    <t>Monte Albernia</t>
  </si>
  <si>
    <t xml:space="preserve">Betania </t>
  </si>
  <si>
    <t xml:space="preserve">Ciudad Bolivar </t>
  </si>
  <si>
    <t xml:space="preserve">Briceño </t>
  </si>
  <si>
    <t xml:space="preserve">Cáceres </t>
  </si>
  <si>
    <t xml:space="preserve">Caldas </t>
  </si>
  <si>
    <t xml:space="preserve">Campamento </t>
  </si>
  <si>
    <t>Caracolí El Sol</t>
  </si>
  <si>
    <t xml:space="preserve">Caramanta </t>
  </si>
  <si>
    <t xml:space="preserve">Carolina </t>
  </si>
  <si>
    <t xml:space="preserve">Caucasia </t>
  </si>
  <si>
    <t xml:space="preserve">Cisneros </t>
  </si>
  <si>
    <t xml:space="preserve">Cocorná </t>
  </si>
  <si>
    <t xml:space="preserve">Concepción </t>
  </si>
  <si>
    <t xml:space="preserve">Concordia </t>
  </si>
  <si>
    <t xml:space="preserve">Dabeiba </t>
  </si>
  <si>
    <t xml:space="preserve">Ebéjico </t>
  </si>
  <si>
    <t xml:space="preserve">El Bagre </t>
  </si>
  <si>
    <t xml:space="preserve">Entrerrios </t>
  </si>
  <si>
    <t xml:space="preserve">Fredonia </t>
  </si>
  <si>
    <t xml:space="preserve">Nutibara </t>
  </si>
  <si>
    <t xml:space="preserve">Gómez Plata </t>
  </si>
  <si>
    <t xml:space="preserve">Granada </t>
  </si>
  <si>
    <t xml:space="preserve">Guadalupe </t>
  </si>
  <si>
    <t xml:space="preserve">Guarne </t>
  </si>
  <si>
    <t>El Alto</t>
  </si>
  <si>
    <t xml:space="preserve">Heliconia </t>
  </si>
  <si>
    <t xml:space="preserve">Hispania </t>
  </si>
  <si>
    <t xml:space="preserve">Itaguí </t>
  </si>
  <si>
    <t xml:space="preserve">Ituango </t>
  </si>
  <si>
    <t xml:space="preserve">Jardín </t>
  </si>
  <si>
    <t xml:space="preserve">Jericó </t>
  </si>
  <si>
    <t xml:space="preserve">La Ceja </t>
  </si>
  <si>
    <t xml:space="preserve">Liborina </t>
  </si>
  <si>
    <t xml:space="preserve">Maceo </t>
  </si>
  <si>
    <t xml:space="preserve">Montebello </t>
  </si>
  <si>
    <t xml:space="preserve">Murindó </t>
  </si>
  <si>
    <t>Bajira</t>
  </si>
  <si>
    <t xml:space="preserve">Nariño </t>
  </si>
  <si>
    <t xml:space="preserve">Nechí </t>
  </si>
  <si>
    <t xml:space="preserve">Peque </t>
  </si>
  <si>
    <t xml:space="preserve">Puerto Berrío </t>
  </si>
  <si>
    <t xml:space="preserve">Puerto Nare </t>
  </si>
  <si>
    <t xml:space="preserve">Puerto Triunfo </t>
  </si>
  <si>
    <t xml:space="preserve">El Retiro </t>
  </si>
  <si>
    <t xml:space="preserve">Rionegro </t>
  </si>
  <si>
    <t xml:space="preserve">Salgar </t>
  </si>
  <si>
    <t xml:space="preserve">San Andrés de Cuerquia </t>
  </si>
  <si>
    <t xml:space="preserve">San Carlos </t>
  </si>
  <si>
    <t xml:space="preserve">San Francisco </t>
  </si>
  <si>
    <t xml:space="preserve">San José de La Montaña </t>
  </si>
  <si>
    <t xml:space="preserve">San Juan de Urabá </t>
  </si>
  <si>
    <t xml:space="preserve">San Luis </t>
  </si>
  <si>
    <t xml:space="preserve">San Pedro de Urabá </t>
  </si>
  <si>
    <t xml:space="preserve">San Rafael </t>
  </si>
  <si>
    <t xml:space="preserve">San Roque </t>
  </si>
  <si>
    <t xml:space="preserve">San Vicente </t>
  </si>
  <si>
    <t xml:space="preserve">Santa Bárbara </t>
  </si>
  <si>
    <t xml:space="preserve">Santo Domingo </t>
  </si>
  <si>
    <t xml:space="preserve">El Santuario </t>
  </si>
  <si>
    <t xml:space="preserve">San Miguel </t>
  </si>
  <si>
    <t xml:space="preserve">Tarazá </t>
  </si>
  <si>
    <t xml:space="preserve">Toledo </t>
  </si>
  <si>
    <t xml:space="preserve">Uramita </t>
  </si>
  <si>
    <t xml:space="preserve">Urrao </t>
  </si>
  <si>
    <t xml:space="preserve">Valdivia </t>
  </si>
  <si>
    <t xml:space="preserve">Vigía del Fuerte </t>
  </si>
  <si>
    <t xml:space="preserve">Yalí </t>
  </si>
  <si>
    <t>Yarumal Alta</t>
  </si>
  <si>
    <t>Campo Alegre</t>
  </si>
  <si>
    <t xml:space="preserve">Yondó </t>
  </si>
  <si>
    <t xml:space="preserve">Zaragoza </t>
  </si>
  <si>
    <t xml:space="preserve">Cerro Kennedy </t>
  </si>
  <si>
    <t>Norte</t>
  </si>
  <si>
    <t xml:space="preserve">Calatrava </t>
  </si>
  <si>
    <t>Centro</t>
  </si>
  <si>
    <t>Sur</t>
  </si>
  <si>
    <t>Local con ánimo de lucro</t>
  </si>
  <si>
    <t>City Norte</t>
  </si>
  <si>
    <t>City Sur</t>
  </si>
  <si>
    <t xml:space="preserve">La Popa </t>
  </si>
  <si>
    <t>Achi Guaranda</t>
  </si>
  <si>
    <t xml:space="preserve">Jurisdicciones </t>
  </si>
  <si>
    <t xml:space="preserve">La Pita </t>
  </si>
  <si>
    <t xml:space="preserve">La Rusia </t>
  </si>
  <si>
    <t>Laguna Seca</t>
  </si>
  <si>
    <t xml:space="preserve"> Laguna Seca</t>
  </si>
  <si>
    <t xml:space="preserve">Saboyá </t>
  </si>
  <si>
    <t>Mata de Mora</t>
  </si>
  <si>
    <t>Alto El Irzón</t>
  </si>
  <si>
    <t>El Granadillo</t>
  </si>
  <si>
    <t xml:space="preserve">Manjuí </t>
  </si>
  <si>
    <t>Bajo Cervantes</t>
  </si>
  <si>
    <t xml:space="preserve">El Ruíz </t>
  </si>
  <si>
    <t>Cerro de Oro</t>
  </si>
  <si>
    <t>Oriente</t>
  </si>
  <si>
    <t>La Castellana</t>
  </si>
  <si>
    <t>Occidente</t>
  </si>
  <si>
    <t xml:space="preserve">Monserrate </t>
  </si>
  <si>
    <t xml:space="preserve">Aranzazú </t>
  </si>
  <si>
    <t xml:space="preserve">El Chuscal </t>
  </si>
  <si>
    <t xml:space="preserve">La Loma </t>
  </si>
  <si>
    <t xml:space="preserve">San Mateo </t>
  </si>
  <si>
    <t xml:space="preserve"> Arauca - Caldas</t>
  </si>
  <si>
    <t xml:space="preserve">Cerro Azul </t>
  </si>
  <si>
    <t xml:space="preserve">Supía </t>
  </si>
  <si>
    <t xml:space="preserve">Piñales </t>
  </si>
  <si>
    <t xml:space="preserve">Gabinete </t>
  </si>
  <si>
    <t>San Lorenzo (El Doncello)</t>
  </si>
  <si>
    <t>Mocoa (La Tebaida)</t>
  </si>
  <si>
    <t xml:space="preserve">Munchique </t>
  </si>
  <si>
    <t>La Flora</t>
  </si>
  <si>
    <t xml:space="preserve">La Azalea </t>
  </si>
  <si>
    <t xml:space="preserve">Silvia </t>
  </si>
  <si>
    <t>López de Micay</t>
  </si>
  <si>
    <t>Atanquez</t>
  </si>
  <si>
    <t>Badillo</t>
  </si>
  <si>
    <t xml:space="preserve">El Alguacil </t>
  </si>
  <si>
    <t xml:space="preserve">Montería </t>
  </si>
  <si>
    <t xml:space="preserve">Socorro </t>
  </si>
  <si>
    <t>El Cacique (Cucunubá)</t>
  </si>
  <si>
    <t>La Popa- La Calera</t>
  </si>
  <si>
    <t>San Miguel - Pacho</t>
  </si>
  <si>
    <t xml:space="preserve">El Tigre </t>
  </si>
  <si>
    <t xml:space="preserve">Quininí </t>
  </si>
  <si>
    <t>Berlín</t>
  </si>
  <si>
    <t>Tena (Res. 1564/2007)</t>
  </si>
  <si>
    <t>Mámbita</t>
  </si>
  <si>
    <t xml:space="preserve">Quibdó </t>
  </si>
  <si>
    <t xml:space="preserve">Bahia Solano </t>
  </si>
  <si>
    <t xml:space="preserve">Istmina </t>
  </si>
  <si>
    <t xml:space="preserve">Cerro Neiva </t>
  </si>
  <si>
    <t xml:space="preserve">Buenavista </t>
  </si>
  <si>
    <t>Buenavista (Huila)</t>
  </si>
  <si>
    <t>Finca El Mirador (San Agustín)</t>
  </si>
  <si>
    <t>El Tobo</t>
  </si>
  <si>
    <t>El Rodadero</t>
  </si>
  <si>
    <t xml:space="preserve">Alguacil </t>
  </si>
  <si>
    <t xml:space="preserve">Galeras </t>
  </si>
  <si>
    <t xml:space="preserve">Quitasol </t>
  </si>
  <si>
    <t xml:space="preserve">La Palma </t>
  </si>
  <si>
    <t xml:space="preserve">Iscuazán </t>
  </si>
  <si>
    <t xml:space="preserve">Alto de Reyes </t>
  </si>
  <si>
    <t>Bocas de Satinga</t>
  </si>
  <si>
    <t xml:space="preserve">Samaniego </t>
  </si>
  <si>
    <t>Alto de la Feliciana</t>
  </si>
  <si>
    <t xml:space="preserve">Tasajero </t>
  </si>
  <si>
    <t xml:space="preserve">Chinácota </t>
  </si>
  <si>
    <t xml:space="preserve">Pueblo Nuevo </t>
  </si>
  <si>
    <t xml:space="preserve">Cerro Oriente </t>
  </si>
  <si>
    <t xml:space="preserve"> Planadas </t>
  </si>
  <si>
    <t xml:space="preserve">El Castillo </t>
  </si>
  <si>
    <t xml:space="preserve">Guacas </t>
  </si>
  <si>
    <t xml:space="preserve">Santuario </t>
  </si>
  <si>
    <t xml:space="preserve">La Capilla </t>
  </si>
  <si>
    <t xml:space="preserve">Montezuma </t>
  </si>
  <si>
    <t>Bucaramanga occidente</t>
  </si>
  <si>
    <t xml:space="preserve">Guarigua </t>
  </si>
  <si>
    <t>Alto de Reinas</t>
  </si>
  <si>
    <t xml:space="preserve">Barrancabermeja </t>
  </si>
  <si>
    <t>Alto Guarigua</t>
  </si>
  <si>
    <t xml:space="preserve">San Gil </t>
  </si>
  <si>
    <t xml:space="preserve">Achí Guaranda </t>
  </si>
  <si>
    <t>Ibagué occidente</t>
  </si>
  <si>
    <t>Terrón Colorado</t>
  </si>
  <si>
    <t>Tres Cruces</t>
  </si>
  <si>
    <t>Siloé</t>
  </si>
  <si>
    <t xml:space="preserve">El Águila </t>
  </si>
  <si>
    <t xml:space="preserve">Buenaventura </t>
  </si>
  <si>
    <t>El Deleite (Bellavista)</t>
  </si>
  <si>
    <t xml:space="preserve">Dagua </t>
  </si>
  <si>
    <t xml:space="preserve">El Cairo </t>
  </si>
  <si>
    <t xml:space="preserve">El Dovio </t>
  </si>
  <si>
    <t>La Iberia</t>
  </si>
  <si>
    <t xml:space="preserve">Arauca </t>
  </si>
  <si>
    <t xml:space="preserve">Yopal Alto los Venados </t>
  </si>
  <si>
    <t xml:space="preserve">Mirador </t>
  </si>
  <si>
    <t>Nororiente</t>
  </si>
  <si>
    <t>Noroccidente</t>
  </si>
  <si>
    <t xml:space="preserve">Maracaibo </t>
  </si>
  <si>
    <t xml:space="preserve">Leticia </t>
  </si>
  <si>
    <t xml:space="preserve">Puerto Inírida </t>
  </si>
  <si>
    <t xml:space="preserve">San José del Guaviare </t>
  </si>
  <si>
    <t xml:space="preserve">Mitú </t>
  </si>
  <si>
    <t xml:space="preserve">Puerto Carreño </t>
  </si>
  <si>
    <t>Miguel Angel Rojas Ruiz</t>
  </si>
  <si>
    <t>CN206-60775</t>
  </si>
  <si>
    <t>Rafael Alexis Berrio Granados</t>
  </si>
  <si>
    <t>NS206-55959</t>
  </si>
  <si>
    <t>Rodrigo Cardenas Gomez</t>
  </si>
  <si>
    <t>CN295-66030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</si>
</sst>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
    <numFmt numFmtId="165" formatCode="0.0000000"/>
    <numFmt numFmtId="166" formatCode="dd/mm/yyyy;@"/>
    <numFmt numFmtId="167" formatCode="0.00000000"/>
    <numFmt numFmtId="168" formatCode="[$-F400]h:mm:ss\ AM/PM"/>
    <numFmt numFmtId="169" formatCode="h:mm:ss;@"/>
    <numFmt numFmtId="170" formatCode="0.0000"/>
    <numFmt numFmtId="171" formatCode="[$-240A]d&quot; de &quot;mmmm&quot; de &quot;yyyy;@"/>
    <numFmt numFmtId="172" formatCode="dd\-mm\-yy;@"/>
  </numFmts>
  <fonts count="63" x14ac:knownFonts="1">
    <font>
      <sz val="11"/>
      <color theme="1"/>
      <name val="Calibri"/>
      <family val="2"/>
      <scheme val="minor"/>
    </font>
    <font>
      <sz val="9"/>
      <color theme="0"/>
      <name val="Arial Narrow"/>
      <family val="2"/>
    </font>
    <font>
      <sz val="9"/>
      <color theme="1"/>
      <name val="Arial Narrow"/>
      <family val="2"/>
    </font>
    <font>
      <sz val="10"/>
      <color theme="1"/>
      <name val="Arial Narrow"/>
      <family val="2"/>
    </font>
    <font>
      <sz val="9"/>
      <color indexed="81"/>
      <name val="Tahoma"/>
      <family val="2"/>
    </font>
    <font>
      <b/>
      <sz val="9"/>
      <color indexed="81"/>
      <name val="Tahoma"/>
      <family val="2"/>
    </font>
    <font>
      <sz val="11"/>
      <color theme="0"/>
      <name val="Calibri"/>
      <family val="2"/>
      <scheme val="minor"/>
    </font>
    <font>
      <sz val="8"/>
      <name val="Calibri"/>
      <family val="2"/>
      <scheme val="minor"/>
    </font>
    <font>
      <sz val="11"/>
      <color theme="1"/>
      <name val="Calibri"/>
      <family val="2"/>
      <scheme val="minor"/>
    </font>
    <font>
      <sz val="10"/>
      <name val="Arial"/>
      <family val="2"/>
    </font>
    <font>
      <b/>
      <sz val="9"/>
      <color rgb="FF002060"/>
      <name val="Century Gothic"/>
      <family val="2"/>
    </font>
    <font>
      <sz val="9"/>
      <color rgb="FF002060"/>
      <name val="Century Gothic"/>
      <family val="2"/>
    </font>
    <font>
      <sz val="11"/>
      <color rgb="FF002060"/>
      <name val="Century Gothic"/>
      <family val="2"/>
    </font>
    <font>
      <sz val="8"/>
      <color rgb="FF002060"/>
      <name val="Century Gothic"/>
      <family val="2"/>
    </font>
    <font>
      <sz val="10"/>
      <color rgb="FF002060"/>
      <name val="Century Gothic"/>
      <family val="2"/>
    </font>
    <font>
      <sz val="9"/>
      <color theme="1"/>
      <name val="Calibri"/>
      <family val="2"/>
      <scheme val="minor"/>
    </font>
    <font>
      <b/>
      <sz val="11"/>
      <color theme="1"/>
      <name val="Calibri"/>
      <family val="2"/>
      <scheme val="minor"/>
    </font>
    <font>
      <sz val="9"/>
      <name val="Arial"/>
      <family val="2"/>
    </font>
    <font>
      <sz val="11"/>
      <name val="Calibri"/>
      <family val="2"/>
      <scheme val="minor"/>
    </font>
    <font>
      <sz val="9"/>
      <color rgb="FF000000"/>
      <name val="Arial"/>
      <family val="2"/>
    </font>
    <font>
      <sz val="8"/>
      <name val="Arial"/>
      <family val="2"/>
    </font>
    <font>
      <sz val="9"/>
      <color theme="0"/>
      <name val="Century Gothic"/>
      <family val="2"/>
    </font>
    <font>
      <sz val="9"/>
      <color theme="1"/>
      <name val="Arial"/>
      <family val="2"/>
    </font>
    <font>
      <b/>
      <sz val="8"/>
      <color rgb="FFFFFFFF"/>
      <name val="Arial"/>
      <family val="2"/>
    </font>
    <font>
      <sz val="8"/>
      <color indexed="8"/>
      <name val="Arial"/>
      <family val="2"/>
    </font>
    <font>
      <sz val="8"/>
      <color theme="1"/>
      <name val="Arial"/>
      <family val="2"/>
    </font>
    <font>
      <sz val="8"/>
      <color theme="1"/>
      <name val="Calibri"/>
      <family val="2"/>
      <scheme val="minor"/>
    </font>
    <font>
      <sz val="10"/>
      <color indexed="8"/>
      <name val="Arial"/>
      <family val="2"/>
    </font>
    <font>
      <sz val="9"/>
      <name val="Calibri"/>
      <family val="2"/>
      <scheme val="minor"/>
    </font>
    <font>
      <sz val="11"/>
      <color rgb="FF002060"/>
      <name val="Calibri"/>
      <family val="2"/>
      <scheme val="minor"/>
    </font>
    <font>
      <b/>
      <sz val="10"/>
      <color theme="0"/>
      <name val="Calibri"/>
      <family val="2"/>
      <scheme val="minor"/>
    </font>
    <font>
      <b/>
      <sz val="8"/>
      <color theme="0"/>
      <name val="Calibri"/>
      <family val="2"/>
      <scheme val="minor"/>
    </font>
    <font>
      <sz val="10"/>
      <color theme="1"/>
      <name val="Segoe UI"/>
      <family val="2"/>
    </font>
    <font>
      <sz val="10"/>
      <name val="Segoe UI"/>
      <family val="2"/>
    </font>
    <font>
      <sz val="11"/>
      <color theme="1"/>
      <name val="Verdana"/>
      <family val="2"/>
    </font>
    <font>
      <sz val="9"/>
      <color theme="1"/>
      <name val="Verdana"/>
      <family val="2"/>
    </font>
    <font>
      <sz val="9"/>
      <color rgb="FF404040"/>
      <name val="Verdana"/>
      <family val="2"/>
    </font>
    <font>
      <b/>
      <sz val="8.5"/>
      <color rgb="FF404040"/>
      <name val="Verdana"/>
      <family val="2"/>
    </font>
    <font>
      <sz val="9"/>
      <color rgb="FF002060"/>
      <name val="Verdana"/>
      <family val="2"/>
    </font>
    <font>
      <b/>
      <sz val="9"/>
      <color rgb="FF002060"/>
      <name val="Verdana"/>
      <family val="2"/>
    </font>
    <font>
      <sz val="8.5"/>
      <color rgb="FF002060"/>
      <name val="Verdana"/>
      <family val="2"/>
    </font>
    <font>
      <b/>
      <sz val="8.5"/>
      <color rgb="FF002060"/>
      <name val="Verdana"/>
      <family val="2"/>
    </font>
    <font>
      <b/>
      <sz val="9"/>
      <color rgb="FF404040"/>
      <name val="Verdana"/>
      <family val="2"/>
    </font>
    <font>
      <sz val="8"/>
      <color rgb="FF404040"/>
      <name val="Verdana"/>
      <family val="2"/>
    </font>
    <font>
      <sz val="11"/>
      <color theme="0"/>
      <name val="Verdana"/>
      <family val="2"/>
    </font>
    <font>
      <sz val="9"/>
      <color theme="0"/>
      <name val="Verdana"/>
      <family val="2"/>
    </font>
    <font>
      <sz val="11"/>
      <color rgb="FF002060"/>
      <name val="Verdana"/>
      <family val="2"/>
    </font>
    <font>
      <b/>
      <sz val="8"/>
      <color rgb="FF404040"/>
      <name val="Verdana"/>
      <family val="2"/>
    </font>
    <font>
      <b/>
      <sz val="7"/>
      <color rgb="FF404040"/>
      <name val="Verdana"/>
      <family val="2"/>
    </font>
    <font>
      <b/>
      <sz val="7.8"/>
      <color rgb="FF404040"/>
      <name val="Verdana"/>
      <family val="2"/>
    </font>
    <font>
      <sz val="8.5"/>
      <color rgb="FF404040"/>
      <name val="Verdana"/>
      <family val="2"/>
    </font>
    <font>
      <sz val="8"/>
      <color rgb="FF002060"/>
      <name val="Verdana"/>
      <family val="2"/>
    </font>
    <font>
      <b/>
      <sz val="8"/>
      <color rgb="FF002060"/>
      <name val="Verdana"/>
      <family val="2"/>
    </font>
    <font>
      <sz val="11"/>
      <color rgb="FF404040"/>
      <name val="Verdana"/>
      <family val="2"/>
    </font>
    <font>
      <sz val="10"/>
      <color rgb="FF404040"/>
      <name val="Verdana"/>
      <family val="2"/>
    </font>
    <font>
      <sz val="11"/>
      <color rgb="FF404040"/>
      <name val="Calibri"/>
      <family val="2"/>
      <scheme val="minor"/>
    </font>
    <font>
      <b/>
      <sz val="10"/>
      <color rgb="FF404040"/>
      <name val="Verdana"/>
      <family val="2"/>
    </font>
    <font>
      <b/>
      <sz val="9.5"/>
      <color rgb="FF404040"/>
      <name val="Verdana"/>
      <family val="2"/>
    </font>
    <font>
      <b/>
      <sz val="11"/>
      <color rgb="FF002060"/>
      <name val="Verdana"/>
      <family val="2"/>
    </font>
    <font>
      <b/>
      <u/>
      <sz val="14"/>
      <color rgb="FF404040"/>
      <name val="Verdana"/>
      <family val="2"/>
    </font>
    <font>
      <sz val="8.5"/>
      <color theme="1"/>
      <name val="Calibri"/>
      <family val="2"/>
      <scheme val="minor"/>
    </font>
    <font>
      <b/>
      <sz val="11"/>
      <color rgb="FF404040"/>
      <name val="Verdana"/>
      <family val="2"/>
    </font>
    <font>
      <sz val="8"/>
      <color rgb="FF404040"/>
      <name val="Verdana"/>
      <family val="2"/>
    </font>
  </fonts>
  <fills count="1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6"/>
        <bgColor indexed="64"/>
      </patternFill>
    </fill>
    <fill>
      <patternFill patternType="solid">
        <fgColor theme="0" tint="-0.14999847407452621"/>
        <bgColor indexed="64"/>
      </patternFill>
    </fill>
    <fill>
      <patternFill patternType="solid">
        <fgColor rgb="FF003399"/>
        <bgColor indexed="64"/>
      </patternFill>
    </fill>
    <fill>
      <patternFill patternType="solid">
        <fgColor theme="0" tint="-0.249977111117893"/>
        <bgColor indexed="64"/>
      </patternFill>
    </fill>
    <fill>
      <patternFill patternType="solid">
        <fgColor rgb="FFFFFFFF"/>
        <bgColor rgb="FF000000"/>
      </patternFill>
    </fill>
    <fill>
      <patternFill patternType="solid">
        <fgColor theme="4"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365F91"/>
        <bgColor indexed="64"/>
      </patternFill>
    </fill>
    <fill>
      <patternFill patternType="solid">
        <fgColor indexed="9"/>
        <bgColor indexed="64"/>
      </patternFill>
    </fill>
    <fill>
      <patternFill patternType="solid">
        <fgColor indexed="65"/>
        <bgColor indexed="64"/>
      </patternFill>
    </fill>
  </fills>
  <borders count="94">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top/>
      <bottom/>
      <diagonal/>
    </border>
    <border>
      <left style="double">
        <color theme="0"/>
      </left>
      <right style="double">
        <color theme="0"/>
      </right>
      <top style="double">
        <color theme="0"/>
      </top>
      <bottom style="double">
        <color theme="0"/>
      </bottom>
      <diagonal/>
    </border>
    <border>
      <left style="double">
        <color theme="0"/>
      </left>
      <right style="double">
        <color theme="0"/>
      </right>
      <top/>
      <bottom style="double">
        <color theme="0"/>
      </bottom>
      <diagonal/>
    </border>
    <border>
      <left style="double">
        <color theme="0"/>
      </left>
      <right style="double">
        <color theme="0"/>
      </right>
      <top style="double">
        <color theme="0"/>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rgb="FFE8A046"/>
      </left>
      <right/>
      <top style="medium">
        <color rgb="FFE8A046"/>
      </top>
      <bottom style="medium">
        <color rgb="FFE8A046"/>
      </bottom>
      <diagonal/>
    </border>
    <border>
      <left/>
      <right/>
      <top style="medium">
        <color rgb="FFE8A046"/>
      </top>
      <bottom style="medium">
        <color rgb="FFE8A046"/>
      </bottom>
      <diagonal/>
    </border>
    <border>
      <left/>
      <right style="medium">
        <color rgb="FFE8A046"/>
      </right>
      <top style="medium">
        <color rgb="FFE8A046"/>
      </top>
      <bottom style="medium">
        <color rgb="FFE8A046"/>
      </bottom>
      <diagonal/>
    </border>
    <border>
      <left style="medium">
        <color rgb="FFE8A046"/>
      </left>
      <right/>
      <top style="medium">
        <color rgb="FFE8A046"/>
      </top>
      <bottom/>
      <diagonal/>
    </border>
    <border>
      <left/>
      <right/>
      <top style="medium">
        <color rgb="FFE8A046"/>
      </top>
      <bottom/>
      <diagonal/>
    </border>
    <border>
      <left/>
      <right style="medium">
        <color rgb="FFE8A046"/>
      </right>
      <top style="medium">
        <color rgb="FFE8A046"/>
      </top>
      <bottom/>
      <diagonal/>
    </border>
    <border>
      <left style="medium">
        <color rgb="FFE8A046"/>
      </left>
      <right/>
      <top/>
      <bottom/>
      <diagonal/>
    </border>
    <border>
      <left/>
      <right style="medium">
        <color rgb="FFE8A046"/>
      </right>
      <top/>
      <bottom/>
      <diagonal/>
    </border>
    <border>
      <left style="medium">
        <color rgb="FFE8A046"/>
      </left>
      <right/>
      <top/>
      <bottom style="medium">
        <color rgb="FFE8A046"/>
      </bottom>
      <diagonal/>
    </border>
    <border>
      <left/>
      <right/>
      <top/>
      <bottom style="medium">
        <color rgb="FFE8A046"/>
      </bottom>
      <diagonal/>
    </border>
    <border>
      <left/>
      <right style="medium">
        <color rgb="FFE8A046"/>
      </right>
      <top/>
      <bottom style="medium">
        <color rgb="FFE8A046"/>
      </bottom>
      <diagonal/>
    </border>
    <border>
      <left style="medium">
        <color rgb="FFE8A046"/>
      </left>
      <right/>
      <top style="thin">
        <color indexed="64"/>
      </top>
      <bottom style="thin">
        <color indexed="64"/>
      </bottom>
      <diagonal/>
    </border>
    <border>
      <left style="medium">
        <color rgb="FFE8A046"/>
      </left>
      <right/>
      <top/>
      <bottom style="thin">
        <color indexed="64"/>
      </bottom>
      <diagonal/>
    </border>
    <border>
      <left style="medium">
        <color rgb="FFE8A046"/>
      </left>
      <right style="medium">
        <color rgb="FFE8A046"/>
      </right>
      <top style="thin">
        <color indexed="64"/>
      </top>
      <bottom style="thin">
        <color indexed="64"/>
      </bottom>
      <diagonal/>
    </border>
    <border>
      <left style="medium">
        <color rgb="FFE8A046"/>
      </left>
      <right style="medium">
        <color rgb="FFE8A046"/>
      </right>
      <top style="thin">
        <color indexed="64"/>
      </top>
      <bottom style="medium">
        <color rgb="FFE8A046"/>
      </bottom>
      <diagonal/>
    </border>
    <border>
      <left style="medium">
        <color rgb="FFE8A046"/>
      </left>
      <right style="medium">
        <color rgb="FFE8A046"/>
      </right>
      <top style="medium">
        <color rgb="FFE8A046"/>
      </top>
      <bottom style="thin">
        <color indexed="64"/>
      </bottom>
      <diagonal/>
    </border>
    <border>
      <left style="medium">
        <color rgb="FFE8A046"/>
      </left>
      <right style="thin">
        <color rgb="FFE8A046"/>
      </right>
      <top style="thin">
        <color rgb="FFE8A046"/>
      </top>
      <bottom style="thin">
        <color rgb="FFE8A046"/>
      </bottom>
      <diagonal/>
    </border>
    <border>
      <left style="thin">
        <color rgb="FFE8A046"/>
      </left>
      <right style="thin">
        <color rgb="FFE8A046"/>
      </right>
      <top style="thin">
        <color rgb="FFE8A046"/>
      </top>
      <bottom style="thin">
        <color rgb="FFE8A046"/>
      </bottom>
      <diagonal/>
    </border>
    <border>
      <left style="thin">
        <color rgb="FFE8A046"/>
      </left>
      <right style="medium">
        <color rgb="FFE8A046"/>
      </right>
      <top style="thin">
        <color rgb="FFE8A046"/>
      </top>
      <bottom style="thin">
        <color rgb="FFE8A046"/>
      </bottom>
      <diagonal/>
    </border>
    <border>
      <left style="medium">
        <color rgb="FFE8A046"/>
      </left>
      <right style="medium">
        <color rgb="FFE8A046"/>
      </right>
      <top style="thin">
        <color rgb="FFE8A046"/>
      </top>
      <bottom style="thin">
        <color rgb="FFE8A046"/>
      </bottom>
      <diagonal/>
    </border>
    <border>
      <left style="medium">
        <color rgb="FFE8A046"/>
      </left>
      <right style="thin">
        <color indexed="64"/>
      </right>
      <top style="medium">
        <color rgb="FFE8A046"/>
      </top>
      <bottom/>
      <diagonal/>
    </border>
    <border>
      <left style="thin">
        <color indexed="64"/>
      </left>
      <right style="medium">
        <color rgb="FFE8A046"/>
      </right>
      <top style="medium">
        <color rgb="FFE8A046"/>
      </top>
      <bottom/>
      <diagonal/>
    </border>
    <border>
      <left style="thin">
        <color rgb="FFE8A046"/>
      </left>
      <right/>
      <top style="thin">
        <color rgb="FFE8A046"/>
      </top>
      <bottom style="thin">
        <color rgb="FFE8A046"/>
      </bottom>
      <diagonal/>
    </border>
    <border>
      <left style="medium">
        <color rgb="FFE8A046"/>
      </left>
      <right style="thin">
        <color indexed="64"/>
      </right>
      <top/>
      <bottom style="medium">
        <color rgb="FFE8A046"/>
      </bottom>
      <diagonal/>
    </border>
    <border>
      <left style="thin">
        <color indexed="64"/>
      </left>
      <right style="thin">
        <color indexed="64"/>
      </right>
      <top/>
      <bottom style="medium">
        <color rgb="FFE8A046"/>
      </bottom>
      <diagonal/>
    </border>
    <border>
      <left style="thin">
        <color indexed="64"/>
      </left>
      <right/>
      <top/>
      <bottom style="medium">
        <color rgb="FFE8A046"/>
      </bottom>
      <diagonal/>
    </border>
    <border>
      <left style="thin">
        <color indexed="64"/>
      </left>
      <right style="medium">
        <color rgb="FFE8A046"/>
      </right>
      <top/>
      <bottom style="medium">
        <color rgb="FFE8A046"/>
      </bottom>
      <diagonal/>
    </border>
    <border>
      <left style="medium">
        <color rgb="FFE8A046"/>
      </left>
      <right style="thin">
        <color rgb="FFE8A046"/>
      </right>
      <top style="medium">
        <color rgb="FFE8A046"/>
      </top>
      <bottom style="thin">
        <color rgb="FFE8A046"/>
      </bottom>
      <diagonal/>
    </border>
    <border>
      <left style="thin">
        <color rgb="FFE8A046"/>
      </left>
      <right style="thin">
        <color rgb="FFE8A046"/>
      </right>
      <top style="medium">
        <color rgb="FFE8A046"/>
      </top>
      <bottom style="thin">
        <color rgb="FFE8A046"/>
      </bottom>
      <diagonal/>
    </border>
    <border>
      <left style="thin">
        <color rgb="FFE8A046"/>
      </left>
      <right style="medium">
        <color rgb="FFE8A046"/>
      </right>
      <top style="medium">
        <color rgb="FFE8A046"/>
      </top>
      <bottom style="thin">
        <color rgb="FFE8A046"/>
      </bottom>
      <diagonal/>
    </border>
    <border>
      <left style="medium">
        <color rgb="FFE8A046"/>
      </left>
      <right style="thin">
        <color rgb="FFE8A046"/>
      </right>
      <top style="thin">
        <color rgb="FFE8A046"/>
      </top>
      <bottom style="medium">
        <color rgb="FFE8A046"/>
      </bottom>
      <diagonal/>
    </border>
    <border>
      <left style="thin">
        <color rgb="FFE8A046"/>
      </left>
      <right style="thin">
        <color rgb="FFE8A046"/>
      </right>
      <top style="thin">
        <color rgb="FFE8A046"/>
      </top>
      <bottom style="medium">
        <color rgb="FFE8A046"/>
      </bottom>
      <diagonal/>
    </border>
    <border>
      <left style="thin">
        <color rgb="FFE8A046"/>
      </left>
      <right style="medium">
        <color rgb="FFE8A046"/>
      </right>
      <top style="thin">
        <color rgb="FFE8A046"/>
      </top>
      <bottom style="medium">
        <color rgb="FFE8A046"/>
      </bottom>
      <diagonal/>
    </border>
    <border>
      <left style="medium">
        <color rgb="FFE8A046"/>
      </left>
      <right style="thin">
        <color rgb="FFE8A046"/>
      </right>
      <top style="medium">
        <color rgb="FFE8A046"/>
      </top>
      <bottom style="medium">
        <color rgb="FFE8A046"/>
      </bottom>
      <diagonal/>
    </border>
    <border>
      <left style="thin">
        <color rgb="FFE8A046"/>
      </left>
      <right style="thin">
        <color rgb="FFE8A046"/>
      </right>
      <top style="medium">
        <color rgb="FFE8A046"/>
      </top>
      <bottom style="medium">
        <color rgb="FFE8A046"/>
      </bottom>
      <diagonal/>
    </border>
    <border>
      <left style="thin">
        <color rgb="FFE8A046"/>
      </left>
      <right style="medium">
        <color rgb="FFE8A046"/>
      </right>
      <top style="medium">
        <color rgb="FFE8A046"/>
      </top>
      <bottom style="medium">
        <color rgb="FFE8A046"/>
      </bottom>
      <diagonal/>
    </border>
    <border>
      <left style="medium">
        <color rgb="FFE8A046"/>
      </left>
      <right style="medium">
        <color rgb="FFE8A046"/>
      </right>
      <top style="medium">
        <color rgb="FFE8A046"/>
      </top>
      <bottom style="thin">
        <color rgb="FFE8A046"/>
      </bottom>
      <diagonal/>
    </border>
    <border>
      <left style="medium">
        <color rgb="FFE8A046"/>
      </left>
      <right style="medium">
        <color rgb="FFE8A046"/>
      </right>
      <top style="thin">
        <color rgb="FFE8A046"/>
      </top>
      <bottom style="medium">
        <color rgb="FFE8A046"/>
      </bottom>
      <diagonal/>
    </border>
    <border>
      <left style="medium">
        <color rgb="FFE8A046"/>
      </left>
      <right style="thin">
        <color rgb="FFE8A046"/>
      </right>
      <top style="thin">
        <color rgb="FFE8A046"/>
      </top>
      <bottom/>
      <diagonal/>
    </border>
    <border>
      <left style="thin">
        <color rgb="FFE8A046"/>
      </left>
      <right style="thin">
        <color rgb="FFE8A046"/>
      </right>
      <top style="thin">
        <color rgb="FFE8A046"/>
      </top>
      <bottom/>
      <diagonal/>
    </border>
    <border>
      <left style="thin">
        <color rgb="FFE8A046"/>
      </left>
      <right style="medium">
        <color rgb="FFE8A046"/>
      </right>
      <top style="thin">
        <color rgb="FFE8A046"/>
      </top>
      <bottom/>
      <diagonal/>
    </border>
    <border>
      <left style="medium">
        <color rgb="FFE8A046"/>
      </left>
      <right style="medium">
        <color rgb="FFE8A046"/>
      </right>
      <top style="thin">
        <color rgb="FFE8A046"/>
      </top>
      <bottom/>
      <diagonal/>
    </border>
    <border>
      <left style="medium">
        <color rgb="FFE8A046"/>
      </left>
      <right/>
      <top style="medium">
        <color rgb="FFE8A046"/>
      </top>
      <bottom style="thin">
        <color rgb="FFE8A046"/>
      </bottom>
      <diagonal/>
    </border>
    <border>
      <left/>
      <right/>
      <top style="medium">
        <color rgb="FFE8A046"/>
      </top>
      <bottom style="thin">
        <color rgb="FFE8A046"/>
      </bottom>
      <diagonal/>
    </border>
    <border>
      <left/>
      <right style="medium">
        <color rgb="FFE8A046"/>
      </right>
      <top style="medium">
        <color rgb="FFE8A046"/>
      </top>
      <bottom style="thin">
        <color rgb="FFE8A046"/>
      </bottom>
      <diagonal/>
    </border>
    <border>
      <left style="medium">
        <color rgb="FFE8A046"/>
      </left>
      <right/>
      <top style="thin">
        <color rgb="FFE8A046"/>
      </top>
      <bottom style="thin">
        <color rgb="FFE8A046"/>
      </bottom>
      <diagonal/>
    </border>
    <border>
      <left/>
      <right/>
      <top style="thin">
        <color rgb="FFE8A046"/>
      </top>
      <bottom style="thin">
        <color rgb="FFE8A046"/>
      </bottom>
      <diagonal/>
    </border>
    <border>
      <left/>
      <right style="medium">
        <color rgb="FFE8A046"/>
      </right>
      <top style="thin">
        <color rgb="FFE8A046"/>
      </top>
      <bottom style="thin">
        <color rgb="FFE8A046"/>
      </bottom>
      <diagonal/>
    </border>
    <border>
      <left style="medium">
        <color rgb="FFE8A046"/>
      </left>
      <right style="thin">
        <color indexed="64"/>
      </right>
      <top style="thin">
        <color rgb="FFE8A046"/>
      </top>
      <bottom style="medium">
        <color rgb="FFE8A046"/>
      </bottom>
      <diagonal/>
    </border>
    <border>
      <left style="thin">
        <color indexed="64"/>
      </left>
      <right style="thin">
        <color indexed="64"/>
      </right>
      <top style="thin">
        <color rgb="FFE8A046"/>
      </top>
      <bottom style="medium">
        <color rgb="FFE8A046"/>
      </bottom>
      <diagonal/>
    </border>
    <border>
      <left style="thin">
        <color indexed="64"/>
      </left>
      <right style="medium">
        <color rgb="FFE8A046"/>
      </right>
      <top style="thin">
        <color rgb="FFE8A046"/>
      </top>
      <bottom style="medium">
        <color rgb="FFE8A046"/>
      </bottom>
      <diagonal/>
    </border>
    <border>
      <left style="medium">
        <color rgb="FFE8A046"/>
      </left>
      <right style="thin">
        <color rgb="FFE8A046"/>
      </right>
      <top/>
      <bottom style="thin">
        <color rgb="FFE8A046"/>
      </bottom>
      <diagonal/>
    </border>
    <border>
      <left style="thin">
        <color rgb="FFE8A046"/>
      </left>
      <right style="thin">
        <color rgb="FFE8A046"/>
      </right>
      <top/>
      <bottom style="thin">
        <color rgb="FFE8A046"/>
      </bottom>
      <diagonal/>
    </border>
    <border>
      <left style="thin">
        <color rgb="FFE8A046"/>
      </left>
      <right style="medium">
        <color rgb="FFE8A046"/>
      </right>
      <top/>
      <bottom style="thin">
        <color rgb="FFE8A046"/>
      </bottom>
      <diagonal/>
    </border>
    <border>
      <left style="thin">
        <color rgb="FFE8A046"/>
      </left>
      <right/>
      <top style="medium">
        <color rgb="FFE8A046"/>
      </top>
      <bottom style="thin">
        <color rgb="FFE8A046"/>
      </bottom>
      <diagonal/>
    </border>
    <border>
      <left style="thin">
        <color rgb="FFE8A046"/>
      </left>
      <right/>
      <top style="thin">
        <color rgb="FFE8A046"/>
      </top>
      <bottom style="medium">
        <color rgb="FFE8A046"/>
      </bottom>
      <diagonal/>
    </border>
    <border>
      <left style="thin">
        <color rgb="FFE8A046"/>
      </left>
      <right/>
      <top/>
      <bottom style="thin">
        <color rgb="FFE8A046"/>
      </bottom>
      <diagonal/>
    </border>
    <border>
      <left/>
      <right style="thin">
        <color rgb="FFE8A046"/>
      </right>
      <top style="medium">
        <color rgb="FFE8A046"/>
      </top>
      <bottom style="thin">
        <color rgb="FFE8A046"/>
      </bottom>
      <diagonal/>
    </border>
    <border>
      <left/>
      <right style="thin">
        <color rgb="FFE8A046"/>
      </right>
      <top style="thin">
        <color rgb="FFE8A046"/>
      </top>
      <bottom style="thin">
        <color rgb="FFE8A046"/>
      </bottom>
      <diagonal/>
    </border>
    <border>
      <left/>
      <right style="thin">
        <color rgb="FFE8A046"/>
      </right>
      <top style="thin">
        <color rgb="FFE8A046"/>
      </top>
      <bottom style="medium">
        <color rgb="FFE8A046"/>
      </bottom>
      <diagonal/>
    </border>
    <border>
      <left/>
      <right style="thin">
        <color rgb="FFE8A046"/>
      </right>
      <top/>
      <bottom style="thin">
        <color rgb="FFE8A046"/>
      </bottom>
      <diagonal/>
    </border>
    <border>
      <left style="thin">
        <color rgb="FFE8A046"/>
      </left>
      <right/>
      <top style="medium">
        <color rgb="FFE8A046"/>
      </top>
      <bottom style="medium">
        <color rgb="FFE8A046"/>
      </bottom>
      <diagonal/>
    </border>
    <border>
      <left style="medium">
        <color rgb="FFE8A046"/>
      </left>
      <right style="medium">
        <color rgb="FFE8A046"/>
      </right>
      <top style="medium">
        <color rgb="FFE8A046"/>
      </top>
      <bottom/>
      <diagonal/>
    </border>
    <border>
      <left style="medium">
        <color rgb="FFE8A046"/>
      </left>
      <right style="medium">
        <color rgb="FFE8A046"/>
      </right>
      <top/>
      <bottom/>
      <diagonal/>
    </border>
    <border>
      <left style="medium">
        <color rgb="FFE8A046"/>
      </left>
      <right style="medium">
        <color rgb="FFE8A046"/>
      </right>
      <top/>
      <bottom style="medium">
        <color rgb="FFE8A046"/>
      </bottom>
      <diagonal/>
    </border>
    <border>
      <left/>
      <right style="thin">
        <color rgb="FFE8A046"/>
      </right>
      <top style="medium">
        <color rgb="FFE8A046"/>
      </top>
      <bottom style="medium">
        <color rgb="FFE8A046"/>
      </bottom>
      <diagonal/>
    </border>
    <border>
      <left/>
      <right/>
      <top style="thin">
        <color rgb="FFE8A046"/>
      </top>
      <bottom style="medium">
        <color rgb="FFE8A046"/>
      </bottom>
      <diagonal/>
    </border>
    <border>
      <left/>
      <right/>
      <top/>
      <bottom style="thin">
        <color rgb="FFE8A046"/>
      </bottom>
      <diagonal/>
    </border>
    <border>
      <left style="thin">
        <color rgb="FFE8A046"/>
      </left>
      <right/>
      <top style="medium">
        <color rgb="FFE8A046"/>
      </top>
      <bottom/>
      <diagonal/>
    </border>
    <border>
      <left/>
      <right style="thin">
        <color rgb="FFE8A046"/>
      </right>
      <top style="medium">
        <color rgb="FFE8A046"/>
      </top>
      <bottom/>
      <diagonal/>
    </border>
    <border>
      <left style="thin">
        <color rgb="FFE8A046"/>
      </left>
      <right/>
      <top/>
      <bottom/>
      <diagonal/>
    </border>
    <border>
      <left style="thin">
        <color rgb="FFE8A046"/>
      </left>
      <right/>
      <top/>
      <bottom style="medium">
        <color rgb="FFE8A046"/>
      </bottom>
      <diagonal/>
    </border>
    <border>
      <left/>
      <right style="thin">
        <color rgb="FFE8A046"/>
      </right>
      <top/>
      <bottom style="medium">
        <color rgb="FFE8A046"/>
      </bottom>
      <diagonal/>
    </border>
    <border>
      <left style="thin">
        <color rgb="FFE8A046"/>
      </left>
      <right style="medium">
        <color rgb="FFE8A046"/>
      </right>
      <top style="medium">
        <color rgb="FFE8A046"/>
      </top>
      <bottom/>
      <diagonal/>
    </border>
    <border>
      <left style="thin">
        <color rgb="FFE8A046"/>
      </left>
      <right style="medium">
        <color rgb="FFE8A046"/>
      </right>
      <top/>
      <bottom style="medium">
        <color rgb="FFE8A046"/>
      </bottom>
      <diagonal/>
    </border>
    <border>
      <left style="medium">
        <color rgb="FFE8A046"/>
      </left>
      <right style="thin">
        <color rgb="FFE8A046"/>
      </right>
      <top/>
      <bottom/>
      <diagonal/>
    </border>
    <border>
      <left style="thin">
        <color rgb="FFE8A046"/>
      </left>
      <right style="thin">
        <color rgb="FFE8A046"/>
      </right>
      <top/>
      <bottom/>
      <diagonal/>
    </border>
    <border>
      <left/>
      <right/>
      <top style="thin">
        <color indexed="64"/>
      </top>
      <bottom/>
      <diagonal/>
    </border>
  </borders>
  <cellStyleXfs count="3">
    <xf numFmtId="0" fontId="0" fillId="0" borderId="0"/>
    <xf numFmtId="0" fontId="9" fillId="0" borderId="0"/>
    <xf numFmtId="0" fontId="8" fillId="0" borderId="0"/>
  </cellStyleXfs>
  <cellXfs count="581">
    <xf numFmtId="0" fontId="0" fillId="0" borderId="0" xfId="0"/>
    <xf numFmtId="0" fontId="0" fillId="3" borderId="0" xfId="0" applyFill="1"/>
    <xf numFmtId="0" fontId="3" fillId="0" borderId="0" xfId="0" applyFont="1"/>
    <xf numFmtId="0" fontId="0" fillId="2" borderId="10" xfId="0" applyFill="1" applyBorder="1" applyAlignment="1">
      <alignment horizontal="center" vertical="center"/>
    </xf>
    <xf numFmtId="0" fontId="0" fillId="4" borderId="10" xfId="0" applyFill="1" applyBorder="1" applyAlignment="1">
      <alignment horizontal="center" vertical="center"/>
    </xf>
    <xf numFmtId="0" fontId="0" fillId="5" borderId="10" xfId="0" applyFill="1" applyBorder="1" applyAlignment="1">
      <alignment horizontal="center" vertical="center"/>
    </xf>
    <xf numFmtId="0" fontId="0" fillId="6" borderId="10" xfId="0" applyFill="1" applyBorder="1" applyAlignment="1">
      <alignment horizontal="center" vertical="center"/>
    </xf>
    <xf numFmtId="0" fontId="0" fillId="7" borderId="10" xfId="0" applyFill="1" applyBorder="1" applyAlignment="1">
      <alignment horizontal="center" vertical="center"/>
    </xf>
    <xf numFmtId="0" fontId="0" fillId="0" borderId="10" xfId="0" applyBorder="1" applyAlignment="1">
      <alignment horizontal="center" vertical="center"/>
    </xf>
    <xf numFmtId="0" fontId="0" fillId="0" borderId="2" xfId="0" applyBorder="1"/>
    <xf numFmtId="0" fontId="1" fillId="3" borderId="0" xfId="0" applyFont="1" applyFill="1" applyAlignment="1">
      <alignment horizontal="center" vertical="center"/>
    </xf>
    <xf numFmtId="0" fontId="1" fillId="3" borderId="0" xfId="0" applyFont="1" applyFill="1" applyAlignment="1">
      <alignment vertical="center"/>
    </xf>
    <xf numFmtId="0" fontId="0" fillId="0" borderId="0" xfId="0" applyAlignment="1">
      <alignment horizontal="center"/>
    </xf>
    <xf numFmtId="0" fontId="6" fillId="0" borderId="0" xfId="0" applyFont="1"/>
    <xf numFmtId="0" fontId="11" fillId="3" borderId="0" xfId="0" applyFont="1" applyFill="1" applyAlignment="1">
      <alignment vertical="center"/>
    </xf>
    <xf numFmtId="0" fontId="12" fillId="3" borderId="0" xfId="0" applyFont="1" applyFill="1"/>
    <xf numFmtId="0" fontId="13" fillId="3" borderId="0" xfId="0" applyFont="1" applyFill="1" applyAlignment="1">
      <alignment vertical="center" wrapText="1"/>
    </xf>
    <xf numFmtId="0" fontId="11" fillId="3" borderId="0" xfId="0" applyFont="1" applyFill="1" applyAlignment="1">
      <alignment horizontal="center" vertical="center"/>
    </xf>
    <xf numFmtId="0" fontId="10" fillId="3" borderId="0" xfId="0" applyFont="1" applyFill="1" applyAlignment="1">
      <alignment horizontal="left" vertical="center"/>
    </xf>
    <xf numFmtId="0" fontId="10" fillId="3" borderId="0" xfId="0" applyFont="1" applyFill="1" applyAlignment="1">
      <alignment horizontal="center" vertical="center"/>
    </xf>
    <xf numFmtId="0" fontId="11" fillId="3" borderId="0" xfId="0" applyFont="1" applyFill="1" applyAlignment="1">
      <alignment horizontal="center" vertical="center" wrapText="1"/>
    </xf>
    <xf numFmtId="0" fontId="12" fillId="0" borderId="0" xfId="0" applyFont="1"/>
    <xf numFmtId="0" fontId="14" fillId="0" borderId="0" xfId="0" applyFont="1"/>
    <xf numFmtId="0" fontId="14" fillId="3" borderId="0" xfId="0" applyFont="1" applyFill="1"/>
    <xf numFmtId="0" fontId="15" fillId="0" borderId="0" xfId="0" applyFont="1"/>
    <xf numFmtId="0" fontId="13" fillId="0" borderId="0" xfId="0" applyFont="1"/>
    <xf numFmtId="0" fontId="0" fillId="0" borderId="2" xfId="0" applyBorder="1" applyAlignment="1">
      <alignment horizontal="center" vertical="center" wrapText="1"/>
    </xf>
    <xf numFmtId="0" fontId="1" fillId="3" borderId="0" xfId="0" applyFont="1" applyFill="1" applyAlignment="1">
      <alignment horizontal="center" vertical="center" wrapText="1"/>
    </xf>
    <xf numFmtId="0" fontId="12" fillId="3" borderId="0" xfId="0" applyFont="1" applyFill="1" applyAlignment="1">
      <alignment wrapText="1"/>
    </xf>
    <xf numFmtId="0" fontId="11" fillId="3" borderId="0" xfId="0" applyFont="1" applyFill="1" applyAlignment="1">
      <alignment vertical="center" wrapText="1"/>
    </xf>
    <xf numFmtId="0" fontId="0" fillId="3" borderId="0" xfId="0" applyFill="1" applyAlignment="1">
      <alignment wrapText="1"/>
    </xf>
    <xf numFmtId="0" fontId="0" fillId="0" borderId="0" xfId="0" applyAlignment="1">
      <alignment wrapText="1"/>
    </xf>
    <xf numFmtId="0" fontId="17" fillId="0" borderId="0" xfId="0" applyFont="1" applyAlignment="1">
      <alignment horizontal="left" vertical="center" wrapText="1"/>
    </xf>
    <xf numFmtId="0" fontId="18" fillId="0" borderId="0" xfId="0" applyFont="1" applyAlignment="1">
      <alignment horizontal="left" vertical="center" wrapText="1"/>
    </xf>
    <xf numFmtId="0" fontId="19" fillId="0" borderId="0" xfId="0" applyFont="1" applyAlignment="1">
      <alignment horizontal="left" vertical="center" wrapText="1"/>
    </xf>
    <xf numFmtId="0" fontId="0" fillId="0" borderId="0" xfId="0" applyAlignment="1">
      <alignment horizontal="left" vertical="center" wrapText="1"/>
    </xf>
    <xf numFmtId="0" fontId="16" fillId="0" borderId="0" xfId="0" applyFont="1" applyAlignment="1">
      <alignment vertical="center" wrapText="1"/>
    </xf>
    <xf numFmtId="0" fontId="0" fillId="0" borderId="0" xfId="0" applyAlignment="1">
      <alignment vertical="center" wrapText="1"/>
    </xf>
    <xf numFmtId="0" fontId="16" fillId="0" borderId="0" xfId="0" applyFont="1"/>
    <xf numFmtId="0" fontId="0" fillId="2" borderId="0" xfId="0" applyFill="1"/>
    <xf numFmtId="0" fontId="0" fillId="11" borderId="2" xfId="0" applyFill="1" applyBorder="1"/>
    <xf numFmtId="0" fontId="0" fillId="12" borderId="2" xfId="0" applyFill="1" applyBorder="1"/>
    <xf numFmtId="0" fontId="0" fillId="0" borderId="0" xfId="0" applyAlignment="1">
      <alignment horizontal="center" vertical="center"/>
    </xf>
    <xf numFmtId="0" fontId="15" fillId="3" borderId="0" xfId="0" applyFont="1" applyFill="1" applyAlignment="1">
      <alignment horizontal="center" vertical="center"/>
    </xf>
    <xf numFmtId="0" fontId="0" fillId="13" borderId="6" xfId="0" applyFill="1" applyBorder="1" applyAlignment="1">
      <alignment horizontal="center" vertical="center" wrapText="1"/>
    </xf>
    <xf numFmtId="0" fontId="0" fillId="13" borderId="6" xfId="0" applyFill="1" applyBorder="1" applyAlignment="1">
      <alignment horizontal="center" vertical="center"/>
    </xf>
    <xf numFmtId="0" fontId="0" fillId="13" borderId="8" xfId="0" applyFill="1" applyBorder="1" applyAlignment="1">
      <alignment horizontal="center" vertical="center"/>
    </xf>
    <xf numFmtId="0" fontId="15" fillId="3" borderId="2" xfId="0" applyFont="1" applyFill="1" applyBorder="1" applyAlignment="1">
      <alignment horizontal="center" vertical="center"/>
    </xf>
    <xf numFmtId="0" fontId="0" fillId="3" borderId="2" xfId="0" applyFill="1" applyBorder="1" applyAlignment="1">
      <alignment horizontal="center" vertical="center"/>
    </xf>
    <xf numFmtId="165" fontId="0" fillId="0" borderId="2" xfId="0" applyNumberFormat="1" applyBorder="1"/>
    <xf numFmtId="0" fontId="20" fillId="3" borderId="0" xfId="0" applyFont="1" applyFill="1" applyAlignment="1">
      <alignment horizontal="left" vertical="center"/>
    </xf>
    <xf numFmtId="0" fontId="20" fillId="3" borderId="0" xfId="0" applyFont="1" applyFill="1" applyAlignment="1">
      <alignment vertical="center"/>
    </xf>
    <xf numFmtId="0" fontId="20" fillId="0" borderId="0" xfId="0" applyFont="1" applyAlignment="1">
      <alignment vertical="center" wrapText="1"/>
    </xf>
    <xf numFmtId="0" fontId="20" fillId="3" borderId="0" xfId="0" applyFont="1" applyFill="1" applyAlignment="1">
      <alignment horizontal="left" vertical="center" wrapText="1"/>
    </xf>
    <xf numFmtId="0" fontId="9" fillId="3" borderId="0" xfId="0" applyFont="1" applyFill="1" applyAlignment="1">
      <alignment horizontal="left" vertical="center"/>
    </xf>
    <xf numFmtId="0" fontId="0" fillId="3" borderId="8" xfId="0" applyFill="1" applyBorder="1" applyAlignment="1">
      <alignment horizontal="center" vertical="center"/>
    </xf>
    <xf numFmtId="0" fontId="22" fillId="0" borderId="15" xfId="0" applyFont="1" applyBorder="1" applyAlignment="1">
      <alignment horizontal="center" vertical="center" wrapText="1"/>
    </xf>
    <xf numFmtId="0" fontId="22" fillId="0" borderId="13"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13" xfId="0" applyNumberFormat="1" applyFont="1" applyBorder="1" applyAlignment="1">
      <alignment horizontal="center" vertical="center" wrapText="1"/>
    </xf>
    <xf numFmtId="0" fontId="22" fillId="0" borderId="4" xfId="0" applyFont="1" applyBorder="1" applyAlignment="1">
      <alignment horizontal="center" vertical="center" wrapText="1"/>
    </xf>
    <xf numFmtId="166" fontId="22" fillId="0" borderId="13" xfId="0" applyNumberFormat="1" applyFont="1" applyBorder="1" applyAlignment="1">
      <alignment horizontal="center" vertical="center" wrapText="1"/>
    </xf>
    <xf numFmtId="166" fontId="22" fillId="0" borderId="4" xfId="0" applyNumberFormat="1" applyFont="1" applyBorder="1" applyAlignment="1">
      <alignment horizontal="center" vertical="center" wrapText="1"/>
    </xf>
    <xf numFmtId="0" fontId="23" fillId="14" borderId="14" xfId="0" applyFont="1" applyFill="1" applyBorder="1" applyAlignment="1">
      <alignment horizontal="center" vertical="center" wrapText="1"/>
    </xf>
    <xf numFmtId="0" fontId="23" fillId="14" borderId="4" xfId="0" applyFont="1" applyFill="1" applyBorder="1" applyAlignment="1">
      <alignment horizontal="center" vertical="center" wrapText="1"/>
    </xf>
    <xf numFmtId="0" fontId="24" fillId="3" borderId="5" xfId="1" applyFont="1" applyFill="1" applyBorder="1" applyAlignment="1" applyProtection="1">
      <alignment horizontal="left" vertical="center" wrapText="1"/>
      <protection locked="0"/>
    </xf>
    <xf numFmtId="0" fontId="24" fillId="3" borderId="2" xfId="1" applyFont="1" applyFill="1" applyBorder="1" applyAlignment="1" applyProtection="1">
      <alignment horizontal="left" vertical="center" wrapText="1"/>
      <protection locked="0"/>
    </xf>
    <xf numFmtId="0" fontId="25" fillId="15" borderId="2" xfId="1" applyFont="1" applyFill="1" applyBorder="1" applyAlignment="1" applyProtection="1">
      <alignment horizontal="left" vertical="center" wrapText="1"/>
      <protection locked="0"/>
    </xf>
    <xf numFmtId="0" fontId="25" fillId="16" borderId="2" xfId="1" applyFont="1" applyFill="1" applyBorder="1" applyAlignment="1" applyProtection="1">
      <alignment horizontal="left" vertical="center" wrapText="1"/>
      <protection locked="0"/>
    </xf>
    <xf numFmtId="0" fontId="26" fillId="0" borderId="2" xfId="0" applyFont="1" applyBorder="1" applyAlignment="1">
      <alignment horizontal="center" vertical="center"/>
    </xf>
    <xf numFmtId="0" fontId="26" fillId="0" borderId="2" xfId="0" applyFont="1" applyBorder="1" applyAlignment="1">
      <alignment horizontal="center" vertical="center" wrapText="1"/>
    </xf>
    <xf numFmtId="0" fontId="15" fillId="2" borderId="2" xfId="0" applyFont="1" applyFill="1" applyBorder="1" applyAlignment="1">
      <alignment horizontal="center" vertical="center"/>
    </xf>
    <xf numFmtId="0" fontId="15" fillId="0" borderId="8" xfId="0" applyFont="1" applyBorder="1" applyAlignment="1">
      <alignment horizontal="center" vertical="center"/>
    </xf>
    <xf numFmtId="0" fontId="26" fillId="0" borderId="2" xfId="0" applyFont="1" applyBorder="1" applyAlignment="1">
      <alignment horizontal="left" vertical="center"/>
    </xf>
    <xf numFmtId="0" fontId="26" fillId="0" borderId="2" xfId="0" applyFont="1" applyBorder="1" applyAlignment="1">
      <alignment horizontal="left" vertical="center" wrapText="1"/>
    </xf>
    <xf numFmtId="0" fontId="15" fillId="2" borderId="2" xfId="0" applyFont="1" applyFill="1" applyBorder="1" applyAlignment="1">
      <alignment horizontal="left" vertical="center"/>
    </xf>
    <xf numFmtId="0" fontId="15" fillId="3" borderId="2" xfId="0" applyFont="1" applyFill="1" applyBorder="1" applyAlignment="1">
      <alignment horizontal="left" vertical="center"/>
    </xf>
    <xf numFmtId="0" fontId="15" fillId="0" borderId="8" xfId="0" applyFont="1" applyBorder="1" applyAlignment="1">
      <alignment horizontal="left" vertical="center"/>
    </xf>
    <xf numFmtId="0" fontId="0" fillId="11" borderId="8" xfId="0" applyFill="1" applyBorder="1"/>
    <xf numFmtId="0" fontId="27" fillId="3" borderId="2" xfId="1" applyFont="1" applyFill="1" applyBorder="1" applyAlignment="1" applyProtection="1">
      <alignment horizontal="center" vertical="center" wrapText="1"/>
      <protection locked="0"/>
    </xf>
    <xf numFmtId="165" fontId="0" fillId="0" borderId="0" xfId="0" applyNumberFormat="1"/>
    <xf numFmtId="0" fontId="28" fillId="3" borderId="0" xfId="0" applyFont="1" applyFill="1" applyAlignment="1">
      <alignment horizontal="left" vertical="center"/>
    </xf>
    <xf numFmtId="0" fontId="28" fillId="3" borderId="0" xfId="0" applyFont="1" applyFill="1" applyAlignment="1">
      <alignment vertical="center"/>
    </xf>
    <xf numFmtId="0" fontId="28" fillId="0" borderId="0" xfId="0" applyFont="1" applyAlignment="1">
      <alignment vertical="center" wrapText="1"/>
    </xf>
    <xf numFmtId="0" fontId="28" fillId="3" borderId="0" xfId="0" applyFont="1" applyFill="1" applyAlignment="1">
      <alignment horizontal="left" vertical="center" wrapText="1"/>
    </xf>
    <xf numFmtId="0" fontId="21" fillId="3" borderId="0" xfId="0" applyFont="1" applyFill="1" applyAlignment="1">
      <alignment vertical="center"/>
    </xf>
    <xf numFmtId="0" fontId="20" fillId="3" borderId="1" xfId="0" applyFont="1" applyFill="1" applyBorder="1" applyAlignment="1">
      <alignment horizontal="left" vertical="center"/>
    </xf>
    <xf numFmtId="0" fontId="20" fillId="3" borderId="2" xfId="0" applyFont="1" applyFill="1" applyBorder="1" applyAlignment="1">
      <alignment horizontal="left" vertical="center"/>
    </xf>
    <xf numFmtId="0" fontId="20" fillId="3" borderId="1" xfId="0" applyFont="1" applyFill="1" applyBorder="1" applyAlignment="1">
      <alignment vertical="center"/>
    </xf>
    <xf numFmtId="167" fontId="0" fillId="0" borderId="0" xfId="0" applyNumberFormat="1"/>
    <xf numFmtId="0" fontId="27" fillId="3" borderId="0" xfId="1" applyFont="1" applyFill="1" applyAlignment="1" applyProtection="1">
      <alignment horizontal="left" vertical="center" wrapText="1"/>
      <protection locked="0"/>
    </xf>
    <xf numFmtId="0" fontId="0" fillId="0" borderId="0" xfId="0" applyAlignment="1">
      <alignment horizontal="left"/>
    </xf>
    <xf numFmtId="0" fontId="27" fillId="3" borderId="8" xfId="1" applyFont="1" applyFill="1" applyBorder="1" applyAlignment="1" applyProtection="1">
      <alignment horizontal="left" vertical="center" wrapText="1"/>
      <protection locked="0"/>
    </xf>
    <xf numFmtId="0" fontId="24" fillId="3" borderId="0" xfId="1" applyFont="1" applyFill="1" applyAlignment="1" applyProtection="1">
      <alignment horizontal="left" vertical="center" wrapText="1"/>
      <protection locked="0"/>
    </xf>
    <xf numFmtId="0" fontId="26" fillId="0" borderId="0" xfId="0" applyFont="1" applyAlignment="1">
      <alignment horizontal="left"/>
    </xf>
    <xf numFmtId="0" fontId="20" fillId="3" borderId="9" xfId="0" applyFont="1" applyFill="1" applyBorder="1" applyAlignment="1">
      <alignment horizontal="left" vertical="center"/>
    </xf>
    <xf numFmtId="0" fontId="31" fillId="8" borderId="10" xfId="0" applyFont="1" applyFill="1" applyBorder="1" applyAlignment="1">
      <alignment horizontal="center" vertical="center" wrapText="1"/>
    </xf>
    <xf numFmtId="0" fontId="15" fillId="2" borderId="0" xfId="0" applyFont="1" applyFill="1" applyAlignment="1">
      <alignment horizontal="left" vertical="center"/>
    </xf>
    <xf numFmtId="0" fontId="15" fillId="0" borderId="0" xfId="0" applyFont="1" applyAlignment="1">
      <alignment horizontal="left" vertical="center"/>
    </xf>
    <xf numFmtId="0" fontId="15" fillId="0" borderId="0" xfId="0" applyFont="1" applyAlignment="1">
      <alignment horizontal="left" vertical="center" wrapText="1"/>
    </xf>
    <xf numFmtId="0" fontId="15" fillId="3" borderId="0" xfId="0" applyFont="1" applyFill="1" applyAlignment="1">
      <alignment horizontal="left" vertical="center"/>
    </xf>
    <xf numFmtId="0" fontId="20" fillId="0" borderId="0" xfId="0" applyFont="1" applyAlignment="1">
      <alignment horizontal="left" vertical="center"/>
    </xf>
    <xf numFmtId="0" fontId="10" fillId="3" borderId="0" xfId="0" applyFont="1" applyFill="1" applyAlignment="1">
      <alignment vertical="center" wrapText="1"/>
    </xf>
    <xf numFmtId="0" fontId="11" fillId="0" borderId="0" xfId="0" applyFont="1" applyAlignment="1">
      <alignment horizontal="right"/>
    </xf>
    <xf numFmtId="0" fontId="0" fillId="0" borderId="0" xfId="0" applyAlignment="1">
      <alignment horizontal="center" vertical="center" wrapText="1"/>
    </xf>
    <xf numFmtId="0" fontId="29" fillId="0" borderId="0" xfId="0" applyFont="1" applyAlignment="1">
      <alignment vertical="center" wrapText="1"/>
    </xf>
    <xf numFmtId="0" fontId="32" fillId="11" borderId="8" xfId="0" applyFont="1" applyFill="1" applyBorder="1"/>
    <xf numFmtId="0" fontId="32" fillId="11" borderId="2" xfId="0" applyFont="1" applyFill="1" applyBorder="1"/>
    <xf numFmtId="0" fontId="0" fillId="0" borderId="7" xfId="0" applyBorder="1" applyAlignment="1">
      <alignment horizontal="center" vertical="center" wrapText="1"/>
    </xf>
    <xf numFmtId="0" fontId="0" fillId="12" borderId="5" xfId="0" applyFill="1" applyBorder="1"/>
    <xf numFmtId="0" fontId="18" fillId="11" borderId="3" xfId="0" applyFont="1" applyFill="1" applyBorder="1"/>
    <xf numFmtId="0" fontId="33" fillId="11" borderId="0" xfId="0" applyFont="1" applyFill="1" applyAlignment="1">
      <alignment horizontal="left" vertical="center"/>
    </xf>
    <xf numFmtId="0" fontId="18" fillId="11" borderId="0" xfId="0" applyFont="1" applyFill="1"/>
    <xf numFmtId="0" fontId="38" fillId="3" borderId="0" xfId="0" applyFont="1" applyFill="1" applyAlignment="1">
      <alignment horizontal="center" vertical="center"/>
    </xf>
    <xf numFmtId="0" fontId="39" fillId="3" borderId="0" xfId="0" applyFont="1" applyFill="1" applyAlignment="1">
      <alignment vertical="center"/>
    </xf>
    <xf numFmtId="0" fontId="39" fillId="3" borderId="0" xfId="0" applyFont="1" applyFill="1" applyAlignment="1">
      <alignment horizontal="center" vertical="center"/>
    </xf>
    <xf numFmtId="0" fontId="40" fillId="3" borderId="0" xfId="0" applyFont="1" applyFill="1"/>
    <xf numFmtId="0" fontId="40" fillId="3" borderId="0" xfId="0" applyFont="1" applyFill="1" applyAlignment="1">
      <alignment horizontal="center" vertical="center" wrapText="1"/>
    </xf>
    <xf numFmtId="0" fontId="41" fillId="3" borderId="0" xfId="0" applyFont="1" applyFill="1" applyAlignment="1">
      <alignment horizontal="center" vertical="center" wrapText="1"/>
    </xf>
    <xf numFmtId="0" fontId="41" fillId="3" borderId="0" xfId="0" applyFont="1" applyFill="1" applyAlignment="1">
      <alignment horizontal="center" vertical="center"/>
    </xf>
    <xf numFmtId="0" fontId="44" fillId="3" borderId="0" xfId="0" applyFont="1" applyFill="1"/>
    <xf numFmtId="0" fontId="45" fillId="3" borderId="0" xfId="0" applyFont="1" applyFill="1" applyAlignment="1">
      <alignment horizontal="center" vertical="center" wrapText="1"/>
    </xf>
    <xf numFmtId="0" fontId="45" fillId="3" borderId="0" xfId="0" applyFont="1" applyFill="1" applyAlignment="1">
      <alignment horizontal="center" vertical="center"/>
    </xf>
    <xf numFmtId="0" fontId="46" fillId="3" borderId="0" xfId="0" applyFont="1" applyFill="1"/>
    <xf numFmtId="0" fontId="36" fillId="3" borderId="33" xfId="0" applyFont="1" applyFill="1" applyBorder="1" applyAlignment="1">
      <alignment horizontal="center" vertical="center"/>
    </xf>
    <xf numFmtId="0" fontId="42" fillId="3" borderId="33" xfId="0" applyFont="1" applyFill="1" applyBorder="1" applyAlignment="1">
      <alignment horizontal="center" vertical="center"/>
    </xf>
    <xf numFmtId="0" fontId="42" fillId="3" borderId="34" xfId="0" applyFont="1" applyFill="1" applyBorder="1" applyAlignment="1">
      <alignment horizontal="center" vertical="center"/>
    </xf>
    <xf numFmtId="0" fontId="36" fillId="10" borderId="33" xfId="0" applyFont="1" applyFill="1" applyBorder="1" applyAlignment="1" applyProtection="1">
      <alignment horizontal="center" vertical="center"/>
      <protection locked="0"/>
    </xf>
    <xf numFmtId="0" fontId="42" fillId="3" borderId="32" xfId="0" applyFont="1" applyFill="1" applyBorder="1" applyAlignment="1">
      <alignment horizontal="center" vertical="center"/>
    </xf>
    <xf numFmtId="0" fontId="36" fillId="3" borderId="48" xfId="0" applyFont="1" applyFill="1" applyBorder="1" applyAlignment="1">
      <alignment horizontal="center" vertical="center" wrapText="1"/>
    </xf>
    <xf numFmtId="0" fontId="42" fillId="3" borderId="44" xfId="0" applyFont="1" applyFill="1" applyBorder="1" applyAlignment="1">
      <alignment horizontal="center" vertical="center" wrapText="1"/>
    </xf>
    <xf numFmtId="0" fontId="37" fillId="3" borderId="44" xfId="0" applyFont="1" applyFill="1" applyBorder="1" applyAlignment="1">
      <alignment horizontal="center" vertical="center" wrapText="1"/>
    </xf>
    <xf numFmtId="0" fontId="36" fillId="10" borderId="33" xfId="0" applyFont="1" applyFill="1" applyBorder="1" applyAlignment="1" applyProtection="1">
      <alignment horizontal="center" vertical="center" wrapText="1"/>
      <protection locked="0"/>
    </xf>
    <xf numFmtId="0" fontId="36" fillId="3" borderId="47" xfId="0" applyFont="1" applyFill="1" applyBorder="1" applyAlignment="1" applyProtection="1">
      <alignment horizontal="center" vertical="center"/>
      <protection locked="0"/>
    </xf>
    <xf numFmtId="0" fontId="37" fillId="3" borderId="54" xfId="0" applyFont="1" applyFill="1" applyBorder="1" applyAlignment="1">
      <alignment horizontal="center" vertical="center"/>
    </xf>
    <xf numFmtId="0" fontId="37" fillId="3" borderId="55" xfId="0" applyFont="1" applyFill="1" applyBorder="1" applyAlignment="1">
      <alignment horizontal="center" vertical="center" wrapText="1"/>
    </xf>
    <xf numFmtId="0" fontId="37" fillId="3" borderId="56" xfId="0" applyFont="1" applyFill="1" applyBorder="1" applyAlignment="1">
      <alignment horizontal="center" vertical="center" wrapText="1"/>
    </xf>
    <xf numFmtId="0" fontId="37" fillId="3" borderId="54" xfId="0" applyFont="1" applyFill="1" applyBorder="1" applyAlignment="1">
      <alignment horizontal="center" vertical="center" wrapText="1"/>
    </xf>
    <xf numFmtId="0" fontId="37" fillId="3" borderId="56" xfId="0" applyFont="1" applyFill="1" applyBorder="1" applyAlignment="1">
      <alignment horizontal="center" vertical="center"/>
    </xf>
    <xf numFmtId="20" fontId="36" fillId="0" borderId="44" xfId="0" applyNumberFormat="1" applyFont="1" applyBorder="1" applyAlignment="1" applyProtection="1">
      <alignment horizontal="center" vertical="center" wrapText="1"/>
      <protection locked="0"/>
    </xf>
    <xf numFmtId="0" fontId="36" fillId="0" borderId="44" xfId="0" applyFont="1" applyBorder="1" applyAlignment="1" applyProtection="1">
      <alignment horizontal="center" vertical="center" wrapText="1"/>
      <protection locked="0"/>
    </xf>
    <xf numFmtId="0" fontId="43" fillId="0" borderId="44" xfId="0" applyFont="1" applyBorder="1" applyAlignment="1" applyProtection="1">
      <alignment horizontal="center" vertical="center"/>
      <protection locked="0"/>
    </xf>
    <xf numFmtId="1" fontId="36" fillId="3" borderId="44" xfId="0" applyNumberFormat="1" applyFont="1" applyFill="1" applyBorder="1" applyAlignment="1">
      <alignment horizontal="center" vertical="center" wrapText="1"/>
    </xf>
    <xf numFmtId="164" fontId="36" fillId="3" borderId="45" xfId="0" applyNumberFormat="1" applyFont="1" applyFill="1" applyBorder="1" applyAlignment="1">
      <alignment horizontal="center" vertical="center" wrapText="1"/>
    </xf>
    <xf numFmtId="20" fontId="36" fillId="0" borderId="33" xfId="0" applyNumberFormat="1" applyFont="1" applyBorder="1" applyAlignment="1" applyProtection="1">
      <alignment horizontal="center" vertical="center" wrapText="1"/>
      <protection locked="0"/>
    </xf>
    <xf numFmtId="0" fontId="36" fillId="0" borderId="33" xfId="0" applyFont="1" applyBorder="1" applyAlignment="1" applyProtection="1">
      <alignment horizontal="center" vertical="center" wrapText="1"/>
      <protection locked="0"/>
    </xf>
    <xf numFmtId="0" fontId="43" fillId="0" borderId="33" xfId="0" applyFont="1" applyBorder="1" applyAlignment="1" applyProtection="1">
      <alignment horizontal="center" vertical="center"/>
      <protection locked="0"/>
    </xf>
    <xf numFmtId="1" fontId="36" fillId="3" borderId="33" xfId="0" applyNumberFormat="1" applyFont="1" applyFill="1" applyBorder="1" applyAlignment="1">
      <alignment horizontal="center" vertical="center" wrapText="1"/>
    </xf>
    <xf numFmtId="164" fontId="36" fillId="3" borderId="34" xfId="0" applyNumberFormat="1" applyFont="1" applyFill="1" applyBorder="1" applyAlignment="1">
      <alignment horizontal="center" vertical="center" wrapText="1"/>
    </xf>
    <xf numFmtId="20" fontId="36" fillId="0" borderId="33" xfId="0" applyNumberFormat="1" applyFont="1" applyBorder="1" applyAlignment="1" applyProtection="1">
      <alignment horizontal="center" vertical="center"/>
      <protection locked="0"/>
    </xf>
    <xf numFmtId="20" fontId="36" fillId="0" borderId="47" xfId="0" applyNumberFormat="1" applyFont="1" applyBorder="1" applyAlignment="1" applyProtection="1">
      <alignment horizontal="center" vertical="center"/>
      <protection locked="0"/>
    </xf>
    <xf numFmtId="0" fontId="36" fillId="0" borderId="47" xfId="0" applyFont="1" applyBorder="1" applyAlignment="1" applyProtection="1">
      <alignment horizontal="center" vertical="center" wrapText="1"/>
      <protection locked="0"/>
    </xf>
    <xf numFmtId="0" fontId="43" fillId="0" borderId="47" xfId="0" applyFont="1" applyBorder="1" applyAlignment="1" applyProtection="1">
      <alignment horizontal="center" vertical="center"/>
      <protection locked="0"/>
    </xf>
    <xf numFmtId="1" fontId="36" fillId="3" borderId="47" xfId="0" applyNumberFormat="1" applyFont="1" applyFill="1" applyBorder="1" applyAlignment="1">
      <alignment horizontal="center" vertical="center" wrapText="1"/>
    </xf>
    <xf numFmtId="164" fontId="36" fillId="3" borderId="48" xfId="0" applyNumberFormat="1" applyFont="1" applyFill="1" applyBorder="1" applyAlignment="1">
      <alignment horizontal="center" vertical="center" wrapText="1"/>
    </xf>
    <xf numFmtId="2" fontId="36" fillId="0" borderId="43" xfId="0" applyNumberFormat="1" applyFont="1" applyBorder="1" applyAlignment="1" applyProtection="1">
      <alignment horizontal="center" vertical="center" wrapText="1"/>
      <protection locked="0"/>
    </xf>
    <xf numFmtId="2" fontId="36" fillId="0" borderId="44" xfId="0" applyNumberFormat="1" applyFont="1" applyBorder="1" applyAlignment="1" applyProtection="1">
      <alignment horizontal="center" vertical="center" wrapText="1"/>
      <protection locked="0"/>
    </xf>
    <xf numFmtId="2" fontId="36" fillId="3" borderId="44" xfId="0" applyNumberFormat="1" applyFont="1" applyFill="1" applyBorder="1" applyAlignment="1" applyProtection="1">
      <alignment horizontal="center" vertical="center" wrapText="1"/>
      <protection locked="0"/>
    </xf>
    <xf numFmtId="2" fontId="36" fillId="3" borderId="45" xfId="0" applyNumberFormat="1" applyFont="1" applyFill="1" applyBorder="1" applyAlignment="1" applyProtection="1">
      <alignment horizontal="center" vertical="center" wrapText="1"/>
      <protection locked="0"/>
    </xf>
    <xf numFmtId="2" fontId="36" fillId="0" borderId="32" xfId="0" applyNumberFormat="1" applyFont="1" applyBorder="1" applyAlignment="1" applyProtection="1">
      <alignment horizontal="center" vertical="center" wrapText="1"/>
      <protection locked="0"/>
    </xf>
    <xf numFmtId="2" fontId="36" fillId="0" borderId="33" xfId="0" applyNumberFormat="1" applyFont="1" applyBorder="1" applyAlignment="1" applyProtection="1">
      <alignment horizontal="center" vertical="center" wrapText="1"/>
      <protection locked="0"/>
    </xf>
    <xf numFmtId="2" fontId="36" fillId="3" borderId="33" xfId="0" applyNumberFormat="1" applyFont="1" applyFill="1" applyBorder="1" applyAlignment="1" applyProtection="1">
      <alignment horizontal="center" vertical="center" wrapText="1"/>
      <protection locked="0"/>
    </xf>
    <xf numFmtId="2" fontId="36" fillId="3" borderId="34" xfId="0" applyNumberFormat="1" applyFont="1" applyFill="1" applyBorder="1" applyAlignment="1" applyProtection="1">
      <alignment horizontal="center" vertical="center" wrapText="1"/>
      <protection locked="0"/>
    </xf>
    <xf numFmtId="2" fontId="36" fillId="3" borderId="33" xfId="0" applyNumberFormat="1" applyFont="1" applyFill="1" applyBorder="1" applyAlignment="1" applyProtection="1">
      <alignment horizontal="center" vertical="center"/>
      <protection locked="0"/>
    </xf>
    <xf numFmtId="2" fontId="36" fillId="3" borderId="34" xfId="0" applyNumberFormat="1" applyFont="1" applyFill="1" applyBorder="1" applyAlignment="1" applyProtection="1">
      <alignment horizontal="center" vertical="center"/>
      <protection locked="0"/>
    </xf>
    <xf numFmtId="2" fontId="36" fillId="0" borderId="46" xfId="0" applyNumberFormat="1" applyFont="1" applyBorder="1" applyAlignment="1" applyProtection="1">
      <alignment horizontal="center" vertical="center" wrapText="1"/>
      <protection locked="0"/>
    </xf>
    <xf numFmtId="2" fontId="36" fillId="0" borderId="47" xfId="0" applyNumberFormat="1" applyFont="1" applyBorder="1" applyAlignment="1" applyProtection="1">
      <alignment horizontal="center" vertical="center" wrapText="1"/>
      <protection locked="0"/>
    </xf>
    <xf numFmtId="2" fontId="36" fillId="3" borderId="47" xfId="0" applyNumberFormat="1" applyFont="1" applyFill="1" applyBorder="1" applyAlignment="1" applyProtection="1">
      <alignment horizontal="center" vertical="center"/>
      <protection locked="0"/>
    </xf>
    <xf numFmtId="2" fontId="36" fillId="3" borderId="48" xfId="0" applyNumberFormat="1" applyFont="1" applyFill="1" applyBorder="1" applyAlignment="1" applyProtection="1">
      <alignment horizontal="center" vertical="center"/>
      <protection locked="0"/>
    </xf>
    <xf numFmtId="0" fontId="36" fillId="0" borderId="43" xfId="0" applyFont="1" applyBorder="1" applyAlignment="1" applyProtection="1">
      <alignment horizontal="center" vertical="center"/>
      <protection locked="0"/>
    </xf>
    <xf numFmtId="0" fontId="36" fillId="0" borderId="45" xfId="0" applyFont="1" applyBorder="1" applyAlignment="1">
      <alignment horizontal="center" vertical="center"/>
    </xf>
    <xf numFmtId="0" fontId="36" fillId="0" borderId="32" xfId="0" applyFont="1" applyBorder="1" applyAlignment="1" applyProtection="1">
      <alignment horizontal="center" vertical="center"/>
      <protection locked="0"/>
    </xf>
    <xf numFmtId="0" fontId="36" fillId="0" borderId="34" xfId="0" applyFont="1" applyBorder="1" applyAlignment="1">
      <alignment horizontal="center" vertical="center"/>
    </xf>
    <xf numFmtId="0" fontId="36" fillId="0" borderId="46" xfId="0" applyFont="1" applyBorder="1" applyAlignment="1" applyProtection="1">
      <alignment horizontal="center" vertical="center"/>
      <protection locked="0"/>
    </xf>
    <xf numFmtId="0" fontId="36" fillId="0" borderId="48" xfId="0" applyFont="1" applyBorder="1" applyAlignment="1">
      <alignment horizontal="center" vertical="center"/>
    </xf>
    <xf numFmtId="2" fontId="36" fillId="3" borderId="43" xfId="0" applyNumberFormat="1" applyFont="1" applyFill="1" applyBorder="1" applyAlignment="1" applyProtection="1">
      <alignment horizontal="center" vertical="center" wrapText="1"/>
      <protection locked="0"/>
    </xf>
    <xf numFmtId="170" fontId="36" fillId="3" borderId="44" xfId="0" applyNumberFormat="1" applyFont="1" applyFill="1" applyBorder="1" applyAlignment="1" applyProtection="1">
      <alignment horizontal="center" vertical="center" wrapText="1"/>
      <protection locked="0"/>
    </xf>
    <xf numFmtId="0" fontId="36" fillId="3" borderId="44" xfId="0" applyFont="1" applyFill="1" applyBorder="1" applyAlignment="1" applyProtection="1">
      <alignment horizontal="center" vertical="center" wrapText="1"/>
      <protection locked="0"/>
    </xf>
    <xf numFmtId="2" fontId="36" fillId="3" borderId="45" xfId="0" applyNumberFormat="1" applyFont="1" applyFill="1" applyBorder="1" applyAlignment="1">
      <alignment horizontal="center" vertical="center" wrapText="1"/>
    </xf>
    <xf numFmtId="2" fontId="36" fillId="3" borderId="32" xfId="0" applyNumberFormat="1" applyFont="1" applyFill="1" applyBorder="1" applyAlignment="1" applyProtection="1">
      <alignment horizontal="center" vertical="center" wrapText="1"/>
      <protection locked="0"/>
    </xf>
    <xf numFmtId="170" fontId="36" fillId="3" borderId="33" xfId="0" applyNumberFormat="1" applyFont="1" applyFill="1" applyBorder="1" applyAlignment="1" applyProtection="1">
      <alignment horizontal="center" vertical="center" wrapText="1"/>
      <protection locked="0"/>
    </xf>
    <xf numFmtId="0" fontId="36" fillId="3" borderId="33" xfId="0" applyFont="1" applyFill="1" applyBorder="1" applyAlignment="1" applyProtection="1">
      <alignment horizontal="center" vertical="center" wrapText="1"/>
      <protection locked="0"/>
    </xf>
    <xf numFmtId="0" fontId="36" fillId="3" borderId="34" xfId="0" applyFont="1" applyFill="1" applyBorder="1" applyAlignment="1">
      <alignment horizontal="center" vertical="center" wrapText="1"/>
    </xf>
    <xf numFmtId="2" fontId="36" fillId="3" borderId="46" xfId="0" applyNumberFormat="1" applyFont="1" applyFill="1" applyBorder="1" applyAlignment="1" applyProtection="1">
      <alignment horizontal="center" vertical="center" wrapText="1"/>
      <protection locked="0"/>
    </xf>
    <xf numFmtId="170" fontId="36" fillId="3" borderId="47" xfId="0" applyNumberFormat="1" applyFont="1" applyFill="1" applyBorder="1" applyAlignment="1" applyProtection="1">
      <alignment horizontal="center" vertical="center" wrapText="1"/>
      <protection locked="0"/>
    </xf>
    <xf numFmtId="0" fontId="36" fillId="3" borderId="47" xfId="0" applyFont="1" applyFill="1" applyBorder="1" applyAlignment="1" applyProtection="1">
      <alignment horizontal="center" vertical="center" wrapText="1"/>
      <protection locked="0"/>
    </xf>
    <xf numFmtId="0" fontId="36" fillId="0" borderId="52" xfId="0" applyFont="1" applyBorder="1" applyAlignment="1" applyProtection="1">
      <alignment horizontal="center" vertical="center" wrapText="1"/>
      <protection locked="0"/>
    </xf>
    <xf numFmtId="0" fontId="36" fillId="0" borderId="35" xfId="0" applyFont="1" applyBorder="1" applyAlignment="1" applyProtection="1">
      <alignment horizontal="center" vertical="center" wrapText="1"/>
      <protection locked="0"/>
    </xf>
    <xf numFmtId="0" fontId="36" fillId="0" borderId="53" xfId="0" applyFont="1" applyBorder="1" applyAlignment="1" applyProtection="1">
      <alignment horizontal="center" vertical="center" wrapText="1"/>
      <protection locked="0"/>
    </xf>
    <xf numFmtId="0" fontId="2" fillId="3" borderId="24" xfId="0" applyFont="1" applyFill="1" applyBorder="1" applyAlignment="1">
      <alignment horizontal="left" vertical="center"/>
    </xf>
    <xf numFmtId="0" fontId="2" fillId="3" borderId="25" xfId="0" applyFont="1" applyFill="1" applyBorder="1" applyAlignment="1">
      <alignment horizontal="left" vertical="center"/>
    </xf>
    <xf numFmtId="0" fontId="2" fillId="3" borderId="26" xfId="0" applyFont="1" applyFill="1" applyBorder="1" applyAlignment="1">
      <alignment horizontal="left" vertical="center"/>
    </xf>
    <xf numFmtId="0" fontId="47" fillId="3" borderId="19" xfId="0" applyFont="1" applyFill="1" applyBorder="1" applyAlignment="1">
      <alignment horizontal="left" vertical="center"/>
    </xf>
    <xf numFmtId="0" fontId="51" fillId="3" borderId="20" xfId="0" applyFont="1" applyFill="1" applyBorder="1"/>
    <xf numFmtId="0" fontId="43" fillId="3" borderId="20" xfId="0" applyFont="1" applyFill="1" applyBorder="1"/>
    <xf numFmtId="0" fontId="51" fillId="3" borderId="20" xfId="0" applyFont="1" applyFill="1" applyBorder="1" applyAlignment="1">
      <alignment vertical="top" wrapText="1"/>
    </xf>
    <xf numFmtId="0" fontId="51" fillId="3" borderId="20" xfId="0" applyFont="1" applyFill="1" applyBorder="1" applyAlignment="1">
      <alignment vertical="top"/>
    </xf>
    <xf numFmtId="0" fontId="51" fillId="3" borderId="21" xfId="0" applyFont="1" applyFill="1" applyBorder="1" applyAlignment="1">
      <alignment vertical="top"/>
    </xf>
    <xf numFmtId="0" fontId="52" fillId="3" borderId="22" xfId="0" applyFont="1" applyFill="1" applyBorder="1" applyAlignment="1">
      <alignment horizontal="left" vertical="center"/>
    </xf>
    <xf numFmtId="0" fontId="51" fillId="3" borderId="0" xfId="0" applyFont="1" applyFill="1"/>
    <xf numFmtId="0" fontId="51" fillId="3" borderId="23" xfId="0" applyFont="1" applyFill="1" applyBorder="1"/>
    <xf numFmtId="0" fontId="47" fillId="3" borderId="28" xfId="0" applyFont="1" applyFill="1" applyBorder="1" applyAlignment="1">
      <alignment horizontal="left" vertical="center"/>
    </xf>
    <xf numFmtId="0" fontId="43" fillId="3" borderId="7" xfId="0" applyFont="1" applyFill="1" applyBorder="1"/>
    <xf numFmtId="0" fontId="43" fillId="3" borderId="7" xfId="0" applyFont="1" applyFill="1" applyBorder="1" applyProtection="1">
      <protection locked="0"/>
    </xf>
    <xf numFmtId="0" fontId="43" fillId="3" borderId="0" xfId="0" applyFont="1" applyFill="1"/>
    <xf numFmtId="0" fontId="43" fillId="3" borderId="27" xfId="0" applyFont="1" applyFill="1" applyBorder="1" applyAlignment="1">
      <alignment horizontal="left" vertical="center"/>
    </xf>
    <xf numFmtId="0" fontId="43" fillId="3" borderId="3" xfId="0" applyFont="1" applyFill="1" applyBorder="1"/>
    <xf numFmtId="0" fontId="43" fillId="3" borderId="3" xfId="0" applyFont="1" applyFill="1" applyBorder="1" applyProtection="1">
      <protection locked="0"/>
    </xf>
    <xf numFmtId="0" fontId="47" fillId="3" borderId="27" xfId="0" applyFont="1" applyFill="1" applyBorder="1" applyAlignment="1">
      <alignment horizontal="left" vertical="center"/>
    </xf>
    <xf numFmtId="0" fontId="35" fillId="0" borderId="0" xfId="0" applyFont="1"/>
    <xf numFmtId="0" fontId="36" fillId="0" borderId="0" xfId="0" applyFont="1"/>
    <xf numFmtId="0" fontId="36" fillId="0" borderId="0" xfId="0" applyFont="1" applyAlignment="1">
      <alignment horizontal="right"/>
    </xf>
    <xf numFmtId="0" fontId="42" fillId="0" borderId="0" xfId="0" applyFont="1" applyProtection="1">
      <protection locked="0"/>
    </xf>
    <xf numFmtId="0" fontId="42" fillId="3" borderId="0" xfId="0" applyFont="1" applyFill="1" applyAlignment="1">
      <alignment vertical="top"/>
    </xf>
    <xf numFmtId="0" fontId="36" fillId="3" borderId="0" xfId="0" applyFont="1" applyFill="1" applyAlignment="1">
      <alignment horizontal="left" vertical="top"/>
    </xf>
    <xf numFmtId="0" fontId="42" fillId="3" borderId="0" xfId="0" applyFont="1" applyFill="1" applyAlignment="1">
      <alignment horizontal="left" vertical="top"/>
    </xf>
    <xf numFmtId="0" fontId="36" fillId="3" borderId="0" xfId="0" applyFont="1" applyFill="1"/>
    <xf numFmtId="0" fontId="36" fillId="0" borderId="0" xfId="0" applyFont="1" applyAlignment="1">
      <alignment vertical="center"/>
    </xf>
    <xf numFmtId="0" fontId="36" fillId="3" borderId="0" xfId="0" applyFont="1" applyFill="1" applyAlignment="1">
      <alignment horizontal="center" vertical="top"/>
    </xf>
    <xf numFmtId="0" fontId="36" fillId="3" borderId="0" xfId="0" applyFont="1" applyFill="1" applyAlignment="1" applyProtection="1">
      <alignment horizontal="center" vertical="top"/>
      <protection locked="0"/>
    </xf>
    <xf numFmtId="0" fontId="36" fillId="3" borderId="0" xfId="0" applyFont="1" applyFill="1" applyAlignment="1">
      <alignment horizontal="center" vertical="center"/>
    </xf>
    <xf numFmtId="0" fontId="42" fillId="3" borderId="0" xfId="0" applyFont="1" applyFill="1"/>
    <xf numFmtId="0" fontId="42" fillId="3" borderId="0" xfId="0" applyFont="1" applyFill="1" applyAlignment="1" applyProtection="1">
      <alignment horizontal="left" vertical="top" wrapText="1"/>
      <protection locked="0"/>
    </xf>
    <xf numFmtId="0" fontId="42" fillId="3" borderId="0" xfId="0" applyFont="1" applyFill="1" applyAlignment="1">
      <alignment horizontal="center" vertical="top"/>
    </xf>
    <xf numFmtId="0" fontId="53" fillId="0" borderId="0" xfId="0" applyFont="1"/>
    <xf numFmtId="0" fontId="36" fillId="3" borderId="0" xfId="0" applyFont="1" applyFill="1" applyAlignment="1">
      <alignment vertical="center" wrapText="1"/>
    </xf>
    <xf numFmtId="0" fontId="42" fillId="0" borderId="0" xfId="0" applyFont="1" applyAlignment="1">
      <alignment horizontal="center" vertical="top"/>
    </xf>
    <xf numFmtId="0" fontId="42" fillId="9" borderId="7" xfId="0" applyFont="1" applyFill="1" applyBorder="1" applyAlignment="1">
      <alignment horizontal="center" vertical="center"/>
    </xf>
    <xf numFmtId="0" fontId="0" fillId="0" borderId="20" xfId="0" applyBorder="1"/>
    <xf numFmtId="0" fontId="36" fillId="3" borderId="20" xfId="0" applyFont="1" applyFill="1" applyBorder="1"/>
    <xf numFmtId="0" fontId="36" fillId="10" borderId="20" xfId="0" applyFont="1" applyFill="1" applyBorder="1"/>
    <xf numFmtId="0" fontId="36" fillId="3" borderId="21" xfId="0" applyFont="1" applyFill="1" applyBorder="1"/>
    <xf numFmtId="0" fontId="0" fillId="0" borderId="22" xfId="0" applyBorder="1"/>
    <xf numFmtId="0" fontId="36" fillId="3" borderId="23" xfId="0" applyFont="1" applyFill="1" applyBorder="1" applyAlignment="1">
      <alignment horizontal="left"/>
    </xf>
    <xf numFmtId="0" fontId="42" fillId="3" borderId="23" xfId="0" applyFont="1" applyFill="1" applyBorder="1" applyProtection="1">
      <protection locked="0"/>
    </xf>
    <xf numFmtId="0" fontId="36" fillId="3" borderId="22" xfId="0" applyFont="1" applyFill="1" applyBorder="1"/>
    <xf numFmtId="0" fontId="36" fillId="3" borderId="23" xfId="0" applyFont="1" applyFill="1" applyBorder="1" applyProtection="1">
      <protection locked="0"/>
    </xf>
    <xf numFmtId="0" fontId="54" fillId="3" borderId="23" xfId="0" applyFont="1" applyFill="1" applyBorder="1"/>
    <xf numFmtId="0" fontId="36" fillId="3" borderId="24" xfId="0" applyFont="1" applyFill="1" applyBorder="1"/>
    <xf numFmtId="0" fontId="0" fillId="0" borderId="25" xfId="0" applyBorder="1"/>
    <xf numFmtId="0" fontId="54" fillId="3" borderId="25" xfId="0" applyFont="1" applyFill="1" applyBorder="1"/>
    <xf numFmtId="0" fontId="54" fillId="10" borderId="25" xfId="0" applyFont="1" applyFill="1" applyBorder="1"/>
    <xf numFmtId="0" fontId="54" fillId="3" borderId="26" xfId="0" applyFont="1" applyFill="1" applyBorder="1"/>
    <xf numFmtId="0" fontId="36" fillId="10" borderId="22" xfId="0" applyFont="1" applyFill="1" applyBorder="1"/>
    <xf numFmtId="0" fontId="36" fillId="10" borderId="24" xfId="0" applyFont="1" applyFill="1" applyBorder="1"/>
    <xf numFmtId="1" fontId="55" fillId="0" borderId="32" xfId="0" applyNumberFormat="1" applyFont="1" applyBorder="1" applyAlignment="1">
      <alignment horizontal="center" vertical="center"/>
    </xf>
    <xf numFmtId="0" fontId="36" fillId="3" borderId="33" xfId="0" applyFont="1" applyFill="1" applyBorder="1" applyAlignment="1">
      <alignment horizontal="center"/>
    </xf>
    <xf numFmtId="1" fontId="55" fillId="0" borderId="46" xfId="0" applyNumberFormat="1" applyFont="1" applyBorder="1" applyAlignment="1">
      <alignment horizontal="center" vertical="center"/>
    </xf>
    <xf numFmtId="0" fontId="36" fillId="3" borderId="47" xfId="0" applyFont="1" applyFill="1" applyBorder="1" applyAlignment="1">
      <alignment horizontal="center"/>
    </xf>
    <xf numFmtId="0" fontId="36" fillId="3" borderId="47" xfId="0" applyFont="1" applyFill="1" applyBorder="1" applyAlignment="1">
      <alignment horizontal="center" vertical="center"/>
    </xf>
    <xf numFmtId="1" fontId="55" fillId="0" borderId="67" xfId="0" applyNumberFormat="1" applyFont="1" applyBorder="1" applyAlignment="1">
      <alignment horizontal="center" vertical="center"/>
    </xf>
    <xf numFmtId="0" fontId="36" fillId="3" borderId="68" xfId="0" applyFont="1" applyFill="1" applyBorder="1" applyAlignment="1">
      <alignment horizontal="center"/>
    </xf>
    <xf numFmtId="0" fontId="36" fillId="3" borderId="68" xfId="0" applyFont="1" applyFill="1" applyBorder="1" applyAlignment="1">
      <alignment horizontal="center" vertical="center"/>
    </xf>
    <xf numFmtId="0" fontId="36" fillId="3" borderId="33" xfId="0" applyFont="1" applyFill="1" applyBorder="1" applyAlignment="1">
      <alignment horizontal="center" vertical="top"/>
    </xf>
    <xf numFmtId="0" fontId="36" fillId="3" borderId="47" xfId="0" applyFont="1" applyFill="1" applyBorder="1" applyAlignment="1">
      <alignment horizontal="center" vertical="top"/>
    </xf>
    <xf numFmtId="0" fontId="36" fillId="3" borderId="68" xfId="0" applyFont="1" applyFill="1" applyBorder="1" applyAlignment="1">
      <alignment horizontal="center" vertical="top"/>
    </xf>
    <xf numFmtId="0" fontId="42" fillId="3" borderId="38" xfId="0" applyFont="1" applyFill="1" applyBorder="1" applyAlignment="1">
      <alignment horizontal="center" vertical="center"/>
    </xf>
    <xf numFmtId="0" fontId="42" fillId="3" borderId="74" xfId="0" applyFont="1" applyFill="1" applyBorder="1" applyAlignment="1">
      <alignment horizontal="center" vertical="center"/>
    </xf>
    <xf numFmtId="0" fontId="42" fillId="3" borderId="19" xfId="0" applyFont="1" applyFill="1" applyBorder="1"/>
    <xf numFmtId="0" fontId="42" fillId="10" borderId="19" xfId="0" applyFont="1" applyFill="1" applyBorder="1"/>
    <xf numFmtId="0" fontId="42" fillId="3" borderId="20" xfId="0" applyFont="1" applyFill="1" applyBorder="1"/>
    <xf numFmtId="0" fontId="57" fillId="3" borderId="0" xfId="0" applyFont="1" applyFill="1" applyAlignment="1">
      <alignment horizontal="left" vertical="top"/>
    </xf>
    <xf numFmtId="0" fontId="43" fillId="0" borderId="0" xfId="0" applyFont="1"/>
    <xf numFmtId="0" fontId="54" fillId="0" borderId="0" xfId="0" applyFont="1" applyAlignment="1">
      <alignment horizontal="center"/>
    </xf>
    <xf numFmtId="0" fontId="54" fillId="0" borderId="0" xfId="0" applyFont="1"/>
    <xf numFmtId="0" fontId="47" fillId="0" borderId="33" xfId="0" applyFont="1" applyBorder="1" applyAlignment="1">
      <alignment horizontal="center" vertical="center" wrapText="1"/>
    </xf>
    <xf numFmtId="0" fontId="43" fillId="0" borderId="33" xfId="0" applyFont="1" applyBorder="1" applyAlignment="1">
      <alignment horizontal="center" vertical="center" wrapText="1"/>
    </xf>
    <xf numFmtId="14" fontId="43" fillId="0" borderId="33" xfId="0" applyNumberFormat="1" applyFont="1" applyBorder="1" applyAlignment="1">
      <alignment horizontal="center" vertical="center"/>
    </xf>
    <xf numFmtId="0" fontId="43" fillId="0" borderId="33" xfId="0" applyFont="1" applyBorder="1" applyAlignment="1">
      <alignment vertical="center" wrapText="1"/>
    </xf>
    <xf numFmtId="0" fontId="43" fillId="0" borderId="33" xfId="0" applyFont="1" applyBorder="1" applyAlignment="1">
      <alignment horizontal="center" vertical="center"/>
    </xf>
    <xf numFmtId="0" fontId="43" fillId="10" borderId="33" xfId="0" applyFont="1" applyFill="1" applyBorder="1" applyAlignment="1">
      <alignment horizontal="justify" vertical="center" wrapText="1"/>
    </xf>
    <xf numFmtId="0" fontId="43" fillId="10" borderId="33" xfId="0" applyFont="1" applyFill="1" applyBorder="1" applyAlignment="1">
      <alignment horizontal="center" vertical="center" wrapText="1"/>
    </xf>
    <xf numFmtId="0" fontId="36" fillId="3" borderId="34" xfId="0" applyFont="1" applyFill="1" applyBorder="1" applyAlignment="1">
      <alignment horizontal="center" vertical="center"/>
    </xf>
    <xf numFmtId="0" fontId="36" fillId="3" borderId="48" xfId="0" applyFont="1" applyFill="1" applyBorder="1" applyAlignment="1">
      <alignment horizontal="center" vertical="center"/>
    </xf>
    <xf numFmtId="0" fontId="36" fillId="0" borderId="0" xfId="0" applyFont="1" applyAlignment="1">
      <alignment vertical="center" wrapText="1"/>
    </xf>
    <xf numFmtId="0" fontId="42" fillId="3" borderId="0" xfId="0" applyFont="1" applyFill="1" applyAlignment="1">
      <alignment horizontal="left" vertical="center"/>
    </xf>
    <xf numFmtId="171" fontId="36" fillId="0" borderId="0" xfId="0" applyNumberFormat="1" applyFont="1" applyAlignment="1">
      <alignment horizontal="center"/>
    </xf>
    <xf numFmtId="0" fontId="60" fillId="0" borderId="49" xfId="0" applyFont="1" applyBorder="1" applyAlignment="1">
      <alignment horizontal="center" vertical="center"/>
    </xf>
    <xf numFmtId="1" fontId="55" fillId="0" borderId="43" xfId="0" applyNumberFormat="1" applyFont="1" applyBorder="1" applyAlignment="1">
      <alignment horizontal="center" vertical="center"/>
    </xf>
    <xf numFmtId="0" fontId="37" fillId="3" borderId="51" xfId="0" applyFont="1" applyFill="1" applyBorder="1" applyAlignment="1">
      <alignment horizontal="center" vertical="center" wrapText="1"/>
    </xf>
    <xf numFmtId="0" fontId="42" fillId="3" borderId="22" xfId="0" applyFont="1" applyFill="1" applyBorder="1"/>
    <xf numFmtId="0" fontId="42" fillId="10" borderId="22" xfId="0" applyFont="1" applyFill="1" applyBorder="1"/>
    <xf numFmtId="0" fontId="36" fillId="0" borderId="89" xfId="0" applyFont="1" applyBorder="1" applyAlignment="1">
      <alignment horizontal="center" vertical="center"/>
    </xf>
    <xf numFmtId="0" fontId="36" fillId="0" borderId="90" xfId="0" applyFont="1" applyBorder="1" applyAlignment="1">
      <alignment horizontal="center" vertical="center"/>
    </xf>
    <xf numFmtId="0" fontId="51" fillId="3" borderId="0" xfId="0" applyFont="1" applyFill="1" applyAlignment="1">
      <alignment horizontal="center" vertical="center"/>
    </xf>
    <xf numFmtId="0" fontId="43" fillId="3" borderId="0" xfId="0" applyFont="1" applyFill="1" applyAlignment="1">
      <alignment horizontal="center" vertical="center"/>
    </xf>
    <xf numFmtId="0" fontId="56" fillId="3" borderId="0" xfId="0" applyFont="1" applyFill="1" applyAlignment="1" applyProtection="1">
      <alignment vertical="top" wrapText="1"/>
      <protection locked="0"/>
    </xf>
    <xf numFmtId="0" fontId="56" fillId="3" borderId="23" xfId="0" applyFont="1" applyFill="1" applyBorder="1" applyAlignment="1" applyProtection="1">
      <alignment vertical="top" wrapText="1"/>
      <protection locked="0"/>
    </xf>
    <xf numFmtId="0" fontId="54" fillId="3" borderId="22" xfId="0" applyFont="1" applyFill="1" applyBorder="1" applyAlignment="1" applyProtection="1">
      <alignment vertical="top"/>
      <protection locked="0"/>
    </xf>
    <xf numFmtId="0" fontId="42" fillId="0" borderId="0" xfId="0" applyFont="1"/>
    <xf numFmtId="2" fontId="36" fillId="3" borderId="68" xfId="0" applyNumberFormat="1" applyFont="1" applyFill="1" applyBorder="1" applyAlignment="1">
      <alignment horizontal="center" vertical="top"/>
    </xf>
    <xf numFmtId="2" fontId="36" fillId="3" borderId="72" xfId="0" applyNumberFormat="1" applyFont="1" applyFill="1" applyBorder="1" applyAlignment="1">
      <alignment horizontal="center" vertical="top"/>
    </xf>
    <xf numFmtId="2" fontId="36" fillId="3" borderId="33" xfId="0" applyNumberFormat="1" applyFont="1" applyFill="1" applyBorder="1" applyAlignment="1">
      <alignment horizontal="center" vertical="top"/>
    </xf>
    <xf numFmtId="2" fontId="36" fillId="3" borderId="38" xfId="0" applyNumberFormat="1" applyFont="1" applyFill="1" applyBorder="1" applyAlignment="1">
      <alignment horizontal="center" vertical="top"/>
    </xf>
    <xf numFmtId="2" fontId="36" fillId="3" borderId="47" xfId="0" applyNumberFormat="1" applyFont="1" applyFill="1" applyBorder="1" applyAlignment="1">
      <alignment horizontal="center" vertical="top"/>
    </xf>
    <xf numFmtId="2" fontId="36" fillId="3" borderId="71" xfId="0" applyNumberFormat="1" applyFont="1" applyFill="1" applyBorder="1" applyAlignment="1">
      <alignment horizontal="center" vertical="top"/>
    </xf>
    <xf numFmtId="2" fontId="36" fillId="3" borderId="68" xfId="0" applyNumberFormat="1" applyFont="1" applyFill="1" applyBorder="1" applyAlignment="1">
      <alignment horizontal="center" vertical="center"/>
    </xf>
    <xf numFmtId="2" fontId="36" fillId="3" borderId="33" xfId="0" applyNumberFormat="1" applyFont="1" applyFill="1" applyBorder="1" applyAlignment="1">
      <alignment horizontal="center" vertical="center"/>
    </xf>
    <xf numFmtId="2" fontId="36" fillId="3" borderId="47" xfId="0" applyNumberFormat="1" applyFont="1" applyFill="1" applyBorder="1" applyAlignment="1">
      <alignment horizontal="center" vertical="center"/>
    </xf>
    <xf numFmtId="0" fontId="42" fillId="10" borderId="22" xfId="0" applyFont="1" applyFill="1" applyBorder="1" applyProtection="1">
      <protection locked="0"/>
    </xf>
    <xf numFmtId="0" fontId="36" fillId="10" borderId="0" xfId="0" applyFont="1" applyFill="1"/>
    <xf numFmtId="0" fontId="36" fillId="3" borderId="0" xfId="0" applyFont="1" applyFill="1" applyAlignment="1">
      <alignment horizontal="left"/>
    </xf>
    <xf numFmtId="0" fontId="42" fillId="10" borderId="0" xfId="0" applyFont="1" applyFill="1" applyProtection="1">
      <protection locked="0"/>
    </xf>
    <xf numFmtId="0" fontId="36" fillId="3" borderId="0" xfId="0" applyFont="1" applyFill="1" applyProtection="1">
      <protection locked="0"/>
    </xf>
    <xf numFmtId="0" fontId="54" fillId="3" borderId="0" xfId="0" applyFont="1" applyFill="1"/>
    <xf numFmtId="0" fontId="54" fillId="10" borderId="0" xfId="0" applyFont="1" applyFill="1"/>
    <xf numFmtId="0" fontId="56" fillId="3" borderId="0" xfId="0" applyFont="1" applyFill="1"/>
    <xf numFmtId="0" fontId="36" fillId="3" borderId="69" xfId="0" applyFont="1" applyFill="1" applyBorder="1" applyAlignment="1">
      <alignment horizontal="center" vertical="center"/>
    </xf>
    <xf numFmtId="0" fontId="36" fillId="3" borderId="72" xfId="0" applyFont="1" applyFill="1" applyBorder="1" applyAlignment="1">
      <alignment horizontal="center" vertical="center"/>
    </xf>
    <xf numFmtId="0" fontId="36" fillId="3" borderId="38" xfId="0" applyFont="1" applyFill="1" applyBorder="1" applyAlignment="1">
      <alignment horizontal="center" vertical="center"/>
    </xf>
    <xf numFmtId="0" fontId="36" fillId="3" borderId="71" xfId="0" applyFont="1" applyFill="1" applyBorder="1" applyAlignment="1">
      <alignment horizontal="center" vertical="center"/>
    </xf>
    <xf numFmtId="0" fontId="36" fillId="3" borderId="67" xfId="0" applyFont="1" applyFill="1" applyBorder="1" applyAlignment="1">
      <alignment horizontal="center" vertical="center"/>
    </xf>
    <xf numFmtId="0" fontId="36" fillId="3" borderId="32" xfId="0" applyFont="1" applyFill="1" applyBorder="1" applyAlignment="1">
      <alignment horizontal="center" vertical="center"/>
    </xf>
    <xf numFmtId="0" fontId="36" fillId="3" borderId="46" xfId="0" applyFont="1" applyFill="1" applyBorder="1" applyAlignment="1">
      <alignment horizontal="center" vertical="center"/>
    </xf>
    <xf numFmtId="2" fontId="36" fillId="3" borderId="67" xfId="0" applyNumberFormat="1" applyFont="1" applyFill="1" applyBorder="1" applyAlignment="1">
      <alignment horizontal="center" vertical="top"/>
    </xf>
    <xf numFmtId="2" fontId="36" fillId="3" borderId="32" xfId="0" applyNumberFormat="1" applyFont="1" applyFill="1" applyBorder="1" applyAlignment="1">
      <alignment horizontal="center" vertical="top"/>
    </xf>
    <xf numFmtId="2" fontId="36" fillId="3" borderId="46" xfId="0" applyNumberFormat="1" applyFont="1" applyFill="1" applyBorder="1" applyAlignment="1">
      <alignment horizontal="center" vertical="top"/>
    </xf>
    <xf numFmtId="2" fontId="36" fillId="3" borderId="69" xfId="0" applyNumberFormat="1" applyFont="1" applyFill="1" applyBorder="1" applyAlignment="1">
      <alignment horizontal="center" vertical="center"/>
    </xf>
    <xf numFmtId="2" fontId="36" fillId="3" borderId="34" xfId="0" applyNumberFormat="1" applyFont="1" applyFill="1" applyBorder="1" applyAlignment="1">
      <alignment horizontal="center" vertical="center"/>
    </xf>
    <xf numFmtId="2" fontId="36" fillId="3" borderId="48" xfId="0" applyNumberFormat="1" applyFont="1" applyFill="1" applyBorder="1" applyAlignment="1">
      <alignment horizontal="center" vertical="center"/>
    </xf>
    <xf numFmtId="0" fontId="42" fillId="0" borderId="78" xfId="0" applyFont="1" applyBorder="1" applyAlignment="1">
      <alignment horizontal="center" vertical="center"/>
    </xf>
    <xf numFmtId="0" fontId="47" fillId="3" borderId="80" xfId="0" applyFont="1" applyFill="1" applyBorder="1" applyAlignment="1">
      <alignment vertical="center"/>
    </xf>
    <xf numFmtId="1" fontId="37" fillId="3" borderId="43" xfId="0" applyNumberFormat="1" applyFont="1" applyFill="1" applyBorder="1" applyAlignment="1">
      <alignment horizontal="center" vertical="center"/>
    </xf>
    <xf numFmtId="1" fontId="37" fillId="3" borderId="32" xfId="0" applyNumberFormat="1" applyFont="1" applyFill="1" applyBorder="1" applyAlignment="1">
      <alignment horizontal="center" vertical="center"/>
    </xf>
    <xf numFmtId="1" fontId="37" fillId="3" borderId="46" xfId="0" applyNumberFormat="1" applyFont="1" applyFill="1" applyBorder="1" applyAlignment="1">
      <alignment horizontal="center" vertical="center"/>
    </xf>
    <xf numFmtId="2" fontId="36" fillId="3" borderId="72" xfId="0" applyNumberFormat="1" applyFont="1" applyFill="1" applyBorder="1" applyAlignment="1">
      <alignment horizontal="center" vertical="center"/>
    </xf>
    <xf numFmtId="0" fontId="36" fillId="3" borderId="76" xfId="0" applyFont="1" applyFill="1" applyBorder="1" applyAlignment="1">
      <alignment horizontal="center" vertical="top"/>
    </xf>
    <xf numFmtId="0" fontId="36" fillId="3" borderId="72" xfId="0" applyFont="1" applyFill="1" applyBorder="1" applyAlignment="1">
      <alignment horizontal="center" vertical="top"/>
    </xf>
    <xf numFmtId="2" fontId="36" fillId="3" borderId="38" xfId="0" applyNumberFormat="1" applyFont="1" applyFill="1" applyBorder="1" applyAlignment="1">
      <alignment horizontal="center" vertical="center"/>
    </xf>
    <xf numFmtId="2" fontId="36" fillId="3" borderId="32" xfId="0" applyNumberFormat="1" applyFont="1" applyFill="1" applyBorder="1" applyAlignment="1">
      <alignment horizontal="center" vertical="center"/>
    </xf>
    <xf numFmtId="0" fontId="36" fillId="3" borderId="74" xfId="0" applyFont="1" applyFill="1" applyBorder="1" applyAlignment="1">
      <alignment horizontal="center" vertical="top"/>
    </xf>
    <xf numFmtId="0" fontId="36" fillId="3" borderId="38" xfId="0" applyFont="1" applyFill="1" applyBorder="1" applyAlignment="1">
      <alignment horizontal="center" vertical="top"/>
    </xf>
    <xf numFmtId="2" fontId="36" fillId="3" borderId="71" xfId="0" applyNumberFormat="1" applyFont="1" applyFill="1" applyBorder="1" applyAlignment="1">
      <alignment horizontal="center" vertical="center"/>
    </xf>
    <xf numFmtId="2" fontId="36" fillId="3" borderId="46" xfId="0" applyNumberFormat="1" applyFont="1" applyFill="1" applyBorder="1" applyAlignment="1">
      <alignment horizontal="center" vertical="center"/>
    </xf>
    <xf numFmtId="0" fontId="36" fillId="3" borderId="75" xfId="0" applyFont="1" applyFill="1" applyBorder="1" applyAlignment="1">
      <alignment horizontal="center" vertical="top"/>
    </xf>
    <xf numFmtId="0" fontId="36" fillId="3" borderId="71" xfId="0" applyFont="1" applyFill="1" applyBorder="1" applyAlignment="1">
      <alignment horizontal="center" vertical="top"/>
    </xf>
    <xf numFmtId="0" fontId="51" fillId="3" borderId="33" xfId="0" applyFont="1" applyFill="1" applyBorder="1" applyProtection="1">
      <protection locked="0"/>
    </xf>
    <xf numFmtId="0" fontId="47" fillId="3" borderId="33" xfId="0" applyFont="1" applyFill="1" applyBorder="1" applyAlignment="1" applyProtection="1">
      <alignment horizontal="center" vertical="center"/>
      <protection locked="0"/>
    </xf>
    <xf numFmtId="0" fontId="46" fillId="0" borderId="33" xfId="0" applyFont="1" applyBorder="1" applyAlignment="1">
      <alignment horizontal="center"/>
    </xf>
    <xf numFmtId="0" fontId="58" fillId="0" borderId="33" xfId="0" applyFont="1" applyBorder="1" applyAlignment="1">
      <alignment horizontal="center" vertical="center"/>
    </xf>
    <xf numFmtId="0" fontId="46" fillId="0" borderId="33" xfId="0" applyFont="1" applyBorder="1" applyAlignment="1">
      <alignment horizontal="center" vertical="center"/>
    </xf>
    <xf numFmtId="0" fontId="54" fillId="0" borderId="33" xfId="0" applyFont="1" applyBorder="1" applyAlignment="1">
      <alignment horizontal="center" vertical="center" wrapText="1"/>
    </xf>
    <xf numFmtId="0" fontId="61" fillId="0" borderId="33" xfId="0" applyFont="1" applyBorder="1" applyAlignment="1">
      <alignment horizontal="center" vertical="center"/>
    </xf>
    <xf numFmtId="0" fontId="56" fillId="0" borderId="33" xfId="0" applyFont="1" applyBorder="1" applyAlignment="1">
      <alignment horizontal="center" vertical="center" wrapText="1"/>
    </xf>
    <xf numFmtId="168" fontId="56" fillId="0" borderId="33" xfId="0" applyNumberFormat="1" applyFont="1" applyBorder="1" applyAlignment="1">
      <alignment horizontal="center" vertical="center" wrapText="1"/>
    </xf>
    <xf numFmtId="2" fontId="56" fillId="0" borderId="33" xfId="0" applyNumberFormat="1" applyFont="1" applyBorder="1" applyAlignment="1">
      <alignment horizontal="center" vertical="center" wrapText="1"/>
    </xf>
    <xf numFmtId="0" fontId="42" fillId="0" borderId="33" xfId="0" applyFont="1" applyBorder="1" applyAlignment="1">
      <alignment horizontal="center" vertical="center" wrapText="1"/>
    </xf>
    <xf numFmtId="14" fontId="42" fillId="0" borderId="33" xfId="0" applyNumberFormat="1" applyFont="1" applyBorder="1" applyAlignment="1">
      <alignment horizontal="center" vertical="center" wrapText="1"/>
    </xf>
    <xf numFmtId="0" fontId="53" fillId="0" borderId="33" xfId="0" applyFont="1" applyBorder="1" applyAlignment="1">
      <alignment horizontal="center" vertical="center"/>
    </xf>
    <xf numFmtId="169" fontId="53" fillId="0" borderId="33" xfId="0" applyNumberFormat="1" applyFont="1" applyBorder="1" applyAlignment="1">
      <alignment horizontal="center" vertical="center"/>
    </xf>
    <xf numFmtId="1" fontId="53" fillId="0" borderId="33" xfId="0" applyNumberFormat="1" applyFont="1" applyBorder="1" applyAlignment="1">
      <alignment horizontal="center" vertical="center"/>
    </xf>
    <xf numFmtId="164" fontId="53" fillId="0" borderId="33" xfId="0" applyNumberFormat="1" applyFont="1" applyBorder="1" applyAlignment="1">
      <alignment horizontal="center" vertical="center"/>
    </xf>
    <xf numFmtId="2" fontId="53" fillId="0" borderId="33" xfId="0" applyNumberFormat="1" applyFont="1" applyBorder="1" applyAlignment="1">
      <alignment horizontal="center" vertical="center"/>
    </xf>
    <xf numFmtId="170" fontId="53" fillId="0" borderId="33" xfId="0" applyNumberFormat="1" applyFont="1" applyBorder="1" applyAlignment="1">
      <alignment horizontal="center" vertical="center"/>
    </xf>
    <xf numFmtId="14" fontId="53" fillId="0" borderId="33" xfId="0" applyNumberFormat="1" applyFont="1" applyBorder="1" applyAlignment="1">
      <alignment horizontal="center" vertical="center"/>
    </xf>
    <xf numFmtId="0" fontId="53" fillId="0" borderId="33" xfId="0" applyFont="1" applyBorder="1" applyAlignment="1">
      <alignment horizontal="center"/>
    </xf>
    <xf numFmtId="0" fontId="62" fillId="10" borderId="33" xfId="0" applyFont="1" applyFill="1" applyBorder="1" applyAlignment="1">
      <alignment horizontal="justify" vertical="center" wrapText="1"/>
    </xf>
    <xf numFmtId="0" fontId="36" fillId="10" borderId="32" xfId="0" applyFont="1" applyFill="1" applyBorder="1" applyAlignment="1" applyProtection="1">
      <alignment horizontal="center" vertical="center"/>
      <protection locked="0"/>
    </xf>
    <xf numFmtId="0" fontId="36" fillId="10" borderId="33" xfId="0" applyFont="1" applyFill="1" applyBorder="1" applyAlignment="1" applyProtection="1">
      <alignment horizontal="center" vertical="center"/>
      <protection locked="0"/>
    </xf>
    <xf numFmtId="0" fontId="42" fillId="3" borderId="43" xfId="0" applyFont="1" applyFill="1" applyBorder="1" applyAlignment="1">
      <alignment horizontal="center" vertical="center" wrapText="1"/>
    </xf>
    <xf numFmtId="0" fontId="42" fillId="3" borderId="44" xfId="0" applyFont="1" applyFill="1" applyBorder="1" applyAlignment="1">
      <alignment horizontal="center" vertical="center" wrapText="1"/>
    </xf>
    <xf numFmtId="0" fontId="11" fillId="3" borderId="0" xfId="0" applyFont="1" applyFill="1" applyAlignment="1">
      <alignment horizontal="center" vertical="center"/>
    </xf>
    <xf numFmtId="0" fontId="36" fillId="3" borderId="32" xfId="0" applyFont="1" applyFill="1" applyBorder="1" applyAlignment="1" applyProtection="1">
      <alignment horizontal="center" vertical="center"/>
      <protection locked="0"/>
    </xf>
    <xf numFmtId="0" fontId="36" fillId="3" borderId="33" xfId="0" applyFont="1" applyFill="1" applyBorder="1" applyAlignment="1" applyProtection="1">
      <alignment horizontal="center" vertical="center"/>
      <protection locked="0"/>
    </xf>
    <xf numFmtId="0" fontId="36" fillId="3" borderId="46" xfId="0" applyFont="1" applyFill="1" applyBorder="1" applyAlignment="1" applyProtection="1">
      <alignment horizontal="center" vertical="center"/>
      <protection locked="0"/>
    </xf>
    <xf numFmtId="0" fontId="36" fillId="3" borderId="47" xfId="0" applyFont="1" applyFill="1" applyBorder="1" applyAlignment="1" applyProtection="1">
      <alignment horizontal="center" vertical="center"/>
      <protection locked="0"/>
    </xf>
    <xf numFmtId="0" fontId="0" fillId="0" borderId="0" xfId="0" applyAlignment="1">
      <alignment horizontal="center"/>
    </xf>
    <xf numFmtId="0" fontId="37" fillId="3" borderId="44" xfId="0" applyFont="1" applyFill="1" applyBorder="1" applyAlignment="1">
      <alignment horizontal="center" vertical="center" wrapText="1"/>
    </xf>
    <xf numFmtId="0" fontId="37" fillId="3" borderId="55" xfId="0" applyFont="1" applyFill="1" applyBorder="1" applyAlignment="1">
      <alignment horizontal="center" vertical="center" wrapText="1"/>
    </xf>
    <xf numFmtId="0" fontId="37" fillId="3" borderId="45" xfId="0" applyFont="1" applyFill="1" applyBorder="1" applyAlignment="1">
      <alignment horizontal="center" vertical="center" wrapText="1"/>
    </xf>
    <xf numFmtId="0" fontId="37" fillId="3" borderId="56" xfId="0" applyFont="1" applyFill="1" applyBorder="1" applyAlignment="1">
      <alignment horizontal="center" vertical="center" wrapText="1"/>
    </xf>
    <xf numFmtId="0" fontId="37" fillId="3" borderId="43" xfId="0" applyFont="1" applyFill="1" applyBorder="1" applyAlignment="1">
      <alignment horizontal="center" vertical="center" wrapText="1"/>
    </xf>
    <xf numFmtId="0" fontId="37" fillId="3" borderId="49" xfId="0" applyFont="1" applyFill="1" applyBorder="1" applyAlignment="1">
      <alignment horizontal="center"/>
    </xf>
    <xf numFmtId="0" fontId="37" fillId="3" borderId="50" xfId="0" applyFont="1" applyFill="1" applyBorder="1" applyAlignment="1">
      <alignment horizontal="center"/>
    </xf>
    <xf numFmtId="0" fontId="37" fillId="3" borderId="51" xfId="0" applyFont="1" applyFill="1" applyBorder="1" applyAlignment="1">
      <alignment horizontal="center"/>
    </xf>
    <xf numFmtId="0" fontId="37" fillId="3" borderId="49" xfId="0" applyFont="1" applyFill="1" applyBorder="1" applyAlignment="1">
      <alignment horizontal="center" vertical="center"/>
    </xf>
    <xf numFmtId="0" fontId="37" fillId="3" borderId="50" xfId="0" applyFont="1" applyFill="1" applyBorder="1" applyAlignment="1">
      <alignment horizontal="center" vertical="center"/>
    </xf>
    <xf numFmtId="0" fontId="37" fillId="3" borderId="51" xfId="0" applyFont="1" applyFill="1" applyBorder="1" applyAlignment="1">
      <alignment horizontal="center" vertical="center"/>
    </xf>
    <xf numFmtId="0" fontId="37" fillId="3" borderId="0" xfId="0" applyFont="1" applyFill="1" applyAlignment="1">
      <alignment horizontal="center" vertical="center" wrapText="1"/>
    </xf>
    <xf numFmtId="0" fontId="37" fillId="3" borderId="52" xfId="0" applyFont="1" applyFill="1" applyBorder="1" applyAlignment="1">
      <alignment horizontal="center" vertical="center" wrapText="1"/>
    </xf>
    <xf numFmtId="0" fontId="37" fillId="3" borderId="57" xfId="0" applyFont="1" applyFill="1" applyBorder="1" applyAlignment="1">
      <alignment horizontal="center" vertical="center" wrapText="1"/>
    </xf>
    <xf numFmtId="0" fontId="37" fillId="3" borderId="54" xfId="0" applyFont="1" applyFill="1" applyBorder="1" applyAlignment="1">
      <alignment horizontal="center" vertical="center" wrapText="1"/>
    </xf>
    <xf numFmtId="0" fontId="42" fillId="10" borderId="32" xfId="0" applyFont="1" applyFill="1" applyBorder="1" applyAlignment="1">
      <alignment horizontal="center" vertical="center"/>
    </xf>
    <xf numFmtId="0" fontId="42" fillId="10" borderId="33" xfId="0" applyFont="1" applyFill="1" applyBorder="1" applyAlignment="1">
      <alignment horizontal="center" vertical="center"/>
    </xf>
    <xf numFmtId="0" fontId="36" fillId="10" borderId="32" xfId="0" applyFont="1" applyFill="1" applyBorder="1" applyAlignment="1">
      <alignment horizontal="center" vertical="center"/>
    </xf>
    <xf numFmtId="0" fontId="36" fillId="10" borderId="33" xfId="0" applyFont="1" applyFill="1" applyBorder="1" applyAlignment="1">
      <alignment horizontal="center" vertical="center"/>
    </xf>
    <xf numFmtId="0" fontId="37" fillId="10" borderId="33" xfId="0" applyFont="1" applyFill="1" applyBorder="1" applyAlignment="1">
      <alignment horizontal="center" vertical="center"/>
    </xf>
    <xf numFmtId="0" fontId="37" fillId="10" borderId="34" xfId="0" applyFont="1" applyFill="1" applyBorder="1" applyAlignment="1">
      <alignment horizontal="center" vertical="center"/>
    </xf>
    <xf numFmtId="0" fontId="36" fillId="3" borderId="34" xfId="0" applyFont="1" applyFill="1" applyBorder="1" applyAlignment="1" applyProtection="1">
      <alignment horizontal="center" vertical="center"/>
      <protection locked="0"/>
    </xf>
    <xf numFmtId="0" fontId="42" fillId="3" borderId="0" xfId="0" applyFont="1" applyFill="1" applyAlignment="1">
      <alignment horizontal="center" vertical="center" wrapText="1"/>
    </xf>
    <xf numFmtId="14" fontId="36" fillId="3" borderId="44" xfId="0" applyNumberFormat="1" applyFont="1" applyFill="1" applyBorder="1" applyAlignment="1" applyProtection="1">
      <alignment horizontal="center" vertical="center"/>
      <protection locked="0"/>
    </xf>
    <xf numFmtId="14" fontId="36" fillId="3" borderId="45" xfId="0" applyNumberFormat="1" applyFont="1" applyFill="1" applyBorder="1" applyAlignment="1" applyProtection="1">
      <alignment horizontal="center" vertical="center"/>
      <protection locked="0"/>
    </xf>
    <xf numFmtId="0" fontId="36" fillId="3" borderId="36" xfId="0" applyFont="1" applyFill="1" applyBorder="1" applyAlignment="1" applyProtection="1">
      <alignment horizontal="center" vertical="center"/>
      <protection locked="0"/>
    </xf>
    <xf numFmtId="0" fontId="36" fillId="3" borderId="37" xfId="0" applyFont="1" applyFill="1" applyBorder="1" applyAlignment="1" applyProtection="1">
      <alignment horizontal="center" vertical="center"/>
      <protection locked="0"/>
    </xf>
    <xf numFmtId="0" fontId="42" fillId="3" borderId="43" xfId="0" applyFont="1" applyFill="1" applyBorder="1" applyAlignment="1">
      <alignment horizontal="left" vertical="center"/>
    </xf>
    <xf numFmtId="0" fontId="42" fillId="3" borderId="44" xfId="0" applyFont="1" applyFill="1" applyBorder="1" applyAlignment="1">
      <alignment horizontal="left" vertical="center"/>
    </xf>
    <xf numFmtId="0" fontId="42" fillId="3" borderId="32" xfId="0" applyFont="1" applyFill="1" applyBorder="1" applyAlignment="1">
      <alignment horizontal="left" vertical="center"/>
    </xf>
    <xf numFmtId="0" fontId="42" fillId="3" borderId="33" xfId="0" applyFont="1" applyFill="1" applyBorder="1" applyAlignment="1">
      <alignment horizontal="left" vertical="center"/>
    </xf>
    <xf numFmtId="0" fontId="42" fillId="3" borderId="19" xfId="0" applyFont="1" applyFill="1" applyBorder="1" applyAlignment="1">
      <alignment horizontal="left" vertical="center" wrapText="1"/>
    </xf>
    <xf numFmtId="0" fontId="42" fillId="3" borderId="20" xfId="0" applyFont="1" applyFill="1" applyBorder="1" applyAlignment="1">
      <alignment horizontal="left" vertical="center" wrapText="1"/>
    </xf>
    <xf numFmtId="0" fontId="42" fillId="3" borderId="32" xfId="0" applyFont="1" applyFill="1" applyBorder="1" applyAlignment="1">
      <alignment horizontal="left" vertical="center" wrapText="1"/>
    </xf>
    <xf numFmtId="0" fontId="42" fillId="3" borderId="33" xfId="0" applyFont="1" applyFill="1" applyBorder="1" applyAlignment="1">
      <alignment horizontal="left" vertical="center" wrapText="1"/>
    </xf>
    <xf numFmtId="0" fontId="42" fillId="3" borderId="38" xfId="0" applyFont="1" applyFill="1" applyBorder="1" applyAlignment="1">
      <alignment horizontal="left" vertical="center" wrapText="1"/>
    </xf>
    <xf numFmtId="0" fontId="36" fillId="3" borderId="33" xfId="0" applyFont="1" applyFill="1" applyBorder="1" applyAlignment="1">
      <alignment horizontal="center" vertical="center"/>
    </xf>
    <xf numFmtId="0" fontId="36" fillId="3" borderId="34" xfId="0" applyFont="1" applyFill="1" applyBorder="1" applyAlignment="1">
      <alignment horizontal="center" vertical="center"/>
    </xf>
    <xf numFmtId="0" fontId="37" fillId="3" borderId="58" xfId="0" applyFont="1" applyFill="1" applyBorder="1" applyAlignment="1" applyProtection="1">
      <alignment horizontal="left" vertical="center"/>
      <protection locked="0"/>
    </xf>
    <xf numFmtId="0" fontId="37" fillId="3" borderId="59" xfId="0" applyFont="1" applyFill="1" applyBorder="1" applyAlignment="1" applyProtection="1">
      <alignment horizontal="left" vertical="center"/>
      <protection locked="0"/>
    </xf>
    <xf numFmtId="0" fontId="37" fillId="3" borderId="60" xfId="0" applyFont="1" applyFill="1" applyBorder="1" applyAlignment="1" applyProtection="1">
      <alignment horizontal="left" vertical="center"/>
      <protection locked="0"/>
    </xf>
    <xf numFmtId="14" fontId="36" fillId="3" borderId="47" xfId="0" applyNumberFormat="1" applyFont="1" applyFill="1" applyBorder="1" applyAlignment="1">
      <alignment horizontal="center" vertical="center"/>
    </xf>
    <xf numFmtId="14" fontId="36" fillId="3" borderId="48" xfId="0" applyNumberFormat="1" applyFont="1" applyFill="1" applyBorder="1" applyAlignment="1">
      <alignment horizontal="center" vertical="center"/>
    </xf>
    <xf numFmtId="0" fontId="10" fillId="3" borderId="0" xfId="0" applyFont="1" applyFill="1" applyAlignment="1">
      <alignment horizontal="center" vertical="center"/>
    </xf>
    <xf numFmtId="0" fontId="37" fillId="3" borderId="43" xfId="0" applyFont="1" applyFill="1" applyBorder="1" applyAlignment="1">
      <alignment horizontal="center" vertical="center"/>
    </xf>
    <xf numFmtId="0" fontId="37" fillId="3" borderId="54" xfId="0" applyFont="1" applyFill="1" applyBorder="1" applyAlignment="1">
      <alignment horizontal="center" vertical="center"/>
    </xf>
    <xf numFmtId="0" fontId="47" fillId="3" borderId="32" xfId="0" applyFont="1" applyFill="1" applyBorder="1" applyAlignment="1">
      <alignment horizontal="left" vertical="center" wrapText="1"/>
    </xf>
    <xf numFmtId="0" fontId="47" fillId="3" borderId="33" xfId="0" applyFont="1" applyFill="1" applyBorder="1" applyAlignment="1">
      <alignment horizontal="left" vertical="center" wrapText="1"/>
    </xf>
    <xf numFmtId="0" fontId="47" fillId="3" borderId="38" xfId="0" applyFont="1" applyFill="1" applyBorder="1" applyAlignment="1">
      <alignment horizontal="left" vertical="center" wrapText="1"/>
    </xf>
    <xf numFmtId="0" fontId="49" fillId="3" borderId="39" xfId="0" applyFont="1" applyFill="1" applyBorder="1" applyAlignment="1">
      <alignment horizontal="left" vertical="center" wrapText="1"/>
    </xf>
    <xf numFmtId="0" fontId="49" fillId="3" borderId="40" xfId="0" applyFont="1" applyFill="1" applyBorder="1" applyAlignment="1">
      <alignment horizontal="left" vertical="center" wrapText="1"/>
    </xf>
    <xf numFmtId="0" fontId="49" fillId="3" borderId="41" xfId="0" applyFont="1" applyFill="1" applyBorder="1" applyAlignment="1">
      <alignment horizontal="left" vertical="center" wrapText="1"/>
    </xf>
    <xf numFmtId="0" fontId="37" fillId="10" borderId="43" xfId="0" applyFont="1" applyFill="1" applyBorder="1" applyAlignment="1" applyProtection="1">
      <alignment horizontal="left" vertical="center" wrapText="1"/>
      <protection locked="0"/>
    </xf>
    <xf numFmtId="0" fontId="37" fillId="10" borderId="44" xfId="0" applyFont="1" applyFill="1" applyBorder="1" applyAlignment="1" applyProtection="1">
      <alignment horizontal="left" vertical="center" wrapText="1"/>
      <protection locked="0"/>
    </xf>
    <xf numFmtId="0" fontId="37" fillId="10" borderId="45" xfId="0" applyFont="1" applyFill="1" applyBorder="1" applyAlignment="1" applyProtection="1">
      <alignment horizontal="left" vertical="center" wrapText="1"/>
      <protection locked="0"/>
    </xf>
    <xf numFmtId="0" fontId="37" fillId="10" borderId="32" xfId="0" applyFont="1" applyFill="1" applyBorder="1" applyAlignment="1" applyProtection="1">
      <alignment horizontal="left" vertical="center" wrapText="1"/>
      <protection locked="0"/>
    </xf>
    <xf numFmtId="0" fontId="37" fillId="10" borderId="33" xfId="0" applyFont="1" applyFill="1" applyBorder="1" applyAlignment="1" applyProtection="1">
      <alignment horizontal="left" vertical="center" wrapText="1"/>
      <protection locked="0"/>
    </xf>
    <xf numFmtId="0" fontId="37" fillId="10" borderId="34" xfId="0" applyFont="1" applyFill="1" applyBorder="1" applyAlignment="1" applyProtection="1">
      <alignment horizontal="left" vertical="center" wrapText="1"/>
      <protection locked="0"/>
    </xf>
    <xf numFmtId="0" fontId="37" fillId="10" borderId="46" xfId="0" applyFont="1" applyFill="1" applyBorder="1" applyAlignment="1" applyProtection="1">
      <alignment horizontal="left" vertical="center" wrapText="1"/>
      <protection locked="0"/>
    </xf>
    <xf numFmtId="0" fontId="37" fillId="10" borderId="47" xfId="0" applyFont="1" applyFill="1" applyBorder="1" applyAlignment="1" applyProtection="1">
      <alignment horizontal="left" vertical="center" wrapText="1"/>
      <protection locked="0"/>
    </xf>
    <xf numFmtId="0" fontId="37" fillId="10" borderId="48" xfId="0" applyFont="1" applyFill="1" applyBorder="1" applyAlignment="1" applyProtection="1">
      <alignment horizontal="left" vertical="center" wrapText="1"/>
      <protection locked="0"/>
    </xf>
    <xf numFmtId="0" fontId="36" fillId="10" borderId="34" xfId="0" applyFont="1" applyFill="1" applyBorder="1" applyAlignment="1">
      <alignment horizontal="center" vertical="center"/>
    </xf>
    <xf numFmtId="0" fontId="42" fillId="10" borderId="34" xfId="0" applyFont="1" applyFill="1" applyBorder="1" applyAlignment="1">
      <alignment horizontal="center" vertical="center"/>
    </xf>
    <xf numFmtId="0" fontId="37" fillId="10" borderId="32" xfId="0" applyFont="1" applyFill="1" applyBorder="1" applyAlignment="1">
      <alignment horizontal="center" vertical="center"/>
    </xf>
    <xf numFmtId="0" fontId="48" fillId="3" borderId="44" xfId="0" applyFont="1" applyFill="1" applyBorder="1" applyAlignment="1">
      <alignment horizontal="center" vertical="center" wrapText="1"/>
    </xf>
    <xf numFmtId="0" fontId="48" fillId="3" borderId="45" xfId="0" applyFont="1" applyFill="1" applyBorder="1" applyAlignment="1">
      <alignment horizontal="center" vertical="center" wrapText="1"/>
    </xf>
    <xf numFmtId="14" fontId="36" fillId="3" borderId="33" xfId="0" applyNumberFormat="1" applyFont="1" applyFill="1" applyBorder="1" applyAlignment="1">
      <alignment horizontal="center" vertical="center"/>
    </xf>
    <xf numFmtId="14" fontId="36" fillId="3" borderId="34" xfId="0" applyNumberFormat="1" applyFont="1" applyFill="1" applyBorder="1" applyAlignment="1">
      <alignment horizontal="center" vertical="center"/>
    </xf>
    <xf numFmtId="0" fontId="36" fillId="3" borderId="32" xfId="0" applyFont="1" applyFill="1" applyBorder="1" applyAlignment="1" applyProtection="1">
      <alignment horizontal="center" vertical="center" wrapText="1"/>
      <protection locked="0"/>
    </xf>
    <xf numFmtId="0" fontId="36" fillId="3" borderId="34" xfId="0" applyFont="1" applyFill="1" applyBorder="1" applyAlignment="1" applyProtection="1">
      <alignment horizontal="center" vertical="center" wrapText="1"/>
      <protection locked="0"/>
    </xf>
    <xf numFmtId="0" fontId="37" fillId="3" borderId="32" xfId="0" applyFont="1" applyFill="1" applyBorder="1" applyAlignment="1">
      <alignment horizontal="center" vertical="center"/>
    </xf>
    <xf numFmtId="0" fontId="37" fillId="3" borderId="33" xfId="0" applyFont="1" applyFill="1" applyBorder="1" applyAlignment="1">
      <alignment horizontal="center" vertical="center"/>
    </xf>
    <xf numFmtId="0" fontId="42" fillId="3" borderId="33" xfId="0" applyFont="1" applyFill="1" applyBorder="1" applyAlignment="1">
      <alignment horizontal="center" vertical="center"/>
    </xf>
    <xf numFmtId="0" fontId="42" fillId="3" borderId="34" xfId="0" applyFont="1" applyFill="1" applyBorder="1" applyAlignment="1">
      <alignment horizontal="center" vertical="center"/>
    </xf>
    <xf numFmtId="0" fontId="50" fillId="3" borderId="64" xfId="0" applyFont="1" applyFill="1" applyBorder="1" applyAlignment="1" applyProtection="1">
      <alignment horizontal="left" vertical="center"/>
      <protection locked="0"/>
    </xf>
    <xf numFmtId="0" fontId="50" fillId="3" borderId="65" xfId="0" applyFont="1" applyFill="1" applyBorder="1" applyAlignment="1" applyProtection="1">
      <alignment horizontal="left" vertical="center"/>
      <protection locked="0"/>
    </xf>
    <xf numFmtId="0" fontId="50" fillId="3" borderId="66" xfId="0" applyFont="1" applyFill="1" applyBorder="1" applyAlignment="1" applyProtection="1">
      <alignment horizontal="left" vertical="center"/>
      <protection locked="0"/>
    </xf>
    <xf numFmtId="0" fontId="37" fillId="3" borderId="34" xfId="0" applyFont="1" applyFill="1" applyBorder="1" applyAlignment="1">
      <alignment horizontal="center" vertical="center"/>
    </xf>
    <xf numFmtId="0" fontId="36" fillId="3" borderId="47" xfId="0" applyFont="1" applyFill="1" applyBorder="1" applyAlignment="1">
      <alignment horizontal="center" vertical="center" wrapText="1"/>
    </xf>
    <xf numFmtId="0" fontId="36" fillId="3" borderId="48" xfId="0" applyFont="1" applyFill="1" applyBorder="1" applyAlignment="1">
      <alignment horizontal="center" vertical="center" wrapText="1"/>
    </xf>
    <xf numFmtId="0" fontId="50" fillId="3" borderId="61" xfId="0" applyFont="1" applyFill="1" applyBorder="1" applyAlignment="1" applyProtection="1">
      <alignment horizontal="left" vertical="center"/>
      <protection locked="0"/>
    </xf>
    <xf numFmtId="0" fontId="50" fillId="3" borderId="62" xfId="0" applyFont="1" applyFill="1" applyBorder="1" applyAlignment="1" applyProtection="1">
      <alignment horizontal="left" vertical="center"/>
      <protection locked="0"/>
    </xf>
    <xf numFmtId="0" fontId="50" fillId="3" borderId="63" xfId="0" applyFont="1" applyFill="1" applyBorder="1" applyAlignment="1" applyProtection="1">
      <alignment horizontal="left" vertical="center"/>
      <protection locked="0"/>
    </xf>
    <xf numFmtId="0" fontId="36" fillId="3" borderId="39" xfId="0" applyFont="1" applyFill="1" applyBorder="1" applyAlignment="1" applyProtection="1">
      <alignment horizontal="center" vertical="center"/>
      <protection locked="0"/>
    </xf>
    <xf numFmtId="0" fontId="36" fillId="3" borderId="42" xfId="0" applyFont="1" applyFill="1" applyBorder="1" applyAlignment="1" applyProtection="1">
      <alignment horizontal="center" vertical="center"/>
      <protection locked="0"/>
    </xf>
    <xf numFmtId="0" fontId="13" fillId="3" borderId="0" xfId="0" applyFont="1" applyFill="1" applyAlignment="1">
      <alignment horizontal="left" vertical="top" wrapText="1"/>
    </xf>
    <xf numFmtId="0" fontId="42" fillId="3" borderId="32" xfId="0" applyFont="1" applyFill="1" applyBorder="1" applyAlignment="1">
      <alignment horizontal="center" vertical="center"/>
    </xf>
    <xf numFmtId="0" fontId="36" fillId="3" borderId="46" xfId="0" applyFont="1" applyFill="1" applyBorder="1" applyAlignment="1">
      <alignment horizontal="center" vertical="center" wrapText="1"/>
    </xf>
    <xf numFmtId="0" fontId="0" fillId="0" borderId="43" xfId="0" applyBorder="1" applyAlignment="1">
      <alignment horizontal="center" vertical="center"/>
    </xf>
    <xf numFmtId="0" fontId="0" fillId="0" borderId="32" xfId="0" applyBorder="1" applyAlignment="1">
      <alignment horizontal="center" vertical="center"/>
    </xf>
    <xf numFmtId="0" fontId="0" fillId="0" borderId="46" xfId="0" applyBorder="1" applyAlignment="1">
      <alignment horizontal="center" vertical="center"/>
    </xf>
    <xf numFmtId="0" fontId="54" fillId="0" borderId="0" xfId="0" applyFont="1" applyAlignment="1">
      <alignment horizontal="left" vertical="center" wrapText="1"/>
    </xf>
    <xf numFmtId="0" fontId="54" fillId="0" borderId="0" xfId="0" applyFont="1" applyAlignment="1">
      <alignment horizontal="left" vertical="center"/>
    </xf>
    <xf numFmtId="0" fontId="36" fillId="3" borderId="74" xfId="0" applyFont="1" applyFill="1" applyBorder="1" applyAlignment="1">
      <alignment horizontal="center" vertical="center"/>
    </xf>
    <xf numFmtId="0" fontId="36" fillId="3" borderId="32" xfId="0" applyFont="1" applyFill="1" applyBorder="1" applyAlignment="1">
      <alignment horizontal="center" vertical="center"/>
    </xf>
    <xf numFmtId="0" fontId="36" fillId="3" borderId="75" xfId="0" applyFont="1" applyFill="1" applyBorder="1" applyAlignment="1">
      <alignment horizontal="center" vertical="center"/>
    </xf>
    <xf numFmtId="0" fontId="36" fillId="3" borderId="47" xfId="0" applyFont="1" applyFill="1" applyBorder="1" applyAlignment="1">
      <alignment horizontal="center" vertical="center"/>
    </xf>
    <xf numFmtId="0" fontId="36" fillId="3" borderId="46" xfId="0" applyFont="1" applyFill="1" applyBorder="1" applyAlignment="1">
      <alignment horizontal="center" vertical="center"/>
    </xf>
    <xf numFmtId="0" fontId="36" fillId="3" borderId="48" xfId="0" applyFont="1" applyFill="1" applyBorder="1" applyAlignment="1">
      <alignment horizontal="center" vertical="center"/>
    </xf>
    <xf numFmtId="0" fontId="55" fillId="0" borderId="43" xfId="0" applyFont="1" applyBorder="1" applyAlignment="1">
      <alignment horizontal="center" vertical="center"/>
    </xf>
    <xf numFmtId="0" fontId="55" fillId="0" borderId="46" xfId="0" applyFont="1" applyBorder="1" applyAlignment="1">
      <alignment horizontal="center" vertical="center"/>
    </xf>
    <xf numFmtId="0" fontId="36" fillId="3" borderId="33" xfId="0" applyFont="1" applyFill="1" applyBorder="1" applyAlignment="1">
      <alignment horizontal="center"/>
    </xf>
    <xf numFmtId="0" fontId="36" fillId="3" borderId="34" xfId="0" applyFont="1" applyFill="1" applyBorder="1" applyAlignment="1">
      <alignment horizontal="center"/>
    </xf>
    <xf numFmtId="0" fontId="36" fillId="3" borderId="47" xfId="0" applyFont="1" applyFill="1" applyBorder="1" applyAlignment="1">
      <alignment horizontal="center"/>
    </xf>
    <xf numFmtId="0" fontId="36" fillId="3" borderId="48" xfId="0" applyFont="1" applyFill="1" applyBorder="1" applyAlignment="1">
      <alignment horizontal="center"/>
    </xf>
    <xf numFmtId="0" fontId="42" fillId="3" borderId="44" xfId="0" applyFont="1" applyFill="1" applyBorder="1" applyAlignment="1">
      <alignment horizontal="center" vertical="center"/>
    </xf>
    <xf numFmtId="0" fontId="42" fillId="3" borderId="47" xfId="0" applyFont="1" applyFill="1" applyBorder="1" applyAlignment="1">
      <alignment horizontal="center" vertical="center"/>
    </xf>
    <xf numFmtId="0" fontId="42" fillId="3" borderId="70" xfId="0" applyFont="1" applyFill="1" applyBorder="1" applyAlignment="1">
      <alignment horizontal="center" vertical="center"/>
    </xf>
    <xf numFmtId="0" fontId="42" fillId="3" borderId="43" xfId="0" applyFont="1" applyFill="1" applyBorder="1" applyAlignment="1">
      <alignment horizontal="center" vertical="center"/>
    </xf>
    <xf numFmtId="0" fontId="42" fillId="3" borderId="45" xfId="0" applyFont="1" applyFill="1" applyBorder="1" applyAlignment="1">
      <alignment horizontal="center" vertical="center"/>
    </xf>
    <xf numFmtId="0" fontId="42" fillId="3" borderId="16" xfId="0" applyFont="1" applyFill="1" applyBorder="1" applyAlignment="1">
      <alignment horizontal="center" vertical="center"/>
    </xf>
    <xf numFmtId="0" fontId="42" fillId="3" borderId="18" xfId="0" applyFont="1" applyFill="1" applyBorder="1" applyAlignment="1">
      <alignment horizontal="center" vertical="center"/>
    </xf>
    <xf numFmtId="0" fontId="42" fillId="3" borderId="50" xfId="0" applyFont="1" applyFill="1" applyBorder="1" applyAlignment="1">
      <alignment horizontal="center" vertical="center"/>
    </xf>
    <xf numFmtId="0" fontId="42" fillId="3" borderId="77" xfId="0" applyFont="1" applyFill="1" applyBorder="1" applyAlignment="1">
      <alignment horizontal="center" vertical="center"/>
    </xf>
    <xf numFmtId="0" fontId="42" fillId="3" borderId="71" xfId="0" applyFont="1" applyFill="1" applyBorder="1" applyAlignment="1">
      <alignment horizontal="center" vertical="center"/>
    </xf>
    <xf numFmtId="0" fontId="42" fillId="3" borderId="46" xfId="0" applyFont="1" applyFill="1" applyBorder="1" applyAlignment="1">
      <alignment horizontal="center" vertical="center"/>
    </xf>
    <xf numFmtId="0" fontId="42" fillId="3" borderId="91" xfId="0" applyFont="1" applyFill="1" applyBorder="1" applyAlignment="1">
      <alignment horizontal="center" vertical="center"/>
    </xf>
    <xf numFmtId="0" fontId="42" fillId="3" borderId="92" xfId="0" applyFont="1" applyFill="1" applyBorder="1" applyAlignment="1">
      <alignment horizontal="center" vertical="center"/>
    </xf>
    <xf numFmtId="0" fontId="42" fillId="3" borderId="86" xfId="0" applyFont="1" applyFill="1" applyBorder="1" applyAlignment="1">
      <alignment horizontal="center" vertical="center"/>
    </xf>
    <xf numFmtId="0" fontId="42" fillId="3" borderId="19" xfId="0" applyFont="1" applyFill="1" applyBorder="1" applyAlignment="1">
      <alignment horizontal="center" vertical="center" wrapText="1"/>
    </xf>
    <xf numFmtId="0" fontId="42" fillId="3" borderId="20" xfId="0" applyFont="1" applyFill="1" applyBorder="1" applyAlignment="1">
      <alignment horizontal="center" vertical="center" wrapText="1"/>
    </xf>
    <xf numFmtId="0" fontId="42" fillId="3" borderId="21" xfId="0" applyFont="1" applyFill="1" applyBorder="1" applyAlignment="1">
      <alignment horizontal="center" vertical="center" wrapText="1"/>
    </xf>
    <xf numFmtId="0" fontId="42" fillId="3" borderId="24" xfId="0" applyFont="1" applyFill="1" applyBorder="1" applyAlignment="1">
      <alignment horizontal="center" vertical="center"/>
    </xf>
    <xf numFmtId="0" fontId="42" fillId="3" borderId="25" xfId="0" applyFont="1" applyFill="1" applyBorder="1" applyAlignment="1">
      <alignment horizontal="center" vertical="center"/>
    </xf>
    <xf numFmtId="0" fontId="42" fillId="3" borderId="26" xfId="0" applyFont="1" applyFill="1" applyBorder="1" applyAlignment="1">
      <alignment horizontal="center" vertical="center"/>
    </xf>
    <xf numFmtId="0" fontId="42" fillId="3" borderId="19" xfId="0" applyFont="1" applyFill="1" applyBorder="1" applyAlignment="1">
      <alignment horizontal="center" vertical="center"/>
    </xf>
    <xf numFmtId="0" fontId="42" fillId="3" borderId="20" xfId="0" applyFont="1" applyFill="1" applyBorder="1" applyAlignment="1">
      <alignment horizontal="center" vertical="center"/>
    </xf>
    <xf numFmtId="0" fontId="42" fillId="3" borderId="67" xfId="0" applyFont="1" applyFill="1" applyBorder="1" applyAlignment="1">
      <alignment horizontal="center" vertical="center"/>
    </xf>
    <xf numFmtId="0" fontId="42" fillId="3" borderId="69" xfId="0" applyFont="1" applyFill="1" applyBorder="1" applyAlignment="1">
      <alignment horizontal="center" vertical="center"/>
    </xf>
    <xf numFmtId="0" fontId="42" fillId="3" borderId="48" xfId="0" applyFont="1" applyFill="1" applyBorder="1" applyAlignment="1">
      <alignment horizontal="center" vertical="center"/>
    </xf>
    <xf numFmtId="0" fontId="42" fillId="3" borderId="21" xfId="0" applyFont="1" applyFill="1" applyBorder="1" applyAlignment="1">
      <alignment horizontal="center" vertical="center"/>
    </xf>
    <xf numFmtId="0" fontId="42" fillId="3" borderId="0" xfId="0" applyFont="1" applyFill="1" applyAlignment="1">
      <alignment horizontal="center" vertical="top"/>
    </xf>
    <xf numFmtId="0" fontId="42" fillId="3" borderId="17" xfId="0" applyFont="1" applyFill="1" applyBorder="1" applyAlignment="1">
      <alignment horizontal="center" vertical="center"/>
    </xf>
    <xf numFmtId="0" fontId="42" fillId="3" borderId="75" xfId="0" applyFont="1" applyFill="1" applyBorder="1" applyAlignment="1">
      <alignment horizontal="center" vertical="center"/>
    </xf>
    <xf numFmtId="0" fontId="36" fillId="3" borderId="68" xfId="0" applyFont="1" applyFill="1" applyBorder="1" applyAlignment="1">
      <alignment horizontal="center"/>
    </xf>
    <xf numFmtId="0" fontId="42" fillId="3" borderId="73" xfId="0" applyFont="1" applyFill="1" applyBorder="1" applyAlignment="1">
      <alignment horizontal="center" vertical="center"/>
    </xf>
    <xf numFmtId="0" fontId="37" fillId="3" borderId="47" xfId="0" applyFont="1" applyFill="1" applyBorder="1" applyAlignment="1">
      <alignment horizontal="center" vertical="center" wrapText="1"/>
    </xf>
    <xf numFmtId="0" fontId="36" fillId="10" borderId="0" xfId="0" applyFont="1" applyFill="1"/>
    <xf numFmtId="0" fontId="36" fillId="3" borderId="67" xfId="0" applyFont="1" applyFill="1" applyBorder="1" applyAlignment="1">
      <alignment horizontal="center" vertical="center"/>
    </xf>
    <xf numFmtId="0" fontId="36" fillId="3" borderId="69" xfId="0" applyFont="1" applyFill="1" applyBorder="1" applyAlignment="1">
      <alignment horizontal="center" vertical="center"/>
    </xf>
    <xf numFmtId="0" fontId="42" fillId="3" borderId="83" xfId="0" applyFont="1" applyFill="1" applyBorder="1" applyAlignment="1">
      <alignment horizontal="center" vertical="center"/>
    </xf>
    <xf numFmtId="0" fontId="42" fillId="3" borderId="82" xfId="0" applyFont="1" applyFill="1" applyBorder="1" applyAlignment="1">
      <alignment horizontal="center" vertical="center"/>
    </xf>
    <xf numFmtId="0" fontId="36" fillId="3" borderId="76" xfId="0" applyFont="1" applyFill="1" applyBorder="1" applyAlignment="1">
      <alignment horizontal="center" vertical="center"/>
    </xf>
    <xf numFmtId="0" fontId="36" fillId="3" borderId="68" xfId="0" applyFont="1" applyFill="1" applyBorder="1" applyAlignment="1">
      <alignment horizontal="center" vertical="center"/>
    </xf>
    <xf numFmtId="171" fontId="36" fillId="0" borderId="0" xfId="0" applyNumberFormat="1" applyFont="1" applyAlignment="1">
      <alignment horizontal="center"/>
    </xf>
    <xf numFmtId="172" fontId="36" fillId="0" borderId="0" xfId="0" applyNumberFormat="1" applyFont="1" applyAlignment="1">
      <alignment horizontal="center"/>
    </xf>
    <xf numFmtId="0" fontId="36" fillId="0" borderId="0" xfId="0" applyFont="1" applyAlignment="1">
      <alignment horizontal="center"/>
    </xf>
    <xf numFmtId="0" fontId="37" fillId="3" borderId="77" xfId="0" applyFont="1" applyFill="1" applyBorder="1" applyAlignment="1">
      <alignment horizontal="center" vertical="center" wrapText="1"/>
    </xf>
    <xf numFmtId="0" fontId="37" fillId="3" borderId="18" xfId="0" applyFont="1" applyFill="1" applyBorder="1" applyAlignment="1">
      <alignment horizontal="center" vertical="center" wrapText="1"/>
    </xf>
    <xf numFmtId="0" fontId="36" fillId="3" borderId="84" xfId="0" applyFont="1" applyFill="1" applyBorder="1" applyAlignment="1">
      <alignment horizontal="center" vertical="center"/>
    </xf>
    <xf numFmtId="0" fontId="36" fillId="3" borderId="85" xfId="0" applyFont="1" applyFill="1" applyBorder="1" applyAlignment="1">
      <alignment horizontal="center" vertical="center"/>
    </xf>
    <xf numFmtId="0" fontId="47" fillId="3" borderId="44" xfId="0" applyFont="1" applyFill="1" applyBorder="1" applyAlignment="1">
      <alignment horizontal="center" vertical="center" wrapText="1"/>
    </xf>
    <xf numFmtId="0" fontId="47" fillId="3" borderId="45" xfId="0" applyFont="1" applyFill="1" applyBorder="1" applyAlignment="1">
      <alignment horizontal="center" vertical="center" wrapText="1"/>
    </xf>
    <xf numFmtId="0" fontId="47" fillId="3" borderId="47" xfId="0" applyFont="1" applyFill="1" applyBorder="1" applyAlignment="1">
      <alignment horizontal="center"/>
    </xf>
    <xf numFmtId="0" fontId="47" fillId="3" borderId="48" xfId="0" applyFont="1" applyFill="1" applyBorder="1" applyAlignment="1">
      <alignment horizontal="center"/>
    </xf>
    <xf numFmtId="0" fontId="36" fillId="3" borderId="69" xfId="0" applyFont="1" applyFill="1" applyBorder="1" applyAlignment="1">
      <alignment horizontal="center"/>
    </xf>
    <xf numFmtId="0" fontId="36" fillId="10" borderId="87" xfId="0" applyFont="1" applyFill="1" applyBorder="1" applyAlignment="1">
      <alignment horizontal="center" vertical="center"/>
    </xf>
    <xf numFmtId="0" fontId="36" fillId="10" borderId="88" xfId="0" applyFont="1" applyFill="1" applyBorder="1" applyAlignment="1">
      <alignment horizontal="center" vertical="center"/>
    </xf>
    <xf numFmtId="0" fontId="36" fillId="3" borderId="87" xfId="0" applyFont="1" applyFill="1" applyBorder="1" applyAlignment="1">
      <alignment horizontal="center" vertical="center"/>
    </xf>
    <xf numFmtId="0" fontId="36" fillId="3" borderId="88" xfId="0" applyFont="1" applyFill="1" applyBorder="1" applyAlignment="1">
      <alignment horizontal="center" vertical="center"/>
    </xf>
    <xf numFmtId="0" fontId="37" fillId="3" borderId="17" xfId="0" applyFont="1" applyFill="1" applyBorder="1" applyAlignment="1">
      <alignment horizontal="center" vertical="center" wrapText="1"/>
    </xf>
    <xf numFmtId="0" fontId="37" fillId="3" borderId="81" xfId="0" applyFont="1" applyFill="1" applyBorder="1" applyAlignment="1">
      <alignment horizontal="center" vertical="center" wrapText="1"/>
    </xf>
    <xf numFmtId="0" fontId="36" fillId="10" borderId="84" xfId="0" applyFont="1" applyFill="1" applyBorder="1" applyAlignment="1">
      <alignment horizontal="center" vertical="center"/>
    </xf>
    <xf numFmtId="0" fontId="36" fillId="10" borderId="85" xfId="0" applyFont="1" applyFill="1" applyBorder="1" applyAlignment="1">
      <alignment horizontal="center" vertical="center"/>
    </xf>
    <xf numFmtId="0" fontId="36" fillId="3" borderId="20" xfId="0" applyFont="1" applyFill="1" applyBorder="1" applyAlignment="1">
      <alignment horizontal="center" vertical="center"/>
    </xf>
    <xf numFmtId="0" fontId="43" fillId="3" borderId="33" xfId="0" applyFont="1" applyFill="1" applyBorder="1" applyAlignment="1">
      <alignment horizontal="center" vertical="center"/>
    </xf>
    <xf numFmtId="0" fontId="43" fillId="3" borderId="87" xfId="0" applyFont="1" applyFill="1" applyBorder="1" applyAlignment="1">
      <alignment horizontal="center" vertical="center"/>
    </xf>
    <xf numFmtId="0" fontId="43" fillId="3" borderId="25" xfId="0" applyFont="1" applyFill="1" applyBorder="1" applyAlignment="1">
      <alignment horizontal="center" vertical="center"/>
    </xf>
    <xf numFmtId="0" fontId="43" fillId="3" borderId="88" xfId="0" applyFont="1" applyFill="1" applyBorder="1" applyAlignment="1">
      <alignment horizontal="center" vertical="center"/>
    </xf>
    <xf numFmtId="0" fontId="56" fillId="3" borderId="19" xfId="0" applyFont="1" applyFill="1" applyBorder="1" applyAlignment="1" applyProtection="1">
      <alignment horizontal="left" vertical="top" wrapText="1"/>
      <protection locked="0"/>
    </xf>
    <xf numFmtId="0" fontId="56" fillId="3" borderId="20" xfId="0" applyFont="1" applyFill="1" applyBorder="1" applyAlignment="1" applyProtection="1">
      <alignment horizontal="left" vertical="top" wrapText="1"/>
      <protection locked="0"/>
    </xf>
    <xf numFmtId="0" fontId="56" fillId="3" borderId="21" xfId="0" applyFont="1" applyFill="1" applyBorder="1" applyAlignment="1" applyProtection="1">
      <alignment horizontal="left" vertical="top" wrapText="1"/>
      <protection locked="0"/>
    </xf>
    <xf numFmtId="0" fontId="56" fillId="3" borderId="22" xfId="0" applyFont="1" applyFill="1" applyBorder="1" applyAlignment="1" applyProtection="1">
      <alignment horizontal="center" vertical="top" wrapText="1"/>
      <protection locked="0"/>
    </xf>
    <xf numFmtId="0" fontId="56" fillId="3" borderId="0" xfId="0" applyFont="1" applyFill="1" applyAlignment="1" applyProtection="1">
      <alignment horizontal="center" vertical="top" wrapText="1"/>
      <protection locked="0"/>
    </xf>
    <xf numFmtId="0" fontId="56" fillId="3" borderId="23" xfId="0" applyFont="1" applyFill="1" applyBorder="1" applyAlignment="1" applyProtection="1">
      <alignment horizontal="center" vertical="top" wrapText="1"/>
      <protection locked="0"/>
    </xf>
    <xf numFmtId="0" fontId="56" fillId="3" borderId="24" xfId="0" applyFont="1" applyFill="1" applyBorder="1" applyAlignment="1" applyProtection="1">
      <alignment horizontal="center" vertical="top" wrapText="1"/>
      <protection locked="0"/>
    </xf>
    <xf numFmtId="0" fontId="56" fillId="3" borderId="25" xfId="0" applyFont="1" applyFill="1" applyBorder="1" applyAlignment="1" applyProtection="1">
      <alignment horizontal="center" vertical="top" wrapText="1"/>
      <protection locked="0"/>
    </xf>
    <xf numFmtId="0" fontId="56" fillId="3" borderId="26" xfId="0" applyFont="1" applyFill="1" applyBorder="1" applyAlignment="1" applyProtection="1">
      <alignment horizontal="center" vertical="top" wrapText="1"/>
      <protection locked="0"/>
    </xf>
    <xf numFmtId="171" fontId="54" fillId="3" borderId="0" xfId="0" applyNumberFormat="1" applyFont="1" applyFill="1" applyAlignment="1">
      <alignment horizontal="left" vertical="top" wrapText="1"/>
    </xf>
    <xf numFmtId="0" fontId="42" fillId="3" borderId="22" xfId="0" applyFont="1" applyFill="1" applyBorder="1" applyAlignment="1" applyProtection="1">
      <alignment horizontal="left"/>
      <protection locked="0"/>
    </xf>
    <xf numFmtId="0" fontId="42" fillId="3" borderId="0" xfId="0" applyFont="1" applyFill="1" applyAlignment="1" applyProtection="1">
      <alignment horizontal="left"/>
      <protection locked="0"/>
    </xf>
    <xf numFmtId="0" fontId="36" fillId="3" borderId="25" xfId="0" applyFont="1" applyFill="1" applyBorder="1" applyAlignment="1">
      <alignment horizontal="center" vertical="center"/>
    </xf>
    <xf numFmtId="0" fontId="43" fillId="3" borderId="84" xfId="0" applyFont="1" applyFill="1" applyBorder="1" applyAlignment="1">
      <alignment horizontal="center" vertical="center"/>
    </xf>
    <xf numFmtId="0" fontId="43" fillId="3" borderId="20" xfId="0" applyFont="1" applyFill="1" applyBorder="1" applyAlignment="1">
      <alignment horizontal="center" vertical="center"/>
    </xf>
    <xf numFmtId="0" fontId="43" fillId="3" borderId="85" xfId="0" applyFont="1" applyFill="1" applyBorder="1" applyAlignment="1">
      <alignment horizontal="center" vertical="center"/>
    </xf>
    <xf numFmtId="0" fontId="43" fillId="0" borderId="78" xfId="0" applyFont="1" applyBorder="1" applyAlignment="1">
      <alignment horizontal="center" vertical="center"/>
    </xf>
    <xf numFmtId="0" fontId="43" fillId="0" borderId="79" xfId="0" applyFont="1" applyBorder="1" applyAlignment="1">
      <alignment horizontal="center" vertical="center"/>
    </xf>
    <xf numFmtId="0" fontId="43" fillId="0" borderId="80" xfId="0" applyFont="1" applyBorder="1" applyAlignment="1">
      <alignment horizontal="center" vertical="center"/>
    </xf>
    <xf numFmtId="0" fontId="50" fillId="0" borderId="0" xfId="0" applyFont="1" applyAlignment="1">
      <alignment horizontal="center"/>
    </xf>
    <xf numFmtId="0" fontId="43" fillId="0" borderId="31" xfId="0" applyFont="1" applyBorder="1" applyAlignment="1">
      <alignment horizontal="center" vertical="center"/>
    </xf>
    <xf numFmtId="0" fontId="43" fillId="0" borderId="29" xfId="0" applyFont="1" applyBorder="1" applyAlignment="1">
      <alignment horizontal="center" vertical="center"/>
    </xf>
    <xf numFmtId="0" fontId="43" fillId="0" borderId="30" xfId="0" applyFont="1" applyBorder="1" applyAlignment="1">
      <alignment horizontal="center" vertical="center"/>
    </xf>
    <xf numFmtId="0" fontId="43" fillId="0" borderId="0" xfId="0" applyFont="1" applyAlignment="1">
      <alignment horizontal="center"/>
    </xf>
    <xf numFmtId="0" fontId="43" fillId="0" borderId="31" xfId="0" applyFont="1" applyBorder="1" applyAlignment="1">
      <alignment horizontal="center"/>
    </xf>
    <xf numFmtId="0" fontId="43" fillId="0" borderId="29" xfId="0" applyFont="1" applyBorder="1" applyAlignment="1">
      <alignment horizontal="center"/>
    </xf>
    <xf numFmtId="0" fontId="43" fillId="0" borderId="30" xfId="0" applyFont="1" applyBorder="1" applyAlignment="1">
      <alignment horizontal="center"/>
    </xf>
    <xf numFmtId="0" fontId="43" fillId="0" borderId="78" xfId="0" applyFont="1" applyBorder="1" applyAlignment="1">
      <alignment horizontal="center"/>
    </xf>
    <xf numFmtId="0" fontId="43" fillId="0" borderId="79" xfId="0" applyFont="1" applyBorder="1" applyAlignment="1">
      <alignment horizontal="center"/>
    </xf>
    <xf numFmtId="0" fontId="43" fillId="0" borderId="80" xfId="0" applyFont="1" applyBorder="1" applyAlignment="1">
      <alignment horizontal="center"/>
    </xf>
    <xf numFmtId="0" fontId="34" fillId="0" borderId="55" xfId="0" applyFont="1" applyBorder="1" applyAlignment="1">
      <alignment horizontal="center" vertical="center"/>
    </xf>
    <xf numFmtId="0" fontId="34" fillId="0" borderId="92" xfId="0" applyFont="1" applyBorder="1" applyAlignment="1">
      <alignment horizontal="center" vertical="center"/>
    </xf>
    <xf numFmtId="0" fontId="34" fillId="0" borderId="68" xfId="0" applyFont="1" applyBorder="1" applyAlignment="1">
      <alignment horizontal="center" vertical="center"/>
    </xf>
    <xf numFmtId="0" fontId="54" fillId="0" borderId="33" xfId="0" applyFont="1" applyBorder="1" applyAlignment="1">
      <alignment horizontal="center" vertical="center" wrapText="1"/>
    </xf>
    <xf numFmtId="0" fontId="61" fillId="0" borderId="55" xfId="0" applyFont="1" applyBorder="1" applyAlignment="1">
      <alignment horizontal="center" vertical="center" wrapText="1"/>
    </xf>
    <xf numFmtId="0" fontId="61" fillId="0" borderId="92" xfId="0" applyFont="1" applyBorder="1" applyAlignment="1">
      <alignment horizontal="center" vertical="center" wrapText="1"/>
    </xf>
    <xf numFmtId="0" fontId="61" fillId="0" borderId="68" xfId="0" applyFont="1" applyBorder="1" applyAlignment="1">
      <alignment horizontal="center" vertical="center" wrapText="1"/>
    </xf>
    <xf numFmtId="0" fontId="59" fillId="0" borderId="0" xfId="0" applyFont="1" applyAlignment="1">
      <alignment horizontal="left"/>
    </xf>
    <xf numFmtId="0" fontId="31" fillId="8" borderId="12" xfId="0" applyFont="1" applyFill="1" applyBorder="1" applyAlignment="1">
      <alignment horizontal="center" vertical="center" wrapText="1"/>
    </xf>
    <xf numFmtId="0" fontId="31" fillId="8" borderId="11" xfId="0" applyFont="1" applyFill="1" applyBorder="1" applyAlignment="1">
      <alignment horizontal="center" vertical="center" wrapText="1"/>
    </xf>
    <xf numFmtId="0" fontId="30" fillId="8" borderId="10" xfId="0" applyFont="1" applyFill="1" applyBorder="1" applyAlignment="1">
      <alignment horizontal="center" vertical="center"/>
    </xf>
    <xf numFmtId="0" fontId="31" fillId="8" borderId="10" xfId="0" applyFont="1" applyFill="1" applyBorder="1" applyAlignment="1">
      <alignment horizontal="center" vertical="center" wrapText="1"/>
    </xf>
    <xf numFmtId="0" fontId="31" fillId="8" borderId="10" xfId="0" applyFont="1" applyFill="1" applyBorder="1" applyAlignment="1">
      <alignment horizontal="center" vertical="center"/>
    </xf>
    <xf numFmtId="0" fontId="33" fillId="11" borderId="8" xfId="0" applyFont="1" applyFill="1" applyBorder="1" applyAlignment="1">
      <alignment horizontal="left" vertical="center"/>
    </xf>
    <xf numFmtId="0" fontId="18" fillId="11" borderId="93" xfId="0" applyFont="1" applyFill="1" applyBorder="1"/>
  </cellXfs>
  <cellStyles count="3">
    <cellStyle name="Normal" xfId="0" builtinId="0"/>
    <cellStyle name="Normal 2 2" xfId="1" xr:uid="{A8F76E93-557B-4619-9A6F-D90EA352B922}"/>
    <cellStyle name="Normal 4" xfId="2" xr:uid="{200A8A0D-88BE-44EE-B91E-24E4B5289B1E}"/>
  </cellStyles>
  <dxfs count="38">
    <dxf>
      <font>
        <strike val="0"/>
        <outline val="0"/>
        <shadow val="0"/>
        <u val="none"/>
        <vertAlign val="baseline"/>
        <sz val="10"/>
        <color auto="1"/>
        <name val="Segoe UI"/>
        <family val="2"/>
        <scheme val="none"/>
      </font>
      <fill>
        <patternFill patternType="solid">
          <fgColor indexed="64"/>
          <bgColor theme="4" tint="0.79998168889431442"/>
        </patternFill>
      </fill>
      <alignment horizontal="left" vertical="center" textRotation="0" wrapText="0" indent="0" justifyLastLine="0" shrinkToFit="0" readingOrder="0"/>
    </dxf>
    <dxf>
      <font>
        <strike val="0"/>
        <outline val="0"/>
        <shadow val="0"/>
        <u val="none"/>
        <vertAlign val="baseline"/>
        <sz val="10"/>
        <color auto="1"/>
        <name val="Segoe UI"/>
        <family val="2"/>
        <scheme val="none"/>
      </font>
      <fill>
        <patternFill patternType="solid">
          <fgColor indexed="64"/>
          <bgColor theme="4" tint="0.79998168889431442"/>
        </patternFill>
      </fill>
      <alignment horizontal="left" vertical="center" textRotation="0" wrapText="0" indent="0" justifyLastLine="0" shrinkToFit="0" readingOrder="0"/>
      <border diagonalUp="0" diagonalDown="0" outline="0">
        <left/>
        <right/>
        <top style="thin">
          <color indexed="64"/>
        </top>
        <bottom style="thin">
          <color indexed="64"/>
        </bottom>
      </border>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border outline="0">
        <left style="thin">
          <color indexed="64"/>
        </left>
        <right style="thin">
          <color indexed="64"/>
        </right>
        <top style="thin">
          <color indexed="64"/>
        </top>
        <bottom style="thin">
          <color indexed="64"/>
        </bottom>
      </border>
    </dxf>
    <dxf>
      <border outline="0">
        <bottom style="thin">
          <color indexed="64"/>
        </bottom>
      </border>
    </dxf>
    <dxf>
      <alignment horizontal="center" vertical="center" textRotation="0" wrapText="1" indent="0" justifyLastLine="0" shrinkToFit="0" readingOrder="0"/>
    </dxf>
  </dxfs>
  <tableStyles count="0" defaultTableStyle="TableStyleMedium2" defaultPivotStyle="PivotStyleLight16"/>
  <colors>
    <mruColors>
      <color rgb="FFE8A046"/>
      <color rgb="FF404040"/>
      <color rgb="FF1F386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GBox" noThreeD="1"/>
</file>

<file path=xl/ctrlProps/ctrlProp3.xml><?xml version="1.0" encoding="utf-8"?>
<formControlPr xmlns="http://schemas.microsoft.com/office/spreadsheetml/2009/9/main" objectType="GBox" noThreeD="1"/>
</file>

<file path=xl/ctrlProps/ctrlProp4.xml><?xml version="1.0" encoding="utf-8"?>
<formControlPr xmlns="http://schemas.microsoft.com/office/spreadsheetml/2009/9/main" objectType="GBox" noThreeD="1"/>
</file>

<file path=xl/drawings/_rels/vmlDrawing2.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2.png"/><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20</xdr:col>
      <xdr:colOff>66675</xdr:colOff>
      <xdr:row>51</xdr:row>
      <xdr:rowOff>0</xdr:rowOff>
    </xdr:from>
    <xdr:to>
      <xdr:col>21</xdr:col>
      <xdr:colOff>447043</xdr:colOff>
      <xdr:row>52</xdr:row>
      <xdr:rowOff>64726</xdr:rowOff>
    </xdr:to>
    <xdr:sp macro="" textlink="">
      <xdr:nvSpPr>
        <xdr:cNvPr id="4104" name="Option Button 8" hidden="1">
          <a:extLst>
            <a:ext uri="{63B3BB69-23CF-44E3-9099-C40C66FF867C}">
              <a14:compatExt xmlns:a14="http://schemas.microsoft.com/office/drawing/2010/main" spid="_x0000_s4104"/>
            </a:ext>
            <a:ext uri="{FF2B5EF4-FFF2-40B4-BE49-F238E27FC236}">
              <a16:creationId xmlns:a16="http://schemas.microsoft.com/office/drawing/2014/main" id="{00000000-0008-0000-0000-00000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20</xdr:col>
      <xdr:colOff>66675</xdr:colOff>
      <xdr:row>51</xdr:row>
      <xdr:rowOff>0</xdr:rowOff>
    </xdr:from>
    <xdr:to>
      <xdr:col>21</xdr:col>
      <xdr:colOff>447043</xdr:colOff>
      <xdr:row>52</xdr:row>
      <xdr:rowOff>46740</xdr:rowOff>
    </xdr:to>
    <xdr:sp macro="" textlink="">
      <xdr:nvSpPr>
        <xdr:cNvPr id="4105" name="Option Button 9" hidden="1">
          <a:extLst>
            <a:ext uri="{63B3BB69-23CF-44E3-9099-C40C66FF867C}">
              <a14:compatExt xmlns:a14="http://schemas.microsoft.com/office/drawing/2010/main" spid="_x0000_s4105"/>
            </a:ext>
            <a:ext uri="{FF2B5EF4-FFF2-40B4-BE49-F238E27FC236}">
              <a16:creationId xmlns:a16="http://schemas.microsoft.com/office/drawing/2014/main" id="{00000000-0008-0000-0000-00000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21</xdr:col>
      <xdr:colOff>247650</xdr:colOff>
      <xdr:row>51</xdr:row>
      <xdr:rowOff>0</xdr:rowOff>
    </xdr:from>
    <xdr:to>
      <xdr:col>23</xdr:col>
      <xdr:colOff>563184</xdr:colOff>
      <xdr:row>52</xdr:row>
      <xdr:rowOff>64726</xdr:rowOff>
    </xdr:to>
    <xdr:sp macro="" textlink="">
      <xdr:nvSpPr>
        <xdr:cNvPr id="4106" name="Option Button 10" hidden="1">
          <a:extLst>
            <a:ext uri="{63B3BB69-23CF-44E3-9099-C40C66FF867C}">
              <a14:compatExt xmlns:a14="http://schemas.microsoft.com/office/drawing/2010/main" spid="_x0000_s4106"/>
            </a:ext>
            <a:ext uri="{FF2B5EF4-FFF2-40B4-BE49-F238E27FC236}">
              <a16:creationId xmlns:a16="http://schemas.microsoft.com/office/drawing/2014/main" id="{00000000-0008-0000-0000-00000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21</xdr:col>
      <xdr:colOff>247650</xdr:colOff>
      <xdr:row>51</xdr:row>
      <xdr:rowOff>0</xdr:rowOff>
    </xdr:from>
    <xdr:to>
      <xdr:col>23</xdr:col>
      <xdr:colOff>563184</xdr:colOff>
      <xdr:row>52</xdr:row>
      <xdr:rowOff>64724</xdr:rowOff>
    </xdr:to>
    <xdr:sp macro="" textlink="">
      <xdr:nvSpPr>
        <xdr:cNvPr id="4107" name="Option Button 11" hidden="1">
          <a:extLst>
            <a:ext uri="{63B3BB69-23CF-44E3-9099-C40C66FF867C}">
              <a14:compatExt xmlns:a14="http://schemas.microsoft.com/office/drawing/2010/main" spid="_x0000_s4107"/>
            </a:ext>
            <a:ext uri="{FF2B5EF4-FFF2-40B4-BE49-F238E27FC236}">
              <a16:creationId xmlns:a16="http://schemas.microsoft.com/office/drawing/2014/main" id="{00000000-0008-0000-0000-00000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11</xdr:col>
          <xdr:colOff>85725</xdr:colOff>
          <xdr:row>51</xdr:row>
          <xdr:rowOff>0</xdr:rowOff>
        </xdr:from>
        <xdr:to>
          <xdr:col>21</xdr:col>
          <xdr:colOff>523875</xdr:colOff>
          <xdr:row>52</xdr:row>
          <xdr:rowOff>95250</xdr:rowOff>
        </xdr:to>
        <xdr:sp macro="" textlink="">
          <xdr:nvSpPr>
            <xdr:cNvPr id="1047" name="Group Box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76200</xdr:colOff>
          <xdr:row>51</xdr:row>
          <xdr:rowOff>0</xdr:rowOff>
        </xdr:from>
        <xdr:to>
          <xdr:col>21</xdr:col>
          <xdr:colOff>514350</xdr:colOff>
          <xdr:row>52</xdr:row>
          <xdr:rowOff>76200</xdr:rowOff>
        </xdr:to>
        <xdr:sp macro="" textlink="">
          <xdr:nvSpPr>
            <xdr:cNvPr id="1066" name="Group Box 42" hidden="1">
              <a:extLst>
                <a:ext uri="{63B3BB69-23CF-44E3-9099-C40C66FF867C}">
                  <a14:compatExt spid="_x0000_s1066"/>
                </a:ext>
                <a:ext uri="{FF2B5EF4-FFF2-40B4-BE49-F238E27FC236}">
                  <a16:creationId xmlns:a16="http://schemas.microsoft.com/office/drawing/2014/main" id="{00000000-0008-0000-0000-00002A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editAs="oneCell">
    <xdr:from>
      <xdr:col>20</xdr:col>
      <xdr:colOff>66675</xdr:colOff>
      <xdr:row>52</xdr:row>
      <xdr:rowOff>0</xdr:rowOff>
    </xdr:from>
    <xdr:to>
      <xdr:col>21</xdr:col>
      <xdr:colOff>366712</xdr:colOff>
      <xdr:row>53</xdr:row>
      <xdr:rowOff>133351</xdr:rowOff>
    </xdr:to>
    <xdr:sp macro="" textlink="">
      <xdr:nvSpPr>
        <xdr:cNvPr id="2" name="Option Button 8" hidden="1">
          <a:extLst>
            <a:ext uri="{63B3BB69-23CF-44E3-9099-C40C66FF867C}">
              <a14:compatExt xmlns:a14="http://schemas.microsoft.com/office/drawing/2010/main" spid="_x0000_s4104"/>
            </a:ext>
            <a:ext uri="{FF2B5EF4-FFF2-40B4-BE49-F238E27FC236}">
              <a16:creationId xmlns:a16="http://schemas.microsoft.com/office/drawing/2014/main" id="{00000000-0008-0000-0000-000002000000}"/>
            </a:ext>
          </a:extLst>
        </xdr:cNvPr>
        <xdr:cNvSpPr/>
      </xdr:nvSpPr>
      <xdr:spPr bwMode="auto">
        <a:xfrm>
          <a:off x="9391650" y="9696450"/>
          <a:ext cx="1049184" cy="22860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20</xdr:col>
      <xdr:colOff>66675</xdr:colOff>
      <xdr:row>53</xdr:row>
      <xdr:rowOff>0</xdr:rowOff>
    </xdr:from>
    <xdr:to>
      <xdr:col>21</xdr:col>
      <xdr:colOff>366712</xdr:colOff>
      <xdr:row>54</xdr:row>
      <xdr:rowOff>58215</xdr:rowOff>
    </xdr:to>
    <xdr:sp macro="" textlink="">
      <xdr:nvSpPr>
        <xdr:cNvPr id="3" name="Option Button 9" hidden="1">
          <a:extLst>
            <a:ext uri="{63B3BB69-23CF-44E3-9099-C40C66FF867C}">
              <a14:compatExt xmlns:a14="http://schemas.microsoft.com/office/drawing/2010/main" spid="_x0000_s4105"/>
            </a:ext>
            <a:ext uri="{FF2B5EF4-FFF2-40B4-BE49-F238E27FC236}">
              <a16:creationId xmlns:a16="http://schemas.microsoft.com/office/drawing/2014/main" id="{00000000-0008-0000-0000-000003000000}"/>
            </a:ext>
          </a:extLst>
        </xdr:cNvPr>
        <xdr:cNvSpPr/>
      </xdr:nvSpPr>
      <xdr:spPr bwMode="auto">
        <a:xfrm>
          <a:off x="9391650" y="10115550"/>
          <a:ext cx="1049184" cy="2106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21</xdr:col>
      <xdr:colOff>247650</xdr:colOff>
      <xdr:row>52</xdr:row>
      <xdr:rowOff>0</xdr:rowOff>
    </xdr:from>
    <xdr:to>
      <xdr:col>23</xdr:col>
      <xdr:colOff>457605</xdr:colOff>
      <xdr:row>53</xdr:row>
      <xdr:rowOff>133351</xdr:rowOff>
    </xdr:to>
    <xdr:sp macro="" textlink="">
      <xdr:nvSpPr>
        <xdr:cNvPr id="4" name="Option Button 10" hidden="1">
          <a:extLst>
            <a:ext uri="{63B3BB69-23CF-44E3-9099-C40C66FF867C}">
              <a14:compatExt xmlns:a14="http://schemas.microsoft.com/office/drawing/2010/main" spid="_x0000_s4106"/>
            </a:ext>
            <a:ext uri="{FF2B5EF4-FFF2-40B4-BE49-F238E27FC236}">
              <a16:creationId xmlns:a16="http://schemas.microsoft.com/office/drawing/2014/main" id="{00000000-0008-0000-0000-000004000000}"/>
            </a:ext>
          </a:extLst>
        </xdr:cNvPr>
        <xdr:cNvSpPr/>
      </xdr:nvSpPr>
      <xdr:spPr bwMode="auto">
        <a:xfrm>
          <a:off x="10039350" y="9696450"/>
          <a:ext cx="1029105" cy="22860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21</xdr:col>
      <xdr:colOff>247650</xdr:colOff>
      <xdr:row>52</xdr:row>
      <xdr:rowOff>0</xdr:rowOff>
    </xdr:from>
    <xdr:to>
      <xdr:col>23</xdr:col>
      <xdr:colOff>457605</xdr:colOff>
      <xdr:row>53</xdr:row>
      <xdr:rowOff>133350</xdr:rowOff>
    </xdr:to>
    <xdr:sp macro="" textlink="">
      <xdr:nvSpPr>
        <xdr:cNvPr id="5" name="Option Button 11" hidden="1">
          <a:extLst>
            <a:ext uri="{63B3BB69-23CF-44E3-9099-C40C66FF867C}">
              <a14:compatExt xmlns:a14="http://schemas.microsoft.com/office/drawing/2010/main" spid="_x0000_s4107"/>
            </a:ext>
            <a:ext uri="{FF2B5EF4-FFF2-40B4-BE49-F238E27FC236}">
              <a16:creationId xmlns:a16="http://schemas.microsoft.com/office/drawing/2014/main" id="{00000000-0008-0000-0000-000005000000}"/>
            </a:ext>
          </a:extLst>
        </xdr:cNvPr>
        <xdr:cNvSpPr/>
      </xdr:nvSpPr>
      <xdr:spPr bwMode="auto">
        <a:xfrm>
          <a:off x="10039350" y="9906000"/>
          <a:ext cx="1029105" cy="22859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11</xdr:col>
          <xdr:colOff>85725</xdr:colOff>
          <xdr:row>52</xdr:row>
          <xdr:rowOff>0</xdr:rowOff>
        </xdr:from>
        <xdr:to>
          <xdr:col>21</xdr:col>
          <xdr:colOff>47625</xdr:colOff>
          <xdr:row>53</xdr:row>
          <xdr:rowOff>152400</xdr:rowOff>
        </xdr:to>
        <xdr:sp macro="" textlink="">
          <xdr:nvSpPr>
            <xdr:cNvPr id="1068" name="Group Box 44" hidden="1">
              <a:extLst>
                <a:ext uri="{63B3BB69-23CF-44E3-9099-C40C66FF867C}">
                  <a14:compatExt spid="_x0000_s1068"/>
                </a:ext>
                <a:ext uri="{FF2B5EF4-FFF2-40B4-BE49-F238E27FC236}">
                  <a16:creationId xmlns:a16="http://schemas.microsoft.com/office/drawing/2014/main" id="{00000000-0008-0000-0000-00002C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76200</xdr:colOff>
          <xdr:row>54</xdr:row>
          <xdr:rowOff>66675</xdr:rowOff>
        </xdr:from>
        <xdr:to>
          <xdr:col>21</xdr:col>
          <xdr:colOff>38100</xdr:colOff>
          <xdr:row>55</xdr:row>
          <xdr:rowOff>142875</xdr:rowOff>
        </xdr:to>
        <xdr:sp macro="" textlink="">
          <xdr:nvSpPr>
            <xdr:cNvPr id="1072" name="Group Box 48" hidden="1">
              <a:extLst>
                <a:ext uri="{63B3BB69-23CF-44E3-9099-C40C66FF867C}">
                  <a14:compatExt spid="_x0000_s1072"/>
                </a:ext>
                <a:ext uri="{FF2B5EF4-FFF2-40B4-BE49-F238E27FC236}">
                  <a16:creationId xmlns:a16="http://schemas.microsoft.com/office/drawing/2014/main" id="{00000000-0008-0000-0000-000030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86A6CC-1BFE-4524-AA61-B52595D67718}" name="INGENIEROS" displayName="INGENIEROS" ref="Q40:Q56" totalsRowShown="0" headerRowDxfId="37" dataDxfId="0" headerRowBorderDxfId="36" tableBorderDxfId="35">
  <autoFilter ref="Q40:Q56" xr:uid="{3E86A6CC-1BFE-4524-AA61-B52595D67718}"/>
  <tableColumns count="1">
    <tableColumn id="1" xr3:uid="{EAF7BBE3-6F6B-4572-9132-7351FA459F62}" name="Ingeniero" dataDxfId="1"/>
  </tableColumns>
  <tableStyleInfo name="TableStyleDark6"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4.xml"/><Relationship Id="rId3" Type="http://schemas.openxmlformats.org/officeDocument/2006/relationships/vmlDrawing" Target="../drawings/vmlDrawing1.vml"/><Relationship Id="rId7" Type="http://schemas.openxmlformats.org/officeDocument/2006/relationships/ctrlProp" Target="../ctrlProps/ctrlProp3.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2.v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E4A9B-0D87-4339-8375-11C8B9EB637A}">
  <sheetPr codeName="Hoja1"/>
  <dimension ref="A1:Z58"/>
  <sheetViews>
    <sheetView view="pageLayout" zoomScaleNormal="100" zoomScaleSheetLayoutView="96" workbookViewId="0">
      <selection activeCell="W10" sqref="W10"/>
    </sheetView>
  </sheetViews>
  <sheetFormatPr baseColWidth="10" defaultColWidth="11.42578125" defaultRowHeight="15" x14ac:dyDescent="0.25"/>
  <cols>
    <col min="1" max="1" width="0.42578125" customWidth="1"/>
    <col min="2" max="2" width="4" customWidth="1"/>
    <col min="3" max="3" width="10" customWidth="1"/>
    <col min="4" max="4" width="9.140625" customWidth="1"/>
    <col min="5" max="5" width="15" customWidth="1"/>
    <col min="6" max="6" width="17.85546875" customWidth="1"/>
    <col min="7" max="7" width="7.5703125" customWidth="1"/>
    <col min="8" max="8" width="10.140625" customWidth="1"/>
    <col min="9" max="9" width="0.5703125" customWidth="1"/>
    <col min="10" max="10" width="7.140625" customWidth="1"/>
    <col min="11" max="11" width="6.28515625" customWidth="1"/>
    <col min="12" max="12" width="7.140625" customWidth="1"/>
    <col min="13" max="13" width="7" customWidth="1"/>
    <col min="14" max="14" width="0.5703125" customWidth="1"/>
    <col min="15" max="15" width="10.7109375" customWidth="1"/>
    <col min="16" max="16" width="13" customWidth="1"/>
    <col min="17" max="17" width="0.5703125" customWidth="1"/>
    <col min="18" max="18" width="10" customWidth="1"/>
    <col min="19" max="19" width="11.5703125" customWidth="1"/>
    <col min="20" max="20" width="12.28515625" customWidth="1"/>
    <col min="21" max="21" width="10.42578125" customWidth="1"/>
    <col min="22" max="22" width="10.85546875" customWidth="1"/>
    <col min="23" max="23" width="0.5703125" customWidth="1"/>
    <col min="24" max="24" width="10" customWidth="1"/>
    <col min="25" max="25" width="0.42578125" customWidth="1"/>
  </cols>
  <sheetData>
    <row r="1" spans="1:25" ht="4.5" customHeight="1" x14ac:dyDescent="0.25">
      <c r="A1" s="366"/>
      <c r="B1" s="366"/>
      <c r="C1" s="366"/>
      <c r="D1" s="366"/>
      <c r="E1" s="366"/>
      <c r="F1" s="366"/>
      <c r="G1" s="366"/>
      <c r="H1" s="366"/>
      <c r="I1" s="366"/>
      <c r="J1" s="366"/>
      <c r="K1" s="366"/>
      <c r="L1" s="366"/>
      <c r="M1" s="366"/>
      <c r="N1" s="366"/>
      <c r="O1" s="366"/>
      <c r="P1" s="366"/>
      <c r="Q1" s="366"/>
      <c r="R1" s="366"/>
      <c r="S1" s="366"/>
      <c r="T1" s="366"/>
      <c r="U1" s="366"/>
      <c r="V1" s="366"/>
      <c r="W1" s="366"/>
      <c r="X1" s="366"/>
      <c r="Y1" s="366"/>
    </row>
    <row r="2" spans="1:25" ht="13.5" customHeight="1" thickBot="1" x14ac:dyDescent="0.3">
      <c r="A2" s="10"/>
      <c r="B2" s="389" t="s">
        <v>0</v>
      </c>
      <c r="C2" s="389"/>
      <c r="D2" s="389"/>
      <c r="E2" s="389"/>
      <c r="F2" s="389"/>
      <c r="G2" s="102"/>
      <c r="H2" s="378" t="s">
        <v>1</v>
      </c>
      <c r="I2" s="378"/>
      <c r="J2" s="378"/>
      <c r="K2" s="378"/>
      <c r="L2" s="378"/>
      <c r="M2" s="378"/>
      <c r="N2" s="378"/>
      <c r="O2" s="378"/>
      <c r="P2" s="378"/>
      <c r="Q2" s="102"/>
      <c r="R2" s="378" t="s">
        <v>2</v>
      </c>
      <c r="S2" s="378"/>
      <c r="T2" s="378"/>
      <c r="U2" s="378"/>
      <c r="V2" s="378"/>
      <c r="W2" s="378"/>
      <c r="X2" s="378"/>
      <c r="Y2" s="1"/>
    </row>
    <row r="3" spans="1:25" ht="19.5" customHeight="1" x14ac:dyDescent="0.3">
      <c r="A3" s="10"/>
      <c r="B3" s="398" t="s">
        <v>3</v>
      </c>
      <c r="C3" s="399"/>
      <c r="D3" s="399"/>
      <c r="E3" s="392"/>
      <c r="F3" s="393"/>
      <c r="G3" s="14"/>
      <c r="H3" s="394" t="s">
        <v>4</v>
      </c>
      <c r="I3" s="395"/>
      <c r="J3" s="395"/>
      <c r="K3" s="395"/>
      <c r="L3" s="390"/>
      <c r="M3" s="390"/>
      <c r="N3" s="390"/>
      <c r="O3" s="390"/>
      <c r="P3" s="391"/>
      <c r="Q3" s="15"/>
      <c r="R3" s="359" t="s">
        <v>5</v>
      </c>
      <c r="S3" s="360"/>
      <c r="T3" s="130" t="s">
        <v>6</v>
      </c>
      <c r="U3" s="131" t="s">
        <v>7</v>
      </c>
      <c r="V3" s="130" t="s">
        <v>8</v>
      </c>
      <c r="W3" s="431" t="s">
        <v>9</v>
      </c>
      <c r="X3" s="432"/>
      <c r="Y3" s="1"/>
    </row>
    <row r="4" spans="1:25" ht="16.5" x14ac:dyDescent="0.3">
      <c r="A4" s="10"/>
      <c r="B4" s="400" t="s">
        <v>10</v>
      </c>
      <c r="C4" s="401"/>
      <c r="D4" s="402"/>
      <c r="E4" s="362"/>
      <c r="F4" s="388"/>
      <c r="G4" s="14"/>
      <c r="H4" s="396" t="s">
        <v>11</v>
      </c>
      <c r="I4" s="397"/>
      <c r="J4" s="397"/>
      <c r="K4" s="397"/>
      <c r="L4" s="403" t="s">
        <v>12</v>
      </c>
      <c r="M4" s="403"/>
      <c r="N4" s="403"/>
      <c r="O4" s="403"/>
      <c r="P4" s="404"/>
      <c r="Q4" s="15"/>
      <c r="R4" s="362" t="s">
        <v>13</v>
      </c>
      <c r="S4" s="363"/>
      <c r="T4" s="127" t="s">
        <v>13</v>
      </c>
      <c r="U4" s="127" t="s">
        <v>13</v>
      </c>
      <c r="V4" s="127" t="s">
        <v>13</v>
      </c>
      <c r="W4" s="433" t="str">
        <f>IFERROR(INDEX(referencias!$O$71:$P$85,MATCH(V4,referencias!$O$71:$O$85,0),2),"NA")</f>
        <v>NA</v>
      </c>
      <c r="X4" s="434"/>
      <c r="Y4" s="1"/>
    </row>
    <row r="5" spans="1:25" ht="16.5" x14ac:dyDescent="0.3">
      <c r="A5" s="10"/>
      <c r="B5" s="400" t="s">
        <v>14</v>
      </c>
      <c r="C5" s="401"/>
      <c r="D5" s="402"/>
      <c r="E5" s="435"/>
      <c r="F5" s="436"/>
      <c r="G5" s="16"/>
      <c r="H5" s="437" t="s">
        <v>15</v>
      </c>
      <c r="I5" s="438"/>
      <c r="J5" s="438"/>
      <c r="K5" s="438"/>
      <c r="L5" s="438"/>
      <c r="M5" s="438"/>
      <c r="N5" s="438"/>
      <c r="O5" s="439" t="s">
        <v>16</v>
      </c>
      <c r="P5" s="440"/>
      <c r="Q5" s="15"/>
      <c r="R5" s="362" t="s">
        <v>13</v>
      </c>
      <c r="S5" s="363"/>
      <c r="T5" s="127" t="s">
        <v>13</v>
      </c>
      <c r="U5" s="127" t="s">
        <v>13</v>
      </c>
      <c r="V5" s="127" t="s">
        <v>13</v>
      </c>
      <c r="W5" s="433" t="str">
        <f>IFERROR(INDEX(referencias!$O$71:$P$85,MATCH(V5,referencias!$O$71:$O$85,0),2),"NA")</f>
        <v>NA</v>
      </c>
      <c r="X5" s="434"/>
      <c r="Y5" s="1"/>
    </row>
    <row r="6" spans="1:25" ht="18" customHeight="1" x14ac:dyDescent="0.3">
      <c r="A6" s="10"/>
      <c r="B6" s="400" t="s">
        <v>17</v>
      </c>
      <c r="C6" s="401"/>
      <c r="D6" s="402"/>
      <c r="E6" s="362" t="s">
        <v>18</v>
      </c>
      <c r="F6" s="388"/>
      <c r="G6" s="85" t="str">
        <f>IFERROR((LEFT(E6,FIND("°",E6)-1))+((MID(E6,FIND("°",E6)+1,FIND("'",E6)-FIND("°",E6)-1))/60)+((MID(E6,FIND("'",E6)+1,FIND("""",E6)-FIND("'",E6)-1))*1/3600),"")</f>
        <v/>
      </c>
      <c r="H6" s="357"/>
      <c r="I6" s="358"/>
      <c r="J6" s="358"/>
      <c r="K6" s="358"/>
      <c r="L6" s="358"/>
      <c r="M6" s="358"/>
      <c r="N6" s="358"/>
      <c r="O6" s="385" t="str">
        <f>IFERROR(INDEX(referencias!$Q$41:$S$56,(MATCH(Registro!H6,referencias!$Q$41:$Q$56,0)),3),"NA")</f>
        <v>NA</v>
      </c>
      <c r="P6" s="428"/>
      <c r="Q6" s="15"/>
      <c r="R6" s="357" t="s">
        <v>13</v>
      </c>
      <c r="S6" s="358"/>
      <c r="T6" s="127" t="s">
        <v>13</v>
      </c>
      <c r="U6" s="127" t="s">
        <v>13</v>
      </c>
      <c r="V6" s="127" t="s">
        <v>13</v>
      </c>
      <c r="W6" s="433" t="str">
        <f>IFERROR(INDEX(referencias!$O$71:$P$85,MATCH(V6,referencias!$O$71:$O$85,0),2),"NA")</f>
        <v>NA</v>
      </c>
      <c r="X6" s="434"/>
      <c r="Y6" s="1"/>
    </row>
    <row r="7" spans="1:25" ht="16.5" x14ac:dyDescent="0.3">
      <c r="A7" s="10"/>
      <c r="B7" s="400" t="s">
        <v>19</v>
      </c>
      <c r="C7" s="401"/>
      <c r="D7" s="402"/>
      <c r="E7" s="362" t="s">
        <v>20</v>
      </c>
      <c r="F7" s="388"/>
      <c r="G7" s="85" t="str">
        <f>IFERROR(((LEFT(E7,FIND("°",E7)-1))+((MID(E7,FIND("°",E7)+1,FIND("'",E7)-FIND("°",E7)-1))/60)+((MID(E7,FIND("'",E7)+1,FIND("""",E7)-FIND("'",E7)-1))*1/3600))*-1,"")</f>
        <v/>
      </c>
      <c r="H7" s="382" t="s">
        <v>21</v>
      </c>
      <c r="I7" s="383"/>
      <c r="J7" s="383"/>
      <c r="K7" s="383"/>
      <c r="L7" s="383"/>
      <c r="M7" s="383"/>
      <c r="N7" s="383"/>
      <c r="O7" s="386" t="s">
        <v>22</v>
      </c>
      <c r="P7" s="387"/>
      <c r="Q7" s="15"/>
      <c r="R7" s="357" t="s">
        <v>13</v>
      </c>
      <c r="S7" s="358"/>
      <c r="T7" s="132" t="s">
        <v>13</v>
      </c>
      <c r="U7" s="127" t="s">
        <v>13</v>
      </c>
      <c r="V7" s="127" t="s">
        <v>13</v>
      </c>
      <c r="W7" s="433" t="str">
        <f>IFERROR(INDEX(referencias!$O$71:$P$85,MATCH(V7,referencias!$O$71:$O$85,0),2),"NA")</f>
        <v>NA</v>
      </c>
      <c r="X7" s="434"/>
      <c r="Y7" s="1"/>
    </row>
    <row r="8" spans="1:25" ht="17.25" thickBot="1" x14ac:dyDescent="0.35">
      <c r="A8" s="10"/>
      <c r="B8" s="400" t="s">
        <v>23</v>
      </c>
      <c r="C8" s="401"/>
      <c r="D8" s="402"/>
      <c r="E8" s="362"/>
      <c r="F8" s="388"/>
      <c r="G8" s="14"/>
      <c r="H8" s="384"/>
      <c r="I8" s="385"/>
      <c r="J8" s="385"/>
      <c r="K8" s="385"/>
      <c r="L8" s="385"/>
      <c r="M8" s="385"/>
      <c r="N8" s="385"/>
      <c r="O8" s="385" t="str">
        <f>IFERROR(INDEX(referencias!$Q$41:$R$56,(MATCH(Registro!H6,referencias!$Q$41:$Q$56,0)),2),"NA")</f>
        <v>NA</v>
      </c>
      <c r="P8" s="428"/>
      <c r="Q8" s="15"/>
      <c r="R8" s="364" t="s">
        <v>13</v>
      </c>
      <c r="S8" s="365"/>
      <c r="T8" s="133" t="s">
        <v>13</v>
      </c>
      <c r="U8" s="133" t="s">
        <v>13</v>
      </c>
      <c r="V8" s="133" t="s">
        <v>13</v>
      </c>
      <c r="W8" s="408" t="str">
        <f>IFERROR(INDEX(referencias!$O$71:$P$85,MATCH(V8,referencias!$O$71:$O$85,0),2),"NA")</f>
        <v>NA</v>
      </c>
      <c r="X8" s="409"/>
      <c r="Y8" s="1"/>
    </row>
    <row r="9" spans="1:25" ht="16.5" x14ac:dyDescent="0.3">
      <c r="A9" s="10"/>
      <c r="B9" s="413" t="s">
        <v>24</v>
      </c>
      <c r="C9" s="414"/>
      <c r="D9" s="415"/>
      <c r="E9" s="362"/>
      <c r="F9" s="388"/>
      <c r="G9" s="14"/>
      <c r="H9" s="430" t="s">
        <v>15</v>
      </c>
      <c r="I9" s="386"/>
      <c r="J9" s="386"/>
      <c r="K9" s="386"/>
      <c r="L9" s="386"/>
      <c r="M9" s="386"/>
      <c r="N9" s="386"/>
      <c r="O9" s="383" t="s">
        <v>16</v>
      </c>
      <c r="P9" s="429"/>
      <c r="Q9" s="15"/>
      <c r="R9" s="361"/>
      <c r="S9" s="361"/>
      <c r="T9" s="17"/>
      <c r="U9" s="17"/>
      <c r="V9" s="14"/>
      <c r="W9" s="410"/>
      <c r="X9" s="410"/>
      <c r="Y9" s="1"/>
    </row>
    <row r="10" spans="1:25" ht="17.25" customHeight="1" x14ac:dyDescent="0.3">
      <c r="A10" s="10"/>
      <c r="B10" s="400" t="s">
        <v>25</v>
      </c>
      <c r="C10" s="401"/>
      <c r="D10" s="402"/>
      <c r="E10" s="362"/>
      <c r="F10" s="388"/>
      <c r="G10" s="17"/>
      <c r="H10" s="357"/>
      <c r="I10" s="358"/>
      <c r="J10" s="358"/>
      <c r="K10" s="358"/>
      <c r="L10" s="358"/>
      <c r="M10" s="358"/>
      <c r="N10" s="358"/>
      <c r="O10" s="385" t="str">
        <f>IFERROR(INDEX(referencias!$Q$41:$S$56,(MATCH(Registro!H10,referencias!$Q$41:$Q$56,0)),3),"NA")</f>
        <v>NA</v>
      </c>
      <c r="P10" s="428"/>
      <c r="Q10" s="17"/>
      <c r="R10" s="15"/>
      <c r="S10" s="15"/>
      <c r="T10" s="15"/>
      <c r="U10" s="15"/>
      <c r="V10" s="15"/>
      <c r="W10" s="15"/>
      <c r="X10" s="14"/>
      <c r="Y10" s="1"/>
    </row>
    <row r="11" spans="1:25" ht="16.5" customHeight="1" x14ac:dyDescent="0.3">
      <c r="A11" s="10"/>
      <c r="B11" s="400" t="s">
        <v>26</v>
      </c>
      <c r="C11" s="401"/>
      <c r="D11" s="402"/>
      <c r="E11" s="362"/>
      <c r="F11" s="388"/>
      <c r="G11" s="19"/>
      <c r="H11" s="453" t="s">
        <v>21</v>
      </c>
      <c r="I11" s="439"/>
      <c r="J11" s="439"/>
      <c r="K11" s="439"/>
      <c r="L11" s="439"/>
      <c r="M11" s="439"/>
      <c r="N11" s="439"/>
      <c r="O11" s="438" t="s">
        <v>22</v>
      </c>
      <c r="P11" s="444"/>
      <c r="Q11" s="17"/>
      <c r="R11" s="15"/>
      <c r="S11" s="452"/>
      <c r="T11" s="452"/>
      <c r="U11" s="452"/>
      <c r="V11" s="15"/>
      <c r="W11" s="15"/>
      <c r="X11" s="14"/>
      <c r="Y11" s="1"/>
    </row>
    <row r="12" spans="1:25" s="31" customFormat="1" ht="17.25" thickBot="1" x14ac:dyDescent="0.35">
      <c r="A12" s="27"/>
      <c r="B12" s="413" t="s">
        <v>27</v>
      </c>
      <c r="C12" s="414"/>
      <c r="D12" s="415"/>
      <c r="E12" s="362"/>
      <c r="F12" s="388"/>
      <c r="G12" s="20"/>
      <c r="H12" s="454"/>
      <c r="I12" s="445"/>
      <c r="J12" s="445"/>
      <c r="K12" s="445"/>
      <c r="L12" s="445"/>
      <c r="M12" s="445"/>
      <c r="N12" s="445"/>
      <c r="O12" s="445" t="str">
        <f>IFERROR(INDEX(referencias!$Q$41:$R$56,(MATCH(Registro!H10,referencias!$Q$41:$Q$56,0)),2),"NA")</f>
        <v>NA</v>
      </c>
      <c r="P12" s="446"/>
      <c r="Q12" s="20"/>
      <c r="R12" s="28"/>
      <c r="S12" s="28"/>
      <c r="T12" s="28"/>
      <c r="U12" s="28"/>
      <c r="V12" s="28"/>
      <c r="W12" s="28"/>
      <c r="X12" s="29"/>
      <c r="Y12" s="30"/>
    </row>
    <row r="13" spans="1:25" s="31" customFormat="1" ht="17.25" thickBot="1" x14ac:dyDescent="0.35">
      <c r="A13" s="27"/>
      <c r="B13" s="416" t="s">
        <v>28</v>
      </c>
      <c r="C13" s="417"/>
      <c r="D13" s="418"/>
      <c r="E13" s="450"/>
      <c r="F13" s="451"/>
      <c r="G13" s="20"/>
      <c r="H13" s="20"/>
      <c r="I13" s="20"/>
      <c r="J13" s="20"/>
      <c r="K13" s="20"/>
      <c r="L13" s="20"/>
      <c r="M13" s="20"/>
      <c r="N13" s="20"/>
      <c r="O13" s="20"/>
      <c r="P13" s="20"/>
      <c r="Q13" s="20"/>
      <c r="R13" s="28"/>
      <c r="S13" s="28"/>
      <c r="T13" s="28"/>
      <c r="U13" s="28"/>
      <c r="V13" s="28"/>
      <c r="W13" s="28"/>
      <c r="X13" s="29"/>
      <c r="Y13" s="30"/>
    </row>
    <row r="14" spans="1:25" ht="4.5" customHeight="1" thickBot="1" x14ac:dyDescent="0.3">
      <c r="A14" s="10"/>
      <c r="B14" s="18"/>
      <c r="C14" s="17"/>
      <c r="D14" s="14"/>
      <c r="E14" s="17"/>
      <c r="F14" s="17"/>
      <c r="G14" s="17"/>
      <c r="H14" s="17"/>
      <c r="I14" s="17"/>
      <c r="J14" s="17"/>
      <c r="K14" s="17"/>
      <c r="L14" s="17"/>
      <c r="M14" s="17"/>
      <c r="N14" s="17"/>
      <c r="O14" s="17"/>
      <c r="P14" s="17"/>
      <c r="Q14" s="17"/>
      <c r="R14" s="14"/>
      <c r="S14" s="14"/>
      <c r="T14" s="14"/>
      <c r="U14" s="14"/>
      <c r="V14" s="14"/>
      <c r="W14" s="14"/>
      <c r="X14" s="14"/>
      <c r="Y14" s="1"/>
    </row>
    <row r="15" spans="1:25" ht="13.5" customHeight="1" thickBot="1" x14ac:dyDescent="0.3">
      <c r="A15" s="1"/>
      <c r="B15" s="375" t="s">
        <v>29</v>
      </c>
      <c r="C15" s="376"/>
      <c r="D15" s="376"/>
      <c r="E15" s="376"/>
      <c r="F15" s="376"/>
      <c r="G15" s="376"/>
      <c r="H15" s="376"/>
      <c r="I15" s="376"/>
      <c r="J15" s="376"/>
      <c r="K15" s="376"/>
      <c r="L15" s="376"/>
      <c r="M15" s="376"/>
      <c r="N15" s="376"/>
      <c r="O15" s="376"/>
      <c r="P15" s="376"/>
      <c r="Q15" s="376"/>
      <c r="R15" s="376"/>
      <c r="S15" s="376"/>
      <c r="T15" s="376"/>
      <c r="U15" s="376"/>
      <c r="V15" s="376"/>
      <c r="W15" s="376"/>
      <c r="X15" s="377"/>
      <c r="Y15" s="1"/>
    </row>
    <row r="16" spans="1:25" ht="4.5" customHeight="1" thickBot="1" x14ac:dyDescent="0.3">
      <c r="A16" s="10"/>
      <c r="B16" s="113"/>
      <c r="C16" s="113"/>
      <c r="D16" s="113"/>
      <c r="E16" s="113"/>
      <c r="F16" s="113"/>
      <c r="G16" s="113"/>
      <c r="H16" s="113"/>
      <c r="I16" s="113"/>
      <c r="J16" s="113"/>
      <c r="K16" s="113"/>
      <c r="L16" s="113"/>
      <c r="M16" s="113"/>
      <c r="N16" s="113"/>
      <c r="O16" s="113"/>
      <c r="P16" s="113"/>
      <c r="Q16" s="113"/>
      <c r="R16" s="113"/>
      <c r="S16" s="113"/>
      <c r="T16" s="113"/>
      <c r="U16" s="113"/>
      <c r="V16" s="113"/>
      <c r="W16" s="113"/>
      <c r="X16" s="113"/>
      <c r="Y16" s="1"/>
    </row>
    <row r="17" spans="1:25" ht="13.5" customHeight="1" thickBot="1" x14ac:dyDescent="0.3">
      <c r="A17" s="10"/>
      <c r="B17" s="372" t="s">
        <v>30</v>
      </c>
      <c r="C17" s="373"/>
      <c r="D17" s="373"/>
      <c r="E17" s="373"/>
      <c r="F17" s="373"/>
      <c r="G17" s="373"/>
      <c r="H17" s="374"/>
      <c r="I17" s="114"/>
      <c r="J17" s="375" t="s">
        <v>31</v>
      </c>
      <c r="K17" s="376"/>
      <c r="L17" s="376"/>
      <c r="M17" s="377"/>
      <c r="N17" s="115"/>
      <c r="O17" s="375" t="s">
        <v>32</v>
      </c>
      <c r="P17" s="377"/>
      <c r="Q17" s="115"/>
      <c r="R17" s="375" t="s">
        <v>33</v>
      </c>
      <c r="S17" s="376"/>
      <c r="T17" s="376"/>
      <c r="U17" s="376"/>
      <c r="V17" s="377"/>
      <c r="W17" s="115"/>
      <c r="X17" s="115"/>
      <c r="Y17" s="1"/>
    </row>
    <row r="18" spans="1:25" ht="4.5" customHeight="1" thickBot="1" x14ac:dyDescent="0.3">
      <c r="A18" s="10"/>
      <c r="B18" s="113"/>
      <c r="C18" s="113"/>
      <c r="D18" s="113"/>
      <c r="E18" s="113"/>
      <c r="F18" s="113"/>
      <c r="G18" s="113"/>
      <c r="H18" s="113"/>
      <c r="I18" s="113"/>
      <c r="J18" s="113"/>
      <c r="K18" s="113"/>
      <c r="L18" s="113"/>
      <c r="M18" s="113"/>
      <c r="N18" s="113"/>
      <c r="O18" s="113"/>
      <c r="P18" s="113"/>
      <c r="Q18" s="113"/>
      <c r="R18" s="113"/>
      <c r="S18" s="113"/>
      <c r="T18" s="113"/>
      <c r="U18" s="113"/>
      <c r="V18" s="113"/>
      <c r="W18" s="113"/>
      <c r="X18" s="113"/>
      <c r="Y18" s="1"/>
    </row>
    <row r="19" spans="1:25" ht="37.5" customHeight="1" x14ac:dyDescent="0.25">
      <c r="A19" s="11"/>
      <c r="B19" s="411" t="s">
        <v>34</v>
      </c>
      <c r="C19" s="367" t="s">
        <v>35</v>
      </c>
      <c r="D19" s="367" t="s">
        <v>36</v>
      </c>
      <c r="E19" s="367" t="s">
        <v>37</v>
      </c>
      <c r="F19" s="367" t="s">
        <v>38</v>
      </c>
      <c r="G19" s="367" t="s">
        <v>39</v>
      </c>
      <c r="H19" s="369" t="s">
        <v>40</v>
      </c>
      <c r="I19" s="116"/>
      <c r="J19" s="371" t="s">
        <v>41</v>
      </c>
      <c r="K19" s="367"/>
      <c r="L19" s="367" t="s">
        <v>42</v>
      </c>
      <c r="M19" s="369"/>
      <c r="N19" s="117"/>
      <c r="O19" s="371" t="s">
        <v>43</v>
      </c>
      <c r="P19" s="369"/>
      <c r="Q19" s="118"/>
      <c r="R19" s="371" t="s">
        <v>44</v>
      </c>
      <c r="S19" s="367" t="s">
        <v>45</v>
      </c>
      <c r="T19" s="367" t="s">
        <v>46</v>
      </c>
      <c r="U19" s="367" t="s">
        <v>47</v>
      </c>
      <c r="V19" s="369" t="s">
        <v>48</v>
      </c>
      <c r="W19" s="116"/>
      <c r="X19" s="379" t="s">
        <v>49</v>
      </c>
      <c r="Y19" s="1"/>
    </row>
    <row r="20" spans="1:25" ht="13.5" customHeight="1" thickBot="1" x14ac:dyDescent="0.3">
      <c r="A20" s="11"/>
      <c r="B20" s="412"/>
      <c r="C20" s="368"/>
      <c r="D20" s="368"/>
      <c r="E20" s="368"/>
      <c r="F20" s="368"/>
      <c r="G20" s="368"/>
      <c r="H20" s="370"/>
      <c r="I20" s="116"/>
      <c r="J20" s="137" t="s">
        <v>50</v>
      </c>
      <c r="K20" s="135" t="s">
        <v>51</v>
      </c>
      <c r="L20" s="135" t="s">
        <v>50</v>
      </c>
      <c r="M20" s="136" t="s">
        <v>51</v>
      </c>
      <c r="N20" s="117"/>
      <c r="O20" s="134" t="s">
        <v>52</v>
      </c>
      <c r="P20" s="138" t="s">
        <v>53</v>
      </c>
      <c r="Q20" s="119"/>
      <c r="R20" s="381"/>
      <c r="S20" s="368"/>
      <c r="T20" s="368"/>
      <c r="U20" s="368"/>
      <c r="V20" s="370"/>
      <c r="W20" s="116"/>
      <c r="X20" s="380"/>
      <c r="Y20" s="1"/>
    </row>
    <row r="21" spans="1:25" x14ac:dyDescent="0.25">
      <c r="A21" s="10" t="str">
        <f>E21&amp;F21</f>
        <v>NANo Aplica</v>
      </c>
      <c r="B21" s="322" t="str">
        <f>IF(A21&lt;&gt;"NANo Aplica",ROWS($B$21:B21),"NA")</f>
        <v>NA</v>
      </c>
      <c r="C21" s="139">
        <v>0</v>
      </c>
      <c r="D21" s="140">
        <v>0</v>
      </c>
      <c r="E21" s="140" t="s">
        <v>13</v>
      </c>
      <c r="F21" s="141" t="s">
        <v>54</v>
      </c>
      <c r="G21" s="142" t="str">
        <f>IFERROR(MOD(
DEGREES(ATAN2(
COS(RADIANS($G$6))*SIN(RADIANS($N21))
-SIN(RADIANS($G$6))*COS(RADIANS($N21))*COS(RADIANS($Q21)-RADIANS($G$7)),
SIN(RADIANS($Q21)-RADIANS($G$7))*COS(RADIANS($N21)))),360),"NA")</f>
        <v>NA</v>
      </c>
      <c r="H21" s="143" t="str">
        <f>IFERROR(ACOS(SIN(RADIANS($G$6))*SIN(RADIANS($N21))+COS(RADIANS($G$6))*COS(RADIANS($N21))*COS(RADIANS($Q21)-RADIANS($G$7)))*6371,"NA")</f>
        <v>NA</v>
      </c>
      <c r="I21" s="120" t="str">
        <f>IFERROR(INDEX(referencias!$P$1:$Q$35,MATCH(E21,referencias!$Q$1:$Q$35,0),1),"")</f>
        <v>NA</v>
      </c>
      <c r="J21" s="155">
        <v>0</v>
      </c>
      <c r="K21" s="156">
        <v>0</v>
      </c>
      <c r="L21" s="157">
        <v>0</v>
      </c>
      <c r="M21" s="158">
        <v>0</v>
      </c>
      <c r="N21" s="121" t="str">
        <f>IFERROR(INDEX(Coordenadas!$A$2:$F$1500,MATCH(A21,Coordenadas!$D$2:$D$1500,0),5),"")</f>
        <v/>
      </c>
      <c r="O21" s="169">
        <v>1</v>
      </c>
      <c r="P21" s="170" t="str" cm="1">
        <f t="array" ref="P21">_xlfn.IFS(O21=1,"Mala",O21=2,"Mediocre",O21=3,"Aceptable",O21=4,"Buena",O21=5,"Excelente",O21="","",O21="NA","NA")</f>
        <v>Mala</v>
      </c>
      <c r="Q21" s="122" t="str">
        <f>IFERROR(INDEX(Coordenadas!$A$2:$F$1500,MATCH(A21,Coordenadas!$D$2:$D$1500,0),6),"")</f>
        <v/>
      </c>
      <c r="R21" s="175" t="s">
        <v>13</v>
      </c>
      <c r="S21" s="176" t="s">
        <v>13</v>
      </c>
      <c r="T21" s="177" t="s">
        <v>13</v>
      </c>
      <c r="U21" s="177" t="s">
        <v>13</v>
      </c>
      <c r="V21" s="178" t="str">
        <f>IFERROR(ABS(J21-R21),"NA")</f>
        <v>NA</v>
      </c>
      <c r="W21" s="123"/>
      <c r="X21" s="186" t="s">
        <v>13</v>
      </c>
      <c r="Y21" s="1"/>
    </row>
    <row r="22" spans="1:25" x14ac:dyDescent="0.25">
      <c r="A22" s="10" t="str">
        <f t="shared" ref="A22:A29" si="0">E22&amp;F22</f>
        <v>NANo Aplica</v>
      </c>
      <c r="B22" s="323" t="str">
        <f>IF(A22&lt;&gt;"NANo Aplica",ROWS($B$21:B22),"NA")</f>
        <v>NA</v>
      </c>
      <c r="C22" s="144">
        <v>0</v>
      </c>
      <c r="D22" s="145">
        <v>0</v>
      </c>
      <c r="E22" s="145" t="s">
        <v>13</v>
      </c>
      <c r="F22" s="146" t="s">
        <v>54</v>
      </c>
      <c r="G22" s="147" t="str">
        <f t="shared" ref="G22:H41" si="1">IFERROR(MOD(
DEGREES(ATAN2(
COS(RADIANS($G$6))*SIN(RADIANS($N22))
-SIN(RADIANS($G$6))*COS(RADIANS($N22))*COS(RADIANS($Q22)-RADIANS($G$7)),
SIN(RADIANS($Q22)-RADIANS($G$7))*COS(RADIANS($N22)))),360),"NA")</f>
        <v>NA</v>
      </c>
      <c r="H22" s="148" t="str">
        <f t="shared" ref="H22:H41" si="2">IFERROR(ACOS(SIN(RADIANS($G$6))*SIN(RADIANS($N22))+COS(RADIANS($G$6))*COS(RADIANS($N22))*COS(RADIANS($Q22)-RADIANS($G$7)))*6371,"NA")</f>
        <v>NA</v>
      </c>
      <c r="I22" s="120" t="str">
        <f>IFERROR(INDEX(referencias!$P$1:$Q$35,MATCH(E22,referencias!$Q$1:$Q$35,0),1),"")</f>
        <v>NA</v>
      </c>
      <c r="J22" s="159">
        <v>0</v>
      </c>
      <c r="K22" s="160">
        <v>0</v>
      </c>
      <c r="L22" s="161">
        <v>0</v>
      </c>
      <c r="M22" s="162">
        <v>0</v>
      </c>
      <c r="N22" s="121" t="str">
        <f>IFERROR(INDEX(Coordenadas!$A$2:$F$1500,MATCH(A22,Coordenadas!$D$2:$D$1500,0),5),"")</f>
        <v/>
      </c>
      <c r="O22" s="171">
        <v>1</v>
      </c>
      <c r="P22" s="172" t="str" cm="1">
        <f t="array" ref="P22">_xlfn.IFS(O22=1,"Mala",O22=2,"Mediocre",O22=3,"Aceptable",O22=4,"Buena",O22=5,"Excelente",O22="","",O22="NA","NA")</f>
        <v>Mala</v>
      </c>
      <c r="Q22" s="122" t="str">
        <f>IFERROR(INDEX(Coordenadas!$A$2:$F$1500,MATCH(A22,Coordenadas!$D$2:$D$1500,0),6),"")</f>
        <v/>
      </c>
      <c r="R22" s="179" t="s">
        <v>13</v>
      </c>
      <c r="S22" s="180" t="s">
        <v>13</v>
      </c>
      <c r="T22" s="181" t="s">
        <v>13</v>
      </c>
      <c r="U22" s="181" t="s">
        <v>13</v>
      </c>
      <c r="V22" s="182" t="str">
        <f>IFERROR(ABS(J22-R22),"NA")</f>
        <v>NA</v>
      </c>
      <c r="W22" s="123"/>
      <c r="X22" s="187" t="s">
        <v>13</v>
      </c>
      <c r="Y22" s="1"/>
    </row>
    <row r="23" spans="1:25" x14ac:dyDescent="0.25">
      <c r="A23" s="10" t="str">
        <f t="shared" si="0"/>
        <v>NANo Aplica</v>
      </c>
      <c r="B23" s="323" t="str">
        <f>IF(A23&lt;&gt;"NANo Aplica",ROWS($B$21:B23),"NA")</f>
        <v>NA</v>
      </c>
      <c r="C23" s="144">
        <v>0</v>
      </c>
      <c r="D23" s="145">
        <v>0</v>
      </c>
      <c r="E23" s="145" t="s">
        <v>13</v>
      </c>
      <c r="F23" s="146" t="s">
        <v>54</v>
      </c>
      <c r="G23" s="147" t="str">
        <f t="shared" si="1"/>
        <v>NA</v>
      </c>
      <c r="H23" s="148" t="str">
        <f t="shared" si="2"/>
        <v>NA</v>
      </c>
      <c r="I23" s="120" t="str">
        <f>IFERROR(INDEX(referencias!$P$1:$Q$35,MATCH(E23,referencias!$Q$1:$Q$35,0),1),"")</f>
        <v>NA</v>
      </c>
      <c r="J23" s="159">
        <v>0</v>
      </c>
      <c r="K23" s="160">
        <v>0</v>
      </c>
      <c r="L23" s="161">
        <v>0</v>
      </c>
      <c r="M23" s="162">
        <v>0</v>
      </c>
      <c r="N23" s="121" t="str">
        <f>IFERROR(INDEX(Coordenadas!$A$2:$F$1500,MATCH(A23,Coordenadas!$D$2:$D$1500,0),5),"")</f>
        <v/>
      </c>
      <c r="O23" s="171">
        <v>1</v>
      </c>
      <c r="P23" s="172" t="str" cm="1">
        <f t="array" ref="P23">_xlfn.IFS(O23=1,"Mala",O23=2,"Mediocre",O23=3,"Aceptable",O23=4,"Buena",O23=5,"Excelente",O23="","",O23="NA","NA")</f>
        <v>Mala</v>
      </c>
      <c r="Q23" s="122" t="str">
        <f>IFERROR(INDEX(Coordenadas!$A$2:$F$1500,MATCH(A23,Coordenadas!$D$2:$D$1500,0),6),"")</f>
        <v/>
      </c>
      <c r="R23" s="179" t="s">
        <v>13</v>
      </c>
      <c r="S23" s="180" t="s">
        <v>13</v>
      </c>
      <c r="T23" s="181" t="s">
        <v>13</v>
      </c>
      <c r="U23" s="181" t="s">
        <v>13</v>
      </c>
      <c r="V23" s="182" t="str">
        <f t="shared" ref="V23:V29" si="3">IFERROR(ABS(J23-R23),"NA")</f>
        <v>NA</v>
      </c>
      <c r="W23" s="123"/>
      <c r="X23" s="187" t="s">
        <v>13</v>
      </c>
      <c r="Y23" s="1"/>
    </row>
    <row r="24" spans="1:25" x14ac:dyDescent="0.25">
      <c r="A24" s="10" t="str">
        <f t="shared" si="0"/>
        <v>NANo Aplica</v>
      </c>
      <c r="B24" s="323" t="str">
        <f>IF(A24&lt;&gt;"NANo Aplica",ROWS($B$21:B24),"NA")</f>
        <v>NA</v>
      </c>
      <c r="C24" s="144">
        <v>0</v>
      </c>
      <c r="D24" s="145">
        <v>0</v>
      </c>
      <c r="E24" s="145" t="s">
        <v>13</v>
      </c>
      <c r="F24" s="146" t="s">
        <v>54</v>
      </c>
      <c r="G24" s="147" t="str">
        <f t="shared" si="1"/>
        <v>NA</v>
      </c>
      <c r="H24" s="148" t="str">
        <f t="shared" si="2"/>
        <v>NA</v>
      </c>
      <c r="I24" s="120" t="str">
        <f>IFERROR(INDEX(referencias!$P$1:$Q$35,MATCH(E24,referencias!$Q$1:$Q$35,0),1),"")</f>
        <v>NA</v>
      </c>
      <c r="J24" s="159">
        <v>0</v>
      </c>
      <c r="K24" s="160">
        <v>0</v>
      </c>
      <c r="L24" s="163">
        <v>0</v>
      </c>
      <c r="M24" s="164">
        <v>0</v>
      </c>
      <c r="N24" s="121" t="str">
        <f>IFERROR(INDEX(Coordenadas!$A$2:$F$1500,MATCH(A24,Coordenadas!$D$2:$D$1500,0),5),"")</f>
        <v/>
      </c>
      <c r="O24" s="171">
        <v>1</v>
      </c>
      <c r="P24" s="172" t="str" cm="1">
        <f t="array" ref="P24">_xlfn.IFS(O24=1,"Mala",O24=2,"Mediocre",O24=3,"Aceptable",O24=4,"Buena",O24=5,"Excelente",O24="","",O24="NA","NA")</f>
        <v>Mala</v>
      </c>
      <c r="Q24" s="122" t="str">
        <f>IFERROR(INDEX(Coordenadas!$A$2:$F$1500,MATCH(A24,Coordenadas!$D$2:$D$1500,0),6),"")</f>
        <v/>
      </c>
      <c r="R24" s="179" t="s">
        <v>13</v>
      </c>
      <c r="S24" s="180" t="s">
        <v>13</v>
      </c>
      <c r="T24" s="181" t="s">
        <v>13</v>
      </c>
      <c r="U24" s="181" t="s">
        <v>13</v>
      </c>
      <c r="V24" s="182" t="str">
        <f t="shared" si="3"/>
        <v>NA</v>
      </c>
      <c r="W24" s="123"/>
      <c r="X24" s="187" t="s">
        <v>13</v>
      </c>
      <c r="Y24" s="1"/>
    </row>
    <row r="25" spans="1:25" x14ac:dyDescent="0.25">
      <c r="A25" s="10" t="str">
        <f t="shared" si="0"/>
        <v>NANo Aplica</v>
      </c>
      <c r="B25" s="323" t="str">
        <f>IF(A25&lt;&gt;"NANo Aplica",ROWS($B$21:B25),"NA")</f>
        <v>NA</v>
      </c>
      <c r="C25" s="144">
        <v>0</v>
      </c>
      <c r="D25" s="145">
        <v>0</v>
      </c>
      <c r="E25" s="145" t="s">
        <v>13</v>
      </c>
      <c r="F25" s="146" t="s">
        <v>54</v>
      </c>
      <c r="G25" s="147" t="str">
        <f t="shared" si="1"/>
        <v>NA</v>
      </c>
      <c r="H25" s="148" t="str">
        <f t="shared" si="2"/>
        <v>NA</v>
      </c>
      <c r="I25" s="120" t="str">
        <f>IFERROR(INDEX(referencias!$P$1:$Q$35,MATCH(E25,referencias!$Q$1:$Q$35,0),1),"")</f>
        <v>NA</v>
      </c>
      <c r="J25" s="159">
        <v>0</v>
      </c>
      <c r="K25" s="160">
        <v>0</v>
      </c>
      <c r="L25" s="163">
        <v>0</v>
      </c>
      <c r="M25" s="164">
        <v>0</v>
      </c>
      <c r="N25" s="121" t="str">
        <f>IFERROR(INDEX(Coordenadas!$A$2:$F$1500,MATCH(A25,Coordenadas!$D$2:$D$1500,0),5),"")</f>
        <v/>
      </c>
      <c r="O25" s="171">
        <v>1</v>
      </c>
      <c r="P25" s="172" t="str" cm="1">
        <f t="array" ref="P25">_xlfn.IFS(O25=1,"Mala",O25=2,"Mediocre",O25=3,"Aceptable",O25=4,"Buena",O25=5,"Excelente",O25="","",O25="NA","NA")</f>
        <v>Mala</v>
      </c>
      <c r="Q25" s="122" t="str">
        <f>IFERROR(INDEX(Coordenadas!$A$2:$F$1500,MATCH(A25,Coordenadas!$D$2:$D$1500,0),6),"")</f>
        <v/>
      </c>
      <c r="R25" s="179" t="s">
        <v>13</v>
      </c>
      <c r="S25" s="180" t="s">
        <v>13</v>
      </c>
      <c r="T25" s="181" t="s">
        <v>13</v>
      </c>
      <c r="U25" s="181" t="s">
        <v>13</v>
      </c>
      <c r="V25" s="182" t="str">
        <f t="shared" si="3"/>
        <v>NA</v>
      </c>
      <c r="W25" s="123"/>
      <c r="X25" s="187" t="s">
        <v>13</v>
      </c>
      <c r="Y25" s="1"/>
    </row>
    <row r="26" spans="1:25" x14ac:dyDescent="0.25">
      <c r="A26" s="10" t="str">
        <f t="shared" si="0"/>
        <v>NANo Aplica</v>
      </c>
      <c r="B26" s="323" t="str">
        <f>IF(A26&lt;&gt;"NANo Aplica",ROWS($B$21:B26),"NA")</f>
        <v>NA</v>
      </c>
      <c r="C26" s="149">
        <v>0</v>
      </c>
      <c r="D26" s="145">
        <v>0</v>
      </c>
      <c r="E26" s="145" t="s">
        <v>13</v>
      </c>
      <c r="F26" s="146" t="s">
        <v>54</v>
      </c>
      <c r="G26" s="147" t="str">
        <f t="shared" si="1"/>
        <v>NA</v>
      </c>
      <c r="H26" s="148" t="str">
        <f t="shared" si="2"/>
        <v>NA</v>
      </c>
      <c r="I26" s="120" t="str">
        <f>IFERROR(INDEX(referencias!$P$1:$Q$35,MATCH(E26,referencias!$Q$1:$Q$35,0),1),"")</f>
        <v>NA</v>
      </c>
      <c r="J26" s="159">
        <v>0</v>
      </c>
      <c r="K26" s="160">
        <v>0</v>
      </c>
      <c r="L26" s="163">
        <v>0</v>
      </c>
      <c r="M26" s="164">
        <v>0</v>
      </c>
      <c r="N26" s="121" t="str">
        <f>IFERROR(INDEX(Coordenadas!$A$2:$F$1500,MATCH(A26,Coordenadas!$D$2:$D$1500,0),5),"")</f>
        <v/>
      </c>
      <c r="O26" s="171">
        <v>1</v>
      </c>
      <c r="P26" s="172" t="str" cm="1">
        <f t="array" ref="P26">_xlfn.IFS(O26=1,"Mala",O26=2,"Mediocre",O26=3,"Aceptable",O26=4,"Buena",O26=5,"Excelente",O26="","",O26="NA","NA")</f>
        <v>Mala</v>
      </c>
      <c r="Q26" s="122" t="str">
        <f>IFERROR(INDEX(Coordenadas!$A$2:$F$1500,MATCH(A26,Coordenadas!$D$2:$D$1500,0),6),"")</f>
        <v/>
      </c>
      <c r="R26" s="179" t="s">
        <v>13</v>
      </c>
      <c r="S26" s="180" t="s">
        <v>13</v>
      </c>
      <c r="T26" s="181" t="s">
        <v>13</v>
      </c>
      <c r="U26" s="181" t="s">
        <v>13</v>
      </c>
      <c r="V26" s="182" t="str">
        <f t="shared" si="3"/>
        <v>NA</v>
      </c>
      <c r="W26" s="123"/>
      <c r="X26" s="187" t="s">
        <v>13</v>
      </c>
      <c r="Y26" s="1"/>
    </row>
    <row r="27" spans="1:25" x14ac:dyDescent="0.25">
      <c r="A27" s="10" t="str">
        <f t="shared" si="0"/>
        <v>NANo Aplica</v>
      </c>
      <c r="B27" s="323" t="str">
        <f>IF(A27&lt;&gt;"NANo Aplica",ROWS($B$21:B27),"NA")</f>
        <v>NA</v>
      </c>
      <c r="C27" s="149" t="s">
        <v>13</v>
      </c>
      <c r="D27" s="145" t="s">
        <v>13</v>
      </c>
      <c r="E27" s="145" t="s">
        <v>13</v>
      </c>
      <c r="F27" s="146" t="s">
        <v>54</v>
      </c>
      <c r="G27" s="147" t="str">
        <f t="shared" si="1"/>
        <v>NA</v>
      </c>
      <c r="H27" s="148" t="str">
        <f t="shared" si="2"/>
        <v>NA</v>
      </c>
      <c r="I27" s="120" t="str">
        <f>IFERROR(INDEX(referencias!$P$1:$Q$35,MATCH(E27,referencias!$Q$1:$Q$35,0),1),"")</f>
        <v>NA</v>
      </c>
      <c r="J27" s="159" t="s">
        <v>13</v>
      </c>
      <c r="K27" s="160" t="s">
        <v>13</v>
      </c>
      <c r="L27" s="163" t="s">
        <v>13</v>
      </c>
      <c r="M27" s="164" t="s">
        <v>13</v>
      </c>
      <c r="N27" s="121" t="str">
        <f>IFERROR(INDEX(Coordenadas!$A$2:$F$1500,MATCH(A27,Coordenadas!$D$2:$D$1500,0),5),"")</f>
        <v/>
      </c>
      <c r="O27" s="171" t="s">
        <v>13</v>
      </c>
      <c r="P27" s="172" t="str" cm="1">
        <f t="array" ref="P27">_xlfn.IFS(O27=1,"Mala",O27=2,"Mediocre",O27=3,"Aceptable",O27=4,"Buena",O27=5,"Excelente",O27="","",O27="NA","NA")</f>
        <v>NA</v>
      </c>
      <c r="Q27" s="122" t="str">
        <f>IFERROR(INDEX(Coordenadas!$A$2:$F$1500,MATCH(A27,Coordenadas!$D$2:$D$1500,0),6),"")</f>
        <v/>
      </c>
      <c r="R27" s="179" t="s">
        <v>13</v>
      </c>
      <c r="S27" s="180" t="s">
        <v>13</v>
      </c>
      <c r="T27" s="181" t="s">
        <v>13</v>
      </c>
      <c r="U27" s="181" t="s">
        <v>13</v>
      </c>
      <c r="V27" s="182" t="str">
        <f t="shared" si="3"/>
        <v>NA</v>
      </c>
      <c r="W27" s="123"/>
      <c r="X27" s="187" t="s">
        <v>13</v>
      </c>
      <c r="Y27" s="1"/>
    </row>
    <row r="28" spans="1:25" x14ac:dyDescent="0.25">
      <c r="A28" s="10" t="str">
        <f t="shared" si="0"/>
        <v>NANo Aplica</v>
      </c>
      <c r="B28" s="323" t="str">
        <f>IF(A28&lt;&gt;"NANo Aplica",ROWS($B$21:B28),"NA")</f>
        <v>NA</v>
      </c>
      <c r="C28" s="149" t="s">
        <v>13</v>
      </c>
      <c r="D28" s="145" t="s">
        <v>13</v>
      </c>
      <c r="E28" s="145" t="s">
        <v>13</v>
      </c>
      <c r="F28" s="146" t="s">
        <v>54</v>
      </c>
      <c r="G28" s="147" t="str">
        <f t="shared" si="1"/>
        <v>NA</v>
      </c>
      <c r="H28" s="148" t="str">
        <f t="shared" si="2"/>
        <v>NA</v>
      </c>
      <c r="I28" s="120" t="str">
        <f>IFERROR(INDEX(referencias!$P$1:$Q$35,MATCH(E28,referencias!$Q$1:$Q$35,0),1),"")</f>
        <v>NA</v>
      </c>
      <c r="J28" s="159" t="s">
        <v>13</v>
      </c>
      <c r="K28" s="160" t="s">
        <v>13</v>
      </c>
      <c r="L28" s="163" t="s">
        <v>13</v>
      </c>
      <c r="M28" s="164" t="s">
        <v>13</v>
      </c>
      <c r="N28" s="121" t="str">
        <f>IFERROR(INDEX(Coordenadas!$A$2:$F$1500,MATCH(A28,Coordenadas!$D$2:$D$1500,0),5),"")</f>
        <v/>
      </c>
      <c r="O28" s="171" t="s">
        <v>13</v>
      </c>
      <c r="P28" s="172" t="str" cm="1">
        <f t="array" ref="P28">_xlfn.IFS(O28=1,"Mala",O28=2,"Mediocre",O28=3,"Aceptable",O28=4,"Buena",O28=5,"Excelente",O28="","",O28="NA","NA")</f>
        <v>NA</v>
      </c>
      <c r="Q28" s="122" t="str">
        <f>IFERROR(INDEX(Coordenadas!$A$2:$F$1500,MATCH(A28,Coordenadas!$D$2:$D$1500,0),6),"")</f>
        <v/>
      </c>
      <c r="R28" s="179" t="s">
        <v>13</v>
      </c>
      <c r="S28" s="180" t="s">
        <v>13</v>
      </c>
      <c r="T28" s="181" t="s">
        <v>13</v>
      </c>
      <c r="U28" s="181" t="s">
        <v>13</v>
      </c>
      <c r="V28" s="182" t="str">
        <f t="shared" si="3"/>
        <v>NA</v>
      </c>
      <c r="W28" s="123"/>
      <c r="X28" s="187" t="s">
        <v>13</v>
      </c>
      <c r="Y28" s="1"/>
    </row>
    <row r="29" spans="1:25" x14ac:dyDescent="0.25">
      <c r="A29" s="10" t="str">
        <f t="shared" si="0"/>
        <v>NANo Aplica</v>
      </c>
      <c r="B29" s="323" t="str">
        <f>IF(A29&lt;&gt;"NANo Aplica",ROWS($B$21:B29),"NA")</f>
        <v>NA</v>
      </c>
      <c r="C29" s="149" t="s">
        <v>13</v>
      </c>
      <c r="D29" s="145" t="s">
        <v>13</v>
      </c>
      <c r="E29" s="145" t="s">
        <v>13</v>
      </c>
      <c r="F29" s="146" t="s">
        <v>54</v>
      </c>
      <c r="G29" s="147" t="str">
        <f t="shared" si="1"/>
        <v>NA</v>
      </c>
      <c r="H29" s="148" t="str">
        <f t="shared" si="2"/>
        <v>NA</v>
      </c>
      <c r="I29" s="120" t="str">
        <f>IFERROR(INDEX(referencias!$P$1:$Q$35,MATCH(E29,referencias!$Q$1:$Q$35,0),1),"")</f>
        <v>NA</v>
      </c>
      <c r="J29" s="159" t="s">
        <v>13</v>
      </c>
      <c r="K29" s="160" t="s">
        <v>13</v>
      </c>
      <c r="L29" s="163" t="s">
        <v>13</v>
      </c>
      <c r="M29" s="164" t="s">
        <v>13</v>
      </c>
      <c r="N29" s="121" t="str">
        <f>IFERROR(INDEX(Coordenadas!$A$2:$F$1500,MATCH(A29,Coordenadas!$D$2:$D$1500,0),5),"")</f>
        <v/>
      </c>
      <c r="O29" s="171" t="s">
        <v>13</v>
      </c>
      <c r="P29" s="172" t="str" cm="1">
        <f t="array" ref="P29">_xlfn.IFS(O29=1,"Mala",O29=2,"Mediocre",O29=3,"Aceptable",O29=4,"Buena",O29=5,"Excelente",O29="","",O29="NA","NA")</f>
        <v>NA</v>
      </c>
      <c r="Q29" s="122" t="str">
        <f>IFERROR(INDEX(Coordenadas!$A$2:$F$1500,MATCH(A29,Coordenadas!$D$2:$D$1500,0),6),"")</f>
        <v/>
      </c>
      <c r="R29" s="179" t="s">
        <v>13</v>
      </c>
      <c r="S29" s="180" t="s">
        <v>13</v>
      </c>
      <c r="T29" s="181" t="s">
        <v>13</v>
      </c>
      <c r="U29" s="181" t="s">
        <v>13</v>
      </c>
      <c r="V29" s="182" t="str">
        <f t="shared" si="3"/>
        <v>NA</v>
      </c>
      <c r="W29" s="123"/>
      <c r="X29" s="187" t="s">
        <v>13</v>
      </c>
      <c r="Y29" s="1"/>
    </row>
    <row r="30" spans="1:25" x14ac:dyDescent="0.25">
      <c r="A30" s="10" t="str">
        <f t="shared" ref="A30:A34" si="4">E30&amp;F30</f>
        <v>NANo Aplica</v>
      </c>
      <c r="B30" s="323" t="str">
        <f>IF(A30&lt;&gt;"NANo Aplica",ROWS($B$21:B30),"NA")</f>
        <v>NA</v>
      </c>
      <c r="C30" s="149" t="s">
        <v>13</v>
      </c>
      <c r="D30" s="145" t="s">
        <v>13</v>
      </c>
      <c r="E30" s="145" t="s">
        <v>13</v>
      </c>
      <c r="F30" s="146" t="s">
        <v>54</v>
      </c>
      <c r="G30" s="147" t="str">
        <f t="shared" si="1"/>
        <v>NA</v>
      </c>
      <c r="H30" s="148" t="str">
        <f t="shared" si="2"/>
        <v>NA</v>
      </c>
      <c r="I30" s="120" t="str">
        <f>IFERROR(INDEX(referencias!$P$1:$Q$35,MATCH(E30,referencias!$Q$1:$Q$35,0),1),"")</f>
        <v>NA</v>
      </c>
      <c r="J30" s="159" t="s">
        <v>13</v>
      </c>
      <c r="K30" s="160" t="s">
        <v>13</v>
      </c>
      <c r="L30" s="163" t="s">
        <v>13</v>
      </c>
      <c r="M30" s="164" t="s">
        <v>13</v>
      </c>
      <c r="N30" s="121" t="str">
        <f>IFERROR(INDEX(Coordenadas!$A$2:$F$1500,MATCH(A30,Coordenadas!$D$2:$D$1500,0),5),"")</f>
        <v/>
      </c>
      <c r="O30" s="171" t="s">
        <v>13</v>
      </c>
      <c r="P30" s="172" t="str" cm="1">
        <f t="array" ref="P30">_xlfn.IFS(O30=1,"Mala",O30=2,"Mediocre",O30=3,"Aceptable",O30=4,"Buena",O30=5,"Excelente",O30="","",O30="NA","NA")</f>
        <v>NA</v>
      </c>
      <c r="Q30" s="122" t="str">
        <f>IFERROR(INDEX(Coordenadas!$A$2:$F$1500,MATCH(A30,Coordenadas!$D$2:$D$1500,0),6),"")</f>
        <v/>
      </c>
      <c r="R30" s="179" t="s">
        <v>13</v>
      </c>
      <c r="S30" s="180" t="s">
        <v>13</v>
      </c>
      <c r="T30" s="181" t="s">
        <v>13</v>
      </c>
      <c r="U30" s="181" t="s">
        <v>13</v>
      </c>
      <c r="V30" s="182" t="str">
        <f t="shared" ref="V30:V34" si="5">IFERROR(ABS(J30-R30),"NA")</f>
        <v>NA</v>
      </c>
      <c r="W30" s="123"/>
      <c r="X30" s="187" t="s">
        <v>13</v>
      </c>
      <c r="Y30" s="1"/>
    </row>
    <row r="31" spans="1:25" x14ac:dyDescent="0.25">
      <c r="A31" s="10" t="str">
        <f t="shared" si="4"/>
        <v>NANo Aplica</v>
      </c>
      <c r="B31" s="323" t="str">
        <f>IF(A31&lt;&gt;"NANo Aplica",ROWS($B$21:B31),"NA")</f>
        <v>NA</v>
      </c>
      <c r="C31" s="149" t="s">
        <v>13</v>
      </c>
      <c r="D31" s="145" t="s">
        <v>13</v>
      </c>
      <c r="E31" s="145" t="s">
        <v>13</v>
      </c>
      <c r="F31" s="146" t="s">
        <v>54</v>
      </c>
      <c r="G31" s="147" t="str">
        <f t="shared" si="1"/>
        <v>NA</v>
      </c>
      <c r="H31" s="148" t="str">
        <f t="shared" si="2"/>
        <v>NA</v>
      </c>
      <c r="I31" s="120" t="str">
        <f>IFERROR(INDEX(referencias!$P$1:$Q$35,MATCH(E31,referencias!$Q$1:$Q$35,0),1),"")</f>
        <v>NA</v>
      </c>
      <c r="J31" s="159" t="s">
        <v>13</v>
      </c>
      <c r="K31" s="160" t="s">
        <v>13</v>
      </c>
      <c r="L31" s="163" t="s">
        <v>13</v>
      </c>
      <c r="M31" s="164" t="s">
        <v>13</v>
      </c>
      <c r="N31" s="121" t="str">
        <f>IFERROR(INDEX(Coordenadas!$A$2:$F$1500,MATCH(A31,Coordenadas!$D$2:$D$1500,0),5),"")</f>
        <v/>
      </c>
      <c r="O31" s="171" t="s">
        <v>13</v>
      </c>
      <c r="P31" s="172" t="str" cm="1">
        <f t="array" ref="P31">_xlfn.IFS(O31=1,"Mala",O31=2,"Mediocre",O31=3,"Aceptable",O31=4,"Buena",O31=5,"Excelente",O31="","",O31="NA","NA")</f>
        <v>NA</v>
      </c>
      <c r="Q31" s="122" t="str">
        <f>IFERROR(INDEX(Coordenadas!$A$2:$F$1500,MATCH(A31,Coordenadas!$D$2:$D$1500,0),6),"")</f>
        <v/>
      </c>
      <c r="R31" s="179" t="s">
        <v>13</v>
      </c>
      <c r="S31" s="180" t="s">
        <v>13</v>
      </c>
      <c r="T31" s="181" t="s">
        <v>13</v>
      </c>
      <c r="U31" s="181" t="s">
        <v>13</v>
      </c>
      <c r="V31" s="182" t="str">
        <f t="shared" si="5"/>
        <v>NA</v>
      </c>
      <c r="W31" s="123"/>
      <c r="X31" s="187" t="s">
        <v>13</v>
      </c>
      <c r="Y31" s="1"/>
    </row>
    <row r="32" spans="1:25" x14ac:dyDescent="0.25">
      <c r="A32" s="10" t="str">
        <f t="shared" si="4"/>
        <v>NANo Aplica</v>
      </c>
      <c r="B32" s="323" t="str">
        <f>IF(A32&lt;&gt;"NANo Aplica",ROWS($B$21:B32),"NA")</f>
        <v>NA</v>
      </c>
      <c r="C32" s="149" t="s">
        <v>13</v>
      </c>
      <c r="D32" s="145" t="s">
        <v>13</v>
      </c>
      <c r="E32" s="145" t="s">
        <v>13</v>
      </c>
      <c r="F32" s="146" t="s">
        <v>54</v>
      </c>
      <c r="G32" s="147" t="str">
        <f t="shared" si="1"/>
        <v>NA</v>
      </c>
      <c r="H32" s="148" t="str">
        <f t="shared" si="2"/>
        <v>NA</v>
      </c>
      <c r="I32" s="120" t="str">
        <f>IFERROR(INDEX(referencias!$P$1:$Q$35,MATCH(E32,referencias!$Q$1:$Q$35,0),1),"")</f>
        <v>NA</v>
      </c>
      <c r="J32" s="159" t="s">
        <v>13</v>
      </c>
      <c r="K32" s="160" t="s">
        <v>13</v>
      </c>
      <c r="L32" s="163" t="s">
        <v>13</v>
      </c>
      <c r="M32" s="164" t="s">
        <v>13</v>
      </c>
      <c r="N32" s="121" t="str">
        <f>IFERROR(INDEX(Coordenadas!$A$2:$F$1500,MATCH(A32,Coordenadas!$D$2:$D$1500,0),5),"")</f>
        <v/>
      </c>
      <c r="O32" s="171" t="s">
        <v>13</v>
      </c>
      <c r="P32" s="172" t="str" cm="1">
        <f t="array" ref="P32">_xlfn.IFS(O32=1,"Mala",O32=2,"Mediocre",O32=3,"Aceptable",O32=4,"Buena",O32=5,"Excelente",O32="","",O32="NA","NA")</f>
        <v>NA</v>
      </c>
      <c r="Q32" s="122" t="str">
        <f>IFERROR(INDEX(Coordenadas!$A$2:$F$1500,MATCH(A32,Coordenadas!$D$2:$D$1500,0),6),"")</f>
        <v/>
      </c>
      <c r="R32" s="179" t="s">
        <v>13</v>
      </c>
      <c r="S32" s="180" t="s">
        <v>13</v>
      </c>
      <c r="T32" s="181" t="s">
        <v>13</v>
      </c>
      <c r="U32" s="181" t="s">
        <v>13</v>
      </c>
      <c r="V32" s="182" t="str">
        <f t="shared" si="5"/>
        <v>NA</v>
      </c>
      <c r="W32" s="123"/>
      <c r="X32" s="187" t="s">
        <v>13</v>
      </c>
      <c r="Y32" s="1"/>
    </row>
    <row r="33" spans="1:25" x14ac:dyDescent="0.25">
      <c r="A33" s="10" t="str">
        <f t="shared" si="4"/>
        <v>NANo Aplica</v>
      </c>
      <c r="B33" s="323" t="str">
        <f>IF(A33&lt;&gt;"NANo Aplica",ROWS($B$21:B33),"NA")</f>
        <v>NA</v>
      </c>
      <c r="C33" s="149" t="s">
        <v>13</v>
      </c>
      <c r="D33" s="145" t="s">
        <v>13</v>
      </c>
      <c r="E33" s="145" t="s">
        <v>13</v>
      </c>
      <c r="F33" s="146" t="s">
        <v>54</v>
      </c>
      <c r="G33" s="147" t="str">
        <f t="shared" si="1"/>
        <v>NA</v>
      </c>
      <c r="H33" s="148" t="str">
        <f t="shared" si="2"/>
        <v>NA</v>
      </c>
      <c r="I33" s="120" t="str">
        <f>IFERROR(INDEX(referencias!$P$1:$Q$35,MATCH(E33,referencias!$Q$1:$Q$35,0),1),"")</f>
        <v>NA</v>
      </c>
      <c r="J33" s="159" t="s">
        <v>13</v>
      </c>
      <c r="K33" s="160" t="s">
        <v>13</v>
      </c>
      <c r="L33" s="163" t="s">
        <v>13</v>
      </c>
      <c r="M33" s="164" t="s">
        <v>13</v>
      </c>
      <c r="N33" s="121" t="str">
        <f>IFERROR(INDEX(Coordenadas!$A$2:$F$1500,MATCH(A33,Coordenadas!$D$2:$D$1500,0),5),"")</f>
        <v/>
      </c>
      <c r="O33" s="171" t="s">
        <v>13</v>
      </c>
      <c r="P33" s="172" t="str" cm="1">
        <f t="array" ref="P33">_xlfn.IFS(O33=1,"Mala",O33=2,"Mediocre",O33=3,"Aceptable",O33=4,"Buena",O33=5,"Excelente",O33="","",O33="NA","NA")</f>
        <v>NA</v>
      </c>
      <c r="Q33" s="122" t="str">
        <f>IFERROR(INDEX(Coordenadas!$A$2:$F$1500,MATCH(A33,Coordenadas!$D$2:$D$1500,0),6),"")</f>
        <v/>
      </c>
      <c r="R33" s="179" t="s">
        <v>13</v>
      </c>
      <c r="S33" s="180" t="s">
        <v>13</v>
      </c>
      <c r="T33" s="181" t="s">
        <v>13</v>
      </c>
      <c r="U33" s="181" t="s">
        <v>13</v>
      </c>
      <c r="V33" s="182" t="str">
        <f t="shared" si="5"/>
        <v>NA</v>
      </c>
      <c r="W33" s="123"/>
      <c r="X33" s="187" t="s">
        <v>13</v>
      </c>
      <c r="Y33" s="1"/>
    </row>
    <row r="34" spans="1:25" x14ac:dyDescent="0.25">
      <c r="A34" s="10" t="str">
        <f t="shared" si="4"/>
        <v>NANo Aplica</v>
      </c>
      <c r="B34" s="323" t="str">
        <f>IF(A34&lt;&gt;"NANo Aplica",ROWS($B$21:B34),"NA")</f>
        <v>NA</v>
      </c>
      <c r="C34" s="149" t="s">
        <v>13</v>
      </c>
      <c r="D34" s="145" t="s">
        <v>13</v>
      </c>
      <c r="E34" s="145" t="s">
        <v>13</v>
      </c>
      <c r="F34" s="146" t="s">
        <v>54</v>
      </c>
      <c r="G34" s="147" t="str">
        <f t="shared" si="1"/>
        <v>NA</v>
      </c>
      <c r="H34" s="148" t="str">
        <f t="shared" si="2"/>
        <v>NA</v>
      </c>
      <c r="I34" s="120" t="str">
        <f>IFERROR(INDEX(referencias!$P$1:$Q$35,MATCH(E34,referencias!$Q$1:$Q$35,0),1),"")</f>
        <v>NA</v>
      </c>
      <c r="J34" s="159" t="s">
        <v>13</v>
      </c>
      <c r="K34" s="160" t="s">
        <v>13</v>
      </c>
      <c r="L34" s="163" t="s">
        <v>13</v>
      </c>
      <c r="M34" s="164" t="s">
        <v>13</v>
      </c>
      <c r="N34" s="121" t="str">
        <f>IFERROR(INDEX(Coordenadas!$A$2:$F$1500,MATCH(A34,Coordenadas!$D$2:$D$1500,0),5),"")</f>
        <v/>
      </c>
      <c r="O34" s="171" t="s">
        <v>13</v>
      </c>
      <c r="P34" s="172" t="str" cm="1">
        <f t="array" ref="P34">_xlfn.IFS(O34=1,"Mala",O34=2,"Mediocre",O34=3,"Aceptable",O34=4,"Buena",O34=5,"Excelente",O34="","",O34="NA","NA")</f>
        <v>NA</v>
      </c>
      <c r="Q34" s="122" t="str">
        <f>IFERROR(INDEX(Coordenadas!$A$2:$F$1500,MATCH(A34,Coordenadas!$D$2:$D$1500,0),6),"")</f>
        <v/>
      </c>
      <c r="R34" s="179" t="s">
        <v>13</v>
      </c>
      <c r="S34" s="180" t="s">
        <v>13</v>
      </c>
      <c r="T34" s="181" t="s">
        <v>13</v>
      </c>
      <c r="U34" s="181" t="s">
        <v>13</v>
      </c>
      <c r="V34" s="182" t="str">
        <f t="shared" si="5"/>
        <v>NA</v>
      </c>
      <c r="W34" s="123"/>
      <c r="X34" s="187" t="s">
        <v>13</v>
      </c>
      <c r="Y34" s="1"/>
    </row>
    <row r="35" spans="1:25" x14ac:dyDescent="0.25">
      <c r="A35" s="10" t="str">
        <f t="shared" ref="A35:A41" si="6">E35&amp;F35</f>
        <v>NANo Aplica</v>
      </c>
      <c r="B35" s="323" t="str">
        <f>IF(A35&lt;&gt;"NANo Aplica",ROWS($B$21:B35),"NA")</f>
        <v>NA</v>
      </c>
      <c r="C35" s="149" t="s">
        <v>13</v>
      </c>
      <c r="D35" s="145" t="s">
        <v>13</v>
      </c>
      <c r="E35" s="145" t="s">
        <v>13</v>
      </c>
      <c r="F35" s="146" t="s">
        <v>54</v>
      </c>
      <c r="G35" s="147" t="str">
        <f t="shared" si="1"/>
        <v>NA</v>
      </c>
      <c r="H35" s="148" t="str">
        <f t="shared" si="2"/>
        <v>NA</v>
      </c>
      <c r="I35" s="120" t="str">
        <f>IFERROR(INDEX(referencias!$P$1:$Q$35,MATCH(E35,referencias!$Q$1:$Q$35,0),1),"")</f>
        <v>NA</v>
      </c>
      <c r="J35" s="159" t="s">
        <v>13</v>
      </c>
      <c r="K35" s="160" t="s">
        <v>13</v>
      </c>
      <c r="L35" s="163" t="s">
        <v>13</v>
      </c>
      <c r="M35" s="164" t="s">
        <v>13</v>
      </c>
      <c r="N35" s="121" t="str">
        <f>IFERROR(INDEX(Coordenadas!$A$2:$F$1500,MATCH(A35,Coordenadas!$D$2:$D$1500,0),5),"")</f>
        <v/>
      </c>
      <c r="O35" s="171" t="s">
        <v>13</v>
      </c>
      <c r="P35" s="172" t="str" cm="1">
        <f t="array" ref="P35">_xlfn.IFS(O35=1,"Mala",O35=2,"Mediocre",O35=3,"Aceptable",O35=4,"Buena",O35=5,"Excelente",O35="","",O35="NA","NA")</f>
        <v>NA</v>
      </c>
      <c r="Q35" s="122" t="str">
        <f>IFERROR(INDEX(Coordenadas!$A$2:$F$1500,MATCH(A35,Coordenadas!$D$2:$D$1500,0),6),"")</f>
        <v/>
      </c>
      <c r="R35" s="179" t="s">
        <v>13</v>
      </c>
      <c r="S35" s="180" t="s">
        <v>13</v>
      </c>
      <c r="T35" s="181" t="s">
        <v>13</v>
      </c>
      <c r="U35" s="181" t="s">
        <v>13</v>
      </c>
      <c r="V35" s="182" t="str">
        <f t="shared" ref="V35:V41" si="7">IFERROR(ABS(J35-R35),"NA")</f>
        <v>NA</v>
      </c>
      <c r="W35" s="123"/>
      <c r="X35" s="187" t="s">
        <v>13</v>
      </c>
      <c r="Y35" s="1"/>
    </row>
    <row r="36" spans="1:25" x14ac:dyDescent="0.25">
      <c r="A36" s="10" t="str">
        <f t="shared" si="6"/>
        <v>NANo Aplica</v>
      </c>
      <c r="B36" s="323" t="str">
        <f>IF(A36&lt;&gt;"NANo Aplica",ROWS($B$21:B36),"NA")</f>
        <v>NA</v>
      </c>
      <c r="C36" s="149" t="s">
        <v>13</v>
      </c>
      <c r="D36" s="145" t="s">
        <v>13</v>
      </c>
      <c r="E36" s="145" t="s">
        <v>13</v>
      </c>
      <c r="F36" s="146" t="s">
        <v>54</v>
      </c>
      <c r="G36" s="147" t="str">
        <f t="shared" si="1"/>
        <v>NA</v>
      </c>
      <c r="H36" s="148" t="str">
        <f t="shared" si="2"/>
        <v>NA</v>
      </c>
      <c r="I36" s="120" t="str">
        <f>IFERROR(INDEX(referencias!$P$1:$Q$35,MATCH(E36,referencias!$Q$1:$Q$35,0),1),"")</f>
        <v>NA</v>
      </c>
      <c r="J36" s="159" t="s">
        <v>13</v>
      </c>
      <c r="K36" s="160" t="s">
        <v>13</v>
      </c>
      <c r="L36" s="163" t="s">
        <v>13</v>
      </c>
      <c r="M36" s="164" t="s">
        <v>13</v>
      </c>
      <c r="N36" s="121" t="str">
        <f>IFERROR(INDEX(Coordenadas!$A$2:$F$1500,MATCH(A36,Coordenadas!$D$2:$D$1500,0),5),"")</f>
        <v/>
      </c>
      <c r="O36" s="171" t="s">
        <v>13</v>
      </c>
      <c r="P36" s="172" t="str" cm="1">
        <f t="array" ref="P36">_xlfn.IFS(O36=1,"Mala",O36=2,"Mediocre",O36=3,"Aceptable",O36=4,"Buena",O36=5,"Excelente",O36="","",O36="NA","NA")</f>
        <v>NA</v>
      </c>
      <c r="Q36" s="122" t="str">
        <f>IFERROR(INDEX(Coordenadas!$A$2:$F$1500,MATCH(A36,Coordenadas!$D$2:$D$1500,0),6),"")</f>
        <v/>
      </c>
      <c r="R36" s="179" t="s">
        <v>13</v>
      </c>
      <c r="S36" s="180" t="s">
        <v>13</v>
      </c>
      <c r="T36" s="181" t="s">
        <v>13</v>
      </c>
      <c r="U36" s="181" t="s">
        <v>13</v>
      </c>
      <c r="V36" s="182" t="str">
        <f t="shared" si="7"/>
        <v>NA</v>
      </c>
      <c r="W36" s="123"/>
      <c r="X36" s="187" t="s">
        <v>13</v>
      </c>
      <c r="Y36" s="1"/>
    </row>
    <row r="37" spans="1:25" x14ac:dyDescent="0.25">
      <c r="A37" s="10" t="str">
        <f t="shared" si="6"/>
        <v>NANo Aplica</v>
      </c>
      <c r="B37" s="323" t="str">
        <f>IF(A37&lt;&gt;"NANo Aplica",ROWS($B$21:B37),"NA")</f>
        <v>NA</v>
      </c>
      <c r="C37" s="149" t="s">
        <v>13</v>
      </c>
      <c r="D37" s="145" t="s">
        <v>13</v>
      </c>
      <c r="E37" s="145" t="s">
        <v>13</v>
      </c>
      <c r="F37" s="146" t="s">
        <v>54</v>
      </c>
      <c r="G37" s="147" t="str">
        <f t="shared" si="1"/>
        <v>NA</v>
      </c>
      <c r="H37" s="148" t="str">
        <f t="shared" si="1"/>
        <v>NA</v>
      </c>
      <c r="I37" s="120" t="str">
        <f>IFERROR(INDEX(referencias!$P$1:$Q$35,MATCH(E37,referencias!$Q$1:$Q$35,0),1),"")</f>
        <v>NA</v>
      </c>
      <c r="J37" s="159" t="s">
        <v>13</v>
      </c>
      <c r="K37" s="160" t="s">
        <v>13</v>
      </c>
      <c r="L37" s="163" t="s">
        <v>13</v>
      </c>
      <c r="M37" s="164" t="s">
        <v>13</v>
      </c>
      <c r="N37" s="121" t="str">
        <f>IFERROR(INDEX(Coordenadas!$A$2:$F$1500,MATCH(A37,Coordenadas!$D$2:$D$1500,0),5),"")</f>
        <v/>
      </c>
      <c r="O37" s="171" t="s">
        <v>13</v>
      </c>
      <c r="P37" s="172" t="str" cm="1">
        <f t="array" ref="P37">_xlfn.IFS(O37=1,"Mala",O37=2,"Mediocre",O37=3,"Aceptable",O37=4,"Buena",O37=5,"Excelente",O37="","",O37="NA","NA")</f>
        <v>NA</v>
      </c>
      <c r="Q37" s="122" t="str">
        <f>IFERROR(INDEX(Coordenadas!$A$2:$F$1500,MATCH(A37,Coordenadas!$D$2:$D$1500,0),6),"")</f>
        <v/>
      </c>
      <c r="R37" s="179" t="s">
        <v>13</v>
      </c>
      <c r="S37" s="180" t="s">
        <v>13</v>
      </c>
      <c r="T37" s="181" t="s">
        <v>13</v>
      </c>
      <c r="U37" s="181" t="s">
        <v>13</v>
      </c>
      <c r="V37" s="182" t="str">
        <f t="shared" si="7"/>
        <v>NA</v>
      </c>
      <c r="W37" s="123"/>
      <c r="X37" s="187" t="s">
        <v>13</v>
      </c>
      <c r="Y37" s="1"/>
    </row>
    <row r="38" spans="1:25" x14ac:dyDescent="0.25">
      <c r="A38" s="10" t="str">
        <f t="shared" si="6"/>
        <v>NANo Aplica</v>
      </c>
      <c r="B38" s="323" t="str">
        <f>IF(A38&lt;&gt;"NANo Aplica",ROWS($B$21:B38),"NA")</f>
        <v>NA</v>
      </c>
      <c r="C38" s="149" t="s">
        <v>13</v>
      </c>
      <c r="D38" s="145" t="s">
        <v>13</v>
      </c>
      <c r="E38" s="145" t="s">
        <v>13</v>
      </c>
      <c r="F38" s="146" t="s">
        <v>54</v>
      </c>
      <c r="G38" s="147" t="str">
        <f t="shared" si="1"/>
        <v>NA</v>
      </c>
      <c r="H38" s="148" t="str">
        <f t="shared" si="1"/>
        <v>NA</v>
      </c>
      <c r="I38" s="120" t="str">
        <f>IFERROR(INDEX(referencias!$P$1:$Q$35,MATCH(E38,referencias!$Q$1:$Q$35,0),1),"")</f>
        <v>NA</v>
      </c>
      <c r="J38" s="159" t="s">
        <v>13</v>
      </c>
      <c r="K38" s="160" t="s">
        <v>13</v>
      </c>
      <c r="L38" s="163" t="s">
        <v>13</v>
      </c>
      <c r="M38" s="164" t="s">
        <v>13</v>
      </c>
      <c r="N38" s="121" t="str">
        <f>IFERROR(INDEX(Coordenadas!$A$2:$F$1500,MATCH(A38,Coordenadas!$D$2:$D$1500,0),5),"")</f>
        <v/>
      </c>
      <c r="O38" s="171" t="s">
        <v>13</v>
      </c>
      <c r="P38" s="172" t="str" cm="1">
        <f t="array" ref="P38">_xlfn.IFS(O38=1,"Mala",O38=2,"Mediocre",O38=3,"Aceptable",O38=4,"Buena",O38=5,"Excelente",O38="","",O38="NA","NA")</f>
        <v>NA</v>
      </c>
      <c r="Q38" s="122" t="str">
        <f>IFERROR(INDEX(Coordenadas!$A$2:$F$1500,MATCH(A38,Coordenadas!$D$2:$D$1500,0),6),"")</f>
        <v/>
      </c>
      <c r="R38" s="179" t="s">
        <v>13</v>
      </c>
      <c r="S38" s="180" t="s">
        <v>13</v>
      </c>
      <c r="T38" s="181" t="s">
        <v>13</v>
      </c>
      <c r="U38" s="181" t="s">
        <v>13</v>
      </c>
      <c r="V38" s="182" t="str">
        <f t="shared" si="7"/>
        <v>NA</v>
      </c>
      <c r="W38" s="123"/>
      <c r="X38" s="187" t="s">
        <v>13</v>
      </c>
      <c r="Y38" s="1"/>
    </row>
    <row r="39" spans="1:25" x14ac:dyDescent="0.25">
      <c r="A39" s="10" t="str">
        <f t="shared" si="6"/>
        <v>NANo Aplica</v>
      </c>
      <c r="B39" s="323" t="str">
        <f>IF(A39&lt;&gt;"NANo Aplica",ROWS($B$21:B39),"NA")</f>
        <v>NA</v>
      </c>
      <c r="C39" s="149" t="s">
        <v>13</v>
      </c>
      <c r="D39" s="145" t="s">
        <v>13</v>
      </c>
      <c r="E39" s="145" t="s">
        <v>13</v>
      </c>
      <c r="F39" s="146" t="s">
        <v>54</v>
      </c>
      <c r="G39" s="147" t="str">
        <f t="shared" si="1"/>
        <v>NA</v>
      </c>
      <c r="H39" s="148" t="str">
        <f t="shared" si="1"/>
        <v>NA</v>
      </c>
      <c r="I39" s="120" t="str">
        <f>IFERROR(INDEX(referencias!$P$1:$Q$35,MATCH(E39,referencias!$Q$1:$Q$35,0),1),"")</f>
        <v>NA</v>
      </c>
      <c r="J39" s="159" t="s">
        <v>13</v>
      </c>
      <c r="K39" s="160" t="s">
        <v>13</v>
      </c>
      <c r="L39" s="163" t="s">
        <v>13</v>
      </c>
      <c r="M39" s="164" t="s">
        <v>13</v>
      </c>
      <c r="N39" s="121" t="str">
        <f>IFERROR(INDEX(Coordenadas!$A$2:$F$1500,MATCH(A39,Coordenadas!$D$2:$D$1500,0),5),"")</f>
        <v/>
      </c>
      <c r="O39" s="171" t="s">
        <v>13</v>
      </c>
      <c r="P39" s="172" t="str" cm="1">
        <f t="array" ref="P39">_xlfn.IFS(O39=1,"Mala",O39=2,"Mediocre",O39=3,"Aceptable",O39=4,"Buena",O39=5,"Excelente",O39="","",O39="NA","NA")</f>
        <v>NA</v>
      </c>
      <c r="Q39" s="122" t="str">
        <f>IFERROR(INDEX(Coordenadas!$A$2:$F$1500,MATCH(A39,Coordenadas!$D$2:$D$1500,0),6),"")</f>
        <v/>
      </c>
      <c r="R39" s="179" t="s">
        <v>13</v>
      </c>
      <c r="S39" s="180" t="s">
        <v>13</v>
      </c>
      <c r="T39" s="181" t="s">
        <v>13</v>
      </c>
      <c r="U39" s="181" t="s">
        <v>13</v>
      </c>
      <c r="V39" s="182" t="str">
        <f t="shared" si="7"/>
        <v>NA</v>
      </c>
      <c r="W39" s="123"/>
      <c r="X39" s="187" t="s">
        <v>13</v>
      </c>
      <c r="Y39" s="1"/>
    </row>
    <row r="40" spans="1:25" x14ac:dyDescent="0.25">
      <c r="A40" s="10" t="str">
        <f t="shared" si="6"/>
        <v>NANo Aplica</v>
      </c>
      <c r="B40" s="323" t="str">
        <f>IF(A40&lt;&gt;"NANo Aplica",ROWS($B$21:B40),"NA")</f>
        <v>NA</v>
      </c>
      <c r="C40" s="149" t="s">
        <v>13</v>
      </c>
      <c r="D40" s="145" t="s">
        <v>13</v>
      </c>
      <c r="E40" s="145" t="s">
        <v>13</v>
      </c>
      <c r="F40" s="146" t="s">
        <v>54</v>
      </c>
      <c r="G40" s="147" t="str">
        <f t="shared" si="1"/>
        <v>NA</v>
      </c>
      <c r="H40" s="148" t="str">
        <f t="shared" si="1"/>
        <v>NA</v>
      </c>
      <c r="I40" s="120" t="str">
        <f>IFERROR(INDEX(referencias!$P$1:$Q$35,MATCH(E40,referencias!$Q$1:$Q$35,0),1),"")</f>
        <v>NA</v>
      </c>
      <c r="J40" s="159" t="s">
        <v>13</v>
      </c>
      <c r="K40" s="160" t="s">
        <v>13</v>
      </c>
      <c r="L40" s="163" t="s">
        <v>13</v>
      </c>
      <c r="M40" s="164" t="s">
        <v>13</v>
      </c>
      <c r="N40" s="121" t="str">
        <f>IFERROR(INDEX(Coordenadas!$A$2:$F$1500,MATCH(A40,Coordenadas!$D$2:$D$1500,0),5),"")</f>
        <v/>
      </c>
      <c r="O40" s="171" t="s">
        <v>13</v>
      </c>
      <c r="P40" s="172" t="str" cm="1">
        <f t="array" ref="P40">_xlfn.IFS(O40=1,"Mala",O40=2,"Mediocre",O40=3,"Aceptable",O40=4,"Buena",O40=5,"Excelente",O40="","",O40="NA","NA")</f>
        <v>NA</v>
      </c>
      <c r="Q40" s="122" t="str">
        <f>IFERROR(INDEX(Coordenadas!$A$2:$F$1500,MATCH(A40,Coordenadas!$D$2:$D$1500,0),6),"")</f>
        <v/>
      </c>
      <c r="R40" s="179" t="s">
        <v>13</v>
      </c>
      <c r="S40" s="180" t="s">
        <v>13</v>
      </c>
      <c r="T40" s="181" t="s">
        <v>13</v>
      </c>
      <c r="U40" s="181" t="s">
        <v>13</v>
      </c>
      <c r="V40" s="182" t="str">
        <f t="shared" ref="V40" si="8">IFERROR(ABS(J40-R40),"NA")</f>
        <v>NA</v>
      </c>
      <c r="W40" s="123"/>
      <c r="X40" s="187" t="s">
        <v>13</v>
      </c>
      <c r="Y40" s="1"/>
    </row>
    <row r="41" spans="1:25" ht="15.75" thickBot="1" x14ac:dyDescent="0.3">
      <c r="A41" s="10" t="str">
        <f t="shared" si="6"/>
        <v>NANo Aplica</v>
      </c>
      <c r="B41" s="324" t="str">
        <f>IF(A41&lt;&gt;"NANo Aplica",ROWS($B$21:B41),"NA")</f>
        <v>NA</v>
      </c>
      <c r="C41" s="150" t="s">
        <v>13</v>
      </c>
      <c r="D41" s="151" t="s">
        <v>13</v>
      </c>
      <c r="E41" s="151" t="s">
        <v>13</v>
      </c>
      <c r="F41" s="152" t="s">
        <v>54</v>
      </c>
      <c r="G41" s="153" t="str">
        <f t="shared" si="1"/>
        <v>NA</v>
      </c>
      <c r="H41" s="154" t="str">
        <f t="shared" si="2"/>
        <v>NA</v>
      </c>
      <c r="I41" s="120" t="str">
        <f>IFERROR(INDEX(referencias!$P$1:$Q$35,MATCH(E41,referencias!$Q$1:$Q$35,0),1),"")</f>
        <v>NA</v>
      </c>
      <c r="J41" s="165" t="s">
        <v>13</v>
      </c>
      <c r="K41" s="166" t="s">
        <v>13</v>
      </c>
      <c r="L41" s="167" t="s">
        <v>13</v>
      </c>
      <c r="M41" s="168" t="s">
        <v>13</v>
      </c>
      <c r="N41" s="121" t="str">
        <f>IFERROR(INDEX(Coordenadas!$A$2:$F$1500,MATCH(A41,Coordenadas!$D$2:$D$1500,0),5),"")</f>
        <v/>
      </c>
      <c r="O41" s="173" t="s">
        <v>13</v>
      </c>
      <c r="P41" s="174" t="str" cm="1">
        <f t="array" ref="P41">_xlfn.IFS(O41=1,"Mala",O41=2,"Mediocre",O41=3,"Aceptable",O41=4,"Buena",O41=5,"Excelente",O41="","",O41="NA","NA")</f>
        <v>NA</v>
      </c>
      <c r="Q41" s="122" t="str">
        <f>IFERROR(INDEX(Coordenadas!$A$2:$F$1500,MATCH(A41,Coordenadas!$D$2:$D$1500,0),6),"")</f>
        <v/>
      </c>
      <c r="R41" s="183" t="s">
        <v>13</v>
      </c>
      <c r="S41" s="184" t="s">
        <v>13</v>
      </c>
      <c r="T41" s="185" t="s">
        <v>13</v>
      </c>
      <c r="U41" s="185" t="s">
        <v>13</v>
      </c>
      <c r="V41" s="129" t="str">
        <f t="shared" si="7"/>
        <v>NA</v>
      </c>
      <c r="W41" s="123"/>
      <c r="X41" s="188" t="s">
        <v>13</v>
      </c>
      <c r="Y41" s="1"/>
    </row>
    <row r="42" spans="1:25" ht="4.5" customHeight="1" thickBot="1" x14ac:dyDescent="0.3">
      <c r="A42" s="10"/>
      <c r="B42" s="19"/>
      <c r="C42" s="17"/>
      <c r="D42" s="17"/>
      <c r="E42" s="17"/>
      <c r="F42" s="17"/>
      <c r="G42" s="17"/>
      <c r="H42" s="17"/>
      <c r="I42" s="17"/>
      <c r="J42" s="17"/>
      <c r="K42" s="17"/>
      <c r="L42" s="17"/>
      <c r="M42" s="17"/>
      <c r="N42" s="17"/>
      <c r="O42" s="17"/>
      <c r="P42" s="17"/>
      <c r="Q42" s="17"/>
      <c r="R42" s="17"/>
      <c r="S42" s="17"/>
      <c r="T42" s="17"/>
      <c r="U42" s="17"/>
      <c r="V42" s="17"/>
      <c r="W42" s="17"/>
      <c r="X42" s="17"/>
      <c r="Y42" s="1"/>
    </row>
    <row r="43" spans="1:25" ht="13.5" customHeight="1" x14ac:dyDescent="0.25">
      <c r="A43" s="10"/>
      <c r="B43" s="419" t="s">
        <v>55</v>
      </c>
      <c r="C43" s="420"/>
      <c r="D43" s="420"/>
      <c r="E43" s="420"/>
      <c r="F43" s="420"/>
      <c r="G43" s="420"/>
      <c r="H43" s="420"/>
      <c r="I43" s="420"/>
      <c r="J43" s="420"/>
      <c r="K43" s="420"/>
      <c r="L43" s="420"/>
      <c r="M43" s="420"/>
      <c r="N43" s="420"/>
      <c r="O43" s="420"/>
      <c r="P43" s="420"/>
      <c r="Q43" s="420"/>
      <c r="R43" s="420"/>
      <c r="S43" s="420"/>
      <c r="T43" s="420"/>
      <c r="U43" s="420"/>
      <c r="V43" s="420"/>
      <c r="W43" s="420"/>
      <c r="X43" s="421"/>
      <c r="Y43" s="1"/>
    </row>
    <row r="44" spans="1:25" ht="13.5" customHeight="1" x14ac:dyDescent="0.25">
      <c r="A44" s="10"/>
      <c r="B44" s="422"/>
      <c r="C44" s="423"/>
      <c r="D44" s="423"/>
      <c r="E44" s="423"/>
      <c r="F44" s="423"/>
      <c r="G44" s="423"/>
      <c r="H44" s="423"/>
      <c r="I44" s="423"/>
      <c r="J44" s="423"/>
      <c r="K44" s="423"/>
      <c r="L44" s="423"/>
      <c r="M44" s="423"/>
      <c r="N44" s="423"/>
      <c r="O44" s="423"/>
      <c r="P44" s="423"/>
      <c r="Q44" s="423"/>
      <c r="R44" s="423"/>
      <c r="S44" s="423"/>
      <c r="T44" s="423"/>
      <c r="U44" s="423"/>
      <c r="V44" s="423"/>
      <c r="W44" s="423"/>
      <c r="X44" s="424"/>
      <c r="Y44" s="1"/>
    </row>
    <row r="45" spans="1:25" ht="13.5" customHeight="1" x14ac:dyDescent="0.25">
      <c r="A45" s="10"/>
      <c r="B45" s="422"/>
      <c r="C45" s="423"/>
      <c r="D45" s="423"/>
      <c r="E45" s="423"/>
      <c r="F45" s="423"/>
      <c r="G45" s="423"/>
      <c r="H45" s="423"/>
      <c r="I45" s="423"/>
      <c r="J45" s="423"/>
      <c r="K45" s="423"/>
      <c r="L45" s="423"/>
      <c r="M45" s="423"/>
      <c r="N45" s="423"/>
      <c r="O45" s="423"/>
      <c r="P45" s="423"/>
      <c r="Q45" s="423"/>
      <c r="R45" s="423"/>
      <c r="S45" s="423"/>
      <c r="T45" s="423"/>
      <c r="U45" s="423"/>
      <c r="V45" s="423"/>
      <c r="W45" s="423"/>
      <c r="X45" s="424"/>
      <c r="Y45" s="1"/>
    </row>
    <row r="46" spans="1:25" ht="13.5" customHeight="1" x14ac:dyDescent="0.25">
      <c r="A46" s="10"/>
      <c r="B46" s="422"/>
      <c r="C46" s="423"/>
      <c r="D46" s="423"/>
      <c r="E46" s="423"/>
      <c r="F46" s="423"/>
      <c r="G46" s="423"/>
      <c r="H46" s="423"/>
      <c r="I46" s="423"/>
      <c r="J46" s="423"/>
      <c r="K46" s="423"/>
      <c r="L46" s="423"/>
      <c r="M46" s="423"/>
      <c r="N46" s="423"/>
      <c r="O46" s="423"/>
      <c r="P46" s="423"/>
      <c r="Q46" s="423"/>
      <c r="R46" s="423"/>
      <c r="S46" s="423"/>
      <c r="T46" s="423"/>
      <c r="U46" s="423"/>
      <c r="V46" s="423"/>
      <c r="W46" s="423"/>
      <c r="X46" s="424"/>
      <c r="Y46" s="1"/>
    </row>
    <row r="47" spans="1:25" ht="13.5" customHeight="1" thickBot="1" x14ac:dyDescent="0.3">
      <c r="A47" s="10"/>
      <c r="B47" s="425"/>
      <c r="C47" s="426"/>
      <c r="D47" s="426"/>
      <c r="E47" s="426"/>
      <c r="F47" s="426"/>
      <c r="G47" s="426"/>
      <c r="H47" s="426"/>
      <c r="I47" s="426"/>
      <c r="J47" s="426"/>
      <c r="K47" s="426"/>
      <c r="L47" s="426"/>
      <c r="M47" s="426"/>
      <c r="N47" s="426"/>
      <c r="O47" s="426"/>
      <c r="P47" s="426"/>
      <c r="Q47" s="426"/>
      <c r="R47" s="426"/>
      <c r="S47" s="426"/>
      <c r="T47" s="426"/>
      <c r="U47" s="426"/>
      <c r="V47" s="426"/>
      <c r="W47" s="426"/>
      <c r="X47" s="427"/>
      <c r="Y47" s="1"/>
    </row>
    <row r="48" spans="1:25" ht="4.5" customHeight="1" thickBot="1" x14ac:dyDescent="0.3">
      <c r="A48" s="10"/>
      <c r="B48" s="18"/>
      <c r="C48" s="18"/>
      <c r="D48" s="18"/>
      <c r="E48" s="18"/>
      <c r="F48" s="18"/>
      <c r="G48" s="18"/>
      <c r="H48" s="18"/>
      <c r="I48" s="18"/>
      <c r="J48" s="18"/>
      <c r="K48" s="18"/>
      <c r="L48" s="18"/>
      <c r="M48" s="18"/>
      <c r="N48" s="18"/>
      <c r="O48" s="18"/>
      <c r="P48" s="18"/>
      <c r="Q48" s="18"/>
      <c r="R48" s="18"/>
      <c r="S48" s="18"/>
      <c r="T48" s="18"/>
      <c r="U48" s="18"/>
      <c r="V48" s="18"/>
      <c r="W48" s="18"/>
      <c r="X48" s="18"/>
      <c r="Y48" s="1"/>
    </row>
    <row r="49" spans="1:26" ht="12.75" customHeight="1" x14ac:dyDescent="0.25">
      <c r="A49" s="10"/>
      <c r="B49" s="405" t="s">
        <v>56</v>
      </c>
      <c r="C49" s="406"/>
      <c r="D49" s="406"/>
      <c r="E49" s="406"/>
      <c r="F49" s="406"/>
      <c r="G49" s="406"/>
      <c r="H49" s="406"/>
      <c r="I49" s="406"/>
      <c r="J49" s="406"/>
      <c r="K49" s="406"/>
      <c r="L49" s="406"/>
      <c r="M49" s="406"/>
      <c r="N49" s="406"/>
      <c r="O49" s="406"/>
      <c r="P49" s="406"/>
      <c r="Q49" s="406"/>
      <c r="R49" s="406"/>
      <c r="S49" s="406"/>
      <c r="T49" s="406"/>
      <c r="U49" s="406"/>
      <c r="V49" s="406"/>
      <c r="W49" s="406"/>
      <c r="X49" s="407"/>
      <c r="Y49" s="1"/>
    </row>
    <row r="50" spans="1:26" ht="12.75" customHeight="1" x14ac:dyDescent="0.25">
      <c r="A50" s="10"/>
      <c r="B50" s="447"/>
      <c r="C50" s="448"/>
      <c r="D50" s="448"/>
      <c r="E50" s="448"/>
      <c r="F50" s="448"/>
      <c r="G50" s="448"/>
      <c r="H50" s="448"/>
      <c r="I50" s="448"/>
      <c r="J50" s="448"/>
      <c r="K50" s="448"/>
      <c r="L50" s="448"/>
      <c r="M50" s="448"/>
      <c r="N50" s="448"/>
      <c r="O50" s="448"/>
      <c r="P50" s="448"/>
      <c r="Q50" s="448"/>
      <c r="R50" s="448"/>
      <c r="S50" s="448"/>
      <c r="T50" s="448"/>
      <c r="U50" s="448"/>
      <c r="V50" s="448"/>
      <c r="W50" s="448"/>
      <c r="X50" s="449"/>
      <c r="Y50" s="1"/>
      <c r="Z50" s="13"/>
    </row>
    <row r="51" spans="1:26" ht="12.75" customHeight="1" thickBot="1" x14ac:dyDescent="0.3">
      <c r="A51" s="10"/>
      <c r="B51" s="441"/>
      <c r="C51" s="442"/>
      <c r="D51" s="442"/>
      <c r="E51" s="442"/>
      <c r="F51" s="442"/>
      <c r="G51" s="442"/>
      <c r="H51" s="442"/>
      <c r="I51" s="442"/>
      <c r="J51" s="442"/>
      <c r="K51" s="442"/>
      <c r="L51" s="442"/>
      <c r="M51" s="442"/>
      <c r="N51" s="442"/>
      <c r="O51" s="442"/>
      <c r="P51" s="442"/>
      <c r="Q51" s="442"/>
      <c r="R51" s="442"/>
      <c r="S51" s="442"/>
      <c r="T51" s="442"/>
      <c r="U51" s="442"/>
      <c r="V51" s="442"/>
      <c r="W51" s="442"/>
      <c r="X51" s="443"/>
      <c r="Y51" s="1"/>
      <c r="Z51" s="13"/>
    </row>
    <row r="52" spans="1:26" ht="13.5" customHeight="1" x14ac:dyDescent="0.25">
      <c r="A52" s="10"/>
      <c r="B52" s="192" t="s">
        <v>57</v>
      </c>
      <c r="C52" s="193"/>
      <c r="D52" s="193"/>
      <c r="E52" s="193"/>
      <c r="F52" s="193"/>
      <c r="G52" s="194" t="s">
        <v>58</v>
      </c>
      <c r="H52" s="194"/>
      <c r="I52" s="193"/>
      <c r="J52" s="193"/>
      <c r="K52" s="193"/>
      <c r="L52" s="195"/>
      <c r="M52" s="196"/>
      <c r="N52" s="196"/>
      <c r="O52" s="196"/>
      <c r="P52" s="196"/>
      <c r="Q52" s="196"/>
      <c r="R52" s="196"/>
      <c r="S52" s="196"/>
      <c r="T52" s="196"/>
      <c r="U52" s="196"/>
      <c r="V52" s="196"/>
      <c r="W52" s="196"/>
      <c r="X52" s="197"/>
      <c r="Y52" s="1"/>
    </row>
    <row r="53" spans="1:26" ht="9" customHeight="1" x14ac:dyDescent="0.25">
      <c r="A53" s="10"/>
      <c r="B53" s="198"/>
      <c r="C53" s="199"/>
      <c r="D53" s="199"/>
      <c r="E53" s="199"/>
      <c r="F53" s="199"/>
      <c r="G53" s="199"/>
      <c r="H53" s="199"/>
      <c r="I53" s="199"/>
      <c r="J53" s="199"/>
      <c r="K53" s="199"/>
      <c r="L53" s="199"/>
      <c r="M53" s="199"/>
      <c r="N53" s="199"/>
      <c r="O53" s="199"/>
      <c r="P53" s="199"/>
      <c r="Q53" s="199"/>
      <c r="R53" s="199"/>
      <c r="S53" s="199"/>
      <c r="T53" s="199"/>
      <c r="U53" s="199"/>
      <c r="V53" s="199"/>
      <c r="W53" s="199"/>
      <c r="X53" s="200"/>
      <c r="Y53" s="1"/>
    </row>
    <row r="54" spans="1:26" ht="13.5" customHeight="1" x14ac:dyDescent="0.25">
      <c r="A54" s="10"/>
      <c r="B54" s="201" t="s">
        <v>59</v>
      </c>
      <c r="C54" s="202"/>
      <c r="D54" s="202"/>
      <c r="E54" s="203" t="s">
        <v>13</v>
      </c>
      <c r="F54" s="199"/>
      <c r="G54" s="336"/>
      <c r="H54" s="285" t="s">
        <v>60</v>
      </c>
      <c r="I54" s="199"/>
      <c r="J54" s="336"/>
      <c r="K54" s="285" t="s">
        <v>61</v>
      </c>
      <c r="L54" s="337" t="s">
        <v>62</v>
      </c>
      <c r="M54" s="285" t="s">
        <v>13</v>
      </c>
      <c r="N54" s="199"/>
      <c r="O54" s="199"/>
      <c r="P54" s="199"/>
      <c r="Q54" s="199"/>
      <c r="R54" s="199"/>
      <c r="S54" s="199"/>
      <c r="T54" s="199"/>
      <c r="U54" s="199"/>
      <c r="V54" s="199"/>
      <c r="W54" s="199"/>
      <c r="X54" s="200"/>
      <c r="Y54" s="1"/>
    </row>
    <row r="55" spans="1:26" ht="13.5" customHeight="1" x14ac:dyDescent="0.25">
      <c r="A55" s="10"/>
      <c r="B55" s="205" t="s">
        <v>63</v>
      </c>
      <c r="C55" s="206"/>
      <c r="D55" s="206"/>
      <c r="E55" s="207" t="s">
        <v>13</v>
      </c>
      <c r="F55" s="199"/>
      <c r="G55" s="204" t="s">
        <v>64</v>
      </c>
      <c r="H55" s="199"/>
      <c r="I55" s="199"/>
      <c r="J55" s="199"/>
      <c r="K55" s="199"/>
      <c r="L55" s="284"/>
      <c r="M55" s="199"/>
      <c r="N55" s="199"/>
      <c r="O55" s="199"/>
      <c r="P55" s="199"/>
      <c r="Q55" s="199"/>
      <c r="R55" s="199"/>
      <c r="S55" s="199"/>
      <c r="T55" s="199"/>
      <c r="U55" s="199"/>
      <c r="V55" s="199"/>
      <c r="W55" s="199"/>
      <c r="X55" s="200"/>
      <c r="Y55" s="1"/>
    </row>
    <row r="56" spans="1:26" ht="13.5" customHeight="1" x14ac:dyDescent="0.25">
      <c r="B56" s="208" t="s">
        <v>65</v>
      </c>
      <c r="C56" s="206"/>
      <c r="D56" s="206"/>
      <c r="E56" s="207" t="s">
        <v>13</v>
      </c>
      <c r="F56" s="199"/>
      <c r="G56" s="336"/>
      <c r="H56" s="285" t="s">
        <v>60</v>
      </c>
      <c r="I56" s="199"/>
      <c r="J56" s="336"/>
      <c r="K56" s="285" t="s">
        <v>61</v>
      </c>
      <c r="L56" s="337" t="s">
        <v>62</v>
      </c>
      <c r="M56" s="285" t="s">
        <v>13</v>
      </c>
      <c r="N56" s="199"/>
      <c r="O56" s="199"/>
      <c r="P56" s="199"/>
      <c r="Q56" s="199"/>
      <c r="R56" s="199"/>
      <c r="S56" s="199"/>
      <c r="T56" s="199"/>
      <c r="U56" s="199"/>
      <c r="V56" s="199"/>
      <c r="W56" s="199"/>
      <c r="X56" s="200"/>
    </row>
    <row r="57" spans="1:26" ht="7.5" customHeight="1" thickBot="1" x14ac:dyDescent="0.3">
      <c r="B57" s="189"/>
      <c r="C57" s="190"/>
      <c r="D57" s="190"/>
      <c r="E57" s="190"/>
      <c r="F57" s="190"/>
      <c r="G57" s="190"/>
      <c r="H57" s="190"/>
      <c r="I57" s="190"/>
      <c r="J57" s="190"/>
      <c r="K57" s="190"/>
      <c r="L57" s="190"/>
      <c r="M57" s="190"/>
      <c r="N57" s="190"/>
      <c r="O57" s="190"/>
      <c r="P57" s="190"/>
      <c r="Q57" s="190"/>
      <c r="R57" s="190"/>
      <c r="S57" s="190"/>
      <c r="T57" s="190"/>
      <c r="U57" s="190"/>
      <c r="V57" s="190"/>
      <c r="W57" s="190"/>
      <c r="X57" s="191"/>
    </row>
    <row r="58" spans="1:26" ht="10.5" customHeight="1" x14ac:dyDescent="0.25"/>
  </sheetData>
  <sheetProtection algorithmName="SHA-512" hashValue="gODDW5sLzt+AexpCXGJe+dd5irYxnH92amUkk2FedUh360RZdwKx68j9N5oq4rxfGky79+reYlKzxX3PNt0O4g==" saltValue="ZwoRqKrezvKUC42aNkmRKA==" spinCount="100000" sheet="1" scenarios="1"/>
  <mergeCells count="86">
    <mergeCell ref="B51:X51"/>
    <mergeCell ref="O10:P10"/>
    <mergeCell ref="O11:P11"/>
    <mergeCell ref="O12:P12"/>
    <mergeCell ref="U19:U20"/>
    <mergeCell ref="B50:X50"/>
    <mergeCell ref="E11:F11"/>
    <mergeCell ref="E12:F12"/>
    <mergeCell ref="E13:F13"/>
    <mergeCell ref="S19:S20"/>
    <mergeCell ref="E19:E20"/>
    <mergeCell ref="S11:U11"/>
    <mergeCell ref="H11:N11"/>
    <mergeCell ref="H12:N12"/>
    <mergeCell ref="H10:N10"/>
    <mergeCell ref="B10:D10"/>
    <mergeCell ref="B9:D9"/>
    <mergeCell ref="H9:N9"/>
    <mergeCell ref="E10:F10"/>
    <mergeCell ref="W3:X3"/>
    <mergeCell ref="W4:X4"/>
    <mergeCell ref="W5:X5"/>
    <mergeCell ref="W6:X6"/>
    <mergeCell ref="W7:X7"/>
    <mergeCell ref="B5:D5"/>
    <mergeCell ref="B6:D6"/>
    <mergeCell ref="B7:D7"/>
    <mergeCell ref="B8:D8"/>
    <mergeCell ref="O6:P6"/>
    <mergeCell ref="E5:F5"/>
    <mergeCell ref="H5:N5"/>
    <mergeCell ref="O5:P5"/>
    <mergeCell ref="B49:X49"/>
    <mergeCell ref="W8:X8"/>
    <mergeCell ref="W9:X9"/>
    <mergeCell ref="R17:V17"/>
    <mergeCell ref="B15:X15"/>
    <mergeCell ref="B19:B20"/>
    <mergeCell ref="B11:D11"/>
    <mergeCell ref="B12:D12"/>
    <mergeCell ref="B13:D13"/>
    <mergeCell ref="B43:X47"/>
    <mergeCell ref="C19:C20"/>
    <mergeCell ref="D19:D20"/>
    <mergeCell ref="O8:P8"/>
    <mergeCell ref="E8:F8"/>
    <mergeCell ref="E9:F9"/>
    <mergeCell ref="O9:P9"/>
    <mergeCell ref="B2:F2"/>
    <mergeCell ref="L3:P3"/>
    <mergeCell ref="E3:F3"/>
    <mergeCell ref="E4:F4"/>
    <mergeCell ref="H3:K3"/>
    <mergeCell ref="H4:K4"/>
    <mergeCell ref="B3:D3"/>
    <mergeCell ref="B4:D4"/>
    <mergeCell ref="L4:P4"/>
    <mergeCell ref="H6:N6"/>
    <mergeCell ref="H7:N7"/>
    <mergeCell ref="H8:N8"/>
    <mergeCell ref="O7:P7"/>
    <mergeCell ref="E6:F6"/>
    <mergeCell ref="E7:F7"/>
    <mergeCell ref="A1:Y1"/>
    <mergeCell ref="F19:F20"/>
    <mergeCell ref="G19:G20"/>
    <mergeCell ref="H19:H20"/>
    <mergeCell ref="L19:M19"/>
    <mergeCell ref="J19:K19"/>
    <mergeCell ref="B17:H17"/>
    <mergeCell ref="J17:M17"/>
    <mergeCell ref="R2:X2"/>
    <mergeCell ref="T19:T20"/>
    <mergeCell ref="V19:V20"/>
    <mergeCell ref="X19:X20"/>
    <mergeCell ref="O19:P19"/>
    <mergeCell ref="R19:R20"/>
    <mergeCell ref="O17:P17"/>
    <mergeCell ref="H2:P2"/>
    <mergeCell ref="R7:S7"/>
    <mergeCell ref="R3:S3"/>
    <mergeCell ref="R9:S9"/>
    <mergeCell ref="R5:S5"/>
    <mergeCell ref="R4:S4"/>
    <mergeCell ref="R6:S6"/>
    <mergeCell ref="R8:S8"/>
  </mergeCells>
  <phoneticPr fontId="7" type="noConversion"/>
  <dataValidations count="2">
    <dataValidation type="list" allowBlank="1" showInputMessage="1" showErrorMessage="1" sqref="F21 F23:F41" xr:uid="{224C69AF-6317-4179-8B91-265BFEA108EF}">
      <formula1>INDIRECT(I21)</formula1>
    </dataValidation>
    <dataValidation type="list" allowBlank="1" showInputMessage="1" showErrorMessage="1" sqref="F22" xr:uid="{84EBDD7B-3EDB-4086-802E-64F62FE37B9E}">
      <formula1>INDIRECT($I$22)</formula1>
    </dataValidation>
  </dataValidations>
  <pageMargins left="0.70866141732283472" right="0.70866141732283472" top="0.78740157480314965" bottom="0.55125000000000002" header="0.31496062992125984" footer="0.31496062992125984"/>
  <pageSetup scale="63" orientation="landscape" r:id="rId1"/>
  <headerFooter>
    <oddHeader>&amp;L&amp;G&amp;C&amp;"Verdana,Negrita"&amp;K404040MONITOREO IN SITU - BANDAS ATRIBUIDAS AL SERVICIO
 DE RADIODIFUSIÓN DE TELEVISIÓN ANALÓGICA
REGISTRO NO. 0 0 1  - X X X X X X&amp;R&amp;G</oddHeader>
    <oddFooter xml:space="preserve">&amp;L&amp;G&amp;C&amp;"Verdana,Normal"&amp;8&amp;K404040Página &amp;P de &amp;N&amp;9
&amp;R&amp;"Verdana,Normal"&amp;8&amp;K404040Versión 5
 TRD 120.121.31.4&amp;9
</oddFooter>
  </headerFooter>
  <drawing r:id="rId2"/>
  <legacyDrawing r:id="rId3"/>
  <legacyDrawingHF r:id="rId4"/>
  <mc:AlternateContent xmlns:mc="http://schemas.openxmlformats.org/markup-compatibility/2006">
    <mc:Choice Requires="x14">
      <controls>
        <mc:AlternateContent xmlns:mc="http://schemas.openxmlformats.org/markup-compatibility/2006">
          <mc:Choice Requires="x14">
            <control shapeId="1047" r:id="rId5" name="Group Box 23">
              <controlPr defaultSize="0" autoFill="0" autoPict="0">
                <anchor moveWithCells="1">
                  <from>
                    <xdr:col>11</xdr:col>
                    <xdr:colOff>85725</xdr:colOff>
                    <xdr:row>51</xdr:row>
                    <xdr:rowOff>0</xdr:rowOff>
                  </from>
                  <to>
                    <xdr:col>21</xdr:col>
                    <xdr:colOff>523875</xdr:colOff>
                    <xdr:row>52</xdr:row>
                    <xdr:rowOff>95250</xdr:rowOff>
                  </to>
                </anchor>
              </controlPr>
            </control>
          </mc:Choice>
        </mc:AlternateContent>
        <mc:AlternateContent xmlns:mc="http://schemas.openxmlformats.org/markup-compatibility/2006">
          <mc:Choice Requires="x14">
            <control shapeId="1066" r:id="rId6" name="Group Box 42">
              <controlPr defaultSize="0" autoFill="0" autoPict="0">
                <anchor moveWithCells="1">
                  <from>
                    <xdr:col>11</xdr:col>
                    <xdr:colOff>76200</xdr:colOff>
                    <xdr:row>51</xdr:row>
                    <xdr:rowOff>0</xdr:rowOff>
                  </from>
                  <to>
                    <xdr:col>21</xdr:col>
                    <xdr:colOff>514350</xdr:colOff>
                    <xdr:row>52</xdr:row>
                    <xdr:rowOff>76200</xdr:rowOff>
                  </to>
                </anchor>
              </controlPr>
            </control>
          </mc:Choice>
        </mc:AlternateContent>
        <mc:AlternateContent xmlns:mc="http://schemas.openxmlformats.org/markup-compatibility/2006">
          <mc:Choice Requires="x14">
            <control shapeId="1068" r:id="rId7" name="Group Box 44">
              <controlPr defaultSize="0" autoFill="0" autoPict="0">
                <anchor moveWithCells="1">
                  <from>
                    <xdr:col>11</xdr:col>
                    <xdr:colOff>85725</xdr:colOff>
                    <xdr:row>52</xdr:row>
                    <xdr:rowOff>0</xdr:rowOff>
                  </from>
                  <to>
                    <xdr:col>21</xdr:col>
                    <xdr:colOff>47625</xdr:colOff>
                    <xdr:row>53</xdr:row>
                    <xdr:rowOff>152400</xdr:rowOff>
                  </to>
                </anchor>
              </controlPr>
            </control>
          </mc:Choice>
        </mc:AlternateContent>
        <mc:AlternateContent xmlns:mc="http://schemas.openxmlformats.org/markup-compatibility/2006">
          <mc:Choice Requires="x14">
            <control shapeId="1072" r:id="rId8" name="Group Box 48">
              <controlPr defaultSize="0" autoFill="0" autoPict="0">
                <anchor moveWithCells="1">
                  <from>
                    <xdr:col>11</xdr:col>
                    <xdr:colOff>76200</xdr:colOff>
                    <xdr:row>54</xdr:row>
                    <xdr:rowOff>66675</xdr:rowOff>
                  </from>
                  <to>
                    <xdr:col>21</xdr:col>
                    <xdr:colOff>38100</xdr:colOff>
                    <xdr:row>55</xdr:row>
                    <xdr:rowOff>142875</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4">
        <x14:dataValidation type="list" allowBlank="1" showInputMessage="1" showErrorMessage="1" xr:uid="{2F270262-D457-4B35-88C1-7BCEA283A0A9}">
          <x14:formula1>
            <xm:f>referencias!$I$1:$I$1120</xm:f>
          </x14:formula1>
          <xm:sqref>E3:F3</xm:sqref>
        </x14:dataValidation>
        <x14:dataValidation type="list" allowBlank="1" showInputMessage="1" showErrorMessage="1" xr:uid="{C04670BA-A8AB-4162-862F-EF7FAC8FDDFA}">
          <x14:formula1>
            <xm:f>referencias!$M$1:$M$33</xm:f>
          </x14:formula1>
          <xm:sqref>E4:F4</xm:sqref>
        </x14:dataValidation>
        <x14:dataValidation type="list" allowBlank="1" showInputMessage="1" showErrorMessage="1" xr:uid="{BA0FC4C4-641D-4405-A4C9-3C046137591B}">
          <x14:formula1>
            <xm:f>referencias!$AB$1:$AB$6</xm:f>
          </x14:formula1>
          <xm:sqref>R4:S8</xm:sqref>
        </x14:dataValidation>
        <x14:dataValidation type="list" allowBlank="1" showInputMessage="1" showErrorMessage="1" xr:uid="{4910ADB0-2FB5-4F2C-9723-296FA0974BBC}">
          <x14:formula1>
            <xm:f>referencias!$Z$1:$Z$6</xm:f>
          </x14:formula1>
          <xm:sqref>O21:O41</xm:sqref>
        </x14:dataValidation>
        <x14:dataValidation type="list" allowBlank="1" showInputMessage="1" showErrorMessage="1" xr:uid="{587AB51D-CDC1-47C5-AD18-0BE45B5D08B2}">
          <x14:formula1>
            <xm:f>referencias!$Q$1:$Q$35</xm:f>
          </x14:formula1>
          <xm:sqref>E21:E41</xm:sqref>
        </x14:dataValidation>
        <x14:dataValidation type="list" allowBlank="1" showInputMessage="1" showErrorMessage="1" xr:uid="{858B571A-84AA-4226-9195-D67D37782C0A}">
          <x14:formula1>
            <xm:f>referencias!$L$41:$L$43</xm:f>
          </x14:formula1>
          <xm:sqref>E10:F10</xm:sqref>
        </x14:dataValidation>
        <x14:dataValidation type="list" allowBlank="1" showInputMessage="1" showErrorMessage="1" xr:uid="{19339C7B-B481-4CDA-A913-4F786AC1F8D1}">
          <x14:formula1>
            <xm:f>referencias!$M$41:$M$42</xm:f>
          </x14:formula1>
          <xm:sqref>E11:F11</xm:sqref>
        </x14:dataValidation>
        <x14:dataValidation type="list" allowBlank="1" showInputMessage="1" showErrorMessage="1" xr:uid="{D0818631-776A-483D-830C-6D3CC0E86370}">
          <x14:formula1>
            <xm:f>referencias!$N$41:$N$43</xm:f>
          </x14:formula1>
          <xm:sqref>E12:F12</xm:sqref>
        </x14:dataValidation>
        <x14:dataValidation type="list" allowBlank="1" showInputMessage="1" showErrorMessage="1" xr:uid="{7FF29F72-BC74-4967-A041-D5784A4198B2}">
          <x14:formula1>
            <xm:f>referencias!$O$41:$O$45</xm:f>
          </x14:formula1>
          <xm:sqref>E13:F13</xm:sqref>
        </x14:dataValidation>
        <x14:dataValidation type="list" allowBlank="1" showInputMessage="1" showErrorMessage="1" xr:uid="{5CEF7112-7C9F-467F-890D-BFDF2D625571}">
          <x14:formula1>
            <xm:f>referencias!$M$48:$M$52</xm:f>
          </x14:formula1>
          <xm:sqref>T4:T6</xm:sqref>
        </x14:dataValidation>
        <x14:dataValidation type="list" allowBlank="1" showInputMessage="1" showErrorMessage="1" xr:uid="{1A6F52BD-301A-4AA3-B859-99A9DF166BC4}">
          <x14:formula1>
            <xm:f>referencias!$O$71:$O$86</xm:f>
          </x14:formula1>
          <xm:sqref>V6</xm:sqref>
        </x14:dataValidation>
        <x14:dataValidation type="list" allowBlank="1" showInputMessage="1" showErrorMessage="1" xr:uid="{C4BC72DC-8FD2-48E1-ADBF-B6DED786D9FD}">
          <x14:formula1>
            <xm:f>referencias!$N$48:$N$60</xm:f>
          </x14:formula1>
          <xm:sqref>U4:U6</xm:sqref>
        </x14:dataValidation>
        <x14:dataValidation type="list" allowBlank="1" showInputMessage="1" showErrorMessage="1" xr:uid="{A9A05275-E6AA-459A-B483-91754BB0CA32}">
          <x14:formula1>
            <xm:f>referencias!$O$71:$O$87</xm:f>
          </x14:formula1>
          <xm:sqref>V4:V5</xm:sqref>
        </x14:dataValidation>
        <x14:dataValidation type="list" allowBlank="1" showInputMessage="1" showErrorMessage="1" xr:uid="{52221766-E696-4DA4-82B3-BA3EAA70BEEF}">
          <x14:formula1>
            <xm:f>referencias!$Q$41:$Q$56</xm:f>
          </x14:formula1>
          <xm:sqref>H10:N10 H6:N6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6577B-A000-4C7B-99F9-508813ED9320}">
  <sheetPr codeName="Hoja2"/>
  <dimension ref="A1:N153"/>
  <sheetViews>
    <sheetView showGridLines="0" view="pageLayout" topLeftCell="A26" zoomScaleNormal="100" zoomScaleSheetLayoutView="100" workbookViewId="0">
      <selection activeCell="G160" sqref="G160"/>
    </sheetView>
  </sheetViews>
  <sheetFormatPr baseColWidth="10" defaultColWidth="11.42578125" defaultRowHeight="15" x14ac:dyDescent="0.25"/>
  <cols>
    <col min="1" max="2" width="6" customWidth="1"/>
    <col min="3" max="3" width="7.28515625" customWidth="1"/>
    <col min="4" max="4" width="7" customWidth="1"/>
    <col min="5" max="6" width="7.7109375" customWidth="1"/>
    <col min="7" max="7" width="7.28515625" customWidth="1"/>
    <col min="8" max="8" width="6" customWidth="1"/>
    <col min="9" max="9" width="7.7109375" customWidth="1"/>
    <col min="10" max="10" width="6.7109375" customWidth="1"/>
    <col min="11" max="11" width="6.5703125" customWidth="1"/>
    <col min="12" max="12" width="9.140625" customWidth="1"/>
    <col min="13" max="13" width="9.5703125" customWidth="1"/>
    <col min="14" max="14" width="12" customWidth="1"/>
    <col min="15" max="15" width="6.42578125" customWidth="1"/>
  </cols>
  <sheetData>
    <row r="1" spans="1:14" ht="13.5" customHeight="1" x14ac:dyDescent="0.25">
      <c r="A1" s="210" t="s">
        <v>66</v>
      </c>
      <c r="C1" s="210"/>
      <c r="D1" s="210"/>
      <c r="E1" s="210"/>
      <c r="F1" s="210"/>
      <c r="G1" s="210"/>
      <c r="H1" s="210"/>
      <c r="I1" s="210"/>
      <c r="J1" s="210"/>
      <c r="K1" s="210"/>
      <c r="L1" s="210"/>
      <c r="M1" s="210"/>
      <c r="N1" s="211"/>
    </row>
    <row r="2" spans="1:14" ht="3.75" customHeight="1" x14ac:dyDescent="0.25">
      <c r="A2" s="210"/>
      <c r="C2" s="210"/>
      <c r="D2" s="210"/>
      <c r="E2" s="210"/>
      <c r="F2" s="210"/>
      <c r="G2" s="210"/>
      <c r="H2" s="210"/>
      <c r="I2" s="210"/>
      <c r="J2" s="210"/>
      <c r="K2" s="210"/>
      <c r="L2" s="210"/>
      <c r="M2" s="210"/>
      <c r="N2" s="211"/>
    </row>
    <row r="3" spans="1:14" ht="13.5" customHeight="1" x14ac:dyDescent="0.25">
      <c r="A3" s="210" t="s">
        <v>67</v>
      </c>
      <c r="C3" s="210"/>
      <c r="D3" s="210"/>
      <c r="E3" s="210"/>
      <c r="F3" s="210"/>
      <c r="G3" s="210"/>
      <c r="H3" s="210"/>
      <c r="I3" s="210"/>
      <c r="J3" s="210"/>
      <c r="K3" s="210"/>
      <c r="L3" s="210"/>
      <c r="M3" s="210"/>
      <c r="N3" s="210"/>
    </row>
    <row r="4" spans="1:14" ht="13.5" customHeight="1" x14ac:dyDescent="0.25">
      <c r="A4" s="212" t="s">
        <v>68</v>
      </c>
      <c r="C4" s="210"/>
      <c r="D4" s="210"/>
      <c r="E4" s="210"/>
      <c r="F4" s="210"/>
      <c r="G4" s="210"/>
      <c r="H4" s="210"/>
      <c r="I4" s="210"/>
      <c r="J4" s="512"/>
      <c r="K4" s="512"/>
      <c r="L4" s="512"/>
      <c r="M4" s="210"/>
      <c r="N4" s="210"/>
    </row>
    <row r="5" spans="1:14" ht="13.5" customHeight="1" x14ac:dyDescent="0.25">
      <c r="A5" s="210" t="s">
        <v>69</v>
      </c>
      <c r="C5" s="210"/>
      <c r="D5" s="210"/>
      <c r="E5" s="210"/>
      <c r="F5" s="210"/>
      <c r="G5" s="210"/>
      <c r="H5" s="210"/>
      <c r="I5" s="210"/>
      <c r="J5" s="210"/>
      <c r="K5" s="513"/>
      <c r="L5" s="513"/>
      <c r="M5" s="513"/>
      <c r="N5" s="210"/>
    </row>
    <row r="6" spans="1:14" ht="13.5" customHeight="1" x14ac:dyDescent="0.25">
      <c r="A6" s="289" t="s">
        <v>70</v>
      </c>
      <c r="C6" s="210"/>
      <c r="D6" s="210"/>
      <c r="E6" s="210"/>
      <c r="F6" s="210"/>
      <c r="G6" s="210"/>
      <c r="H6" s="210"/>
      <c r="I6" s="210"/>
      <c r="J6" s="210"/>
      <c r="K6" s="210"/>
      <c r="L6" s="210"/>
      <c r="M6" s="210"/>
      <c r="N6" s="210"/>
    </row>
    <row r="7" spans="1:14" ht="3.75" customHeight="1" x14ac:dyDescent="0.25">
      <c r="A7" s="210"/>
      <c r="C7" s="210"/>
      <c r="D7" s="210"/>
      <c r="E7" s="210"/>
      <c r="F7" s="210"/>
      <c r="G7" s="210"/>
      <c r="H7" s="210"/>
      <c r="I7" s="210"/>
      <c r="J7" s="210"/>
      <c r="K7" s="210"/>
      <c r="L7" s="210"/>
      <c r="M7" s="210"/>
      <c r="N7" s="210"/>
    </row>
    <row r="8" spans="1:14" ht="13.5" customHeight="1" x14ac:dyDescent="0.25">
      <c r="A8" s="217" t="s">
        <v>71</v>
      </c>
      <c r="C8" s="210"/>
      <c r="D8" s="210"/>
      <c r="E8" s="210"/>
      <c r="F8" s="210"/>
      <c r="G8" s="210"/>
      <c r="H8" s="210"/>
      <c r="I8" s="210"/>
      <c r="J8" s="210"/>
      <c r="K8" s="210"/>
      <c r="L8" s="210"/>
      <c r="M8" s="210"/>
      <c r="N8" s="210"/>
    </row>
    <row r="9" spans="1:14" ht="13.5" customHeight="1" x14ac:dyDescent="0.25">
      <c r="A9" s="210" t="str">
        <f>CONCATENATE("001-",TEXT(E9,"ddmmyy"))</f>
        <v>001-000100</v>
      </c>
      <c r="C9" s="210" t="s">
        <v>72</v>
      </c>
      <c r="D9" s="210"/>
      <c r="E9" s="511">
        <f>Registro!L3</f>
        <v>0</v>
      </c>
      <c r="F9" s="511"/>
      <c r="G9" s="511"/>
      <c r="H9" s="511"/>
      <c r="I9" s="210" t="s">
        <v>73</v>
      </c>
      <c r="J9" s="210"/>
      <c r="K9" s="210"/>
      <c r="L9" s="210"/>
      <c r="M9" s="210"/>
      <c r="N9" s="210"/>
    </row>
    <row r="10" spans="1:14" ht="3.75" customHeight="1" x14ac:dyDescent="0.25">
      <c r="A10" s="210"/>
      <c r="C10" s="210"/>
      <c r="D10" s="210"/>
      <c r="E10" s="276"/>
      <c r="F10" s="276"/>
      <c r="G10" s="276"/>
      <c r="H10" s="276"/>
      <c r="I10" s="210"/>
      <c r="J10" s="210"/>
      <c r="K10" s="210"/>
      <c r="L10" s="210"/>
      <c r="M10" s="210"/>
      <c r="N10" s="210"/>
    </row>
    <row r="11" spans="1:14" ht="13.5" customHeight="1" x14ac:dyDescent="0.25">
      <c r="A11" s="213" t="s">
        <v>74</v>
      </c>
      <c r="C11" s="213"/>
      <c r="D11" s="213"/>
      <c r="E11" s="213"/>
      <c r="F11" s="213"/>
      <c r="G11" s="213"/>
      <c r="H11" s="213"/>
      <c r="I11" s="213"/>
      <c r="J11" s="213"/>
      <c r="K11" s="213"/>
      <c r="L11" s="213"/>
      <c r="M11" s="213"/>
      <c r="N11" s="210"/>
    </row>
    <row r="12" spans="1:14" ht="13.5" customHeight="1" thickBot="1" x14ac:dyDescent="0.3">
      <c r="A12" s="214" t="s">
        <v>75</v>
      </c>
      <c r="C12" s="215"/>
      <c r="D12" s="215"/>
      <c r="E12" s="215"/>
      <c r="F12" s="215"/>
      <c r="G12" s="215"/>
      <c r="H12" s="215"/>
      <c r="I12" s="215"/>
      <c r="J12" s="215"/>
      <c r="K12" s="215"/>
      <c r="L12" s="215"/>
      <c r="M12" s="215"/>
      <c r="N12" s="210"/>
    </row>
    <row r="13" spans="1:14" ht="29.25" customHeight="1" x14ac:dyDescent="0.25">
      <c r="A13" s="466" t="s">
        <v>76</v>
      </c>
      <c r="B13" s="367" t="s">
        <v>36</v>
      </c>
      <c r="C13" s="367" t="s">
        <v>77</v>
      </c>
      <c r="D13" s="367"/>
      <c r="E13" s="367" t="s">
        <v>78</v>
      </c>
      <c r="F13" s="367"/>
      <c r="G13" s="367" t="s">
        <v>79</v>
      </c>
      <c r="H13" s="367"/>
      <c r="I13" s="367"/>
      <c r="J13" s="367" t="s">
        <v>80</v>
      </c>
      <c r="K13" s="367"/>
      <c r="L13" s="367" t="s">
        <v>81</v>
      </c>
      <c r="M13" s="518" t="s">
        <v>82</v>
      </c>
      <c r="N13" s="519"/>
    </row>
    <row r="14" spans="1:14" ht="13.5" customHeight="1" thickBot="1" x14ac:dyDescent="0.3">
      <c r="A14" s="467"/>
      <c r="B14" s="503"/>
      <c r="C14" s="503"/>
      <c r="D14" s="503"/>
      <c r="E14" s="503"/>
      <c r="F14" s="503"/>
      <c r="G14" s="503"/>
      <c r="H14" s="503"/>
      <c r="I14" s="503"/>
      <c r="J14" s="503"/>
      <c r="K14" s="503"/>
      <c r="L14" s="503"/>
      <c r="M14" s="520" t="s">
        <v>83</v>
      </c>
      <c r="N14" s="521"/>
    </row>
    <row r="15" spans="1:14" ht="12.75" customHeight="1" x14ac:dyDescent="0.25">
      <c r="A15" s="250" t="str">
        <f>Registro!B21</f>
        <v>NA</v>
      </c>
      <c r="B15" s="251">
        <f>Registro!D21</f>
        <v>0</v>
      </c>
      <c r="C15" s="501" t="str">
        <f>Registro!E21</f>
        <v>NA</v>
      </c>
      <c r="D15" s="501"/>
      <c r="E15" s="501">
        <f>Registro!J21</f>
        <v>0</v>
      </c>
      <c r="F15" s="501"/>
      <c r="G15" s="501" t="e">
        <f>INDEX(referencias!$G$1:$G$53,MATCH(B15,referencias!$A$1:$A$53,0),1)</f>
        <v>#N/A</v>
      </c>
      <c r="H15" s="501"/>
      <c r="I15" s="501"/>
      <c r="J15" s="501" t="e">
        <f>IF(ISNUMBER(E15),IF(E15&gt;G15,"Cumple","No Cumple"),"NA")</f>
        <v>#N/A</v>
      </c>
      <c r="K15" s="501"/>
      <c r="L15" s="252" t="str">
        <f>IFERROR(INDEX(referencias!$A$3:$G$52,MATCH(B15,referencias!$A$3:$A$52,0),6),"NA")</f>
        <v>NA</v>
      </c>
      <c r="M15" s="501" t="str">
        <f>Registro!P21</f>
        <v>Mala</v>
      </c>
      <c r="N15" s="522"/>
    </row>
    <row r="16" spans="1:14" ht="12.75" customHeight="1" x14ac:dyDescent="0.25">
      <c r="A16" s="245" t="str">
        <f>Registro!B22</f>
        <v>NA</v>
      </c>
      <c r="B16" s="246">
        <f>Registro!D22</f>
        <v>0</v>
      </c>
      <c r="C16" s="468" t="str">
        <f>Registro!E22</f>
        <v>NA</v>
      </c>
      <c r="D16" s="468"/>
      <c r="E16" s="468">
        <f>Registro!J22</f>
        <v>0</v>
      </c>
      <c r="F16" s="468"/>
      <c r="G16" s="468" t="e">
        <f>INDEX(referencias!$G$1:$G$53,MATCH(B16,referencias!$A$1:$A$53,0),1)</f>
        <v>#N/A</v>
      </c>
      <c r="H16" s="468"/>
      <c r="I16" s="468"/>
      <c r="J16" s="468" t="e">
        <f t="shared" ref="J16:J22" si="0">IF(ISNUMBER(E16),IF(E16&gt;G16,"Cumple","No Cumple"),"NA")</f>
        <v>#N/A</v>
      </c>
      <c r="K16" s="468"/>
      <c r="L16" s="124" t="str">
        <f>IFERROR(INDEX(referencias!$A$3:$G$52,MATCH(B16,referencias!$A$3:$A$52,0),6),"NA")</f>
        <v>NA</v>
      </c>
      <c r="M16" s="468" t="str">
        <f>Registro!P22</f>
        <v>Mala</v>
      </c>
      <c r="N16" s="469"/>
    </row>
    <row r="17" spans="1:14" ht="12.75" customHeight="1" x14ac:dyDescent="0.25">
      <c r="A17" s="245" t="str">
        <f>Registro!B23</f>
        <v>NA</v>
      </c>
      <c r="B17" s="246">
        <f>Registro!D23</f>
        <v>0</v>
      </c>
      <c r="C17" s="468" t="str">
        <f>Registro!E23</f>
        <v>NA</v>
      </c>
      <c r="D17" s="468"/>
      <c r="E17" s="468">
        <f>Registro!J23</f>
        <v>0</v>
      </c>
      <c r="F17" s="468"/>
      <c r="G17" s="468" t="e">
        <f>INDEX(referencias!$G$1:$G$53,MATCH(B17,referencias!$A$1:$A$53,0),1)</f>
        <v>#N/A</v>
      </c>
      <c r="H17" s="468"/>
      <c r="I17" s="468"/>
      <c r="J17" s="468" t="e">
        <f t="shared" si="0"/>
        <v>#N/A</v>
      </c>
      <c r="K17" s="468"/>
      <c r="L17" s="124" t="str">
        <f>IFERROR(INDEX(referencias!$A$3:$G$52,MATCH(B17,referencias!$A$3:$A$52,0),6),"NA")</f>
        <v>NA</v>
      </c>
      <c r="M17" s="468" t="str">
        <f>Registro!P23</f>
        <v>Mala</v>
      </c>
      <c r="N17" s="469"/>
    </row>
    <row r="18" spans="1:14" ht="12.75" customHeight="1" x14ac:dyDescent="0.25">
      <c r="A18" s="245" t="str">
        <f>Registro!B24</f>
        <v>NA</v>
      </c>
      <c r="B18" s="246">
        <f>Registro!D24</f>
        <v>0</v>
      </c>
      <c r="C18" s="468" t="str">
        <f>Registro!E24</f>
        <v>NA</v>
      </c>
      <c r="D18" s="468"/>
      <c r="E18" s="468">
        <f>Registro!J24</f>
        <v>0</v>
      </c>
      <c r="F18" s="468"/>
      <c r="G18" s="468" t="e">
        <f>INDEX(referencias!$G$1:$G$53,MATCH(B18,referencias!$A$1:$A$53,0),1)</f>
        <v>#N/A</v>
      </c>
      <c r="H18" s="468"/>
      <c r="I18" s="468"/>
      <c r="J18" s="468" t="e">
        <f t="shared" si="0"/>
        <v>#N/A</v>
      </c>
      <c r="K18" s="468"/>
      <c r="L18" s="124" t="str">
        <f>IFERROR(INDEX(referencias!$A$3:$G$52,MATCH(B18,referencias!$A$3:$A$52,0),6),"NA")</f>
        <v>NA</v>
      </c>
      <c r="M18" s="468" t="str">
        <f>Registro!P24</f>
        <v>Mala</v>
      </c>
      <c r="N18" s="469"/>
    </row>
    <row r="19" spans="1:14" ht="12.75" customHeight="1" x14ac:dyDescent="0.25">
      <c r="A19" s="245" t="str">
        <f>Registro!B25</f>
        <v>NA</v>
      </c>
      <c r="B19" s="246">
        <f>Registro!D25</f>
        <v>0</v>
      </c>
      <c r="C19" s="468" t="str">
        <f>Registro!E25</f>
        <v>NA</v>
      </c>
      <c r="D19" s="468"/>
      <c r="E19" s="468">
        <f>Registro!J25</f>
        <v>0</v>
      </c>
      <c r="F19" s="468"/>
      <c r="G19" s="468" t="e">
        <f>INDEX(referencias!$G$1:$G$53,MATCH(B19,referencias!$A$1:$A$53,0),1)</f>
        <v>#N/A</v>
      </c>
      <c r="H19" s="468"/>
      <c r="I19" s="468"/>
      <c r="J19" s="468" t="e">
        <f t="shared" si="0"/>
        <v>#N/A</v>
      </c>
      <c r="K19" s="468"/>
      <c r="L19" s="124" t="str">
        <f>IFERROR(INDEX(referencias!$A$3:$G$52,MATCH(B19,referencias!$A$3:$A$52,0),6),"NA")</f>
        <v>NA</v>
      </c>
      <c r="M19" s="468" t="str">
        <f>Registro!P25</f>
        <v>Mala</v>
      </c>
      <c r="N19" s="469"/>
    </row>
    <row r="20" spans="1:14" ht="12.75" customHeight="1" x14ac:dyDescent="0.25">
      <c r="A20" s="245" t="str">
        <f>Registro!B26</f>
        <v>NA</v>
      </c>
      <c r="B20" s="246">
        <f>Registro!D26</f>
        <v>0</v>
      </c>
      <c r="C20" s="468" t="str">
        <f>Registro!E26</f>
        <v>NA</v>
      </c>
      <c r="D20" s="468"/>
      <c r="E20" s="468">
        <f>Registro!J26</f>
        <v>0</v>
      </c>
      <c r="F20" s="468"/>
      <c r="G20" s="468" t="e">
        <f>INDEX(referencias!$G$1:$G$53,MATCH(B20,referencias!$A$1:$A$53,0),1)</f>
        <v>#N/A</v>
      </c>
      <c r="H20" s="468"/>
      <c r="I20" s="468"/>
      <c r="J20" s="468" t="e">
        <f t="shared" si="0"/>
        <v>#N/A</v>
      </c>
      <c r="K20" s="468"/>
      <c r="L20" s="124" t="str">
        <f>IFERROR(INDEX(referencias!$A$3:$G$52,MATCH(B20,referencias!$A$3:$A$52,0),6),"NA")</f>
        <v>NA</v>
      </c>
      <c r="M20" s="468" t="str">
        <f>Registro!P26</f>
        <v>Mala</v>
      </c>
      <c r="N20" s="469"/>
    </row>
    <row r="21" spans="1:14" ht="12.75" customHeight="1" x14ac:dyDescent="0.25">
      <c r="A21" s="245" t="str">
        <f>Registro!B27</f>
        <v>NA</v>
      </c>
      <c r="B21" s="246" t="str">
        <f>Registro!D27</f>
        <v>NA</v>
      </c>
      <c r="C21" s="468" t="str">
        <f>Registro!E27</f>
        <v>NA</v>
      </c>
      <c r="D21" s="468"/>
      <c r="E21" s="468" t="str">
        <f>Registro!J27</f>
        <v>NA</v>
      </c>
      <c r="F21" s="468"/>
      <c r="G21" s="468" t="str">
        <f>INDEX(referencias!$G$1:$G$53,MATCH(B21,referencias!$A$1:$A$53,0),1)</f>
        <v>NA</v>
      </c>
      <c r="H21" s="468"/>
      <c r="I21" s="468"/>
      <c r="J21" s="468" t="str">
        <f t="shared" si="0"/>
        <v>NA</v>
      </c>
      <c r="K21" s="468"/>
      <c r="L21" s="124" t="str">
        <f>IFERROR(INDEX(referencias!$A$3:$G$52,MATCH(B21,referencias!$A$3:$A$52,0),6),"NA")</f>
        <v>NA</v>
      </c>
      <c r="M21" s="468" t="str">
        <f>Registro!P27</f>
        <v>NA</v>
      </c>
      <c r="N21" s="469"/>
    </row>
    <row r="22" spans="1:14" ht="12.75" customHeight="1" x14ac:dyDescent="0.25">
      <c r="A22" s="245" t="str">
        <f>Registro!B28</f>
        <v>NA</v>
      </c>
      <c r="B22" s="246" t="str">
        <f>Registro!D28</f>
        <v>NA</v>
      </c>
      <c r="C22" s="468" t="str">
        <f>Registro!E28</f>
        <v>NA</v>
      </c>
      <c r="D22" s="468"/>
      <c r="E22" s="468" t="str">
        <f>Registro!J28</f>
        <v>NA</v>
      </c>
      <c r="F22" s="468"/>
      <c r="G22" s="468" t="str">
        <f>INDEX(referencias!$G$1:$G$53,MATCH(B22,referencias!$A$1:$A$53,0),1)</f>
        <v>NA</v>
      </c>
      <c r="H22" s="468"/>
      <c r="I22" s="468"/>
      <c r="J22" s="468" t="str">
        <f t="shared" si="0"/>
        <v>NA</v>
      </c>
      <c r="K22" s="468"/>
      <c r="L22" s="124" t="str">
        <f>IFERROR(INDEX(referencias!$A$3:$G$52,MATCH(B22,referencias!$A$3:$A$52,0),6),"NA")</f>
        <v>NA</v>
      </c>
      <c r="M22" s="468" t="str">
        <f>Registro!P28</f>
        <v>NA</v>
      </c>
      <c r="N22" s="469"/>
    </row>
    <row r="23" spans="1:14" ht="12.75" customHeight="1" x14ac:dyDescent="0.25">
      <c r="A23" s="245" t="str">
        <f>Registro!B29</f>
        <v>NA</v>
      </c>
      <c r="B23" s="246" t="str">
        <f>Registro!D29</f>
        <v>NA</v>
      </c>
      <c r="C23" s="468" t="str">
        <f>Registro!E29</f>
        <v>NA</v>
      </c>
      <c r="D23" s="468"/>
      <c r="E23" s="468" t="str">
        <f>Registro!J29</f>
        <v>NA</v>
      </c>
      <c r="F23" s="468"/>
      <c r="G23" s="468" t="str">
        <f>INDEX(referencias!$G$1:$G$53,MATCH(B23,referencias!$A$1:$A$53,0),1)</f>
        <v>NA</v>
      </c>
      <c r="H23" s="468"/>
      <c r="I23" s="468"/>
      <c r="J23" s="468" t="str">
        <f>IF(ISNUMBER(E23),IF(E23&gt;G23,"Cumple","No Cumple"),"NA")</f>
        <v>NA</v>
      </c>
      <c r="K23" s="468"/>
      <c r="L23" s="124" t="str">
        <f>IFERROR(INDEX(referencias!$A$3:$G$52,MATCH(B23,referencias!$A$3:$A$52,0),6),"NA")</f>
        <v>NA</v>
      </c>
      <c r="M23" s="468" t="str">
        <f>Registro!P29</f>
        <v>NA</v>
      </c>
      <c r="N23" s="469"/>
    </row>
    <row r="24" spans="1:14" ht="12.75" customHeight="1" x14ac:dyDescent="0.25">
      <c r="A24" s="245" t="str">
        <f>Registro!B30</f>
        <v>NA</v>
      </c>
      <c r="B24" s="246" t="str">
        <f>Registro!D30</f>
        <v>NA</v>
      </c>
      <c r="C24" s="468" t="str">
        <f>Registro!E30</f>
        <v>NA</v>
      </c>
      <c r="D24" s="468"/>
      <c r="E24" s="468" t="str">
        <f>Registro!J30</f>
        <v>NA</v>
      </c>
      <c r="F24" s="468"/>
      <c r="G24" s="468" t="str">
        <f>INDEX(referencias!$G$1:$G$53,MATCH(B24,referencias!$A$1:$A$53,0),1)</f>
        <v>NA</v>
      </c>
      <c r="H24" s="468"/>
      <c r="I24" s="468"/>
      <c r="J24" s="468" t="str">
        <f t="shared" ref="J24:J35" si="1">IF(ISNUMBER(E24),IF(E24&gt;G24,"Cumple","No Cumple"),"NA")</f>
        <v>NA</v>
      </c>
      <c r="K24" s="468"/>
      <c r="L24" s="124" t="str">
        <f>IFERROR(INDEX(referencias!$A$3:$G$52,MATCH(B24,referencias!$A$3:$A$52,0),6),"NA")</f>
        <v>NA</v>
      </c>
      <c r="M24" s="468" t="str">
        <f>Registro!P30</f>
        <v>NA</v>
      </c>
      <c r="N24" s="469"/>
    </row>
    <row r="25" spans="1:14" ht="12.75" customHeight="1" x14ac:dyDescent="0.25">
      <c r="A25" s="245" t="str">
        <f>Registro!B31</f>
        <v>NA</v>
      </c>
      <c r="B25" s="246" t="str">
        <f>Registro!D31</f>
        <v>NA</v>
      </c>
      <c r="C25" s="468" t="str">
        <f>Registro!E31</f>
        <v>NA</v>
      </c>
      <c r="D25" s="468"/>
      <c r="E25" s="468" t="str">
        <f>Registro!J31</f>
        <v>NA</v>
      </c>
      <c r="F25" s="468"/>
      <c r="G25" s="468" t="str">
        <f>INDEX(referencias!$G$1:$G$53,MATCH(B25,referencias!$A$1:$A$53,0),1)</f>
        <v>NA</v>
      </c>
      <c r="H25" s="468"/>
      <c r="I25" s="468"/>
      <c r="J25" s="468" t="str">
        <f t="shared" si="1"/>
        <v>NA</v>
      </c>
      <c r="K25" s="468"/>
      <c r="L25" s="124" t="str">
        <f>IFERROR(INDEX(referencias!$A$3:$G$52,MATCH(B25,referencias!$A$3:$A$52,0),6),"NA")</f>
        <v>NA</v>
      </c>
      <c r="M25" s="468" t="str">
        <f>Registro!P31</f>
        <v>NA</v>
      </c>
      <c r="N25" s="469"/>
    </row>
    <row r="26" spans="1:14" ht="12.75" customHeight="1" x14ac:dyDescent="0.25">
      <c r="A26" s="245" t="str">
        <f>Registro!B32</f>
        <v>NA</v>
      </c>
      <c r="B26" s="246" t="str">
        <f>Registro!D32</f>
        <v>NA</v>
      </c>
      <c r="C26" s="468" t="str">
        <f>Registro!E32</f>
        <v>NA</v>
      </c>
      <c r="D26" s="468"/>
      <c r="E26" s="468" t="str">
        <f>Registro!J32</f>
        <v>NA</v>
      </c>
      <c r="F26" s="468"/>
      <c r="G26" s="468" t="str">
        <f>INDEX(referencias!$G$1:$G$53,MATCH(B26,referencias!$A$1:$A$53,0),1)</f>
        <v>NA</v>
      </c>
      <c r="H26" s="468"/>
      <c r="I26" s="468"/>
      <c r="J26" s="468" t="str">
        <f t="shared" si="1"/>
        <v>NA</v>
      </c>
      <c r="K26" s="468"/>
      <c r="L26" s="124" t="str">
        <f>IFERROR(INDEX(referencias!$A$3:$G$52,MATCH(B26,referencias!$A$3:$A$52,0),6),"NA")</f>
        <v>NA</v>
      </c>
      <c r="M26" s="468" t="str">
        <f>Registro!P32</f>
        <v>NA</v>
      </c>
      <c r="N26" s="469"/>
    </row>
    <row r="27" spans="1:14" ht="12.75" customHeight="1" x14ac:dyDescent="0.25">
      <c r="A27" s="245" t="str">
        <f>Registro!B33</f>
        <v>NA</v>
      </c>
      <c r="B27" s="246" t="str">
        <f>Registro!D33</f>
        <v>NA</v>
      </c>
      <c r="C27" s="468" t="str">
        <f>Registro!E33</f>
        <v>NA</v>
      </c>
      <c r="D27" s="468"/>
      <c r="E27" s="468" t="str">
        <f>Registro!J33</f>
        <v>NA</v>
      </c>
      <c r="F27" s="468"/>
      <c r="G27" s="468" t="str">
        <f>INDEX(referencias!$G$1:$G$53,MATCH(B27,referencias!$A$1:$A$53,0),1)</f>
        <v>NA</v>
      </c>
      <c r="H27" s="468"/>
      <c r="I27" s="468"/>
      <c r="J27" s="468" t="str">
        <f t="shared" si="1"/>
        <v>NA</v>
      </c>
      <c r="K27" s="468"/>
      <c r="L27" s="124" t="str">
        <f>IFERROR(INDEX(referencias!$A$3:$G$52,MATCH(B27,referencias!$A$3:$A$52,0),6),"NA")</f>
        <v>NA</v>
      </c>
      <c r="M27" s="468" t="str">
        <f>Registro!P33</f>
        <v>NA</v>
      </c>
      <c r="N27" s="469"/>
    </row>
    <row r="28" spans="1:14" ht="12.75" customHeight="1" x14ac:dyDescent="0.25">
      <c r="A28" s="245" t="str">
        <f>Registro!B34</f>
        <v>NA</v>
      </c>
      <c r="B28" s="246" t="str">
        <f>Registro!D34</f>
        <v>NA</v>
      </c>
      <c r="C28" s="468" t="str">
        <f>Registro!E34</f>
        <v>NA</v>
      </c>
      <c r="D28" s="468"/>
      <c r="E28" s="468" t="str">
        <f>Registro!J34</f>
        <v>NA</v>
      </c>
      <c r="F28" s="468"/>
      <c r="G28" s="468" t="str">
        <f>INDEX(referencias!$G$1:$G$53,MATCH(B28,referencias!$A$1:$A$53,0),1)</f>
        <v>NA</v>
      </c>
      <c r="H28" s="468"/>
      <c r="I28" s="468"/>
      <c r="J28" s="468" t="str">
        <f t="shared" si="1"/>
        <v>NA</v>
      </c>
      <c r="K28" s="468"/>
      <c r="L28" s="124" t="str">
        <f>IFERROR(INDEX(referencias!$A$3:$G$52,MATCH(B28,referencias!$A$3:$A$52,0),6),"NA")</f>
        <v>NA</v>
      </c>
      <c r="M28" s="468" t="str">
        <f>Registro!P34</f>
        <v>NA</v>
      </c>
      <c r="N28" s="469"/>
    </row>
    <row r="29" spans="1:14" ht="12.75" customHeight="1" x14ac:dyDescent="0.25">
      <c r="A29" s="245" t="str">
        <f>Registro!B35</f>
        <v>NA</v>
      </c>
      <c r="B29" s="246" t="str">
        <f>Registro!D35</f>
        <v>NA</v>
      </c>
      <c r="C29" s="468" t="str">
        <f>Registro!E35</f>
        <v>NA</v>
      </c>
      <c r="D29" s="468"/>
      <c r="E29" s="468" t="str">
        <f>Registro!J35</f>
        <v>NA</v>
      </c>
      <c r="F29" s="468"/>
      <c r="G29" s="468" t="str">
        <f>INDEX(referencias!$G$1:$G$53,MATCH(B29,referencias!$A$1:$A$53,0),1)</f>
        <v>NA</v>
      </c>
      <c r="H29" s="468"/>
      <c r="I29" s="468"/>
      <c r="J29" s="468" t="str">
        <f t="shared" si="1"/>
        <v>NA</v>
      </c>
      <c r="K29" s="468"/>
      <c r="L29" s="124" t="str">
        <f>IFERROR(INDEX(referencias!$A$3:$G$52,MATCH(B29,referencias!$A$3:$A$52,0),6),"NA")</f>
        <v>NA</v>
      </c>
      <c r="M29" s="468" t="str">
        <f>Registro!P35</f>
        <v>NA</v>
      </c>
      <c r="N29" s="469"/>
    </row>
    <row r="30" spans="1:14" ht="12.75" customHeight="1" x14ac:dyDescent="0.25">
      <c r="A30" s="245" t="str">
        <f>Registro!B36</f>
        <v>NA</v>
      </c>
      <c r="B30" s="246" t="str">
        <f>Registro!D36</f>
        <v>NA</v>
      </c>
      <c r="C30" s="468" t="str">
        <f>Registro!E36</f>
        <v>NA</v>
      </c>
      <c r="D30" s="468"/>
      <c r="E30" s="468" t="str">
        <f>Registro!J36</f>
        <v>NA</v>
      </c>
      <c r="F30" s="468"/>
      <c r="G30" s="468" t="str">
        <f>INDEX(referencias!$G$1:$G$53,MATCH(B30,referencias!$A$1:$A$53,0),1)</f>
        <v>NA</v>
      </c>
      <c r="H30" s="468"/>
      <c r="I30" s="468"/>
      <c r="J30" s="468" t="str">
        <f t="shared" si="1"/>
        <v>NA</v>
      </c>
      <c r="K30" s="468"/>
      <c r="L30" s="124" t="str">
        <f>IFERROR(INDEX(referencias!$A$3:$G$52,MATCH(B30,referencias!$A$3:$A$52,0),6),"NA")</f>
        <v>NA</v>
      </c>
      <c r="M30" s="468" t="str">
        <f>Registro!P36</f>
        <v>NA</v>
      </c>
      <c r="N30" s="469"/>
    </row>
    <row r="31" spans="1:14" ht="12.75" customHeight="1" x14ac:dyDescent="0.25">
      <c r="A31" s="245" t="str">
        <f>Registro!B37</f>
        <v>NA</v>
      </c>
      <c r="B31" s="246" t="str">
        <f>Registro!D37</f>
        <v>NA</v>
      </c>
      <c r="C31" s="468" t="str">
        <f>Registro!E37</f>
        <v>NA</v>
      </c>
      <c r="D31" s="468"/>
      <c r="E31" s="468" t="str">
        <f>Registro!J37</f>
        <v>NA</v>
      </c>
      <c r="F31" s="468"/>
      <c r="G31" s="468" t="str">
        <f>INDEX(referencias!$G$1:$G$53,MATCH(B31,referencias!$A$1:$A$53,0),1)</f>
        <v>NA</v>
      </c>
      <c r="H31" s="468"/>
      <c r="I31" s="468"/>
      <c r="J31" s="468" t="str">
        <f t="shared" si="1"/>
        <v>NA</v>
      </c>
      <c r="K31" s="468"/>
      <c r="L31" s="124" t="str">
        <f>IFERROR(INDEX(referencias!$A$3:$G$52,MATCH(B31,referencias!$A$3:$A$52,0),6),"NA")</f>
        <v>NA</v>
      </c>
      <c r="M31" s="468" t="str">
        <f>Registro!P37</f>
        <v>NA</v>
      </c>
      <c r="N31" s="469"/>
    </row>
    <row r="32" spans="1:14" ht="12.75" customHeight="1" x14ac:dyDescent="0.25">
      <c r="A32" s="245" t="str">
        <f>Registro!B38</f>
        <v>NA</v>
      </c>
      <c r="B32" s="246" t="str">
        <f>Registro!D38</f>
        <v>NA</v>
      </c>
      <c r="C32" s="468" t="str">
        <f>Registro!E38</f>
        <v>NA</v>
      </c>
      <c r="D32" s="468"/>
      <c r="E32" s="468" t="str">
        <f>Registro!J38</f>
        <v>NA</v>
      </c>
      <c r="F32" s="468"/>
      <c r="G32" s="468" t="str">
        <f>INDEX(referencias!$G$1:$G$53,MATCH(B32,referencias!$A$1:$A$53,0),1)</f>
        <v>NA</v>
      </c>
      <c r="H32" s="468"/>
      <c r="I32" s="468"/>
      <c r="J32" s="468" t="str">
        <f t="shared" ref="J32:J34" si="2">IF(ISNUMBER(E32),IF(E32&gt;G32,"Cumple","No Cumple"),"NA")</f>
        <v>NA</v>
      </c>
      <c r="K32" s="468"/>
      <c r="L32" s="124" t="str">
        <f>IFERROR(INDEX(referencias!$A$3:$G$52,MATCH(B32,referencias!$A$3:$A$52,0),6),"NA")</f>
        <v>NA</v>
      </c>
      <c r="M32" s="468" t="str">
        <f>Registro!P38</f>
        <v>NA</v>
      </c>
      <c r="N32" s="469"/>
    </row>
    <row r="33" spans="1:14" ht="12.75" customHeight="1" x14ac:dyDescent="0.25">
      <c r="A33" s="245" t="str">
        <f>Registro!B39</f>
        <v>NA</v>
      </c>
      <c r="B33" s="246" t="str">
        <f>Registro!D39</f>
        <v>NA</v>
      </c>
      <c r="C33" s="468" t="str">
        <f>Registro!E39</f>
        <v>NA</v>
      </c>
      <c r="D33" s="468"/>
      <c r="E33" s="468" t="str">
        <f>Registro!J39</f>
        <v>NA</v>
      </c>
      <c r="F33" s="468"/>
      <c r="G33" s="468" t="str">
        <f>INDEX(referencias!$G$1:$G$53,MATCH(B33,referencias!$A$1:$A$53,0),1)</f>
        <v>NA</v>
      </c>
      <c r="H33" s="468"/>
      <c r="I33" s="468"/>
      <c r="J33" s="468" t="str">
        <f t="shared" si="2"/>
        <v>NA</v>
      </c>
      <c r="K33" s="468"/>
      <c r="L33" s="124" t="str">
        <f>IFERROR(INDEX(referencias!$A$3:$G$52,MATCH(B33,referencias!$A$3:$A$52,0),6),"NA")</f>
        <v>NA</v>
      </c>
      <c r="M33" s="468" t="str">
        <f>Registro!P39</f>
        <v>NA</v>
      </c>
      <c r="N33" s="469"/>
    </row>
    <row r="34" spans="1:14" ht="12.75" customHeight="1" x14ac:dyDescent="0.25">
      <c r="A34" s="245" t="str">
        <f>Registro!B40</f>
        <v>NA</v>
      </c>
      <c r="B34" s="246" t="str">
        <f>Registro!D40</f>
        <v>NA</v>
      </c>
      <c r="C34" s="468" t="str">
        <f>Registro!E40</f>
        <v>NA</v>
      </c>
      <c r="D34" s="468"/>
      <c r="E34" s="468" t="str">
        <f>Registro!J40</f>
        <v>NA</v>
      </c>
      <c r="F34" s="468"/>
      <c r="G34" s="468" t="str">
        <f>INDEX(referencias!$G$1:$G$53,MATCH(B34,referencias!$A$1:$A$53,0),1)</f>
        <v>NA</v>
      </c>
      <c r="H34" s="468"/>
      <c r="I34" s="468"/>
      <c r="J34" s="468" t="str">
        <f t="shared" si="2"/>
        <v>NA</v>
      </c>
      <c r="K34" s="468"/>
      <c r="L34" s="124" t="str">
        <f>IFERROR(INDEX(referencias!$A$3:$G$52,MATCH(B34,referencias!$A$3:$A$52,0),6),"NA")</f>
        <v>NA</v>
      </c>
      <c r="M34" s="468" t="str">
        <f>Registro!P40</f>
        <v>NA</v>
      </c>
      <c r="N34" s="469"/>
    </row>
    <row r="35" spans="1:14" ht="12.75" customHeight="1" thickBot="1" x14ac:dyDescent="0.3">
      <c r="A35" s="247" t="str">
        <f>Registro!B41</f>
        <v>NA</v>
      </c>
      <c r="B35" s="248" t="str">
        <f>Registro!D41</f>
        <v>NA</v>
      </c>
      <c r="C35" s="470" t="str">
        <f>Registro!E41</f>
        <v>NA</v>
      </c>
      <c r="D35" s="470"/>
      <c r="E35" s="470" t="str">
        <f>Registro!J41</f>
        <v>NA</v>
      </c>
      <c r="F35" s="470"/>
      <c r="G35" s="470" t="str">
        <f>INDEX(referencias!$G$1:$G$53,MATCH(B35,referencias!$A$1:$A$53,0),1)</f>
        <v>NA</v>
      </c>
      <c r="H35" s="470"/>
      <c r="I35" s="470"/>
      <c r="J35" s="470" t="str">
        <f t="shared" si="1"/>
        <v>NA</v>
      </c>
      <c r="K35" s="470"/>
      <c r="L35" s="249" t="str">
        <f>IFERROR(INDEX(referencias!$A$3:$G$52,MATCH(B35,referencias!$A$3:$A$52,0),6),"NA")</f>
        <v>NA</v>
      </c>
      <c r="M35" s="470" t="str">
        <f>Registro!P41</f>
        <v>NA</v>
      </c>
      <c r="N35" s="471"/>
    </row>
    <row r="36" spans="1:14" ht="3.75" customHeight="1" x14ac:dyDescent="0.25">
      <c r="C36" s="214"/>
      <c r="D36" s="214"/>
      <c r="E36" s="214"/>
      <c r="F36" s="214"/>
      <c r="G36" s="214"/>
      <c r="H36" s="214"/>
      <c r="I36" s="216"/>
      <c r="J36" s="216"/>
      <c r="K36" s="216"/>
      <c r="L36" s="216"/>
      <c r="M36" s="216"/>
      <c r="N36" s="210"/>
    </row>
    <row r="37" spans="1:14" ht="14.25" customHeight="1" x14ac:dyDescent="0.25">
      <c r="A37" s="275" t="s">
        <v>84</v>
      </c>
      <c r="C37" s="214"/>
      <c r="D37" s="214"/>
      <c r="E37" s="214"/>
      <c r="F37" s="214"/>
      <c r="G37" s="214"/>
      <c r="H37" s="214"/>
      <c r="I37" s="216"/>
      <c r="J37" s="216"/>
      <c r="K37" s="216"/>
      <c r="L37" s="216"/>
      <c r="M37" s="216"/>
      <c r="N37" s="210"/>
    </row>
    <row r="38" spans="1:14" ht="14.25" customHeight="1" x14ac:dyDescent="0.25">
      <c r="A38" s="217" t="s">
        <v>85</v>
      </c>
      <c r="C38" s="214"/>
      <c r="D38" s="214"/>
      <c r="E38" s="214"/>
      <c r="F38" s="214"/>
      <c r="G38" s="214"/>
      <c r="H38" s="214"/>
      <c r="I38" s="216"/>
      <c r="J38" s="216"/>
      <c r="K38" s="216"/>
      <c r="L38" s="216"/>
      <c r="M38" s="216"/>
      <c r="N38" s="210"/>
    </row>
    <row r="39" spans="1:14" ht="14.25" customHeight="1" thickBot="1" x14ac:dyDescent="0.3">
      <c r="A39" s="217" t="s">
        <v>86</v>
      </c>
      <c r="C39" s="214"/>
      <c r="D39" s="214"/>
      <c r="E39" s="214"/>
      <c r="F39" s="214"/>
      <c r="G39" s="214"/>
      <c r="H39" s="214"/>
      <c r="I39" s="216"/>
      <c r="J39" s="216"/>
      <c r="K39" s="216"/>
      <c r="L39" s="216"/>
      <c r="M39" s="216"/>
      <c r="N39" s="210"/>
    </row>
    <row r="40" spans="1:14" ht="26.25" customHeight="1" thickBot="1" x14ac:dyDescent="0.3">
      <c r="A40" s="277" t="s">
        <v>76</v>
      </c>
      <c r="B40" s="514" t="s">
        <v>77</v>
      </c>
      <c r="C40" s="527"/>
      <c r="D40" s="528"/>
      <c r="E40" s="514" t="s">
        <v>87</v>
      </c>
      <c r="F40" s="527"/>
      <c r="G40" s="528"/>
      <c r="H40" s="514" t="s">
        <v>88</v>
      </c>
      <c r="I40" s="515"/>
      <c r="J40" s="514" t="s">
        <v>89</v>
      </c>
      <c r="K40" s="515"/>
      <c r="L40" s="527" t="s">
        <v>90</v>
      </c>
      <c r="M40" s="528"/>
      <c r="N40" s="279" t="s">
        <v>91</v>
      </c>
    </row>
    <row r="41" spans="1:14" ht="12.75" customHeight="1" x14ac:dyDescent="0.25">
      <c r="A41" s="278" t="str">
        <f>Registro!B21</f>
        <v>NA</v>
      </c>
      <c r="B41" s="549" t="str">
        <f>Registro!E21</f>
        <v>NA</v>
      </c>
      <c r="C41" s="550"/>
      <c r="D41" s="551"/>
      <c r="E41" s="516" t="e">
        <f t="shared" ref="E41:E61" si="3">IF(J15&lt;&gt;"",J15,"NA")</f>
        <v>#N/A</v>
      </c>
      <c r="F41" s="531"/>
      <c r="G41" s="517"/>
      <c r="H41" s="516">
        <f t="shared" ref="H41:H61" si="4">IF(B15&lt;&gt;"",B15,"NA")</f>
        <v>0</v>
      </c>
      <c r="I41" s="517"/>
      <c r="J41" s="516" t="str">
        <f>IF('Registro de Frecuencias TV'!Y2&lt;&gt;"",'Registro de Frecuencias TV'!Y2,"NA")</f>
        <v>NA</v>
      </c>
      <c r="K41" s="517"/>
      <c r="L41" s="529" t="str">
        <f>IF(H41&lt;&gt;"NA","003 de 2009","NA")</f>
        <v>003 de 2009</v>
      </c>
      <c r="M41" s="530"/>
      <c r="N41" s="282" t="str">
        <f>IF(H41&lt;&gt;"NA",IFERROR(IF(MATCH(_xlfn.CONCAT(TRIM(Registro!$E$3),TRIM(Registro!$E$4),TRIM(Información_ANE!B41),TRIM(Información_ANE!H41)),'Registro de Frecuencias TV'!$L$1:$L$6868,0)&gt;0,"Asignado","No Asignado"),"No Asignado"),"NA")</f>
        <v>No Asignado</v>
      </c>
    </row>
    <row r="42" spans="1:14" ht="12.75" customHeight="1" x14ac:dyDescent="0.25">
      <c r="A42" s="245" t="str">
        <f>Registro!B22</f>
        <v>NA</v>
      </c>
      <c r="B42" s="532" t="str">
        <f>Registro!E22</f>
        <v>NA</v>
      </c>
      <c r="C42" s="532"/>
      <c r="D42" s="532"/>
      <c r="E42" s="403" t="e">
        <f t="shared" si="3"/>
        <v>#N/A</v>
      </c>
      <c r="F42" s="403"/>
      <c r="G42" s="403"/>
      <c r="H42" s="403">
        <f t="shared" si="4"/>
        <v>0</v>
      </c>
      <c r="I42" s="403"/>
      <c r="J42" s="403" t="str">
        <f>IF('Registro de Frecuencias TV'!Y3&lt;&gt;"",'Registro de Frecuencias TV'!Y3,"NA")</f>
        <v>NA</v>
      </c>
      <c r="K42" s="403"/>
      <c r="L42" s="385" t="str">
        <f t="shared" ref="L42:L61" si="5">IF(H42&lt;&gt;"NA","003 de 2009","NA")</f>
        <v>003 de 2009</v>
      </c>
      <c r="M42" s="385"/>
      <c r="N42" s="172" t="str">
        <f>IF(H42&lt;&gt;"NA",IFERROR(IF(MATCH(_xlfn.CONCAT(TRIM(Registro!$E$3),TRIM(Registro!$E$4),TRIM(Información_ANE!B42),TRIM(Información_ANE!H42)),'Registro de Frecuencias TV'!$L$1:$L$6868,0)&gt;0,"Asignado","No Asignado"),"No Asignado"),"NA")</f>
        <v>No Asignado</v>
      </c>
    </row>
    <row r="43" spans="1:14" ht="12.75" customHeight="1" x14ac:dyDescent="0.25">
      <c r="A43" s="245" t="str">
        <f>Registro!B23</f>
        <v>NA</v>
      </c>
      <c r="B43" s="532" t="str">
        <f>Registro!E23</f>
        <v>NA</v>
      </c>
      <c r="C43" s="532"/>
      <c r="D43" s="532"/>
      <c r="E43" s="403" t="e">
        <f t="shared" si="3"/>
        <v>#N/A</v>
      </c>
      <c r="F43" s="403"/>
      <c r="G43" s="403"/>
      <c r="H43" s="403">
        <f t="shared" si="4"/>
        <v>0</v>
      </c>
      <c r="I43" s="403"/>
      <c r="J43" s="403" t="str">
        <f>IF('Registro de Frecuencias TV'!Y4&lt;&gt;"",'Registro de Frecuencias TV'!Y4,"NA")</f>
        <v>NA</v>
      </c>
      <c r="K43" s="403"/>
      <c r="L43" s="385" t="str">
        <f t="shared" si="5"/>
        <v>003 de 2009</v>
      </c>
      <c r="M43" s="385"/>
      <c r="N43" s="172" t="str">
        <f>IF(H43&lt;&gt;"NA",IFERROR(IF(MATCH(_xlfn.CONCAT(TRIM(Registro!$E$3),TRIM(Registro!$E$4),TRIM(Información_ANE!B43),TRIM(Información_ANE!H43)),'Registro de Frecuencias TV'!$L$1:$L$6868,0)&gt;0,"Asignado","No Asignado"),"No Asignado"),"NA")</f>
        <v>No Asignado</v>
      </c>
    </row>
    <row r="44" spans="1:14" ht="12.75" customHeight="1" x14ac:dyDescent="0.25">
      <c r="A44" s="245" t="str">
        <f>Registro!B24</f>
        <v>NA</v>
      </c>
      <c r="B44" s="532" t="str">
        <f>Registro!E24</f>
        <v>NA</v>
      </c>
      <c r="C44" s="532"/>
      <c r="D44" s="532"/>
      <c r="E44" s="403" t="e">
        <f t="shared" si="3"/>
        <v>#N/A</v>
      </c>
      <c r="F44" s="403"/>
      <c r="G44" s="403"/>
      <c r="H44" s="403">
        <f t="shared" si="4"/>
        <v>0</v>
      </c>
      <c r="I44" s="403"/>
      <c r="J44" s="403" t="str">
        <f>IF('Registro de Frecuencias TV'!Y5&lt;&gt;"",'Registro de Frecuencias TV'!Y5,"NA")</f>
        <v>NA</v>
      </c>
      <c r="K44" s="403"/>
      <c r="L44" s="385" t="str">
        <f t="shared" si="5"/>
        <v>003 de 2009</v>
      </c>
      <c r="M44" s="385"/>
      <c r="N44" s="172" t="str">
        <f>IF(H44&lt;&gt;"NA",IFERROR(IF(MATCH(_xlfn.CONCAT(TRIM(Registro!$E$3),TRIM(Registro!$E$4),TRIM(Información_ANE!B44),TRIM(Información_ANE!H44)),'Registro de Frecuencias TV'!$L$1:$L$6868,0)&gt;0,"Asignado","No Asignado"),"No Asignado"),"NA")</f>
        <v>No Asignado</v>
      </c>
    </row>
    <row r="45" spans="1:14" ht="12.75" customHeight="1" x14ac:dyDescent="0.25">
      <c r="A45" s="245" t="str">
        <f>Registro!B25</f>
        <v>NA</v>
      </c>
      <c r="B45" s="532" t="str">
        <f>Registro!E25</f>
        <v>NA</v>
      </c>
      <c r="C45" s="532"/>
      <c r="D45" s="532"/>
      <c r="E45" s="403" t="e">
        <f t="shared" si="3"/>
        <v>#N/A</v>
      </c>
      <c r="F45" s="403"/>
      <c r="G45" s="403"/>
      <c r="H45" s="403">
        <f t="shared" si="4"/>
        <v>0</v>
      </c>
      <c r="I45" s="403"/>
      <c r="J45" s="403" t="str">
        <f>IF('Registro de Frecuencias TV'!Y6&lt;&gt;"",'Registro de Frecuencias TV'!Y6,"NA")</f>
        <v>NA</v>
      </c>
      <c r="K45" s="403"/>
      <c r="L45" s="385" t="str">
        <f t="shared" si="5"/>
        <v>003 de 2009</v>
      </c>
      <c r="M45" s="385"/>
      <c r="N45" s="172" t="str">
        <f>IF(H45&lt;&gt;"NA",IFERROR(IF(MATCH(_xlfn.CONCAT(TRIM(Registro!$E$3),TRIM(Registro!$E$4),TRIM(Información_ANE!B45),TRIM(Información_ANE!H45)),'Registro de Frecuencias TV'!$L$1:$L$6868,0)&gt;0,"Asignado","No Asignado"),"No Asignado"),"NA")</f>
        <v>No Asignado</v>
      </c>
    </row>
    <row r="46" spans="1:14" ht="12.75" customHeight="1" x14ac:dyDescent="0.25">
      <c r="A46" s="245" t="str">
        <f>Registro!B26</f>
        <v>NA</v>
      </c>
      <c r="B46" s="532" t="str">
        <f>Registro!E26</f>
        <v>NA</v>
      </c>
      <c r="C46" s="532"/>
      <c r="D46" s="532"/>
      <c r="E46" s="403" t="e">
        <f t="shared" si="3"/>
        <v>#N/A</v>
      </c>
      <c r="F46" s="403"/>
      <c r="G46" s="403"/>
      <c r="H46" s="403">
        <f t="shared" si="4"/>
        <v>0</v>
      </c>
      <c r="I46" s="403"/>
      <c r="J46" s="403" t="str">
        <f>IF('Registro de Frecuencias TV'!Y7&lt;&gt;"",'Registro de Frecuencias TV'!Y7,"NA")</f>
        <v>NA</v>
      </c>
      <c r="K46" s="403"/>
      <c r="L46" s="385" t="str">
        <f t="shared" si="5"/>
        <v>003 de 2009</v>
      </c>
      <c r="M46" s="385"/>
      <c r="N46" s="172" t="str">
        <f>IF(H46&lt;&gt;"NA",IFERROR(IF(MATCH(_xlfn.CONCAT(TRIM(Registro!$E$3),TRIM(Registro!$E$4),TRIM(Información_ANE!B46),TRIM(Información_ANE!H46)),'Registro de Frecuencias TV'!$L$1:$L$6868,0)&gt;0,"Asignado","No Asignado"),"No Asignado"),"NA")</f>
        <v>No Asignado</v>
      </c>
    </row>
    <row r="47" spans="1:14" ht="12.75" customHeight="1" x14ac:dyDescent="0.25">
      <c r="A47" s="245" t="str">
        <f>Registro!B27</f>
        <v>NA</v>
      </c>
      <c r="B47" s="532" t="str">
        <f>Registro!E27</f>
        <v>NA</v>
      </c>
      <c r="C47" s="532"/>
      <c r="D47" s="532"/>
      <c r="E47" s="403" t="str">
        <f t="shared" si="3"/>
        <v>NA</v>
      </c>
      <c r="F47" s="403"/>
      <c r="G47" s="403"/>
      <c r="H47" s="403" t="str">
        <f t="shared" si="4"/>
        <v>NA</v>
      </c>
      <c r="I47" s="403"/>
      <c r="J47" s="403" t="str">
        <f>IF('Registro de Frecuencias TV'!Y8&lt;&gt;"",'Registro de Frecuencias TV'!Y8,"NA")</f>
        <v>NA</v>
      </c>
      <c r="K47" s="403"/>
      <c r="L47" s="385" t="str">
        <f t="shared" si="5"/>
        <v>NA</v>
      </c>
      <c r="M47" s="385"/>
      <c r="N47" s="172" t="str">
        <f>IF(H47&lt;&gt;"NA",IFERROR(IF(MATCH(_xlfn.CONCAT(TRIM(Registro!$E$3),TRIM(Registro!$E$4),TRIM(Información_ANE!B47),TRIM(Información_ANE!H47)),'Registro de Frecuencias TV'!$L$1:$L$6868,0)&gt;0,"Asignado","No Asignado"),"No Asignado"),"NA")</f>
        <v>NA</v>
      </c>
    </row>
    <row r="48" spans="1:14" ht="12.75" customHeight="1" x14ac:dyDescent="0.25">
      <c r="A48" s="245" t="str">
        <f>Registro!B28</f>
        <v>NA</v>
      </c>
      <c r="B48" s="532" t="str">
        <f>Registro!E28</f>
        <v>NA</v>
      </c>
      <c r="C48" s="532"/>
      <c r="D48" s="532"/>
      <c r="E48" s="403" t="str">
        <f t="shared" si="3"/>
        <v>NA</v>
      </c>
      <c r="F48" s="403"/>
      <c r="G48" s="403"/>
      <c r="H48" s="403" t="str">
        <f t="shared" si="4"/>
        <v>NA</v>
      </c>
      <c r="I48" s="403"/>
      <c r="J48" s="403" t="str">
        <f>IF('Registro de Frecuencias TV'!Y9&lt;&gt;"",'Registro de Frecuencias TV'!Y9,"NA")</f>
        <v>NA</v>
      </c>
      <c r="K48" s="403"/>
      <c r="L48" s="385" t="str">
        <f t="shared" si="5"/>
        <v>NA</v>
      </c>
      <c r="M48" s="385"/>
      <c r="N48" s="172" t="str">
        <f>IF(H48&lt;&gt;"NA",IFERROR(IF(MATCH(_xlfn.CONCAT(TRIM(Registro!$E$3),TRIM(Registro!$E$4),TRIM(Información_ANE!B48),TRIM(Información_ANE!H48)),'Registro de Frecuencias TV'!$L$1:$L$6868,0)&gt;0,"Asignado","No Asignado"),"No Asignado"),"NA")</f>
        <v>NA</v>
      </c>
    </row>
    <row r="49" spans="1:14" ht="12.75" customHeight="1" x14ac:dyDescent="0.25">
      <c r="A49" s="245" t="str">
        <f>Registro!B29</f>
        <v>NA</v>
      </c>
      <c r="B49" s="532" t="str">
        <f>Registro!E29</f>
        <v>NA</v>
      </c>
      <c r="C49" s="532"/>
      <c r="D49" s="532"/>
      <c r="E49" s="403" t="str">
        <f t="shared" si="3"/>
        <v>NA</v>
      </c>
      <c r="F49" s="403"/>
      <c r="G49" s="403"/>
      <c r="H49" s="403" t="str">
        <f t="shared" si="4"/>
        <v>NA</v>
      </c>
      <c r="I49" s="403"/>
      <c r="J49" s="403" t="str">
        <f>IF('Registro de Frecuencias TV'!Y10&lt;&gt;"",'Registro de Frecuencias TV'!Y10,"NA")</f>
        <v>NA</v>
      </c>
      <c r="K49" s="403"/>
      <c r="L49" s="385" t="str">
        <f t="shared" si="5"/>
        <v>NA</v>
      </c>
      <c r="M49" s="385"/>
      <c r="N49" s="172" t="str">
        <f>IF(H49&lt;&gt;"NA",IFERROR(IF(MATCH(_xlfn.CONCAT(TRIM(Registro!$E$3),TRIM(Registro!$E$4),TRIM(Información_ANE!B49),TRIM(Información_ANE!H49)),'Registro de Frecuencias TV'!$L$1:$L$6868,0)&gt;0,"Asignado","No Asignado"),"No Asignado"),"NA")</f>
        <v>NA</v>
      </c>
    </row>
    <row r="50" spans="1:14" ht="12.75" customHeight="1" x14ac:dyDescent="0.25">
      <c r="A50" s="245" t="str">
        <f>Registro!B30</f>
        <v>NA</v>
      </c>
      <c r="B50" s="532" t="str">
        <f>Registro!E30</f>
        <v>NA</v>
      </c>
      <c r="C50" s="532"/>
      <c r="D50" s="532"/>
      <c r="E50" s="403" t="str">
        <f t="shared" si="3"/>
        <v>NA</v>
      </c>
      <c r="F50" s="403"/>
      <c r="G50" s="403"/>
      <c r="H50" s="403" t="str">
        <f t="shared" si="4"/>
        <v>NA</v>
      </c>
      <c r="I50" s="403"/>
      <c r="J50" s="403" t="str">
        <f>IF('Registro de Frecuencias TV'!Y11&lt;&gt;"",'Registro de Frecuencias TV'!Y11,"NA")</f>
        <v>NA</v>
      </c>
      <c r="K50" s="403"/>
      <c r="L50" s="385" t="str">
        <f t="shared" si="5"/>
        <v>NA</v>
      </c>
      <c r="M50" s="385"/>
      <c r="N50" s="172" t="str">
        <f>IF(H50&lt;&gt;"NA",IFERROR(IF(MATCH(_xlfn.CONCAT(TRIM(Registro!$E$3),TRIM(Registro!$E$4),TRIM(Información_ANE!B50),TRIM(Información_ANE!H50)),'Registro de Frecuencias TV'!$L$1:$L$6868,0)&gt;0,"Asignado","No Asignado"),"No Asignado"),"NA")</f>
        <v>NA</v>
      </c>
    </row>
    <row r="51" spans="1:14" ht="12.75" customHeight="1" x14ac:dyDescent="0.25">
      <c r="A51" s="245" t="str">
        <f>Registro!B31</f>
        <v>NA</v>
      </c>
      <c r="B51" s="532" t="str">
        <f>Registro!E31</f>
        <v>NA</v>
      </c>
      <c r="C51" s="532"/>
      <c r="D51" s="532"/>
      <c r="E51" s="403" t="str">
        <f t="shared" si="3"/>
        <v>NA</v>
      </c>
      <c r="F51" s="403"/>
      <c r="G51" s="403"/>
      <c r="H51" s="403" t="str">
        <f t="shared" si="4"/>
        <v>NA</v>
      </c>
      <c r="I51" s="403"/>
      <c r="J51" s="403" t="str">
        <f>IF('Registro de Frecuencias TV'!Y12&lt;&gt;"",'Registro de Frecuencias TV'!Y12,"NA")</f>
        <v>NA</v>
      </c>
      <c r="K51" s="403"/>
      <c r="L51" s="385" t="str">
        <f t="shared" si="5"/>
        <v>NA</v>
      </c>
      <c r="M51" s="385"/>
      <c r="N51" s="172" t="str">
        <f>IF(H51&lt;&gt;"NA",IFERROR(IF(MATCH(_xlfn.CONCAT(TRIM(Registro!$E$3),TRIM(Registro!$E$4),TRIM(Información_ANE!B51),TRIM(Información_ANE!H51)),'Registro de Frecuencias TV'!$L$1:$L$6868,0)&gt;0,"Asignado","No Asignado"),"No Asignado"),"NA")</f>
        <v>NA</v>
      </c>
    </row>
    <row r="52" spans="1:14" ht="12.75" customHeight="1" x14ac:dyDescent="0.25">
      <c r="A52" s="245" t="str">
        <f>Registro!B32</f>
        <v>NA</v>
      </c>
      <c r="B52" s="532" t="str">
        <f>Registro!E32</f>
        <v>NA</v>
      </c>
      <c r="C52" s="532"/>
      <c r="D52" s="532"/>
      <c r="E52" s="403" t="str">
        <f t="shared" si="3"/>
        <v>NA</v>
      </c>
      <c r="F52" s="403"/>
      <c r="G52" s="403"/>
      <c r="H52" s="403" t="str">
        <f t="shared" si="4"/>
        <v>NA</v>
      </c>
      <c r="I52" s="403"/>
      <c r="J52" s="403" t="str">
        <f>IF('Registro de Frecuencias TV'!Y13&lt;&gt;"",'Registro de Frecuencias TV'!Y13,"NA")</f>
        <v>NA</v>
      </c>
      <c r="K52" s="403"/>
      <c r="L52" s="385" t="str">
        <f t="shared" si="5"/>
        <v>NA</v>
      </c>
      <c r="M52" s="385"/>
      <c r="N52" s="172" t="str">
        <f>IF(H52&lt;&gt;"NA",IFERROR(IF(MATCH(_xlfn.CONCAT(TRIM(Registro!$E$3),TRIM(Registro!$E$4),TRIM(Información_ANE!B52),TRIM(Información_ANE!H52)),'Registro de Frecuencias TV'!$L$1:$L$6868,0)&gt;0,"Asignado","No Asignado"),"No Asignado"),"NA")</f>
        <v>NA</v>
      </c>
    </row>
    <row r="53" spans="1:14" ht="12.75" customHeight="1" x14ac:dyDescent="0.25">
      <c r="A53" s="245" t="str">
        <f>Registro!B33</f>
        <v>NA</v>
      </c>
      <c r="B53" s="532" t="str">
        <f>Registro!E33</f>
        <v>NA</v>
      </c>
      <c r="C53" s="532"/>
      <c r="D53" s="532"/>
      <c r="E53" s="403" t="str">
        <f t="shared" si="3"/>
        <v>NA</v>
      </c>
      <c r="F53" s="403"/>
      <c r="G53" s="403"/>
      <c r="H53" s="403" t="str">
        <f t="shared" si="4"/>
        <v>NA</v>
      </c>
      <c r="I53" s="403"/>
      <c r="J53" s="403" t="str">
        <f>IF('Registro de Frecuencias TV'!Y14&lt;&gt;"",'Registro de Frecuencias TV'!Y14,"NA")</f>
        <v>NA</v>
      </c>
      <c r="K53" s="403"/>
      <c r="L53" s="385" t="str">
        <f t="shared" si="5"/>
        <v>NA</v>
      </c>
      <c r="M53" s="385"/>
      <c r="N53" s="172" t="str">
        <f>IF(H53&lt;&gt;"NA",IFERROR(IF(MATCH(_xlfn.CONCAT(TRIM(Registro!$E$3),TRIM(Registro!$E$4),TRIM(Información_ANE!B53),TRIM(Información_ANE!H53)),'Registro de Frecuencias TV'!$L$1:$L$6868,0)&gt;0,"Asignado","No Asignado"),"No Asignado"),"NA")</f>
        <v>NA</v>
      </c>
    </row>
    <row r="54" spans="1:14" ht="12.75" customHeight="1" x14ac:dyDescent="0.25">
      <c r="A54" s="245" t="str">
        <f>Registro!B34</f>
        <v>NA</v>
      </c>
      <c r="B54" s="532" t="str">
        <f>Registro!E34</f>
        <v>NA</v>
      </c>
      <c r="C54" s="532"/>
      <c r="D54" s="532"/>
      <c r="E54" s="403" t="str">
        <f t="shared" si="3"/>
        <v>NA</v>
      </c>
      <c r="F54" s="403"/>
      <c r="G54" s="403"/>
      <c r="H54" s="403" t="str">
        <f t="shared" si="4"/>
        <v>NA</v>
      </c>
      <c r="I54" s="403"/>
      <c r="J54" s="403" t="str">
        <f>IF('Registro de Frecuencias TV'!Y15&lt;&gt;"",'Registro de Frecuencias TV'!Y15,"NA")</f>
        <v>NA</v>
      </c>
      <c r="K54" s="403"/>
      <c r="L54" s="385" t="str">
        <f t="shared" si="5"/>
        <v>NA</v>
      </c>
      <c r="M54" s="385"/>
      <c r="N54" s="172" t="str">
        <f>IF(H54&lt;&gt;"NA",IFERROR(IF(MATCH(_xlfn.CONCAT(TRIM(Registro!$E$3),TRIM(Registro!$E$4),TRIM(Información_ANE!B54),TRIM(Información_ANE!H54)),'Registro de Frecuencias TV'!$L$1:$L$6868,0)&gt;0,"Asignado","No Asignado"),"No Asignado"),"NA")</f>
        <v>NA</v>
      </c>
    </row>
    <row r="55" spans="1:14" ht="12.75" customHeight="1" x14ac:dyDescent="0.25">
      <c r="A55" s="245" t="str">
        <f>Registro!B35</f>
        <v>NA</v>
      </c>
      <c r="B55" s="532" t="str">
        <f>Registro!E35</f>
        <v>NA</v>
      </c>
      <c r="C55" s="532"/>
      <c r="D55" s="532"/>
      <c r="E55" s="403" t="str">
        <f t="shared" si="3"/>
        <v>NA</v>
      </c>
      <c r="F55" s="403"/>
      <c r="G55" s="403"/>
      <c r="H55" s="403" t="str">
        <f t="shared" si="4"/>
        <v>NA</v>
      </c>
      <c r="I55" s="403"/>
      <c r="J55" s="403" t="str">
        <f>IF('Registro de Frecuencias TV'!Y16&lt;&gt;"",'Registro de Frecuencias TV'!Y16,"NA")</f>
        <v>NA</v>
      </c>
      <c r="K55" s="403"/>
      <c r="L55" s="385" t="str">
        <f t="shared" si="5"/>
        <v>NA</v>
      </c>
      <c r="M55" s="385"/>
      <c r="N55" s="172" t="str">
        <f>IF(H55&lt;&gt;"NA",IFERROR(IF(MATCH(_xlfn.CONCAT(TRIM(Registro!$E$3),TRIM(Registro!$E$4),TRIM(Información_ANE!B55),TRIM(Información_ANE!H55)),'Registro de Frecuencias TV'!$L$1:$L$6868,0)&gt;0,"Asignado","No Asignado"),"No Asignado"),"NA")</f>
        <v>NA</v>
      </c>
    </row>
    <row r="56" spans="1:14" ht="12.75" customHeight="1" x14ac:dyDescent="0.25">
      <c r="A56" s="245" t="str">
        <f>Registro!B36</f>
        <v>NA</v>
      </c>
      <c r="B56" s="532" t="str">
        <f>Registro!E36</f>
        <v>NA</v>
      </c>
      <c r="C56" s="532"/>
      <c r="D56" s="532"/>
      <c r="E56" s="403" t="str">
        <f t="shared" si="3"/>
        <v>NA</v>
      </c>
      <c r="F56" s="403"/>
      <c r="G56" s="403"/>
      <c r="H56" s="403" t="str">
        <f t="shared" si="4"/>
        <v>NA</v>
      </c>
      <c r="I56" s="403"/>
      <c r="J56" s="403" t="str">
        <f>IF('Registro de Frecuencias TV'!Y17&lt;&gt;"",'Registro de Frecuencias TV'!Y17,"NA")</f>
        <v>NA</v>
      </c>
      <c r="K56" s="403"/>
      <c r="L56" s="385" t="str">
        <f t="shared" si="5"/>
        <v>NA</v>
      </c>
      <c r="M56" s="385"/>
      <c r="N56" s="172" t="str">
        <f>IF(H56&lt;&gt;"NA",IFERROR(IF(MATCH(_xlfn.CONCAT(TRIM(Registro!$E$3),TRIM(Registro!$E$4),TRIM(Información_ANE!B56),TRIM(Información_ANE!H56)),'Registro de Frecuencias TV'!$L$1:$L$6868,0)&gt;0,"Asignado","No Asignado"),"No Asignado"),"NA")</f>
        <v>NA</v>
      </c>
    </row>
    <row r="57" spans="1:14" ht="12.75" customHeight="1" x14ac:dyDescent="0.25">
      <c r="A57" s="245" t="str">
        <f>Registro!B37</f>
        <v>NA</v>
      </c>
      <c r="B57" s="532" t="str">
        <f>Registro!E37</f>
        <v>NA</v>
      </c>
      <c r="C57" s="532"/>
      <c r="D57" s="532"/>
      <c r="E57" s="403" t="str">
        <f t="shared" si="3"/>
        <v>NA</v>
      </c>
      <c r="F57" s="403"/>
      <c r="G57" s="403"/>
      <c r="H57" s="403" t="str">
        <f t="shared" si="4"/>
        <v>NA</v>
      </c>
      <c r="I57" s="403"/>
      <c r="J57" s="403" t="str">
        <f>IF('Registro de Frecuencias TV'!Y18&lt;&gt;"",'Registro de Frecuencias TV'!Y18,"NA")</f>
        <v>NA</v>
      </c>
      <c r="K57" s="403"/>
      <c r="L57" s="385" t="str">
        <f t="shared" si="5"/>
        <v>NA</v>
      </c>
      <c r="M57" s="385"/>
      <c r="N57" s="172" t="str">
        <f>IF(H57&lt;&gt;"NA",IFERROR(IF(MATCH(_xlfn.CONCAT(TRIM(Registro!$E$3),TRIM(Registro!$E$4),TRIM(Información_ANE!B57),TRIM(Información_ANE!H57)),'Registro de Frecuencias TV'!$L$1:$L$6868,0)&gt;0,"Asignado","No Asignado"),"No Asignado"),"NA")</f>
        <v>NA</v>
      </c>
    </row>
    <row r="58" spans="1:14" ht="12.75" customHeight="1" x14ac:dyDescent="0.25">
      <c r="A58" s="245" t="str">
        <f>Registro!B38</f>
        <v>NA</v>
      </c>
      <c r="B58" s="532" t="str">
        <f>Registro!E38</f>
        <v>NA</v>
      </c>
      <c r="C58" s="532"/>
      <c r="D58" s="532"/>
      <c r="E58" s="403" t="str">
        <f t="shared" si="3"/>
        <v>NA</v>
      </c>
      <c r="F58" s="403"/>
      <c r="G58" s="403"/>
      <c r="H58" s="403" t="str">
        <f t="shared" si="4"/>
        <v>NA</v>
      </c>
      <c r="I58" s="403"/>
      <c r="J58" s="403" t="str">
        <f>IF('Registro de Frecuencias TV'!Y19&lt;&gt;"",'Registro de Frecuencias TV'!Y19,"NA")</f>
        <v>NA</v>
      </c>
      <c r="K58" s="403"/>
      <c r="L58" s="385" t="str">
        <f t="shared" si="5"/>
        <v>NA</v>
      </c>
      <c r="M58" s="385"/>
      <c r="N58" s="172" t="str">
        <f>IF(H58&lt;&gt;"NA",IFERROR(IF(MATCH(_xlfn.CONCAT(TRIM(Registro!$E$3),TRIM(Registro!$E$4),TRIM(Información_ANE!B58),TRIM(Información_ANE!H58)),'Registro de Frecuencias TV'!$L$1:$L$6868,0)&gt;0,"Asignado","No Asignado"),"No Asignado"),"NA")</f>
        <v>NA</v>
      </c>
    </row>
    <row r="59" spans="1:14" ht="12.75" customHeight="1" x14ac:dyDescent="0.25">
      <c r="A59" s="245" t="str">
        <f>Registro!B39</f>
        <v>NA</v>
      </c>
      <c r="B59" s="532" t="str">
        <f>Registro!E39</f>
        <v>NA</v>
      </c>
      <c r="C59" s="532"/>
      <c r="D59" s="532"/>
      <c r="E59" s="403" t="str">
        <f t="shared" si="3"/>
        <v>NA</v>
      </c>
      <c r="F59" s="403"/>
      <c r="G59" s="403"/>
      <c r="H59" s="403" t="str">
        <f t="shared" si="4"/>
        <v>NA</v>
      </c>
      <c r="I59" s="403"/>
      <c r="J59" s="403" t="str">
        <f>IF('Registro de Frecuencias TV'!Y20&lt;&gt;"",'Registro de Frecuencias TV'!Y20,"NA")</f>
        <v>NA</v>
      </c>
      <c r="K59" s="403"/>
      <c r="L59" s="385" t="str">
        <f t="shared" si="5"/>
        <v>NA</v>
      </c>
      <c r="M59" s="385"/>
      <c r="N59" s="172" t="str">
        <f>IF(H59&lt;&gt;"NA",IFERROR(IF(MATCH(_xlfn.CONCAT(TRIM(Registro!$E$3),TRIM(Registro!$E$4),TRIM(Información_ANE!B59),TRIM(Información_ANE!H59)),'Registro de Frecuencias TV'!$L$1:$L$6868,0)&gt;0,"Asignado","No Asignado"),"No Asignado"),"NA")</f>
        <v>NA</v>
      </c>
    </row>
    <row r="60" spans="1:14" ht="12.75" customHeight="1" x14ac:dyDescent="0.25">
      <c r="A60" s="245" t="str">
        <f>Registro!B40</f>
        <v>NA</v>
      </c>
      <c r="B60" s="532" t="str">
        <f>Registro!E40</f>
        <v>NA</v>
      </c>
      <c r="C60" s="532"/>
      <c r="D60" s="532"/>
      <c r="E60" s="403" t="str">
        <f t="shared" si="3"/>
        <v>NA</v>
      </c>
      <c r="F60" s="403"/>
      <c r="G60" s="403"/>
      <c r="H60" s="403" t="str">
        <f t="shared" si="4"/>
        <v>NA</v>
      </c>
      <c r="I60" s="403"/>
      <c r="J60" s="403" t="str">
        <f>IF('Registro de Frecuencias TV'!Y21&lt;&gt;"",'Registro de Frecuencias TV'!Y21,"NA")</f>
        <v>NA</v>
      </c>
      <c r="K60" s="403"/>
      <c r="L60" s="385" t="str">
        <f t="shared" si="5"/>
        <v>NA</v>
      </c>
      <c r="M60" s="385"/>
      <c r="N60" s="172" t="str">
        <f>IF(H60&lt;&gt;"NA",IFERROR(IF(MATCH(_xlfn.CONCAT(TRIM(Registro!$E$3),TRIM(Registro!$E$4),TRIM(Información_ANE!B60),TRIM(Información_ANE!H60)),'Registro de Frecuencias TV'!$L$1:$L$6868,0)&gt;0,"Asignado","No Asignado"),"No Asignado"),"NA")</f>
        <v>NA</v>
      </c>
    </row>
    <row r="61" spans="1:14" ht="12.75" customHeight="1" thickBot="1" x14ac:dyDescent="0.3">
      <c r="A61" s="247" t="str">
        <f>Registro!B41</f>
        <v>NA</v>
      </c>
      <c r="B61" s="533" t="str">
        <f>Registro!E41</f>
        <v>NA</v>
      </c>
      <c r="C61" s="534"/>
      <c r="D61" s="535"/>
      <c r="E61" s="525" t="str">
        <f t="shared" si="3"/>
        <v>NA</v>
      </c>
      <c r="F61" s="548"/>
      <c r="G61" s="526"/>
      <c r="H61" s="525" t="str">
        <f t="shared" si="4"/>
        <v>NA</v>
      </c>
      <c r="I61" s="526"/>
      <c r="J61" s="525" t="str">
        <f>IF('Registro de Frecuencias TV'!Y22&lt;&gt;"",'Registro de Frecuencias TV'!Y22,"NA")</f>
        <v>NA</v>
      </c>
      <c r="K61" s="526"/>
      <c r="L61" s="523" t="str">
        <f t="shared" si="5"/>
        <v>NA</v>
      </c>
      <c r="M61" s="524"/>
      <c r="N61" s="283" t="str">
        <f>IF(H61&lt;&gt;"NA",IFERROR(IF(MATCH(_xlfn.CONCAT(TRIM(Registro!$E$3),TRIM(Registro!$E$4),TRIM(Información_ANE!B61),TRIM(Información_ANE!H61)),'Registro de Frecuencias TV'!$L$1:$L$6868,0)&gt;0,"Asignado","No Asignado"),"No Asignado"),"NA")</f>
        <v>NA</v>
      </c>
    </row>
    <row r="62" spans="1:14" ht="9.75" customHeight="1" x14ac:dyDescent="0.25">
      <c r="B62" s="210"/>
      <c r="C62" s="210"/>
      <c r="D62" s="210"/>
      <c r="E62" s="210"/>
      <c r="F62" s="210"/>
      <c r="G62" s="210"/>
      <c r="H62" s="210"/>
      <c r="I62" s="210"/>
      <c r="J62" s="210"/>
      <c r="K62" s="210"/>
      <c r="L62" s="210"/>
      <c r="M62" s="210"/>
      <c r="N62" s="210"/>
    </row>
    <row r="63" spans="1:14" ht="12.75" customHeight="1" x14ac:dyDescent="0.25">
      <c r="A63" s="215" t="s">
        <v>92</v>
      </c>
      <c r="B63" s="209"/>
      <c r="C63" s="214"/>
      <c r="D63" s="214"/>
      <c r="E63" s="214"/>
      <c r="F63" s="214"/>
      <c r="G63" s="214"/>
      <c r="H63" s="214"/>
      <c r="I63" s="214"/>
      <c r="J63" s="214"/>
      <c r="K63" s="214"/>
      <c r="L63" s="214"/>
      <c r="M63" s="214"/>
      <c r="N63" s="210"/>
    </row>
    <row r="64" spans="1:14" ht="5.25" customHeight="1" x14ac:dyDescent="0.25">
      <c r="A64" s="209"/>
      <c r="B64" s="215"/>
      <c r="C64" s="214"/>
      <c r="D64" s="214"/>
      <c r="E64" s="214"/>
      <c r="F64" s="214"/>
      <c r="G64" s="214"/>
      <c r="H64" s="214"/>
      <c r="I64" s="214"/>
      <c r="J64" s="214"/>
      <c r="K64" s="214"/>
      <c r="L64" s="214"/>
      <c r="M64" s="214"/>
      <c r="N64" s="210"/>
    </row>
    <row r="65" spans="1:14" ht="12.75" customHeight="1" thickBot="1" x14ac:dyDescent="0.3">
      <c r="A65" s="209"/>
      <c r="B65" s="215" t="s">
        <v>93</v>
      </c>
      <c r="C65" s="209"/>
      <c r="D65" s="214"/>
      <c r="E65" s="214"/>
      <c r="F65" s="214"/>
      <c r="G65" s="214"/>
      <c r="H65" s="214"/>
      <c r="I65" s="214"/>
      <c r="J65" s="214"/>
      <c r="K65" s="214"/>
      <c r="L65" s="214"/>
      <c r="M65" s="214"/>
      <c r="N65" s="210"/>
    </row>
    <row r="66" spans="1:14" ht="15.75" thickBot="1" x14ac:dyDescent="0.3">
      <c r="B66" s="498"/>
      <c r="C66" s="498"/>
      <c r="D66" s="498"/>
      <c r="E66" s="477" t="s">
        <v>94</v>
      </c>
      <c r="F66" s="499"/>
      <c r="G66" s="499"/>
      <c r="H66" s="499"/>
      <c r="I66" s="479" t="s">
        <v>95</v>
      </c>
      <c r="J66" s="479"/>
      <c r="K66" s="479" t="s">
        <v>96</v>
      </c>
      <c r="L66" s="480"/>
      <c r="M66" s="477" t="s">
        <v>97</v>
      </c>
      <c r="N66" s="478"/>
    </row>
    <row r="67" spans="1:14" x14ac:dyDescent="0.25">
      <c r="A67" s="455" t="s">
        <v>76</v>
      </c>
      <c r="B67" s="472" t="s">
        <v>36</v>
      </c>
      <c r="C67" s="472" t="s">
        <v>98</v>
      </c>
      <c r="D67" s="474"/>
      <c r="E67" s="475" t="s">
        <v>99</v>
      </c>
      <c r="F67" s="472"/>
      <c r="G67" s="472" t="s">
        <v>100</v>
      </c>
      <c r="H67" s="476"/>
      <c r="I67" s="502" t="s">
        <v>99</v>
      </c>
      <c r="J67" s="472"/>
      <c r="K67" s="472" t="s">
        <v>99</v>
      </c>
      <c r="L67" s="474"/>
      <c r="M67" s="475" t="s">
        <v>101</v>
      </c>
      <c r="N67" s="476"/>
    </row>
    <row r="68" spans="1:14" x14ac:dyDescent="0.25">
      <c r="A68" s="456"/>
      <c r="B68" s="439"/>
      <c r="C68" s="125" t="s">
        <v>50</v>
      </c>
      <c r="D68" s="256" t="s">
        <v>51</v>
      </c>
      <c r="E68" s="128" t="s">
        <v>50</v>
      </c>
      <c r="F68" s="125" t="s">
        <v>51</v>
      </c>
      <c r="G68" s="125" t="s">
        <v>50</v>
      </c>
      <c r="H68" s="126" t="s">
        <v>51</v>
      </c>
      <c r="I68" s="257" t="s">
        <v>50</v>
      </c>
      <c r="J68" s="125" t="s">
        <v>51</v>
      </c>
      <c r="K68" s="125" t="s">
        <v>50</v>
      </c>
      <c r="L68" s="256" t="s">
        <v>51</v>
      </c>
      <c r="M68" s="453" t="s">
        <v>50</v>
      </c>
      <c r="N68" s="440" t="s">
        <v>51</v>
      </c>
    </row>
    <row r="69" spans="1:14" ht="15.75" thickBot="1" x14ac:dyDescent="0.3">
      <c r="A69" s="457"/>
      <c r="B69" s="473"/>
      <c r="C69" s="473" t="s">
        <v>102</v>
      </c>
      <c r="D69" s="481"/>
      <c r="E69" s="482" t="s">
        <v>102</v>
      </c>
      <c r="F69" s="473"/>
      <c r="G69" s="473" t="s">
        <v>103</v>
      </c>
      <c r="H69" s="496"/>
      <c r="I69" s="500" t="s">
        <v>104</v>
      </c>
      <c r="J69" s="473"/>
      <c r="K69" s="473" t="s">
        <v>104</v>
      </c>
      <c r="L69" s="481"/>
      <c r="M69" s="482"/>
      <c r="N69" s="496"/>
    </row>
    <row r="70" spans="1:14" x14ac:dyDescent="0.25">
      <c r="A70" s="250" t="str">
        <f>Registro!B21</f>
        <v>NA</v>
      </c>
      <c r="B70" s="252">
        <f>Registro!D21</f>
        <v>0</v>
      </c>
      <c r="C70" s="296" t="e">
        <f>INDEX(referencias!$D$1:$D$53,MATCH(B70,referencias!$A$1:$A$53,0),1)</f>
        <v>#N/A</v>
      </c>
      <c r="D70" s="325" t="e">
        <f>INDEX(referencias!$E$1:$E$53,MATCH(B70,referencias!$A$1:$A$53,0),1)</f>
        <v>#N/A</v>
      </c>
      <c r="E70" s="311">
        <f>Registro!L21</f>
        <v>0</v>
      </c>
      <c r="F70" s="252">
        <f>Registro!M21</f>
        <v>0</v>
      </c>
      <c r="G70" s="296">
        <f>Registro!J21</f>
        <v>0</v>
      </c>
      <c r="H70" s="317">
        <f>Registro!K21</f>
        <v>0</v>
      </c>
      <c r="I70" s="326" t="str">
        <f>IFERROR((E70-C70)*1000000,"NA")</f>
        <v>NA</v>
      </c>
      <c r="J70" s="252" t="str">
        <f>IFERROR((F70-D70)*1000000,"NA")</f>
        <v>NA</v>
      </c>
      <c r="K70" s="255">
        <f>IF(ISNUMBER(E70),1000,"NA")</f>
        <v>1000</v>
      </c>
      <c r="L70" s="327">
        <f>IF(ISNUMBER(F70),1000,"NA")</f>
        <v>1000</v>
      </c>
      <c r="M70" s="311" t="str">
        <f>IFERROR(IF(ABS(I70)&lt;1001,"Cumple","No Cumple"),"NA")</f>
        <v>NA</v>
      </c>
      <c r="N70" s="307" t="str">
        <f>IFERROR(IF(ABS(J70)&lt;1001,"Cumple","No Cumple"),"NA")</f>
        <v>NA</v>
      </c>
    </row>
    <row r="71" spans="1:14" x14ac:dyDescent="0.25">
      <c r="A71" s="245" t="str">
        <f>Registro!B22</f>
        <v>NA</v>
      </c>
      <c r="B71" s="124">
        <f>Registro!D22</f>
        <v>0</v>
      </c>
      <c r="C71" s="297" t="e">
        <f>INDEX(referencias!$D$1:$D$53,MATCH(B71,referencias!$A$1:$A$53,0),1)</f>
        <v>#N/A</v>
      </c>
      <c r="D71" s="328" t="e">
        <f>INDEX(referencias!$E$1:$E$53,MATCH(B71,referencias!$A$1:$A$53,0),1)</f>
        <v>#N/A</v>
      </c>
      <c r="E71" s="329">
        <f>Registro!L22</f>
        <v>0</v>
      </c>
      <c r="F71" s="297">
        <f>Registro!M22</f>
        <v>0</v>
      </c>
      <c r="G71" s="297">
        <f>Registro!J22</f>
        <v>0</v>
      </c>
      <c r="H71" s="318">
        <f>Registro!K22</f>
        <v>0</v>
      </c>
      <c r="I71" s="330" t="str">
        <f t="shared" ref="I71:I77" si="6">IFERROR((E71-C71)*1000000,"NA")</f>
        <v>NA</v>
      </c>
      <c r="J71" s="124" t="str">
        <f t="shared" ref="J71:J77" si="7">IFERROR((F71-D71)*1000000,"NA")</f>
        <v>NA</v>
      </c>
      <c r="K71" s="253">
        <f t="shared" ref="K71:K77" si="8">IF(ISNUMBER(E71),1000,"NA")</f>
        <v>1000</v>
      </c>
      <c r="L71" s="331">
        <f t="shared" ref="L71:L77" si="9">IF(ISNUMBER(F71),1000,"NA")</f>
        <v>1000</v>
      </c>
      <c r="M71" s="312" t="str">
        <f t="shared" ref="M71:M77" si="10">IFERROR(IF(ABS(I71)&lt;1001,"Cumple","No Cumple"),"NA")</f>
        <v>NA</v>
      </c>
      <c r="N71" s="272" t="str">
        <f t="shared" ref="N71:N77" si="11">IFERROR(IF(ABS(J71)&lt;1001,"Cumple","No Cumple"),"NA")</f>
        <v>NA</v>
      </c>
    </row>
    <row r="72" spans="1:14" x14ac:dyDescent="0.25">
      <c r="A72" s="245" t="str">
        <f>Registro!B23</f>
        <v>NA</v>
      </c>
      <c r="B72" s="124">
        <f>Registro!D23</f>
        <v>0</v>
      </c>
      <c r="C72" s="297" t="e">
        <f>INDEX(referencias!$D$1:$D$53,MATCH(B72,referencias!$A$1:$A$53,0),1)</f>
        <v>#N/A</v>
      </c>
      <c r="D72" s="328" t="e">
        <f>INDEX(referencias!$E$1:$E$53,MATCH(B72,referencias!$A$1:$A$53,0),1)</f>
        <v>#N/A</v>
      </c>
      <c r="E72" s="329">
        <f>Registro!L23</f>
        <v>0</v>
      </c>
      <c r="F72" s="297">
        <f>Registro!M23</f>
        <v>0</v>
      </c>
      <c r="G72" s="297">
        <f>Registro!J23</f>
        <v>0</v>
      </c>
      <c r="H72" s="318">
        <f>Registro!K23</f>
        <v>0</v>
      </c>
      <c r="I72" s="330" t="str">
        <f t="shared" si="6"/>
        <v>NA</v>
      </c>
      <c r="J72" s="124" t="str">
        <f t="shared" si="7"/>
        <v>NA</v>
      </c>
      <c r="K72" s="253">
        <f t="shared" si="8"/>
        <v>1000</v>
      </c>
      <c r="L72" s="331">
        <f t="shared" si="9"/>
        <v>1000</v>
      </c>
      <c r="M72" s="312" t="str">
        <f t="shared" si="10"/>
        <v>NA</v>
      </c>
      <c r="N72" s="272" t="str">
        <f t="shared" si="11"/>
        <v>NA</v>
      </c>
    </row>
    <row r="73" spans="1:14" x14ac:dyDescent="0.25">
      <c r="A73" s="245" t="str">
        <f>Registro!B24</f>
        <v>NA</v>
      </c>
      <c r="B73" s="124">
        <f>Registro!D24</f>
        <v>0</v>
      </c>
      <c r="C73" s="297" t="e">
        <f>INDEX(referencias!$D$1:$D$53,MATCH(B73,referencias!$A$1:$A$53,0),1)</f>
        <v>#N/A</v>
      </c>
      <c r="D73" s="328" t="e">
        <f>INDEX(referencias!$E$1:$E$53,MATCH(B73,referencias!$A$1:$A$53,0),1)</f>
        <v>#N/A</v>
      </c>
      <c r="E73" s="329">
        <f>Registro!L24</f>
        <v>0</v>
      </c>
      <c r="F73" s="297">
        <f>Registro!M24</f>
        <v>0</v>
      </c>
      <c r="G73" s="297">
        <f>Registro!J24</f>
        <v>0</v>
      </c>
      <c r="H73" s="318">
        <f>Registro!K24</f>
        <v>0</v>
      </c>
      <c r="I73" s="330" t="str">
        <f t="shared" si="6"/>
        <v>NA</v>
      </c>
      <c r="J73" s="124" t="str">
        <f t="shared" si="7"/>
        <v>NA</v>
      </c>
      <c r="K73" s="253">
        <f t="shared" si="8"/>
        <v>1000</v>
      </c>
      <c r="L73" s="331">
        <f t="shared" si="9"/>
        <v>1000</v>
      </c>
      <c r="M73" s="312" t="str">
        <f t="shared" si="10"/>
        <v>NA</v>
      </c>
      <c r="N73" s="272" t="str">
        <f t="shared" si="11"/>
        <v>NA</v>
      </c>
    </row>
    <row r="74" spans="1:14" x14ac:dyDescent="0.25">
      <c r="A74" s="245" t="str">
        <f>Registro!B25</f>
        <v>NA</v>
      </c>
      <c r="B74" s="124">
        <f>Registro!D25</f>
        <v>0</v>
      </c>
      <c r="C74" s="297" t="e">
        <f>INDEX(referencias!$D$1:$D$53,MATCH(B74,referencias!$A$1:$A$53,0),1)</f>
        <v>#N/A</v>
      </c>
      <c r="D74" s="328" t="e">
        <f>INDEX(referencias!$E$1:$E$53,MATCH(B74,referencias!$A$1:$A$53,0),1)</f>
        <v>#N/A</v>
      </c>
      <c r="E74" s="329">
        <f>Registro!L25</f>
        <v>0</v>
      </c>
      <c r="F74" s="297">
        <f>Registro!M25</f>
        <v>0</v>
      </c>
      <c r="G74" s="297">
        <f>Registro!J25</f>
        <v>0</v>
      </c>
      <c r="H74" s="318">
        <f>Registro!K25</f>
        <v>0</v>
      </c>
      <c r="I74" s="330" t="str">
        <f t="shared" si="6"/>
        <v>NA</v>
      </c>
      <c r="J74" s="124" t="str">
        <f t="shared" si="7"/>
        <v>NA</v>
      </c>
      <c r="K74" s="253">
        <f t="shared" si="8"/>
        <v>1000</v>
      </c>
      <c r="L74" s="331">
        <f t="shared" si="9"/>
        <v>1000</v>
      </c>
      <c r="M74" s="312" t="str">
        <f t="shared" si="10"/>
        <v>NA</v>
      </c>
      <c r="N74" s="272" t="str">
        <f t="shared" si="11"/>
        <v>NA</v>
      </c>
    </row>
    <row r="75" spans="1:14" x14ac:dyDescent="0.25">
      <c r="A75" s="245" t="str">
        <f>Registro!B26</f>
        <v>NA</v>
      </c>
      <c r="B75" s="124">
        <f>Registro!D26</f>
        <v>0</v>
      </c>
      <c r="C75" s="297" t="e">
        <f>INDEX(referencias!$D$1:$D$53,MATCH(B75,referencias!$A$1:$A$53,0),1)</f>
        <v>#N/A</v>
      </c>
      <c r="D75" s="328" t="e">
        <f>INDEX(referencias!$E$1:$E$53,MATCH(B75,referencias!$A$1:$A$53,0),1)</f>
        <v>#N/A</v>
      </c>
      <c r="E75" s="329">
        <f>Registro!L26</f>
        <v>0</v>
      </c>
      <c r="F75" s="297">
        <f>Registro!M26</f>
        <v>0</v>
      </c>
      <c r="G75" s="297">
        <f>Registro!J26</f>
        <v>0</v>
      </c>
      <c r="H75" s="318">
        <f>Registro!K26</f>
        <v>0</v>
      </c>
      <c r="I75" s="330" t="str">
        <f t="shared" si="6"/>
        <v>NA</v>
      </c>
      <c r="J75" s="124" t="str">
        <f t="shared" si="7"/>
        <v>NA</v>
      </c>
      <c r="K75" s="253">
        <f t="shared" si="8"/>
        <v>1000</v>
      </c>
      <c r="L75" s="331">
        <f t="shared" si="9"/>
        <v>1000</v>
      </c>
      <c r="M75" s="312" t="str">
        <f t="shared" si="10"/>
        <v>NA</v>
      </c>
      <c r="N75" s="272" t="str">
        <f t="shared" si="11"/>
        <v>NA</v>
      </c>
    </row>
    <row r="76" spans="1:14" x14ac:dyDescent="0.25">
      <c r="A76" s="245" t="str">
        <f>Registro!B27</f>
        <v>NA</v>
      </c>
      <c r="B76" s="124" t="str">
        <f>Registro!D27</f>
        <v>NA</v>
      </c>
      <c r="C76" s="297" t="str">
        <f>INDEX(referencias!$D$1:$D$53,MATCH(B76,referencias!$A$1:$A$53,0),1)</f>
        <v>NA</v>
      </c>
      <c r="D76" s="328" t="str">
        <f>INDEX(referencias!$E$1:$E$53,MATCH(B76,referencias!$A$1:$A$53,0),1)</f>
        <v>NA</v>
      </c>
      <c r="E76" s="329" t="str">
        <f>Registro!L27</f>
        <v>NA</v>
      </c>
      <c r="F76" s="297" t="str">
        <f>Registro!M27</f>
        <v>NA</v>
      </c>
      <c r="G76" s="297" t="str">
        <f>Registro!J27</f>
        <v>NA</v>
      </c>
      <c r="H76" s="318" t="str">
        <f>Registro!K27</f>
        <v>NA</v>
      </c>
      <c r="I76" s="330" t="str">
        <f t="shared" si="6"/>
        <v>NA</v>
      </c>
      <c r="J76" s="124" t="str">
        <f t="shared" si="7"/>
        <v>NA</v>
      </c>
      <c r="K76" s="253" t="str">
        <f t="shared" si="8"/>
        <v>NA</v>
      </c>
      <c r="L76" s="331" t="str">
        <f t="shared" si="9"/>
        <v>NA</v>
      </c>
      <c r="M76" s="312" t="str">
        <f t="shared" si="10"/>
        <v>NA</v>
      </c>
      <c r="N76" s="272" t="str">
        <f t="shared" si="11"/>
        <v>NA</v>
      </c>
    </row>
    <row r="77" spans="1:14" x14ac:dyDescent="0.25">
      <c r="A77" s="245" t="str">
        <f>Registro!B28</f>
        <v>NA</v>
      </c>
      <c r="B77" s="124" t="str">
        <f>Registro!D28</f>
        <v>NA</v>
      </c>
      <c r="C77" s="297" t="str">
        <f>INDEX(referencias!$D$1:$D$53,MATCH(B77,referencias!$A$1:$A$53,0),1)</f>
        <v>NA</v>
      </c>
      <c r="D77" s="328" t="str">
        <f>INDEX(referencias!$E$1:$E$53,MATCH(B77,referencias!$A$1:$A$53,0),1)</f>
        <v>NA</v>
      </c>
      <c r="E77" s="329" t="str">
        <f>Registro!L28</f>
        <v>NA</v>
      </c>
      <c r="F77" s="297" t="str">
        <f>Registro!M28</f>
        <v>NA</v>
      </c>
      <c r="G77" s="297" t="str">
        <f>Registro!J28</f>
        <v>NA</v>
      </c>
      <c r="H77" s="318" t="str">
        <f>Registro!K28</f>
        <v>NA</v>
      </c>
      <c r="I77" s="330" t="str">
        <f t="shared" si="6"/>
        <v>NA</v>
      </c>
      <c r="J77" s="124" t="str">
        <f t="shared" si="7"/>
        <v>NA</v>
      </c>
      <c r="K77" s="253" t="str">
        <f t="shared" si="8"/>
        <v>NA</v>
      </c>
      <c r="L77" s="331" t="str">
        <f t="shared" si="9"/>
        <v>NA</v>
      </c>
      <c r="M77" s="312" t="str">
        <f t="shared" si="10"/>
        <v>NA</v>
      </c>
      <c r="N77" s="272" t="str">
        <f t="shared" si="11"/>
        <v>NA</v>
      </c>
    </row>
    <row r="78" spans="1:14" x14ac:dyDescent="0.25">
      <c r="A78" s="245" t="str">
        <f>Registro!B29</f>
        <v>NA</v>
      </c>
      <c r="B78" s="124" t="str">
        <f>Registro!D29</f>
        <v>NA</v>
      </c>
      <c r="C78" s="297" t="str">
        <f>INDEX(referencias!$D$1:$D$53,MATCH(B78,referencias!$A$1:$A$53,0),1)</f>
        <v>NA</v>
      </c>
      <c r="D78" s="328" t="str">
        <f>INDEX(referencias!$E$1:$E$53,MATCH(B78,referencias!$A$1:$A$53,0),1)</f>
        <v>NA</v>
      </c>
      <c r="E78" s="329" t="str">
        <f>Registro!L29</f>
        <v>NA</v>
      </c>
      <c r="F78" s="297" t="str">
        <f>Registro!M29</f>
        <v>NA</v>
      </c>
      <c r="G78" s="297" t="str">
        <f>Registro!J29</f>
        <v>NA</v>
      </c>
      <c r="H78" s="318" t="str">
        <f>Registro!K29</f>
        <v>NA</v>
      </c>
      <c r="I78" s="330" t="str">
        <f>IFERROR((E78-C78)*1000000,"NA")</f>
        <v>NA</v>
      </c>
      <c r="J78" s="124" t="str">
        <f>IFERROR((F78-D78)*1000000,"NA")</f>
        <v>NA</v>
      </c>
      <c r="K78" s="253" t="str">
        <f>IF(ISNUMBER(E78),1000,"NA")</f>
        <v>NA</v>
      </c>
      <c r="L78" s="331" t="str">
        <f>IF(ISNUMBER(F78),1000,"NA")</f>
        <v>NA</v>
      </c>
      <c r="M78" s="312" t="str">
        <f>IFERROR(IF(ABS(I78)&lt;1001,"Cumple","No Cumple"),"NA")</f>
        <v>NA</v>
      </c>
      <c r="N78" s="272" t="str">
        <f>IFERROR(IF(ABS(J78)&lt;1001,"Cumple","No Cumple"),"NA")</f>
        <v>NA</v>
      </c>
    </row>
    <row r="79" spans="1:14" x14ac:dyDescent="0.25">
      <c r="A79" s="245" t="str">
        <f>Registro!B30</f>
        <v>NA</v>
      </c>
      <c r="B79" s="124" t="str">
        <f>Registro!D30</f>
        <v>NA</v>
      </c>
      <c r="C79" s="297" t="str">
        <f>INDEX(referencias!$D$1:$D$53,MATCH(B79,referencias!$A$1:$A$53,0),1)</f>
        <v>NA</v>
      </c>
      <c r="D79" s="328" t="str">
        <f>INDEX(referencias!$E$1:$E$53,MATCH(B79,referencias!$A$1:$A$53,0),1)</f>
        <v>NA</v>
      </c>
      <c r="E79" s="329" t="str">
        <f>Registro!L30</f>
        <v>NA</v>
      </c>
      <c r="F79" s="297" t="str">
        <f>Registro!M30</f>
        <v>NA</v>
      </c>
      <c r="G79" s="297" t="str">
        <f>Registro!J30</f>
        <v>NA</v>
      </c>
      <c r="H79" s="318" t="str">
        <f>Registro!K30</f>
        <v>NA</v>
      </c>
      <c r="I79" s="330" t="str">
        <f t="shared" ref="I79:I86" si="12">IFERROR((E79-C79)*1000000,"NA")</f>
        <v>NA</v>
      </c>
      <c r="J79" s="124" t="str">
        <f t="shared" ref="J79:J86" si="13">IFERROR((F79-D79)*1000000,"NA")</f>
        <v>NA</v>
      </c>
      <c r="K79" s="253" t="str">
        <f t="shared" ref="K79:K86" si="14">IF(ISNUMBER(E79),1000,"NA")</f>
        <v>NA</v>
      </c>
      <c r="L79" s="331" t="str">
        <f t="shared" ref="L79:L86" si="15">IF(ISNUMBER(F79),1000,"NA")</f>
        <v>NA</v>
      </c>
      <c r="M79" s="312" t="str">
        <f t="shared" ref="M79:M86" si="16">IFERROR(IF(ABS(I79)&lt;1001,"Cumple","No Cumple"),"NA")</f>
        <v>NA</v>
      </c>
      <c r="N79" s="272" t="str">
        <f t="shared" ref="N79:N86" si="17">IFERROR(IF(ABS(J79)&lt;1001,"Cumple","No Cumple"),"NA")</f>
        <v>NA</v>
      </c>
    </row>
    <row r="80" spans="1:14" x14ac:dyDescent="0.25">
      <c r="A80" s="245" t="str">
        <f>Registro!B31</f>
        <v>NA</v>
      </c>
      <c r="B80" s="124" t="str">
        <f>Registro!D31</f>
        <v>NA</v>
      </c>
      <c r="C80" s="297" t="str">
        <f>INDEX(referencias!$D$1:$D$53,MATCH(B80,referencias!$A$1:$A$53,0),1)</f>
        <v>NA</v>
      </c>
      <c r="D80" s="328" t="str">
        <f>INDEX(referencias!$E$1:$E$53,MATCH(B80,referencias!$A$1:$A$53,0),1)</f>
        <v>NA</v>
      </c>
      <c r="E80" s="329" t="str">
        <f>Registro!L31</f>
        <v>NA</v>
      </c>
      <c r="F80" s="297" t="str">
        <f>Registro!M31</f>
        <v>NA</v>
      </c>
      <c r="G80" s="297" t="str">
        <f>Registro!J31</f>
        <v>NA</v>
      </c>
      <c r="H80" s="318" t="str">
        <f>Registro!K31</f>
        <v>NA</v>
      </c>
      <c r="I80" s="330" t="str">
        <f t="shared" si="12"/>
        <v>NA</v>
      </c>
      <c r="J80" s="124" t="str">
        <f t="shared" si="13"/>
        <v>NA</v>
      </c>
      <c r="K80" s="253" t="str">
        <f t="shared" si="14"/>
        <v>NA</v>
      </c>
      <c r="L80" s="331" t="str">
        <f t="shared" si="15"/>
        <v>NA</v>
      </c>
      <c r="M80" s="312" t="str">
        <f t="shared" si="16"/>
        <v>NA</v>
      </c>
      <c r="N80" s="272" t="str">
        <f t="shared" si="17"/>
        <v>NA</v>
      </c>
    </row>
    <row r="81" spans="1:14" x14ac:dyDescent="0.25">
      <c r="A81" s="245" t="str">
        <f>Registro!B32</f>
        <v>NA</v>
      </c>
      <c r="B81" s="124" t="str">
        <f>Registro!D32</f>
        <v>NA</v>
      </c>
      <c r="C81" s="297" t="str">
        <f>INDEX(referencias!$D$1:$D$53,MATCH(B81,referencias!$A$1:$A$53,0),1)</f>
        <v>NA</v>
      </c>
      <c r="D81" s="328" t="str">
        <f>INDEX(referencias!$E$1:$E$53,MATCH(B81,referencias!$A$1:$A$53,0),1)</f>
        <v>NA</v>
      </c>
      <c r="E81" s="329" t="str">
        <f>Registro!L32</f>
        <v>NA</v>
      </c>
      <c r="F81" s="297" t="str">
        <f>Registro!M32</f>
        <v>NA</v>
      </c>
      <c r="G81" s="297" t="str">
        <f>Registro!J32</f>
        <v>NA</v>
      </c>
      <c r="H81" s="318" t="str">
        <f>Registro!K32</f>
        <v>NA</v>
      </c>
      <c r="I81" s="330" t="str">
        <f t="shared" si="12"/>
        <v>NA</v>
      </c>
      <c r="J81" s="124" t="str">
        <f t="shared" si="13"/>
        <v>NA</v>
      </c>
      <c r="K81" s="253" t="str">
        <f t="shared" si="14"/>
        <v>NA</v>
      </c>
      <c r="L81" s="331" t="str">
        <f t="shared" si="15"/>
        <v>NA</v>
      </c>
      <c r="M81" s="312" t="str">
        <f t="shared" si="16"/>
        <v>NA</v>
      </c>
      <c r="N81" s="272" t="str">
        <f t="shared" si="17"/>
        <v>NA</v>
      </c>
    </row>
    <row r="82" spans="1:14" x14ac:dyDescent="0.25">
      <c r="A82" s="245" t="str">
        <f>Registro!B33</f>
        <v>NA</v>
      </c>
      <c r="B82" s="124" t="str">
        <f>Registro!D33</f>
        <v>NA</v>
      </c>
      <c r="C82" s="297" t="str">
        <f>INDEX(referencias!$D$1:$D$53,MATCH(B82,referencias!$A$1:$A$53,0),1)</f>
        <v>NA</v>
      </c>
      <c r="D82" s="328" t="str">
        <f>INDEX(referencias!$E$1:$E$53,MATCH(B82,referencias!$A$1:$A$53,0),1)</f>
        <v>NA</v>
      </c>
      <c r="E82" s="329" t="str">
        <f>Registro!L33</f>
        <v>NA</v>
      </c>
      <c r="F82" s="297" t="str">
        <f>Registro!M33</f>
        <v>NA</v>
      </c>
      <c r="G82" s="297" t="str">
        <f>Registro!J33</f>
        <v>NA</v>
      </c>
      <c r="H82" s="318" t="str">
        <f>Registro!K33</f>
        <v>NA</v>
      </c>
      <c r="I82" s="330" t="str">
        <f t="shared" si="12"/>
        <v>NA</v>
      </c>
      <c r="J82" s="124" t="str">
        <f t="shared" si="13"/>
        <v>NA</v>
      </c>
      <c r="K82" s="253" t="str">
        <f t="shared" si="14"/>
        <v>NA</v>
      </c>
      <c r="L82" s="331" t="str">
        <f t="shared" si="15"/>
        <v>NA</v>
      </c>
      <c r="M82" s="312" t="str">
        <f t="shared" si="16"/>
        <v>NA</v>
      </c>
      <c r="N82" s="272" t="str">
        <f t="shared" si="17"/>
        <v>NA</v>
      </c>
    </row>
    <row r="83" spans="1:14" x14ac:dyDescent="0.25">
      <c r="A83" s="245" t="str">
        <f>Registro!B34</f>
        <v>NA</v>
      </c>
      <c r="B83" s="124" t="str">
        <f>Registro!D34</f>
        <v>NA</v>
      </c>
      <c r="C83" s="297" t="str">
        <f>INDEX(referencias!$D$1:$D$53,MATCH(B83,referencias!$A$1:$A$53,0),1)</f>
        <v>NA</v>
      </c>
      <c r="D83" s="328" t="str">
        <f>INDEX(referencias!$E$1:$E$53,MATCH(B83,referencias!$A$1:$A$53,0),1)</f>
        <v>NA</v>
      </c>
      <c r="E83" s="329" t="str">
        <f>Registro!L34</f>
        <v>NA</v>
      </c>
      <c r="F83" s="297" t="str">
        <f>Registro!M34</f>
        <v>NA</v>
      </c>
      <c r="G83" s="297" t="str">
        <f>Registro!J34</f>
        <v>NA</v>
      </c>
      <c r="H83" s="318" t="str">
        <f>Registro!K34</f>
        <v>NA</v>
      </c>
      <c r="I83" s="330" t="str">
        <f t="shared" si="12"/>
        <v>NA</v>
      </c>
      <c r="J83" s="124" t="str">
        <f t="shared" si="13"/>
        <v>NA</v>
      </c>
      <c r="K83" s="253" t="str">
        <f t="shared" si="14"/>
        <v>NA</v>
      </c>
      <c r="L83" s="331" t="str">
        <f t="shared" si="15"/>
        <v>NA</v>
      </c>
      <c r="M83" s="312" t="str">
        <f t="shared" si="16"/>
        <v>NA</v>
      </c>
      <c r="N83" s="272" t="str">
        <f t="shared" si="17"/>
        <v>NA</v>
      </c>
    </row>
    <row r="84" spans="1:14" x14ac:dyDescent="0.25">
      <c r="A84" s="245" t="str">
        <f>Registro!B35</f>
        <v>NA</v>
      </c>
      <c r="B84" s="124" t="str">
        <f>Registro!D35</f>
        <v>NA</v>
      </c>
      <c r="C84" s="297" t="str">
        <f>INDEX(referencias!$D$1:$D$53,MATCH(B84,referencias!$A$1:$A$53,0),1)</f>
        <v>NA</v>
      </c>
      <c r="D84" s="328" t="str">
        <f>INDEX(referencias!$E$1:$E$53,MATCH(B84,referencias!$A$1:$A$53,0),1)</f>
        <v>NA</v>
      </c>
      <c r="E84" s="329" t="str">
        <f>Registro!L35</f>
        <v>NA</v>
      </c>
      <c r="F84" s="297" t="str">
        <f>Registro!M35</f>
        <v>NA</v>
      </c>
      <c r="G84" s="297" t="str">
        <f>Registro!J35</f>
        <v>NA</v>
      </c>
      <c r="H84" s="318" t="str">
        <f>Registro!K35</f>
        <v>NA</v>
      </c>
      <c r="I84" s="330" t="str">
        <f t="shared" si="12"/>
        <v>NA</v>
      </c>
      <c r="J84" s="124" t="str">
        <f t="shared" si="13"/>
        <v>NA</v>
      </c>
      <c r="K84" s="253" t="str">
        <f t="shared" si="14"/>
        <v>NA</v>
      </c>
      <c r="L84" s="331" t="str">
        <f t="shared" si="15"/>
        <v>NA</v>
      </c>
      <c r="M84" s="312" t="str">
        <f t="shared" si="16"/>
        <v>NA</v>
      </c>
      <c r="N84" s="272" t="str">
        <f t="shared" si="17"/>
        <v>NA</v>
      </c>
    </row>
    <row r="85" spans="1:14" x14ac:dyDescent="0.25">
      <c r="A85" s="245" t="str">
        <f>Registro!B36</f>
        <v>NA</v>
      </c>
      <c r="B85" s="124" t="str">
        <f>Registro!D36</f>
        <v>NA</v>
      </c>
      <c r="C85" s="297" t="str">
        <f>INDEX(referencias!$D$1:$D$53,MATCH(B85,referencias!$A$1:$A$53,0),1)</f>
        <v>NA</v>
      </c>
      <c r="D85" s="328" t="str">
        <f>INDEX(referencias!$E$1:$E$53,MATCH(B85,referencias!$A$1:$A$53,0),1)</f>
        <v>NA</v>
      </c>
      <c r="E85" s="329" t="str">
        <f>Registro!L36</f>
        <v>NA</v>
      </c>
      <c r="F85" s="297" t="str">
        <f>Registro!M36</f>
        <v>NA</v>
      </c>
      <c r="G85" s="297" t="str">
        <f>Registro!J36</f>
        <v>NA</v>
      </c>
      <c r="H85" s="318" t="str">
        <f>Registro!K36</f>
        <v>NA</v>
      </c>
      <c r="I85" s="330" t="str">
        <f t="shared" si="12"/>
        <v>NA</v>
      </c>
      <c r="J85" s="124" t="str">
        <f t="shared" si="13"/>
        <v>NA</v>
      </c>
      <c r="K85" s="253" t="str">
        <f t="shared" si="14"/>
        <v>NA</v>
      </c>
      <c r="L85" s="331" t="str">
        <f t="shared" si="15"/>
        <v>NA</v>
      </c>
      <c r="M85" s="312" t="str">
        <f t="shared" si="16"/>
        <v>NA</v>
      </c>
      <c r="N85" s="272" t="str">
        <f t="shared" si="17"/>
        <v>NA</v>
      </c>
    </row>
    <row r="86" spans="1:14" x14ac:dyDescent="0.25">
      <c r="A86" s="245" t="str">
        <f>Registro!B37</f>
        <v>NA</v>
      </c>
      <c r="B86" s="124" t="str">
        <f>Registro!D37</f>
        <v>NA</v>
      </c>
      <c r="C86" s="297" t="str">
        <f>INDEX(referencias!$D$1:$D$53,MATCH(B86,referencias!$A$1:$A$53,0),1)</f>
        <v>NA</v>
      </c>
      <c r="D86" s="328" t="str">
        <f>INDEX(referencias!$E$1:$E$53,MATCH(B86,referencias!$A$1:$A$53,0),1)</f>
        <v>NA</v>
      </c>
      <c r="E86" s="329" t="str">
        <f>Registro!L37</f>
        <v>NA</v>
      </c>
      <c r="F86" s="297" t="str">
        <f>Registro!M37</f>
        <v>NA</v>
      </c>
      <c r="G86" s="297" t="str">
        <f>Registro!J37</f>
        <v>NA</v>
      </c>
      <c r="H86" s="318" t="str">
        <f>Registro!K37</f>
        <v>NA</v>
      </c>
      <c r="I86" s="330" t="str">
        <f t="shared" si="12"/>
        <v>NA</v>
      </c>
      <c r="J86" s="124" t="str">
        <f t="shared" si="13"/>
        <v>NA</v>
      </c>
      <c r="K86" s="253" t="str">
        <f t="shared" si="14"/>
        <v>NA</v>
      </c>
      <c r="L86" s="331" t="str">
        <f t="shared" si="15"/>
        <v>NA</v>
      </c>
      <c r="M86" s="312" t="str">
        <f t="shared" si="16"/>
        <v>NA</v>
      </c>
      <c r="N86" s="272" t="str">
        <f t="shared" si="17"/>
        <v>NA</v>
      </c>
    </row>
    <row r="87" spans="1:14" ht="14.25" customHeight="1" x14ac:dyDescent="0.25">
      <c r="A87" s="245" t="str">
        <f>Registro!B38</f>
        <v>NA</v>
      </c>
      <c r="B87" s="124" t="str">
        <f>Registro!D38</f>
        <v>NA</v>
      </c>
      <c r="C87" s="297" t="str">
        <f>INDEX(referencias!$D$1:$D$53,MATCH(B87,referencias!$A$1:$A$53,0),1)</f>
        <v>NA</v>
      </c>
      <c r="D87" s="328" t="str">
        <f>INDEX(referencias!$E$1:$E$53,MATCH(B87,referencias!$A$1:$A$53,0),1)</f>
        <v>NA</v>
      </c>
      <c r="E87" s="329" t="str">
        <f>Registro!L38</f>
        <v>NA</v>
      </c>
      <c r="F87" s="297" t="str">
        <f>Registro!M38</f>
        <v>NA</v>
      </c>
      <c r="G87" s="297" t="str">
        <f>Registro!J38</f>
        <v>NA</v>
      </c>
      <c r="H87" s="318" t="str">
        <f>Registro!K38</f>
        <v>NA</v>
      </c>
      <c r="I87" s="330" t="str">
        <f t="shared" ref="I87:I90" si="18">IFERROR((E87-C87)*1000000,"NA")</f>
        <v>NA</v>
      </c>
      <c r="J87" s="124" t="str">
        <f t="shared" ref="J87:J90" si="19">IFERROR((F87-D87)*1000000,"NA")</f>
        <v>NA</v>
      </c>
      <c r="K87" s="253" t="str">
        <f t="shared" ref="K87:K90" si="20">IF(ISNUMBER(E87),1000,"NA")</f>
        <v>NA</v>
      </c>
      <c r="L87" s="331" t="str">
        <f t="shared" ref="L87:L90" si="21">IF(ISNUMBER(F87),1000,"NA")</f>
        <v>NA</v>
      </c>
      <c r="M87" s="312" t="str">
        <f t="shared" ref="M87:M90" si="22">IFERROR(IF(ABS(I87)&lt;1001,"Cumple","No Cumple"),"NA")</f>
        <v>NA</v>
      </c>
      <c r="N87" s="272" t="str">
        <f t="shared" ref="N87:N90" si="23">IFERROR(IF(ABS(J87)&lt;1001,"Cumple","No Cumple"),"NA")</f>
        <v>NA</v>
      </c>
    </row>
    <row r="88" spans="1:14" ht="14.25" customHeight="1" x14ac:dyDescent="0.25">
      <c r="A88" s="245" t="str">
        <f>Registro!B39</f>
        <v>NA</v>
      </c>
      <c r="B88" s="124" t="str">
        <f>Registro!D39</f>
        <v>NA</v>
      </c>
      <c r="C88" s="297" t="str">
        <f>INDEX(referencias!$D$1:$D$53,MATCH(B88,referencias!$A$1:$A$53,0),1)</f>
        <v>NA</v>
      </c>
      <c r="D88" s="328" t="str">
        <f>INDEX(referencias!$E$1:$E$53,MATCH(B88,referencias!$A$1:$A$53,0),1)</f>
        <v>NA</v>
      </c>
      <c r="E88" s="329" t="str">
        <f>Registro!L39</f>
        <v>NA</v>
      </c>
      <c r="F88" s="297" t="str">
        <f>Registro!M39</f>
        <v>NA</v>
      </c>
      <c r="G88" s="297" t="str">
        <f>Registro!J39</f>
        <v>NA</v>
      </c>
      <c r="H88" s="318" t="str">
        <f>Registro!K39</f>
        <v>NA</v>
      </c>
      <c r="I88" s="330" t="str">
        <f t="shared" si="18"/>
        <v>NA</v>
      </c>
      <c r="J88" s="124" t="str">
        <f t="shared" si="19"/>
        <v>NA</v>
      </c>
      <c r="K88" s="253" t="str">
        <f t="shared" si="20"/>
        <v>NA</v>
      </c>
      <c r="L88" s="331" t="str">
        <f t="shared" si="21"/>
        <v>NA</v>
      </c>
      <c r="M88" s="312" t="str">
        <f t="shared" si="22"/>
        <v>NA</v>
      </c>
      <c r="N88" s="272" t="str">
        <f t="shared" si="23"/>
        <v>NA</v>
      </c>
    </row>
    <row r="89" spans="1:14" x14ac:dyDescent="0.25">
      <c r="A89" s="245" t="str">
        <f>Registro!B40</f>
        <v>NA</v>
      </c>
      <c r="B89" s="124" t="str">
        <f>Registro!D40</f>
        <v>NA</v>
      </c>
      <c r="C89" s="297" t="str">
        <f>INDEX(referencias!$D$1:$D$53,MATCH(B89,referencias!$A$1:$A$53,0),1)</f>
        <v>NA</v>
      </c>
      <c r="D89" s="328" t="str">
        <f>INDEX(referencias!$E$1:$E$53,MATCH(B89,referencias!$A$1:$A$53,0),1)</f>
        <v>NA</v>
      </c>
      <c r="E89" s="329" t="str">
        <f>Registro!L40</f>
        <v>NA</v>
      </c>
      <c r="F89" s="297" t="str">
        <f>Registro!M40</f>
        <v>NA</v>
      </c>
      <c r="G89" s="297" t="str">
        <f>Registro!J40</f>
        <v>NA</v>
      </c>
      <c r="H89" s="318" t="str">
        <f>Registro!K40</f>
        <v>NA</v>
      </c>
      <c r="I89" s="330" t="str">
        <f t="shared" si="18"/>
        <v>NA</v>
      </c>
      <c r="J89" s="124" t="str">
        <f t="shared" si="19"/>
        <v>NA</v>
      </c>
      <c r="K89" s="253" t="str">
        <f t="shared" si="20"/>
        <v>NA</v>
      </c>
      <c r="L89" s="331" t="str">
        <f t="shared" si="21"/>
        <v>NA</v>
      </c>
      <c r="M89" s="312" t="str">
        <f t="shared" si="22"/>
        <v>NA</v>
      </c>
      <c r="N89" s="272" t="str">
        <f t="shared" si="23"/>
        <v>NA</v>
      </c>
    </row>
    <row r="90" spans="1:14" ht="15.75" thickBot="1" x14ac:dyDescent="0.3">
      <c r="A90" s="247" t="str">
        <f>Registro!B41</f>
        <v>NA</v>
      </c>
      <c r="B90" s="249" t="str">
        <f>Registro!D41</f>
        <v>NA</v>
      </c>
      <c r="C90" s="298" t="str">
        <f>INDEX(referencias!$D$1:$D$53,MATCH(B90,referencias!$A$1:$A$53,0),1)</f>
        <v>NA</v>
      </c>
      <c r="D90" s="332" t="str">
        <f>INDEX(referencias!$E$1:$E$53,MATCH(B90,referencias!$A$1:$A$53,0),1)</f>
        <v>NA</v>
      </c>
      <c r="E90" s="333" t="str">
        <f>Registro!L41</f>
        <v>NA</v>
      </c>
      <c r="F90" s="298" t="str">
        <f>Registro!M41</f>
        <v>NA</v>
      </c>
      <c r="G90" s="298" t="str">
        <f>Registro!J41</f>
        <v>NA</v>
      </c>
      <c r="H90" s="319" t="str">
        <f>Registro!K41</f>
        <v>NA</v>
      </c>
      <c r="I90" s="334" t="str">
        <f t="shared" si="18"/>
        <v>NA</v>
      </c>
      <c r="J90" s="249" t="str">
        <f t="shared" si="19"/>
        <v>NA</v>
      </c>
      <c r="K90" s="254" t="str">
        <f t="shared" si="20"/>
        <v>NA</v>
      </c>
      <c r="L90" s="335" t="str">
        <f t="shared" si="21"/>
        <v>NA</v>
      </c>
      <c r="M90" s="313" t="str">
        <f t="shared" si="22"/>
        <v>NA</v>
      </c>
      <c r="N90" s="273" t="str">
        <f t="shared" si="23"/>
        <v>NA</v>
      </c>
    </row>
    <row r="91" spans="1:14" ht="6.75" customHeight="1" x14ac:dyDescent="0.25">
      <c r="B91" s="218"/>
      <c r="C91" s="218"/>
      <c r="D91" s="218"/>
      <c r="E91" s="219"/>
      <c r="F91" s="219"/>
      <c r="G91" s="220"/>
      <c r="H91" s="220"/>
      <c r="I91" s="218"/>
      <c r="J91" s="220"/>
      <c r="K91" s="218"/>
      <c r="L91" s="220"/>
      <c r="M91" s="220"/>
      <c r="N91" s="220"/>
    </row>
    <row r="92" spans="1:14" ht="14.25" customHeight="1" thickBot="1" x14ac:dyDescent="0.3">
      <c r="B92" s="221" t="s">
        <v>105</v>
      </c>
      <c r="D92" s="216"/>
      <c r="E92" s="216"/>
      <c r="F92" s="216"/>
      <c r="G92" s="216"/>
      <c r="H92" s="216"/>
      <c r="I92" s="216"/>
      <c r="J92" s="216"/>
      <c r="K92" s="216"/>
      <c r="L92" s="216"/>
      <c r="M92" s="216"/>
      <c r="N92" s="210"/>
    </row>
    <row r="93" spans="1:14" ht="15" customHeight="1" thickBot="1" x14ac:dyDescent="0.3">
      <c r="B93" s="498"/>
      <c r="C93" s="498"/>
      <c r="D93" s="498"/>
      <c r="E93" s="492" t="s">
        <v>94</v>
      </c>
      <c r="F93" s="493"/>
      <c r="G93" s="493"/>
      <c r="H93" s="493"/>
      <c r="I93" s="492" t="s">
        <v>106</v>
      </c>
      <c r="J93" s="493"/>
      <c r="K93" s="493"/>
      <c r="L93" s="320" t="s">
        <v>107</v>
      </c>
      <c r="M93" s="492" t="s">
        <v>97</v>
      </c>
      <c r="N93" s="497"/>
    </row>
    <row r="94" spans="1:14" ht="15" customHeight="1" thickBot="1" x14ac:dyDescent="0.3">
      <c r="A94" s="455" t="s">
        <v>76</v>
      </c>
      <c r="B94" s="472" t="s">
        <v>36</v>
      </c>
      <c r="C94" s="472" t="s">
        <v>98</v>
      </c>
      <c r="D94" s="474"/>
      <c r="E94" s="475" t="s">
        <v>99</v>
      </c>
      <c r="F94" s="472"/>
      <c r="G94" s="472" t="s">
        <v>100</v>
      </c>
      <c r="H94" s="474"/>
      <c r="I94" s="483" t="s">
        <v>108</v>
      </c>
      <c r="J94" s="484"/>
      <c r="K94" s="485"/>
      <c r="L94" s="321" t="s">
        <v>109</v>
      </c>
      <c r="M94" s="489" t="s">
        <v>110</v>
      </c>
      <c r="N94" s="491"/>
    </row>
    <row r="95" spans="1:14" ht="15" customHeight="1" x14ac:dyDescent="0.25">
      <c r="A95" s="456"/>
      <c r="B95" s="439"/>
      <c r="C95" s="125" t="s">
        <v>50</v>
      </c>
      <c r="D95" s="256" t="s">
        <v>51</v>
      </c>
      <c r="E95" s="128" t="s">
        <v>50</v>
      </c>
      <c r="F95" s="125" t="s">
        <v>51</v>
      </c>
      <c r="G95" s="125" t="s">
        <v>50</v>
      </c>
      <c r="H95" s="256" t="s">
        <v>51</v>
      </c>
      <c r="I95" s="486" t="s">
        <v>111</v>
      </c>
      <c r="J95" s="487"/>
      <c r="K95" s="488"/>
      <c r="L95" s="507" t="s">
        <v>112</v>
      </c>
      <c r="M95" s="494" t="s">
        <v>51</v>
      </c>
      <c r="N95" s="495" t="s">
        <v>113</v>
      </c>
    </row>
    <row r="96" spans="1:14" ht="15.75" thickBot="1" x14ac:dyDescent="0.3">
      <c r="A96" s="457"/>
      <c r="B96" s="473"/>
      <c r="C96" s="473" t="s">
        <v>102</v>
      </c>
      <c r="D96" s="481"/>
      <c r="E96" s="482" t="s">
        <v>102</v>
      </c>
      <c r="F96" s="473"/>
      <c r="G96" s="473" t="s">
        <v>103</v>
      </c>
      <c r="H96" s="481"/>
      <c r="I96" s="489" t="s">
        <v>112</v>
      </c>
      <c r="J96" s="490"/>
      <c r="K96" s="491"/>
      <c r="L96" s="508"/>
      <c r="M96" s="482"/>
      <c r="N96" s="496"/>
    </row>
    <row r="97" spans="1:14" ht="14.25" customHeight="1" x14ac:dyDescent="0.25">
      <c r="A97" s="250" t="str">
        <f>Registro!B21</f>
        <v>NA</v>
      </c>
      <c r="B97" s="255">
        <f>Registro!D21</f>
        <v>0</v>
      </c>
      <c r="C97" s="290" t="e">
        <f t="shared" ref="C97:D113" si="24">C70</f>
        <v>#N/A</v>
      </c>
      <c r="D97" s="291" t="e">
        <f t="shared" si="24"/>
        <v>#N/A</v>
      </c>
      <c r="E97" s="314">
        <f>Registro!L21</f>
        <v>0</v>
      </c>
      <c r="F97" s="290">
        <f>Registro!M21</f>
        <v>0</v>
      </c>
      <c r="G97" s="296">
        <f t="shared" ref="G97:H113" si="25">G70</f>
        <v>0</v>
      </c>
      <c r="H97" s="317">
        <f t="shared" si="25"/>
        <v>0</v>
      </c>
      <c r="I97" s="509">
        <f>IF(ISNUMBER(G97-H97),G97-H97,"NA")</f>
        <v>0</v>
      </c>
      <c r="J97" s="510"/>
      <c r="K97" s="510"/>
      <c r="L97" s="308">
        <f>IF(ISNUMBER(I97),10,"NA")</f>
        <v>10</v>
      </c>
      <c r="M97" s="505" t="str">
        <f>IF(ISNUMBER(I97),IF(AND(I97&gt;=9,I97&lt;=11),"Cumple","No Cumple"),"NA")</f>
        <v>No Cumple</v>
      </c>
      <c r="N97" s="506"/>
    </row>
    <row r="98" spans="1:14" ht="14.25" customHeight="1" x14ac:dyDescent="0.25">
      <c r="A98" s="245" t="str">
        <f>Registro!B22</f>
        <v>NA</v>
      </c>
      <c r="B98" s="253">
        <f>Registro!D22</f>
        <v>0</v>
      </c>
      <c r="C98" s="292" t="e">
        <f t="shared" si="24"/>
        <v>#N/A</v>
      </c>
      <c r="D98" s="293" t="e">
        <f t="shared" si="24"/>
        <v>#N/A</v>
      </c>
      <c r="E98" s="315">
        <f>Registro!L22</f>
        <v>0</v>
      </c>
      <c r="F98" s="292">
        <f>Registro!M22</f>
        <v>0</v>
      </c>
      <c r="G98" s="297">
        <f t="shared" si="25"/>
        <v>0</v>
      </c>
      <c r="H98" s="318">
        <f t="shared" si="25"/>
        <v>0</v>
      </c>
      <c r="I98" s="460">
        <f t="shared" ref="I98:I102" si="26">IF(ISNUMBER(G98-H98),G98-H98,"NA")</f>
        <v>0</v>
      </c>
      <c r="J98" s="403"/>
      <c r="K98" s="403"/>
      <c r="L98" s="309">
        <f t="shared" ref="L98:L117" si="27">IF(ISNUMBER(I98),10,"NA")</f>
        <v>10</v>
      </c>
      <c r="M98" s="461" t="str">
        <f t="shared" ref="M98:M102" si="28">IF(ISNUMBER(I98),IF(AND(I98&gt;=9,I98&lt;=11),"Cumple","No Cumple"),"NA")</f>
        <v>No Cumple</v>
      </c>
      <c r="N98" s="404"/>
    </row>
    <row r="99" spans="1:14" ht="14.25" customHeight="1" x14ac:dyDescent="0.25">
      <c r="A99" s="245" t="str">
        <f>Registro!B23</f>
        <v>NA</v>
      </c>
      <c r="B99" s="253">
        <f>Registro!D23</f>
        <v>0</v>
      </c>
      <c r="C99" s="292" t="e">
        <f t="shared" si="24"/>
        <v>#N/A</v>
      </c>
      <c r="D99" s="293" t="e">
        <f t="shared" si="24"/>
        <v>#N/A</v>
      </c>
      <c r="E99" s="315">
        <f>Registro!L23</f>
        <v>0</v>
      </c>
      <c r="F99" s="292">
        <f>Registro!M23</f>
        <v>0</v>
      </c>
      <c r="G99" s="297">
        <f t="shared" si="25"/>
        <v>0</v>
      </c>
      <c r="H99" s="318">
        <f t="shared" si="25"/>
        <v>0</v>
      </c>
      <c r="I99" s="460">
        <f t="shared" si="26"/>
        <v>0</v>
      </c>
      <c r="J99" s="403"/>
      <c r="K99" s="403"/>
      <c r="L99" s="309">
        <f t="shared" si="27"/>
        <v>10</v>
      </c>
      <c r="M99" s="461" t="str">
        <f t="shared" si="28"/>
        <v>No Cumple</v>
      </c>
      <c r="N99" s="404"/>
    </row>
    <row r="100" spans="1:14" ht="14.25" customHeight="1" x14ac:dyDescent="0.25">
      <c r="A100" s="245" t="str">
        <f>Registro!B24</f>
        <v>NA</v>
      </c>
      <c r="B100" s="253">
        <f>Registro!D24</f>
        <v>0</v>
      </c>
      <c r="C100" s="292" t="e">
        <f t="shared" si="24"/>
        <v>#N/A</v>
      </c>
      <c r="D100" s="293" t="e">
        <f t="shared" si="24"/>
        <v>#N/A</v>
      </c>
      <c r="E100" s="315">
        <f>Registro!L24</f>
        <v>0</v>
      </c>
      <c r="F100" s="292">
        <f>Registro!M24</f>
        <v>0</v>
      </c>
      <c r="G100" s="297">
        <f t="shared" si="25"/>
        <v>0</v>
      </c>
      <c r="H100" s="318">
        <f t="shared" si="25"/>
        <v>0</v>
      </c>
      <c r="I100" s="460">
        <f t="shared" si="26"/>
        <v>0</v>
      </c>
      <c r="J100" s="403"/>
      <c r="K100" s="403"/>
      <c r="L100" s="309">
        <f t="shared" si="27"/>
        <v>10</v>
      </c>
      <c r="M100" s="461" t="str">
        <f t="shared" si="28"/>
        <v>No Cumple</v>
      </c>
      <c r="N100" s="404"/>
    </row>
    <row r="101" spans="1:14" ht="14.25" customHeight="1" x14ac:dyDescent="0.25">
      <c r="A101" s="245" t="str">
        <f>Registro!B25</f>
        <v>NA</v>
      </c>
      <c r="B101" s="253">
        <f>Registro!D25</f>
        <v>0</v>
      </c>
      <c r="C101" s="292" t="e">
        <f t="shared" si="24"/>
        <v>#N/A</v>
      </c>
      <c r="D101" s="293" t="e">
        <f t="shared" si="24"/>
        <v>#N/A</v>
      </c>
      <c r="E101" s="315">
        <f>Registro!L25</f>
        <v>0</v>
      </c>
      <c r="F101" s="292">
        <f>Registro!M25</f>
        <v>0</v>
      </c>
      <c r="G101" s="297">
        <f t="shared" si="25"/>
        <v>0</v>
      </c>
      <c r="H101" s="318">
        <f t="shared" si="25"/>
        <v>0</v>
      </c>
      <c r="I101" s="460">
        <f t="shared" si="26"/>
        <v>0</v>
      </c>
      <c r="J101" s="403"/>
      <c r="K101" s="403"/>
      <c r="L101" s="309">
        <f t="shared" si="27"/>
        <v>10</v>
      </c>
      <c r="M101" s="461" t="str">
        <f t="shared" si="28"/>
        <v>No Cumple</v>
      </c>
      <c r="N101" s="404"/>
    </row>
    <row r="102" spans="1:14" ht="14.25" customHeight="1" x14ac:dyDescent="0.25">
      <c r="A102" s="245" t="str">
        <f>Registro!B26</f>
        <v>NA</v>
      </c>
      <c r="B102" s="253">
        <f>Registro!D26</f>
        <v>0</v>
      </c>
      <c r="C102" s="292" t="e">
        <f t="shared" si="24"/>
        <v>#N/A</v>
      </c>
      <c r="D102" s="293" t="e">
        <f t="shared" si="24"/>
        <v>#N/A</v>
      </c>
      <c r="E102" s="315">
        <f>Registro!L26</f>
        <v>0</v>
      </c>
      <c r="F102" s="292">
        <f>Registro!M26</f>
        <v>0</v>
      </c>
      <c r="G102" s="297">
        <f t="shared" si="25"/>
        <v>0</v>
      </c>
      <c r="H102" s="318">
        <f t="shared" si="25"/>
        <v>0</v>
      </c>
      <c r="I102" s="460">
        <f t="shared" si="26"/>
        <v>0</v>
      </c>
      <c r="J102" s="403"/>
      <c r="K102" s="403"/>
      <c r="L102" s="309">
        <f t="shared" si="27"/>
        <v>10</v>
      </c>
      <c r="M102" s="461" t="str">
        <f t="shared" si="28"/>
        <v>No Cumple</v>
      </c>
      <c r="N102" s="404"/>
    </row>
    <row r="103" spans="1:14" ht="14.25" customHeight="1" x14ac:dyDescent="0.25">
      <c r="A103" s="245" t="str">
        <f>Registro!B27</f>
        <v>NA</v>
      </c>
      <c r="B103" s="253" t="str">
        <f>Registro!D27</f>
        <v>NA</v>
      </c>
      <c r="C103" s="292" t="str">
        <f t="shared" si="24"/>
        <v>NA</v>
      </c>
      <c r="D103" s="293" t="str">
        <f t="shared" si="24"/>
        <v>NA</v>
      </c>
      <c r="E103" s="315" t="str">
        <f>Registro!L27</f>
        <v>NA</v>
      </c>
      <c r="F103" s="292" t="str">
        <f>Registro!M27</f>
        <v>NA</v>
      </c>
      <c r="G103" s="297" t="str">
        <f t="shared" si="25"/>
        <v>NA</v>
      </c>
      <c r="H103" s="318" t="str">
        <f t="shared" si="25"/>
        <v>NA</v>
      </c>
      <c r="I103" s="460" t="str">
        <f t="shared" ref="I103:I117" si="29">IF(ISNUMBER(G103-H103),G103-H103,"NA")</f>
        <v>NA</v>
      </c>
      <c r="J103" s="403"/>
      <c r="K103" s="403"/>
      <c r="L103" s="309" t="str">
        <f t="shared" si="27"/>
        <v>NA</v>
      </c>
      <c r="M103" s="461" t="str">
        <f t="shared" ref="M103:M117" si="30">IF(ISNUMBER(I103),IF(AND(I103&gt;=9,I103&lt;=11),"Cumple","No Cumple"),"NA")</f>
        <v>NA</v>
      </c>
      <c r="N103" s="404"/>
    </row>
    <row r="104" spans="1:14" ht="14.25" customHeight="1" x14ac:dyDescent="0.25">
      <c r="A104" s="245" t="str">
        <f>Registro!B28</f>
        <v>NA</v>
      </c>
      <c r="B104" s="253" t="str">
        <f>Registro!D28</f>
        <v>NA</v>
      </c>
      <c r="C104" s="292" t="str">
        <f t="shared" si="24"/>
        <v>NA</v>
      </c>
      <c r="D104" s="293" t="str">
        <f t="shared" si="24"/>
        <v>NA</v>
      </c>
      <c r="E104" s="315" t="str">
        <f>Registro!L28</f>
        <v>NA</v>
      </c>
      <c r="F104" s="292" t="str">
        <f>Registro!M28</f>
        <v>NA</v>
      </c>
      <c r="G104" s="297" t="str">
        <f t="shared" si="25"/>
        <v>NA</v>
      </c>
      <c r="H104" s="318" t="str">
        <f t="shared" si="25"/>
        <v>NA</v>
      </c>
      <c r="I104" s="460" t="str">
        <f t="shared" si="29"/>
        <v>NA</v>
      </c>
      <c r="J104" s="403"/>
      <c r="K104" s="403"/>
      <c r="L104" s="309" t="str">
        <f t="shared" si="27"/>
        <v>NA</v>
      </c>
      <c r="M104" s="461" t="str">
        <f t="shared" si="30"/>
        <v>NA</v>
      </c>
      <c r="N104" s="404"/>
    </row>
    <row r="105" spans="1:14" ht="14.25" customHeight="1" x14ac:dyDescent="0.25">
      <c r="A105" s="245" t="str">
        <f>Registro!B29</f>
        <v>NA</v>
      </c>
      <c r="B105" s="253" t="str">
        <f>Registro!D29</f>
        <v>NA</v>
      </c>
      <c r="C105" s="292" t="str">
        <f t="shared" si="24"/>
        <v>NA</v>
      </c>
      <c r="D105" s="293" t="str">
        <f t="shared" si="24"/>
        <v>NA</v>
      </c>
      <c r="E105" s="315" t="str">
        <f>Registro!L29</f>
        <v>NA</v>
      </c>
      <c r="F105" s="292" t="str">
        <f>Registro!M29</f>
        <v>NA</v>
      </c>
      <c r="G105" s="297" t="str">
        <f t="shared" si="25"/>
        <v>NA</v>
      </c>
      <c r="H105" s="318" t="str">
        <f t="shared" si="25"/>
        <v>NA</v>
      </c>
      <c r="I105" s="460" t="str">
        <f t="shared" si="29"/>
        <v>NA</v>
      </c>
      <c r="J105" s="403"/>
      <c r="K105" s="403"/>
      <c r="L105" s="309" t="str">
        <f t="shared" si="27"/>
        <v>NA</v>
      </c>
      <c r="M105" s="461" t="str">
        <f t="shared" si="30"/>
        <v>NA</v>
      </c>
      <c r="N105" s="404"/>
    </row>
    <row r="106" spans="1:14" ht="14.25" customHeight="1" x14ac:dyDescent="0.25">
      <c r="A106" s="245" t="str">
        <f>Registro!B30</f>
        <v>NA</v>
      </c>
      <c r="B106" s="253" t="str">
        <f>Registro!D30</f>
        <v>NA</v>
      </c>
      <c r="C106" s="292" t="str">
        <f t="shared" si="24"/>
        <v>NA</v>
      </c>
      <c r="D106" s="293" t="str">
        <f t="shared" si="24"/>
        <v>NA</v>
      </c>
      <c r="E106" s="315" t="str">
        <f>Registro!L30</f>
        <v>NA</v>
      </c>
      <c r="F106" s="292" t="str">
        <f>Registro!M30</f>
        <v>NA</v>
      </c>
      <c r="G106" s="297" t="str">
        <f t="shared" si="25"/>
        <v>NA</v>
      </c>
      <c r="H106" s="318" t="str">
        <f t="shared" si="25"/>
        <v>NA</v>
      </c>
      <c r="I106" s="460" t="str">
        <f t="shared" si="29"/>
        <v>NA</v>
      </c>
      <c r="J106" s="403"/>
      <c r="K106" s="403"/>
      <c r="L106" s="309" t="str">
        <f t="shared" si="27"/>
        <v>NA</v>
      </c>
      <c r="M106" s="461" t="str">
        <f t="shared" si="30"/>
        <v>NA</v>
      </c>
      <c r="N106" s="404"/>
    </row>
    <row r="107" spans="1:14" ht="14.25" customHeight="1" x14ac:dyDescent="0.25">
      <c r="A107" s="245" t="str">
        <f>Registro!B31</f>
        <v>NA</v>
      </c>
      <c r="B107" s="253" t="str">
        <f>Registro!D31</f>
        <v>NA</v>
      </c>
      <c r="C107" s="292" t="str">
        <f t="shared" si="24"/>
        <v>NA</v>
      </c>
      <c r="D107" s="293" t="str">
        <f t="shared" si="24"/>
        <v>NA</v>
      </c>
      <c r="E107" s="315" t="str">
        <f>Registro!L31</f>
        <v>NA</v>
      </c>
      <c r="F107" s="292" t="str">
        <f>Registro!M31</f>
        <v>NA</v>
      </c>
      <c r="G107" s="297" t="str">
        <f t="shared" si="25"/>
        <v>NA</v>
      </c>
      <c r="H107" s="318" t="str">
        <f t="shared" si="25"/>
        <v>NA</v>
      </c>
      <c r="I107" s="460" t="str">
        <f t="shared" si="29"/>
        <v>NA</v>
      </c>
      <c r="J107" s="403"/>
      <c r="K107" s="403"/>
      <c r="L107" s="309" t="str">
        <f t="shared" si="27"/>
        <v>NA</v>
      </c>
      <c r="M107" s="461" t="str">
        <f t="shared" si="30"/>
        <v>NA</v>
      </c>
      <c r="N107" s="404"/>
    </row>
    <row r="108" spans="1:14" ht="14.25" customHeight="1" x14ac:dyDescent="0.25">
      <c r="A108" s="245" t="str">
        <f>Registro!B32</f>
        <v>NA</v>
      </c>
      <c r="B108" s="253" t="str">
        <f>Registro!D32</f>
        <v>NA</v>
      </c>
      <c r="C108" s="292" t="str">
        <f t="shared" si="24"/>
        <v>NA</v>
      </c>
      <c r="D108" s="293" t="str">
        <f t="shared" si="24"/>
        <v>NA</v>
      </c>
      <c r="E108" s="315" t="str">
        <f>Registro!L32</f>
        <v>NA</v>
      </c>
      <c r="F108" s="292" t="str">
        <f>Registro!M32</f>
        <v>NA</v>
      </c>
      <c r="G108" s="297" t="str">
        <f t="shared" si="25"/>
        <v>NA</v>
      </c>
      <c r="H108" s="318" t="str">
        <f t="shared" si="25"/>
        <v>NA</v>
      </c>
      <c r="I108" s="460" t="str">
        <f t="shared" si="29"/>
        <v>NA</v>
      </c>
      <c r="J108" s="403"/>
      <c r="K108" s="403"/>
      <c r="L108" s="309" t="str">
        <f t="shared" si="27"/>
        <v>NA</v>
      </c>
      <c r="M108" s="461" t="str">
        <f t="shared" si="30"/>
        <v>NA</v>
      </c>
      <c r="N108" s="404"/>
    </row>
    <row r="109" spans="1:14" ht="14.25" customHeight="1" x14ac:dyDescent="0.25">
      <c r="A109" s="245" t="str">
        <f>Registro!B33</f>
        <v>NA</v>
      </c>
      <c r="B109" s="253" t="str">
        <f>Registro!D33</f>
        <v>NA</v>
      </c>
      <c r="C109" s="292" t="str">
        <f t="shared" si="24"/>
        <v>NA</v>
      </c>
      <c r="D109" s="293" t="str">
        <f t="shared" si="24"/>
        <v>NA</v>
      </c>
      <c r="E109" s="315" t="str">
        <f>Registro!L33</f>
        <v>NA</v>
      </c>
      <c r="F109" s="292" t="str">
        <f>Registro!M33</f>
        <v>NA</v>
      </c>
      <c r="G109" s="297" t="str">
        <f t="shared" si="25"/>
        <v>NA</v>
      </c>
      <c r="H109" s="318" t="str">
        <f t="shared" si="25"/>
        <v>NA</v>
      </c>
      <c r="I109" s="460" t="str">
        <f t="shared" si="29"/>
        <v>NA</v>
      </c>
      <c r="J109" s="403"/>
      <c r="K109" s="403"/>
      <c r="L109" s="309" t="str">
        <f t="shared" si="27"/>
        <v>NA</v>
      </c>
      <c r="M109" s="461" t="str">
        <f t="shared" si="30"/>
        <v>NA</v>
      </c>
      <c r="N109" s="404"/>
    </row>
    <row r="110" spans="1:14" ht="14.25" customHeight="1" x14ac:dyDescent="0.25">
      <c r="A110" s="245" t="str">
        <f>Registro!B34</f>
        <v>NA</v>
      </c>
      <c r="B110" s="253" t="str">
        <f>Registro!D34</f>
        <v>NA</v>
      </c>
      <c r="C110" s="292" t="str">
        <f t="shared" si="24"/>
        <v>NA</v>
      </c>
      <c r="D110" s="293" t="str">
        <f t="shared" si="24"/>
        <v>NA</v>
      </c>
      <c r="E110" s="315" t="str">
        <f>Registro!L34</f>
        <v>NA</v>
      </c>
      <c r="F110" s="292" t="str">
        <f>Registro!M34</f>
        <v>NA</v>
      </c>
      <c r="G110" s="297" t="str">
        <f t="shared" si="25"/>
        <v>NA</v>
      </c>
      <c r="H110" s="318" t="str">
        <f t="shared" si="25"/>
        <v>NA</v>
      </c>
      <c r="I110" s="460" t="str">
        <f t="shared" si="29"/>
        <v>NA</v>
      </c>
      <c r="J110" s="403"/>
      <c r="K110" s="403"/>
      <c r="L110" s="309" t="str">
        <f t="shared" si="27"/>
        <v>NA</v>
      </c>
      <c r="M110" s="461" t="str">
        <f t="shared" si="30"/>
        <v>NA</v>
      </c>
      <c r="N110" s="404"/>
    </row>
    <row r="111" spans="1:14" ht="14.25" customHeight="1" x14ac:dyDescent="0.25">
      <c r="A111" s="245" t="str">
        <f>Registro!B35</f>
        <v>NA</v>
      </c>
      <c r="B111" s="253" t="str">
        <f>Registro!D35</f>
        <v>NA</v>
      </c>
      <c r="C111" s="292" t="str">
        <f t="shared" si="24"/>
        <v>NA</v>
      </c>
      <c r="D111" s="293" t="str">
        <f t="shared" si="24"/>
        <v>NA</v>
      </c>
      <c r="E111" s="315" t="str">
        <f>Registro!L35</f>
        <v>NA</v>
      </c>
      <c r="F111" s="292" t="str">
        <f>Registro!M35</f>
        <v>NA</v>
      </c>
      <c r="G111" s="297" t="str">
        <f t="shared" si="25"/>
        <v>NA</v>
      </c>
      <c r="H111" s="318" t="str">
        <f t="shared" si="25"/>
        <v>NA</v>
      </c>
      <c r="I111" s="460" t="str">
        <f t="shared" si="29"/>
        <v>NA</v>
      </c>
      <c r="J111" s="403"/>
      <c r="K111" s="403"/>
      <c r="L111" s="309" t="str">
        <f t="shared" si="27"/>
        <v>NA</v>
      </c>
      <c r="M111" s="461" t="str">
        <f t="shared" si="30"/>
        <v>NA</v>
      </c>
      <c r="N111" s="404"/>
    </row>
    <row r="112" spans="1:14" ht="14.25" customHeight="1" x14ac:dyDescent="0.25">
      <c r="A112" s="245" t="str">
        <f>Registro!B36</f>
        <v>NA</v>
      </c>
      <c r="B112" s="253" t="str">
        <f>Registro!D36</f>
        <v>NA</v>
      </c>
      <c r="C112" s="292" t="str">
        <f t="shared" si="24"/>
        <v>NA</v>
      </c>
      <c r="D112" s="293" t="str">
        <f t="shared" si="24"/>
        <v>NA</v>
      </c>
      <c r="E112" s="315" t="str">
        <f>Registro!L36</f>
        <v>NA</v>
      </c>
      <c r="F112" s="292" t="str">
        <f>Registro!M36</f>
        <v>NA</v>
      </c>
      <c r="G112" s="297" t="str">
        <f t="shared" si="25"/>
        <v>NA</v>
      </c>
      <c r="H112" s="318" t="str">
        <f t="shared" si="25"/>
        <v>NA</v>
      </c>
      <c r="I112" s="460" t="str">
        <f t="shared" si="29"/>
        <v>NA</v>
      </c>
      <c r="J112" s="403"/>
      <c r="K112" s="403"/>
      <c r="L112" s="309" t="str">
        <f t="shared" si="27"/>
        <v>NA</v>
      </c>
      <c r="M112" s="461" t="str">
        <f t="shared" si="30"/>
        <v>NA</v>
      </c>
      <c r="N112" s="404"/>
    </row>
    <row r="113" spans="1:14" ht="14.25" customHeight="1" x14ac:dyDescent="0.25">
      <c r="A113" s="245" t="str">
        <f>Registro!B37</f>
        <v>NA</v>
      </c>
      <c r="B113" s="253" t="str">
        <f>Registro!D37</f>
        <v>NA</v>
      </c>
      <c r="C113" s="292" t="str">
        <f t="shared" si="24"/>
        <v>NA</v>
      </c>
      <c r="D113" s="293" t="str">
        <f t="shared" si="24"/>
        <v>NA</v>
      </c>
      <c r="E113" s="315" t="str">
        <f>Registro!L37</f>
        <v>NA</v>
      </c>
      <c r="F113" s="292" t="str">
        <f>Registro!M37</f>
        <v>NA</v>
      </c>
      <c r="G113" s="297" t="str">
        <f t="shared" si="25"/>
        <v>NA</v>
      </c>
      <c r="H113" s="318" t="str">
        <f t="shared" si="25"/>
        <v>NA</v>
      </c>
      <c r="I113" s="460" t="str">
        <f t="shared" si="29"/>
        <v>NA</v>
      </c>
      <c r="J113" s="403"/>
      <c r="K113" s="403"/>
      <c r="L113" s="309" t="str">
        <f t="shared" si="27"/>
        <v>NA</v>
      </c>
      <c r="M113" s="461" t="str">
        <f t="shared" si="30"/>
        <v>NA</v>
      </c>
      <c r="N113" s="404"/>
    </row>
    <row r="114" spans="1:14" ht="14.25" customHeight="1" x14ac:dyDescent="0.25">
      <c r="A114" s="245" t="str">
        <f>Registro!B38</f>
        <v>NA</v>
      </c>
      <c r="B114" s="253" t="str">
        <f>Registro!D38</f>
        <v>NA</v>
      </c>
      <c r="C114" s="292" t="str">
        <f t="shared" ref="C114:D114" si="31">C87</f>
        <v>NA</v>
      </c>
      <c r="D114" s="293" t="str">
        <f t="shared" si="31"/>
        <v>NA</v>
      </c>
      <c r="E114" s="315" t="str">
        <f>Registro!L38</f>
        <v>NA</v>
      </c>
      <c r="F114" s="292" t="str">
        <f>Registro!M38</f>
        <v>NA</v>
      </c>
      <c r="G114" s="297" t="str">
        <f t="shared" ref="G114:H114" si="32">G87</f>
        <v>NA</v>
      </c>
      <c r="H114" s="318" t="str">
        <f t="shared" si="32"/>
        <v>NA</v>
      </c>
      <c r="I114" s="460" t="str">
        <f t="shared" si="29"/>
        <v>NA</v>
      </c>
      <c r="J114" s="403"/>
      <c r="K114" s="403"/>
      <c r="L114" s="309" t="str">
        <f t="shared" si="27"/>
        <v>NA</v>
      </c>
      <c r="M114" s="461" t="str">
        <f t="shared" si="30"/>
        <v>NA</v>
      </c>
      <c r="N114" s="404"/>
    </row>
    <row r="115" spans="1:14" x14ac:dyDescent="0.25">
      <c r="A115" s="245" t="str">
        <f>Registro!B39</f>
        <v>NA</v>
      </c>
      <c r="B115" s="253" t="str">
        <f>Registro!D39</f>
        <v>NA</v>
      </c>
      <c r="C115" s="292" t="str">
        <f t="shared" ref="C115:D115" si="33">C88</f>
        <v>NA</v>
      </c>
      <c r="D115" s="293" t="str">
        <f t="shared" si="33"/>
        <v>NA</v>
      </c>
      <c r="E115" s="315" t="str">
        <f>Registro!L39</f>
        <v>NA</v>
      </c>
      <c r="F115" s="292" t="str">
        <f>Registro!M39</f>
        <v>NA</v>
      </c>
      <c r="G115" s="297" t="str">
        <f t="shared" ref="G115:H115" si="34">G88</f>
        <v>NA</v>
      </c>
      <c r="H115" s="318" t="str">
        <f t="shared" si="34"/>
        <v>NA</v>
      </c>
      <c r="I115" s="460" t="str">
        <f t="shared" si="29"/>
        <v>NA</v>
      </c>
      <c r="J115" s="403"/>
      <c r="K115" s="403"/>
      <c r="L115" s="309" t="str">
        <f t="shared" si="27"/>
        <v>NA</v>
      </c>
      <c r="M115" s="461" t="str">
        <f t="shared" si="30"/>
        <v>NA</v>
      </c>
      <c r="N115" s="404"/>
    </row>
    <row r="116" spans="1:14" ht="14.45" customHeight="1" x14ac:dyDescent="0.25">
      <c r="A116" s="245" t="str">
        <f>Registro!B40</f>
        <v>NA</v>
      </c>
      <c r="B116" s="253" t="str">
        <f>Registro!D40</f>
        <v>NA</v>
      </c>
      <c r="C116" s="292" t="str">
        <f t="shared" ref="C116:D116" si="35">C89</f>
        <v>NA</v>
      </c>
      <c r="D116" s="293" t="str">
        <f t="shared" si="35"/>
        <v>NA</v>
      </c>
      <c r="E116" s="315" t="str">
        <f>Registro!L40</f>
        <v>NA</v>
      </c>
      <c r="F116" s="292" t="str">
        <f>Registro!M40</f>
        <v>NA</v>
      </c>
      <c r="G116" s="297" t="str">
        <f t="shared" ref="G116:H116" si="36">G89</f>
        <v>NA</v>
      </c>
      <c r="H116" s="318" t="str">
        <f t="shared" si="36"/>
        <v>NA</v>
      </c>
      <c r="I116" s="460" t="str">
        <f t="shared" si="29"/>
        <v>NA</v>
      </c>
      <c r="J116" s="403"/>
      <c r="K116" s="403"/>
      <c r="L116" s="309" t="str">
        <f t="shared" si="27"/>
        <v>NA</v>
      </c>
      <c r="M116" s="461" t="str">
        <f t="shared" si="30"/>
        <v>NA</v>
      </c>
      <c r="N116" s="404"/>
    </row>
    <row r="117" spans="1:14" ht="12.75" customHeight="1" thickBot="1" x14ac:dyDescent="0.3">
      <c r="A117" s="247" t="str">
        <f>Registro!B41</f>
        <v>NA</v>
      </c>
      <c r="B117" s="254" t="str">
        <f>Registro!D41</f>
        <v>NA</v>
      </c>
      <c r="C117" s="294" t="str">
        <f t="shared" ref="C117:D117" si="37">C90</f>
        <v>NA</v>
      </c>
      <c r="D117" s="295" t="str">
        <f t="shared" si="37"/>
        <v>NA</v>
      </c>
      <c r="E117" s="316" t="str">
        <f>Registro!L41</f>
        <v>NA</v>
      </c>
      <c r="F117" s="294" t="str">
        <f>Registro!M41</f>
        <v>NA</v>
      </c>
      <c r="G117" s="298" t="str">
        <f t="shared" ref="G117:H117" si="38">G90</f>
        <v>NA</v>
      </c>
      <c r="H117" s="319" t="str">
        <f t="shared" si="38"/>
        <v>NA</v>
      </c>
      <c r="I117" s="462" t="str">
        <f t="shared" si="29"/>
        <v>NA</v>
      </c>
      <c r="J117" s="463"/>
      <c r="K117" s="463"/>
      <c r="L117" s="310" t="str">
        <f t="shared" si="27"/>
        <v>NA</v>
      </c>
      <c r="M117" s="464" t="str">
        <f t="shared" si="30"/>
        <v>NA</v>
      </c>
      <c r="N117" s="465"/>
    </row>
    <row r="118" spans="1:14" ht="14.25" customHeight="1" x14ac:dyDescent="0.25">
      <c r="B118" s="274"/>
      <c r="C118" s="274"/>
      <c r="D118" s="274"/>
      <c r="E118" s="274"/>
      <c r="F118" s="274"/>
      <c r="G118" s="225"/>
      <c r="H118" s="225"/>
      <c r="I118" s="225"/>
      <c r="J118" s="225"/>
      <c r="K118" s="225"/>
      <c r="L118" s="225"/>
      <c r="M118" s="225"/>
      <c r="N118" s="225"/>
    </row>
    <row r="119" spans="1:14" ht="12.75" customHeight="1" x14ac:dyDescent="0.25">
      <c r="B119" s="274"/>
      <c r="C119" s="274"/>
      <c r="D119" s="274"/>
      <c r="E119" s="274"/>
      <c r="F119" s="274"/>
      <c r="G119" s="225"/>
      <c r="H119" s="225"/>
      <c r="I119" s="225"/>
      <c r="J119" s="225"/>
      <c r="K119" s="225"/>
      <c r="L119" s="225"/>
      <c r="M119" s="225"/>
      <c r="N119" s="225"/>
    </row>
    <row r="120" spans="1:14" x14ac:dyDescent="0.25">
      <c r="B120" s="210"/>
      <c r="C120" s="210"/>
      <c r="D120" s="210"/>
      <c r="E120" s="210"/>
      <c r="F120" s="210"/>
      <c r="G120" s="210"/>
      <c r="H120" s="210"/>
      <c r="I120" s="210"/>
      <c r="J120" s="210"/>
      <c r="K120" s="210"/>
      <c r="L120" s="210"/>
      <c r="M120" s="210"/>
      <c r="N120" s="210"/>
    </row>
    <row r="121" spans="1:14" ht="6.75" customHeight="1" x14ac:dyDescent="0.25">
      <c r="B121" s="210"/>
      <c r="C121" s="210"/>
      <c r="D121" s="210"/>
      <c r="E121" s="210"/>
      <c r="F121" s="210"/>
      <c r="G121" s="210"/>
      <c r="H121" s="210"/>
      <c r="I121" s="210"/>
      <c r="J121" s="210"/>
      <c r="K121" s="210"/>
      <c r="L121" s="210"/>
      <c r="M121" s="210"/>
      <c r="N121" s="210"/>
    </row>
    <row r="122" spans="1:14" x14ac:dyDescent="0.25">
      <c r="A122" s="458" t="s">
        <v>114</v>
      </c>
      <c r="B122" s="459"/>
      <c r="C122" s="459"/>
      <c r="D122" s="459"/>
      <c r="E122" s="459"/>
      <c r="F122" s="459"/>
      <c r="G122" s="459"/>
      <c r="H122" s="459"/>
      <c r="I122" s="459"/>
      <c r="J122" s="459"/>
      <c r="K122" s="459"/>
      <c r="L122" s="459"/>
      <c r="M122" s="459"/>
      <c r="N122" s="459"/>
    </row>
    <row r="123" spans="1:14" x14ac:dyDescent="0.25">
      <c r="A123" s="459"/>
      <c r="B123" s="459"/>
      <c r="C123" s="459"/>
      <c r="D123" s="459"/>
      <c r="E123" s="459"/>
      <c r="F123" s="459"/>
      <c r="G123" s="459"/>
      <c r="H123" s="459"/>
      <c r="I123" s="459"/>
      <c r="J123" s="459"/>
      <c r="K123" s="459"/>
      <c r="L123" s="459"/>
      <c r="M123" s="459"/>
      <c r="N123" s="459"/>
    </row>
    <row r="124" spans="1:14" x14ac:dyDescent="0.25">
      <c r="A124" s="459"/>
      <c r="B124" s="459"/>
      <c r="C124" s="459"/>
      <c r="D124" s="459"/>
      <c r="E124" s="459"/>
      <c r="F124" s="459"/>
      <c r="G124" s="459"/>
      <c r="H124" s="459"/>
      <c r="I124" s="459"/>
      <c r="J124" s="459"/>
      <c r="K124" s="459"/>
      <c r="L124" s="459"/>
      <c r="M124" s="459"/>
      <c r="N124" s="459"/>
    </row>
    <row r="125" spans="1:14" x14ac:dyDescent="0.25">
      <c r="A125" s="459"/>
      <c r="B125" s="459"/>
      <c r="C125" s="459"/>
      <c r="D125" s="459"/>
      <c r="E125" s="459"/>
      <c r="F125" s="459"/>
      <c r="G125" s="459"/>
      <c r="H125" s="459"/>
      <c r="I125" s="459"/>
      <c r="J125" s="459"/>
      <c r="K125" s="459"/>
      <c r="L125" s="459"/>
      <c r="M125" s="459"/>
      <c r="N125" s="459"/>
    </row>
    <row r="126" spans="1:14" ht="15.75" thickBot="1" x14ac:dyDescent="0.3">
      <c r="B126" s="210"/>
      <c r="C126" s="210"/>
      <c r="D126" s="210"/>
      <c r="E126" s="210"/>
      <c r="F126" s="210"/>
      <c r="G126" s="210"/>
      <c r="H126" s="210"/>
      <c r="I126" s="210"/>
      <c r="J126" s="210"/>
      <c r="K126" s="210"/>
      <c r="L126" s="210"/>
      <c r="M126" s="210"/>
      <c r="N126" s="210"/>
    </row>
    <row r="127" spans="1:14" ht="14.45" customHeight="1" x14ac:dyDescent="0.25">
      <c r="A127" s="536" t="s">
        <v>115</v>
      </c>
      <c r="B127" s="537"/>
      <c r="C127" s="537"/>
      <c r="D127" s="537"/>
      <c r="E127" s="537"/>
      <c r="F127" s="537"/>
      <c r="G127" s="537"/>
      <c r="H127" s="537"/>
      <c r="I127" s="537"/>
      <c r="J127" s="537"/>
      <c r="K127" s="537"/>
      <c r="L127" s="537"/>
      <c r="M127" s="537"/>
      <c r="N127" s="538"/>
    </row>
    <row r="128" spans="1:14" ht="12.75" customHeight="1" x14ac:dyDescent="0.25">
      <c r="A128" s="288" t="s">
        <v>116</v>
      </c>
      <c r="B128" s="286"/>
      <c r="C128" s="286"/>
      <c r="D128" s="286"/>
      <c r="E128" s="286"/>
      <c r="F128" s="286"/>
      <c r="G128" s="545">
        <f>E9</f>
        <v>0</v>
      </c>
      <c r="H128" s="545"/>
      <c r="I128" s="545"/>
      <c r="J128" s="545"/>
      <c r="L128" s="286"/>
      <c r="M128" s="286"/>
      <c r="N128" s="287"/>
    </row>
    <row r="129" spans="1:14" ht="12.75" customHeight="1" x14ac:dyDescent="0.25">
      <c r="A129" s="539"/>
      <c r="B129" s="540"/>
      <c r="C129" s="540"/>
      <c r="D129" s="540"/>
      <c r="E129" s="540"/>
      <c r="F129" s="540"/>
      <c r="G129" s="540"/>
      <c r="H129" s="540"/>
      <c r="I129" s="540"/>
      <c r="J129" s="540"/>
      <c r="K129" s="540"/>
      <c r="L129" s="540"/>
      <c r="M129" s="540"/>
      <c r="N129" s="541"/>
    </row>
    <row r="130" spans="1:14" ht="12.75" customHeight="1" x14ac:dyDescent="0.25">
      <c r="A130" s="539"/>
      <c r="B130" s="540"/>
      <c r="C130" s="540"/>
      <c r="D130" s="540"/>
      <c r="E130" s="540"/>
      <c r="F130" s="540"/>
      <c r="G130" s="540"/>
      <c r="H130" s="540"/>
      <c r="I130" s="540"/>
      <c r="J130" s="540"/>
      <c r="K130" s="540"/>
      <c r="L130" s="540"/>
      <c r="M130" s="540"/>
      <c r="N130" s="541"/>
    </row>
    <row r="131" spans="1:14" ht="12.75" customHeight="1" x14ac:dyDescent="0.25">
      <c r="A131" s="539"/>
      <c r="B131" s="540"/>
      <c r="C131" s="540"/>
      <c r="D131" s="540"/>
      <c r="E131" s="540"/>
      <c r="F131" s="540"/>
      <c r="G131" s="540"/>
      <c r="H131" s="540"/>
      <c r="I131" s="540"/>
      <c r="J131" s="540"/>
      <c r="K131" s="540"/>
      <c r="L131" s="540"/>
      <c r="M131" s="540"/>
      <c r="N131" s="541"/>
    </row>
    <row r="132" spans="1:14" ht="12.75" customHeight="1" x14ac:dyDescent="0.25">
      <c r="A132" s="539"/>
      <c r="B132" s="540"/>
      <c r="C132" s="540"/>
      <c r="D132" s="540"/>
      <c r="E132" s="540"/>
      <c r="F132" s="540"/>
      <c r="G132" s="540"/>
      <c r="H132" s="540"/>
      <c r="I132" s="540"/>
      <c r="J132" s="540"/>
      <c r="K132" s="540"/>
      <c r="L132" s="540"/>
      <c r="M132" s="540"/>
      <c r="N132" s="541"/>
    </row>
    <row r="133" spans="1:14" ht="12.75" customHeight="1" x14ac:dyDescent="0.25">
      <c r="A133" s="539"/>
      <c r="B133" s="540"/>
      <c r="C133" s="540"/>
      <c r="D133" s="540"/>
      <c r="E133" s="540"/>
      <c r="F133" s="540"/>
      <c r="G133" s="540"/>
      <c r="H133" s="540"/>
      <c r="I133" s="540"/>
      <c r="J133" s="540"/>
      <c r="K133" s="540"/>
      <c r="L133" s="540"/>
      <c r="M133" s="540"/>
      <c r="N133" s="541"/>
    </row>
    <row r="134" spans="1:14" ht="12.75" customHeight="1" x14ac:dyDescent="0.25">
      <c r="A134" s="539"/>
      <c r="B134" s="540"/>
      <c r="C134" s="540"/>
      <c r="D134" s="540"/>
      <c r="E134" s="540"/>
      <c r="F134" s="540"/>
      <c r="G134" s="540"/>
      <c r="H134" s="540"/>
      <c r="I134" s="540"/>
      <c r="J134" s="540"/>
      <c r="K134" s="540"/>
      <c r="L134" s="540"/>
      <c r="M134" s="540"/>
      <c r="N134" s="541"/>
    </row>
    <row r="135" spans="1:14" ht="12.75" customHeight="1" x14ac:dyDescent="0.25">
      <c r="A135" s="539"/>
      <c r="B135" s="540"/>
      <c r="C135" s="540"/>
      <c r="D135" s="540"/>
      <c r="E135" s="540"/>
      <c r="F135" s="540"/>
      <c r="G135" s="540"/>
      <c r="H135" s="540"/>
      <c r="I135" s="540"/>
      <c r="J135" s="540"/>
      <c r="K135" s="540"/>
      <c r="L135" s="540"/>
      <c r="M135" s="540"/>
      <c r="N135" s="541"/>
    </row>
    <row r="136" spans="1:14" ht="12.75" customHeight="1" x14ac:dyDescent="0.25">
      <c r="A136" s="539"/>
      <c r="B136" s="540"/>
      <c r="C136" s="540"/>
      <c r="D136" s="540"/>
      <c r="E136" s="540"/>
      <c r="F136" s="540"/>
      <c r="G136" s="540"/>
      <c r="H136" s="540"/>
      <c r="I136" s="540"/>
      <c r="J136" s="540"/>
      <c r="K136" s="540"/>
      <c r="L136" s="540"/>
      <c r="M136" s="540"/>
      <c r="N136" s="541"/>
    </row>
    <row r="137" spans="1:14" ht="12.75" customHeight="1" x14ac:dyDescent="0.25">
      <c r="A137" s="539"/>
      <c r="B137" s="540"/>
      <c r="C137" s="540"/>
      <c r="D137" s="540"/>
      <c r="E137" s="540"/>
      <c r="F137" s="540"/>
      <c r="G137" s="540"/>
      <c r="H137" s="540"/>
      <c r="I137" s="540"/>
      <c r="J137" s="540"/>
      <c r="K137" s="540"/>
      <c r="L137" s="540"/>
      <c r="M137" s="540"/>
      <c r="N137" s="541"/>
    </row>
    <row r="138" spans="1:14" x14ac:dyDescent="0.25">
      <c r="A138" s="539"/>
      <c r="B138" s="540"/>
      <c r="C138" s="540"/>
      <c r="D138" s="540"/>
      <c r="E138" s="540"/>
      <c r="F138" s="540"/>
      <c r="G138" s="540"/>
      <c r="H138" s="540"/>
      <c r="I138" s="540"/>
      <c r="J138" s="540"/>
      <c r="K138" s="540"/>
      <c r="L138" s="540"/>
      <c r="M138" s="540"/>
      <c r="N138" s="541"/>
    </row>
    <row r="139" spans="1:14" ht="13.5" customHeight="1" x14ac:dyDescent="0.25">
      <c r="A139" s="539"/>
      <c r="B139" s="540"/>
      <c r="C139" s="540"/>
      <c r="D139" s="540"/>
      <c r="E139" s="540"/>
      <c r="F139" s="540"/>
      <c r="G139" s="540"/>
      <c r="H139" s="540"/>
      <c r="I139" s="540"/>
      <c r="J139" s="540"/>
      <c r="K139" s="540"/>
      <c r="L139" s="540"/>
      <c r="M139" s="540"/>
      <c r="N139" s="541"/>
    </row>
    <row r="140" spans="1:14" ht="15.75" thickBot="1" x14ac:dyDescent="0.3">
      <c r="A140" s="542"/>
      <c r="B140" s="543"/>
      <c r="C140" s="543"/>
      <c r="D140" s="543"/>
      <c r="E140" s="543"/>
      <c r="F140" s="543"/>
      <c r="G140" s="543"/>
      <c r="H140" s="543"/>
      <c r="I140" s="543"/>
      <c r="J140" s="543"/>
      <c r="K140" s="543"/>
      <c r="L140" s="543"/>
      <c r="M140" s="543"/>
      <c r="N140" s="544"/>
    </row>
    <row r="141" spans="1:14" x14ac:dyDescent="0.25">
      <c r="B141" s="222"/>
      <c r="C141" s="222"/>
      <c r="D141" s="222"/>
      <c r="E141" s="222"/>
      <c r="F141" s="222"/>
      <c r="G141" s="222"/>
      <c r="H141" s="222"/>
      <c r="I141" s="222"/>
      <c r="J141" s="222"/>
      <c r="K141" s="222"/>
      <c r="L141" s="222"/>
      <c r="M141" s="222"/>
      <c r="N141" s="222"/>
    </row>
    <row r="142" spans="1:14" ht="12.75" customHeight="1" x14ac:dyDescent="0.25">
      <c r="A142" s="261" t="s">
        <v>117</v>
      </c>
      <c r="C142" s="215"/>
      <c r="D142" s="215"/>
      <c r="E142" s="215"/>
      <c r="F142" s="215"/>
      <c r="G142" s="215"/>
      <c r="H142" s="215"/>
      <c r="I142" s="215"/>
      <c r="J142" s="215"/>
      <c r="K142" s="215"/>
      <c r="L142" s="215"/>
      <c r="M142" s="215"/>
      <c r="N142" s="215"/>
    </row>
    <row r="143" spans="1:14" ht="12.75" customHeight="1" x14ac:dyDescent="0.25">
      <c r="A143" s="261" t="s">
        <v>118</v>
      </c>
      <c r="C143" s="215"/>
      <c r="D143" s="215"/>
      <c r="E143" s="215"/>
      <c r="F143" s="215"/>
      <c r="G143" s="215"/>
      <c r="H143" s="226"/>
      <c r="I143" s="223"/>
      <c r="J143" s="227" t="s">
        <v>13</v>
      </c>
      <c r="K143" s="215" t="s">
        <v>119</v>
      </c>
      <c r="L143" s="210"/>
      <c r="M143" s="224"/>
      <c r="N143" s="224"/>
    </row>
    <row r="144" spans="1:14" ht="15.75" thickBot="1" x14ac:dyDescent="0.3">
      <c r="B144" s="210"/>
      <c r="C144" s="210"/>
      <c r="D144" s="210"/>
      <c r="E144" s="210"/>
      <c r="F144" s="210"/>
      <c r="G144" s="210"/>
      <c r="H144" s="210"/>
      <c r="I144" s="210"/>
      <c r="J144" s="210"/>
      <c r="K144" s="210"/>
      <c r="L144" s="210"/>
      <c r="M144" s="210"/>
      <c r="N144" s="210"/>
    </row>
    <row r="145" spans="1:14" ht="14.25" customHeight="1" x14ac:dyDescent="0.25">
      <c r="A145" s="258" t="s">
        <v>120</v>
      </c>
      <c r="B145" s="228"/>
      <c r="C145" s="229"/>
      <c r="D145" s="229"/>
      <c r="E145" s="229"/>
      <c r="F145" s="259" t="s">
        <v>121</v>
      </c>
      <c r="G145" s="228"/>
      <c r="H145" s="230"/>
      <c r="I145" s="230"/>
      <c r="J145" s="231"/>
      <c r="K145" s="260" t="s">
        <v>122</v>
      </c>
      <c r="L145" s="228"/>
      <c r="M145" s="229"/>
      <c r="N145" s="231"/>
    </row>
    <row r="146" spans="1:14" ht="12.75" customHeight="1" x14ac:dyDescent="0.25">
      <c r="A146" s="232"/>
      <c r="B146" s="216"/>
      <c r="C146" s="216"/>
      <c r="D146" s="216"/>
      <c r="E146" s="216"/>
      <c r="F146" s="243"/>
      <c r="G146" s="504"/>
      <c r="H146" s="504"/>
      <c r="I146" s="300"/>
      <c r="J146" s="233"/>
      <c r="K146" s="301"/>
      <c r="L146" s="301"/>
      <c r="M146" s="301"/>
      <c r="N146" s="233"/>
    </row>
    <row r="147" spans="1:14" x14ac:dyDescent="0.25">
      <c r="A147" s="546"/>
      <c r="B147" s="547"/>
      <c r="C147" s="547"/>
      <c r="D147" s="547"/>
      <c r="E147" s="547"/>
      <c r="F147" s="299"/>
      <c r="H147" s="302"/>
      <c r="I147" s="302"/>
      <c r="J147" s="234"/>
      <c r="K147" s="547"/>
      <c r="L147" s="547"/>
      <c r="M147" s="547"/>
      <c r="N147" s="234"/>
    </row>
    <row r="148" spans="1:14" x14ac:dyDescent="0.25">
      <c r="A148" s="235" t="str">
        <f>IFERROR(INDEX(referencias!$Q$41:$S$56,(MATCH(A147,referencias!$Q$41:$Q$56,0)),3),"NA")</f>
        <v>NA</v>
      </c>
      <c r="C148" s="303"/>
      <c r="D148" s="303"/>
      <c r="E148" s="303"/>
      <c r="F148" s="243" t="str">
        <f>IFERROR(INDEX(referencias!$Q$41:$S$56,(MATCH(F147,referencias!$Q$41:$Q$56,0)),3),"NA")</f>
        <v>NA</v>
      </c>
      <c r="H148" s="300"/>
      <c r="I148" s="300"/>
      <c r="J148" s="236"/>
      <c r="K148" s="216" t="str">
        <f>IFERROR(INDEX(referencias!$Q$41:$S$56,(MATCH(K147,referencias!$Q$41:$Q$56,0)),3),"NA")</f>
        <v>NA</v>
      </c>
      <c r="M148" s="303"/>
      <c r="N148" s="236"/>
    </row>
    <row r="149" spans="1:14" x14ac:dyDescent="0.25">
      <c r="A149" s="280" t="s">
        <v>70</v>
      </c>
      <c r="C149" s="304"/>
      <c r="D149" s="304"/>
      <c r="E149" s="304"/>
      <c r="F149" s="281" t="s">
        <v>70</v>
      </c>
      <c r="H149" s="305"/>
      <c r="I149" s="305"/>
      <c r="J149" s="237"/>
      <c r="K149" s="306" t="s">
        <v>70</v>
      </c>
      <c r="M149" s="304"/>
      <c r="N149" s="237"/>
    </row>
    <row r="150" spans="1:14" ht="15.75" thickBot="1" x14ac:dyDescent="0.3">
      <c r="A150" s="238" t="s">
        <v>12</v>
      </c>
      <c r="B150" s="239"/>
      <c r="C150" s="240"/>
      <c r="D150" s="240"/>
      <c r="E150" s="240"/>
      <c r="F150" s="244" t="s">
        <v>12</v>
      </c>
      <c r="G150" s="239"/>
      <c r="H150" s="241"/>
      <c r="I150" s="241"/>
      <c r="J150" s="242"/>
      <c r="K150" s="240" t="s">
        <v>12</v>
      </c>
      <c r="L150" s="239"/>
      <c r="M150" s="240"/>
      <c r="N150" s="242"/>
    </row>
    <row r="151" spans="1:14" ht="16.5" x14ac:dyDescent="0.3">
      <c r="B151" s="21"/>
      <c r="C151" s="21"/>
      <c r="D151" s="21"/>
      <c r="E151" s="21"/>
      <c r="F151" s="21"/>
      <c r="G151" s="21"/>
      <c r="H151" s="21"/>
      <c r="I151" s="21"/>
      <c r="J151" s="21"/>
      <c r="K151" s="21"/>
      <c r="L151" s="21"/>
      <c r="M151" s="21"/>
      <c r="N151" s="23"/>
    </row>
    <row r="152" spans="1:14" ht="16.5" x14ac:dyDescent="0.3">
      <c r="B152" s="21"/>
      <c r="C152" s="21"/>
      <c r="D152" s="21"/>
      <c r="E152" s="21"/>
      <c r="F152" s="21"/>
      <c r="G152" s="21"/>
      <c r="H152" s="21"/>
      <c r="I152" s="21"/>
      <c r="J152" s="21"/>
      <c r="K152" s="21"/>
      <c r="L152" s="21"/>
      <c r="M152" s="21"/>
      <c r="N152" s="21"/>
    </row>
    <row r="153" spans="1:14" ht="16.5" x14ac:dyDescent="0.3">
      <c r="B153" s="21"/>
      <c r="C153" s="21"/>
      <c r="D153" s="21"/>
      <c r="E153" s="21"/>
      <c r="F153" s="21"/>
      <c r="G153" s="21"/>
      <c r="H153" s="21"/>
      <c r="I153" s="21"/>
      <c r="J153" s="21"/>
      <c r="K153" s="21"/>
      <c r="L153" s="21"/>
      <c r="M153" s="21"/>
      <c r="N153" s="21"/>
    </row>
  </sheetData>
  <sheetProtection algorithmName="SHA-512" hashValue="OtxcVJ9VRyBXYHkkywv0TTvFFjyNVR4L7gi6gG3PyD97+/FuUC1L3ZW63ToOJdeNxNw4fpXjoj0iMjWDJ50zRg==" saltValue="O6ykmsxYZLTnq1GrYNuT8Q==" spinCount="100000" sheet="1" scenarios="1"/>
  <mergeCells count="315">
    <mergeCell ref="A147:E147"/>
    <mergeCell ref="K147:M147"/>
    <mergeCell ref="E61:G61"/>
    <mergeCell ref="B40:D40"/>
    <mergeCell ref="B41:D41"/>
    <mergeCell ref="B42:D42"/>
    <mergeCell ref="B43:D43"/>
    <mergeCell ref="B44:D44"/>
    <mergeCell ref="B45:D45"/>
    <mergeCell ref="B46:D46"/>
    <mergeCell ref="B47:D47"/>
    <mergeCell ref="B48:D48"/>
    <mergeCell ref="B49:D49"/>
    <mergeCell ref="B50:D50"/>
    <mergeCell ref="B51:D51"/>
    <mergeCell ref="B52:D52"/>
    <mergeCell ref="B53:D53"/>
    <mergeCell ref="B54:D54"/>
    <mergeCell ref="B55:D55"/>
    <mergeCell ref="B56:D56"/>
    <mergeCell ref="B57:D57"/>
    <mergeCell ref="B58:D58"/>
    <mergeCell ref="B59:D59"/>
    <mergeCell ref="B60:D60"/>
    <mergeCell ref="B61:D61"/>
    <mergeCell ref="J57:K57"/>
    <mergeCell ref="J58:K58"/>
    <mergeCell ref="J59:K59"/>
    <mergeCell ref="J60:K60"/>
    <mergeCell ref="J61:K61"/>
    <mergeCell ref="E58:G58"/>
    <mergeCell ref="E59:G59"/>
    <mergeCell ref="E60:G60"/>
    <mergeCell ref="E40:G40"/>
    <mergeCell ref="E41:G41"/>
    <mergeCell ref="E42:G42"/>
    <mergeCell ref="E43:G43"/>
    <mergeCell ref="E44:G44"/>
    <mergeCell ref="E45:G45"/>
    <mergeCell ref="E46:G46"/>
    <mergeCell ref="E47:G47"/>
    <mergeCell ref="E48:G48"/>
    <mergeCell ref="E49:G49"/>
    <mergeCell ref="E50:G50"/>
    <mergeCell ref="E51:G51"/>
    <mergeCell ref="E52:G52"/>
    <mergeCell ref="E53:G53"/>
    <mergeCell ref="E54:G54"/>
    <mergeCell ref="E55:G55"/>
    <mergeCell ref="E56:G56"/>
    <mergeCell ref="E57:G57"/>
    <mergeCell ref="J45:K45"/>
    <mergeCell ref="J46:K46"/>
    <mergeCell ref="J47:K47"/>
    <mergeCell ref="J48:K48"/>
    <mergeCell ref="J49:K49"/>
    <mergeCell ref="J50:K50"/>
    <mergeCell ref="J51:K51"/>
    <mergeCell ref="J52:K52"/>
    <mergeCell ref="J53:K53"/>
    <mergeCell ref="L50:M50"/>
    <mergeCell ref="L51:M51"/>
    <mergeCell ref="L52:M52"/>
    <mergeCell ref="L53:M53"/>
    <mergeCell ref="L54:M54"/>
    <mergeCell ref="L55:M55"/>
    <mergeCell ref="L56:M56"/>
    <mergeCell ref="L57:M57"/>
    <mergeCell ref="L40:M40"/>
    <mergeCell ref="L41:M41"/>
    <mergeCell ref="L42:M42"/>
    <mergeCell ref="L43:M43"/>
    <mergeCell ref="L44:M44"/>
    <mergeCell ref="L45:M45"/>
    <mergeCell ref="L46:M46"/>
    <mergeCell ref="L47:M47"/>
    <mergeCell ref="L48:M48"/>
    <mergeCell ref="E9:H9"/>
    <mergeCell ref="J4:L4"/>
    <mergeCell ref="K5:M5"/>
    <mergeCell ref="H40:I40"/>
    <mergeCell ref="H42:I42"/>
    <mergeCell ref="H43:I43"/>
    <mergeCell ref="H44:I44"/>
    <mergeCell ref="J41:K41"/>
    <mergeCell ref="J42:K42"/>
    <mergeCell ref="J43:K43"/>
    <mergeCell ref="J44:K44"/>
    <mergeCell ref="E22:F22"/>
    <mergeCell ref="G22:I22"/>
    <mergeCell ref="J22:K22"/>
    <mergeCell ref="E24:F24"/>
    <mergeCell ref="G24:I24"/>
    <mergeCell ref="J24:K24"/>
    <mergeCell ref="M22:N22"/>
    <mergeCell ref="M23:N23"/>
    <mergeCell ref="M24:N24"/>
    <mergeCell ref="L13:L14"/>
    <mergeCell ref="M13:N13"/>
    <mergeCell ref="M14:N14"/>
    <mergeCell ref="M15:N15"/>
    <mergeCell ref="G146:H146"/>
    <mergeCell ref="M94:N94"/>
    <mergeCell ref="M97:N97"/>
    <mergeCell ref="M98:N98"/>
    <mergeCell ref="M99:N99"/>
    <mergeCell ref="M100:N100"/>
    <mergeCell ref="M101:N101"/>
    <mergeCell ref="M102:N102"/>
    <mergeCell ref="M103:N103"/>
    <mergeCell ref="M104:N104"/>
    <mergeCell ref="L95:L96"/>
    <mergeCell ref="I97:K97"/>
    <mergeCell ref="I98:K98"/>
    <mergeCell ref="I99:K99"/>
    <mergeCell ref="I100:K100"/>
    <mergeCell ref="I101:K101"/>
    <mergeCell ref="I102:K102"/>
    <mergeCell ref="I103:K103"/>
    <mergeCell ref="A127:N127"/>
    <mergeCell ref="A129:N140"/>
    <mergeCell ref="G128:J128"/>
    <mergeCell ref="C20:D20"/>
    <mergeCell ref="E20:F20"/>
    <mergeCell ref="G20:I20"/>
    <mergeCell ref="J20:K20"/>
    <mergeCell ref="C22:D22"/>
    <mergeCell ref="C21:D21"/>
    <mergeCell ref="E21:F21"/>
    <mergeCell ref="G21:I21"/>
    <mergeCell ref="J21:K21"/>
    <mergeCell ref="B13:B14"/>
    <mergeCell ref="C13:D14"/>
    <mergeCell ref="E13:F14"/>
    <mergeCell ref="G13:I14"/>
    <mergeCell ref="J13:K14"/>
    <mergeCell ref="C16:D16"/>
    <mergeCell ref="E16:F16"/>
    <mergeCell ref="G16:I16"/>
    <mergeCell ref="J16:K16"/>
    <mergeCell ref="C23:D23"/>
    <mergeCell ref="E23:F23"/>
    <mergeCell ref="G23:I23"/>
    <mergeCell ref="J23:K23"/>
    <mergeCell ref="H45:I45"/>
    <mergeCell ref="H46:I46"/>
    <mergeCell ref="C24:D24"/>
    <mergeCell ref="B67:B69"/>
    <mergeCell ref="C67:D67"/>
    <mergeCell ref="E67:F67"/>
    <mergeCell ref="G67:H67"/>
    <mergeCell ref="I67:J67"/>
    <mergeCell ref="J40:K40"/>
    <mergeCell ref="H57:I57"/>
    <mergeCell ref="H58:I58"/>
    <mergeCell ref="H59:I59"/>
    <mergeCell ref="H60:I60"/>
    <mergeCell ref="H61:I61"/>
    <mergeCell ref="H41:I41"/>
    <mergeCell ref="H48:I48"/>
    <mergeCell ref="H49:I49"/>
    <mergeCell ref="H50:I50"/>
    <mergeCell ref="H51:I51"/>
    <mergeCell ref="H52:I52"/>
    <mergeCell ref="C15:D15"/>
    <mergeCell ref="E15:F15"/>
    <mergeCell ref="G15:I15"/>
    <mergeCell ref="J15:K15"/>
    <mergeCell ref="C18:D18"/>
    <mergeCell ref="E18:F18"/>
    <mergeCell ref="G18:I18"/>
    <mergeCell ref="J18:K18"/>
    <mergeCell ref="C19:D19"/>
    <mergeCell ref="E19:F19"/>
    <mergeCell ref="G19:I19"/>
    <mergeCell ref="J19:K19"/>
    <mergeCell ref="C17:D17"/>
    <mergeCell ref="E17:F17"/>
    <mergeCell ref="G17:I17"/>
    <mergeCell ref="J17:K17"/>
    <mergeCell ref="B94:B96"/>
    <mergeCell ref="C94:D94"/>
    <mergeCell ref="E94:F94"/>
    <mergeCell ref="G94:H94"/>
    <mergeCell ref="M67:N67"/>
    <mergeCell ref="M66:N66"/>
    <mergeCell ref="K66:L66"/>
    <mergeCell ref="K67:L67"/>
    <mergeCell ref="K69:L69"/>
    <mergeCell ref="E96:F96"/>
    <mergeCell ref="G96:H96"/>
    <mergeCell ref="I94:K94"/>
    <mergeCell ref="I95:K95"/>
    <mergeCell ref="I96:K96"/>
    <mergeCell ref="E93:H93"/>
    <mergeCell ref="M95:M96"/>
    <mergeCell ref="N95:N96"/>
    <mergeCell ref="C96:D96"/>
    <mergeCell ref="M93:N93"/>
    <mergeCell ref="N68:N69"/>
    <mergeCell ref="M68:M69"/>
    <mergeCell ref="B66:D66"/>
    <mergeCell ref="E66:H66"/>
    <mergeCell ref="I66:J66"/>
    <mergeCell ref="M16:N16"/>
    <mergeCell ref="M17:N17"/>
    <mergeCell ref="M18:N18"/>
    <mergeCell ref="M19:N19"/>
    <mergeCell ref="M20:N20"/>
    <mergeCell ref="M21:N21"/>
    <mergeCell ref="I104:K104"/>
    <mergeCell ref="I105:K105"/>
    <mergeCell ref="M105:N105"/>
    <mergeCell ref="H47:I47"/>
    <mergeCell ref="J27:K27"/>
    <mergeCell ref="M27:N27"/>
    <mergeCell ref="J54:K54"/>
    <mergeCell ref="J55:K55"/>
    <mergeCell ref="J56:K56"/>
    <mergeCell ref="I93:K93"/>
    <mergeCell ref="G69:H69"/>
    <mergeCell ref="I69:J69"/>
    <mergeCell ref="L58:M58"/>
    <mergeCell ref="L59:M59"/>
    <mergeCell ref="L60:M60"/>
    <mergeCell ref="L61:M61"/>
    <mergeCell ref="H53:I53"/>
    <mergeCell ref="H54:I54"/>
    <mergeCell ref="C28:D28"/>
    <mergeCell ref="E28:F28"/>
    <mergeCell ref="G28:I28"/>
    <mergeCell ref="J28:K28"/>
    <mergeCell ref="M28:N28"/>
    <mergeCell ref="C25:D25"/>
    <mergeCell ref="E25:F25"/>
    <mergeCell ref="G25:I25"/>
    <mergeCell ref="J25:K25"/>
    <mergeCell ref="M25:N25"/>
    <mergeCell ref="C26:D26"/>
    <mergeCell ref="E26:F26"/>
    <mergeCell ref="G26:I26"/>
    <mergeCell ref="J26:K26"/>
    <mergeCell ref="M26:N26"/>
    <mergeCell ref="M111:N111"/>
    <mergeCell ref="C35:D35"/>
    <mergeCell ref="E35:F35"/>
    <mergeCell ref="G35:I35"/>
    <mergeCell ref="J35:K35"/>
    <mergeCell ref="M35:N35"/>
    <mergeCell ref="C29:D29"/>
    <mergeCell ref="E29:F29"/>
    <mergeCell ref="G29:I29"/>
    <mergeCell ref="J29:K29"/>
    <mergeCell ref="M29:N29"/>
    <mergeCell ref="C30:D30"/>
    <mergeCell ref="E30:F30"/>
    <mergeCell ref="G30:I30"/>
    <mergeCell ref="J30:K30"/>
    <mergeCell ref="M30:N30"/>
    <mergeCell ref="C69:D69"/>
    <mergeCell ref="E69:F69"/>
    <mergeCell ref="I106:K106"/>
    <mergeCell ref="B93:D93"/>
    <mergeCell ref="M106:N106"/>
    <mergeCell ref="H55:I55"/>
    <mergeCell ref="H56:I56"/>
    <mergeCell ref="L49:M49"/>
    <mergeCell ref="A13:A14"/>
    <mergeCell ref="M32:N32"/>
    <mergeCell ref="M33:N33"/>
    <mergeCell ref="M34:N34"/>
    <mergeCell ref="C32:D32"/>
    <mergeCell ref="C33:D33"/>
    <mergeCell ref="C34:D34"/>
    <mergeCell ref="E32:F32"/>
    <mergeCell ref="E33:F33"/>
    <mergeCell ref="E34:F34"/>
    <mergeCell ref="G32:I32"/>
    <mergeCell ref="G33:I33"/>
    <mergeCell ref="G34:I34"/>
    <mergeCell ref="J32:K32"/>
    <mergeCell ref="J33:K33"/>
    <mergeCell ref="J34:K34"/>
    <mergeCell ref="C31:D31"/>
    <mergeCell ref="E31:F31"/>
    <mergeCell ref="G31:I31"/>
    <mergeCell ref="J31:K31"/>
    <mergeCell ref="M31:N31"/>
    <mergeCell ref="C27:D27"/>
    <mergeCell ref="E27:F27"/>
    <mergeCell ref="G27:I27"/>
    <mergeCell ref="A67:A69"/>
    <mergeCell ref="A94:A96"/>
    <mergeCell ref="A122:N125"/>
    <mergeCell ref="I115:K115"/>
    <mergeCell ref="M115:N115"/>
    <mergeCell ref="I116:K116"/>
    <mergeCell ref="M116:N116"/>
    <mergeCell ref="I117:K117"/>
    <mergeCell ref="M117:N117"/>
    <mergeCell ref="I112:K112"/>
    <mergeCell ref="M112:N112"/>
    <mergeCell ref="I113:K113"/>
    <mergeCell ref="M113:N113"/>
    <mergeCell ref="I114:K114"/>
    <mergeCell ref="M114:N114"/>
    <mergeCell ref="I107:K107"/>
    <mergeCell ref="M107:N107"/>
    <mergeCell ref="I108:K108"/>
    <mergeCell ref="M108:N108"/>
    <mergeCell ref="I109:K109"/>
    <mergeCell ref="M109:N109"/>
    <mergeCell ref="I110:K110"/>
    <mergeCell ref="M110:N110"/>
    <mergeCell ref="I111:K111"/>
  </mergeCells>
  <phoneticPr fontId="7" type="noConversion"/>
  <dataValidations count="1">
    <dataValidation allowBlank="1" showInputMessage="1" showErrorMessage="1" promptTitle="No. de Resolución" prompt="En el archivo registro de frecuencias_canales analógicos  diligenciar Acuerdo 003 de 2009, a menos que exista Resolución de Modificación de la citada norma." sqref="L40" xr:uid="{D77CCF3E-FB92-475A-AAF0-63D77FD10B43}"/>
  </dataValidations>
  <pageMargins left="0.70866141732283472" right="0.82677165354330717" top="0.89052083333333332" bottom="0.78677083333333331" header="0.31496062992125984" footer="0.31496062992125984"/>
  <pageSetup scale="83" orientation="portrait" r:id="rId1"/>
  <headerFooter>
    <oddHeader>&amp;L&amp;G&amp;C&amp;"Verdana,Negrita"&amp;10&amp;K404040
MONITOREO IN SITU - BANDAS ATRIBUIDAS AL SERVICIO
 DE RADIODIFUSIÓN DE TELEVISIÓN ANALÓGICA
REGISTRO NO. 0 0 X  - X X X X X X&amp;R&amp;G</oddHeader>
    <oddFooter xml:space="preserve">&amp;L&amp;G&amp;C&amp;"Verdana,Normal"&amp;9&amp;K404040Página &amp;P de &amp;N&amp;8
&amp;R&amp;"Verdana,Normal"&amp;9&amp;K404040Versión 5
 TRD 120.121.31.4&amp;8&amp;K404040
</oddFooter>
  </headerFooter>
  <rowBreaks count="1" manualBreakCount="1">
    <brk id="61" max="16383" man="1"/>
  </rowBreaks>
  <ignoredErrors>
    <ignoredError sqref="E70" unlockedFormula="1"/>
  </ignoredErrors>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E921AAA3-141B-451B-B5B6-E61E79878C60}">
          <x14:formula1>
            <xm:f>referencias!$Q$41:$Q$56</xm:f>
          </x14:formula1>
          <xm:sqref>A147 K147 H147:I147 F147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FC4EA-5A10-43A6-B64C-84E2EEA9D307}">
  <sheetPr codeName="Hoja3"/>
  <dimension ref="A1:H331"/>
  <sheetViews>
    <sheetView showGridLines="0" view="pageLayout" zoomScaleNormal="100" zoomScaleSheetLayoutView="80" workbookViewId="0">
      <selection activeCell="A140" sqref="A140:D140"/>
    </sheetView>
  </sheetViews>
  <sheetFormatPr baseColWidth="10" defaultColWidth="11.42578125" defaultRowHeight="15" x14ac:dyDescent="0.25"/>
  <cols>
    <col min="1" max="1" width="11.42578125" style="2" customWidth="1"/>
    <col min="2" max="3" width="11.42578125" style="2"/>
    <col min="4" max="4" width="10.5703125" style="2" customWidth="1"/>
    <col min="5" max="6" width="11.42578125" style="2"/>
    <col min="7" max="7" width="8.42578125" style="2" customWidth="1"/>
    <col min="8" max="8" width="16.85546875" style="2" customWidth="1"/>
    <col min="9" max="9" width="11.42578125" customWidth="1"/>
  </cols>
  <sheetData>
    <row r="1" spans="1:8" ht="15.75" x14ac:dyDescent="0.3">
      <c r="H1" s="103"/>
    </row>
    <row r="2" spans="1:8" s="24" customFormat="1" ht="12.75" thickBot="1" x14ac:dyDescent="0.25">
      <c r="A2" s="513" t="str">
        <f>_xlfn.CONCAT("Gráfica de Espectro"," ","Ch"," ",Registro!D21," - ",Registro!E21)</f>
        <v>Gráfica de Espectro Ch 0 - NA</v>
      </c>
      <c r="B2" s="513"/>
      <c r="C2" s="513"/>
      <c r="D2" s="513"/>
      <c r="E2" s="555" t="str">
        <f>_xlfn.CONCAT("Foto para Evaluación de Calidad Imagen"," ","Ch"," ",Registro!D21," - ",Registro!E21)</f>
        <v>Foto para Evaluación de Calidad Imagen Ch 0 - NA</v>
      </c>
      <c r="F2" s="555"/>
      <c r="G2" s="555"/>
      <c r="H2" s="555"/>
    </row>
    <row r="3" spans="1:8" s="24" customFormat="1" ht="12" customHeight="1" x14ac:dyDescent="0.2">
      <c r="A3" s="563"/>
      <c r="B3" s="563"/>
      <c r="C3" s="563"/>
      <c r="D3" s="563"/>
      <c r="E3" s="563"/>
      <c r="F3" s="563"/>
      <c r="G3" s="563"/>
      <c r="H3" s="563"/>
    </row>
    <row r="4" spans="1:8" s="24" customFormat="1" ht="12" customHeight="1" x14ac:dyDescent="0.2">
      <c r="A4" s="564"/>
      <c r="B4" s="564"/>
      <c r="C4" s="564"/>
      <c r="D4" s="564"/>
      <c r="E4" s="564"/>
      <c r="F4" s="564"/>
      <c r="G4" s="564"/>
      <c r="H4" s="564"/>
    </row>
    <row r="5" spans="1:8" s="24" customFormat="1" ht="12" customHeight="1" x14ac:dyDescent="0.2">
      <c r="A5" s="564"/>
      <c r="B5" s="564"/>
      <c r="C5" s="564"/>
      <c r="D5" s="564"/>
      <c r="E5" s="564"/>
      <c r="F5" s="564"/>
      <c r="G5" s="564"/>
      <c r="H5" s="564"/>
    </row>
    <row r="6" spans="1:8" s="24" customFormat="1" ht="12" customHeight="1" x14ac:dyDescent="0.2">
      <c r="A6" s="564"/>
      <c r="B6" s="564"/>
      <c r="C6" s="564"/>
      <c r="D6" s="564"/>
      <c r="E6" s="564"/>
      <c r="F6" s="564"/>
      <c r="G6" s="564"/>
      <c r="H6" s="564"/>
    </row>
    <row r="7" spans="1:8" s="24" customFormat="1" ht="12" customHeight="1" x14ac:dyDescent="0.2">
      <c r="A7" s="564"/>
      <c r="B7" s="564"/>
      <c r="C7" s="564"/>
      <c r="D7" s="564"/>
      <c r="E7" s="564"/>
      <c r="F7" s="564"/>
      <c r="G7" s="564"/>
      <c r="H7" s="564"/>
    </row>
    <row r="8" spans="1:8" s="24" customFormat="1" ht="12" customHeight="1" x14ac:dyDescent="0.2">
      <c r="A8" s="564"/>
      <c r="B8" s="564"/>
      <c r="C8" s="564"/>
      <c r="D8" s="564"/>
      <c r="E8" s="564"/>
      <c r="F8" s="564"/>
      <c r="G8" s="564"/>
      <c r="H8" s="564"/>
    </row>
    <row r="9" spans="1:8" s="24" customFormat="1" ht="12" customHeight="1" x14ac:dyDescent="0.2">
      <c r="A9" s="564"/>
      <c r="B9" s="564"/>
      <c r="C9" s="564"/>
      <c r="D9" s="564"/>
      <c r="E9" s="564"/>
      <c r="F9" s="564"/>
      <c r="G9" s="564"/>
      <c r="H9" s="564"/>
    </row>
    <row r="10" spans="1:8" s="24" customFormat="1" ht="12" customHeight="1" x14ac:dyDescent="0.2">
      <c r="A10" s="564"/>
      <c r="B10" s="564"/>
      <c r="C10" s="564"/>
      <c r="D10" s="564"/>
      <c r="E10" s="564"/>
      <c r="F10" s="564"/>
      <c r="G10" s="564"/>
      <c r="H10" s="564"/>
    </row>
    <row r="11" spans="1:8" s="24" customFormat="1" ht="12" customHeight="1" x14ac:dyDescent="0.2">
      <c r="A11" s="564"/>
      <c r="B11" s="564"/>
      <c r="C11" s="564"/>
      <c r="D11" s="564"/>
      <c r="E11" s="564"/>
      <c r="F11" s="564"/>
      <c r="G11" s="564"/>
      <c r="H11" s="564"/>
    </row>
    <row r="12" spans="1:8" s="24" customFormat="1" ht="12" customHeight="1" x14ac:dyDescent="0.2">
      <c r="A12" s="564"/>
      <c r="B12" s="564"/>
      <c r="C12" s="564"/>
      <c r="D12" s="564"/>
      <c r="E12" s="564"/>
      <c r="F12" s="564"/>
      <c r="G12" s="564"/>
      <c r="H12" s="564"/>
    </row>
    <row r="13" spans="1:8" s="24" customFormat="1" ht="12" customHeight="1" x14ac:dyDescent="0.2">
      <c r="A13" s="564"/>
      <c r="B13" s="564"/>
      <c r="C13" s="564"/>
      <c r="D13" s="564"/>
      <c r="E13" s="564"/>
      <c r="F13" s="564"/>
      <c r="G13" s="564"/>
      <c r="H13" s="564"/>
    </row>
    <row r="14" spans="1:8" s="24" customFormat="1" ht="12" customHeight="1" x14ac:dyDescent="0.2">
      <c r="A14" s="564"/>
      <c r="B14" s="564"/>
      <c r="C14" s="564"/>
      <c r="D14" s="564"/>
      <c r="E14" s="564"/>
      <c r="F14" s="564"/>
      <c r="G14" s="564"/>
      <c r="H14" s="564"/>
    </row>
    <row r="15" spans="1:8" s="24" customFormat="1" ht="12" customHeight="1" x14ac:dyDescent="0.2">
      <c r="A15" s="564"/>
      <c r="B15" s="564"/>
      <c r="C15" s="564"/>
      <c r="D15" s="564"/>
      <c r="E15" s="564"/>
      <c r="F15" s="564"/>
      <c r="G15" s="564"/>
      <c r="H15" s="564"/>
    </row>
    <row r="16" spans="1:8" s="24" customFormat="1" ht="12" customHeight="1" x14ac:dyDescent="0.2">
      <c r="A16" s="564"/>
      <c r="B16" s="564"/>
      <c r="C16" s="564"/>
      <c r="D16" s="564"/>
      <c r="E16" s="564"/>
      <c r="F16" s="564"/>
      <c r="G16" s="564"/>
      <c r="H16" s="564"/>
    </row>
    <row r="17" spans="1:8" s="24" customFormat="1" ht="12" customHeight="1" x14ac:dyDescent="0.2">
      <c r="A17" s="564"/>
      <c r="B17" s="564"/>
      <c r="C17" s="564"/>
      <c r="D17" s="564"/>
      <c r="E17" s="564"/>
      <c r="F17" s="564"/>
      <c r="G17" s="564"/>
      <c r="H17" s="564"/>
    </row>
    <row r="18" spans="1:8" s="24" customFormat="1" ht="12" customHeight="1" x14ac:dyDescent="0.2">
      <c r="A18" s="564"/>
      <c r="B18" s="564"/>
      <c r="C18" s="564"/>
      <c r="D18" s="564"/>
      <c r="E18" s="564"/>
      <c r="F18" s="564"/>
      <c r="G18" s="564"/>
      <c r="H18" s="564"/>
    </row>
    <row r="19" spans="1:8" s="24" customFormat="1" ht="12" customHeight="1" thickBot="1" x14ac:dyDescent="0.25">
      <c r="A19" s="565"/>
      <c r="B19" s="565"/>
      <c r="C19" s="565"/>
      <c r="D19" s="565"/>
      <c r="E19" s="565"/>
      <c r="F19" s="565"/>
      <c r="G19" s="565"/>
      <c r="H19" s="565"/>
    </row>
    <row r="20" spans="1:8" s="24" customFormat="1" ht="12" x14ac:dyDescent="0.2">
      <c r="A20" s="559"/>
      <c r="B20" s="559"/>
      <c r="C20" s="559"/>
      <c r="D20" s="559"/>
      <c r="E20" s="559"/>
      <c r="F20" s="559"/>
      <c r="G20" s="559"/>
      <c r="H20" s="559"/>
    </row>
    <row r="21" spans="1:8" s="24" customFormat="1" ht="12.75" thickBot="1" x14ac:dyDescent="0.25">
      <c r="A21" s="513" t="str">
        <f>_xlfn.CONCAT("Gráfica de Espectro"," ","Ch"," ",Registro!D22," - ",Registro!E22)</f>
        <v>Gráfica de Espectro Ch 0 - NA</v>
      </c>
      <c r="B21" s="513"/>
      <c r="C21" s="513"/>
      <c r="D21" s="513"/>
      <c r="E21" s="555" t="str">
        <f>_xlfn.CONCAT("Foto para Evaluación de Calidad Imagen"," ","Ch"," ",Registro!D22," - ",Registro!E22)</f>
        <v>Foto para Evaluación de Calidad Imagen Ch 0 - NA</v>
      </c>
      <c r="F21" s="555"/>
      <c r="G21" s="555"/>
      <c r="H21" s="555"/>
    </row>
    <row r="22" spans="1:8" s="24" customFormat="1" ht="12" x14ac:dyDescent="0.2">
      <c r="A22" s="560"/>
      <c r="B22" s="560"/>
      <c r="C22" s="560"/>
      <c r="D22" s="560"/>
      <c r="E22" s="560"/>
      <c r="F22" s="560"/>
      <c r="G22" s="560"/>
      <c r="H22" s="560"/>
    </row>
    <row r="23" spans="1:8" s="24" customFormat="1" ht="12" x14ac:dyDescent="0.2">
      <c r="A23" s="561"/>
      <c r="B23" s="561"/>
      <c r="C23" s="561"/>
      <c r="D23" s="561"/>
      <c r="E23" s="561"/>
      <c r="F23" s="561"/>
      <c r="G23" s="561"/>
      <c r="H23" s="561"/>
    </row>
    <row r="24" spans="1:8" s="24" customFormat="1" ht="12" x14ac:dyDescent="0.2">
      <c r="A24" s="561"/>
      <c r="B24" s="561"/>
      <c r="C24" s="561"/>
      <c r="D24" s="561"/>
      <c r="E24" s="561"/>
      <c r="F24" s="561"/>
      <c r="G24" s="561"/>
      <c r="H24" s="561"/>
    </row>
    <row r="25" spans="1:8" s="24" customFormat="1" ht="12" x14ac:dyDescent="0.2">
      <c r="A25" s="561"/>
      <c r="B25" s="561"/>
      <c r="C25" s="561"/>
      <c r="D25" s="561"/>
      <c r="E25" s="561"/>
      <c r="F25" s="561"/>
      <c r="G25" s="561"/>
      <c r="H25" s="561"/>
    </row>
    <row r="26" spans="1:8" s="24" customFormat="1" ht="12" x14ac:dyDescent="0.2">
      <c r="A26" s="561"/>
      <c r="B26" s="561"/>
      <c r="C26" s="561"/>
      <c r="D26" s="561"/>
      <c r="E26" s="561"/>
      <c r="F26" s="561"/>
      <c r="G26" s="561"/>
      <c r="H26" s="561"/>
    </row>
    <row r="27" spans="1:8" s="24" customFormat="1" ht="12" x14ac:dyDescent="0.2">
      <c r="A27" s="561"/>
      <c r="B27" s="561"/>
      <c r="C27" s="561"/>
      <c r="D27" s="561"/>
      <c r="E27" s="561"/>
      <c r="F27" s="561"/>
      <c r="G27" s="561"/>
      <c r="H27" s="561"/>
    </row>
    <row r="28" spans="1:8" s="24" customFormat="1" ht="12" x14ac:dyDescent="0.2">
      <c r="A28" s="561"/>
      <c r="B28" s="561"/>
      <c r="C28" s="561"/>
      <c r="D28" s="561"/>
      <c r="E28" s="561"/>
      <c r="F28" s="561"/>
      <c r="G28" s="561"/>
      <c r="H28" s="561"/>
    </row>
    <row r="29" spans="1:8" s="24" customFormat="1" ht="12" x14ac:dyDescent="0.2">
      <c r="A29" s="561"/>
      <c r="B29" s="561"/>
      <c r="C29" s="561"/>
      <c r="D29" s="561"/>
      <c r="E29" s="561"/>
      <c r="F29" s="561"/>
      <c r="G29" s="561"/>
      <c r="H29" s="561"/>
    </row>
    <row r="30" spans="1:8" s="24" customFormat="1" ht="12" x14ac:dyDescent="0.2">
      <c r="A30" s="561"/>
      <c r="B30" s="561"/>
      <c r="C30" s="561"/>
      <c r="D30" s="561"/>
      <c r="E30" s="561"/>
      <c r="F30" s="561"/>
      <c r="G30" s="561"/>
      <c r="H30" s="561"/>
    </row>
    <row r="31" spans="1:8" s="24" customFormat="1" ht="12" x14ac:dyDescent="0.2">
      <c r="A31" s="561"/>
      <c r="B31" s="561"/>
      <c r="C31" s="561"/>
      <c r="D31" s="561"/>
      <c r="E31" s="561"/>
      <c r="F31" s="561"/>
      <c r="G31" s="561"/>
      <c r="H31" s="561"/>
    </row>
    <row r="32" spans="1:8" s="24" customFormat="1" ht="12" x14ac:dyDescent="0.2">
      <c r="A32" s="561"/>
      <c r="B32" s="561"/>
      <c r="C32" s="561"/>
      <c r="D32" s="561"/>
      <c r="E32" s="561"/>
      <c r="F32" s="561"/>
      <c r="G32" s="561"/>
      <c r="H32" s="561"/>
    </row>
    <row r="33" spans="1:8" s="24" customFormat="1" ht="12" x14ac:dyDescent="0.2">
      <c r="A33" s="561"/>
      <c r="B33" s="561"/>
      <c r="C33" s="561"/>
      <c r="D33" s="561"/>
      <c r="E33" s="561"/>
      <c r="F33" s="561"/>
      <c r="G33" s="561"/>
      <c r="H33" s="561"/>
    </row>
    <row r="34" spans="1:8" s="24" customFormat="1" ht="12" x14ac:dyDescent="0.2">
      <c r="A34" s="561"/>
      <c r="B34" s="561"/>
      <c r="C34" s="561"/>
      <c r="D34" s="561"/>
      <c r="E34" s="561"/>
      <c r="F34" s="561"/>
      <c r="G34" s="561"/>
      <c r="H34" s="561"/>
    </row>
    <row r="35" spans="1:8" s="24" customFormat="1" ht="12" x14ac:dyDescent="0.2">
      <c r="A35" s="561"/>
      <c r="B35" s="561"/>
      <c r="C35" s="561"/>
      <c r="D35" s="561"/>
      <c r="E35" s="561"/>
      <c r="F35" s="561"/>
      <c r="G35" s="561"/>
      <c r="H35" s="561"/>
    </row>
    <row r="36" spans="1:8" s="24" customFormat="1" ht="12" x14ac:dyDescent="0.2">
      <c r="A36" s="561"/>
      <c r="B36" s="561"/>
      <c r="C36" s="561"/>
      <c r="D36" s="561"/>
      <c r="E36" s="561"/>
      <c r="F36" s="561"/>
      <c r="G36" s="561"/>
      <c r="H36" s="561"/>
    </row>
    <row r="37" spans="1:8" s="24" customFormat="1" ht="12" x14ac:dyDescent="0.2">
      <c r="A37" s="561"/>
      <c r="B37" s="561"/>
      <c r="C37" s="561"/>
      <c r="D37" s="561"/>
      <c r="E37" s="561"/>
      <c r="F37" s="561"/>
      <c r="G37" s="561"/>
      <c r="H37" s="561"/>
    </row>
    <row r="38" spans="1:8" s="24" customFormat="1" ht="12.75" thickBot="1" x14ac:dyDescent="0.25">
      <c r="A38" s="562"/>
      <c r="B38" s="562"/>
      <c r="C38" s="562"/>
      <c r="D38" s="562"/>
      <c r="E38" s="562"/>
      <c r="F38" s="562"/>
      <c r="G38" s="562"/>
      <c r="H38" s="562"/>
    </row>
    <row r="39" spans="1:8" s="24" customFormat="1" ht="12" x14ac:dyDescent="0.2">
      <c r="A39" s="262"/>
      <c r="B39" s="262"/>
      <c r="C39" s="262"/>
      <c r="D39" s="262"/>
      <c r="E39" s="262"/>
      <c r="F39" s="262"/>
      <c r="G39" s="262"/>
      <c r="H39" s="262"/>
    </row>
    <row r="40" spans="1:8" s="24" customFormat="1" ht="12.75" thickBot="1" x14ac:dyDescent="0.25">
      <c r="A40" s="513" t="str">
        <f>_xlfn.CONCAT("Gráfica de Espectro"," ","Ch"," ",Registro!D23," - ",Registro!E23)</f>
        <v>Gráfica de Espectro Ch 0 - NA</v>
      </c>
      <c r="B40" s="513"/>
      <c r="C40" s="513"/>
      <c r="D40" s="513"/>
      <c r="E40" s="555" t="str">
        <f>_xlfn.CONCAT("Foto para Evaluación de Calidad Imagen"," ","Ch"," ",Registro!D23," - ",Registro!E23)</f>
        <v>Foto para Evaluación de Calidad Imagen Ch 0 - NA</v>
      </c>
      <c r="F40" s="555"/>
      <c r="G40" s="555"/>
      <c r="H40" s="555"/>
    </row>
    <row r="41" spans="1:8" s="24" customFormat="1" ht="12" x14ac:dyDescent="0.2">
      <c r="A41" s="560"/>
      <c r="B41" s="560"/>
      <c r="C41" s="560"/>
      <c r="D41" s="560"/>
      <c r="E41" s="563"/>
      <c r="F41" s="563"/>
      <c r="G41" s="563"/>
      <c r="H41" s="563"/>
    </row>
    <row r="42" spans="1:8" s="24" customFormat="1" ht="12" x14ac:dyDescent="0.2">
      <c r="A42" s="561"/>
      <c r="B42" s="561"/>
      <c r="C42" s="561"/>
      <c r="D42" s="561"/>
      <c r="E42" s="564"/>
      <c r="F42" s="564"/>
      <c r="G42" s="564"/>
      <c r="H42" s="564"/>
    </row>
    <row r="43" spans="1:8" s="24" customFormat="1" ht="12" x14ac:dyDescent="0.2">
      <c r="A43" s="561"/>
      <c r="B43" s="561"/>
      <c r="C43" s="561"/>
      <c r="D43" s="561"/>
      <c r="E43" s="564"/>
      <c r="F43" s="564"/>
      <c r="G43" s="564"/>
      <c r="H43" s="564"/>
    </row>
    <row r="44" spans="1:8" s="24" customFormat="1" ht="12" x14ac:dyDescent="0.2">
      <c r="A44" s="561"/>
      <c r="B44" s="561"/>
      <c r="C44" s="561"/>
      <c r="D44" s="561"/>
      <c r="E44" s="564"/>
      <c r="F44" s="564"/>
      <c r="G44" s="564"/>
      <c r="H44" s="564"/>
    </row>
    <row r="45" spans="1:8" s="24" customFormat="1" ht="12" x14ac:dyDescent="0.2">
      <c r="A45" s="561"/>
      <c r="B45" s="561"/>
      <c r="C45" s="561"/>
      <c r="D45" s="561"/>
      <c r="E45" s="564"/>
      <c r="F45" s="564"/>
      <c r="G45" s="564"/>
      <c r="H45" s="564"/>
    </row>
    <row r="46" spans="1:8" s="24" customFormat="1" ht="12" x14ac:dyDescent="0.2">
      <c r="A46" s="561"/>
      <c r="B46" s="561"/>
      <c r="C46" s="561"/>
      <c r="D46" s="561"/>
      <c r="E46" s="564"/>
      <c r="F46" s="564"/>
      <c r="G46" s="564"/>
      <c r="H46" s="564"/>
    </row>
    <row r="47" spans="1:8" s="24" customFormat="1" ht="12" x14ac:dyDescent="0.2">
      <c r="A47" s="561"/>
      <c r="B47" s="561"/>
      <c r="C47" s="561"/>
      <c r="D47" s="561"/>
      <c r="E47" s="564"/>
      <c r="F47" s="564"/>
      <c r="G47" s="564"/>
      <c r="H47" s="564"/>
    </row>
    <row r="48" spans="1:8" s="24" customFormat="1" ht="12" x14ac:dyDescent="0.2">
      <c r="A48" s="561"/>
      <c r="B48" s="561"/>
      <c r="C48" s="561"/>
      <c r="D48" s="561"/>
      <c r="E48" s="564"/>
      <c r="F48" s="564"/>
      <c r="G48" s="564"/>
      <c r="H48" s="564"/>
    </row>
    <row r="49" spans="1:8" s="24" customFormat="1" ht="12" x14ac:dyDescent="0.2">
      <c r="A49" s="561"/>
      <c r="B49" s="561"/>
      <c r="C49" s="561"/>
      <c r="D49" s="561"/>
      <c r="E49" s="564"/>
      <c r="F49" s="564"/>
      <c r="G49" s="564"/>
      <c r="H49" s="564"/>
    </row>
    <row r="50" spans="1:8" s="24" customFormat="1" ht="12" x14ac:dyDescent="0.2">
      <c r="A50" s="561"/>
      <c r="B50" s="561"/>
      <c r="C50" s="561"/>
      <c r="D50" s="561"/>
      <c r="E50" s="564"/>
      <c r="F50" s="564"/>
      <c r="G50" s="564"/>
      <c r="H50" s="564"/>
    </row>
    <row r="51" spans="1:8" s="24" customFormat="1" ht="12" x14ac:dyDescent="0.2">
      <c r="A51" s="561"/>
      <c r="B51" s="561"/>
      <c r="C51" s="561"/>
      <c r="D51" s="561"/>
      <c r="E51" s="564"/>
      <c r="F51" s="564"/>
      <c r="G51" s="564"/>
      <c r="H51" s="564"/>
    </row>
    <row r="52" spans="1:8" s="24" customFormat="1" ht="12" x14ac:dyDescent="0.2">
      <c r="A52" s="561"/>
      <c r="B52" s="561"/>
      <c r="C52" s="561"/>
      <c r="D52" s="561"/>
      <c r="E52" s="564"/>
      <c r="F52" s="564"/>
      <c r="G52" s="564"/>
      <c r="H52" s="564"/>
    </row>
    <row r="53" spans="1:8" s="24" customFormat="1" ht="12" x14ac:dyDescent="0.2">
      <c r="A53" s="561"/>
      <c r="B53" s="561"/>
      <c r="C53" s="561"/>
      <c r="D53" s="561"/>
      <c r="E53" s="564"/>
      <c r="F53" s="564"/>
      <c r="G53" s="564"/>
      <c r="H53" s="564"/>
    </row>
    <row r="54" spans="1:8" s="24" customFormat="1" ht="12" x14ac:dyDescent="0.2">
      <c r="A54" s="561"/>
      <c r="B54" s="561"/>
      <c r="C54" s="561"/>
      <c r="D54" s="561"/>
      <c r="E54" s="564"/>
      <c r="F54" s="564"/>
      <c r="G54" s="564"/>
      <c r="H54" s="564"/>
    </row>
    <row r="55" spans="1:8" s="24" customFormat="1" ht="12" x14ac:dyDescent="0.2">
      <c r="A55" s="561"/>
      <c r="B55" s="561"/>
      <c r="C55" s="561"/>
      <c r="D55" s="561"/>
      <c r="E55" s="564"/>
      <c r="F55" s="564"/>
      <c r="G55" s="564"/>
      <c r="H55" s="564"/>
    </row>
    <row r="56" spans="1:8" s="24" customFormat="1" ht="12.75" thickBot="1" x14ac:dyDescent="0.25">
      <c r="A56" s="562"/>
      <c r="B56" s="562"/>
      <c r="C56" s="562"/>
      <c r="D56" s="562"/>
      <c r="E56" s="565"/>
      <c r="F56" s="565"/>
      <c r="G56" s="565"/>
      <c r="H56" s="565"/>
    </row>
    <row r="57" spans="1:8" s="24" customFormat="1" ht="12" x14ac:dyDescent="0.2">
      <c r="A57" s="262"/>
      <c r="B57" s="262"/>
      <c r="C57" s="262"/>
      <c r="D57" s="262"/>
      <c r="E57" s="262"/>
      <c r="F57" s="262"/>
      <c r="G57" s="262"/>
      <c r="H57" s="262"/>
    </row>
    <row r="58" spans="1:8" s="24" customFormat="1" ht="12" x14ac:dyDescent="0.2">
      <c r="A58" s="262"/>
      <c r="B58" s="262"/>
      <c r="C58" s="262"/>
      <c r="D58" s="262"/>
      <c r="E58" s="262"/>
      <c r="F58" s="262"/>
      <c r="G58" s="262"/>
      <c r="H58" s="262"/>
    </row>
    <row r="59" spans="1:8" s="24" customFormat="1" ht="12" x14ac:dyDescent="0.2">
      <c r="A59" s="262"/>
      <c r="B59" s="262"/>
      <c r="C59" s="262"/>
      <c r="D59" s="262"/>
      <c r="E59" s="262"/>
      <c r="F59" s="262"/>
      <c r="G59" s="262"/>
      <c r="H59" s="262"/>
    </row>
    <row r="60" spans="1:8" s="24" customFormat="1" ht="12" x14ac:dyDescent="0.2">
      <c r="A60" s="262"/>
      <c r="B60" s="262"/>
      <c r="C60" s="262"/>
      <c r="D60" s="262"/>
      <c r="E60" s="262"/>
      <c r="F60" s="262"/>
      <c r="G60" s="262"/>
      <c r="H60" s="262"/>
    </row>
    <row r="61" spans="1:8" s="24" customFormat="1" ht="12.75" thickBot="1" x14ac:dyDescent="0.25">
      <c r="A61" s="513" t="str">
        <f>_xlfn.CONCAT("Gráfica de Espectro"," ","Ch"," ",Registro!D24," - ",Registro!E24)</f>
        <v>Gráfica de Espectro Ch 0 - NA</v>
      </c>
      <c r="B61" s="513"/>
      <c r="C61" s="513"/>
      <c r="D61" s="513"/>
      <c r="E61" s="555" t="str">
        <f>_xlfn.CONCAT("Foto para Evaluación de Calidad Imagen"," ","Ch"," ",Registro!D24," - ",Registro!E24)</f>
        <v>Foto para Evaluación de Calidad Imagen Ch 0 - NA</v>
      </c>
      <c r="F61" s="555"/>
      <c r="G61" s="555"/>
      <c r="H61" s="555"/>
    </row>
    <row r="62" spans="1:8" s="24" customFormat="1" ht="12" x14ac:dyDescent="0.2">
      <c r="A62" s="560"/>
      <c r="B62" s="560"/>
      <c r="C62" s="560"/>
      <c r="D62" s="560"/>
      <c r="E62" s="560"/>
      <c r="F62" s="560"/>
      <c r="G62" s="560"/>
      <c r="H62" s="560"/>
    </row>
    <row r="63" spans="1:8" s="24" customFormat="1" ht="12" x14ac:dyDescent="0.2">
      <c r="A63" s="561"/>
      <c r="B63" s="561"/>
      <c r="C63" s="561"/>
      <c r="D63" s="561"/>
      <c r="E63" s="561"/>
      <c r="F63" s="561"/>
      <c r="G63" s="561"/>
      <c r="H63" s="561"/>
    </row>
    <row r="64" spans="1:8" s="24" customFormat="1" ht="12" x14ac:dyDescent="0.2">
      <c r="A64" s="561"/>
      <c r="B64" s="561"/>
      <c r="C64" s="561"/>
      <c r="D64" s="561"/>
      <c r="E64" s="561"/>
      <c r="F64" s="561"/>
      <c r="G64" s="561"/>
      <c r="H64" s="561"/>
    </row>
    <row r="65" spans="1:8" s="24" customFormat="1" ht="12" x14ac:dyDescent="0.2">
      <c r="A65" s="561"/>
      <c r="B65" s="561"/>
      <c r="C65" s="561"/>
      <c r="D65" s="561"/>
      <c r="E65" s="561"/>
      <c r="F65" s="561"/>
      <c r="G65" s="561"/>
      <c r="H65" s="561"/>
    </row>
    <row r="66" spans="1:8" s="24" customFormat="1" ht="12" x14ac:dyDescent="0.2">
      <c r="A66" s="561"/>
      <c r="B66" s="561"/>
      <c r="C66" s="561"/>
      <c r="D66" s="561"/>
      <c r="E66" s="561"/>
      <c r="F66" s="561"/>
      <c r="G66" s="561"/>
      <c r="H66" s="561"/>
    </row>
    <row r="67" spans="1:8" s="24" customFormat="1" ht="12" x14ac:dyDescent="0.2">
      <c r="A67" s="561"/>
      <c r="B67" s="561"/>
      <c r="C67" s="561"/>
      <c r="D67" s="561"/>
      <c r="E67" s="561"/>
      <c r="F67" s="561"/>
      <c r="G67" s="561"/>
      <c r="H67" s="561"/>
    </row>
    <row r="68" spans="1:8" s="24" customFormat="1" ht="12" x14ac:dyDescent="0.2">
      <c r="A68" s="561"/>
      <c r="B68" s="561"/>
      <c r="C68" s="561"/>
      <c r="D68" s="561"/>
      <c r="E68" s="561"/>
      <c r="F68" s="561"/>
      <c r="G68" s="561"/>
      <c r="H68" s="561"/>
    </row>
    <row r="69" spans="1:8" s="24" customFormat="1" ht="12" x14ac:dyDescent="0.2">
      <c r="A69" s="561"/>
      <c r="B69" s="561"/>
      <c r="C69" s="561"/>
      <c r="D69" s="561"/>
      <c r="E69" s="561"/>
      <c r="F69" s="561"/>
      <c r="G69" s="561"/>
      <c r="H69" s="561"/>
    </row>
    <row r="70" spans="1:8" s="24" customFormat="1" ht="12" x14ac:dyDescent="0.2">
      <c r="A70" s="561"/>
      <c r="B70" s="561"/>
      <c r="C70" s="561"/>
      <c r="D70" s="561"/>
      <c r="E70" s="561"/>
      <c r="F70" s="561"/>
      <c r="G70" s="561"/>
      <c r="H70" s="561"/>
    </row>
    <row r="71" spans="1:8" s="24" customFormat="1" ht="12" x14ac:dyDescent="0.2">
      <c r="A71" s="561"/>
      <c r="B71" s="561"/>
      <c r="C71" s="561"/>
      <c r="D71" s="561"/>
      <c r="E71" s="561"/>
      <c r="F71" s="561"/>
      <c r="G71" s="561"/>
      <c r="H71" s="561"/>
    </row>
    <row r="72" spans="1:8" s="24" customFormat="1" ht="12" x14ac:dyDescent="0.2">
      <c r="A72" s="561"/>
      <c r="B72" s="561"/>
      <c r="C72" s="561"/>
      <c r="D72" s="561"/>
      <c r="E72" s="561"/>
      <c r="F72" s="561"/>
      <c r="G72" s="561"/>
      <c r="H72" s="561"/>
    </row>
    <row r="73" spans="1:8" s="24" customFormat="1" ht="12" x14ac:dyDescent="0.2">
      <c r="A73" s="561"/>
      <c r="B73" s="561"/>
      <c r="C73" s="561"/>
      <c r="D73" s="561"/>
      <c r="E73" s="561"/>
      <c r="F73" s="561"/>
      <c r="G73" s="561"/>
      <c r="H73" s="561"/>
    </row>
    <row r="74" spans="1:8" s="24" customFormat="1" ht="12" x14ac:dyDescent="0.2">
      <c r="A74" s="561"/>
      <c r="B74" s="561"/>
      <c r="C74" s="561"/>
      <c r="D74" s="561"/>
      <c r="E74" s="561"/>
      <c r="F74" s="561"/>
      <c r="G74" s="561"/>
      <c r="H74" s="561"/>
    </row>
    <row r="75" spans="1:8" s="24" customFormat="1" ht="12" x14ac:dyDescent="0.2">
      <c r="A75" s="561"/>
      <c r="B75" s="561"/>
      <c r="C75" s="561"/>
      <c r="D75" s="561"/>
      <c r="E75" s="561"/>
      <c r="F75" s="561"/>
      <c r="G75" s="561"/>
      <c r="H75" s="561"/>
    </row>
    <row r="76" spans="1:8" s="24" customFormat="1" ht="12" x14ac:dyDescent="0.2">
      <c r="A76" s="561"/>
      <c r="B76" s="561"/>
      <c r="C76" s="561"/>
      <c r="D76" s="561"/>
      <c r="E76" s="561"/>
      <c r="F76" s="561"/>
      <c r="G76" s="561"/>
      <c r="H76" s="561"/>
    </row>
    <row r="77" spans="1:8" s="24" customFormat="1" ht="12" x14ac:dyDescent="0.2">
      <c r="A77" s="561"/>
      <c r="B77" s="561"/>
      <c r="C77" s="561"/>
      <c r="D77" s="561"/>
      <c r="E77" s="561"/>
      <c r="F77" s="561"/>
      <c r="G77" s="561"/>
      <c r="H77" s="561"/>
    </row>
    <row r="78" spans="1:8" s="24" customFormat="1" ht="12.75" thickBot="1" x14ac:dyDescent="0.25">
      <c r="A78" s="562"/>
      <c r="B78" s="562"/>
      <c r="C78" s="562"/>
      <c r="D78" s="562"/>
      <c r="E78" s="562"/>
      <c r="F78" s="562"/>
      <c r="G78" s="562"/>
      <c r="H78" s="562"/>
    </row>
    <row r="79" spans="1:8" s="24" customFormat="1" ht="9.75" customHeight="1" x14ac:dyDescent="0.2">
      <c r="A79" s="559"/>
      <c r="B79" s="559"/>
      <c r="C79" s="559"/>
      <c r="D79" s="559"/>
      <c r="E79" s="559"/>
      <c r="F79" s="559"/>
      <c r="G79" s="559"/>
      <c r="H79" s="559"/>
    </row>
    <row r="80" spans="1:8" s="24" customFormat="1" ht="12.75" thickBot="1" x14ac:dyDescent="0.25">
      <c r="A80" s="513" t="str">
        <f>_xlfn.CONCAT("Gráfica de Espectro"," ","Ch"," ",Registro!D25," - ",Registro!E25)</f>
        <v>Gráfica de Espectro Ch 0 - NA</v>
      </c>
      <c r="B80" s="513"/>
      <c r="C80" s="513"/>
      <c r="D80" s="513"/>
      <c r="E80" s="555" t="str">
        <f>_xlfn.CONCAT("Foto para Evaluación de Calidad Imagen"," ","Ch"," ",Registro!D25," - ",Registro!E25)</f>
        <v>Foto para Evaluación de Calidad Imagen Ch 0 - NA</v>
      </c>
      <c r="F80" s="555"/>
      <c r="G80" s="555"/>
      <c r="H80" s="555"/>
    </row>
    <row r="81" spans="1:8" s="24" customFormat="1" ht="12" x14ac:dyDescent="0.2">
      <c r="A81" s="560"/>
      <c r="B81" s="560"/>
      <c r="C81" s="560"/>
      <c r="D81" s="560"/>
      <c r="E81" s="560"/>
      <c r="F81" s="560"/>
      <c r="G81" s="560"/>
      <c r="H81" s="560"/>
    </row>
    <row r="82" spans="1:8" s="24" customFormat="1" ht="12" x14ac:dyDescent="0.2">
      <c r="A82" s="561"/>
      <c r="B82" s="561"/>
      <c r="C82" s="561"/>
      <c r="D82" s="561"/>
      <c r="E82" s="561"/>
      <c r="F82" s="561"/>
      <c r="G82" s="561"/>
      <c r="H82" s="561"/>
    </row>
    <row r="83" spans="1:8" s="24" customFormat="1" ht="12" x14ac:dyDescent="0.2">
      <c r="A83" s="561"/>
      <c r="B83" s="561"/>
      <c r="C83" s="561"/>
      <c r="D83" s="561"/>
      <c r="E83" s="561"/>
      <c r="F83" s="561"/>
      <c r="G83" s="561"/>
      <c r="H83" s="561"/>
    </row>
    <row r="84" spans="1:8" s="24" customFormat="1" ht="12" x14ac:dyDescent="0.2">
      <c r="A84" s="561"/>
      <c r="B84" s="561"/>
      <c r="C84" s="561"/>
      <c r="D84" s="561"/>
      <c r="E84" s="561"/>
      <c r="F84" s="561"/>
      <c r="G84" s="561"/>
      <c r="H84" s="561"/>
    </row>
    <row r="85" spans="1:8" s="24" customFormat="1" ht="12" x14ac:dyDescent="0.2">
      <c r="A85" s="561"/>
      <c r="B85" s="561"/>
      <c r="C85" s="561"/>
      <c r="D85" s="561"/>
      <c r="E85" s="561"/>
      <c r="F85" s="561"/>
      <c r="G85" s="561"/>
      <c r="H85" s="561"/>
    </row>
    <row r="86" spans="1:8" s="24" customFormat="1" ht="12" x14ac:dyDescent="0.2">
      <c r="A86" s="561"/>
      <c r="B86" s="561"/>
      <c r="C86" s="561"/>
      <c r="D86" s="561"/>
      <c r="E86" s="561"/>
      <c r="F86" s="561"/>
      <c r="G86" s="561"/>
      <c r="H86" s="561"/>
    </row>
    <row r="87" spans="1:8" s="24" customFormat="1" ht="12" x14ac:dyDescent="0.2">
      <c r="A87" s="561"/>
      <c r="B87" s="561"/>
      <c r="C87" s="561"/>
      <c r="D87" s="561"/>
      <c r="E87" s="561"/>
      <c r="F87" s="561"/>
      <c r="G87" s="561"/>
      <c r="H87" s="561"/>
    </row>
    <row r="88" spans="1:8" s="24" customFormat="1" ht="12" x14ac:dyDescent="0.2">
      <c r="A88" s="561"/>
      <c r="B88" s="561"/>
      <c r="C88" s="561"/>
      <c r="D88" s="561"/>
      <c r="E88" s="561"/>
      <c r="F88" s="561"/>
      <c r="G88" s="561"/>
      <c r="H88" s="561"/>
    </row>
    <row r="89" spans="1:8" s="24" customFormat="1" ht="12" x14ac:dyDescent="0.2">
      <c r="A89" s="561"/>
      <c r="B89" s="561"/>
      <c r="C89" s="561"/>
      <c r="D89" s="561"/>
      <c r="E89" s="561"/>
      <c r="F89" s="561"/>
      <c r="G89" s="561"/>
      <c r="H89" s="561"/>
    </row>
    <row r="90" spans="1:8" s="24" customFormat="1" ht="12" x14ac:dyDescent="0.2">
      <c r="A90" s="561"/>
      <c r="B90" s="561"/>
      <c r="C90" s="561"/>
      <c r="D90" s="561"/>
      <c r="E90" s="561"/>
      <c r="F90" s="561"/>
      <c r="G90" s="561"/>
      <c r="H90" s="561"/>
    </row>
    <row r="91" spans="1:8" s="24" customFormat="1" ht="12" x14ac:dyDescent="0.2">
      <c r="A91" s="561"/>
      <c r="B91" s="561"/>
      <c r="C91" s="561"/>
      <c r="D91" s="561"/>
      <c r="E91" s="561"/>
      <c r="F91" s="561"/>
      <c r="G91" s="561"/>
      <c r="H91" s="561"/>
    </row>
    <row r="92" spans="1:8" s="24" customFormat="1" ht="12" x14ac:dyDescent="0.2">
      <c r="A92" s="561"/>
      <c r="B92" s="561"/>
      <c r="C92" s="561"/>
      <c r="D92" s="561"/>
      <c r="E92" s="561"/>
      <c r="F92" s="561"/>
      <c r="G92" s="561"/>
      <c r="H92" s="561"/>
    </row>
    <row r="93" spans="1:8" s="24" customFormat="1" ht="12" x14ac:dyDescent="0.2">
      <c r="A93" s="561"/>
      <c r="B93" s="561"/>
      <c r="C93" s="561"/>
      <c r="D93" s="561"/>
      <c r="E93" s="561"/>
      <c r="F93" s="561"/>
      <c r="G93" s="561"/>
      <c r="H93" s="561"/>
    </row>
    <row r="94" spans="1:8" s="24" customFormat="1" ht="12" x14ac:dyDescent="0.2">
      <c r="A94" s="561"/>
      <c r="B94" s="561"/>
      <c r="C94" s="561"/>
      <c r="D94" s="561"/>
      <c r="E94" s="561"/>
      <c r="F94" s="561"/>
      <c r="G94" s="561"/>
      <c r="H94" s="561"/>
    </row>
    <row r="95" spans="1:8" s="24" customFormat="1" ht="12" x14ac:dyDescent="0.2">
      <c r="A95" s="561"/>
      <c r="B95" s="561"/>
      <c r="C95" s="561"/>
      <c r="D95" s="561"/>
      <c r="E95" s="561"/>
      <c r="F95" s="561"/>
      <c r="G95" s="561"/>
      <c r="H95" s="561"/>
    </row>
    <row r="96" spans="1:8" s="24" customFormat="1" ht="12" x14ac:dyDescent="0.2">
      <c r="A96" s="561"/>
      <c r="B96" s="561"/>
      <c r="C96" s="561"/>
      <c r="D96" s="561"/>
      <c r="E96" s="561"/>
      <c r="F96" s="561"/>
      <c r="G96" s="561"/>
      <c r="H96" s="561"/>
    </row>
    <row r="97" spans="1:8" s="24" customFormat="1" ht="12.75" thickBot="1" x14ac:dyDescent="0.25">
      <c r="A97" s="562"/>
      <c r="B97" s="562"/>
      <c r="C97" s="562"/>
      <c r="D97" s="562"/>
      <c r="E97" s="562"/>
      <c r="F97" s="562"/>
      <c r="G97" s="562"/>
      <c r="H97" s="562"/>
    </row>
    <row r="98" spans="1:8" s="24" customFormat="1" ht="9.75" customHeight="1" x14ac:dyDescent="0.2">
      <c r="A98" s="262"/>
      <c r="B98" s="262"/>
      <c r="C98" s="262"/>
      <c r="D98" s="262"/>
      <c r="E98" s="262"/>
      <c r="F98" s="262"/>
      <c r="G98" s="262"/>
      <c r="H98" s="262"/>
    </row>
    <row r="99" spans="1:8" s="24" customFormat="1" ht="12.75" thickBot="1" x14ac:dyDescent="0.25">
      <c r="A99" s="513" t="str">
        <f>_xlfn.CONCAT("Gráfica de Espectro"," ","Ch"," ",Registro!D26," - ",Registro!E26)</f>
        <v>Gráfica de Espectro Ch 0 - NA</v>
      </c>
      <c r="B99" s="513"/>
      <c r="C99" s="513"/>
      <c r="D99" s="513"/>
      <c r="E99" s="555" t="str">
        <f>_xlfn.CONCAT("Foto para Evaluación de Calidad Imagen"," ","Ch"," ",Registro!D26," - ",Registro!E26)</f>
        <v>Foto para Evaluación de Calidad Imagen Ch 0 - NA</v>
      </c>
      <c r="F99" s="555"/>
      <c r="G99" s="555"/>
      <c r="H99" s="555"/>
    </row>
    <row r="100" spans="1:8" s="24" customFormat="1" ht="12" x14ac:dyDescent="0.2">
      <c r="A100" s="560"/>
      <c r="B100" s="560"/>
      <c r="C100" s="560"/>
      <c r="D100" s="560"/>
      <c r="E100" s="563"/>
      <c r="F100" s="563"/>
      <c r="G100" s="563"/>
      <c r="H100" s="563"/>
    </row>
    <row r="101" spans="1:8" s="24" customFormat="1" ht="12" x14ac:dyDescent="0.2">
      <c r="A101" s="561"/>
      <c r="B101" s="561"/>
      <c r="C101" s="561"/>
      <c r="D101" s="561"/>
      <c r="E101" s="564"/>
      <c r="F101" s="564"/>
      <c r="G101" s="564"/>
      <c r="H101" s="564"/>
    </row>
    <row r="102" spans="1:8" s="24" customFormat="1" ht="12" x14ac:dyDescent="0.2">
      <c r="A102" s="561"/>
      <c r="B102" s="561"/>
      <c r="C102" s="561"/>
      <c r="D102" s="561"/>
      <c r="E102" s="564"/>
      <c r="F102" s="564"/>
      <c r="G102" s="564"/>
      <c r="H102" s="564"/>
    </row>
    <row r="103" spans="1:8" s="24" customFormat="1" ht="12" x14ac:dyDescent="0.2">
      <c r="A103" s="561"/>
      <c r="B103" s="561"/>
      <c r="C103" s="561"/>
      <c r="D103" s="561"/>
      <c r="E103" s="564"/>
      <c r="F103" s="564"/>
      <c r="G103" s="564"/>
      <c r="H103" s="564"/>
    </row>
    <row r="104" spans="1:8" s="24" customFormat="1" ht="12" x14ac:dyDescent="0.2">
      <c r="A104" s="561"/>
      <c r="B104" s="561"/>
      <c r="C104" s="561"/>
      <c r="D104" s="561"/>
      <c r="E104" s="564"/>
      <c r="F104" s="564"/>
      <c r="G104" s="564"/>
      <c r="H104" s="564"/>
    </row>
    <row r="105" spans="1:8" s="24" customFormat="1" ht="12" x14ac:dyDescent="0.2">
      <c r="A105" s="561"/>
      <c r="B105" s="561"/>
      <c r="C105" s="561"/>
      <c r="D105" s="561"/>
      <c r="E105" s="564"/>
      <c r="F105" s="564"/>
      <c r="G105" s="564"/>
      <c r="H105" s="564"/>
    </row>
    <row r="106" spans="1:8" s="24" customFormat="1" ht="12" x14ac:dyDescent="0.2">
      <c r="A106" s="561"/>
      <c r="B106" s="561"/>
      <c r="C106" s="561"/>
      <c r="D106" s="561"/>
      <c r="E106" s="564"/>
      <c r="F106" s="564"/>
      <c r="G106" s="564"/>
      <c r="H106" s="564"/>
    </row>
    <row r="107" spans="1:8" s="24" customFormat="1" ht="12" x14ac:dyDescent="0.2">
      <c r="A107" s="561"/>
      <c r="B107" s="561"/>
      <c r="C107" s="561"/>
      <c r="D107" s="561"/>
      <c r="E107" s="564"/>
      <c r="F107" s="564"/>
      <c r="G107" s="564"/>
      <c r="H107" s="564"/>
    </row>
    <row r="108" spans="1:8" s="24" customFormat="1" ht="12" x14ac:dyDescent="0.2">
      <c r="A108" s="561"/>
      <c r="B108" s="561"/>
      <c r="C108" s="561"/>
      <c r="D108" s="561"/>
      <c r="E108" s="564"/>
      <c r="F108" s="564"/>
      <c r="G108" s="564"/>
      <c r="H108" s="564"/>
    </row>
    <row r="109" spans="1:8" s="24" customFormat="1" ht="12" x14ac:dyDescent="0.2">
      <c r="A109" s="561"/>
      <c r="B109" s="561"/>
      <c r="C109" s="561"/>
      <c r="D109" s="561"/>
      <c r="E109" s="564"/>
      <c r="F109" s="564"/>
      <c r="G109" s="564"/>
      <c r="H109" s="564"/>
    </row>
    <row r="110" spans="1:8" s="24" customFormat="1" ht="12" x14ac:dyDescent="0.2">
      <c r="A110" s="561"/>
      <c r="B110" s="561"/>
      <c r="C110" s="561"/>
      <c r="D110" s="561"/>
      <c r="E110" s="564"/>
      <c r="F110" s="564"/>
      <c r="G110" s="564"/>
      <c r="H110" s="564"/>
    </row>
    <row r="111" spans="1:8" s="24" customFormat="1" ht="12" x14ac:dyDescent="0.2">
      <c r="A111" s="561"/>
      <c r="B111" s="561"/>
      <c r="C111" s="561"/>
      <c r="D111" s="561"/>
      <c r="E111" s="564"/>
      <c r="F111" s="564"/>
      <c r="G111" s="564"/>
      <c r="H111" s="564"/>
    </row>
    <row r="112" spans="1:8" s="24" customFormat="1" ht="12" x14ac:dyDescent="0.2">
      <c r="A112" s="561"/>
      <c r="B112" s="561"/>
      <c r="C112" s="561"/>
      <c r="D112" s="561"/>
      <c r="E112" s="564"/>
      <c r="F112" s="564"/>
      <c r="G112" s="564"/>
      <c r="H112" s="564"/>
    </row>
    <row r="113" spans="1:8" s="24" customFormat="1" ht="12" x14ac:dyDescent="0.2">
      <c r="A113" s="561"/>
      <c r="B113" s="561"/>
      <c r="C113" s="561"/>
      <c r="D113" s="561"/>
      <c r="E113" s="564"/>
      <c r="F113" s="564"/>
      <c r="G113" s="564"/>
      <c r="H113" s="564"/>
    </row>
    <row r="114" spans="1:8" s="24" customFormat="1" ht="12" x14ac:dyDescent="0.2">
      <c r="A114" s="561"/>
      <c r="B114" s="561"/>
      <c r="C114" s="561"/>
      <c r="D114" s="561"/>
      <c r="E114" s="564"/>
      <c r="F114" s="564"/>
      <c r="G114" s="564"/>
      <c r="H114" s="564"/>
    </row>
    <row r="115" spans="1:8" s="24" customFormat="1" ht="12" x14ac:dyDescent="0.2">
      <c r="A115" s="561"/>
      <c r="B115" s="561"/>
      <c r="C115" s="561"/>
      <c r="D115" s="561"/>
      <c r="E115" s="564"/>
      <c r="F115" s="564"/>
      <c r="G115" s="564"/>
      <c r="H115" s="564"/>
    </row>
    <row r="116" spans="1:8" s="24" customFormat="1" ht="12.75" thickBot="1" x14ac:dyDescent="0.25">
      <c r="A116" s="562"/>
      <c r="B116" s="562"/>
      <c r="C116" s="562"/>
      <c r="D116" s="562"/>
      <c r="E116" s="565"/>
      <c r="F116" s="565"/>
      <c r="G116" s="565"/>
      <c r="H116" s="565"/>
    </row>
    <row r="117" spans="1:8" s="24" customFormat="1" ht="12" x14ac:dyDescent="0.2">
      <c r="A117" s="262"/>
      <c r="B117" s="262"/>
      <c r="C117" s="262"/>
      <c r="D117" s="262"/>
      <c r="E117" s="262"/>
      <c r="F117" s="262"/>
      <c r="G117" s="262"/>
      <c r="H117" s="262"/>
    </row>
    <row r="118" spans="1:8" s="24" customFormat="1" ht="12" x14ac:dyDescent="0.2">
      <c r="A118" s="262"/>
      <c r="B118" s="262"/>
      <c r="C118" s="262"/>
      <c r="D118" s="262"/>
      <c r="E118" s="262"/>
      <c r="F118" s="262"/>
      <c r="G118" s="262"/>
      <c r="H118" s="262"/>
    </row>
    <row r="119" spans="1:8" s="24" customFormat="1" ht="12" x14ac:dyDescent="0.2">
      <c r="A119" s="262"/>
      <c r="B119" s="262"/>
      <c r="C119" s="262"/>
      <c r="D119" s="262"/>
      <c r="E119" s="262"/>
      <c r="F119" s="262"/>
      <c r="G119" s="262"/>
      <c r="H119" s="262"/>
    </row>
    <row r="120" spans="1:8" s="24" customFormat="1" ht="9.75" customHeight="1" x14ac:dyDescent="0.2">
      <c r="A120" s="262"/>
      <c r="B120" s="262"/>
      <c r="C120" s="262"/>
      <c r="D120" s="262"/>
      <c r="E120" s="262"/>
      <c r="F120" s="262"/>
      <c r="G120" s="262"/>
      <c r="H120" s="262"/>
    </row>
    <row r="121" spans="1:8" s="24" customFormat="1" ht="12.75" thickBot="1" x14ac:dyDescent="0.25">
      <c r="A121" s="513" t="str">
        <f>_xlfn.CONCAT("Gráfica de Espectro"," ","Ch"," ",Registro!D27," - ",Registro!E27)</f>
        <v>Gráfica de Espectro Ch NA - NA</v>
      </c>
      <c r="B121" s="513"/>
      <c r="C121" s="513"/>
      <c r="D121" s="513"/>
      <c r="E121" s="555" t="str">
        <f>_xlfn.CONCAT("Foto para Evaluación de Calidad Imagen"," ","Ch"," ",Registro!D27," - ",Registro!E27)</f>
        <v>Foto para Evaluación de Calidad Imagen Ch NA - NA</v>
      </c>
      <c r="F121" s="555"/>
      <c r="G121" s="555"/>
      <c r="H121" s="555"/>
    </row>
    <row r="122" spans="1:8" s="24" customFormat="1" ht="12" customHeight="1" x14ac:dyDescent="0.2">
      <c r="A122" s="552" t="s">
        <v>13</v>
      </c>
      <c r="B122" s="552"/>
      <c r="C122" s="552"/>
      <c r="D122" s="552"/>
      <c r="E122" s="552" t="s">
        <v>13</v>
      </c>
      <c r="F122" s="552"/>
      <c r="G122" s="552"/>
      <c r="H122" s="552"/>
    </row>
    <row r="123" spans="1:8" s="24" customFormat="1" ht="12" customHeight="1" x14ac:dyDescent="0.2">
      <c r="A123" s="553"/>
      <c r="B123" s="553"/>
      <c r="C123" s="553"/>
      <c r="D123" s="553"/>
      <c r="E123" s="553"/>
      <c r="F123" s="553"/>
      <c r="G123" s="553"/>
      <c r="H123" s="553"/>
    </row>
    <row r="124" spans="1:8" s="24" customFormat="1" ht="12" customHeight="1" x14ac:dyDescent="0.2">
      <c r="A124" s="553"/>
      <c r="B124" s="553"/>
      <c r="C124" s="553"/>
      <c r="D124" s="553"/>
      <c r="E124" s="553"/>
      <c r="F124" s="553"/>
      <c r="G124" s="553"/>
      <c r="H124" s="553"/>
    </row>
    <row r="125" spans="1:8" s="24" customFormat="1" ht="12" customHeight="1" x14ac:dyDescent="0.2">
      <c r="A125" s="553"/>
      <c r="B125" s="553"/>
      <c r="C125" s="553"/>
      <c r="D125" s="553"/>
      <c r="E125" s="553"/>
      <c r="F125" s="553"/>
      <c r="G125" s="553"/>
      <c r="H125" s="553"/>
    </row>
    <row r="126" spans="1:8" s="24" customFormat="1" ht="12" customHeight="1" x14ac:dyDescent="0.2">
      <c r="A126" s="553"/>
      <c r="B126" s="553"/>
      <c r="C126" s="553"/>
      <c r="D126" s="553"/>
      <c r="E126" s="553"/>
      <c r="F126" s="553"/>
      <c r="G126" s="553"/>
      <c r="H126" s="553"/>
    </row>
    <row r="127" spans="1:8" s="24" customFormat="1" ht="12" customHeight="1" x14ac:dyDescent="0.2">
      <c r="A127" s="553"/>
      <c r="B127" s="553"/>
      <c r="C127" s="553"/>
      <c r="D127" s="553"/>
      <c r="E127" s="553"/>
      <c r="F127" s="553"/>
      <c r="G127" s="553"/>
      <c r="H127" s="553"/>
    </row>
    <row r="128" spans="1:8" s="24" customFormat="1" ht="12" customHeight="1" x14ac:dyDescent="0.2">
      <c r="A128" s="553"/>
      <c r="B128" s="553"/>
      <c r="C128" s="553"/>
      <c r="D128" s="553"/>
      <c r="E128" s="553"/>
      <c r="F128" s="553"/>
      <c r="G128" s="553"/>
      <c r="H128" s="553"/>
    </row>
    <row r="129" spans="1:8" s="24" customFormat="1" ht="12" customHeight="1" x14ac:dyDescent="0.2">
      <c r="A129" s="553"/>
      <c r="B129" s="553"/>
      <c r="C129" s="553"/>
      <c r="D129" s="553"/>
      <c r="E129" s="553"/>
      <c r="F129" s="553"/>
      <c r="G129" s="553"/>
      <c r="H129" s="553"/>
    </row>
    <row r="130" spans="1:8" s="24" customFormat="1" ht="12" customHeight="1" x14ac:dyDescent="0.2">
      <c r="A130" s="553"/>
      <c r="B130" s="553"/>
      <c r="C130" s="553"/>
      <c r="D130" s="553"/>
      <c r="E130" s="553"/>
      <c r="F130" s="553"/>
      <c r="G130" s="553"/>
      <c r="H130" s="553"/>
    </row>
    <row r="131" spans="1:8" s="24" customFormat="1" ht="12" customHeight="1" x14ac:dyDescent="0.2">
      <c r="A131" s="553"/>
      <c r="B131" s="553"/>
      <c r="C131" s="553"/>
      <c r="D131" s="553"/>
      <c r="E131" s="553"/>
      <c r="F131" s="553"/>
      <c r="G131" s="553"/>
      <c r="H131" s="553"/>
    </row>
    <row r="132" spans="1:8" s="24" customFormat="1" ht="12" customHeight="1" x14ac:dyDescent="0.2">
      <c r="A132" s="553"/>
      <c r="B132" s="553"/>
      <c r="C132" s="553"/>
      <c r="D132" s="553"/>
      <c r="E132" s="553"/>
      <c r="F132" s="553"/>
      <c r="G132" s="553"/>
      <c r="H132" s="553"/>
    </row>
    <row r="133" spans="1:8" s="24" customFormat="1" ht="12" customHeight="1" x14ac:dyDescent="0.2">
      <c r="A133" s="553"/>
      <c r="B133" s="553"/>
      <c r="C133" s="553"/>
      <c r="D133" s="553"/>
      <c r="E133" s="553"/>
      <c r="F133" s="553"/>
      <c r="G133" s="553"/>
      <c r="H133" s="553"/>
    </row>
    <row r="134" spans="1:8" s="24" customFormat="1" ht="12" customHeight="1" x14ac:dyDescent="0.2">
      <c r="A134" s="553"/>
      <c r="B134" s="553"/>
      <c r="C134" s="553"/>
      <c r="D134" s="553"/>
      <c r="E134" s="553"/>
      <c r="F134" s="553"/>
      <c r="G134" s="553"/>
      <c r="H134" s="553"/>
    </row>
    <row r="135" spans="1:8" s="24" customFormat="1" ht="12" customHeight="1" x14ac:dyDescent="0.2">
      <c r="A135" s="553"/>
      <c r="B135" s="553"/>
      <c r="C135" s="553"/>
      <c r="D135" s="553"/>
      <c r="E135" s="553"/>
      <c r="F135" s="553"/>
      <c r="G135" s="553"/>
      <c r="H135" s="553"/>
    </row>
    <row r="136" spans="1:8" s="24" customFormat="1" ht="12" customHeight="1" x14ac:dyDescent="0.2">
      <c r="A136" s="553"/>
      <c r="B136" s="553"/>
      <c r="C136" s="553"/>
      <c r="D136" s="553"/>
      <c r="E136" s="553"/>
      <c r="F136" s="553"/>
      <c r="G136" s="553"/>
      <c r="H136" s="553"/>
    </row>
    <row r="137" spans="1:8" s="24" customFormat="1" ht="12" customHeight="1" x14ac:dyDescent="0.2">
      <c r="A137" s="553"/>
      <c r="B137" s="553"/>
      <c r="C137" s="553"/>
      <c r="D137" s="553"/>
      <c r="E137" s="553"/>
      <c r="F137" s="553"/>
      <c r="G137" s="553"/>
      <c r="H137" s="553"/>
    </row>
    <row r="138" spans="1:8" s="24" customFormat="1" ht="12" customHeight="1" thickBot="1" x14ac:dyDescent="0.25">
      <c r="A138" s="554"/>
      <c r="B138" s="554"/>
      <c r="C138" s="554"/>
      <c r="D138" s="554"/>
      <c r="E138" s="554"/>
      <c r="F138" s="554"/>
      <c r="G138" s="554"/>
      <c r="H138" s="554"/>
    </row>
    <row r="139" spans="1:8" s="24" customFormat="1" ht="9.75" customHeight="1" x14ac:dyDescent="0.2">
      <c r="A139" s="262"/>
      <c r="B139" s="262"/>
      <c r="C139" s="262"/>
      <c r="D139" s="262"/>
      <c r="E139" s="262"/>
      <c r="F139" s="262"/>
      <c r="G139" s="262"/>
      <c r="H139" s="262"/>
    </row>
    <row r="140" spans="1:8" s="24" customFormat="1" ht="12.75" thickBot="1" x14ac:dyDescent="0.25">
      <c r="A140" s="513" t="str">
        <f>_xlfn.CONCAT("Gráfica de Espectro"," ","Ch"," ",Registro!D28," - ",Registro!E28)</f>
        <v>Gráfica de Espectro Ch NA - NA</v>
      </c>
      <c r="B140" s="513"/>
      <c r="C140" s="513"/>
      <c r="D140" s="513"/>
      <c r="E140" s="555" t="str">
        <f>_xlfn.CONCAT("Foto para Evaluación de Calidad Imagen"," ","Ch"," ",Registro!D28," - ",Registro!E28)</f>
        <v>Foto para Evaluación de Calidad Imagen Ch NA - NA</v>
      </c>
      <c r="F140" s="555"/>
      <c r="G140" s="555"/>
      <c r="H140" s="555"/>
    </row>
    <row r="141" spans="1:8" s="24" customFormat="1" ht="12" x14ac:dyDescent="0.2">
      <c r="A141" s="556" t="s">
        <v>13</v>
      </c>
      <c r="B141" s="556"/>
      <c r="C141" s="556"/>
      <c r="D141" s="556"/>
      <c r="E141" s="556" t="s">
        <v>13</v>
      </c>
      <c r="F141" s="556"/>
      <c r="G141" s="556"/>
      <c r="H141" s="556"/>
    </row>
    <row r="142" spans="1:8" s="24" customFormat="1" ht="12" x14ac:dyDescent="0.2">
      <c r="A142" s="557"/>
      <c r="B142" s="557"/>
      <c r="C142" s="557"/>
      <c r="D142" s="557"/>
      <c r="E142" s="557"/>
      <c r="F142" s="557"/>
      <c r="G142" s="557"/>
      <c r="H142" s="557"/>
    </row>
    <row r="143" spans="1:8" s="24" customFormat="1" ht="12" x14ac:dyDescent="0.2">
      <c r="A143" s="557"/>
      <c r="B143" s="557"/>
      <c r="C143" s="557"/>
      <c r="D143" s="557"/>
      <c r="E143" s="557"/>
      <c r="F143" s="557"/>
      <c r="G143" s="557"/>
      <c r="H143" s="557"/>
    </row>
    <row r="144" spans="1:8" s="24" customFormat="1" ht="12" x14ac:dyDescent="0.2">
      <c r="A144" s="557"/>
      <c r="B144" s="557"/>
      <c r="C144" s="557"/>
      <c r="D144" s="557"/>
      <c r="E144" s="557"/>
      <c r="F144" s="557"/>
      <c r="G144" s="557"/>
      <c r="H144" s="557"/>
    </row>
    <row r="145" spans="1:8" s="24" customFormat="1" ht="12" x14ac:dyDescent="0.2">
      <c r="A145" s="557"/>
      <c r="B145" s="557"/>
      <c r="C145" s="557"/>
      <c r="D145" s="557"/>
      <c r="E145" s="557"/>
      <c r="F145" s="557"/>
      <c r="G145" s="557"/>
      <c r="H145" s="557"/>
    </row>
    <row r="146" spans="1:8" s="24" customFormat="1" ht="12" x14ac:dyDescent="0.2">
      <c r="A146" s="557"/>
      <c r="B146" s="557"/>
      <c r="C146" s="557"/>
      <c r="D146" s="557"/>
      <c r="E146" s="557"/>
      <c r="F146" s="557"/>
      <c r="G146" s="557"/>
      <c r="H146" s="557"/>
    </row>
    <row r="147" spans="1:8" s="24" customFormat="1" ht="12" x14ac:dyDescent="0.2">
      <c r="A147" s="557"/>
      <c r="B147" s="557"/>
      <c r="C147" s="557"/>
      <c r="D147" s="557"/>
      <c r="E147" s="557"/>
      <c r="F147" s="557"/>
      <c r="G147" s="557"/>
      <c r="H147" s="557"/>
    </row>
    <row r="148" spans="1:8" s="24" customFormat="1" ht="12" x14ac:dyDescent="0.2">
      <c r="A148" s="557"/>
      <c r="B148" s="557"/>
      <c r="C148" s="557"/>
      <c r="D148" s="557"/>
      <c r="E148" s="557"/>
      <c r="F148" s="557"/>
      <c r="G148" s="557"/>
      <c r="H148" s="557"/>
    </row>
    <row r="149" spans="1:8" s="24" customFormat="1" ht="12" x14ac:dyDescent="0.2">
      <c r="A149" s="557"/>
      <c r="B149" s="557"/>
      <c r="C149" s="557"/>
      <c r="D149" s="557"/>
      <c r="E149" s="557"/>
      <c r="F149" s="557"/>
      <c r="G149" s="557"/>
      <c r="H149" s="557"/>
    </row>
    <row r="150" spans="1:8" s="24" customFormat="1" ht="12" x14ac:dyDescent="0.2">
      <c r="A150" s="557"/>
      <c r="B150" s="557"/>
      <c r="C150" s="557"/>
      <c r="D150" s="557"/>
      <c r="E150" s="557"/>
      <c r="F150" s="557"/>
      <c r="G150" s="557"/>
      <c r="H150" s="557"/>
    </row>
    <row r="151" spans="1:8" s="24" customFormat="1" ht="12" x14ac:dyDescent="0.2">
      <c r="A151" s="557"/>
      <c r="B151" s="557"/>
      <c r="C151" s="557"/>
      <c r="D151" s="557"/>
      <c r="E151" s="557"/>
      <c r="F151" s="557"/>
      <c r="G151" s="557"/>
      <c r="H151" s="557"/>
    </row>
    <row r="152" spans="1:8" s="24" customFormat="1" ht="12" x14ac:dyDescent="0.2">
      <c r="A152" s="557"/>
      <c r="B152" s="557"/>
      <c r="C152" s="557"/>
      <c r="D152" s="557"/>
      <c r="E152" s="557"/>
      <c r="F152" s="557"/>
      <c r="G152" s="557"/>
      <c r="H152" s="557"/>
    </row>
    <row r="153" spans="1:8" s="24" customFormat="1" ht="12" x14ac:dyDescent="0.2">
      <c r="A153" s="557"/>
      <c r="B153" s="557"/>
      <c r="C153" s="557"/>
      <c r="D153" s="557"/>
      <c r="E153" s="557"/>
      <c r="F153" s="557"/>
      <c r="G153" s="557"/>
      <c r="H153" s="557"/>
    </row>
    <row r="154" spans="1:8" s="24" customFormat="1" ht="12" x14ac:dyDescent="0.2">
      <c r="A154" s="557"/>
      <c r="B154" s="557"/>
      <c r="C154" s="557"/>
      <c r="D154" s="557"/>
      <c r="E154" s="557"/>
      <c r="F154" s="557"/>
      <c r="G154" s="557"/>
      <c r="H154" s="557"/>
    </row>
    <row r="155" spans="1:8" s="24" customFormat="1" ht="12" x14ac:dyDescent="0.2">
      <c r="A155" s="557"/>
      <c r="B155" s="557"/>
      <c r="C155" s="557"/>
      <c r="D155" s="557"/>
      <c r="E155" s="557"/>
      <c r="F155" s="557"/>
      <c r="G155" s="557"/>
      <c r="H155" s="557"/>
    </row>
    <row r="156" spans="1:8" s="24" customFormat="1" ht="12" x14ac:dyDescent="0.2">
      <c r="A156" s="557"/>
      <c r="B156" s="557"/>
      <c r="C156" s="557"/>
      <c r="D156" s="557"/>
      <c r="E156" s="557"/>
      <c r="F156" s="557"/>
      <c r="G156" s="557"/>
      <c r="H156" s="557"/>
    </row>
    <row r="157" spans="1:8" s="24" customFormat="1" ht="12.75" thickBot="1" x14ac:dyDescent="0.25">
      <c r="A157" s="558"/>
      <c r="B157" s="558"/>
      <c r="C157" s="558"/>
      <c r="D157" s="558"/>
      <c r="E157" s="558"/>
      <c r="F157" s="558"/>
      <c r="G157" s="558"/>
      <c r="H157" s="558"/>
    </row>
    <row r="158" spans="1:8" s="24" customFormat="1" ht="9.75" customHeight="1" x14ac:dyDescent="0.2">
      <c r="A158" s="559"/>
      <c r="B158" s="559"/>
      <c r="C158" s="559"/>
      <c r="D158" s="559"/>
      <c r="E158" s="559"/>
      <c r="F158" s="559"/>
      <c r="G158" s="559"/>
      <c r="H158" s="559"/>
    </row>
    <row r="159" spans="1:8" s="24" customFormat="1" ht="12.75" thickBot="1" x14ac:dyDescent="0.25">
      <c r="A159" s="513" t="str">
        <f>_xlfn.CONCAT("Gráfica de Espectro"," ","Ch"," ",Registro!D29," - ",Registro!E29)</f>
        <v>Gráfica de Espectro Ch NA - NA</v>
      </c>
      <c r="B159" s="513"/>
      <c r="C159" s="513"/>
      <c r="D159" s="513"/>
      <c r="E159" s="555" t="str">
        <f>_xlfn.CONCAT("Foto para Evaluación de Calidad Imagen"," ","Ch"," ",Registro!D29," - ",Registro!E29)</f>
        <v>Foto para Evaluación de Calidad Imagen Ch NA - NA</v>
      </c>
      <c r="F159" s="555"/>
      <c r="G159" s="555"/>
      <c r="H159" s="555"/>
    </row>
    <row r="160" spans="1:8" s="24" customFormat="1" ht="12" x14ac:dyDescent="0.2">
      <c r="A160" s="556" t="s">
        <v>13</v>
      </c>
      <c r="B160" s="556"/>
      <c r="C160" s="556"/>
      <c r="D160" s="556"/>
      <c r="E160" s="556" t="s">
        <v>13</v>
      </c>
      <c r="F160" s="556"/>
      <c r="G160" s="556"/>
      <c r="H160" s="556"/>
    </row>
    <row r="161" spans="1:8" s="24" customFormat="1" ht="12" x14ac:dyDescent="0.2">
      <c r="A161" s="557"/>
      <c r="B161" s="557"/>
      <c r="C161" s="557"/>
      <c r="D161" s="557"/>
      <c r="E161" s="557"/>
      <c r="F161" s="557"/>
      <c r="G161" s="557"/>
      <c r="H161" s="557"/>
    </row>
    <row r="162" spans="1:8" s="24" customFormat="1" ht="12" x14ac:dyDescent="0.2">
      <c r="A162" s="557"/>
      <c r="B162" s="557"/>
      <c r="C162" s="557"/>
      <c r="D162" s="557"/>
      <c r="E162" s="557"/>
      <c r="F162" s="557"/>
      <c r="G162" s="557"/>
      <c r="H162" s="557"/>
    </row>
    <row r="163" spans="1:8" s="24" customFormat="1" ht="12" x14ac:dyDescent="0.2">
      <c r="A163" s="557"/>
      <c r="B163" s="557"/>
      <c r="C163" s="557"/>
      <c r="D163" s="557"/>
      <c r="E163" s="557"/>
      <c r="F163" s="557"/>
      <c r="G163" s="557"/>
      <c r="H163" s="557"/>
    </row>
    <row r="164" spans="1:8" s="24" customFormat="1" ht="12" x14ac:dyDescent="0.2">
      <c r="A164" s="557"/>
      <c r="B164" s="557"/>
      <c r="C164" s="557"/>
      <c r="D164" s="557"/>
      <c r="E164" s="557"/>
      <c r="F164" s="557"/>
      <c r="G164" s="557"/>
      <c r="H164" s="557"/>
    </row>
    <row r="165" spans="1:8" s="24" customFormat="1" ht="12" x14ac:dyDescent="0.2">
      <c r="A165" s="557"/>
      <c r="B165" s="557"/>
      <c r="C165" s="557"/>
      <c r="D165" s="557"/>
      <c r="E165" s="557"/>
      <c r="F165" s="557"/>
      <c r="G165" s="557"/>
      <c r="H165" s="557"/>
    </row>
    <row r="166" spans="1:8" s="24" customFormat="1" ht="12" x14ac:dyDescent="0.2">
      <c r="A166" s="557"/>
      <c r="B166" s="557"/>
      <c r="C166" s="557"/>
      <c r="D166" s="557"/>
      <c r="E166" s="557"/>
      <c r="F166" s="557"/>
      <c r="G166" s="557"/>
      <c r="H166" s="557"/>
    </row>
    <row r="167" spans="1:8" s="24" customFormat="1" ht="12" x14ac:dyDescent="0.2">
      <c r="A167" s="557"/>
      <c r="B167" s="557"/>
      <c r="C167" s="557"/>
      <c r="D167" s="557"/>
      <c r="E167" s="557"/>
      <c r="F167" s="557"/>
      <c r="G167" s="557"/>
      <c r="H167" s="557"/>
    </row>
    <row r="168" spans="1:8" s="24" customFormat="1" ht="12" x14ac:dyDescent="0.2">
      <c r="A168" s="557"/>
      <c r="B168" s="557"/>
      <c r="C168" s="557"/>
      <c r="D168" s="557"/>
      <c r="E168" s="557"/>
      <c r="F168" s="557"/>
      <c r="G168" s="557"/>
      <c r="H168" s="557"/>
    </row>
    <row r="169" spans="1:8" s="24" customFormat="1" ht="12" x14ac:dyDescent="0.2">
      <c r="A169" s="557"/>
      <c r="B169" s="557"/>
      <c r="C169" s="557"/>
      <c r="D169" s="557"/>
      <c r="E169" s="557"/>
      <c r="F169" s="557"/>
      <c r="G169" s="557"/>
      <c r="H169" s="557"/>
    </row>
    <row r="170" spans="1:8" s="24" customFormat="1" ht="12" x14ac:dyDescent="0.2">
      <c r="A170" s="557"/>
      <c r="B170" s="557"/>
      <c r="C170" s="557"/>
      <c r="D170" s="557"/>
      <c r="E170" s="557"/>
      <c r="F170" s="557"/>
      <c r="G170" s="557"/>
      <c r="H170" s="557"/>
    </row>
    <row r="171" spans="1:8" s="24" customFormat="1" ht="12" x14ac:dyDescent="0.2">
      <c r="A171" s="557"/>
      <c r="B171" s="557"/>
      <c r="C171" s="557"/>
      <c r="D171" s="557"/>
      <c r="E171" s="557"/>
      <c r="F171" s="557"/>
      <c r="G171" s="557"/>
      <c r="H171" s="557"/>
    </row>
    <row r="172" spans="1:8" s="24" customFormat="1" ht="12" x14ac:dyDescent="0.2">
      <c r="A172" s="557"/>
      <c r="B172" s="557"/>
      <c r="C172" s="557"/>
      <c r="D172" s="557"/>
      <c r="E172" s="557"/>
      <c r="F172" s="557"/>
      <c r="G172" s="557"/>
      <c r="H172" s="557"/>
    </row>
    <row r="173" spans="1:8" s="24" customFormat="1" ht="12" x14ac:dyDescent="0.2">
      <c r="A173" s="557"/>
      <c r="B173" s="557"/>
      <c r="C173" s="557"/>
      <c r="D173" s="557"/>
      <c r="E173" s="557"/>
      <c r="F173" s="557"/>
      <c r="G173" s="557"/>
      <c r="H173" s="557"/>
    </row>
    <row r="174" spans="1:8" s="24" customFormat="1" ht="12" x14ac:dyDescent="0.2">
      <c r="A174" s="557"/>
      <c r="B174" s="557"/>
      <c r="C174" s="557"/>
      <c r="D174" s="557"/>
      <c r="E174" s="557"/>
      <c r="F174" s="557"/>
      <c r="G174" s="557"/>
      <c r="H174" s="557"/>
    </row>
    <row r="175" spans="1:8" s="24" customFormat="1" ht="12" x14ac:dyDescent="0.2">
      <c r="A175" s="557"/>
      <c r="B175" s="557"/>
      <c r="C175" s="557"/>
      <c r="D175" s="557"/>
      <c r="E175" s="557"/>
      <c r="F175" s="557"/>
      <c r="G175" s="557"/>
      <c r="H175" s="557"/>
    </row>
    <row r="176" spans="1:8" s="24" customFormat="1" ht="12.75" thickBot="1" x14ac:dyDescent="0.25">
      <c r="A176" s="558"/>
      <c r="B176" s="558"/>
      <c r="C176" s="558"/>
      <c r="D176" s="558"/>
      <c r="E176" s="558"/>
      <c r="F176" s="558"/>
      <c r="G176" s="558"/>
      <c r="H176" s="558"/>
    </row>
    <row r="177" spans="1:8" s="24" customFormat="1" ht="12" x14ac:dyDescent="0.2">
      <c r="A177" s="262"/>
      <c r="B177" s="262"/>
      <c r="C177" s="262"/>
      <c r="D177" s="262"/>
      <c r="E177" s="262"/>
      <c r="F177" s="262"/>
      <c r="G177" s="262"/>
      <c r="H177" s="262"/>
    </row>
    <row r="178" spans="1:8" s="24" customFormat="1" ht="12" x14ac:dyDescent="0.2">
      <c r="A178" s="262"/>
      <c r="B178" s="262"/>
      <c r="C178" s="262"/>
      <c r="D178" s="262"/>
      <c r="E178" s="262"/>
      <c r="F178" s="262"/>
      <c r="G178" s="262"/>
      <c r="H178" s="262"/>
    </row>
    <row r="179" spans="1:8" s="24" customFormat="1" ht="12" x14ac:dyDescent="0.2">
      <c r="A179" s="262"/>
      <c r="B179" s="262"/>
      <c r="C179" s="262"/>
      <c r="D179" s="262"/>
      <c r="E179" s="262"/>
      <c r="F179" s="262"/>
      <c r="G179" s="262"/>
      <c r="H179" s="262"/>
    </row>
    <row r="180" spans="1:8" s="24" customFormat="1" ht="12" x14ac:dyDescent="0.2">
      <c r="A180" s="262"/>
      <c r="B180" s="262"/>
      <c r="C180" s="262"/>
      <c r="D180" s="262"/>
      <c r="E180" s="262"/>
      <c r="F180" s="262"/>
      <c r="G180" s="262"/>
      <c r="H180" s="262"/>
    </row>
    <row r="181" spans="1:8" s="24" customFormat="1" ht="12.75" thickBot="1" x14ac:dyDescent="0.25">
      <c r="A181" s="513" t="str">
        <f>_xlfn.CONCAT("Gráfica de Espectro"," ","Ch"," ",Registro!D30," - ",Registro!E30)</f>
        <v>Gráfica de Espectro Ch NA - NA</v>
      </c>
      <c r="B181" s="513"/>
      <c r="C181" s="513"/>
      <c r="D181" s="513"/>
      <c r="E181" s="555" t="str">
        <f>_xlfn.CONCAT("Foto para Evaluación de Calidad Imagen"," ","Ch"," ",Registro!D30," - ",Registro!E30)</f>
        <v>Foto para Evaluación de Calidad Imagen Ch NA - NA</v>
      </c>
      <c r="F181" s="555"/>
      <c r="G181" s="555"/>
      <c r="H181" s="555"/>
    </row>
    <row r="182" spans="1:8" s="24" customFormat="1" ht="12" x14ac:dyDescent="0.2">
      <c r="A182" s="556" t="s">
        <v>13</v>
      </c>
      <c r="B182" s="556"/>
      <c r="C182" s="556"/>
      <c r="D182" s="556"/>
      <c r="E182" s="552" t="s">
        <v>13</v>
      </c>
      <c r="F182" s="552"/>
      <c r="G182" s="552"/>
      <c r="H182" s="552"/>
    </row>
    <row r="183" spans="1:8" s="24" customFormat="1" ht="12" x14ac:dyDescent="0.2">
      <c r="A183" s="557"/>
      <c r="B183" s="557"/>
      <c r="C183" s="557"/>
      <c r="D183" s="557"/>
      <c r="E183" s="553"/>
      <c r="F183" s="553"/>
      <c r="G183" s="553"/>
      <c r="H183" s="553"/>
    </row>
    <row r="184" spans="1:8" s="24" customFormat="1" ht="12" x14ac:dyDescent="0.2">
      <c r="A184" s="557"/>
      <c r="B184" s="557"/>
      <c r="C184" s="557"/>
      <c r="D184" s="557"/>
      <c r="E184" s="553"/>
      <c r="F184" s="553"/>
      <c r="G184" s="553"/>
      <c r="H184" s="553"/>
    </row>
    <row r="185" spans="1:8" s="24" customFormat="1" ht="12" x14ac:dyDescent="0.2">
      <c r="A185" s="557"/>
      <c r="B185" s="557"/>
      <c r="C185" s="557"/>
      <c r="D185" s="557"/>
      <c r="E185" s="553"/>
      <c r="F185" s="553"/>
      <c r="G185" s="553"/>
      <c r="H185" s="553"/>
    </row>
    <row r="186" spans="1:8" s="24" customFormat="1" ht="12" x14ac:dyDescent="0.2">
      <c r="A186" s="557"/>
      <c r="B186" s="557"/>
      <c r="C186" s="557"/>
      <c r="D186" s="557"/>
      <c r="E186" s="553"/>
      <c r="F186" s="553"/>
      <c r="G186" s="553"/>
      <c r="H186" s="553"/>
    </row>
    <row r="187" spans="1:8" s="24" customFormat="1" ht="12" x14ac:dyDescent="0.2">
      <c r="A187" s="557"/>
      <c r="B187" s="557"/>
      <c r="C187" s="557"/>
      <c r="D187" s="557"/>
      <c r="E187" s="553"/>
      <c r="F187" s="553"/>
      <c r="G187" s="553"/>
      <c r="H187" s="553"/>
    </row>
    <row r="188" spans="1:8" s="24" customFormat="1" ht="12" x14ac:dyDescent="0.2">
      <c r="A188" s="557"/>
      <c r="B188" s="557"/>
      <c r="C188" s="557"/>
      <c r="D188" s="557"/>
      <c r="E188" s="553"/>
      <c r="F188" s="553"/>
      <c r="G188" s="553"/>
      <c r="H188" s="553"/>
    </row>
    <row r="189" spans="1:8" s="24" customFormat="1" ht="12" x14ac:dyDescent="0.2">
      <c r="A189" s="557"/>
      <c r="B189" s="557"/>
      <c r="C189" s="557"/>
      <c r="D189" s="557"/>
      <c r="E189" s="553"/>
      <c r="F189" s="553"/>
      <c r="G189" s="553"/>
      <c r="H189" s="553"/>
    </row>
    <row r="190" spans="1:8" s="24" customFormat="1" ht="12" x14ac:dyDescent="0.2">
      <c r="A190" s="557"/>
      <c r="B190" s="557"/>
      <c r="C190" s="557"/>
      <c r="D190" s="557"/>
      <c r="E190" s="553"/>
      <c r="F190" s="553"/>
      <c r="G190" s="553"/>
      <c r="H190" s="553"/>
    </row>
    <row r="191" spans="1:8" s="24" customFormat="1" ht="12" x14ac:dyDescent="0.2">
      <c r="A191" s="557"/>
      <c r="B191" s="557"/>
      <c r="C191" s="557"/>
      <c r="D191" s="557"/>
      <c r="E191" s="553"/>
      <c r="F191" s="553"/>
      <c r="G191" s="553"/>
      <c r="H191" s="553"/>
    </row>
    <row r="192" spans="1:8" s="24" customFormat="1" ht="12" x14ac:dyDescent="0.2">
      <c r="A192" s="557"/>
      <c r="B192" s="557"/>
      <c r="C192" s="557"/>
      <c r="D192" s="557"/>
      <c r="E192" s="553"/>
      <c r="F192" s="553"/>
      <c r="G192" s="553"/>
      <c r="H192" s="553"/>
    </row>
    <row r="193" spans="1:8" s="24" customFormat="1" ht="12" x14ac:dyDescent="0.2">
      <c r="A193" s="557"/>
      <c r="B193" s="557"/>
      <c r="C193" s="557"/>
      <c r="D193" s="557"/>
      <c r="E193" s="553"/>
      <c r="F193" s="553"/>
      <c r="G193" s="553"/>
      <c r="H193" s="553"/>
    </row>
    <row r="194" spans="1:8" s="24" customFormat="1" ht="12" x14ac:dyDescent="0.2">
      <c r="A194" s="557"/>
      <c r="B194" s="557"/>
      <c r="C194" s="557"/>
      <c r="D194" s="557"/>
      <c r="E194" s="553"/>
      <c r="F194" s="553"/>
      <c r="G194" s="553"/>
      <c r="H194" s="553"/>
    </row>
    <row r="195" spans="1:8" s="24" customFormat="1" ht="12" x14ac:dyDescent="0.2">
      <c r="A195" s="557"/>
      <c r="B195" s="557"/>
      <c r="C195" s="557"/>
      <c r="D195" s="557"/>
      <c r="E195" s="553"/>
      <c r="F195" s="553"/>
      <c r="G195" s="553"/>
      <c r="H195" s="553"/>
    </row>
    <row r="196" spans="1:8" s="24" customFormat="1" ht="12" x14ac:dyDescent="0.2">
      <c r="A196" s="557"/>
      <c r="B196" s="557"/>
      <c r="C196" s="557"/>
      <c r="D196" s="557"/>
      <c r="E196" s="553"/>
      <c r="F196" s="553"/>
      <c r="G196" s="553"/>
      <c r="H196" s="553"/>
    </row>
    <row r="197" spans="1:8" s="24" customFormat="1" ht="12" x14ac:dyDescent="0.2">
      <c r="A197" s="557"/>
      <c r="B197" s="557"/>
      <c r="C197" s="557"/>
      <c r="D197" s="557"/>
      <c r="E197" s="553"/>
      <c r="F197" s="553"/>
      <c r="G197" s="553"/>
      <c r="H197" s="553"/>
    </row>
    <row r="198" spans="1:8" s="24" customFormat="1" ht="12.75" thickBot="1" x14ac:dyDescent="0.25">
      <c r="A198" s="558"/>
      <c r="B198" s="558"/>
      <c r="C198" s="558"/>
      <c r="D198" s="558"/>
      <c r="E198" s="554"/>
      <c r="F198" s="554"/>
      <c r="G198" s="554"/>
      <c r="H198" s="554"/>
    </row>
    <row r="199" spans="1:8" s="24" customFormat="1" ht="9.75" customHeight="1" x14ac:dyDescent="0.2">
      <c r="A199" s="262"/>
      <c r="B199" s="262"/>
      <c r="C199" s="262"/>
      <c r="D199" s="262"/>
      <c r="E199" s="262"/>
      <c r="F199" s="262"/>
      <c r="G199" s="262"/>
      <c r="H199" s="262"/>
    </row>
    <row r="200" spans="1:8" s="24" customFormat="1" ht="12.75" thickBot="1" x14ac:dyDescent="0.25">
      <c r="A200" s="513" t="str">
        <f>_xlfn.CONCAT("Gráfica de Espectro"," ","Ch"," ",Registro!D31," - ",Registro!E31)</f>
        <v>Gráfica de Espectro Ch NA - NA</v>
      </c>
      <c r="B200" s="513"/>
      <c r="C200" s="513"/>
      <c r="D200" s="513"/>
      <c r="E200" s="555" t="str">
        <f>_xlfn.CONCAT("Foto para Evaluación de Calidad Imagen"," ","Ch"," ",Registro!D31," - ",Registro!E31)</f>
        <v>Foto para Evaluación de Calidad Imagen Ch NA - NA</v>
      </c>
      <c r="F200" s="555"/>
      <c r="G200" s="555"/>
      <c r="H200" s="555"/>
    </row>
    <row r="201" spans="1:8" s="24" customFormat="1" ht="12" x14ac:dyDescent="0.2">
      <c r="A201" s="556" t="s">
        <v>13</v>
      </c>
      <c r="B201" s="556"/>
      <c r="C201" s="556"/>
      <c r="D201" s="556"/>
      <c r="E201" s="552" t="s">
        <v>13</v>
      </c>
      <c r="F201" s="552"/>
      <c r="G201" s="552"/>
      <c r="H201" s="552"/>
    </row>
    <row r="202" spans="1:8" s="24" customFormat="1" ht="12" x14ac:dyDescent="0.2">
      <c r="A202" s="557"/>
      <c r="B202" s="557"/>
      <c r="C202" s="557"/>
      <c r="D202" s="557"/>
      <c r="E202" s="553"/>
      <c r="F202" s="553"/>
      <c r="G202" s="553"/>
      <c r="H202" s="553"/>
    </row>
    <row r="203" spans="1:8" s="24" customFormat="1" ht="12" x14ac:dyDescent="0.2">
      <c r="A203" s="557"/>
      <c r="B203" s="557"/>
      <c r="C203" s="557"/>
      <c r="D203" s="557"/>
      <c r="E203" s="553"/>
      <c r="F203" s="553"/>
      <c r="G203" s="553"/>
      <c r="H203" s="553"/>
    </row>
    <row r="204" spans="1:8" s="24" customFormat="1" ht="12" x14ac:dyDescent="0.2">
      <c r="A204" s="557"/>
      <c r="B204" s="557"/>
      <c r="C204" s="557"/>
      <c r="D204" s="557"/>
      <c r="E204" s="553"/>
      <c r="F204" s="553"/>
      <c r="G204" s="553"/>
      <c r="H204" s="553"/>
    </row>
    <row r="205" spans="1:8" s="24" customFormat="1" ht="12" x14ac:dyDescent="0.2">
      <c r="A205" s="557"/>
      <c r="B205" s="557"/>
      <c r="C205" s="557"/>
      <c r="D205" s="557"/>
      <c r="E205" s="553"/>
      <c r="F205" s="553"/>
      <c r="G205" s="553"/>
      <c r="H205" s="553"/>
    </row>
    <row r="206" spans="1:8" s="24" customFormat="1" ht="12" x14ac:dyDescent="0.2">
      <c r="A206" s="557"/>
      <c r="B206" s="557"/>
      <c r="C206" s="557"/>
      <c r="D206" s="557"/>
      <c r="E206" s="553"/>
      <c r="F206" s="553"/>
      <c r="G206" s="553"/>
      <c r="H206" s="553"/>
    </row>
    <row r="207" spans="1:8" s="24" customFormat="1" ht="12" x14ac:dyDescent="0.2">
      <c r="A207" s="557"/>
      <c r="B207" s="557"/>
      <c r="C207" s="557"/>
      <c r="D207" s="557"/>
      <c r="E207" s="553"/>
      <c r="F207" s="553"/>
      <c r="G207" s="553"/>
      <c r="H207" s="553"/>
    </row>
    <row r="208" spans="1:8" s="24" customFormat="1" ht="12" x14ac:dyDescent="0.2">
      <c r="A208" s="557"/>
      <c r="B208" s="557"/>
      <c r="C208" s="557"/>
      <c r="D208" s="557"/>
      <c r="E208" s="553"/>
      <c r="F208" s="553"/>
      <c r="G208" s="553"/>
      <c r="H208" s="553"/>
    </row>
    <row r="209" spans="1:8" s="24" customFormat="1" ht="12" x14ac:dyDescent="0.2">
      <c r="A209" s="557"/>
      <c r="B209" s="557"/>
      <c r="C209" s="557"/>
      <c r="D209" s="557"/>
      <c r="E209" s="553"/>
      <c r="F209" s="553"/>
      <c r="G209" s="553"/>
      <c r="H209" s="553"/>
    </row>
    <row r="210" spans="1:8" s="24" customFormat="1" ht="12" x14ac:dyDescent="0.2">
      <c r="A210" s="557"/>
      <c r="B210" s="557"/>
      <c r="C210" s="557"/>
      <c r="D210" s="557"/>
      <c r="E210" s="553"/>
      <c r="F210" s="553"/>
      <c r="G210" s="553"/>
      <c r="H210" s="553"/>
    </row>
    <row r="211" spans="1:8" s="24" customFormat="1" ht="12" x14ac:dyDescent="0.2">
      <c r="A211" s="557"/>
      <c r="B211" s="557"/>
      <c r="C211" s="557"/>
      <c r="D211" s="557"/>
      <c r="E211" s="553"/>
      <c r="F211" s="553"/>
      <c r="G211" s="553"/>
      <c r="H211" s="553"/>
    </row>
    <row r="212" spans="1:8" s="24" customFormat="1" ht="12" x14ac:dyDescent="0.2">
      <c r="A212" s="557"/>
      <c r="B212" s="557"/>
      <c r="C212" s="557"/>
      <c r="D212" s="557"/>
      <c r="E212" s="553"/>
      <c r="F212" s="553"/>
      <c r="G212" s="553"/>
      <c r="H212" s="553"/>
    </row>
    <row r="213" spans="1:8" s="24" customFormat="1" ht="12" x14ac:dyDescent="0.2">
      <c r="A213" s="557"/>
      <c r="B213" s="557"/>
      <c r="C213" s="557"/>
      <c r="D213" s="557"/>
      <c r="E213" s="553"/>
      <c r="F213" s="553"/>
      <c r="G213" s="553"/>
      <c r="H213" s="553"/>
    </row>
    <row r="214" spans="1:8" s="24" customFormat="1" ht="12" x14ac:dyDescent="0.2">
      <c r="A214" s="557"/>
      <c r="B214" s="557"/>
      <c r="C214" s="557"/>
      <c r="D214" s="557"/>
      <c r="E214" s="553"/>
      <c r="F214" s="553"/>
      <c r="G214" s="553"/>
      <c r="H214" s="553"/>
    </row>
    <row r="215" spans="1:8" s="24" customFormat="1" ht="12" x14ac:dyDescent="0.2">
      <c r="A215" s="557"/>
      <c r="B215" s="557"/>
      <c r="C215" s="557"/>
      <c r="D215" s="557"/>
      <c r="E215" s="553"/>
      <c r="F215" s="553"/>
      <c r="G215" s="553"/>
      <c r="H215" s="553"/>
    </row>
    <row r="216" spans="1:8" s="24" customFormat="1" ht="12" x14ac:dyDescent="0.2">
      <c r="A216" s="557"/>
      <c r="B216" s="557"/>
      <c r="C216" s="557"/>
      <c r="D216" s="557"/>
      <c r="E216" s="553"/>
      <c r="F216" s="553"/>
      <c r="G216" s="553"/>
      <c r="H216" s="553"/>
    </row>
    <row r="217" spans="1:8" s="24" customFormat="1" ht="12.75" thickBot="1" x14ac:dyDescent="0.25">
      <c r="A217" s="558"/>
      <c r="B217" s="558"/>
      <c r="C217" s="558"/>
      <c r="D217" s="558"/>
      <c r="E217" s="554"/>
      <c r="F217" s="554"/>
      <c r="G217" s="554"/>
      <c r="H217" s="554"/>
    </row>
    <row r="218" spans="1:8" s="24" customFormat="1" ht="9" customHeight="1" x14ac:dyDescent="0.2">
      <c r="A218" s="262"/>
      <c r="B218" s="262"/>
      <c r="C218" s="262"/>
      <c r="D218" s="262"/>
      <c r="E218" s="262"/>
      <c r="F218" s="262"/>
      <c r="G218" s="262"/>
      <c r="H218" s="262"/>
    </row>
    <row r="219" spans="1:8" s="24" customFormat="1" ht="12" customHeight="1" thickBot="1" x14ac:dyDescent="0.25">
      <c r="A219" s="513" t="str">
        <f>_xlfn.CONCAT("Gráfica de Espectro"," ","Ch"," ",Registro!D32," - ",Registro!E32)</f>
        <v>Gráfica de Espectro Ch NA - NA</v>
      </c>
      <c r="B219" s="513"/>
      <c r="C219" s="513"/>
      <c r="D219" s="513"/>
      <c r="E219" s="555" t="str">
        <f>_xlfn.CONCAT("Foto para Evaluación de Calidad Imagen"," ","Ch"," ",Registro!D32," - ",Registro!E32)</f>
        <v>Foto para Evaluación de Calidad Imagen Ch NA - NA</v>
      </c>
      <c r="F219" s="555"/>
      <c r="G219" s="555"/>
      <c r="H219" s="555"/>
    </row>
    <row r="220" spans="1:8" s="24" customFormat="1" ht="12" customHeight="1" x14ac:dyDescent="0.2">
      <c r="A220" s="552" t="s">
        <v>13</v>
      </c>
      <c r="B220" s="552"/>
      <c r="C220" s="552"/>
      <c r="D220" s="552"/>
      <c r="E220" s="552" t="s">
        <v>13</v>
      </c>
      <c r="F220" s="552"/>
      <c r="G220" s="552"/>
      <c r="H220" s="552"/>
    </row>
    <row r="221" spans="1:8" s="24" customFormat="1" ht="12" customHeight="1" x14ac:dyDescent="0.2">
      <c r="A221" s="553"/>
      <c r="B221" s="553"/>
      <c r="C221" s="553"/>
      <c r="D221" s="553"/>
      <c r="E221" s="553"/>
      <c r="F221" s="553"/>
      <c r="G221" s="553"/>
      <c r="H221" s="553"/>
    </row>
    <row r="222" spans="1:8" s="24" customFormat="1" ht="12" customHeight="1" x14ac:dyDescent="0.2">
      <c r="A222" s="553"/>
      <c r="B222" s="553"/>
      <c r="C222" s="553"/>
      <c r="D222" s="553"/>
      <c r="E222" s="553"/>
      <c r="F222" s="553"/>
      <c r="G222" s="553"/>
      <c r="H222" s="553"/>
    </row>
    <row r="223" spans="1:8" s="24" customFormat="1" ht="12" customHeight="1" x14ac:dyDescent="0.2">
      <c r="A223" s="553"/>
      <c r="B223" s="553"/>
      <c r="C223" s="553"/>
      <c r="D223" s="553"/>
      <c r="E223" s="553"/>
      <c r="F223" s="553"/>
      <c r="G223" s="553"/>
      <c r="H223" s="553"/>
    </row>
    <row r="224" spans="1:8" s="24" customFormat="1" ht="12" customHeight="1" x14ac:dyDescent="0.2">
      <c r="A224" s="553"/>
      <c r="B224" s="553"/>
      <c r="C224" s="553"/>
      <c r="D224" s="553"/>
      <c r="E224" s="553"/>
      <c r="F224" s="553"/>
      <c r="G224" s="553"/>
      <c r="H224" s="553"/>
    </row>
    <row r="225" spans="1:8" s="24" customFormat="1" ht="12" customHeight="1" x14ac:dyDescent="0.2">
      <c r="A225" s="553"/>
      <c r="B225" s="553"/>
      <c r="C225" s="553"/>
      <c r="D225" s="553"/>
      <c r="E225" s="553"/>
      <c r="F225" s="553"/>
      <c r="G225" s="553"/>
      <c r="H225" s="553"/>
    </row>
    <row r="226" spans="1:8" s="24" customFormat="1" ht="12" customHeight="1" x14ac:dyDescent="0.2">
      <c r="A226" s="553"/>
      <c r="B226" s="553"/>
      <c r="C226" s="553"/>
      <c r="D226" s="553"/>
      <c r="E226" s="553"/>
      <c r="F226" s="553"/>
      <c r="G226" s="553"/>
      <c r="H226" s="553"/>
    </row>
    <row r="227" spans="1:8" s="24" customFormat="1" ht="12" customHeight="1" x14ac:dyDescent="0.2">
      <c r="A227" s="553"/>
      <c r="B227" s="553"/>
      <c r="C227" s="553"/>
      <c r="D227" s="553"/>
      <c r="E227" s="553"/>
      <c r="F227" s="553"/>
      <c r="G227" s="553"/>
      <c r="H227" s="553"/>
    </row>
    <row r="228" spans="1:8" s="24" customFormat="1" ht="12" customHeight="1" x14ac:dyDescent="0.2">
      <c r="A228" s="553"/>
      <c r="B228" s="553"/>
      <c r="C228" s="553"/>
      <c r="D228" s="553"/>
      <c r="E228" s="553"/>
      <c r="F228" s="553"/>
      <c r="G228" s="553"/>
      <c r="H228" s="553"/>
    </row>
    <row r="229" spans="1:8" s="24" customFormat="1" ht="12" customHeight="1" x14ac:dyDescent="0.2">
      <c r="A229" s="553"/>
      <c r="B229" s="553"/>
      <c r="C229" s="553"/>
      <c r="D229" s="553"/>
      <c r="E229" s="553"/>
      <c r="F229" s="553"/>
      <c r="G229" s="553"/>
      <c r="H229" s="553"/>
    </row>
    <row r="230" spans="1:8" s="24" customFormat="1" ht="12" customHeight="1" x14ac:dyDescent="0.2">
      <c r="A230" s="553"/>
      <c r="B230" s="553"/>
      <c r="C230" s="553"/>
      <c r="D230" s="553"/>
      <c r="E230" s="553"/>
      <c r="F230" s="553"/>
      <c r="G230" s="553"/>
      <c r="H230" s="553"/>
    </row>
    <row r="231" spans="1:8" s="24" customFormat="1" ht="12" customHeight="1" x14ac:dyDescent="0.2">
      <c r="A231" s="553"/>
      <c r="B231" s="553"/>
      <c r="C231" s="553"/>
      <c r="D231" s="553"/>
      <c r="E231" s="553"/>
      <c r="F231" s="553"/>
      <c r="G231" s="553"/>
      <c r="H231" s="553"/>
    </row>
    <row r="232" spans="1:8" s="24" customFormat="1" ht="12" customHeight="1" x14ac:dyDescent="0.2">
      <c r="A232" s="553"/>
      <c r="B232" s="553"/>
      <c r="C232" s="553"/>
      <c r="D232" s="553"/>
      <c r="E232" s="553"/>
      <c r="F232" s="553"/>
      <c r="G232" s="553"/>
      <c r="H232" s="553"/>
    </row>
    <row r="233" spans="1:8" s="24" customFormat="1" ht="12" customHeight="1" x14ac:dyDescent="0.2">
      <c r="A233" s="553"/>
      <c r="B233" s="553"/>
      <c r="C233" s="553"/>
      <c r="D233" s="553"/>
      <c r="E233" s="553"/>
      <c r="F233" s="553"/>
      <c r="G233" s="553"/>
      <c r="H233" s="553"/>
    </row>
    <row r="234" spans="1:8" s="24" customFormat="1" ht="12" customHeight="1" x14ac:dyDescent="0.2">
      <c r="A234" s="553"/>
      <c r="B234" s="553"/>
      <c r="C234" s="553"/>
      <c r="D234" s="553"/>
      <c r="E234" s="553"/>
      <c r="F234" s="553"/>
      <c r="G234" s="553"/>
      <c r="H234" s="553"/>
    </row>
    <row r="235" spans="1:8" s="24" customFormat="1" ht="12" customHeight="1" x14ac:dyDescent="0.2">
      <c r="A235" s="553"/>
      <c r="B235" s="553"/>
      <c r="C235" s="553"/>
      <c r="D235" s="553"/>
      <c r="E235" s="553"/>
      <c r="F235" s="553"/>
      <c r="G235" s="553"/>
      <c r="H235" s="553"/>
    </row>
    <row r="236" spans="1:8" s="24" customFormat="1" ht="12" customHeight="1" thickBot="1" x14ac:dyDescent="0.25">
      <c r="A236" s="554"/>
      <c r="B236" s="554"/>
      <c r="C236" s="554"/>
      <c r="D236" s="554"/>
      <c r="E236" s="554"/>
      <c r="F236" s="554"/>
      <c r="G236" s="554"/>
      <c r="H236" s="554"/>
    </row>
    <row r="237" spans="1:8" s="24" customFormat="1" ht="13.5" x14ac:dyDescent="0.3">
      <c r="A237" s="25"/>
      <c r="B237" s="25"/>
      <c r="C237" s="25"/>
      <c r="D237" s="25"/>
      <c r="E237" s="25"/>
      <c r="F237" s="25"/>
      <c r="G237" s="25"/>
      <c r="H237" s="25"/>
    </row>
    <row r="238" spans="1:8" s="24" customFormat="1" ht="13.5" x14ac:dyDescent="0.3">
      <c r="A238" s="25"/>
      <c r="B238" s="25"/>
      <c r="C238" s="25"/>
      <c r="D238" s="25"/>
      <c r="E238" s="25"/>
      <c r="F238" s="25"/>
      <c r="G238" s="25"/>
      <c r="H238" s="25"/>
    </row>
    <row r="239" spans="1:8" s="24" customFormat="1" ht="13.5" x14ac:dyDescent="0.3">
      <c r="A239" s="25"/>
      <c r="B239" s="25"/>
      <c r="C239" s="25"/>
      <c r="D239" s="25"/>
      <c r="E239" s="25"/>
      <c r="F239" s="25"/>
      <c r="G239" s="25"/>
      <c r="H239" s="25"/>
    </row>
    <row r="240" spans="1:8" ht="15.75" x14ac:dyDescent="0.3">
      <c r="A240" s="25"/>
      <c r="B240" s="25"/>
      <c r="C240" s="25"/>
      <c r="D240" s="25"/>
      <c r="E240" s="25"/>
      <c r="F240" s="25"/>
      <c r="G240" s="25"/>
      <c r="H240" s="25"/>
    </row>
    <row r="241" spans="1:8" ht="15.75" x14ac:dyDescent="0.3">
      <c r="A241" s="25"/>
      <c r="B241" s="25"/>
      <c r="C241" s="25"/>
      <c r="D241" s="25"/>
      <c r="E241" s="25"/>
      <c r="F241" s="25"/>
      <c r="G241" s="25"/>
      <c r="H241" s="25"/>
    </row>
    <row r="242" spans="1:8" ht="15.75" x14ac:dyDescent="0.3">
      <c r="A242" s="25"/>
      <c r="B242" s="25"/>
      <c r="C242" s="25"/>
      <c r="D242" s="25"/>
      <c r="E242" s="25"/>
      <c r="F242" s="25"/>
      <c r="G242" s="25"/>
      <c r="H242" s="25"/>
    </row>
    <row r="243" spans="1:8" ht="15.75" x14ac:dyDescent="0.3">
      <c r="A243" s="25"/>
      <c r="B243" s="25"/>
      <c r="C243" s="25"/>
      <c r="D243" s="25"/>
      <c r="E243" s="25"/>
      <c r="F243" s="25"/>
      <c r="G243" s="25"/>
      <c r="H243" s="25"/>
    </row>
    <row r="244" spans="1:8" ht="15.75" x14ac:dyDescent="0.3">
      <c r="A244" s="25"/>
      <c r="B244" s="25"/>
      <c r="C244" s="25"/>
      <c r="D244" s="25"/>
      <c r="E244" s="25"/>
      <c r="F244" s="25"/>
      <c r="G244" s="25"/>
      <c r="H244" s="25"/>
    </row>
    <row r="245" spans="1:8" ht="15.75" x14ac:dyDescent="0.3">
      <c r="A245" s="25"/>
      <c r="B245" s="25"/>
      <c r="C245" s="25"/>
      <c r="D245" s="25"/>
      <c r="E245" s="25"/>
      <c r="F245" s="25"/>
      <c r="G245" s="25"/>
      <c r="H245" s="25"/>
    </row>
    <row r="246" spans="1:8" ht="15.75" x14ac:dyDescent="0.3">
      <c r="A246" s="25"/>
      <c r="B246" s="25"/>
      <c r="C246" s="25"/>
      <c r="D246" s="25"/>
      <c r="E246" s="25"/>
      <c r="F246" s="25"/>
      <c r="G246" s="25"/>
      <c r="H246" s="25"/>
    </row>
    <row r="247" spans="1:8" ht="15.75" x14ac:dyDescent="0.3">
      <c r="A247" s="25"/>
      <c r="B247" s="25"/>
      <c r="C247" s="25"/>
      <c r="D247" s="25"/>
      <c r="E247" s="25"/>
      <c r="F247" s="25"/>
      <c r="G247" s="25"/>
      <c r="H247" s="25"/>
    </row>
    <row r="248" spans="1:8" ht="15.75" x14ac:dyDescent="0.3">
      <c r="A248" s="25"/>
      <c r="B248" s="25"/>
      <c r="C248" s="25"/>
      <c r="D248" s="25"/>
      <c r="E248" s="25"/>
      <c r="F248" s="25"/>
      <c r="G248" s="25"/>
      <c r="H248" s="25"/>
    </row>
    <row r="249" spans="1:8" ht="15.75" x14ac:dyDescent="0.3">
      <c r="A249" s="25"/>
      <c r="B249" s="25"/>
      <c r="C249" s="25"/>
      <c r="D249" s="25"/>
      <c r="E249" s="25"/>
      <c r="F249" s="25"/>
      <c r="G249" s="25"/>
      <c r="H249" s="25"/>
    </row>
    <row r="250" spans="1:8" ht="15.75" x14ac:dyDescent="0.3">
      <c r="A250" s="25"/>
      <c r="B250" s="25"/>
      <c r="C250" s="25"/>
      <c r="D250" s="25"/>
      <c r="E250" s="25"/>
      <c r="F250" s="25"/>
      <c r="G250" s="25"/>
      <c r="H250" s="25"/>
    </row>
    <row r="251" spans="1:8" ht="15.75" x14ac:dyDescent="0.3">
      <c r="A251" s="25"/>
      <c r="B251" s="25"/>
      <c r="C251" s="25"/>
      <c r="D251" s="25"/>
      <c r="E251" s="25"/>
      <c r="F251" s="25"/>
      <c r="G251" s="25"/>
      <c r="H251" s="25"/>
    </row>
    <row r="252" spans="1:8" ht="15.75" x14ac:dyDescent="0.3">
      <c r="A252" s="25"/>
      <c r="B252" s="25"/>
      <c r="C252" s="25"/>
      <c r="D252" s="25"/>
      <c r="E252" s="25"/>
      <c r="F252" s="25"/>
      <c r="G252" s="25"/>
      <c r="H252" s="25"/>
    </row>
    <row r="253" spans="1:8" ht="15.75" x14ac:dyDescent="0.3">
      <c r="A253" s="25"/>
      <c r="B253" s="25"/>
      <c r="C253" s="25"/>
      <c r="D253" s="25"/>
      <c r="E253" s="25"/>
      <c r="F253" s="25"/>
      <c r="G253" s="25"/>
      <c r="H253" s="25"/>
    </row>
    <row r="254" spans="1:8" ht="15.75" x14ac:dyDescent="0.3">
      <c r="A254" s="25"/>
      <c r="B254" s="25"/>
      <c r="C254" s="25"/>
      <c r="D254" s="25"/>
      <c r="E254" s="25"/>
      <c r="F254" s="25"/>
      <c r="G254" s="25"/>
      <c r="H254" s="25"/>
    </row>
    <row r="255" spans="1:8" ht="15.75" x14ac:dyDescent="0.3">
      <c r="A255" s="25"/>
      <c r="B255" s="25"/>
      <c r="C255" s="25"/>
      <c r="D255" s="25"/>
      <c r="E255" s="25"/>
      <c r="F255" s="25"/>
      <c r="G255" s="25"/>
      <c r="H255" s="25"/>
    </row>
    <row r="256" spans="1:8" ht="15.75" x14ac:dyDescent="0.3">
      <c r="A256" s="25"/>
      <c r="B256" s="25"/>
      <c r="C256" s="25"/>
      <c r="D256" s="25"/>
      <c r="E256" s="25"/>
      <c r="F256" s="25"/>
      <c r="G256" s="25"/>
      <c r="H256" s="25"/>
    </row>
    <row r="257" spans="1:8" ht="15.75" x14ac:dyDescent="0.3">
      <c r="A257" s="25"/>
      <c r="B257" s="25"/>
      <c r="C257" s="25"/>
      <c r="D257" s="25"/>
      <c r="E257" s="25"/>
      <c r="F257" s="25"/>
      <c r="G257" s="25"/>
      <c r="H257" s="25"/>
    </row>
    <row r="258" spans="1:8" ht="15.75" x14ac:dyDescent="0.3">
      <c r="A258" s="25"/>
      <c r="B258" s="25"/>
      <c r="C258" s="25"/>
      <c r="D258" s="25"/>
      <c r="E258" s="25"/>
      <c r="F258" s="25"/>
      <c r="G258" s="25"/>
      <c r="H258" s="25"/>
    </row>
    <row r="259" spans="1:8" ht="15.75" x14ac:dyDescent="0.3">
      <c r="A259" s="25"/>
      <c r="B259" s="25"/>
      <c r="C259" s="25"/>
      <c r="D259" s="25"/>
      <c r="E259" s="25"/>
      <c r="F259" s="25"/>
      <c r="G259" s="25"/>
      <c r="H259" s="25"/>
    </row>
    <row r="260" spans="1:8" ht="15.75" x14ac:dyDescent="0.3">
      <c r="A260" s="25"/>
      <c r="B260" s="25"/>
      <c r="C260" s="25"/>
      <c r="D260" s="25"/>
      <c r="E260" s="25"/>
      <c r="F260" s="25"/>
      <c r="G260" s="25"/>
      <c r="H260" s="25"/>
    </row>
    <row r="261" spans="1:8" ht="15.75" x14ac:dyDescent="0.3">
      <c r="A261" s="25"/>
      <c r="B261" s="25"/>
      <c r="C261" s="25"/>
      <c r="D261" s="25"/>
      <c r="E261" s="25"/>
      <c r="F261" s="25"/>
      <c r="G261" s="25"/>
      <c r="H261" s="25"/>
    </row>
    <row r="262" spans="1:8" ht="15.75" x14ac:dyDescent="0.3">
      <c r="A262" s="25"/>
      <c r="B262" s="25"/>
      <c r="C262" s="25"/>
      <c r="D262" s="25"/>
      <c r="E262" s="25"/>
      <c r="F262" s="25"/>
      <c r="G262" s="25"/>
      <c r="H262" s="25"/>
    </row>
    <row r="263" spans="1:8" ht="15.75" x14ac:dyDescent="0.3">
      <c r="A263" s="25"/>
      <c r="B263" s="25"/>
      <c r="C263" s="25"/>
      <c r="D263" s="25"/>
      <c r="E263" s="25"/>
      <c r="F263" s="25"/>
      <c r="G263" s="25"/>
      <c r="H263" s="25"/>
    </row>
    <row r="264" spans="1:8" ht="15.75" x14ac:dyDescent="0.3">
      <c r="A264" s="25"/>
      <c r="B264" s="25"/>
      <c r="C264" s="25"/>
      <c r="D264" s="25"/>
      <c r="E264" s="25"/>
      <c r="F264" s="25"/>
      <c r="G264" s="25"/>
      <c r="H264" s="25"/>
    </row>
    <row r="265" spans="1:8" ht="15.75" x14ac:dyDescent="0.3">
      <c r="A265" s="25"/>
      <c r="B265" s="25"/>
      <c r="C265" s="25"/>
      <c r="D265" s="25"/>
      <c r="E265" s="25"/>
      <c r="F265" s="25"/>
      <c r="G265" s="25"/>
      <c r="H265" s="25"/>
    </row>
    <row r="266" spans="1:8" ht="15.75" x14ac:dyDescent="0.3">
      <c r="A266" s="25"/>
      <c r="B266" s="25"/>
      <c r="C266" s="25"/>
      <c r="D266" s="25"/>
      <c r="E266" s="25"/>
      <c r="F266" s="25"/>
      <c r="G266" s="25"/>
      <c r="H266" s="25"/>
    </row>
    <row r="267" spans="1:8" ht="15.75" x14ac:dyDescent="0.3">
      <c r="A267" s="25"/>
      <c r="B267" s="25"/>
      <c r="C267" s="25"/>
      <c r="D267" s="25"/>
      <c r="E267" s="25"/>
      <c r="F267" s="25"/>
      <c r="G267" s="25"/>
      <c r="H267" s="25"/>
    </row>
    <row r="268" spans="1:8" ht="15.75" x14ac:dyDescent="0.3">
      <c r="A268" s="25"/>
      <c r="B268" s="25"/>
      <c r="C268" s="25"/>
      <c r="D268" s="25"/>
      <c r="E268" s="25"/>
      <c r="F268" s="25"/>
      <c r="G268" s="25"/>
      <c r="H268" s="25"/>
    </row>
    <row r="269" spans="1:8" ht="15.75" x14ac:dyDescent="0.3">
      <c r="A269" s="25"/>
      <c r="B269" s="25"/>
      <c r="C269" s="25"/>
      <c r="D269" s="25"/>
      <c r="E269" s="25"/>
      <c r="F269" s="25"/>
      <c r="G269" s="25"/>
      <c r="H269" s="25"/>
    </row>
    <row r="270" spans="1:8" ht="15.75" x14ac:dyDescent="0.3">
      <c r="A270" s="25"/>
      <c r="B270" s="25"/>
      <c r="C270" s="25"/>
      <c r="D270" s="25"/>
      <c r="E270" s="25"/>
      <c r="F270" s="25"/>
      <c r="G270" s="25"/>
      <c r="H270" s="25"/>
    </row>
    <row r="271" spans="1:8" ht="15.75" x14ac:dyDescent="0.3">
      <c r="A271" s="25"/>
      <c r="B271" s="25"/>
      <c r="C271" s="25"/>
      <c r="D271" s="25"/>
      <c r="E271" s="25"/>
      <c r="F271" s="25"/>
      <c r="G271" s="25"/>
      <c r="H271" s="25"/>
    </row>
    <row r="272" spans="1:8" ht="15.75" x14ac:dyDescent="0.3">
      <c r="A272" s="25"/>
      <c r="B272" s="25"/>
      <c r="C272" s="25"/>
      <c r="D272" s="25"/>
      <c r="E272" s="25"/>
      <c r="F272" s="25"/>
      <c r="G272" s="25"/>
      <c r="H272" s="25"/>
    </row>
    <row r="273" spans="1:8" ht="15.75" x14ac:dyDescent="0.3">
      <c r="A273" s="25"/>
      <c r="B273" s="25"/>
      <c r="C273" s="25"/>
      <c r="D273" s="25"/>
      <c r="E273" s="25"/>
      <c r="F273" s="25"/>
      <c r="G273" s="25"/>
      <c r="H273" s="25"/>
    </row>
    <row r="274" spans="1:8" ht="15.75" x14ac:dyDescent="0.3">
      <c r="A274" s="25"/>
      <c r="B274" s="25"/>
      <c r="C274" s="25"/>
      <c r="D274" s="25"/>
      <c r="E274" s="25"/>
      <c r="F274" s="25"/>
      <c r="G274" s="25"/>
      <c r="H274" s="25"/>
    </row>
    <row r="275" spans="1:8" ht="15.75" x14ac:dyDescent="0.3">
      <c r="A275" s="25"/>
      <c r="B275" s="25"/>
      <c r="C275" s="25"/>
      <c r="D275" s="25"/>
      <c r="E275" s="25"/>
      <c r="F275" s="25"/>
      <c r="G275" s="25"/>
      <c r="H275" s="25"/>
    </row>
    <row r="276" spans="1:8" ht="15.75" x14ac:dyDescent="0.3">
      <c r="A276" s="25"/>
      <c r="B276" s="25"/>
      <c r="C276" s="25"/>
      <c r="D276" s="25"/>
      <c r="E276" s="25"/>
      <c r="F276" s="25"/>
      <c r="G276" s="25"/>
      <c r="H276" s="25"/>
    </row>
    <row r="277" spans="1:8" ht="15.75" x14ac:dyDescent="0.3">
      <c r="A277" s="25"/>
      <c r="B277" s="25"/>
      <c r="C277" s="25"/>
      <c r="D277" s="25"/>
      <c r="E277" s="25"/>
      <c r="F277" s="25"/>
      <c r="G277" s="25"/>
      <c r="H277" s="25"/>
    </row>
    <row r="278" spans="1:8" ht="15.75" x14ac:dyDescent="0.3">
      <c r="A278" s="25"/>
      <c r="B278" s="25"/>
      <c r="C278" s="25"/>
      <c r="D278" s="25"/>
      <c r="E278" s="25"/>
      <c r="F278" s="25"/>
      <c r="G278" s="25"/>
      <c r="H278" s="25"/>
    </row>
    <row r="279" spans="1:8" ht="15.75" x14ac:dyDescent="0.3">
      <c r="A279" s="25"/>
      <c r="B279" s="25"/>
      <c r="C279" s="25"/>
      <c r="D279" s="25"/>
      <c r="E279" s="25"/>
      <c r="F279" s="25"/>
      <c r="G279" s="25"/>
      <c r="H279" s="25"/>
    </row>
    <row r="280" spans="1:8" ht="15.75" x14ac:dyDescent="0.3">
      <c r="A280" s="25"/>
      <c r="B280" s="25"/>
      <c r="C280" s="25"/>
      <c r="D280" s="25"/>
      <c r="E280" s="25"/>
      <c r="F280" s="25"/>
      <c r="G280" s="25"/>
      <c r="H280" s="25"/>
    </row>
    <row r="281" spans="1:8" ht="15.75" x14ac:dyDescent="0.3">
      <c r="A281" s="25"/>
      <c r="B281" s="25"/>
      <c r="C281" s="25"/>
      <c r="D281" s="25"/>
      <c r="E281" s="25"/>
      <c r="F281" s="25"/>
      <c r="G281" s="25"/>
      <c r="H281" s="25"/>
    </row>
    <row r="282" spans="1:8" ht="15.75" x14ac:dyDescent="0.3">
      <c r="A282" s="25"/>
      <c r="B282" s="25"/>
      <c r="C282" s="25"/>
      <c r="D282" s="25"/>
      <c r="E282" s="25"/>
      <c r="F282" s="25"/>
      <c r="G282" s="25"/>
      <c r="H282" s="25"/>
    </row>
    <row r="283" spans="1:8" ht="15.75" x14ac:dyDescent="0.3">
      <c r="A283" s="25"/>
      <c r="B283" s="25"/>
      <c r="C283" s="25"/>
      <c r="D283" s="25"/>
      <c r="E283" s="25"/>
      <c r="F283" s="25"/>
      <c r="G283" s="25"/>
      <c r="H283" s="25"/>
    </row>
    <row r="284" spans="1:8" ht="15.75" x14ac:dyDescent="0.3">
      <c r="A284" s="25"/>
      <c r="B284" s="25"/>
      <c r="C284" s="25"/>
      <c r="D284" s="25"/>
      <c r="E284" s="25"/>
      <c r="F284" s="25"/>
      <c r="G284" s="25"/>
      <c r="H284" s="25"/>
    </row>
    <row r="285" spans="1:8" ht="15.75" x14ac:dyDescent="0.3">
      <c r="A285" s="25"/>
      <c r="B285" s="25"/>
      <c r="C285" s="25"/>
      <c r="D285" s="25"/>
      <c r="E285" s="25"/>
      <c r="F285" s="25"/>
      <c r="G285" s="25"/>
      <c r="H285" s="25"/>
    </row>
    <row r="286" spans="1:8" ht="15.75" x14ac:dyDescent="0.3">
      <c r="A286" s="25"/>
      <c r="B286" s="25"/>
      <c r="C286" s="25"/>
      <c r="D286" s="25"/>
      <c r="E286" s="25"/>
      <c r="F286" s="25"/>
      <c r="G286" s="25"/>
      <c r="H286" s="25"/>
    </row>
    <row r="287" spans="1:8" ht="15.75" x14ac:dyDescent="0.3">
      <c r="A287" s="25"/>
      <c r="B287" s="25"/>
      <c r="C287" s="25"/>
      <c r="D287" s="25"/>
      <c r="E287" s="25"/>
      <c r="F287" s="25"/>
      <c r="G287" s="25"/>
      <c r="H287" s="25"/>
    </row>
    <row r="288" spans="1:8" ht="15.75" x14ac:dyDescent="0.3">
      <c r="A288" s="25"/>
      <c r="B288" s="25"/>
      <c r="C288" s="25"/>
      <c r="D288" s="25"/>
      <c r="E288" s="25"/>
      <c r="F288" s="25"/>
      <c r="G288" s="25"/>
      <c r="H288" s="25"/>
    </row>
    <row r="289" spans="1:8" ht="15.75" x14ac:dyDescent="0.3">
      <c r="A289" s="25"/>
      <c r="B289" s="25"/>
      <c r="C289" s="25"/>
      <c r="D289" s="25"/>
      <c r="E289" s="25"/>
      <c r="F289" s="25"/>
      <c r="G289" s="25"/>
      <c r="H289" s="25"/>
    </row>
    <row r="290" spans="1:8" ht="15.75" x14ac:dyDescent="0.3">
      <c r="A290" s="25"/>
      <c r="B290" s="25"/>
      <c r="C290" s="25"/>
      <c r="D290" s="25"/>
      <c r="E290" s="25"/>
      <c r="F290" s="25"/>
      <c r="G290" s="25"/>
      <c r="H290" s="25"/>
    </row>
    <row r="291" spans="1:8" ht="15.75" x14ac:dyDescent="0.3">
      <c r="A291" s="25"/>
      <c r="B291" s="25"/>
      <c r="C291" s="25"/>
      <c r="D291" s="25"/>
      <c r="E291" s="25"/>
      <c r="F291" s="25"/>
      <c r="G291" s="25"/>
      <c r="H291" s="25"/>
    </row>
    <row r="292" spans="1:8" ht="15.75" x14ac:dyDescent="0.3">
      <c r="A292" s="25"/>
      <c r="B292" s="25"/>
      <c r="C292" s="25"/>
      <c r="D292" s="25"/>
      <c r="E292" s="25"/>
      <c r="F292" s="25"/>
      <c r="G292" s="25"/>
      <c r="H292" s="25"/>
    </row>
    <row r="293" spans="1:8" ht="15.75" x14ac:dyDescent="0.3">
      <c r="A293" s="25"/>
      <c r="B293" s="25"/>
      <c r="C293" s="25"/>
      <c r="D293" s="25"/>
      <c r="E293" s="25"/>
      <c r="F293" s="25"/>
      <c r="G293" s="25"/>
      <c r="H293" s="25"/>
    </row>
    <row r="294" spans="1:8" ht="15.75" x14ac:dyDescent="0.3">
      <c r="A294" s="25"/>
      <c r="B294" s="25"/>
      <c r="C294" s="25"/>
      <c r="D294" s="25"/>
      <c r="E294" s="25"/>
      <c r="F294" s="25"/>
      <c r="G294" s="25"/>
      <c r="H294" s="25"/>
    </row>
    <row r="295" spans="1:8" ht="15.75" x14ac:dyDescent="0.3">
      <c r="A295" s="25"/>
      <c r="B295" s="25"/>
      <c r="C295" s="25"/>
      <c r="D295" s="25"/>
      <c r="E295" s="25"/>
      <c r="F295" s="25"/>
      <c r="G295" s="25"/>
      <c r="H295" s="25"/>
    </row>
    <row r="296" spans="1:8" ht="15.75" x14ac:dyDescent="0.3">
      <c r="A296" s="25"/>
      <c r="B296" s="25"/>
      <c r="C296" s="25"/>
      <c r="D296" s="25"/>
      <c r="E296" s="25"/>
      <c r="F296" s="25"/>
      <c r="G296" s="25"/>
      <c r="H296" s="25"/>
    </row>
    <row r="297" spans="1:8" ht="15.75" x14ac:dyDescent="0.3">
      <c r="A297" s="25"/>
      <c r="B297" s="25"/>
      <c r="C297" s="25"/>
      <c r="D297" s="25"/>
      <c r="E297" s="25"/>
      <c r="F297" s="25"/>
      <c r="G297" s="25"/>
      <c r="H297" s="25"/>
    </row>
    <row r="298" spans="1:8" ht="15.75" x14ac:dyDescent="0.3">
      <c r="A298" s="25"/>
      <c r="B298" s="25"/>
      <c r="C298" s="25"/>
      <c r="D298" s="25"/>
      <c r="E298" s="25"/>
      <c r="F298" s="25"/>
      <c r="G298" s="25"/>
      <c r="H298" s="25"/>
    </row>
    <row r="299" spans="1:8" ht="15.75" x14ac:dyDescent="0.3">
      <c r="A299" s="25"/>
      <c r="B299" s="25"/>
      <c r="C299" s="25"/>
      <c r="D299" s="25"/>
      <c r="E299" s="25"/>
      <c r="F299" s="25"/>
      <c r="G299" s="25"/>
      <c r="H299" s="25"/>
    </row>
    <row r="300" spans="1:8" ht="15.75" x14ac:dyDescent="0.3">
      <c r="A300" s="25"/>
      <c r="B300" s="25"/>
      <c r="C300" s="25"/>
      <c r="D300" s="25"/>
      <c r="E300" s="25"/>
      <c r="F300" s="25"/>
      <c r="G300" s="25"/>
      <c r="H300" s="25"/>
    </row>
    <row r="301" spans="1:8" ht="15.75" x14ac:dyDescent="0.3">
      <c r="A301" s="25"/>
      <c r="B301" s="25"/>
      <c r="C301" s="25"/>
      <c r="D301" s="25"/>
      <c r="E301" s="25"/>
      <c r="F301" s="25"/>
      <c r="G301" s="25"/>
      <c r="H301" s="25"/>
    </row>
    <row r="302" spans="1:8" ht="15.75" x14ac:dyDescent="0.3">
      <c r="A302" s="25"/>
      <c r="B302" s="25"/>
      <c r="C302" s="25"/>
      <c r="D302" s="25"/>
      <c r="E302" s="25"/>
      <c r="F302" s="25"/>
      <c r="G302" s="25"/>
      <c r="H302" s="25"/>
    </row>
    <row r="303" spans="1:8" ht="15.75" x14ac:dyDescent="0.3">
      <c r="A303" s="25"/>
      <c r="B303" s="25"/>
      <c r="C303" s="25"/>
      <c r="D303" s="25"/>
      <c r="E303" s="25"/>
      <c r="F303" s="25"/>
      <c r="G303" s="25"/>
      <c r="H303" s="25"/>
    </row>
    <row r="304" spans="1:8" ht="15.75" x14ac:dyDescent="0.3">
      <c r="A304" s="25"/>
      <c r="B304" s="25"/>
      <c r="C304" s="25"/>
      <c r="D304" s="25"/>
      <c r="E304" s="25"/>
      <c r="F304" s="25"/>
      <c r="G304" s="25"/>
      <c r="H304" s="25"/>
    </row>
    <row r="305" spans="1:8" ht="15.75" x14ac:dyDescent="0.3">
      <c r="A305" s="25"/>
      <c r="B305" s="25"/>
      <c r="C305" s="25"/>
      <c r="D305" s="25"/>
      <c r="E305" s="25"/>
      <c r="F305" s="25"/>
      <c r="G305" s="25"/>
      <c r="H305" s="25"/>
    </row>
    <row r="306" spans="1:8" ht="15.75" x14ac:dyDescent="0.3">
      <c r="A306" s="25"/>
      <c r="B306" s="25"/>
      <c r="C306" s="25"/>
      <c r="D306" s="25"/>
      <c r="E306" s="25"/>
      <c r="F306" s="25"/>
      <c r="G306" s="25"/>
      <c r="H306" s="25"/>
    </row>
    <row r="307" spans="1:8" ht="15.75" x14ac:dyDescent="0.3">
      <c r="A307" s="25"/>
      <c r="B307" s="25"/>
      <c r="C307" s="25"/>
      <c r="D307" s="25"/>
      <c r="E307" s="25"/>
      <c r="F307" s="25"/>
      <c r="G307" s="25"/>
      <c r="H307" s="25"/>
    </row>
    <row r="308" spans="1:8" ht="15.75" x14ac:dyDescent="0.3">
      <c r="A308" s="25"/>
      <c r="B308" s="25"/>
      <c r="C308" s="25"/>
      <c r="D308" s="25"/>
      <c r="E308" s="25"/>
      <c r="F308" s="25"/>
      <c r="G308" s="25"/>
      <c r="H308" s="25"/>
    </row>
    <row r="309" spans="1:8" ht="15.75" x14ac:dyDescent="0.3">
      <c r="A309" s="25"/>
      <c r="B309" s="25"/>
      <c r="C309" s="25"/>
      <c r="D309" s="25"/>
      <c r="E309" s="25"/>
      <c r="F309" s="25"/>
      <c r="G309" s="25"/>
      <c r="H309" s="25"/>
    </row>
    <row r="310" spans="1:8" ht="15.75" x14ac:dyDescent="0.3">
      <c r="A310" s="25"/>
      <c r="B310" s="25"/>
      <c r="C310" s="25"/>
      <c r="D310" s="25"/>
      <c r="E310" s="25"/>
      <c r="F310" s="25"/>
      <c r="G310" s="25"/>
      <c r="H310" s="25"/>
    </row>
    <row r="311" spans="1:8" ht="15.75" x14ac:dyDescent="0.3">
      <c r="A311" s="25"/>
      <c r="B311" s="25"/>
      <c r="C311" s="25"/>
      <c r="D311" s="25"/>
      <c r="E311" s="25"/>
      <c r="F311" s="25"/>
      <c r="G311" s="25"/>
      <c r="H311" s="25"/>
    </row>
    <row r="312" spans="1:8" ht="15.75" x14ac:dyDescent="0.3">
      <c r="A312" s="25"/>
      <c r="B312" s="25"/>
      <c r="C312" s="25"/>
      <c r="D312" s="25"/>
      <c r="E312" s="25"/>
      <c r="F312" s="25"/>
      <c r="G312" s="25"/>
      <c r="H312" s="25"/>
    </row>
    <row r="313" spans="1:8" ht="15.75" x14ac:dyDescent="0.3">
      <c r="A313" s="25"/>
      <c r="B313" s="25"/>
      <c r="C313" s="25"/>
      <c r="D313" s="25"/>
      <c r="E313" s="25"/>
      <c r="F313" s="25"/>
      <c r="G313" s="25"/>
      <c r="H313" s="25"/>
    </row>
    <row r="314" spans="1:8" ht="15.75" x14ac:dyDescent="0.3">
      <c r="A314" s="25"/>
      <c r="B314" s="25"/>
      <c r="C314" s="25"/>
      <c r="D314" s="25"/>
      <c r="E314" s="25"/>
      <c r="F314" s="25"/>
      <c r="G314" s="25"/>
      <c r="H314" s="25"/>
    </row>
    <row r="315" spans="1:8" ht="15.75" x14ac:dyDescent="0.3">
      <c r="A315" s="25"/>
      <c r="B315" s="25"/>
      <c r="C315" s="25"/>
      <c r="D315" s="25"/>
      <c r="E315" s="25"/>
      <c r="F315" s="25"/>
      <c r="G315" s="25"/>
      <c r="H315" s="25"/>
    </row>
    <row r="316" spans="1:8" ht="15.75" x14ac:dyDescent="0.3">
      <c r="A316" s="25"/>
      <c r="B316" s="25"/>
      <c r="C316" s="25"/>
      <c r="D316" s="25"/>
      <c r="E316" s="25"/>
      <c r="F316" s="25"/>
      <c r="G316" s="25"/>
      <c r="H316" s="25"/>
    </row>
    <row r="317" spans="1:8" ht="15.75" x14ac:dyDescent="0.3">
      <c r="A317" s="25"/>
      <c r="B317" s="25"/>
      <c r="C317" s="25"/>
      <c r="D317" s="25"/>
      <c r="E317" s="25"/>
      <c r="F317" s="25"/>
      <c r="G317" s="25"/>
      <c r="H317" s="25"/>
    </row>
    <row r="318" spans="1:8" ht="15.75" x14ac:dyDescent="0.3">
      <c r="A318" s="25"/>
      <c r="B318" s="25"/>
      <c r="C318" s="25"/>
      <c r="D318" s="25"/>
      <c r="E318" s="25"/>
      <c r="F318" s="25"/>
      <c r="G318" s="25"/>
      <c r="H318" s="25"/>
    </row>
    <row r="319" spans="1:8" ht="15.75" x14ac:dyDescent="0.3">
      <c r="A319" s="25"/>
      <c r="B319" s="25"/>
      <c r="C319" s="25"/>
      <c r="D319" s="25"/>
      <c r="E319" s="25"/>
      <c r="F319" s="25"/>
      <c r="G319" s="25"/>
      <c r="H319" s="25"/>
    </row>
    <row r="320" spans="1:8" ht="15.75" x14ac:dyDescent="0.3">
      <c r="A320" s="25"/>
      <c r="B320" s="25"/>
      <c r="C320" s="25"/>
      <c r="D320" s="25"/>
      <c r="E320" s="25"/>
      <c r="F320" s="25"/>
      <c r="G320" s="25"/>
      <c r="H320" s="25"/>
    </row>
    <row r="321" spans="1:8" ht="15.75" x14ac:dyDescent="0.3">
      <c r="A321" s="25"/>
      <c r="B321" s="25"/>
      <c r="C321" s="25"/>
      <c r="D321" s="25"/>
      <c r="E321" s="25"/>
      <c r="F321" s="25"/>
      <c r="G321" s="25"/>
      <c r="H321" s="25"/>
    </row>
    <row r="322" spans="1:8" ht="15.75" x14ac:dyDescent="0.3">
      <c r="A322" s="25"/>
      <c r="B322" s="25"/>
      <c r="C322" s="25"/>
      <c r="D322" s="25"/>
      <c r="E322" s="25"/>
      <c r="F322" s="25"/>
      <c r="G322" s="25"/>
      <c r="H322" s="25"/>
    </row>
    <row r="323" spans="1:8" ht="15.75" x14ac:dyDescent="0.3">
      <c r="A323" s="25"/>
      <c r="B323" s="25"/>
      <c r="C323" s="25"/>
      <c r="D323" s="25"/>
      <c r="E323" s="25"/>
      <c r="F323" s="25"/>
      <c r="G323" s="25"/>
      <c r="H323" s="25"/>
    </row>
    <row r="324" spans="1:8" ht="15.75" x14ac:dyDescent="0.3">
      <c r="A324" s="25"/>
      <c r="B324" s="25"/>
      <c r="C324" s="25"/>
      <c r="D324" s="25"/>
      <c r="E324" s="25"/>
      <c r="F324" s="25"/>
      <c r="G324" s="25"/>
      <c r="H324" s="25"/>
    </row>
    <row r="325" spans="1:8" ht="15.75" x14ac:dyDescent="0.3">
      <c r="A325" s="25"/>
      <c r="B325" s="25"/>
      <c r="C325" s="25"/>
      <c r="D325" s="25"/>
      <c r="E325" s="25"/>
      <c r="F325" s="25"/>
      <c r="G325" s="25"/>
      <c r="H325" s="25"/>
    </row>
    <row r="326" spans="1:8" ht="15.75" x14ac:dyDescent="0.3">
      <c r="A326" s="25"/>
      <c r="B326" s="25"/>
      <c r="C326" s="25"/>
      <c r="D326" s="25"/>
      <c r="E326" s="25"/>
      <c r="F326" s="25"/>
      <c r="G326" s="25"/>
      <c r="H326" s="25"/>
    </row>
    <row r="327" spans="1:8" ht="15.75" x14ac:dyDescent="0.3">
      <c r="A327" s="25"/>
      <c r="B327" s="25"/>
      <c r="C327" s="25"/>
      <c r="D327" s="25"/>
      <c r="E327" s="25"/>
      <c r="F327" s="25"/>
      <c r="G327" s="25"/>
      <c r="H327" s="25"/>
    </row>
    <row r="328" spans="1:8" ht="15.75" x14ac:dyDescent="0.3">
      <c r="A328" s="25"/>
      <c r="B328" s="25"/>
      <c r="C328" s="25"/>
      <c r="D328" s="25"/>
      <c r="E328" s="25"/>
      <c r="F328" s="25"/>
      <c r="G328" s="25"/>
      <c r="H328" s="25"/>
    </row>
    <row r="329" spans="1:8" ht="15.75" x14ac:dyDescent="0.3">
      <c r="A329" s="25"/>
      <c r="B329" s="25"/>
      <c r="C329" s="25"/>
      <c r="D329" s="25"/>
      <c r="E329" s="25"/>
      <c r="F329" s="25"/>
      <c r="G329" s="25"/>
      <c r="H329" s="25"/>
    </row>
    <row r="330" spans="1:8" x14ac:dyDescent="0.25">
      <c r="A330" s="22"/>
      <c r="B330" s="22"/>
      <c r="C330" s="22"/>
      <c r="D330" s="22"/>
      <c r="E330" s="22"/>
      <c r="F330" s="22"/>
      <c r="G330" s="22"/>
      <c r="H330" s="22"/>
    </row>
    <row r="331" spans="1:8" x14ac:dyDescent="0.25">
      <c r="A331" s="22"/>
      <c r="B331" s="22"/>
      <c r="C331" s="22"/>
      <c r="D331" s="22"/>
      <c r="E331" s="22"/>
      <c r="F331" s="22"/>
      <c r="G331" s="22"/>
      <c r="H331" s="22"/>
    </row>
  </sheetData>
  <mergeCells count="54">
    <mergeCell ref="A181:D181"/>
    <mergeCell ref="E181:H181"/>
    <mergeCell ref="A182:D198"/>
    <mergeCell ref="E182:H198"/>
    <mergeCell ref="A158:D158"/>
    <mergeCell ref="E158:H158"/>
    <mergeCell ref="A159:D159"/>
    <mergeCell ref="E159:H159"/>
    <mergeCell ref="A160:D176"/>
    <mergeCell ref="E160:H176"/>
    <mergeCell ref="A100:D116"/>
    <mergeCell ref="E100:H116"/>
    <mergeCell ref="A140:D140"/>
    <mergeCell ref="E140:H140"/>
    <mergeCell ref="A141:D157"/>
    <mergeCell ref="E141:H157"/>
    <mergeCell ref="A121:D121"/>
    <mergeCell ref="E121:H121"/>
    <mergeCell ref="A122:D138"/>
    <mergeCell ref="E122:H138"/>
    <mergeCell ref="A80:D80"/>
    <mergeCell ref="E80:H80"/>
    <mergeCell ref="A81:D97"/>
    <mergeCell ref="E81:H97"/>
    <mergeCell ref="A99:D99"/>
    <mergeCell ref="E99:H99"/>
    <mergeCell ref="A61:D61"/>
    <mergeCell ref="E61:H61"/>
    <mergeCell ref="A62:D78"/>
    <mergeCell ref="E62:H78"/>
    <mergeCell ref="A79:D79"/>
    <mergeCell ref="E79:H79"/>
    <mergeCell ref="A41:D56"/>
    <mergeCell ref="A3:D19"/>
    <mergeCell ref="E3:H19"/>
    <mergeCell ref="E41:H56"/>
    <mergeCell ref="A21:D21"/>
    <mergeCell ref="E21:H21"/>
    <mergeCell ref="A40:D40"/>
    <mergeCell ref="E40:H40"/>
    <mergeCell ref="A2:D2"/>
    <mergeCell ref="E2:H2"/>
    <mergeCell ref="A20:D20"/>
    <mergeCell ref="E20:H20"/>
    <mergeCell ref="A22:D38"/>
    <mergeCell ref="E22:H38"/>
    <mergeCell ref="E220:H236"/>
    <mergeCell ref="A200:D200"/>
    <mergeCell ref="E200:H200"/>
    <mergeCell ref="A201:D217"/>
    <mergeCell ref="E201:H217"/>
    <mergeCell ref="A219:D219"/>
    <mergeCell ref="E219:H219"/>
    <mergeCell ref="A220:D236"/>
  </mergeCells>
  <pageMargins left="0.70866141732283472" right="0.70866141732283472" top="0.9497916666666667" bottom="0.74803149606299213" header="0.31496062992125984" footer="0.31496062992125984"/>
  <pageSetup scale="96" orientation="portrait" r:id="rId1"/>
  <headerFooter>
    <oddHeader>&amp;L&amp;"Arial Narrow,Normal"&amp;10&amp;G&amp;C&amp;"Verdana,Negrita"&amp;9&amp;K404040
MONITOREO IN SITU - BANDAS ATRIBUIDAS AL SERVICIO
 DE RADIODIFUSIÓN DE TELEVISIÓN ANALÓGICA
REGISTRO NO. 0 0 X  - X X X X X X&amp;R&amp;G</oddHeader>
    <oddFooter xml:space="preserve">&amp;L&amp;G&amp;C&amp;"Verdana,Normal"&amp;9&amp;K404040Página &amp;P de &amp;N&amp;8
&amp;R&amp;"Verdana,Normal"&amp;9&amp;K404040Versión 5
 TRD 120.121.31.4&amp;8
</oddFooter>
  </headerFooter>
  <rowBreaks count="3" manualBreakCount="3">
    <brk id="59" max="7" man="1"/>
    <brk id="119" max="7" man="1"/>
    <brk id="179" max="7"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DCD71-A6DF-48A3-A579-B7B9B77373DD}">
  <sheetPr>
    <tabColor theme="4"/>
  </sheetPr>
  <dimension ref="A1:M23"/>
  <sheetViews>
    <sheetView view="pageBreakPreview" zoomScale="85" zoomScaleNormal="80" zoomScaleSheetLayoutView="85" workbookViewId="0">
      <selection activeCell="M3" sqref="M3:M23"/>
    </sheetView>
  </sheetViews>
  <sheetFormatPr baseColWidth="10" defaultColWidth="11.42578125" defaultRowHeight="15" x14ac:dyDescent="0.25"/>
  <cols>
    <col min="1" max="2" width="25.140625" customWidth="1"/>
    <col min="3" max="4" width="19.28515625" customWidth="1"/>
    <col min="5" max="5" width="21.85546875" customWidth="1"/>
    <col min="6" max="9" width="20.140625" customWidth="1"/>
    <col min="10" max="10" width="18.85546875" customWidth="1"/>
    <col min="11" max="11" width="23" customWidth="1"/>
    <col min="12" max="12" width="15" customWidth="1"/>
  </cols>
  <sheetData>
    <row r="1" spans="1:13" s="104" customFormat="1" ht="27" customHeight="1" x14ac:dyDescent="0.25">
      <c r="A1" s="569" t="s">
        <v>123</v>
      </c>
      <c r="B1" s="569" t="s">
        <v>124</v>
      </c>
      <c r="C1" s="569" t="s">
        <v>3</v>
      </c>
      <c r="D1" s="569" t="s">
        <v>10</v>
      </c>
      <c r="E1" s="569" t="s">
        <v>125</v>
      </c>
      <c r="F1" s="569" t="s">
        <v>126</v>
      </c>
      <c r="G1" s="569"/>
      <c r="H1" s="569" t="s">
        <v>127</v>
      </c>
      <c r="I1" s="569"/>
      <c r="J1" s="569" t="s">
        <v>128</v>
      </c>
      <c r="K1" s="569" t="s">
        <v>129</v>
      </c>
      <c r="L1" s="569" t="s">
        <v>130</v>
      </c>
      <c r="M1" s="569" t="s">
        <v>124</v>
      </c>
    </row>
    <row r="2" spans="1:13" s="104" customFormat="1" ht="42.75" customHeight="1" x14ac:dyDescent="0.25">
      <c r="A2" s="569"/>
      <c r="B2" s="569"/>
      <c r="C2" s="569"/>
      <c r="D2" s="569"/>
      <c r="E2" s="569"/>
      <c r="F2" s="341" t="s">
        <v>131</v>
      </c>
      <c r="G2" s="341" t="s">
        <v>132</v>
      </c>
      <c r="H2" s="341" t="s">
        <v>131</v>
      </c>
      <c r="I2" s="341" t="s">
        <v>132</v>
      </c>
      <c r="J2" s="569"/>
      <c r="K2" s="569"/>
      <c r="L2" s="569"/>
      <c r="M2" s="569"/>
    </row>
    <row r="3" spans="1:13" x14ac:dyDescent="0.25">
      <c r="A3" s="566">
        <f>Información_ANE!K$147</f>
        <v>0</v>
      </c>
      <c r="B3" s="566"/>
      <c r="C3" s="570">
        <f>Registro!E3</f>
        <v>0</v>
      </c>
      <c r="D3" s="570">
        <f>Registro!E4</f>
        <v>0</v>
      </c>
      <c r="E3" s="342">
        <f>Registro!D21</f>
        <v>0</v>
      </c>
      <c r="F3" s="338" t="str">
        <f>IFERROR(INDEX(referencias!$A$3:$E$52,(MATCH(SEGUIMIENTO_ANE!E3,referencias!$A$3:$A$52,0)),4),"NA")</f>
        <v>NA</v>
      </c>
      <c r="G3" s="338" t="str">
        <f>IFERROR(INDEX(referencias!$A$3:$E$52,(MATCH(SEGUIMIENTO_ANE!E3,referencias!$A$3:$A$52,0)),5),"NA")</f>
        <v>NA</v>
      </c>
      <c r="H3" s="342">
        <f>Registro!L21</f>
        <v>0</v>
      </c>
      <c r="I3" s="342">
        <f>Registro!M21</f>
        <v>0</v>
      </c>
      <c r="J3" s="339" t="str">
        <f>IFERROR((ABS(F3-H3))*1000,"NA")</f>
        <v>NA</v>
      </c>
      <c r="K3" s="340" t="str">
        <f>IFERROR((ABS(G3-I3))*1000,"NA")</f>
        <v>NA</v>
      </c>
      <c r="L3" s="566"/>
      <c r="M3" s="566"/>
    </row>
    <row r="4" spans="1:13" x14ac:dyDescent="0.25">
      <c r="A4" s="567"/>
      <c r="B4" s="567"/>
      <c r="C4" s="571"/>
      <c r="D4" s="571"/>
      <c r="E4" s="342">
        <f>Registro!D22</f>
        <v>0</v>
      </c>
      <c r="F4" s="338" t="str">
        <f>IFERROR(INDEX(referencias!$A$3:$E$52,(MATCH(SEGUIMIENTO_ANE!E4,referencias!$A$3:$A$52,0)),4),"NA")</f>
        <v>NA</v>
      </c>
      <c r="G4" s="338" t="str">
        <f>IFERROR(INDEX(referencias!$A$3:$E$52,(MATCH(SEGUIMIENTO_ANE!E4,referencias!$A$3:$A$52,0)),5),"NA")</f>
        <v>NA</v>
      </c>
      <c r="H4" s="342">
        <f>Registro!L22</f>
        <v>0</v>
      </c>
      <c r="I4" s="342">
        <f>Registro!M22</f>
        <v>0</v>
      </c>
      <c r="J4" s="339" t="str">
        <f t="shared" ref="J4:J12" si="0">IFERROR((ABS(F4-H4))*1000,"NA")</f>
        <v>NA</v>
      </c>
      <c r="K4" s="340" t="str">
        <f t="shared" ref="K4:K12" si="1">IFERROR((ABS(G4-I4))*1000,"NA")</f>
        <v>NA</v>
      </c>
      <c r="L4" s="567"/>
      <c r="M4" s="567"/>
    </row>
    <row r="5" spans="1:13" x14ac:dyDescent="0.25">
      <c r="A5" s="567"/>
      <c r="B5" s="567"/>
      <c r="C5" s="571"/>
      <c r="D5" s="571"/>
      <c r="E5" s="342">
        <f>Registro!D23</f>
        <v>0</v>
      </c>
      <c r="F5" s="338" t="str">
        <f>IFERROR(INDEX(referencias!$A$3:$E$52,(MATCH(SEGUIMIENTO_ANE!E5,referencias!$A$3:$A$52,0)),4),"NA")</f>
        <v>NA</v>
      </c>
      <c r="G5" s="338" t="str">
        <f>IFERROR(INDEX(referencias!$A$3:$E$52,(MATCH(SEGUIMIENTO_ANE!E5,referencias!$A$3:$A$52,0)),5),"NA")</f>
        <v>NA</v>
      </c>
      <c r="H5" s="342">
        <f>Registro!L23</f>
        <v>0</v>
      </c>
      <c r="I5" s="342">
        <f>Registro!M23</f>
        <v>0</v>
      </c>
      <c r="J5" s="339" t="str">
        <f t="shared" si="0"/>
        <v>NA</v>
      </c>
      <c r="K5" s="340" t="str">
        <f t="shared" si="1"/>
        <v>NA</v>
      </c>
      <c r="L5" s="567"/>
      <c r="M5" s="567"/>
    </row>
    <row r="6" spans="1:13" x14ac:dyDescent="0.25">
      <c r="A6" s="567"/>
      <c r="B6" s="567"/>
      <c r="C6" s="571"/>
      <c r="D6" s="571"/>
      <c r="E6" s="342">
        <f>Registro!D24</f>
        <v>0</v>
      </c>
      <c r="F6" s="338" t="str">
        <f>IFERROR(INDEX(referencias!$A$3:$E$52,(MATCH(SEGUIMIENTO_ANE!E6,referencias!$A$3:$A$52,0)),4),"NA")</f>
        <v>NA</v>
      </c>
      <c r="G6" s="338" t="str">
        <f>IFERROR(INDEX(referencias!$A$3:$E$52,(MATCH(SEGUIMIENTO_ANE!E6,referencias!$A$3:$A$52,0)),5),"NA")</f>
        <v>NA</v>
      </c>
      <c r="H6" s="342">
        <f>Registro!L24</f>
        <v>0</v>
      </c>
      <c r="I6" s="342">
        <f>Registro!M24</f>
        <v>0</v>
      </c>
      <c r="J6" s="339" t="str">
        <f t="shared" si="0"/>
        <v>NA</v>
      </c>
      <c r="K6" s="340" t="str">
        <f t="shared" si="1"/>
        <v>NA</v>
      </c>
      <c r="L6" s="567"/>
      <c r="M6" s="567"/>
    </row>
    <row r="7" spans="1:13" x14ac:dyDescent="0.25">
      <c r="A7" s="567"/>
      <c r="B7" s="567"/>
      <c r="C7" s="571"/>
      <c r="D7" s="571"/>
      <c r="E7" s="342">
        <f>Registro!D25</f>
        <v>0</v>
      </c>
      <c r="F7" s="338" t="str">
        <f>IFERROR(INDEX(referencias!$A$3:$E$52,(MATCH(SEGUIMIENTO_ANE!E7,referencias!$A$3:$A$52,0)),4),"NA")</f>
        <v>NA</v>
      </c>
      <c r="G7" s="338" t="str">
        <f>IFERROR(INDEX(referencias!$A$3:$E$52,(MATCH(SEGUIMIENTO_ANE!E7,referencias!$A$3:$A$52,0)),5),"NA")</f>
        <v>NA</v>
      </c>
      <c r="H7" s="342">
        <f>Registro!L25</f>
        <v>0</v>
      </c>
      <c r="I7" s="342">
        <f>Registro!M25</f>
        <v>0</v>
      </c>
      <c r="J7" s="339" t="str">
        <f t="shared" si="0"/>
        <v>NA</v>
      </c>
      <c r="K7" s="340" t="str">
        <f t="shared" si="1"/>
        <v>NA</v>
      </c>
      <c r="L7" s="567"/>
      <c r="M7" s="567"/>
    </row>
    <row r="8" spans="1:13" x14ac:dyDescent="0.25">
      <c r="A8" s="567"/>
      <c r="B8" s="567"/>
      <c r="C8" s="571"/>
      <c r="D8" s="571"/>
      <c r="E8" s="342">
        <f>Registro!D26</f>
        <v>0</v>
      </c>
      <c r="F8" s="338" t="str">
        <f>IFERROR(INDEX(referencias!$A$3:$E$52,(MATCH(SEGUIMIENTO_ANE!E8,referencias!$A$3:$A$52,0)),4),"NA")</f>
        <v>NA</v>
      </c>
      <c r="G8" s="338" t="str">
        <f>IFERROR(INDEX(referencias!$A$3:$E$52,(MATCH(SEGUIMIENTO_ANE!E8,referencias!$A$3:$A$52,0)),5),"NA")</f>
        <v>NA</v>
      </c>
      <c r="H8" s="342">
        <f>Registro!L26</f>
        <v>0</v>
      </c>
      <c r="I8" s="342">
        <f>Registro!M26</f>
        <v>0</v>
      </c>
      <c r="J8" s="339" t="str">
        <f t="shared" si="0"/>
        <v>NA</v>
      </c>
      <c r="K8" s="340" t="str">
        <f t="shared" si="1"/>
        <v>NA</v>
      </c>
      <c r="L8" s="567"/>
      <c r="M8" s="567"/>
    </row>
    <row r="9" spans="1:13" x14ac:dyDescent="0.25">
      <c r="A9" s="567"/>
      <c r="B9" s="567"/>
      <c r="C9" s="571"/>
      <c r="D9" s="571"/>
      <c r="E9" s="342" t="str">
        <f>Registro!D27</f>
        <v>NA</v>
      </c>
      <c r="F9" s="338" t="str">
        <f>IFERROR(INDEX(referencias!$A$3:$E$52,(MATCH(SEGUIMIENTO_ANE!E9,referencias!$A$3:$A$52,0)),4),"NA")</f>
        <v>NA</v>
      </c>
      <c r="G9" s="338" t="str">
        <f>IFERROR(INDEX(referencias!$A$3:$E$52,(MATCH(SEGUIMIENTO_ANE!E9,referencias!$A$3:$A$52,0)),5),"NA")</f>
        <v>NA</v>
      </c>
      <c r="H9" s="342" t="str">
        <f>Registro!L27</f>
        <v>NA</v>
      </c>
      <c r="I9" s="342" t="str">
        <f>Registro!M27</f>
        <v>NA</v>
      </c>
      <c r="J9" s="339" t="str">
        <f t="shared" si="0"/>
        <v>NA</v>
      </c>
      <c r="K9" s="340" t="str">
        <f t="shared" si="1"/>
        <v>NA</v>
      </c>
      <c r="L9" s="567"/>
      <c r="M9" s="567"/>
    </row>
    <row r="10" spans="1:13" x14ac:dyDescent="0.25">
      <c r="A10" s="567"/>
      <c r="B10" s="567"/>
      <c r="C10" s="571"/>
      <c r="D10" s="571"/>
      <c r="E10" s="342" t="str">
        <f>Registro!D28</f>
        <v>NA</v>
      </c>
      <c r="F10" s="338" t="str">
        <f>IFERROR(INDEX(referencias!$A$3:$E$52,(MATCH(SEGUIMIENTO_ANE!E10,referencias!$A$3:$A$52,0)),4),"NA")</f>
        <v>NA</v>
      </c>
      <c r="G10" s="338" t="str">
        <f>IFERROR(INDEX(referencias!$A$3:$E$52,(MATCH(SEGUIMIENTO_ANE!E10,referencias!$A$3:$A$52,0)),5),"NA")</f>
        <v>NA</v>
      </c>
      <c r="H10" s="342" t="str">
        <f>Registro!L28</f>
        <v>NA</v>
      </c>
      <c r="I10" s="342" t="str">
        <f>Registro!M28</f>
        <v>NA</v>
      </c>
      <c r="J10" s="339" t="str">
        <f t="shared" si="0"/>
        <v>NA</v>
      </c>
      <c r="K10" s="340" t="str">
        <f t="shared" si="1"/>
        <v>NA</v>
      </c>
      <c r="L10" s="567"/>
      <c r="M10" s="567"/>
    </row>
    <row r="11" spans="1:13" x14ac:dyDescent="0.25">
      <c r="A11" s="567"/>
      <c r="B11" s="567"/>
      <c r="C11" s="571"/>
      <c r="D11" s="571"/>
      <c r="E11" s="342" t="str">
        <f>Registro!D29</f>
        <v>NA</v>
      </c>
      <c r="F11" s="338" t="str">
        <f>IFERROR(INDEX(referencias!$A$3:$E$52,(MATCH(SEGUIMIENTO_ANE!E11,referencias!$A$3:$A$52,0)),4),"NA")</f>
        <v>NA</v>
      </c>
      <c r="G11" s="338" t="str">
        <f>IFERROR(INDEX(referencias!$A$3:$E$52,(MATCH(SEGUIMIENTO_ANE!E11,referencias!$A$3:$A$52,0)),5),"NA")</f>
        <v>NA</v>
      </c>
      <c r="H11" s="342" t="str">
        <f>Registro!L29</f>
        <v>NA</v>
      </c>
      <c r="I11" s="342" t="str">
        <f>Registro!M29</f>
        <v>NA</v>
      </c>
      <c r="J11" s="339" t="str">
        <f t="shared" si="0"/>
        <v>NA</v>
      </c>
      <c r="K11" s="340" t="str">
        <f t="shared" si="1"/>
        <v>NA</v>
      </c>
      <c r="L11" s="567"/>
      <c r="M11" s="567"/>
    </row>
    <row r="12" spans="1:13" x14ac:dyDescent="0.25">
      <c r="A12" s="567"/>
      <c r="B12" s="567"/>
      <c r="C12" s="571"/>
      <c r="D12" s="571"/>
      <c r="E12" s="342" t="str">
        <f>Registro!D30</f>
        <v>NA</v>
      </c>
      <c r="F12" s="338" t="str">
        <f>IFERROR(INDEX(referencias!$A$3:$E$52,(MATCH(SEGUIMIENTO_ANE!E12,referencias!$A$3:$A$52,0)),4),"NA")</f>
        <v>NA</v>
      </c>
      <c r="G12" s="338" t="str">
        <f>IFERROR(INDEX(referencias!$A$3:$E$52,(MATCH(SEGUIMIENTO_ANE!E12,referencias!$A$3:$A$52,0)),5),"NA")</f>
        <v>NA</v>
      </c>
      <c r="H12" s="342" t="str">
        <f>Registro!L30</f>
        <v>NA</v>
      </c>
      <c r="I12" s="342" t="str">
        <f>Registro!M30</f>
        <v>NA</v>
      </c>
      <c r="J12" s="339" t="str">
        <f t="shared" si="0"/>
        <v>NA</v>
      </c>
      <c r="K12" s="340" t="str">
        <f t="shared" si="1"/>
        <v>NA</v>
      </c>
      <c r="L12" s="567"/>
      <c r="M12" s="567"/>
    </row>
    <row r="13" spans="1:13" x14ac:dyDescent="0.25">
      <c r="A13" s="567"/>
      <c r="B13" s="567"/>
      <c r="C13" s="571"/>
      <c r="D13" s="571"/>
      <c r="E13" s="342" t="str">
        <f>Registro!D31</f>
        <v>NA</v>
      </c>
      <c r="F13" s="338" t="str">
        <f>IFERROR(INDEX(referencias!$A$3:$E$52,(MATCH(SEGUIMIENTO_ANE!E13,referencias!$A$3:$A$52,0)),4),"NA")</f>
        <v>NA</v>
      </c>
      <c r="G13" s="338" t="str">
        <f>IFERROR(INDEX(referencias!$A$3:$E$52,(MATCH(SEGUIMIENTO_ANE!E13,referencias!$A$3:$A$52,0)),5),"NA")</f>
        <v>NA</v>
      </c>
      <c r="H13" s="342" t="str">
        <f>Registro!L31</f>
        <v>NA</v>
      </c>
      <c r="I13" s="342" t="str">
        <f>Registro!M31</f>
        <v>NA</v>
      </c>
      <c r="J13" s="339" t="str">
        <f t="shared" ref="J13:J20" si="2">IFERROR((ABS(F13-H13))*1000,"NA")</f>
        <v>NA</v>
      </c>
      <c r="K13" s="340" t="str">
        <f t="shared" ref="K13:K20" si="3">IFERROR((ABS(G13-I13))*1000,"NA")</f>
        <v>NA</v>
      </c>
      <c r="L13" s="567"/>
      <c r="M13" s="567"/>
    </row>
    <row r="14" spans="1:13" x14ac:dyDescent="0.25">
      <c r="A14" s="567"/>
      <c r="B14" s="567"/>
      <c r="C14" s="571"/>
      <c r="D14" s="571"/>
      <c r="E14" s="342" t="str">
        <f>Registro!D32</f>
        <v>NA</v>
      </c>
      <c r="F14" s="338" t="str">
        <f>IFERROR(INDEX(referencias!$A$3:$E$52,(MATCH(SEGUIMIENTO_ANE!E14,referencias!$A$3:$A$52,0)),4),"NA")</f>
        <v>NA</v>
      </c>
      <c r="G14" s="338" t="str">
        <f>IFERROR(INDEX(referencias!$A$3:$E$52,(MATCH(SEGUIMIENTO_ANE!E14,referencias!$A$3:$A$52,0)),5),"NA")</f>
        <v>NA</v>
      </c>
      <c r="H14" s="342" t="str">
        <f>Registro!L32</f>
        <v>NA</v>
      </c>
      <c r="I14" s="342" t="str">
        <f>Registro!M32</f>
        <v>NA</v>
      </c>
      <c r="J14" s="339" t="str">
        <f t="shared" si="2"/>
        <v>NA</v>
      </c>
      <c r="K14" s="340" t="str">
        <f t="shared" si="3"/>
        <v>NA</v>
      </c>
      <c r="L14" s="567"/>
      <c r="M14" s="567"/>
    </row>
    <row r="15" spans="1:13" x14ac:dyDescent="0.25">
      <c r="A15" s="567"/>
      <c r="B15" s="567"/>
      <c r="C15" s="571"/>
      <c r="D15" s="571"/>
      <c r="E15" s="342" t="str">
        <f>Registro!D33</f>
        <v>NA</v>
      </c>
      <c r="F15" s="338" t="str">
        <f>IFERROR(INDEX(referencias!$A$3:$E$52,(MATCH(SEGUIMIENTO_ANE!E15,referencias!$A$3:$A$52,0)),4),"NA")</f>
        <v>NA</v>
      </c>
      <c r="G15" s="338" t="str">
        <f>IFERROR(INDEX(referencias!$A$3:$E$52,(MATCH(SEGUIMIENTO_ANE!E15,referencias!$A$3:$A$52,0)),5),"NA")</f>
        <v>NA</v>
      </c>
      <c r="H15" s="342" t="str">
        <f>Registro!L33</f>
        <v>NA</v>
      </c>
      <c r="I15" s="342" t="str">
        <f>Registro!M33</f>
        <v>NA</v>
      </c>
      <c r="J15" s="339" t="str">
        <f t="shared" si="2"/>
        <v>NA</v>
      </c>
      <c r="K15" s="340" t="str">
        <f t="shared" si="3"/>
        <v>NA</v>
      </c>
      <c r="L15" s="567"/>
      <c r="M15" s="567"/>
    </row>
    <row r="16" spans="1:13" x14ac:dyDescent="0.25">
      <c r="A16" s="567"/>
      <c r="B16" s="567"/>
      <c r="C16" s="571"/>
      <c r="D16" s="571"/>
      <c r="E16" s="342" t="str">
        <f>Registro!D34</f>
        <v>NA</v>
      </c>
      <c r="F16" s="338" t="str">
        <f>IFERROR(INDEX(referencias!$A$3:$E$52,(MATCH(SEGUIMIENTO_ANE!E16,referencias!$A$3:$A$52,0)),4),"NA")</f>
        <v>NA</v>
      </c>
      <c r="G16" s="338" t="str">
        <f>IFERROR(INDEX(referencias!$A$3:$E$52,(MATCH(SEGUIMIENTO_ANE!E16,referencias!$A$3:$A$52,0)),5),"NA")</f>
        <v>NA</v>
      </c>
      <c r="H16" s="342" t="str">
        <f>Registro!L34</f>
        <v>NA</v>
      </c>
      <c r="I16" s="342" t="str">
        <f>Registro!M34</f>
        <v>NA</v>
      </c>
      <c r="J16" s="339" t="str">
        <f t="shared" si="2"/>
        <v>NA</v>
      </c>
      <c r="K16" s="340" t="str">
        <f t="shared" si="3"/>
        <v>NA</v>
      </c>
      <c r="L16" s="567"/>
      <c r="M16" s="567"/>
    </row>
    <row r="17" spans="1:13" x14ac:dyDescent="0.25">
      <c r="A17" s="567"/>
      <c r="B17" s="567"/>
      <c r="C17" s="571"/>
      <c r="D17" s="571"/>
      <c r="E17" s="342" t="str">
        <f>Registro!D35</f>
        <v>NA</v>
      </c>
      <c r="F17" s="338" t="str">
        <f>IFERROR(INDEX(referencias!$A$3:$E$52,(MATCH(SEGUIMIENTO_ANE!E17,referencias!$A$3:$A$52,0)),4),"NA")</f>
        <v>NA</v>
      </c>
      <c r="G17" s="338" t="str">
        <f>IFERROR(INDEX(referencias!$A$3:$E$52,(MATCH(SEGUIMIENTO_ANE!E17,referencias!$A$3:$A$52,0)),5),"NA")</f>
        <v>NA</v>
      </c>
      <c r="H17" s="342" t="str">
        <f>Registro!L35</f>
        <v>NA</v>
      </c>
      <c r="I17" s="342" t="str">
        <f>Registro!M35</f>
        <v>NA</v>
      </c>
      <c r="J17" s="339" t="str">
        <f t="shared" si="2"/>
        <v>NA</v>
      </c>
      <c r="K17" s="340" t="str">
        <f t="shared" si="3"/>
        <v>NA</v>
      </c>
      <c r="L17" s="567"/>
      <c r="M17" s="567"/>
    </row>
    <row r="18" spans="1:13" x14ac:dyDescent="0.25">
      <c r="A18" s="567"/>
      <c r="B18" s="567"/>
      <c r="C18" s="571"/>
      <c r="D18" s="571"/>
      <c r="E18" s="342" t="str">
        <f>Registro!D36</f>
        <v>NA</v>
      </c>
      <c r="F18" s="338" t="str">
        <f>IFERROR(INDEX(referencias!$A$3:$E$52,(MATCH(SEGUIMIENTO_ANE!E18,referencias!$A$3:$A$52,0)),4),"NA")</f>
        <v>NA</v>
      </c>
      <c r="G18" s="338" t="str">
        <f>IFERROR(INDEX(referencias!$A$3:$E$52,(MATCH(SEGUIMIENTO_ANE!E18,referencias!$A$3:$A$52,0)),5),"NA")</f>
        <v>NA</v>
      </c>
      <c r="H18" s="342" t="str">
        <f>Registro!L36</f>
        <v>NA</v>
      </c>
      <c r="I18" s="342" t="str">
        <f>Registro!M36</f>
        <v>NA</v>
      </c>
      <c r="J18" s="339" t="str">
        <f t="shared" si="2"/>
        <v>NA</v>
      </c>
      <c r="K18" s="340" t="str">
        <f t="shared" si="3"/>
        <v>NA</v>
      </c>
      <c r="L18" s="567"/>
      <c r="M18" s="567"/>
    </row>
    <row r="19" spans="1:13" x14ac:dyDescent="0.25">
      <c r="A19" s="567"/>
      <c r="B19" s="567"/>
      <c r="C19" s="571"/>
      <c r="D19" s="571"/>
      <c r="E19" s="342" t="str">
        <f>Registro!D37</f>
        <v>NA</v>
      </c>
      <c r="F19" s="338" t="str">
        <f>IFERROR(INDEX(referencias!$A$3:$E$52,(MATCH(SEGUIMIENTO_ANE!E19,referencias!$A$3:$A$52,0)),4),"NA")</f>
        <v>NA</v>
      </c>
      <c r="G19" s="338" t="str">
        <f>IFERROR(INDEX(referencias!$A$3:$E$52,(MATCH(SEGUIMIENTO_ANE!E19,referencias!$A$3:$A$52,0)),5),"NA")</f>
        <v>NA</v>
      </c>
      <c r="H19" s="342" t="str">
        <f>Registro!L37</f>
        <v>NA</v>
      </c>
      <c r="I19" s="342" t="str">
        <f>Registro!M37</f>
        <v>NA</v>
      </c>
      <c r="J19" s="339" t="str">
        <f t="shared" si="2"/>
        <v>NA</v>
      </c>
      <c r="K19" s="340" t="str">
        <f t="shared" si="3"/>
        <v>NA</v>
      </c>
      <c r="L19" s="567"/>
      <c r="M19" s="567"/>
    </row>
    <row r="20" spans="1:13" x14ac:dyDescent="0.25">
      <c r="A20" s="567"/>
      <c r="B20" s="567"/>
      <c r="C20" s="571"/>
      <c r="D20" s="571"/>
      <c r="E20" s="342" t="str">
        <f>Registro!D41</f>
        <v>NA</v>
      </c>
      <c r="F20" s="338" t="str">
        <f>IFERROR(INDEX(referencias!$A$3:$E$52,(MATCH(SEGUIMIENTO_ANE!E20,referencias!$A$3:$A$52,0)),4),"NA")</f>
        <v>NA</v>
      </c>
      <c r="G20" s="338" t="str">
        <f>IFERROR(INDEX(referencias!$A$3:$E$52,(MATCH(SEGUIMIENTO_ANE!E20,referencias!$A$3:$A$52,0)),5),"NA")</f>
        <v>NA</v>
      </c>
      <c r="H20" s="342" t="str">
        <f>Registro!L41</f>
        <v>NA</v>
      </c>
      <c r="I20" s="342" t="str">
        <f>Registro!M41</f>
        <v>NA</v>
      </c>
      <c r="J20" s="339" t="str">
        <f t="shared" si="2"/>
        <v>NA</v>
      </c>
      <c r="K20" s="340" t="str">
        <f t="shared" si="3"/>
        <v>NA</v>
      </c>
      <c r="L20" s="567"/>
      <c r="M20" s="567"/>
    </row>
    <row r="21" spans="1:13" x14ac:dyDescent="0.25">
      <c r="A21" s="567"/>
      <c r="B21" s="567"/>
      <c r="C21" s="571"/>
      <c r="D21" s="571"/>
      <c r="E21" s="342">
        <f>Registro!D42</f>
        <v>0</v>
      </c>
      <c r="F21" s="338" t="str">
        <f>IFERROR(INDEX(referencias!$A$3:$E$52,(MATCH(SEGUIMIENTO_ANE!E21,referencias!$A$3:$A$52,0)),4),"NA")</f>
        <v>NA</v>
      </c>
      <c r="G21" s="338" t="str">
        <f>IFERROR(INDEX(referencias!$A$3:$E$52,(MATCH(SEGUIMIENTO_ANE!E21,referencias!$A$3:$A$52,0)),5),"NA")</f>
        <v>NA</v>
      </c>
      <c r="H21" s="342">
        <f>Registro!L42</f>
        <v>0</v>
      </c>
      <c r="I21" s="342">
        <f>Registro!M42</f>
        <v>0</v>
      </c>
      <c r="J21" s="339" t="str">
        <f t="shared" ref="J21:J23" si="4">IFERROR((ABS(F21-H21))*1000,"NA")</f>
        <v>NA</v>
      </c>
      <c r="K21" s="340" t="str">
        <f t="shared" ref="K21:K23" si="5">IFERROR((ABS(G21-I21))*1000,"NA")</f>
        <v>NA</v>
      </c>
      <c r="L21" s="567"/>
      <c r="M21" s="567"/>
    </row>
    <row r="22" spans="1:13" x14ac:dyDescent="0.25">
      <c r="A22" s="567"/>
      <c r="B22" s="567"/>
      <c r="C22" s="571"/>
      <c r="D22" s="571"/>
      <c r="E22" s="342">
        <f>Registro!D43</f>
        <v>0</v>
      </c>
      <c r="F22" s="338" t="str">
        <f>IFERROR(INDEX(referencias!$A$3:$E$52,(MATCH(SEGUIMIENTO_ANE!E22,referencias!$A$3:$A$52,0)),4),"NA")</f>
        <v>NA</v>
      </c>
      <c r="G22" s="338" t="str">
        <f>IFERROR(INDEX(referencias!$A$3:$E$52,(MATCH(SEGUIMIENTO_ANE!E22,referencias!$A$3:$A$52,0)),5),"NA")</f>
        <v>NA</v>
      </c>
      <c r="H22" s="342">
        <f>Registro!L43</f>
        <v>0</v>
      </c>
      <c r="I22" s="342">
        <f>Registro!M43</f>
        <v>0</v>
      </c>
      <c r="J22" s="339" t="str">
        <f t="shared" si="4"/>
        <v>NA</v>
      </c>
      <c r="K22" s="340" t="str">
        <f t="shared" si="5"/>
        <v>NA</v>
      </c>
      <c r="L22" s="567"/>
      <c r="M22" s="567"/>
    </row>
    <row r="23" spans="1:13" x14ac:dyDescent="0.25">
      <c r="A23" s="568"/>
      <c r="B23" s="568"/>
      <c r="C23" s="572"/>
      <c r="D23" s="572"/>
      <c r="E23" s="342">
        <f>Registro!D44</f>
        <v>0</v>
      </c>
      <c r="F23" s="338" t="str">
        <f>IFERROR(INDEX(referencias!$A$3:$E$52,(MATCH(SEGUIMIENTO_ANE!E23,referencias!$A$3:$A$52,0)),4),"NA")</f>
        <v>NA</v>
      </c>
      <c r="G23" s="338" t="str">
        <f>IFERROR(INDEX(referencias!$A$3:$E$52,(MATCH(SEGUIMIENTO_ANE!E23,referencias!$A$3:$A$52,0)),5),"NA")</f>
        <v>NA</v>
      </c>
      <c r="H23" s="342">
        <f>Registro!L44</f>
        <v>0</v>
      </c>
      <c r="I23" s="342">
        <f>Registro!M44</f>
        <v>0</v>
      </c>
      <c r="J23" s="339" t="str">
        <f t="shared" si="4"/>
        <v>NA</v>
      </c>
      <c r="K23" s="340" t="str">
        <f t="shared" si="5"/>
        <v>NA</v>
      </c>
      <c r="L23" s="568"/>
      <c r="M23" s="568"/>
    </row>
  </sheetData>
  <sheetProtection algorithmName="SHA-512" hashValue="V7Wv+b0A49EcPatguYEvypcW96iypz/ezAa/RVrJ/LhbW/iD8xpC9sHxWN/x5wmJnV+zfHSUnwD7VCkMzoD8rw==" saltValue="+giQ1jCHWPYoNcUG3CXijQ==" spinCount="100000" sheet="1" scenarios="1"/>
  <mergeCells count="17">
    <mergeCell ref="M1:M2"/>
    <mergeCell ref="L3:L23"/>
    <mergeCell ref="M3:M23"/>
    <mergeCell ref="F1:G1"/>
    <mergeCell ref="A1:A2"/>
    <mergeCell ref="B1:B2"/>
    <mergeCell ref="C1:C2"/>
    <mergeCell ref="D1:D2"/>
    <mergeCell ref="E1:E2"/>
    <mergeCell ref="A3:A23"/>
    <mergeCell ref="B3:B23"/>
    <mergeCell ref="C3:C23"/>
    <mergeCell ref="D3:D23"/>
    <mergeCell ref="H1:I1"/>
    <mergeCell ref="J1:J2"/>
    <mergeCell ref="K1:K2"/>
    <mergeCell ref="L1:L2"/>
  </mergeCells>
  <conditionalFormatting sqref="J3:J23">
    <cfRule type="cellIs" dxfId="34" priority="1" operator="greaterThanOrEqual">
      <formula>2</formula>
    </cfRule>
  </conditionalFormatting>
  <pageMargins left="0.7" right="0.7" top="0.75" bottom="0.75" header="0.3" footer="0.3"/>
  <pageSetup scale="34" orientation="portrait" r:id="rId1"/>
  <headerFooter>
    <oddFooter>&amp;R_x000D_&amp;1#&amp;"Calibri"&amp;10&amp;K000000 Información pública de la ANE</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DF1B9247-06CA-4C0F-A30C-69FE7CAD2985}">
          <x14:formula1>
            <xm:f>referencias!$O$48:$O$49</xm:f>
          </x14:formula1>
          <xm:sqref>L3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9C5DE-D0B9-45C9-8B27-9E1556D49428}">
  <sheetPr>
    <tabColor rgb="FFFFFF00"/>
  </sheetPr>
  <dimension ref="A1:AA22"/>
  <sheetViews>
    <sheetView tabSelected="1" view="pageBreakPreview" zoomScaleNormal="90" zoomScaleSheetLayoutView="100" workbookViewId="0">
      <selection activeCell="H3" sqref="H3"/>
    </sheetView>
  </sheetViews>
  <sheetFormatPr baseColWidth="10" defaultColWidth="11.42578125" defaultRowHeight="15" x14ac:dyDescent="0.25"/>
  <cols>
    <col min="1" max="1" width="23.5703125" bestFit="1" customWidth="1"/>
    <col min="2" max="2" width="4" bestFit="1" customWidth="1"/>
    <col min="3" max="3" width="10.42578125" bestFit="1" customWidth="1"/>
    <col min="4" max="4" width="8.140625" customWidth="1"/>
    <col min="5" max="5" width="18.140625" customWidth="1"/>
    <col min="6" max="6" width="18.5703125" customWidth="1"/>
    <col min="7" max="7" width="9.28515625" customWidth="1"/>
    <col min="8" max="8" width="12.5703125" customWidth="1"/>
    <col min="9" max="9" width="14.140625" customWidth="1"/>
    <col min="10" max="10" width="14.5703125" customWidth="1"/>
    <col min="11" max="11" width="13.140625" customWidth="1"/>
    <col min="12" max="12" width="12.140625" customWidth="1"/>
    <col min="13" max="13" width="13" bestFit="1" customWidth="1"/>
    <col min="14" max="14" width="13.42578125" customWidth="1"/>
    <col min="15" max="15" width="16.85546875" customWidth="1"/>
    <col min="16" max="16" width="17.7109375" customWidth="1"/>
    <col min="17" max="17" width="14.5703125" customWidth="1"/>
    <col min="18" max="18" width="14" customWidth="1"/>
    <col min="19" max="19" width="15.85546875" customWidth="1"/>
    <col min="20" max="20" width="11.85546875" bestFit="1" customWidth="1"/>
    <col min="21" max="21" width="22.5703125" customWidth="1"/>
    <col min="22" max="22" width="17.140625" customWidth="1"/>
    <col min="23" max="23" width="16.140625" customWidth="1"/>
    <col min="24" max="24" width="16.7109375" customWidth="1"/>
    <col min="25" max="25" width="9.85546875" customWidth="1"/>
    <col min="26" max="26" width="15.7109375" bestFit="1" customWidth="1"/>
    <col min="27" max="27" width="16.7109375" bestFit="1" customWidth="1"/>
    <col min="28" max="28" width="10.85546875" customWidth="1"/>
  </cols>
  <sheetData>
    <row r="1" spans="1:27" s="105" customFormat="1" ht="38.25" x14ac:dyDescent="0.25">
      <c r="A1" s="343" t="s">
        <v>133</v>
      </c>
      <c r="B1" s="343" t="s">
        <v>34</v>
      </c>
      <c r="C1" s="344" t="s">
        <v>134</v>
      </c>
      <c r="D1" s="343" t="s">
        <v>135</v>
      </c>
      <c r="E1" s="343" t="s">
        <v>136</v>
      </c>
      <c r="F1" s="343" t="s">
        <v>137</v>
      </c>
      <c r="G1" s="343" t="s">
        <v>138</v>
      </c>
      <c r="H1" s="343" t="s">
        <v>139</v>
      </c>
      <c r="I1" s="345" t="s">
        <v>140</v>
      </c>
      <c r="J1" s="345" t="s">
        <v>141</v>
      </c>
      <c r="K1" s="343" t="s">
        <v>142</v>
      </c>
      <c r="L1" s="343" t="s">
        <v>143</v>
      </c>
      <c r="M1" s="343" t="s">
        <v>144</v>
      </c>
      <c r="N1" s="343" t="s">
        <v>145</v>
      </c>
      <c r="O1" s="343" t="s">
        <v>146</v>
      </c>
      <c r="P1" s="346" t="s">
        <v>147</v>
      </c>
      <c r="Q1" s="346" t="s">
        <v>148</v>
      </c>
      <c r="R1" s="346" t="s">
        <v>149</v>
      </c>
      <c r="S1" s="346" t="s">
        <v>150</v>
      </c>
      <c r="T1" s="347" t="s">
        <v>151</v>
      </c>
      <c r="U1" s="346" t="s">
        <v>3</v>
      </c>
      <c r="V1" s="346" t="s">
        <v>10</v>
      </c>
      <c r="W1" s="346" t="s">
        <v>152</v>
      </c>
      <c r="X1" s="346" t="s">
        <v>153</v>
      </c>
      <c r="Y1" s="346" t="s">
        <v>154</v>
      </c>
      <c r="Z1" s="346" t="s">
        <v>155</v>
      </c>
      <c r="AA1" s="346" t="s">
        <v>156</v>
      </c>
    </row>
    <row r="2" spans="1:27" x14ac:dyDescent="0.25">
      <c r="A2" s="348" t="str" cm="1">
        <f t="array" ref="A2">IF(INDEX(Registro!$A$21:$A$41,ROW()-1)&lt;&gt;"NANo Aplica",INDEX(Registro!$A$21:$A$41,ROW()-1),"")</f>
        <v/>
      </c>
      <c r="B2" s="348" t="str">
        <f>IFERROR(INDEX(Registro!$A$21:$X$41,MATCH($A2,Registro!$A$21:$A$41,0),2),"")</f>
        <v/>
      </c>
      <c r="C2" s="349" t="str">
        <f>IFERROR(INDEX(Registro!$A$21:$X$41,MATCH($A2,Registro!$A$21:$A$41,0),3),"")</f>
        <v/>
      </c>
      <c r="D2" s="348" t="str">
        <f>IFERROR(INDEX(Registro!$A$21:$X$41,MATCH($A2,Registro!$A$21:$A$41,0),4),"")</f>
        <v/>
      </c>
      <c r="E2" s="348" t="str">
        <f>IFERROR(INDEX(Registro!$A$21:$X$41,MATCH($A2,Registro!$A$21:$A$41,0),5),"")</f>
        <v/>
      </c>
      <c r="F2" s="348" t="str">
        <f>IFERROR(INDEX(Registro!$A$21:$X$41,MATCH($A2,Registro!$A$21:$A$41,0),6),"")</f>
        <v/>
      </c>
      <c r="G2" s="350" t="str">
        <f>IFERROR(INDEX(Registro!$A$21:$X$41,MATCH($A2,Registro!$A$21:$A$41,0),7),"")</f>
        <v/>
      </c>
      <c r="H2" s="351" t="str">
        <f>IFERROR(INDEX(Registro!$A$21:$X$41,MATCH($A2,Registro!$A$21:$A$41,0),8),"")</f>
        <v/>
      </c>
      <c r="I2" s="352" t="str">
        <f>IFERROR(INDEX(Registro!$A$21:$X$41,MATCH($A2,Registro!$A$21:$A$41,0),10),"")</f>
        <v/>
      </c>
      <c r="J2" s="352" t="str">
        <f>IFERROR(INDEX(Registro!$A$21:$X$41,MATCH($A2,Registro!$A$21:$A$41,0),11),"")</f>
        <v/>
      </c>
      <c r="K2" s="352" t="str">
        <f>IFERROR(INDEX(Registro!$A$21:$X$41,MATCH($A2,Registro!$A$21:$A$41,0),12),"")</f>
        <v/>
      </c>
      <c r="L2" s="352" t="str">
        <f>IFERROR(INDEX(Registro!$A$21:$X$41,MATCH($A2,Registro!$A$21:$A$41,0),13),"")</f>
        <v/>
      </c>
      <c r="M2" s="348" t="str">
        <f>IFERROR(INDEX(Registro!$A$21:$X$41,MATCH($A2,Registro!$A$21:$A$41,0),15),"")</f>
        <v/>
      </c>
      <c r="N2" s="348" t="str">
        <f>IFERROR(INDEX(Registro!$A$21:$X$41,MATCH($A2,Registro!$A$21:$A$41,0),16),"")</f>
        <v/>
      </c>
      <c r="O2" s="352" t="str">
        <f>IFERROR(INDEX(Registro!$A$21:$X$41,MATCH($A2,Registro!$A$21:$A$41,0),18),"")</f>
        <v/>
      </c>
      <c r="P2" s="353" t="str">
        <f>IFERROR(INDEX(Registro!$A$21:$X$41,MATCH($A2,Registro!$A$21:$A$41,0),19),"")</f>
        <v/>
      </c>
      <c r="Q2" s="348" t="str">
        <f>IFERROR(INDEX(Registro!$A$21:$X$41,MATCH($A2,Registro!$A$21:$A$41,0),20),"")</f>
        <v/>
      </c>
      <c r="R2" s="348" t="str">
        <f>IFERROR(INDEX(Registro!$A$21:$X$41,MATCH($A2,Registro!$A$21:$A$41,0),21),"")</f>
        <v/>
      </c>
      <c r="S2" s="348" t="str">
        <f>IFERROR(INDEX(Registro!$A$21:$X$41,MATCH($A2,Registro!$A$21:$A$41,0),22),"")</f>
        <v/>
      </c>
      <c r="T2" s="354" t="e" cm="1">
        <f t="array" ref="T2">repetirNveces(Registro!L$3,COUNT(Registro!D21:D41),)</f>
        <v>#VALUE!</v>
      </c>
      <c r="U2" s="348" t="e" cm="1">
        <f t="array" ref="U2">repetirNveces(Registro!E3,COUNT(Registro!D21:D41),)</f>
        <v>#VALUE!</v>
      </c>
      <c r="V2" s="348" t="e" cm="1">
        <f t="array" ref="V2">repetirNveces(Registro!E4,COUNT(Registro!D21:D41),)</f>
        <v>#VALUE!</v>
      </c>
      <c r="W2" s="348" t="str" cm="1">
        <f t="array" ref="W2:W7">repetirNveces(Registro!E6,COUNT(Registro!D21:D41),)</f>
        <v>X° X'XX,XX"N</v>
      </c>
      <c r="X2" s="348" t="str" cm="1">
        <f t="array" ref="X2:X7">repetirNveces(Registro!E7,COUNT(Registro!D21:D41),)</f>
        <v>XX° X'XX,XX"W</v>
      </c>
      <c r="Y2" s="348" t="e" cm="1">
        <f t="array" ref="Y2">repetirNveces(Registro!E9,COUNT(Registro!D21:D41),)</f>
        <v>#VALUE!</v>
      </c>
      <c r="Z2" s="355" t="str" cm="1">
        <f t="array" ref="Z2:Z7">repetirNveces(Registro!G6,COUNT(Registro!D21:D41),)</f>
        <v/>
      </c>
      <c r="AA2" s="355" t="str" cm="1">
        <f t="array" ref="AA2:AA7">repetirNveces(Registro!G7,COUNT(Registro!D21:D41),)</f>
        <v/>
      </c>
    </row>
    <row r="3" spans="1:27" x14ac:dyDescent="0.25">
      <c r="A3" s="348" t="str" cm="1">
        <f t="array" ref="A3">IF(INDEX(Registro!$A$21:$A$41,ROW()-1)&lt;&gt;"NANo Aplica",INDEX(Registro!$A$21:$A$41,ROW()-1),"")</f>
        <v/>
      </c>
      <c r="B3" s="348" t="str">
        <f>IFERROR(INDEX(Registro!$A$21:$X$41,MATCH($A3,Registro!$A$21:$A$41,0),2),"")</f>
        <v/>
      </c>
      <c r="C3" s="349" t="str">
        <f>IFERROR(INDEX(Registro!$A$21:$X$41,MATCH($A3,Registro!$A$21:$A$41,0),3),"")</f>
        <v/>
      </c>
      <c r="D3" s="348" t="str">
        <f>IFERROR(INDEX(Registro!$A$21:$X$41,MATCH($A3,Registro!$A$21:$A$41,0),4),"")</f>
        <v/>
      </c>
      <c r="E3" s="348" t="str">
        <f>IFERROR(INDEX(Registro!$A$21:$X$41,MATCH($A3,Registro!$A$21:$A$41,0),5),"")</f>
        <v/>
      </c>
      <c r="F3" s="348" t="str">
        <f>IFERROR(INDEX(Registro!$A$21:$X$41,MATCH($A3,Registro!$A$21:$A$41,0),6),"")</f>
        <v/>
      </c>
      <c r="G3" s="350" t="str">
        <f>IFERROR(INDEX(Registro!$A$21:$X$41,MATCH($A3,Registro!$A$21:$A$41,0),7),"")</f>
        <v/>
      </c>
      <c r="H3" s="351" t="str">
        <f>IFERROR(INDEX(Registro!$A$21:$X$41,MATCH($A3,Registro!$A$21:$A$41,0),8),"")</f>
        <v/>
      </c>
      <c r="I3" s="352" t="str">
        <f>IFERROR(INDEX(Registro!$A$21:$X$41,MATCH($A3,Registro!$A$21:$A$41,0),10),"")</f>
        <v/>
      </c>
      <c r="J3" s="352" t="str">
        <f>IFERROR(INDEX(Registro!$A$21:$X$41,MATCH($A3,Registro!$A$21:$A$41,0),11),"")</f>
        <v/>
      </c>
      <c r="K3" s="352" t="str">
        <f>IFERROR(INDEX(Registro!$A$21:$X$41,MATCH($A3,Registro!$A$21:$A$41,0),12),"")</f>
        <v/>
      </c>
      <c r="L3" s="352" t="str">
        <f>IFERROR(INDEX(Registro!$A$21:$X$41,MATCH($A3,Registro!$A$21:$A$41,0),13),"")</f>
        <v/>
      </c>
      <c r="M3" s="348" t="str">
        <f>IFERROR(INDEX(Registro!$A$21:$X$41,MATCH($A3,Registro!$A$21:$A$41,0),15),"")</f>
        <v/>
      </c>
      <c r="N3" s="348" t="str">
        <f>IFERROR(INDEX(Registro!$A$21:$X$41,MATCH($A3,Registro!$A$21:$A$41,0),16),"")</f>
        <v/>
      </c>
      <c r="O3" s="352" t="str">
        <f>IFERROR(INDEX(Registro!$A$21:$X$41,MATCH($A3,Registro!$A$21:$A$41,0),18),"")</f>
        <v/>
      </c>
      <c r="P3" s="353" t="str">
        <f>IFERROR(INDEX(Registro!$A$21:$X$41,MATCH($A3,Registro!$A$21:$A$41,0),19),"")</f>
        <v/>
      </c>
      <c r="Q3" s="348" t="str">
        <f>IFERROR(INDEX(Registro!$A$21:$X$41,MATCH($A3,Registro!$A$21:$A$41,0),20),"")</f>
        <v/>
      </c>
      <c r="R3" s="348" t="str">
        <f>IFERROR(INDEX(Registro!$A$21:$X$41,MATCH($A3,Registro!$A$21:$A$41,0),21),"")</f>
        <v/>
      </c>
      <c r="S3" s="348" t="str">
        <f>IFERROR(INDEX(Registro!$A$21:$X$41,MATCH($A3,Registro!$A$21:$A$41,0),22),"")</f>
        <v/>
      </c>
      <c r="T3" s="354"/>
      <c r="U3" s="348"/>
      <c r="V3" s="348"/>
      <c r="W3" s="348" t="str">
        <v>X° X'XX,XX"N</v>
      </c>
      <c r="X3" s="348" t="str">
        <v>XX° X'XX,XX"W</v>
      </c>
      <c r="Y3" s="348"/>
      <c r="Z3" s="355" t="str">
        <v/>
      </c>
      <c r="AA3" s="355" t="str">
        <v/>
      </c>
    </row>
    <row r="4" spans="1:27" x14ac:dyDescent="0.25">
      <c r="A4" s="348" t="str" cm="1">
        <f t="array" ref="A4">IF(INDEX(Registro!$A$21:$A$41,ROW()-1)&lt;&gt;"NANo Aplica",INDEX(Registro!$A$21:$A$41,ROW()-1),"")</f>
        <v/>
      </c>
      <c r="B4" s="348" t="str">
        <f>IFERROR(INDEX(Registro!$A$21:$X$41,MATCH($A4,Registro!$A$21:$A$41,0),2),"")</f>
        <v/>
      </c>
      <c r="C4" s="349" t="str">
        <f>IFERROR(INDEX(Registro!$A$21:$X$41,MATCH($A4,Registro!$A$21:$A$41,0),3),"")</f>
        <v/>
      </c>
      <c r="D4" s="348" t="str">
        <f>IFERROR(INDEX(Registro!$A$21:$X$41,MATCH($A4,Registro!$A$21:$A$41,0),4),"")</f>
        <v/>
      </c>
      <c r="E4" s="348" t="str">
        <f>IFERROR(INDEX(Registro!$A$21:$X$41,MATCH($A4,Registro!$A$21:$A$41,0),5),"")</f>
        <v/>
      </c>
      <c r="F4" s="348" t="str">
        <f>IFERROR(INDEX(Registro!$A$21:$X$41,MATCH($A4,Registro!$A$21:$A$41,0),6),"")</f>
        <v/>
      </c>
      <c r="G4" s="350" t="str">
        <f>IFERROR(INDEX(Registro!$A$21:$X$41,MATCH($A4,Registro!$A$21:$A$41,0),7),"")</f>
        <v/>
      </c>
      <c r="H4" s="351" t="str">
        <f>IFERROR(INDEX(Registro!$A$21:$X$41,MATCH($A4,Registro!$A$21:$A$41,0),8),"")</f>
        <v/>
      </c>
      <c r="I4" s="352" t="str">
        <f>IFERROR(INDEX(Registro!$A$21:$X$41,MATCH($A4,Registro!$A$21:$A$41,0),10),"")</f>
        <v/>
      </c>
      <c r="J4" s="352" t="str">
        <f>IFERROR(INDEX(Registro!$A$21:$X$41,MATCH($A4,Registro!$A$21:$A$41,0),11),"")</f>
        <v/>
      </c>
      <c r="K4" s="352" t="str">
        <f>IFERROR(INDEX(Registro!$A$21:$X$41,MATCH($A4,Registro!$A$21:$A$41,0),12),"")</f>
        <v/>
      </c>
      <c r="L4" s="352" t="str">
        <f>IFERROR(INDEX(Registro!$A$21:$X$41,MATCH($A4,Registro!$A$21:$A$41,0),13),"")</f>
        <v/>
      </c>
      <c r="M4" s="348" t="str">
        <f>IFERROR(INDEX(Registro!$A$21:$X$41,MATCH($A4,Registro!$A$21:$A$41,0),15),"")</f>
        <v/>
      </c>
      <c r="N4" s="348" t="str">
        <f>IFERROR(INDEX(Registro!$A$21:$X$41,MATCH($A4,Registro!$A$21:$A$41,0),16),"")</f>
        <v/>
      </c>
      <c r="O4" s="352" t="str">
        <f>IFERROR(INDEX(Registro!$A$21:$X$41,MATCH($A4,Registro!$A$21:$A$41,0),18),"")</f>
        <v/>
      </c>
      <c r="P4" s="353" t="str">
        <f>IFERROR(INDEX(Registro!$A$21:$X$41,MATCH($A4,Registro!$A$21:$A$41,0),19),"")</f>
        <v/>
      </c>
      <c r="Q4" s="348" t="str">
        <f>IFERROR(INDEX(Registro!$A$21:$X$41,MATCH($A4,Registro!$A$21:$A$41,0),20),"")</f>
        <v/>
      </c>
      <c r="R4" s="348" t="str">
        <f>IFERROR(INDEX(Registro!$A$21:$X$41,MATCH($A4,Registro!$A$21:$A$41,0),21),"")</f>
        <v/>
      </c>
      <c r="S4" s="348" t="str">
        <f>IFERROR(INDEX(Registro!$A$21:$X$41,MATCH($A4,Registro!$A$21:$A$41,0),22),"")</f>
        <v/>
      </c>
      <c r="T4" s="354"/>
      <c r="U4" s="348"/>
      <c r="V4" s="348"/>
      <c r="W4" s="348" t="str">
        <v>X° X'XX,XX"N</v>
      </c>
      <c r="X4" s="348" t="str">
        <v>XX° X'XX,XX"W</v>
      </c>
      <c r="Y4" s="348"/>
      <c r="Z4" s="355" t="str">
        <v/>
      </c>
      <c r="AA4" s="355" t="str">
        <v/>
      </c>
    </row>
    <row r="5" spans="1:27" x14ac:dyDescent="0.25">
      <c r="A5" s="348" t="str" cm="1">
        <f t="array" ref="A5">IF(INDEX(Registro!$A$21:$A$41,ROW()-1)&lt;&gt;"NANo Aplica",INDEX(Registro!$A$21:$A$41,ROW()-1),"")</f>
        <v/>
      </c>
      <c r="B5" s="348" t="str">
        <f>IFERROR(INDEX(Registro!$A$21:$X$41,MATCH($A5,Registro!$A$21:$A$41,0),2),"")</f>
        <v/>
      </c>
      <c r="C5" s="349" t="str">
        <f>IFERROR(INDEX(Registro!$A$21:$X$41,MATCH($A5,Registro!$A$21:$A$41,0),3),"")</f>
        <v/>
      </c>
      <c r="D5" s="348" t="str">
        <f>IFERROR(INDEX(Registro!$A$21:$X$41,MATCH($A5,Registro!$A$21:$A$41,0),4),"")</f>
        <v/>
      </c>
      <c r="E5" s="348" t="str">
        <f>IFERROR(INDEX(Registro!$A$21:$X$41,MATCH($A5,Registro!$A$21:$A$41,0),5),"")</f>
        <v/>
      </c>
      <c r="F5" s="348" t="str">
        <f>IFERROR(INDEX(Registro!$A$21:$X$41,MATCH($A5,Registro!$A$21:$A$41,0),6),"")</f>
        <v/>
      </c>
      <c r="G5" s="350" t="str">
        <f>IFERROR(INDEX(Registro!$A$21:$X$41,MATCH($A5,Registro!$A$21:$A$41,0),7),"")</f>
        <v/>
      </c>
      <c r="H5" s="351" t="str">
        <f>IFERROR(INDEX(Registro!$A$21:$X$41,MATCH($A5,Registro!$A$21:$A$41,0),8),"")</f>
        <v/>
      </c>
      <c r="I5" s="352" t="str">
        <f>IFERROR(INDEX(Registro!$A$21:$X$41,MATCH($A5,Registro!$A$21:$A$41,0),10),"")</f>
        <v/>
      </c>
      <c r="J5" s="352" t="str">
        <f>IFERROR(INDEX(Registro!$A$21:$X$41,MATCH($A5,Registro!$A$21:$A$41,0),11),"")</f>
        <v/>
      </c>
      <c r="K5" s="352" t="str">
        <f>IFERROR(INDEX(Registro!$A$21:$X$41,MATCH($A5,Registro!$A$21:$A$41,0),12),"")</f>
        <v/>
      </c>
      <c r="L5" s="352" t="str">
        <f>IFERROR(INDEX(Registro!$A$21:$X$41,MATCH($A5,Registro!$A$21:$A$41,0),13),"")</f>
        <v/>
      </c>
      <c r="M5" s="348" t="str">
        <f>IFERROR(INDEX(Registro!$A$21:$X$41,MATCH($A5,Registro!$A$21:$A$41,0),15),"")</f>
        <v/>
      </c>
      <c r="N5" s="348" t="str">
        <f>IFERROR(INDEX(Registro!$A$21:$X$41,MATCH($A5,Registro!$A$21:$A$41,0),16),"")</f>
        <v/>
      </c>
      <c r="O5" s="352" t="str">
        <f>IFERROR(INDEX(Registro!$A$21:$X$41,MATCH($A5,Registro!$A$21:$A$41,0),18),"")</f>
        <v/>
      </c>
      <c r="P5" s="353" t="str">
        <f>IFERROR(INDEX(Registro!$A$21:$X$41,MATCH($A5,Registro!$A$21:$A$41,0),19),"")</f>
        <v/>
      </c>
      <c r="Q5" s="348" t="str">
        <f>IFERROR(INDEX(Registro!$A$21:$X$41,MATCH($A5,Registro!$A$21:$A$41,0),20),"")</f>
        <v/>
      </c>
      <c r="R5" s="348" t="str">
        <f>IFERROR(INDEX(Registro!$A$21:$X$41,MATCH($A5,Registro!$A$21:$A$41,0),21),"")</f>
        <v/>
      </c>
      <c r="S5" s="348" t="str">
        <f>IFERROR(INDEX(Registro!$A$21:$X$41,MATCH($A5,Registro!$A$21:$A$41,0),22),"")</f>
        <v/>
      </c>
      <c r="T5" s="354"/>
      <c r="U5" s="348"/>
      <c r="V5" s="348"/>
      <c r="W5" s="348" t="str">
        <v>X° X'XX,XX"N</v>
      </c>
      <c r="X5" s="348" t="str">
        <v>XX° X'XX,XX"W</v>
      </c>
      <c r="Y5" s="348"/>
      <c r="Z5" s="355" t="str">
        <v/>
      </c>
      <c r="AA5" s="355" t="str">
        <v/>
      </c>
    </row>
    <row r="6" spans="1:27" x14ac:dyDescent="0.25">
      <c r="A6" s="348" t="str" cm="1">
        <f t="array" ref="A6">IF(INDEX(Registro!$A$21:$A$41,ROW()-1)&lt;&gt;"NANo Aplica",INDEX(Registro!$A$21:$A$41,ROW()-1),"")</f>
        <v/>
      </c>
      <c r="B6" s="348" t="str">
        <f>IFERROR(INDEX(Registro!$A$21:$X$41,MATCH($A6,Registro!$A$21:$A$41,0),2),"")</f>
        <v/>
      </c>
      <c r="C6" s="349" t="str">
        <f>IFERROR(INDEX(Registro!$A$21:$X$41,MATCH($A6,Registro!$A$21:$A$41,0),3),"")</f>
        <v/>
      </c>
      <c r="D6" s="348" t="str">
        <f>IFERROR(INDEX(Registro!$A$21:$X$41,MATCH($A6,Registro!$A$21:$A$41,0),4),"")</f>
        <v/>
      </c>
      <c r="E6" s="348" t="str">
        <f>IFERROR(INDEX(Registro!$A$21:$X$41,MATCH($A6,Registro!$A$21:$A$41,0),5),"")</f>
        <v/>
      </c>
      <c r="F6" s="348" t="str">
        <f>IFERROR(INDEX(Registro!$A$21:$X$41,MATCH($A6,Registro!$A$21:$A$41,0),6),"")</f>
        <v/>
      </c>
      <c r="G6" s="350" t="str">
        <f>IFERROR(INDEX(Registro!$A$21:$X$41,MATCH($A6,Registro!$A$21:$A$41,0),7),"")</f>
        <v/>
      </c>
      <c r="H6" s="351" t="str">
        <f>IFERROR(INDEX(Registro!$A$21:$X$41,MATCH($A6,Registro!$A$21:$A$41,0),8),"")</f>
        <v/>
      </c>
      <c r="I6" s="352" t="str">
        <f>IFERROR(INDEX(Registro!$A$21:$X$41,MATCH($A6,Registro!$A$21:$A$41,0),10),"")</f>
        <v/>
      </c>
      <c r="J6" s="352" t="str">
        <f>IFERROR(INDEX(Registro!$A$21:$X$41,MATCH($A6,Registro!$A$21:$A$41,0),11),"")</f>
        <v/>
      </c>
      <c r="K6" s="352" t="str">
        <f>IFERROR(INDEX(Registro!$A$21:$X$41,MATCH($A6,Registro!$A$21:$A$41,0),12),"")</f>
        <v/>
      </c>
      <c r="L6" s="352" t="str">
        <f>IFERROR(INDEX(Registro!$A$21:$X$41,MATCH($A6,Registro!$A$21:$A$41,0),13),"")</f>
        <v/>
      </c>
      <c r="M6" s="348" t="str">
        <f>IFERROR(INDEX(Registro!$A$21:$X$41,MATCH($A6,Registro!$A$21:$A$41,0),15),"")</f>
        <v/>
      </c>
      <c r="N6" s="348" t="str">
        <f>IFERROR(INDEX(Registro!$A$21:$X$41,MATCH($A6,Registro!$A$21:$A$41,0),16),"")</f>
        <v/>
      </c>
      <c r="O6" s="352" t="str">
        <f>IFERROR(INDEX(Registro!$A$21:$X$41,MATCH($A6,Registro!$A$21:$A$41,0),18),"")</f>
        <v/>
      </c>
      <c r="P6" s="353" t="str">
        <f>IFERROR(INDEX(Registro!$A$21:$X$41,MATCH($A6,Registro!$A$21:$A$41,0),19),"")</f>
        <v/>
      </c>
      <c r="Q6" s="348" t="str">
        <f>IFERROR(INDEX(Registro!$A$21:$X$41,MATCH($A6,Registro!$A$21:$A$41,0),20),"")</f>
        <v/>
      </c>
      <c r="R6" s="348" t="str">
        <f>IFERROR(INDEX(Registro!$A$21:$X$41,MATCH($A6,Registro!$A$21:$A$41,0),21),"")</f>
        <v/>
      </c>
      <c r="S6" s="348" t="str">
        <f>IFERROR(INDEX(Registro!$A$21:$X$41,MATCH($A6,Registro!$A$21:$A$41,0),22),"")</f>
        <v/>
      </c>
      <c r="T6" s="354"/>
      <c r="U6" s="348"/>
      <c r="V6" s="348"/>
      <c r="W6" s="348" t="str">
        <v>X° X'XX,XX"N</v>
      </c>
      <c r="X6" s="348" t="str">
        <v>XX° X'XX,XX"W</v>
      </c>
      <c r="Y6" s="348"/>
      <c r="Z6" s="355" t="str">
        <v/>
      </c>
      <c r="AA6" s="355" t="str">
        <v/>
      </c>
    </row>
    <row r="7" spans="1:27" x14ac:dyDescent="0.25">
      <c r="A7" s="348" t="str" cm="1">
        <f t="array" ref="A7">IF(INDEX(Registro!$A$21:$A$41,ROW()-1)&lt;&gt;"NANo Aplica",INDEX(Registro!$A$21:$A$41,ROW()-1),"")</f>
        <v/>
      </c>
      <c r="B7" s="348" t="str">
        <f>IFERROR(INDEX(Registro!$A$21:$X$41,MATCH($A7,Registro!$A$21:$A$41,0),2),"")</f>
        <v/>
      </c>
      <c r="C7" s="349" t="str">
        <f>IFERROR(INDEX(Registro!$A$21:$X$41,MATCH($A7,Registro!$A$21:$A$41,0),3),"")</f>
        <v/>
      </c>
      <c r="D7" s="348" t="str">
        <f>IFERROR(INDEX(Registro!$A$21:$X$41,MATCH($A7,Registro!$A$21:$A$41,0),4),"")</f>
        <v/>
      </c>
      <c r="E7" s="348" t="str">
        <f>IFERROR(INDEX(Registro!$A$21:$X$41,MATCH($A7,Registro!$A$21:$A$41,0),5),"")</f>
        <v/>
      </c>
      <c r="F7" s="348" t="str">
        <f>IFERROR(INDEX(Registro!$A$21:$X$41,MATCH($A7,Registro!$A$21:$A$41,0),6),"")</f>
        <v/>
      </c>
      <c r="G7" s="350" t="str">
        <f>IFERROR(INDEX(Registro!$A$21:$X$41,MATCH($A7,Registro!$A$21:$A$41,0),7),"")</f>
        <v/>
      </c>
      <c r="H7" s="351" t="str">
        <f>IFERROR(INDEX(Registro!$A$21:$X$41,MATCH($A7,Registro!$A$21:$A$41,0),8),"")</f>
        <v/>
      </c>
      <c r="I7" s="352" t="str">
        <f>IFERROR(INDEX(Registro!$A$21:$X$41,MATCH($A7,Registro!$A$21:$A$41,0),10),"")</f>
        <v/>
      </c>
      <c r="J7" s="352" t="str">
        <f>IFERROR(INDEX(Registro!$A$21:$X$41,MATCH($A7,Registro!$A$21:$A$41,0),11),"")</f>
        <v/>
      </c>
      <c r="K7" s="352" t="str">
        <f>IFERROR(INDEX(Registro!$A$21:$X$41,MATCH($A7,Registro!$A$21:$A$41,0),12),"")</f>
        <v/>
      </c>
      <c r="L7" s="352" t="str">
        <f>IFERROR(INDEX(Registro!$A$21:$X$41,MATCH($A7,Registro!$A$21:$A$41,0),13),"")</f>
        <v/>
      </c>
      <c r="M7" s="348" t="str">
        <f>IFERROR(INDEX(Registro!$A$21:$X$41,MATCH($A7,Registro!$A$21:$A$41,0),15),"")</f>
        <v/>
      </c>
      <c r="N7" s="348" t="str">
        <f>IFERROR(INDEX(Registro!$A$21:$X$41,MATCH($A7,Registro!$A$21:$A$41,0),16),"")</f>
        <v/>
      </c>
      <c r="O7" s="352" t="str">
        <f>IFERROR(INDEX(Registro!$A$21:$X$41,MATCH($A7,Registro!$A$21:$A$41,0),18),"")</f>
        <v/>
      </c>
      <c r="P7" s="353" t="str">
        <f>IFERROR(INDEX(Registro!$A$21:$X$41,MATCH($A7,Registro!$A$21:$A$41,0),19),"")</f>
        <v/>
      </c>
      <c r="Q7" s="348" t="str">
        <f>IFERROR(INDEX(Registro!$A$21:$X$41,MATCH($A7,Registro!$A$21:$A$41,0),20),"")</f>
        <v/>
      </c>
      <c r="R7" s="348" t="str">
        <f>IFERROR(INDEX(Registro!$A$21:$X$41,MATCH($A7,Registro!$A$21:$A$41,0),21),"")</f>
        <v/>
      </c>
      <c r="S7" s="348" t="str">
        <f>IFERROR(INDEX(Registro!$A$21:$X$41,MATCH($A7,Registro!$A$21:$A$41,0),22),"")</f>
        <v/>
      </c>
      <c r="T7" s="354"/>
      <c r="U7" s="348"/>
      <c r="V7" s="348"/>
      <c r="W7" s="348" t="str">
        <v>X° X'XX,XX"N</v>
      </c>
      <c r="X7" s="348" t="str">
        <v>XX° X'XX,XX"W</v>
      </c>
      <c r="Y7" s="348"/>
      <c r="Z7" s="355" t="str">
        <v/>
      </c>
      <c r="AA7" s="355" t="str">
        <v/>
      </c>
    </row>
    <row r="8" spans="1:27" x14ac:dyDescent="0.25">
      <c r="A8" s="348" t="str" cm="1">
        <f t="array" ref="A8">IF(INDEX(Registro!$A$21:$A$41,ROW()-1)&lt;&gt;"NANo Aplica",INDEX(Registro!$A$21:$A$41,ROW()-1),"")</f>
        <v/>
      </c>
      <c r="B8" s="348" t="str">
        <f>IFERROR(INDEX(Registro!$A$21:$X$41,MATCH($A8,Registro!$A$21:$A$41,0),2),"")</f>
        <v/>
      </c>
      <c r="C8" s="349" t="str">
        <f>IFERROR(INDEX(Registro!$A$21:$X$41,MATCH($A8,Registro!$A$21:$A$41,0),3),"")</f>
        <v/>
      </c>
      <c r="D8" s="348" t="str">
        <f>IFERROR(INDEX(Registro!$A$21:$X$41,MATCH($A8,Registro!$A$21:$A$41,0),4),"")</f>
        <v/>
      </c>
      <c r="E8" s="348" t="str">
        <f>IFERROR(INDEX(Registro!$A$21:$X$41,MATCH($A8,Registro!$A$21:$A$41,0),5),"")</f>
        <v/>
      </c>
      <c r="F8" s="348" t="str">
        <f>IFERROR(INDEX(Registro!$A$21:$X$41,MATCH($A8,Registro!$A$21:$A$41,0),6),"")</f>
        <v/>
      </c>
      <c r="G8" s="350" t="str">
        <f>IFERROR(INDEX(Registro!$A$21:$X$41,MATCH($A8,Registro!$A$21:$A$41,0),7),"")</f>
        <v/>
      </c>
      <c r="H8" s="351" t="str">
        <f>IFERROR(INDEX(Registro!$A$21:$X$41,MATCH($A8,Registro!$A$21:$A$41,0),8),"")</f>
        <v/>
      </c>
      <c r="I8" s="352" t="str">
        <f>IFERROR(INDEX(Registro!$A$21:$X$41,MATCH($A8,Registro!$A$21:$A$41,0),10),"")</f>
        <v/>
      </c>
      <c r="J8" s="352" t="str">
        <f>IFERROR(INDEX(Registro!$A$21:$X$41,MATCH($A8,Registro!$A$21:$A$41,0),11),"")</f>
        <v/>
      </c>
      <c r="K8" s="352" t="str">
        <f>IFERROR(INDEX(Registro!$A$21:$X$41,MATCH($A8,Registro!$A$21:$A$41,0),12),"")</f>
        <v/>
      </c>
      <c r="L8" s="352" t="str">
        <f>IFERROR(INDEX(Registro!$A$21:$X$41,MATCH($A8,Registro!$A$21:$A$41,0),13),"")</f>
        <v/>
      </c>
      <c r="M8" s="348" t="str">
        <f>IFERROR(INDEX(Registro!$A$21:$X$41,MATCH($A8,Registro!$A$21:$A$41,0),15),"")</f>
        <v/>
      </c>
      <c r="N8" s="348" t="str">
        <f>IFERROR(INDEX(Registro!$A$21:$X$41,MATCH($A8,Registro!$A$21:$A$41,0),16),"")</f>
        <v/>
      </c>
      <c r="O8" s="352" t="str">
        <f>IFERROR(INDEX(Registro!$A$21:$X$41,MATCH($A8,Registro!$A$21:$A$41,0),18),"")</f>
        <v/>
      </c>
      <c r="P8" s="353" t="str">
        <f>IFERROR(INDEX(Registro!$A$21:$X$41,MATCH($A8,Registro!$A$21:$A$41,0),19),"")</f>
        <v/>
      </c>
      <c r="Q8" s="348" t="str">
        <f>IFERROR(INDEX(Registro!$A$21:$X$41,MATCH($A8,Registro!$A$21:$A$41,0),20),"")</f>
        <v/>
      </c>
      <c r="R8" s="348" t="str">
        <f>IFERROR(INDEX(Registro!$A$21:$X$41,MATCH($A8,Registro!$A$21:$A$41,0),21),"")</f>
        <v/>
      </c>
      <c r="S8" s="348" t="str">
        <f>IFERROR(INDEX(Registro!$A$21:$X$41,MATCH($A8,Registro!$A$21:$A$41,0),22),"")</f>
        <v/>
      </c>
      <c r="T8" s="354"/>
      <c r="U8" s="348"/>
      <c r="V8" s="348"/>
      <c r="W8" s="348"/>
      <c r="X8" s="348"/>
      <c r="Y8" s="348"/>
      <c r="Z8" s="355"/>
      <c r="AA8" s="355"/>
    </row>
    <row r="9" spans="1:27" x14ac:dyDescent="0.25">
      <c r="A9" s="348" t="str" cm="1">
        <f t="array" ref="A9">IF(INDEX(Registro!$A$21:$A$41,ROW()-1)&lt;&gt;"NANo Aplica",INDEX(Registro!$A$21:$A$41,ROW()-1),"")</f>
        <v/>
      </c>
      <c r="B9" s="348" t="str">
        <f>IFERROR(INDEX(Registro!$A$21:$X$41,MATCH($A9,Registro!$A$21:$A$41,0),2),"")</f>
        <v/>
      </c>
      <c r="C9" s="349" t="str">
        <f>IFERROR(INDEX(Registro!$A$21:$X$41,MATCH($A9,Registro!$A$21:$A$41,0),3),"")</f>
        <v/>
      </c>
      <c r="D9" s="348" t="str">
        <f>IFERROR(INDEX(Registro!$A$21:$X$41,MATCH($A9,Registro!$A$21:$A$41,0),4),"")</f>
        <v/>
      </c>
      <c r="E9" s="348" t="str">
        <f>IFERROR(INDEX(Registro!$A$21:$X$41,MATCH($A9,Registro!$A$21:$A$41,0),5),"")</f>
        <v/>
      </c>
      <c r="F9" s="348" t="str">
        <f>IFERROR(INDEX(Registro!$A$21:$X$41,MATCH($A9,Registro!$A$21:$A$41,0),6),"")</f>
        <v/>
      </c>
      <c r="G9" s="350" t="str">
        <f>IFERROR(INDEX(Registro!$A$21:$X$41,MATCH($A9,Registro!$A$21:$A$41,0),7),"")</f>
        <v/>
      </c>
      <c r="H9" s="351" t="str">
        <f>IFERROR(INDEX(Registro!$A$21:$X$41,MATCH($A9,Registro!$A$21:$A$41,0),8),"")</f>
        <v/>
      </c>
      <c r="I9" s="352" t="str">
        <f>IFERROR(INDEX(Registro!$A$21:$X$41,MATCH($A9,Registro!$A$21:$A$41,0),10),"")</f>
        <v/>
      </c>
      <c r="J9" s="352" t="str">
        <f>IFERROR(INDEX(Registro!$A$21:$X$41,MATCH($A9,Registro!$A$21:$A$41,0),11),"")</f>
        <v/>
      </c>
      <c r="K9" s="352" t="str">
        <f>IFERROR(INDEX(Registro!$A$21:$X$41,MATCH($A9,Registro!$A$21:$A$41,0),12),"")</f>
        <v/>
      </c>
      <c r="L9" s="352" t="str">
        <f>IFERROR(INDEX(Registro!$A$21:$X$41,MATCH($A9,Registro!$A$21:$A$41,0),13),"")</f>
        <v/>
      </c>
      <c r="M9" s="348" t="str">
        <f>IFERROR(INDEX(Registro!$A$21:$X$41,MATCH($A9,Registro!$A$21:$A$41,0),15),"")</f>
        <v/>
      </c>
      <c r="N9" s="348" t="str">
        <f>IFERROR(INDEX(Registro!$A$21:$X$41,MATCH($A9,Registro!$A$21:$A$41,0),16),"")</f>
        <v/>
      </c>
      <c r="O9" s="352" t="str">
        <f>IFERROR(INDEX(Registro!$A$21:$X$41,MATCH($A9,Registro!$A$21:$A$41,0),18),"")</f>
        <v/>
      </c>
      <c r="P9" s="353" t="str">
        <f>IFERROR(INDEX(Registro!$A$21:$X$41,MATCH($A9,Registro!$A$21:$A$41,0),19),"")</f>
        <v/>
      </c>
      <c r="Q9" s="348" t="str">
        <f>IFERROR(INDEX(Registro!$A$21:$X$41,MATCH($A9,Registro!$A$21:$A$41,0),20),"")</f>
        <v/>
      </c>
      <c r="R9" s="348" t="str">
        <f>IFERROR(INDEX(Registro!$A$21:$X$41,MATCH($A9,Registro!$A$21:$A$41,0),21),"")</f>
        <v/>
      </c>
      <c r="S9" s="348" t="str">
        <f>IFERROR(INDEX(Registro!$A$21:$X$41,MATCH($A9,Registro!$A$21:$A$41,0),22),"")</f>
        <v/>
      </c>
      <c r="T9" s="354"/>
      <c r="U9" s="348"/>
      <c r="V9" s="348"/>
      <c r="W9" s="348"/>
      <c r="X9" s="348"/>
      <c r="Y9" s="348"/>
      <c r="Z9" s="355"/>
      <c r="AA9" s="355"/>
    </row>
    <row r="10" spans="1:27" x14ac:dyDescent="0.25">
      <c r="A10" s="348" t="str" cm="1">
        <f t="array" ref="A10">IF(INDEX(Registro!$A$21:$A$41,ROW()-1)&lt;&gt;"NANo Aplica",INDEX(Registro!$A$21:$A$41,ROW()-1),"")</f>
        <v/>
      </c>
      <c r="B10" s="348" t="str">
        <f>IFERROR(INDEX(Registro!$A$21:$X$41,MATCH($A10,Registro!$A$21:$A$41,0),2),"")</f>
        <v/>
      </c>
      <c r="C10" s="349" t="str">
        <f>IFERROR(INDEX(Registro!$A$21:$X$41,MATCH($A10,Registro!$A$21:$A$41,0),3),"")</f>
        <v/>
      </c>
      <c r="D10" s="348" t="str">
        <f>IFERROR(INDEX(Registro!$A$21:$X$41,MATCH($A10,Registro!$A$21:$A$41,0),4),"")</f>
        <v/>
      </c>
      <c r="E10" s="348" t="str">
        <f>IFERROR(INDEX(Registro!$A$21:$X$41,MATCH($A10,Registro!$A$21:$A$41,0),5),"")</f>
        <v/>
      </c>
      <c r="F10" s="348" t="str">
        <f>IFERROR(INDEX(Registro!$A$21:$X$41,MATCH($A10,Registro!$A$21:$A$41,0),6),"")</f>
        <v/>
      </c>
      <c r="G10" s="350" t="str">
        <f>IFERROR(INDEX(Registro!$A$21:$X$41,MATCH($A10,Registro!$A$21:$A$41,0),7),"")</f>
        <v/>
      </c>
      <c r="H10" s="351" t="str">
        <f>IFERROR(INDEX(Registro!$A$21:$X$41,MATCH($A10,Registro!$A$21:$A$41,0),8),"")</f>
        <v/>
      </c>
      <c r="I10" s="352" t="str">
        <f>IFERROR(INDEX(Registro!$A$21:$X$41,MATCH($A10,Registro!$A$21:$A$41,0),10),"")</f>
        <v/>
      </c>
      <c r="J10" s="352" t="str">
        <f>IFERROR(INDEX(Registro!$A$21:$X$41,MATCH($A10,Registro!$A$21:$A$41,0),11),"")</f>
        <v/>
      </c>
      <c r="K10" s="352" t="str">
        <f>IFERROR(INDEX(Registro!$A$21:$X$41,MATCH($A10,Registro!$A$21:$A$41,0),12),"")</f>
        <v/>
      </c>
      <c r="L10" s="352" t="str">
        <f>IFERROR(INDEX(Registro!$A$21:$X$41,MATCH($A10,Registro!$A$21:$A$41,0),13),"")</f>
        <v/>
      </c>
      <c r="M10" s="348" t="str">
        <f>IFERROR(INDEX(Registro!$A$21:$X$41,MATCH($A10,Registro!$A$21:$A$41,0),15),"")</f>
        <v/>
      </c>
      <c r="N10" s="348" t="str">
        <f>IFERROR(INDEX(Registro!$A$21:$X$41,MATCH($A10,Registro!$A$21:$A$41,0),16),"")</f>
        <v/>
      </c>
      <c r="O10" s="352" t="str">
        <f>IFERROR(INDEX(Registro!$A$21:$X$41,MATCH($A10,Registro!$A$21:$A$41,0),18),"")</f>
        <v/>
      </c>
      <c r="P10" s="353" t="str">
        <f>IFERROR(INDEX(Registro!$A$21:$X$41,MATCH($A10,Registro!$A$21:$A$41,0),19),"")</f>
        <v/>
      </c>
      <c r="Q10" s="348" t="str">
        <f>IFERROR(INDEX(Registro!$A$21:$X$41,MATCH($A10,Registro!$A$21:$A$41,0),20),"")</f>
        <v/>
      </c>
      <c r="R10" s="348" t="str">
        <f>IFERROR(INDEX(Registro!$A$21:$X$41,MATCH($A10,Registro!$A$21:$A$41,0),21),"")</f>
        <v/>
      </c>
      <c r="S10" s="348" t="str">
        <f>IFERROR(INDEX(Registro!$A$21:$X$41,MATCH($A10,Registro!$A$21:$A$41,0),22),"")</f>
        <v/>
      </c>
      <c r="T10" s="354"/>
      <c r="U10" s="348"/>
      <c r="V10" s="348"/>
      <c r="W10" s="348"/>
      <c r="X10" s="348"/>
      <c r="Y10" s="348"/>
      <c r="Z10" s="355"/>
      <c r="AA10" s="355"/>
    </row>
    <row r="11" spans="1:27" x14ac:dyDescent="0.25">
      <c r="A11" s="348" t="str" cm="1">
        <f t="array" ref="A11">IF(INDEX(Registro!$A$21:$A$41,ROW()-1)&lt;&gt;"NANo Aplica",INDEX(Registro!$A$21:$A$41,ROW()-1),"")</f>
        <v/>
      </c>
      <c r="B11" s="348" t="str">
        <f>IFERROR(INDEX(Registro!$A$21:$X$41,MATCH($A11,Registro!$A$21:$A$41,0),2),"")</f>
        <v/>
      </c>
      <c r="C11" s="349" t="str">
        <f>IFERROR(INDEX(Registro!$A$21:$X$41,MATCH($A11,Registro!$A$21:$A$41,0),3),"")</f>
        <v/>
      </c>
      <c r="D11" s="348" t="str">
        <f>IFERROR(INDEX(Registro!$A$21:$X$41,MATCH($A11,Registro!$A$21:$A$41,0),4),"")</f>
        <v/>
      </c>
      <c r="E11" s="348" t="str">
        <f>IFERROR(INDEX(Registro!$A$21:$X$41,MATCH($A11,Registro!$A$21:$A$41,0),5),"")</f>
        <v/>
      </c>
      <c r="F11" s="348" t="str">
        <f>IFERROR(INDEX(Registro!$A$21:$X$41,MATCH($A11,Registro!$A$21:$A$41,0),6),"")</f>
        <v/>
      </c>
      <c r="G11" s="350" t="str">
        <f>IFERROR(INDEX(Registro!$A$21:$X$41,MATCH($A11,Registro!$A$21:$A$41,0),7),"")</f>
        <v/>
      </c>
      <c r="H11" s="351" t="str">
        <f>IFERROR(INDEX(Registro!$A$21:$X$41,MATCH($A11,Registro!$A$21:$A$41,0),8),"")</f>
        <v/>
      </c>
      <c r="I11" s="352" t="str">
        <f>IFERROR(INDEX(Registro!$A$21:$X$41,MATCH($A11,Registro!$A$21:$A$41,0),10),"")</f>
        <v/>
      </c>
      <c r="J11" s="352" t="str">
        <f>IFERROR(INDEX(Registro!$A$21:$X$41,MATCH($A11,Registro!$A$21:$A$41,0),11),"")</f>
        <v/>
      </c>
      <c r="K11" s="352" t="str">
        <f>IFERROR(INDEX(Registro!$A$21:$X$41,MATCH($A11,Registro!$A$21:$A$41,0),12),"")</f>
        <v/>
      </c>
      <c r="L11" s="352" t="str">
        <f>IFERROR(INDEX(Registro!$A$21:$X$41,MATCH($A11,Registro!$A$21:$A$41,0),13),"")</f>
        <v/>
      </c>
      <c r="M11" s="348" t="str">
        <f>IFERROR(INDEX(Registro!$A$21:$X$41,MATCH($A11,Registro!$A$21:$A$41,0),15),"")</f>
        <v/>
      </c>
      <c r="N11" s="348" t="str">
        <f>IFERROR(INDEX(Registro!$A$21:$X$41,MATCH($A11,Registro!$A$21:$A$41,0),16),"")</f>
        <v/>
      </c>
      <c r="O11" s="352" t="str">
        <f>IFERROR(INDEX(Registro!$A$21:$X$41,MATCH($A11,Registro!$A$21:$A$41,0),18),"")</f>
        <v/>
      </c>
      <c r="P11" s="353" t="str">
        <f>IFERROR(INDEX(Registro!$A$21:$X$41,MATCH($A11,Registro!$A$21:$A$41,0),19),"")</f>
        <v/>
      </c>
      <c r="Q11" s="348" t="str">
        <f>IFERROR(INDEX(Registro!$A$21:$X$41,MATCH($A11,Registro!$A$21:$A$41,0),20),"")</f>
        <v/>
      </c>
      <c r="R11" s="348" t="str">
        <f>IFERROR(INDEX(Registro!$A$21:$X$41,MATCH($A11,Registro!$A$21:$A$41,0),21),"")</f>
        <v/>
      </c>
      <c r="S11" s="348" t="str">
        <f>IFERROR(INDEX(Registro!$A$21:$X$41,MATCH($A11,Registro!$A$21:$A$41,0),22),"")</f>
        <v/>
      </c>
      <c r="T11" s="354"/>
      <c r="U11" s="348"/>
      <c r="V11" s="348"/>
      <c r="W11" s="348"/>
      <c r="X11" s="348"/>
      <c r="Y11" s="348"/>
      <c r="Z11" s="355"/>
      <c r="AA11" s="355"/>
    </row>
    <row r="12" spans="1:27" x14ac:dyDescent="0.25">
      <c r="A12" s="348" t="str" cm="1">
        <f t="array" ref="A12">IF(INDEX(Registro!$A$21:$A$41,ROW()-1)&lt;&gt;"NANo Aplica",INDEX(Registro!$A$21:$A$41,ROW()-1),"")</f>
        <v/>
      </c>
      <c r="B12" s="348" t="str">
        <f>IFERROR(INDEX(Registro!$A$21:$X$41,MATCH($A12,Registro!$A$21:$A$41,0),2),"")</f>
        <v/>
      </c>
      <c r="C12" s="349" t="str">
        <f>IFERROR(INDEX(Registro!$A$21:$X$41,MATCH($A12,Registro!$A$21:$A$41,0),3),"")</f>
        <v/>
      </c>
      <c r="D12" s="348" t="str">
        <f>IFERROR(INDEX(Registro!$A$21:$X$41,MATCH($A12,Registro!$A$21:$A$41,0),4),"")</f>
        <v/>
      </c>
      <c r="E12" s="348" t="str">
        <f>IFERROR(INDEX(Registro!$A$21:$X$41,MATCH($A12,Registro!$A$21:$A$41,0),5),"")</f>
        <v/>
      </c>
      <c r="F12" s="348" t="str">
        <f>IFERROR(INDEX(Registro!$A$21:$X$41,MATCH($A12,Registro!$A$21:$A$41,0),6),"")</f>
        <v/>
      </c>
      <c r="G12" s="350" t="str">
        <f>IFERROR(INDEX(Registro!$A$21:$X$41,MATCH($A12,Registro!$A$21:$A$41,0),7),"")</f>
        <v/>
      </c>
      <c r="H12" s="351" t="str">
        <f>IFERROR(INDEX(Registro!$A$21:$X$41,MATCH($A12,Registro!$A$21:$A$41,0),8),"")</f>
        <v/>
      </c>
      <c r="I12" s="352" t="str">
        <f>IFERROR(INDEX(Registro!$A$21:$X$41,MATCH($A12,Registro!$A$21:$A$41,0),10),"")</f>
        <v/>
      </c>
      <c r="J12" s="352" t="str">
        <f>IFERROR(INDEX(Registro!$A$21:$X$41,MATCH($A12,Registro!$A$21:$A$41,0),11),"")</f>
        <v/>
      </c>
      <c r="K12" s="352" t="str">
        <f>IFERROR(INDEX(Registro!$A$21:$X$41,MATCH($A12,Registro!$A$21:$A$41,0),12),"")</f>
        <v/>
      </c>
      <c r="L12" s="352" t="str">
        <f>IFERROR(INDEX(Registro!$A$21:$X$41,MATCH($A12,Registro!$A$21:$A$41,0),13),"")</f>
        <v/>
      </c>
      <c r="M12" s="348" t="str">
        <f>IFERROR(INDEX(Registro!$A$21:$X$41,MATCH($A12,Registro!$A$21:$A$41,0),15),"")</f>
        <v/>
      </c>
      <c r="N12" s="348" t="str">
        <f>IFERROR(INDEX(Registro!$A$21:$X$41,MATCH($A12,Registro!$A$21:$A$41,0),16),"")</f>
        <v/>
      </c>
      <c r="O12" s="352" t="str">
        <f>IFERROR(INDEX(Registro!$A$21:$X$41,MATCH($A12,Registro!$A$21:$A$41,0),18),"")</f>
        <v/>
      </c>
      <c r="P12" s="353" t="str">
        <f>IFERROR(INDEX(Registro!$A$21:$X$41,MATCH($A12,Registro!$A$21:$A$41,0),19),"")</f>
        <v/>
      </c>
      <c r="Q12" s="348" t="str">
        <f>IFERROR(INDEX(Registro!$A$21:$X$41,MATCH($A12,Registro!$A$21:$A$41,0),20),"")</f>
        <v/>
      </c>
      <c r="R12" s="348" t="str">
        <f>IFERROR(INDEX(Registro!$A$21:$X$41,MATCH($A12,Registro!$A$21:$A$41,0),21),"")</f>
        <v/>
      </c>
      <c r="S12" s="348" t="str">
        <f>IFERROR(INDEX(Registro!$A$21:$X$41,MATCH($A12,Registro!$A$21:$A$41,0),22),"")</f>
        <v/>
      </c>
      <c r="T12" s="354"/>
      <c r="U12" s="348"/>
      <c r="V12" s="348"/>
      <c r="W12" s="348"/>
      <c r="X12" s="348"/>
      <c r="Y12" s="348"/>
      <c r="Z12" s="355"/>
      <c r="AA12" s="355"/>
    </row>
    <row r="13" spans="1:27" x14ac:dyDescent="0.25">
      <c r="A13" s="348" t="str" cm="1">
        <f t="array" ref="A13">IF(INDEX(Registro!$A$21:$A$41,ROW()-1)&lt;&gt;"NANo Aplica",INDEX(Registro!$A$21:$A$41,ROW()-1),"")</f>
        <v/>
      </c>
      <c r="B13" s="348" t="str">
        <f>IFERROR(INDEX(Registro!$A$21:$X$41,MATCH($A13,Registro!$A$21:$A$41,0),2),"")</f>
        <v/>
      </c>
      <c r="C13" s="349" t="str">
        <f>IFERROR(INDEX(Registro!$A$21:$X$41,MATCH($A13,Registro!$A$21:$A$41,0),3),"")</f>
        <v/>
      </c>
      <c r="D13" s="348" t="str">
        <f>IFERROR(INDEX(Registro!$A$21:$X$41,MATCH($A13,Registro!$A$21:$A$41,0),4),"")</f>
        <v/>
      </c>
      <c r="E13" s="348" t="str">
        <f>IFERROR(INDEX(Registro!$A$21:$X$41,MATCH($A13,Registro!$A$21:$A$41,0),5),"")</f>
        <v/>
      </c>
      <c r="F13" s="348" t="str">
        <f>IFERROR(INDEX(Registro!$A$21:$X$41,MATCH($A13,Registro!$A$21:$A$41,0),6),"")</f>
        <v/>
      </c>
      <c r="G13" s="350" t="str">
        <f>IFERROR(INDEX(Registro!$A$21:$X$41,MATCH($A13,Registro!$A$21:$A$41,0),7),"")</f>
        <v/>
      </c>
      <c r="H13" s="351" t="str">
        <f>IFERROR(INDEX(Registro!$A$21:$X$41,MATCH($A13,Registro!$A$21:$A$41,0),8),"")</f>
        <v/>
      </c>
      <c r="I13" s="352" t="str">
        <f>IFERROR(INDEX(Registro!$A$21:$X$41,MATCH($A13,Registro!$A$21:$A$41,0),10),"")</f>
        <v/>
      </c>
      <c r="J13" s="352" t="str">
        <f>IFERROR(INDEX(Registro!$A$21:$X$41,MATCH($A13,Registro!$A$21:$A$41,0),11),"")</f>
        <v/>
      </c>
      <c r="K13" s="352" t="str">
        <f>IFERROR(INDEX(Registro!$A$21:$X$41,MATCH($A13,Registro!$A$21:$A$41,0),12),"")</f>
        <v/>
      </c>
      <c r="L13" s="352" t="str">
        <f>IFERROR(INDEX(Registro!$A$21:$X$41,MATCH($A13,Registro!$A$21:$A$41,0),13),"")</f>
        <v/>
      </c>
      <c r="M13" s="348" t="str">
        <f>IFERROR(INDEX(Registro!$A$21:$X$41,MATCH($A13,Registro!$A$21:$A$41,0),15),"")</f>
        <v/>
      </c>
      <c r="N13" s="348" t="str">
        <f>IFERROR(INDEX(Registro!$A$21:$X$41,MATCH($A13,Registro!$A$21:$A$41,0),16),"")</f>
        <v/>
      </c>
      <c r="O13" s="352" t="str">
        <f>IFERROR(INDEX(Registro!$A$21:$X$41,MATCH($A13,Registro!$A$21:$A$41,0),18),"")</f>
        <v/>
      </c>
      <c r="P13" s="353" t="str">
        <f>IFERROR(INDEX(Registro!$A$21:$X$41,MATCH($A13,Registro!$A$21:$A$41,0),19),"")</f>
        <v/>
      </c>
      <c r="Q13" s="348" t="str">
        <f>IFERROR(INDEX(Registro!$A$21:$X$41,MATCH($A13,Registro!$A$21:$A$41,0),20),"")</f>
        <v/>
      </c>
      <c r="R13" s="348" t="str">
        <f>IFERROR(INDEX(Registro!$A$21:$X$41,MATCH($A13,Registro!$A$21:$A$41,0),21),"")</f>
        <v/>
      </c>
      <c r="S13" s="348" t="str">
        <f>IFERROR(INDEX(Registro!$A$21:$X$41,MATCH($A13,Registro!$A$21:$A$41,0),22),"")</f>
        <v/>
      </c>
      <c r="T13" s="354"/>
      <c r="U13" s="348"/>
      <c r="V13" s="348"/>
      <c r="W13" s="348"/>
      <c r="X13" s="348"/>
      <c r="Y13" s="348"/>
      <c r="Z13" s="355"/>
      <c r="AA13" s="355"/>
    </row>
    <row r="14" spans="1:27" x14ac:dyDescent="0.25">
      <c r="A14" s="348" t="str" cm="1">
        <f t="array" ref="A14">IF(INDEX(Registro!$A$21:$A$41,ROW()-1)&lt;&gt;"NANo Aplica",INDEX(Registro!$A$21:$A$41,ROW()-1),"")</f>
        <v/>
      </c>
      <c r="B14" s="348" t="str">
        <f>IFERROR(INDEX(Registro!$A$21:$X$41,MATCH($A14,Registro!$A$21:$A$41,0),2),"")</f>
        <v/>
      </c>
      <c r="C14" s="349" t="str">
        <f>IFERROR(INDEX(Registro!$A$21:$X$41,MATCH($A14,Registro!$A$21:$A$41,0),3),"")</f>
        <v/>
      </c>
      <c r="D14" s="348" t="str">
        <f>IFERROR(INDEX(Registro!$A$21:$X$41,MATCH($A14,Registro!$A$21:$A$41,0),4),"")</f>
        <v/>
      </c>
      <c r="E14" s="348" t="str">
        <f>IFERROR(INDEX(Registro!$A$21:$X$41,MATCH($A14,Registro!$A$21:$A$41,0),5),"")</f>
        <v/>
      </c>
      <c r="F14" s="348" t="str">
        <f>IFERROR(INDEX(Registro!$A$21:$X$41,MATCH($A14,Registro!$A$21:$A$41,0),6),"")</f>
        <v/>
      </c>
      <c r="G14" s="350" t="str">
        <f>IFERROR(INDEX(Registro!$A$21:$X$41,MATCH($A14,Registro!$A$21:$A$41,0),7),"")</f>
        <v/>
      </c>
      <c r="H14" s="351" t="str">
        <f>IFERROR(INDEX(Registro!$A$21:$X$41,MATCH($A14,Registro!$A$21:$A$41,0),8),"")</f>
        <v/>
      </c>
      <c r="I14" s="352" t="str">
        <f>IFERROR(INDEX(Registro!$A$21:$X$41,MATCH($A14,Registro!$A$21:$A$41,0),10),"")</f>
        <v/>
      </c>
      <c r="J14" s="352" t="str">
        <f>IFERROR(INDEX(Registro!$A$21:$X$41,MATCH($A14,Registro!$A$21:$A$41,0),11),"")</f>
        <v/>
      </c>
      <c r="K14" s="352" t="str">
        <f>IFERROR(INDEX(Registro!$A$21:$X$41,MATCH($A14,Registro!$A$21:$A$41,0),12),"")</f>
        <v/>
      </c>
      <c r="L14" s="352" t="str">
        <f>IFERROR(INDEX(Registro!$A$21:$X$41,MATCH($A14,Registro!$A$21:$A$41,0),13),"")</f>
        <v/>
      </c>
      <c r="M14" s="348" t="str">
        <f>IFERROR(INDEX(Registro!$A$21:$X$41,MATCH($A14,Registro!$A$21:$A$41,0),15),"")</f>
        <v/>
      </c>
      <c r="N14" s="348" t="str">
        <f>IFERROR(INDEX(Registro!$A$21:$X$41,MATCH($A14,Registro!$A$21:$A$41,0),16),"")</f>
        <v/>
      </c>
      <c r="O14" s="352" t="str">
        <f>IFERROR(INDEX(Registro!$A$21:$X$41,MATCH($A14,Registro!$A$21:$A$41,0),18),"")</f>
        <v/>
      </c>
      <c r="P14" s="353" t="str">
        <f>IFERROR(INDEX(Registro!$A$21:$X$41,MATCH($A14,Registro!$A$21:$A$41,0),19),"")</f>
        <v/>
      </c>
      <c r="Q14" s="348" t="str">
        <f>IFERROR(INDEX(Registro!$A$21:$X$41,MATCH($A14,Registro!$A$21:$A$41,0),20),"")</f>
        <v/>
      </c>
      <c r="R14" s="348" t="str">
        <f>IFERROR(INDEX(Registro!$A$21:$X$41,MATCH($A14,Registro!$A$21:$A$41,0),21),"")</f>
        <v/>
      </c>
      <c r="S14" s="348" t="str">
        <f>IFERROR(INDEX(Registro!$A$21:$X$41,MATCH($A14,Registro!$A$21:$A$41,0),22),"")</f>
        <v/>
      </c>
      <c r="T14" s="354"/>
      <c r="U14" s="348"/>
      <c r="V14" s="348"/>
      <c r="W14" s="348"/>
      <c r="X14" s="348"/>
      <c r="Y14" s="348"/>
      <c r="Z14" s="355"/>
      <c r="AA14" s="355"/>
    </row>
    <row r="15" spans="1:27" x14ac:dyDescent="0.25">
      <c r="A15" s="348" t="str" cm="1">
        <f t="array" ref="A15">IF(INDEX(Registro!$A$21:$A$41,ROW()-1)&lt;&gt;"NANo Aplica",INDEX(Registro!$A$21:$A$41,ROW()-1),"")</f>
        <v/>
      </c>
      <c r="B15" s="348" t="str">
        <f>IFERROR(INDEX(Registro!$A$21:$X$41,MATCH($A15,Registro!$A$21:$A$41,0),2),"")</f>
        <v/>
      </c>
      <c r="C15" s="349" t="str">
        <f>IFERROR(INDEX(Registro!$A$21:$X$41,MATCH($A15,Registro!$A$21:$A$41,0),3),"")</f>
        <v/>
      </c>
      <c r="D15" s="348" t="str">
        <f>IFERROR(INDEX(Registro!$A$21:$X$41,MATCH($A15,Registro!$A$21:$A$41,0),4),"")</f>
        <v/>
      </c>
      <c r="E15" s="348" t="str">
        <f>IFERROR(INDEX(Registro!$A$21:$X$41,MATCH($A15,Registro!$A$21:$A$41,0),5),"")</f>
        <v/>
      </c>
      <c r="F15" s="348" t="str">
        <f>IFERROR(INDEX(Registro!$A$21:$X$41,MATCH($A15,Registro!$A$21:$A$41,0),6),"")</f>
        <v/>
      </c>
      <c r="G15" s="350" t="str">
        <f>IFERROR(INDEX(Registro!$A$21:$X$41,MATCH($A15,Registro!$A$21:$A$41,0),7),"")</f>
        <v/>
      </c>
      <c r="H15" s="351" t="str">
        <f>IFERROR(INDEX(Registro!$A$21:$X$41,MATCH($A15,Registro!$A$21:$A$41,0),8),"")</f>
        <v/>
      </c>
      <c r="I15" s="352" t="str">
        <f>IFERROR(INDEX(Registro!$A$21:$X$41,MATCH($A15,Registro!$A$21:$A$41,0),10),"")</f>
        <v/>
      </c>
      <c r="J15" s="352" t="str">
        <f>IFERROR(INDEX(Registro!$A$21:$X$41,MATCH($A15,Registro!$A$21:$A$41,0),11),"")</f>
        <v/>
      </c>
      <c r="K15" s="352" t="str">
        <f>IFERROR(INDEX(Registro!$A$21:$X$41,MATCH($A15,Registro!$A$21:$A$41,0),12),"")</f>
        <v/>
      </c>
      <c r="L15" s="352" t="str">
        <f>IFERROR(INDEX(Registro!$A$21:$X$41,MATCH($A15,Registro!$A$21:$A$41,0),13),"")</f>
        <v/>
      </c>
      <c r="M15" s="348" t="str">
        <f>IFERROR(INDEX(Registro!$A$21:$X$41,MATCH($A15,Registro!$A$21:$A$41,0),15),"")</f>
        <v/>
      </c>
      <c r="N15" s="348" t="str">
        <f>IFERROR(INDEX(Registro!$A$21:$X$41,MATCH($A15,Registro!$A$21:$A$41,0),16),"")</f>
        <v/>
      </c>
      <c r="O15" s="352" t="str">
        <f>IFERROR(INDEX(Registro!$A$21:$X$41,MATCH($A15,Registro!$A$21:$A$41,0),18),"")</f>
        <v/>
      </c>
      <c r="P15" s="353" t="str">
        <f>IFERROR(INDEX(Registro!$A$21:$X$41,MATCH($A15,Registro!$A$21:$A$41,0),19),"")</f>
        <v/>
      </c>
      <c r="Q15" s="348" t="str">
        <f>IFERROR(INDEX(Registro!$A$21:$X$41,MATCH($A15,Registro!$A$21:$A$41,0),20),"")</f>
        <v/>
      </c>
      <c r="R15" s="348" t="str">
        <f>IFERROR(INDEX(Registro!$A$21:$X$41,MATCH($A15,Registro!$A$21:$A$41,0),21),"")</f>
        <v/>
      </c>
      <c r="S15" s="348" t="str">
        <f>IFERROR(INDEX(Registro!$A$21:$X$41,MATCH($A15,Registro!$A$21:$A$41,0),22),"")</f>
        <v/>
      </c>
      <c r="T15" s="354"/>
      <c r="U15" s="348"/>
      <c r="V15" s="348"/>
      <c r="W15" s="348"/>
      <c r="X15" s="348"/>
      <c r="Y15" s="348"/>
      <c r="Z15" s="355"/>
      <c r="AA15" s="355"/>
    </row>
    <row r="16" spans="1:27" x14ac:dyDescent="0.25">
      <c r="A16" s="348" t="str" cm="1">
        <f t="array" ref="A16">IF(INDEX(Registro!$A$21:$A$41,ROW()-1)&lt;&gt;"NANo Aplica",INDEX(Registro!$A$21:$A$41,ROW()-1),"")</f>
        <v/>
      </c>
      <c r="B16" s="348" t="str">
        <f>IFERROR(INDEX(Registro!$A$21:$X$41,MATCH($A16,Registro!$A$21:$A$41,0),2),"")</f>
        <v/>
      </c>
      <c r="C16" s="349" t="str">
        <f>IFERROR(INDEX(Registro!$A$21:$X$41,MATCH($A16,Registro!$A$21:$A$41,0),3),"")</f>
        <v/>
      </c>
      <c r="D16" s="348" t="str">
        <f>IFERROR(INDEX(Registro!$A$21:$X$41,MATCH($A16,Registro!$A$21:$A$41,0),4),"")</f>
        <v/>
      </c>
      <c r="E16" s="348" t="str">
        <f>IFERROR(INDEX(Registro!$A$21:$X$41,MATCH($A16,Registro!$A$21:$A$41,0),5),"")</f>
        <v/>
      </c>
      <c r="F16" s="348" t="str">
        <f>IFERROR(INDEX(Registro!$A$21:$X$41,MATCH($A16,Registro!$A$21:$A$41,0),6),"")</f>
        <v/>
      </c>
      <c r="G16" s="350" t="str">
        <f>IFERROR(INDEX(Registro!$A$21:$X$41,MATCH($A16,Registro!$A$21:$A$41,0),7),"")</f>
        <v/>
      </c>
      <c r="H16" s="351" t="str">
        <f>IFERROR(INDEX(Registro!$A$21:$X$41,MATCH($A16,Registro!$A$21:$A$41,0),8),"")</f>
        <v/>
      </c>
      <c r="I16" s="352" t="str">
        <f>IFERROR(INDEX(Registro!$A$21:$X$41,MATCH($A16,Registro!$A$21:$A$41,0),10),"")</f>
        <v/>
      </c>
      <c r="J16" s="352" t="str">
        <f>IFERROR(INDEX(Registro!$A$21:$X$41,MATCH($A16,Registro!$A$21:$A$41,0),11),"")</f>
        <v/>
      </c>
      <c r="K16" s="352" t="str">
        <f>IFERROR(INDEX(Registro!$A$21:$X$41,MATCH($A16,Registro!$A$21:$A$41,0),12),"")</f>
        <v/>
      </c>
      <c r="L16" s="352" t="str">
        <f>IFERROR(INDEX(Registro!$A$21:$X$41,MATCH($A16,Registro!$A$21:$A$41,0),13),"")</f>
        <v/>
      </c>
      <c r="M16" s="348" t="str">
        <f>IFERROR(INDEX(Registro!$A$21:$X$41,MATCH($A16,Registro!$A$21:$A$41,0),15),"")</f>
        <v/>
      </c>
      <c r="N16" s="348" t="str">
        <f>IFERROR(INDEX(Registro!$A$21:$X$41,MATCH($A16,Registro!$A$21:$A$41,0),16),"")</f>
        <v/>
      </c>
      <c r="O16" s="352" t="str">
        <f>IFERROR(INDEX(Registro!$A$21:$X$41,MATCH($A16,Registro!$A$21:$A$41,0),18),"")</f>
        <v/>
      </c>
      <c r="P16" s="353" t="str">
        <f>IFERROR(INDEX(Registro!$A$21:$X$41,MATCH($A16,Registro!$A$21:$A$41,0),19),"")</f>
        <v/>
      </c>
      <c r="Q16" s="348" t="str">
        <f>IFERROR(INDEX(Registro!$A$21:$X$41,MATCH($A16,Registro!$A$21:$A$41,0),20),"")</f>
        <v/>
      </c>
      <c r="R16" s="348" t="str">
        <f>IFERROR(INDEX(Registro!$A$21:$X$41,MATCH($A16,Registro!$A$21:$A$41,0),21),"")</f>
        <v/>
      </c>
      <c r="S16" s="348" t="str">
        <f>IFERROR(INDEX(Registro!$A$21:$X$41,MATCH($A16,Registro!$A$21:$A$41,0),22),"")</f>
        <v/>
      </c>
      <c r="T16" s="354"/>
      <c r="U16" s="348"/>
      <c r="V16" s="348"/>
      <c r="W16" s="348"/>
      <c r="X16" s="348"/>
      <c r="Y16" s="348"/>
      <c r="Z16" s="355"/>
      <c r="AA16" s="355"/>
    </row>
    <row r="17" spans="1:27" x14ac:dyDescent="0.25">
      <c r="A17" s="348" t="str" cm="1">
        <f t="array" ref="A17">IF(INDEX(Registro!$A$21:$A$41,ROW()-1)&lt;&gt;"NANo Aplica",INDEX(Registro!$A$21:$A$41,ROW()-1),"")</f>
        <v/>
      </c>
      <c r="B17" s="348" t="str">
        <f>IFERROR(INDEX(Registro!$A$21:$X$41,MATCH($A17,Registro!$A$21:$A$41,0),2),"")</f>
        <v/>
      </c>
      <c r="C17" s="349" t="str">
        <f>IFERROR(INDEX(Registro!$A$21:$X$41,MATCH($A17,Registro!$A$21:$A$41,0),3),"")</f>
        <v/>
      </c>
      <c r="D17" s="348" t="str">
        <f>IFERROR(INDEX(Registro!$A$21:$X$41,MATCH($A17,Registro!$A$21:$A$41,0),4),"")</f>
        <v/>
      </c>
      <c r="E17" s="348" t="str">
        <f>IFERROR(INDEX(Registro!$A$21:$X$41,MATCH($A17,Registro!$A$21:$A$41,0),5),"")</f>
        <v/>
      </c>
      <c r="F17" s="348" t="str">
        <f>IFERROR(INDEX(Registro!$A$21:$X$41,MATCH($A17,Registro!$A$21:$A$41,0),6),"")</f>
        <v/>
      </c>
      <c r="G17" s="350" t="str">
        <f>IFERROR(INDEX(Registro!$A$21:$X$41,MATCH($A17,Registro!$A$21:$A$41,0),7),"")</f>
        <v/>
      </c>
      <c r="H17" s="351" t="str">
        <f>IFERROR(INDEX(Registro!$A$21:$X$41,MATCH($A17,Registro!$A$21:$A$41,0),8),"")</f>
        <v/>
      </c>
      <c r="I17" s="352" t="str">
        <f>IFERROR(INDEX(Registro!$A$21:$X$41,MATCH($A17,Registro!$A$21:$A$41,0),10),"")</f>
        <v/>
      </c>
      <c r="J17" s="352" t="str">
        <f>IFERROR(INDEX(Registro!$A$21:$X$41,MATCH($A17,Registro!$A$21:$A$41,0),11),"")</f>
        <v/>
      </c>
      <c r="K17" s="352" t="str">
        <f>IFERROR(INDEX(Registro!$A$21:$X$41,MATCH($A17,Registro!$A$21:$A$41,0),12),"")</f>
        <v/>
      </c>
      <c r="L17" s="352" t="str">
        <f>IFERROR(INDEX(Registro!$A$21:$X$41,MATCH($A17,Registro!$A$21:$A$41,0),13),"")</f>
        <v/>
      </c>
      <c r="M17" s="348" t="str">
        <f>IFERROR(INDEX(Registro!$A$21:$X$41,MATCH($A17,Registro!$A$21:$A$41,0),15),"")</f>
        <v/>
      </c>
      <c r="N17" s="348" t="str">
        <f>IFERROR(INDEX(Registro!$A$21:$X$41,MATCH($A17,Registro!$A$21:$A$41,0),16),"")</f>
        <v/>
      </c>
      <c r="O17" s="352" t="str">
        <f>IFERROR(INDEX(Registro!$A$21:$X$41,MATCH($A17,Registro!$A$21:$A$41,0),18),"")</f>
        <v/>
      </c>
      <c r="P17" s="353" t="str">
        <f>IFERROR(INDEX(Registro!$A$21:$X$41,MATCH($A17,Registro!$A$21:$A$41,0),19),"")</f>
        <v/>
      </c>
      <c r="Q17" s="348" t="str">
        <f>IFERROR(INDEX(Registro!$A$21:$X$41,MATCH($A17,Registro!$A$21:$A$41,0),20),"")</f>
        <v/>
      </c>
      <c r="R17" s="348" t="str">
        <f>IFERROR(INDEX(Registro!$A$21:$X$41,MATCH($A17,Registro!$A$21:$A$41,0),21),"")</f>
        <v/>
      </c>
      <c r="S17" s="348" t="str">
        <f>IFERROR(INDEX(Registro!$A$21:$X$41,MATCH($A17,Registro!$A$21:$A$41,0),22),"")</f>
        <v/>
      </c>
      <c r="T17" s="354"/>
      <c r="U17" s="348"/>
      <c r="V17" s="348"/>
      <c r="W17" s="348"/>
      <c r="X17" s="348"/>
      <c r="Y17" s="348"/>
      <c r="Z17" s="355"/>
      <c r="AA17" s="355"/>
    </row>
    <row r="18" spans="1:27" x14ac:dyDescent="0.25">
      <c r="A18" s="348" t="str" cm="1">
        <f t="array" ref="A18">IF(INDEX(Registro!$A$21:$A$41,ROW()-1)&lt;&gt;"NANo Aplica",INDEX(Registro!$A$21:$A$41,ROW()-1),"")</f>
        <v/>
      </c>
      <c r="B18" s="348" t="str">
        <f>IFERROR(INDEX(Registro!$A$21:$X$41,MATCH($A18,Registro!$A$21:$A$41,0),2),"")</f>
        <v/>
      </c>
      <c r="C18" s="349" t="str">
        <f>IFERROR(INDEX(Registro!$A$21:$X$41,MATCH($A18,Registro!$A$21:$A$41,0),3),"")</f>
        <v/>
      </c>
      <c r="D18" s="348" t="str">
        <f>IFERROR(INDEX(Registro!$A$21:$X$41,MATCH($A18,Registro!$A$21:$A$41,0),4),"")</f>
        <v/>
      </c>
      <c r="E18" s="348" t="str">
        <f>IFERROR(INDEX(Registro!$A$21:$X$41,MATCH($A18,Registro!$A$21:$A$41,0),5),"")</f>
        <v/>
      </c>
      <c r="F18" s="348" t="str">
        <f>IFERROR(INDEX(Registro!$A$21:$X$41,MATCH($A18,Registro!$A$21:$A$41,0),6),"")</f>
        <v/>
      </c>
      <c r="G18" s="350" t="str">
        <f>IFERROR(INDEX(Registro!$A$21:$X$41,MATCH($A18,Registro!$A$21:$A$41,0),7),"")</f>
        <v/>
      </c>
      <c r="H18" s="351" t="str">
        <f>IFERROR(INDEX(Registro!$A$21:$X$41,MATCH($A18,Registro!$A$21:$A$41,0),8),"")</f>
        <v/>
      </c>
      <c r="I18" s="352" t="str">
        <f>IFERROR(INDEX(Registro!$A$21:$X$41,MATCH($A18,Registro!$A$21:$A$41,0),10),"")</f>
        <v/>
      </c>
      <c r="J18" s="352" t="str">
        <f>IFERROR(INDEX(Registro!$A$21:$X$41,MATCH($A18,Registro!$A$21:$A$41,0),11),"")</f>
        <v/>
      </c>
      <c r="K18" s="352" t="str">
        <f>IFERROR(INDEX(Registro!$A$21:$X$41,MATCH($A18,Registro!$A$21:$A$41,0),12),"")</f>
        <v/>
      </c>
      <c r="L18" s="352" t="str">
        <f>IFERROR(INDEX(Registro!$A$21:$X$41,MATCH($A18,Registro!$A$21:$A$41,0),13),"")</f>
        <v/>
      </c>
      <c r="M18" s="348" t="str">
        <f>IFERROR(INDEX(Registro!$A$21:$X$41,MATCH($A18,Registro!$A$21:$A$41,0),15),"")</f>
        <v/>
      </c>
      <c r="N18" s="348" t="str">
        <f>IFERROR(INDEX(Registro!$A$21:$X$41,MATCH($A18,Registro!$A$21:$A$41,0),16),"")</f>
        <v/>
      </c>
      <c r="O18" s="352" t="str">
        <f>IFERROR(INDEX(Registro!$A$21:$X$41,MATCH($A18,Registro!$A$21:$A$41,0),18),"")</f>
        <v/>
      </c>
      <c r="P18" s="353" t="str">
        <f>IFERROR(INDEX(Registro!$A$21:$X$41,MATCH($A18,Registro!$A$21:$A$41,0),19),"")</f>
        <v/>
      </c>
      <c r="Q18" s="348" t="str">
        <f>IFERROR(INDEX(Registro!$A$21:$X$41,MATCH($A18,Registro!$A$21:$A$41,0),20),"")</f>
        <v/>
      </c>
      <c r="R18" s="348" t="str">
        <f>IFERROR(INDEX(Registro!$A$21:$X$41,MATCH($A18,Registro!$A$21:$A$41,0),21),"")</f>
        <v/>
      </c>
      <c r="S18" s="348" t="str">
        <f>IFERROR(INDEX(Registro!$A$21:$X$41,MATCH($A18,Registro!$A$21:$A$41,0),22),"")</f>
        <v/>
      </c>
      <c r="T18" s="354"/>
      <c r="U18" s="348"/>
      <c r="V18" s="348"/>
      <c r="W18" s="348"/>
      <c r="X18" s="348"/>
      <c r="Y18" s="348"/>
      <c r="Z18" s="355"/>
      <c r="AA18" s="355"/>
    </row>
    <row r="19" spans="1:27" x14ac:dyDescent="0.25">
      <c r="A19" s="348" t="str" cm="1">
        <f t="array" ref="A19">IF(INDEX(Registro!$A$21:$A$41,ROW()-1)&lt;&gt;"NANo Aplica",INDEX(Registro!$A$21:$A$41,ROW()-1),"")</f>
        <v/>
      </c>
      <c r="B19" s="348" t="str">
        <f>IFERROR(INDEX(Registro!$A$21:$X$41,MATCH($A19,Registro!$A$21:$A$41,0),2),"")</f>
        <v/>
      </c>
      <c r="C19" s="349" t="str">
        <f>IFERROR(INDEX(Registro!$A$21:$X$41,MATCH($A19,Registro!$A$21:$A$41,0),3),"")</f>
        <v/>
      </c>
      <c r="D19" s="348" t="str">
        <f>IFERROR(INDEX(Registro!$A$21:$X$41,MATCH($A19,Registro!$A$21:$A$41,0),4),"")</f>
        <v/>
      </c>
      <c r="E19" s="348" t="str">
        <f>IFERROR(INDEX(Registro!$A$21:$X$41,MATCH($A19,Registro!$A$21:$A$41,0),5),"")</f>
        <v/>
      </c>
      <c r="F19" s="348" t="str">
        <f>IFERROR(INDEX(Registro!$A$21:$X$41,MATCH($A19,Registro!$A$21:$A$41,0),6),"")</f>
        <v/>
      </c>
      <c r="G19" s="350" t="str">
        <f>IFERROR(INDEX(Registro!$A$21:$X$41,MATCH($A19,Registro!$A$21:$A$41,0),7),"")</f>
        <v/>
      </c>
      <c r="H19" s="351" t="str">
        <f>IFERROR(INDEX(Registro!$A$21:$X$41,MATCH($A19,Registro!$A$21:$A$41,0),8),"")</f>
        <v/>
      </c>
      <c r="I19" s="352" t="str">
        <f>IFERROR(INDEX(Registro!$A$21:$X$41,MATCH($A19,Registro!$A$21:$A$41,0),10),"")</f>
        <v/>
      </c>
      <c r="J19" s="352" t="str">
        <f>IFERROR(INDEX(Registro!$A$21:$X$41,MATCH($A19,Registro!$A$21:$A$41,0),11),"")</f>
        <v/>
      </c>
      <c r="K19" s="352" t="str">
        <f>IFERROR(INDEX(Registro!$A$21:$X$41,MATCH($A19,Registro!$A$21:$A$41,0),12),"")</f>
        <v/>
      </c>
      <c r="L19" s="352" t="str">
        <f>IFERROR(INDEX(Registro!$A$21:$X$41,MATCH($A19,Registro!$A$21:$A$41,0),13),"")</f>
        <v/>
      </c>
      <c r="M19" s="348" t="str">
        <f>IFERROR(INDEX(Registro!$A$21:$X$41,MATCH($A19,Registro!$A$21:$A$41,0),15),"")</f>
        <v/>
      </c>
      <c r="N19" s="348" t="str">
        <f>IFERROR(INDEX(Registro!$A$21:$X$41,MATCH($A19,Registro!$A$21:$A$41,0),16),"")</f>
        <v/>
      </c>
      <c r="O19" s="352" t="str">
        <f>IFERROR(INDEX(Registro!$A$21:$X$41,MATCH($A19,Registro!$A$21:$A$41,0),18),"")</f>
        <v/>
      </c>
      <c r="P19" s="353" t="str">
        <f>IFERROR(INDEX(Registro!$A$21:$X$41,MATCH($A19,Registro!$A$21:$A$41,0),19),"")</f>
        <v/>
      </c>
      <c r="Q19" s="348" t="str">
        <f>IFERROR(INDEX(Registro!$A$21:$X$41,MATCH($A19,Registro!$A$21:$A$41,0),20),"")</f>
        <v/>
      </c>
      <c r="R19" s="348" t="str">
        <f>IFERROR(INDEX(Registro!$A$21:$X$41,MATCH($A19,Registro!$A$21:$A$41,0),21),"")</f>
        <v/>
      </c>
      <c r="S19" s="348" t="str">
        <f>IFERROR(INDEX(Registro!$A$21:$X$41,MATCH($A19,Registro!$A$21:$A$41,0),22),"")</f>
        <v/>
      </c>
      <c r="T19" s="354"/>
      <c r="U19" s="348"/>
      <c r="V19" s="348"/>
      <c r="W19" s="348"/>
      <c r="X19" s="348"/>
      <c r="Y19" s="348"/>
      <c r="Z19" s="355"/>
      <c r="AA19" s="355"/>
    </row>
    <row r="20" spans="1:27" x14ac:dyDescent="0.25">
      <c r="A20" s="348" t="str" cm="1">
        <f t="array" ref="A20">IF(INDEX(Registro!$A$21:$A$41,ROW()-1)&lt;&gt;"NANo Aplica",INDEX(Registro!$A$21:$A$41,ROW()-1),"")</f>
        <v/>
      </c>
      <c r="B20" s="348" t="str">
        <f>IFERROR(INDEX(Registro!$A$21:$X$41,MATCH($A20,Registro!$A$21:$A$41,0),2),"")</f>
        <v/>
      </c>
      <c r="C20" s="349" t="str">
        <f>IFERROR(INDEX(Registro!$A$21:$X$41,MATCH($A20,Registro!$A$21:$A$41,0),3),"")</f>
        <v/>
      </c>
      <c r="D20" s="348" t="str">
        <f>IFERROR(INDEX(Registro!$A$21:$X$41,MATCH($A20,Registro!$A$21:$A$41,0),4),"")</f>
        <v/>
      </c>
      <c r="E20" s="348" t="str">
        <f>IFERROR(INDEX(Registro!$A$21:$X$41,MATCH($A20,Registro!$A$21:$A$41,0),5),"")</f>
        <v/>
      </c>
      <c r="F20" s="348" t="str">
        <f>IFERROR(INDEX(Registro!$A$21:$X$41,MATCH($A20,Registro!$A$21:$A$41,0),6),"")</f>
        <v/>
      </c>
      <c r="G20" s="350" t="str">
        <f>IFERROR(INDEX(Registro!$A$21:$X$41,MATCH($A20,Registro!$A$21:$A$41,0),7),"")</f>
        <v/>
      </c>
      <c r="H20" s="351" t="str">
        <f>IFERROR(INDEX(Registro!$A$21:$X$41,MATCH($A20,Registro!$A$21:$A$41,0),8),"")</f>
        <v/>
      </c>
      <c r="I20" s="352" t="str">
        <f>IFERROR(INDEX(Registro!$A$21:$X$41,MATCH($A20,Registro!$A$21:$A$41,0),10),"")</f>
        <v/>
      </c>
      <c r="J20" s="352" t="str">
        <f>IFERROR(INDEX(Registro!$A$21:$X$41,MATCH($A20,Registro!$A$21:$A$41,0),11),"")</f>
        <v/>
      </c>
      <c r="K20" s="352" t="str">
        <f>IFERROR(INDEX(Registro!$A$21:$X$41,MATCH($A20,Registro!$A$21:$A$41,0),12),"")</f>
        <v/>
      </c>
      <c r="L20" s="352" t="str">
        <f>IFERROR(INDEX(Registro!$A$21:$X$41,MATCH($A20,Registro!$A$21:$A$41,0),13),"")</f>
        <v/>
      </c>
      <c r="M20" s="348" t="str">
        <f>IFERROR(INDEX(Registro!$A$21:$X$41,MATCH($A20,Registro!$A$21:$A$41,0),15),"")</f>
        <v/>
      </c>
      <c r="N20" s="348" t="str">
        <f>IFERROR(INDEX(Registro!$A$21:$X$41,MATCH($A20,Registro!$A$21:$A$41,0),16),"")</f>
        <v/>
      </c>
      <c r="O20" s="352" t="str">
        <f>IFERROR(INDEX(Registro!$A$21:$X$41,MATCH($A20,Registro!$A$21:$A$41,0),18),"")</f>
        <v/>
      </c>
      <c r="P20" s="353" t="str">
        <f>IFERROR(INDEX(Registro!$A$21:$X$41,MATCH($A20,Registro!$A$21:$A$41,0),19),"")</f>
        <v/>
      </c>
      <c r="Q20" s="348" t="str">
        <f>IFERROR(INDEX(Registro!$A$21:$X$41,MATCH($A20,Registro!$A$21:$A$41,0),20),"")</f>
        <v/>
      </c>
      <c r="R20" s="348" t="str">
        <f>IFERROR(INDEX(Registro!$A$21:$X$41,MATCH($A20,Registro!$A$21:$A$41,0),21),"")</f>
        <v/>
      </c>
      <c r="S20" s="348" t="str">
        <f>IFERROR(INDEX(Registro!$A$21:$X$41,MATCH($A20,Registro!$A$21:$A$41,0),22),"")</f>
        <v/>
      </c>
      <c r="T20" s="354"/>
      <c r="U20" s="348"/>
      <c r="V20" s="348"/>
      <c r="W20" s="348"/>
      <c r="X20" s="348"/>
      <c r="Y20" s="348"/>
      <c r="Z20" s="355"/>
      <c r="AA20" s="355"/>
    </row>
    <row r="21" spans="1:27" x14ac:dyDescent="0.25">
      <c r="A21" s="348" t="str" cm="1">
        <f t="array" ref="A21">IF(INDEX(Registro!$A$21:$A$41,ROW()-1)&lt;&gt;"NANo Aplica",INDEX(Registro!$A$21:$A$41,ROW()-1),"")</f>
        <v/>
      </c>
      <c r="B21" s="348" t="str">
        <f>IFERROR(INDEX(Registro!$A$21:$X$41,MATCH($A21,Registro!$A$21:$A$41,0),2),"")</f>
        <v/>
      </c>
      <c r="C21" s="349" t="str">
        <f>IFERROR(INDEX(Registro!$A$21:$X$41,MATCH($A21,Registro!$A$21:$A$41,0),3),"")</f>
        <v/>
      </c>
      <c r="D21" s="348" t="str">
        <f>IFERROR(INDEX(Registro!$A$21:$X$41,MATCH($A21,Registro!$A$21:$A$41,0),4),"")</f>
        <v/>
      </c>
      <c r="E21" s="348" t="str">
        <f>IFERROR(INDEX(Registro!$A$21:$X$41,MATCH($A21,Registro!$A$21:$A$41,0),5),"")</f>
        <v/>
      </c>
      <c r="F21" s="348" t="str">
        <f>IFERROR(INDEX(Registro!$A$21:$X$41,MATCH($A21,Registro!$A$21:$A$41,0),6),"")</f>
        <v/>
      </c>
      <c r="G21" s="350" t="str">
        <f>IFERROR(INDEX(Registro!$A$21:$X$41,MATCH($A21,Registro!$A$21:$A$41,0),7),"")</f>
        <v/>
      </c>
      <c r="H21" s="351" t="str">
        <f>IFERROR(INDEX(Registro!$A$21:$X$41,MATCH($A21,Registro!$A$21:$A$41,0),8),"")</f>
        <v/>
      </c>
      <c r="I21" s="352" t="str">
        <f>IFERROR(INDEX(Registro!$A$21:$X$41,MATCH($A21,Registro!$A$21:$A$41,0),10),"")</f>
        <v/>
      </c>
      <c r="J21" s="352" t="str">
        <f>IFERROR(INDEX(Registro!$A$21:$X$41,MATCH($A21,Registro!$A$21:$A$41,0),11),"")</f>
        <v/>
      </c>
      <c r="K21" s="352" t="str">
        <f>IFERROR(INDEX(Registro!$A$21:$X$41,MATCH($A21,Registro!$A$21:$A$41,0),12),"")</f>
        <v/>
      </c>
      <c r="L21" s="352" t="str">
        <f>IFERROR(INDEX(Registro!$A$21:$X$41,MATCH($A21,Registro!$A$21:$A$41,0),13),"")</f>
        <v/>
      </c>
      <c r="M21" s="348" t="str">
        <f>IFERROR(INDEX(Registro!$A$21:$X$41,MATCH($A21,Registro!$A$21:$A$41,0),15),"")</f>
        <v/>
      </c>
      <c r="N21" s="348" t="str">
        <f>IFERROR(INDEX(Registro!$A$21:$X$41,MATCH($A21,Registro!$A$21:$A$41,0),16),"")</f>
        <v/>
      </c>
      <c r="O21" s="352" t="str">
        <f>IFERROR(INDEX(Registro!$A$21:$X$41,MATCH($A21,Registro!$A$21:$A$41,0),18),"")</f>
        <v/>
      </c>
      <c r="P21" s="353" t="str">
        <f>IFERROR(INDEX(Registro!$A$21:$X$41,MATCH($A21,Registro!$A$21:$A$41,0),19),"")</f>
        <v/>
      </c>
      <c r="Q21" s="348" t="str">
        <f>IFERROR(INDEX(Registro!$A$21:$X$41,MATCH($A21,Registro!$A$21:$A$41,0),20),"")</f>
        <v/>
      </c>
      <c r="R21" s="348" t="str">
        <f>IFERROR(INDEX(Registro!$A$21:$X$41,MATCH($A21,Registro!$A$21:$A$41,0),21),"")</f>
        <v/>
      </c>
      <c r="S21" s="348" t="str">
        <f>IFERROR(INDEX(Registro!$A$21:$X$41,MATCH($A21,Registro!$A$21:$A$41,0),22),"")</f>
        <v/>
      </c>
      <c r="T21" s="354"/>
      <c r="U21" s="348"/>
      <c r="V21" s="348"/>
      <c r="W21" s="348"/>
      <c r="X21" s="348"/>
      <c r="Y21" s="348"/>
      <c r="Z21" s="355"/>
      <c r="AA21" s="355"/>
    </row>
    <row r="22" spans="1:27" x14ac:dyDescent="0.25">
      <c r="A22" s="348" t="str" cm="1">
        <f t="array" ref="A22">IF(INDEX(Registro!$A$21:$A$41,ROW()-1)&lt;&gt;"NANo Aplica",INDEX(Registro!$A$21:$A$41,ROW()-1),"")</f>
        <v/>
      </c>
      <c r="B22" s="348" t="str">
        <f>IFERROR(INDEX(Registro!$A$21:$X$41,MATCH($A22,Registro!$A$21:$A$41,0),2),"")</f>
        <v/>
      </c>
      <c r="C22" s="349" t="str">
        <f>IFERROR(INDEX(Registro!$A$21:$X$41,MATCH($A22,Registro!$A$21:$A$41,0),3),"")</f>
        <v/>
      </c>
      <c r="D22" s="348" t="str">
        <f>IFERROR(INDEX(Registro!$A$21:$X$41,MATCH($A22,Registro!$A$21:$A$41,0),4),"")</f>
        <v/>
      </c>
      <c r="E22" s="348" t="str">
        <f>IFERROR(INDEX(Registro!$A$21:$X$41,MATCH($A22,Registro!$A$21:$A$41,0),5),"")</f>
        <v/>
      </c>
      <c r="F22" s="348" t="str">
        <f>IFERROR(INDEX(Registro!$A$21:$X$41,MATCH($A22,Registro!$A$21:$A$41,0),6),"")</f>
        <v/>
      </c>
      <c r="G22" s="350" t="str">
        <f>IFERROR(INDEX(Registro!$A$21:$X$41,MATCH($A22,Registro!$A$21:$A$41,0),7),"")</f>
        <v/>
      </c>
      <c r="H22" s="351" t="str">
        <f>IFERROR(INDEX(Registro!$A$21:$X$41,MATCH($A22,Registro!$A$21:$A$41,0),8),"")</f>
        <v/>
      </c>
      <c r="I22" s="352" t="str">
        <f>IFERROR(INDEX(Registro!$A$21:$X$41,MATCH($A22,Registro!$A$21:$A$41,0),10),"")</f>
        <v/>
      </c>
      <c r="J22" s="352" t="str">
        <f>IFERROR(INDEX(Registro!$A$21:$X$41,MATCH($A22,Registro!$A$21:$A$41,0),11),"")</f>
        <v/>
      </c>
      <c r="K22" s="352" t="str">
        <f>IFERROR(INDEX(Registro!$A$21:$X$41,MATCH($A22,Registro!$A$21:$A$41,0),12),"")</f>
        <v/>
      </c>
      <c r="L22" s="352" t="str">
        <f>IFERROR(INDEX(Registro!$A$21:$X$41,MATCH($A22,Registro!$A$21:$A$41,0),13),"")</f>
        <v/>
      </c>
      <c r="M22" s="348" t="str">
        <f>IFERROR(INDEX(Registro!$A$21:$X$41,MATCH($A22,Registro!$A$21:$A$41,0),15),"")</f>
        <v/>
      </c>
      <c r="N22" s="348" t="str">
        <f>IFERROR(INDEX(Registro!$A$21:$X$41,MATCH($A22,Registro!$A$21:$A$41,0),16),"")</f>
        <v/>
      </c>
      <c r="O22" s="352" t="str">
        <f>IFERROR(INDEX(Registro!$A$21:$X$41,MATCH($A22,Registro!$A$21:$A$41,0),18),"")</f>
        <v/>
      </c>
      <c r="P22" s="353" t="str">
        <f>IFERROR(INDEX(Registro!$A$21:$X$41,MATCH($A22,Registro!$A$21:$A$41,0),19),"")</f>
        <v/>
      </c>
      <c r="Q22" s="348" t="str">
        <f>IFERROR(INDEX(Registro!$A$21:$X$41,MATCH($A22,Registro!$A$21:$A$41,0),20),"")</f>
        <v/>
      </c>
      <c r="R22" s="348" t="str">
        <f>IFERROR(INDEX(Registro!$A$21:$X$41,MATCH($A22,Registro!$A$21:$A$41,0),21),"")</f>
        <v/>
      </c>
      <c r="S22" s="348" t="str">
        <f>IFERROR(INDEX(Registro!$A$21:$X$41,MATCH($A22,Registro!$A$21:$A$41,0),22),"")</f>
        <v/>
      </c>
      <c r="T22" s="354"/>
      <c r="U22" s="348"/>
      <c r="V22" s="348"/>
      <c r="W22" s="348"/>
      <c r="X22" s="348"/>
      <c r="Y22" s="348"/>
      <c r="Z22" s="355"/>
      <c r="AA22" s="355"/>
    </row>
  </sheetData>
  <sheetProtection algorithmName="SHA-512" hashValue="WsoRlhKjhfAUcjhFg3hWtz2V7N47HYJeKkM35Tt3tAZ6ZoJDaCSjX6Be8zU7BK91VOc8UOPbzwZD1Hkc0wUFLg==" saltValue="imAKerWGOFu84Wfj6GBXhw==" spinCount="100000" sheet="1" scenarios="1"/>
  <pageMargins left="0.7" right="0.7" top="0.75" bottom="0.75" header="0.3" footer="0.3"/>
  <pageSetup scale="23" orientation="portrait" r:id="rId1"/>
  <headerFooter>
    <oddFooter>&amp;R_x000D_&amp;1#&amp;"Calibri"&amp;10&amp;K000000 Información pública de la ANE</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92112-6EB3-41C0-9509-31B05B5244BC}">
  <dimension ref="A1:F9"/>
  <sheetViews>
    <sheetView view="pageBreakPreview" zoomScale="110" zoomScaleNormal="100" zoomScaleSheetLayoutView="110" workbookViewId="0">
      <selection activeCell="E16" sqref="E16"/>
    </sheetView>
  </sheetViews>
  <sheetFormatPr baseColWidth="10" defaultColWidth="11.42578125" defaultRowHeight="15" x14ac:dyDescent="0.25"/>
  <cols>
    <col min="1" max="1" width="7.85546875" customWidth="1"/>
    <col min="2" max="2" width="11.7109375" bestFit="1" customWidth="1"/>
    <col min="3" max="3" width="39.5703125" customWidth="1"/>
    <col min="4" max="4" width="26.7109375" customWidth="1"/>
    <col min="5" max="5" width="17.42578125" bestFit="1" customWidth="1"/>
    <col min="6" max="6" width="21.85546875" bestFit="1" customWidth="1"/>
  </cols>
  <sheetData>
    <row r="1" spans="1:6" ht="18" x14ac:dyDescent="0.25">
      <c r="A1" s="573" t="s">
        <v>157</v>
      </c>
      <c r="B1" s="573"/>
      <c r="C1" s="573"/>
      <c r="D1" s="573"/>
      <c r="E1" s="573"/>
      <c r="F1" s="573"/>
    </row>
    <row r="2" spans="1:6" x14ac:dyDescent="0.25">
      <c r="A2" s="263"/>
      <c r="B2" s="263"/>
      <c r="C2" s="264"/>
      <c r="D2" s="264"/>
      <c r="E2" s="264"/>
      <c r="F2" s="264"/>
    </row>
    <row r="3" spans="1:6" ht="21" x14ac:dyDescent="0.25">
      <c r="A3" s="265" t="s">
        <v>158</v>
      </c>
      <c r="B3" s="265" t="s">
        <v>151</v>
      </c>
      <c r="C3" s="265" t="s">
        <v>159</v>
      </c>
      <c r="D3" s="265" t="s">
        <v>160</v>
      </c>
      <c r="E3" s="265" t="s">
        <v>161</v>
      </c>
      <c r="F3" s="265" t="s">
        <v>162</v>
      </c>
    </row>
    <row r="4" spans="1:6" ht="31.5" x14ac:dyDescent="0.25">
      <c r="A4" s="266">
        <v>0</v>
      </c>
      <c r="B4" s="267">
        <v>44292</v>
      </c>
      <c r="C4" s="268" t="s">
        <v>163</v>
      </c>
      <c r="D4" s="266" t="s">
        <v>164</v>
      </c>
      <c r="E4" s="268" t="s">
        <v>165</v>
      </c>
      <c r="F4" s="268" t="s">
        <v>166</v>
      </c>
    </row>
    <row r="5" spans="1:6" ht="21" x14ac:dyDescent="0.25">
      <c r="A5" s="269">
        <v>1</v>
      </c>
      <c r="B5" s="267">
        <v>44650</v>
      </c>
      <c r="C5" s="270" t="s">
        <v>167</v>
      </c>
      <c r="D5" s="271" t="s">
        <v>168</v>
      </c>
      <c r="E5" s="271" t="s">
        <v>169</v>
      </c>
      <c r="F5" s="271" t="s">
        <v>169</v>
      </c>
    </row>
    <row r="6" spans="1:6" ht="18" customHeight="1" x14ac:dyDescent="0.25">
      <c r="A6" s="269">
        <v>2</v>
      </c>
      <c r="B6" s="267">
        <v>44909</v>
      </c>
      <c r="C6" s="270" t="s">
        <v>170</v>
      </c>
      <c r="D6" s="271" t="s">
        <v>171</v>
      </c>
      <c r="E6" s="271" t="s">
        <v>172</v>
      </c>
      <c r="F6" s="271" t="s">
        <v>169</v>
      </c>
    </row>
    <row r="7" spans="1:6" ht="52.5" x14ac:dyDescent="0.25">
      <c r="A7" s="269">
        <v>3</v>
      </c>
      <c r="B7" s="267">
        <v>45061</v>
      </c>
      <c r="C7" s="270" t="s">
        <v>173</v>
      </c>
      <c r="D7" s="271" t="s">
        <v>174</v>
      </c>
      <c r="E7" s="271" t="s">
        <v>175</v>
      </c>
      <c r="F7" s="271" t="s">
        <v>176</v>
      </c>
    </row>
    <row r="8" spans="1:6" ht="122.25" customHeight="1" x14ac:dyDescent="0.25">
      <c r="A8" s="269">
        <v>4</v>
      </c>
      <c r="B8" s="267">
        <v>45117</v>
      </c>
      <c r="C8" s="270" t="s">
        <v>177</v>
      </c>
      <c r="D8" s="271" t="s">
        <v>178</v>
      </c>
      <c r="E8" s="271" t="s">
        <v>179</v>
      </c>
      <c r="F8" s="271" t="s">
        <v>176</v>
      </c>
    </row>
    <row r="9" spans="1:6" ht="161.25" customHeight="1" x14ac:dyDescent="0.25">
      <c r="A9" s="269">
        <v>5</v>
      </c>
      <c r="B9" s="267">
        <v>45211</v>
      </c>
      <c r="C9" s="356" t="s">
        <v>180</v>
      </c>
      <c r="D9" s="271" t="s">
        <v>178</v>
      </c>
      <c r="E9" s="271" t="s">
        <v>181</v>
      </c>
      <c r="F9" s="271" t="s">
        <v>176</v>
      </c>
    </row>
  </sheetData>
  <mergeCells count="1">
    <mergeCell ref="A1:F1"/>
  </mergeCells>
  <pageMargins left="0.7" right="0.7" top="0.75" bottom="0.75" header="0.3" footer="0.3"/>
  <pageSetup scale="72" orientation="portrait" r:id="rId1"/>
  <headerFooter>
    <oddFooter>&amp;R_x000D_&amp;1#&amp;"Calibri"&amp;10&amp;K000000 Información pública de la ANE</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0D73F-D479-4418-A93F-C78C2DEBAFBE}">
  <dimension ref="A1:H1217"/>
  <sheetViews>
    <sheetView topLeftCell="A1033" workbookViewId="0">
      <selection activeCell="B1074" sqref="B1074"/>
    </sheetView>
  </sheetViews>
  <sheetFormatPr baseColWidth="10" defaultColWidth="11.42578125" defaultRowHeight="15" x14ac:dyDescent="0.25"/>
  <cols>
    <col min="1" max="1" width="5" bestFit="1" customWidth="1"/>
    <col min="2" max="2" width="23.140625" bestFit="1" customWidth="1"/>
    <col min="3" max="3" width="18.5703125" customWidth="1"/>
    <col min="4" max="4" width="50.85546875" bestFit="1" customWidth="1"/>
    <col min="5" max="5" width="12.5703125" bestFit="1" customWidth="1"/>
    <col min="6" max="6" width="13.28515625" bestFit="1" customWidth="1"/>
  </cols>
  <sheetData>
    <row r="1" spans="1:6" x14ac:dyDescent="0.25">
      <c r="A1" s="42" t="s">
        <v>76</v>
      </c>
      <c r="B1" s="44" t="s">
        <v>182</v>
      </c>
      <c r="C1" s="45" t="s">
        <v>183</v>
      </c>
      <c r="D1" s="45" t="s">
        <v>184</v>
      </c>
      <c r="E1" s="46" t="s">
        <v>185</v>
      </c>
      <c r="F1" s="46" t="s">
        <v>186</v>
      </c>
    </row>
    <row r="2" spans="1:6" x14ac:dyDescent="0.25">
      <c r="A2" s="42">
        <v>1</v>
      </c>
      <c r="B2" s="47" t="s">
        <v>187</v>
      </c>
      <c r="C2" s="48" t="s">
        <v>188</v>
      </c>
      <c r="D2" s="48" t="str">
        <f>C2&amp;B2</f>
        <v>Señal ColombiaAbriaquí</v>
      </c>
      <c r="E2" s="49">
        <v>6.6397555555555554</v>
      </c>
      <c r="F2" s="49">
        <v>-76.065305555555554</v>
      </c>
    </row>
    <row r="3" spans="1:6" x14ac:dyDescent="0.25">
      <c r="A3" s="42">
        <v>2</v>
      </c>
      <c r="B3" s="47" t="s">
        <v>189</v>
      </c>
      <c r="C3" s="48" t="s">
        <v>188</v>
      </c>
      <c r="D3" s="48" t="str">
        <f t="shared" ref="D3:D66" si="0">C3&amp;B3</f>
        <v>Señal ColombiaAcandí</v>
      </c>
      <c r="E3" s="49">
        <v>8.5076944444444447</v>
      </c>
      <c r="F3" s="49">
        <v>-77.277222222222221</v>
      </c>
    </row>
    <row r="4" spans="1:6" x14ac:dyDescent="0.25">
      <c r="A4" s="42">
        <v>3</v>
      </c>
      <c r="B4" s="47" t="s">
        <v>190</v>
      </c>
      <c r="C4" s="48" t="s">
        <v>188</v>
      </c>
      <c r="D4" s="48" t="str">
        <f t="shared" si="0"/>
        <v>Señal ColombiaAldana</v>
      </c>
      <c r="E4" s="49">
        <v>0.88116666666666665</v>
      </c>
      <c r="F4" s="49">
        <v>-77.704194444444454</v>
      </c>
    </row>
    <row r="5" spans="1:6" x14ac:dyDescent="0.25">
      <c r="A5" s="42">
        <v>4</v>
      </c>
      <c r="B5" s="47" t="s">
        <v>191</v>
      </c>
      <c r="C5" s="48" t="s">
        <v>188</v>
      </c>
      <c r="D5" s="48" t="str">
        <f t="shared" si="0"/>
        <v>Señal ColombiaAlejandría</v>
      </c>
      <c r="E5" s="49">
        <v>6.3828888888888882</v>
      </c>
      <c r="F5" s="49">
        <v>-75.133833333333342</v>
      </c>
    </row>
    <row r="6" spans="1:6" x14ac:dyDescent="0.25">
      <c r="A6" s="42">
        <v>5</v>
      </c>
      <c r="B6" s="47" t="s">
        <v>192</v>
      </c>
      <c r="C6" s="48" t="s">
        <v>188</v>
      </c>
      <c r="D6" s="48" t="str">
        <f t="shared" si="0"/>
        <v>Señal ColombiaAlgeciras</v>
      </c>
      <c r="E6" s="49">
        <v>2.6011638888888888</v>
      </c>
      <c r="F6" s="49">
        <v>-75.281083333333328</v>
      </c>
    </row>
    <row r="7" spans="1:6" x14ac:dyDescent="0.25">
      <c r="A7" s="42">
        <v>6</v>
      </c>
      <c r="B7" s="47" t="s">
        <v>193</v>
      </c>
      <c r="C7" s="48" t="s">
        <v>188</v>
      </c>
      <c r="D7" s="48" t="str">
        <f t="shared" si="0"/>
        <v>Señal ColombiaAlto El Tigre</v>
      </c>
      <c r="E7" s="49">
        <v>4.3023666666666669</v>
      </c>
      <c r="F7" s="49">
        <v>-73.741891666666675</v>
      </c>
    </row>
    <row r="8" spans="1:6" x14ac:dyDescent="0.25">
      <c r="A8" s="42">
        <v>7</v>
      </c>
      <c r="B8" s="47" t="s">
        <v>194</v>
      </c>
      <c r="C8" s="48" t="s">
        <v>188</v>
      </c>
      <c r="D8" s="48" t="str">
        <f t="shared" si="0"/>
        <v>Señal ColombiaAmalfi</v>
      </c>
      <c r="E8" s="49">
        <v>6.9035833333333336</v>
      </c>
      <c r="F8" s="49">
        <v>-75.063416666666669</v>
      </c>
    </row>
    <row r="9" spans="1:6" x14ac:dyDescent="0.25">
      <c r="A9" s="42">
        <v>8</v>
      </c>
      <c r="B9" s="47" t="s">
        <v>195</v>
      </c>
      <c r="C9" s="48" t="s">
        <v>188</v>
      </c>
      <c r="D9" s="48" t="str">
        <f t="shared" si="0"/>
        <v>Señal ColombiaAndes</v>
      </c>
      <c r="E9" s="49">
        <v>5.6805000000000003</v>
      </c>
      <c r="F9" s="49">
        <v>-75.890611111111113</v>
      </c>
    </row>
    <row r="10" spans="1:6" x14ac:dyDescent="0.25">
      <c r="A10" s="42">
        <v>9</v>
      </c>
      <c r="B10" s="47" t="s">
        <v>196</v>
      </c>
      <c r="C10" s="48" t="s">
        <v>188</v>
      </c>
      <c r="D10" s="48" t="str">
        <f t="shared" si="0"/>
        <v>Señal ColombiaAngostura</v>
      </c>
      <c r="E10" s="49">
        <v>6.8890277777777769</v>
      </c>
      <c r="F10" s="49">
        <v>-75.33830555555555</v>
      </c>
    </row>
    <row r="11" spans="1:6" x14ac:dyDescent="0.25">
      <c r="A11" s="42">
        <v>10</v>
      </c>
      <c r="B11" s="47" t="s">
        <v>197</v>
      </c>
      <c r="C11" s="48" t="s">
        <v>188</v>
      </c>
      <c r="D11" s="48" t="str">
        <f t="shared" si="0"/>
        <v>Señal ColombiaArauca - Arauca</v>
      </c>
      <c r="E11" s="49">
        <v>7.0827944444444446</v>
      </c>
      <c r="F11" s="49">
        <v>-70.755769444444439</v>
      </c>
    </row>
    <row r="12" spans="1:6" x14ac:dyDescent="0.25">
      <c r="A12" s="42">
        <v>11</v>
      </c>
      <c r="B12" s="47" t="s">
        <v>198</v>
      </c>
      <c r="C12" s="48" t="s">
        <v>188</v>
      </c>
      <c r="D12" s="48" t="str">
        <f t="shared" si="0"/>
        <v>Señal ColombiaArauca - Caldas</v>
      </c>
      <c r="E12" s="49">
        <v>5.1114833333333332</v>
      </c>
      <c r="F12" s="49">
        <v>-75.710961111111118</v>
      </c>
    </row>
    <row r="13" spans="1:6" x14ac:dyDescent="0.25">
      <c r="A13" s="42">
        <v>12</v>
      </c>
      <c r="B13" s="47" t="s">
        <v>199</v>
      </c>
      <c r="C13" s="48" t="s">
        <v>188</v>
      </c>
      <c r="D13" s="48" t="str">
        <f t="shared" si="0"/>
        <v>Señal ColombiaArauquita</v>
      </c>
      <c r="E13" s="49">
        <v>7.0205888888888888</v>
      </c>
      <c r="F13" s="49">
        <v>-71.435013888888889</v>
      </c>
    </row>
    <row r="14" spans="1:6" x14ac:dyDescent="0.25">
      <c r="A14" s="42">
        <v>13</v>
      </c>
      <c r="B14" s="47" t="s">
        <v>200</v>
      </c>
      <c r="C14" s="48" t="s">
        <v>188</v>
      </c>
      <c r="D14" s="48" t="str">
        <f t="shared" si="0"/>
        <v>Señal ColombiaArboletes</v>
      </c>
      <c r="E14" s="49">
        <v>8.8507222222222222</v>
      </c>
      <c r="F14" s="49">
        <v>-76.426902777777784</v>
      </c>
    </row>
    <row r="15" spans="1:6" x14ac:dyDescent="0.25">
      <c r="A15" s="42">
        <v>14</v>
      </c>
      <c r="B15" s="47" t="s">
        <v>201</v>
      </c>
      <c r="C15" s="48" t="s">
        <v>188</v>
      </c>
      <c r="D15" s="48" t="str">
        <f t="shared" si="0"/>
        <v>Señal ColombiaArcabuco</v>
      </c>
      <c r="E15" s="49">
        <v>5.7824027777777776</v>
      </c>
      <c r="F15" s="49">
        <v>-73.497511111111109</v>
      </c>
    </row>
    <row r="16" spans="1:6" x14ac:dyDescent="0.25">
      <c r="A16" s="42">
        <v>15</v>
      </c>
      <c r="B16" s="47" t="s">
        <v>202</v>
      </c>
      <c r="C16" s="48" t="s">
        <v>188</v>
      </c>
      <c r="D16" s="48" t="str">
        <f t="shared" si="0"/>
        <v>Señal ColombiaArgelia - Valle</v>
      </c>
      <c r="E16" s="49">
        <v>4.723208333333333</v>
      </c>
      <c r="F16" s="49">
        <v>-76.125424999999993</v>
      </c>
    </row>
    <row r="17" spans="1:6" x14ac:dyDescent="0.25">
      <c r="A17" s="42">
        <v>16</v>
      </c>
      <c r="B17" s="47" t="s">
        <v>203</v>
      </c>
      <c r="C17" s="48" t="s">
        <v>188</v>
      </c>
      <c r="D17" s="48" t="str">
        <f t="shared" si="0"/>
        <v>Señal ColombiaAtanquez*</v>
      </c>
      <c r="E17" s="49">
        <v>10.694222222222223</v>
      </c>
      <c r="F17" s="49">
        <v>-73.35822222222221</v>
      </c>
    </row>
    <row r="18" spans="1:6" x14ac:dyDescent="0.25">
      <c r="A18" s="42">
        <v>17</v>
      </c>
      <c r="B18" s="47" t="s">
        <v>204</v>
      </c>
      <c r="C18" s="48" t="s">
        <v>188</v>
      </c>
      <c r="D18" s="48" t="str">
        <f t="shared" si="0"/>
        <v>Señal ColombiaBábega</v>
      </c>
      <c r="E18" s="49">
        <v>7.2010000000000005</v>
      </c>
      <c r="F18" s="49">
        <v>-72.680194444444453</v>
      </c>
    </row>
    <row r="19" spans="1:6" x14ac:dyDescent="0.25">
      <c r="A19" s="42">
        <v>18</v>
      </c>
      <c r="B19" s="47" t="s">
        <v>205</v>
      </c>
      <c r="C19" s="48" t="s">
        <v>188</v>
      </c>
      <c r="D19" s="48" t="str">
        <f t="shared" si="0"/>
        <v>Señal ColombiaBadillo*</v>
      </c>
      <c r="E19" s="49">
        <v>10.630591666666668</v>
      </c>
      <c r="F19" s="49">
        <v>-73.126658333333324</v>
      </c>
    </row>
    <row r="20" spans="1:6" x14ac:dyDescent="0.25">
      <c r="A20" s="42">
        <v>19</v>
      </c>
      <c r="B20" s="47" t="s">
        <v>206</v>
      </c>
      <c r="C20" s="48" t="s">
        <v>188</v>
      </c>
      <c r="D20" s="48" t="str">
        <f t="shared" si="0"/>
        <v>Señal ColombiaBahía Solano</v>
      </c>
      <c r="E20" s="49">
        <v>6.2239722222222227</v>
      </c>
      <c r="F20" s="49">
        <v>-77.405250000000009</v>
      </c>
    </row>
    <row r="21" spans="1:6" x14ac:dyDescent="0.25">
      <c r="A21" s="42">
        <v>20</v>
      </c>
      <c r="B21" s="47" t="s">
        <v>207</v>
      </c>
      <c r="C21" s="48" t="s">
        <v>188</v>
      </c>
      <c r="D21" s="48" t="str">
        <f t="shared" si="0"/>
        <v>Señal ColombiaBelén</v>
      </c>
      <c r="E21" s="49">
        <v>5.8984444444444444</v>
      </c>
      <c r="F21" s="49">
        <v>-72.953055555555565</v>
      </c>
    </row>
    <row r="22" spans="1:6" x14ac:dyDescent="0.25">
      <c r="A22" s="42">
        <v>21</v>
      </c>
      <c r="B22" s="47" t="s">
        <v>208</v>
      </c>
      <c r="C22" s="48" t="s">
        <v>188</v>
      </c>
      <c r="D22" s="48" t="str">
        <f t="shared" si="0"/>
        <v>Señal ColombiaBelén De Umbría</v>
      </c>
      <c r="E22" s="49">
        <v>5.1913333333333336</v>
      </c>
      <c r="F22" s="49">
        <v>-75.854722222222222</v>
      </c>
    </row>
    <row r="23" spans="1:6" x14ac:dyDescent="0.25">
      <c r="A23" s="42">
        <v>22</v>
      </c>
      <c r="B23" s="47" t="s">
        <v>209</v>
      </c>
      <c r="C23" s="48" t="s">
        <v>188</v>
      </c>
      <c r="D23" s="48" t="str">
        <f t="shared" si="0"/>
        <v>Señal ColombiaBelencito</v>
      </c>
      <c r="E23" s="49">
        <v>5.7425583333333332</v>
      </c>
      <c r="F23" s="49">
        <v>-72.870599999999996</v>
      </c>
    </row>
    <row r="24" spans="1:6" x14ac:dyDescent="0.25">
      <c r="A24" s="42">
        <v>23</v>
      </c>
      <c r="B24" s="47" t="s">
        <v>210</v>
      </c>
      <c r="C24" s="48" t="s">
        <v>188</v>
      </c>
      <c r="D24" s="48" t="str">
        <f t="shared" si="0"/>
        <v>Señal ColombiaBello</v>
      </c>
      <c r="E24" s="49">
        <v>6.2824444444444447</v>
      </c>
      <c r="F24" s="49">
        <v>-75.533833333333334</v>
      </c>
    </row>
    <row r="25" spans="1:6" x14ac:dyDescent="0.25">
      <c r="A25" s="42">
        <v>24</v>
      </c>
      <c r="B25" s="47" t="s">
        <v>211</v>
      </c>
      <c r="C25" s="48" t="s">
        <v>188</v>
      </c>
      <c r="D25" s="48" t="str">
        <f t="shared" si="0"/>
        <v>Señal ColombiaBelmira</v>
      </c>
      <c r="E25" s="49">
        <v>6.6120277777777776</v>
      </c>
      <c r="F25" s="49">
        <v>-75.665805555555565</v>
      </c>
    </row>
    <row r="26" spans="1:6" x14ac:dyDescent="0.25">
      <c r="A26" s="42">
        <v>25</v>
      </c>
      <c r="B26" s="47" t="s">
        <v>212</v>
      </c>
      <c r="C26" s="48" t="s">
        <v>188</v>
      </c>
      <c r="D26" s="48" t="str">
        <f t="shared" si="0"/>
        <v>Señal ColombiaBoavita</v>
      </c>
      <c r="E26" s="49">
        <v>6.3062777777777779</v>
      </c>
      <c r="F26" s="49">
        <v>-72.587294444444439</v>
      </c>
    </row>
    <row r="27" spans="1:6" x14ac:dyDescent="0.25">
      <c r="A27" s="42">
        <v>26</v>
      </c>
      <c r="B27" s="47" t="s">
        <v>213</v>
      </c>
      <c r="C27" s="48" t="s">
        <v>188</v>
      </c>
      <c r="D27" s="48" t="str">
        <f t="shared" si="0"/>
        <v>Señal ColombiaBoquerón de Chipaque</v>
      </c>
      <c r="E27" s="49">
        <v>4.4771388888888888</v>
      </c>
      <c r="F27" s="49">
        <v>-74.075222222222223</v>
      </c>
    </row>
    <row r="28" spans="1:6" x14ac:dyDescent="0.25">
      <c r="A28" s="42">
        <v>27</v>
      </c>
      <c r="B28" s="47" t="s">
        <v>214</v>
      </c>
      <c r="C28" s="48" t="s">
        <v>188</v>
      </c>
      <c r="D28" s="48" t="str">
        <f t="shared" si="0"/>
        <v>Señal ColombiaBuenaventura</v>
      </c>
      <c r="E28" s="49">
        <v>3.8813638888888891</v>
      </c>
      <c r="F28" s="49">
        <v>-77.035330555555561</v>
      </c>
    </row>
    <row r="29" spans="1:6" x14ac:dyDescent="0.25">
      <c r="A29" s="42">
        <v>28</v>
      </c>
      <c r="B29" s="47" t="s">
        <v>215</v>
      </c>
      <c r="C29" s="48" t="s">
        <v>188</v>
      </c>
      <c r="D29" s="48" t="str">
        <f t="shared" si="0"/>
        <v>Señal ColombiaBuenavista</v>
      </c>
      <c r="E29" s="49">
        <v>2.33595</v>
      </c>
      <c r="F29" s="49">
        <v>-75.727266666666665</v>
      </c>
    </row>
    <row r="30" spans="1:6" x14ac:dyDescent="0.25">
      <c r="A30" s="42">
        <v>29</v>
      </c>
      <c r="B30" s="47" t="s">
        <v>216</v>
      </c>
      <c r="C30" s="48" t="s">
        <v>188</v>
      </c>
      <c r="D30" s="48" t="str">
        <f t="shared" si="0"/>
        <v>Señal ColombiaBuenavista - Providencia</v>
      </c>
      <c r="E30" s="49">
        <v>13.361861111111111</v>
      </c>
      <c r="F30" s="49">
        <v>-81.384158333333346</v>
      </c>
    </row>
    <row r="31" spans="1:6" x14ac:dyDescent="0.25">
      <c r="A31" s="42">
        <v>30</v>
      </c>
      <c r="B31" s="47" t="s">
        <v>217</v>
      </c>
      <c r="C31" s="48" t="s">
        <v>188</v>
      </c>
      <c r="D31" s="48" t="str">
        <f t="shared" si="0"/>
        <v>Señal ColombiaCajamarca</v>
      </c>
      <c r="E31" s="49">
        <v>4.4291944444444447</v>
      </c>
      <c r="F31" s="49">
        <v>-75.414055555555564</v>
      </c>
    </row>
    <row r="32" spans="1:6" x14ac:dyDescent="0.25">
      <c r="A32" s="42">
        <v>31</v>
      </c>
      <c r="B32" s="47" t="s">
        <v>218</v>
      </c>
      <c r="C32" s="48" t="s">
        <v>188</v>
      </c>
      <c r="D32" s="48" t="str">
        <f t="shared" si="0"/>
        <v>Señal ColombiaCalatrava</v>
      </c>
      <c r="E32" s="49">
        <v>4.7269444444444444</v>
      </c>
      <c r="F32" s="49">
        <v>-74.080555555555549</v>
      </c>
    </row>
    <row r="33" spans="1:6" x14ac:dyDescent="0.25">
      <c r="A33" s="42">
        <v>32</v>
      </c>
      <c r="B33" s="47" t="s">
        <v>219</v>
      </c>
      <c r="C33" s="48" t="s">
        <v>188</v>
      </c>
      <c r="D33" s="48" t="str">
        <f t="shared" si="0"/>
        <v>Señal ColombiaCaldas</v>
      </c>
      <c r="E33" s="49">
        <v>6.0874222222222221</v>
      </c>
      <c r="F33" s="49">
        <v>-75.626341666666661</v>
      </c>
    </row>
    <row r="34" spans="1:6" x14ac:dyDescent="0.25">
      <c r="A34" s="42">
        <v>33</v>
      </c>
      <c r="B34" s="47" t="s">
        <v>220</v>
      </c>
      <c r="C34" s="48" t="s">
        <v>188</v>
      </c>
      <c r="D34" s="48" t="str">
        <f t="shared" si="0"/>
        <v>Señal ColombiaCañasgordas</v>
      </c>
      <c r="E34" s="49">
        <v>6.7794055555555559</v>
      </c>
      <c r="F34" s="49">
        <v>-76.032180555555556</v>
      </c>
    </row>
    <row r="35" spans="1:6" x14ac:dyDescent="0.25">
      <c r="A35" s="42">
        <v>34</v>
      </c>
      <c r="B35" s="47" t="s">
        <v>221</v>
      </c>
      <c r="C35" s="48" t="s">
        <v>188</v>
      </c>
      <c r="D35" s="48" t="str">
        <f t="shared" si="0"/>
        <v>Señal ColombiaCarcasí</v>
      </c>
      <c r="E35" s="49">
        <v>6.6129999999999995</v>
      </c>
      <c r="F35" s="49">
        <v>-72.590666666666664</v>
      </c>
    </row>
    <row r="36" spans="1:6" x14ac:dyDescent="0.25">
      <c r="A36" s="42">
        <v>35</v>
      </c>
      <c r="B36" s="47" t="s">
        <v>222</v>
      </c>
      <c r="C36" s="48" t="s">
        <v>188</v>
      </c>
      <c r="D36" s="48" t="str">
        <f t="shared" si="0"/>
        <v>Señal ColombiaCarmen De Atrato</v>
      </c>
      <c r="E36" s="49">
        <v>5.8908055555555547</v>
      </c>
      <c r="F36" s="49">
        <v>-76.131194444444432</v>
      </c>
    </row>
    <row r="37" spans="1:6" x14ac:dyDescent="0.25">
      <c r="A37" s="42">
        <v>36</v>
      </c>
      <c r="B37" s="47" t="s">
        <v>223</v>
      </c>
      <c r="C37" s="48" t="s">
        <v>188</v>
      </c>
      <c r="D37" s="48" t="str">
        <f t="shared" si="0"/>
        <v>Señal ColombiaCarolina</v>
      </c>
      <c r="E37" s="49">
        <v>6.7281388888888891</v>
      </c>
      <c r="F37" s="49">
        <v>-75.302583333333331</v>
      </c>
    </row>
    <row r="38" spans="1:6" x14ac:dyDescent="0.25">
      <c r="A38" s="42">
        <v>37</v>
      </c>
      <c r="B38" s="47" t="s">
        <v>224</v>
      </c>
      <c r="C38" s="48" t="s">
        <v>188</v>
      </c>
      <c r="D38" s="48" t="str">
        <f t="shared" si="0"/>
        <v>Señal ColombiaCasabaja</v>
      </c>
      <c r="E38" s="49">
        <v>13.328216666666666</v>
      </c>
      <c r="F38" s="49">
        <v>-81.383691666666678</v>
      </c>
    </row>
    <row r="39" spans="1:6" x14ac:dyDescent="0.25">
      <c r="A39" s="42">
        <v>38</v>
      </c>
      <c r="B39" s="47" t="s">
        <v>225</v>
      </c>
      <c r="C39" s="48" t="s">
        <v>188</v>
      </c>
      <c r="D39" s="48" t="str">
        <f t="shared" si="0"/>
        <v>Señal ColombiaCasuarito</v>
      </c>
      <c r="E39" s="49">
        <v>5.6808333333333341</v>
      </c>
      <c r="F39" s="49">
        <v>-67.641388888888898</v>
      </c>
    </row>
    <row r="40" spans="1:6" x14ac:dyDescent="0.25">
      <c r="A40" s="42">
        <v>39</v>
      </c>
      <c r="B40" s="47" t="s">
        <v>226</v>
      </c>
      <c r="C40" s="48" t="s">
        <v>188</v>
      </c>
      <c r="D40" s="48" t="str">
        <f t="shared" si="0"/>
        <v>Señal ColombiaCaucasia</v>
      </c>
      <c r="E40" s="49">
        <v>7.9885833333333336</v>
      </c>
      <c r="F40" s="49">
        <v>-75.198194444444454</v>
      </c>
    </row>
    <row r="41" spans="1:6" x14ac:dyDescent="0.25">
      <c r="A41" s="42">
        <v>40</v>
      </c>
      <c r="B41" s="47" t="s">
        <v>227</v>
      </c>
      <c r="C41" s="48" t="s">
        <v>188</v>
      </c>
      <c r="D41" s="48" t="str">
        <f t="shared" si="0"/>
        <v>Señal ColombiaCerrito</v>
      </c>
      <c r="E41" s="49">
        <v>6.8376388888888888</v>
      </c>
      <c r="F41" s="49">
        <v>-72.690111111111122</v>
      </c>
    </row>
    <row r="42" spans="1:6" x14ac:dyDescent="0.25">
      <c r="A42" s="42">
        <v>41</v>
      </c>
      <c r="B42" s="47" t="s">
        <v>228</v>
      </c>
      <c r="C42" s="48" t="s">
        <v>188</v>
      </c>
      <c r="D42" s="48" t="str">
        <f t="shared" si="0"/>
        <v>Señal ColombiaCerro Alegría - Gama</v>
      </c>
      <c r="E42" s="49">
        <v>4.770027777777778</v>
      </c>
      <c r="F42" s="49">
        <v>-73.612666666666655</v>
      </c>
    </row>
    <row r="43" spans="1:6" x14ac:dyDescent="0.25">
      <c r="A43" s="42">
        <v>42</v>
      </c>
      <c r="B43" s="47" t="s">
        <v>229</v>
      </c>
      <c r="C43" s="48" t="s">
        <v>188</v>
      </c>
      <c r="D43" s="48" t="str">
        <f t="shared" si="0"/>
        <v>Señal ColombiaCerro Alemania - Junin</v>
      </c>
      <c r="E43" s="49">
        <v>4.7832694444444446</v>
      </c>
      <c r="F43" s="49">
        <v>-73.670994444444446</v>
      </c>
    </row>
    <row r="44" spans="1:6" x14ac:dyDescent="0.25">
      <c r="A44" s="42">
        <v>43</v>
      </c>
      <c r="B44" s="47" t="s">
        <v>230</v>
      </c>
      <c r="C44" s="48" t="s">
        <v>188</v>
      </c>
      <c r="D44" s="48" t="str">
        <f t="shared" si="0"/>
        <v>Señal ColombiaCerro Amarillo - Mallama</v>
      </c>
      <c r="E44" s="49">
        <v>1.0507222222222223</v>
      </c>
      <c r="F44" s="49">
        <v>-77.77802777777778</v>
      </c>
    </row>
    <row r="45" spans="1:6" x14ac:dyDescent="0.25">
      <c r="A45" s="42">
        <v>44</v>
      </c>
      <c r="B45" s="47" t="s">
        <v>231</v>
      </c>
      <c r="C45" s="48" t="s">
        <v>188</v>
      </c>
      <c r="D45" s="48" t="str">
        <f t="shared" si="0"/>
        <v>Señal ColombiaCerro Bolívar</v>
      </c>
      <c r="E45" s="49">
        <v>1.8602777777777779</v>
      </c>
      <c r="F45" s="49">
        <v>-76.959722222222226</v>
      </c>
    </row>
    <row r="46" spans="1:6" x14ac:dyDescent="0.25">
      <c r="A46" s="42">
        <v>45</v>
      </c>
      <c r="B46" s="47" t="s">
        <v>232</v>
      </c>
      <c r="C46" s="48" t="s">
        <v>188</v>
      </c>
      <c r="D46" s="48" t="str">
        <f t="shared" si="0"/>
        <v>Señal ColombiaCerro Carepa</v>
      </c>
      <c r="E46" s="49">
        <v>7.7266388888888891</v>
      </c>
      <c r="F46" s="49">
        <v>-76.654611111111123</v>
      </c>
    </row>
    <row r="47" spans="1:6" x14ac:dyDescent="0.25">
      <c r="A47" s="42">
        <v>46</v>
      </c>
      <c r="B47" s="47" t="s">
        <v>233</v>
      </c>
      <c r="C47" s="48" t="s">
        <v>188</v>
      </c>
      <c r="D47" s="48" t="str">
        <f t="shared" si="0"/>
        <v>Señal ColombiaCerro Cristales - Ubalá</v>
      </c>
      <c r="E47" s="49">
        <v>4.7287222222222223</v>
      </c>
      <c r="F47" s="49">
        <v>-73.539999999999992</v>
      </c>
    </row>
    <row r="48" spans="1:6" x14ac:dyDescent="0.25">
      <c r="A48" s="42">
        <v>47</v>
      </c>
      <c r="B48" s="47" t="s">
        <v>234</v>
      </c>
      <c r="C48" s="48" t="s">
        <v>188</v>
      </c>
      <c r="D48" s="48" t="str">
        <f t="shared" si="0"/>
        <v>Señal ColombiaCerro Gazanore - Mámbita</v>
      </c>
      <c r="E48" s="49">
        <v>4.7630444444444446</v>
      </c>
      <c r="F48" s="49">
        <v>-73.328613888888881</v>
      </c>
    </row>
    <row r="49" spans="1:6" x14ac:dyDescent="0.25">
      <c r="A49" s="42">
        <v>48</v>
      </c>
      <c r="B49" s="47" t="s">
        <v>235</v>
      </c>
      <c r="C49" s="48" t="s">
        <v>188</v>
      </c>
      <c r="D49" s="48" t="str">
        <f t="shared" si="0"/>
        <v>Señal ColombiaCerro Kennedy</v>
      </c>
      <c r="E49" s="49">
        <v>11.112447222222222</v>
      </c>
      <c r="F49" s="49">
        <v>-74.036005555555548</v>
      </c>
    </row>
    <row r="50" spans="1:6" x14ac:dyDescent="0.25">
      <c r="A50" s="42">
        <v>49</v>
      </c>
      <c r="B50" s="47" t="s">
        <v>236</v>
      </c>
      <c r="C50" s="48" t="s">
        <v>188</v>
      </c>
      <c r="D50" s="48" t="str">
        <f t="shared" si="0"/>
        <v>Señal ColombiaCerro Neiva</v>
      </c>
      <c r="E50" s="49">
        <v>2.8102972222222222</v>
      </c>
      <c r="F50" s="49">
        <v>-75.16180833333334</v>
      </c>
    </row>
    <row r="51" spans="1:6" x14ac:dyDescent="0.25">
      <c r="A51" s="42">
        <v>50</v>
      </c>
      <c r="B51" s="47" t="s">
        <v>237</v>
      </c>
      <c r="C51" s="48" t="s">
        <v>188</v>
      </c>
      <c r="D51" s="48" t="str">
        <f t="shared" si="0"/>
        <v>Señal ColombiaCerro Oriente</v>
      </c>
      <c r="E51" s="49">
        <v>7.3347222222222221</v>
      </c>
      <c r="F51" s="49">
        <v>-72.700833333333335</v>
      </c>
    </row>
    <row r="52" spans="1:6" x14ac:dyDescent="0.25">
      <c r="A52" s="42">
        <v>51</v>
      </c>
      <c r="B52" s="47" t="s">
        <v>238</v>
      </c>
      <c r="C52" s="48" t="s">
        <v>188</v>
      </c>
      <c r="D52" s="48" t="str">
        <f t="shared" si="0"/>
        <v>Señal ColombiaChachagüí</v>
      </c>
      <c r="E52" s="49">
        <v>1.352138888888889</v>
      </c>
      <c r="F52" s="49">
        <v>-77.282072222222226</v>
      </c>
    </row>
    <row r="53" spans="1:6" x14ac:dyDescent="0.25">
      <c r="A53" s="42">
        <v>52</v>
      </c>
      <c r="B53" s="47" t="s">
        <v>239</v>
      </c>
      <c r="C53" s="48" t="s">
        <v>188</v>
      </c>
      <c r="D53" s="48" t="str">
        <f t="shared" si="0"/>
        <v>Señal ColombiaCharalá</v>
      </c>
      <c r="E53" s="49">
        <v>6.3073333333333332</v>
      </c>
      <c r="F53" s="49">
        <v>-73.165861111111113</v>
      </c>
    </row>
    <row r="54" spans="1:6" x14ac:dyDescent="0.25">
      <c r="A54" s="42">
        <v>53</v>
      </c>
      <c r="B54" s="47" t="s">
        <v>240</v>
      </c>
      <c r="C54" s="48" t="s">
        <v>188</v>
      </c>
      <c r="D54" s="48" t="str">
        <f t="shared" si="0"/>
        <v>Señal ColombiaCharta</v>
      </c>
      <c r="E54" s="49">
        <v>7.2908888888888885</v>
      </c>
      <c r="F54" s="49">
        <v>-72.967361111111117</v>
      </c>
    </row>
    <row r="55" spans="1:6" x14ac:dyDescent="0.25">
      <c r="A55" s="42">
        <v>54</v>
      </c>
      <c r="B55" s="47" t="s">
        <v>241</v>
      </c>
      <c r="C55" s="48" t="s">
        <v>188</v>
      </c>
      <c r="D55" s="48" t="str">
        <f t="shared" si="0"/>
        <v>Señal ColombiaChimayoi</v>
      </c>
      <c r="E55" s="49">
        <v>1.5538888888888889</v>
      </c>
      <c r="F55" s="49">
        <v>-77.063488888888884</v>
      </c>
    </row>
    <row r="56" spans="1:6" x14ac:dyDescent="0.25">
      <c r="A56" s="42">
        <v>55</v>
      </c>
      <c r="B56" s="47" t="s">
        <v>242</v>
      </c>
      <c r="C56" s="48" t="s">
        <v>188</v>
      </c>
      <c r="D56" s="48" t="str">
        <f t="shared" si="0"/>
        <v>Señal ColombiaChinchiná</v>
      </c>
      <c r="E56" s="49">
        <v>4.968694444444445</v>
      </c>
      <c r="F56" s="49">
        <v>-75.600611111111107</v>
      </c>
    </row>
    <row r="57" spans="1:6" x14ac:dyDescent="0.25">
      <c r="A57" s="42">
        <v>56</v>
      </c>
      <c r="B57" s="47" t="s">
        <v>243</v>
      </c>
      <c r="C57" s="48" t="s">
        <v>188</v>
      </c>
      <c r="D57" s="48" t="str">
        <f t="shared" si="0"/>
        <v>Señal ColombiaChita - Jericó</v>
      </c>
      <c r="E57" s="49">
        <v>6.1570277777777784</v>
      </c>
      <c r="F57" s="49">
        <v>-72.573555555555558</v>
      </c>
    </row>
    <row r="58" spans="1:6" x14ac:dyDescent="0.25">
      <c r="A58" s="42">
        <v>57</v>
      </c>
      <c r="B58" s="47" t="s">
        <v>244</v>
      </c>
      <c r="C58" s="48" t="s">
        <v>188</v>
      </c>
      <c r="D58" s="48" t="str">
        <f t="shared" si="0"/>
        <v>Señal ColombiaChoachí</v>
      </c>
      <c r="E58" s="49">
        <v>4.5452777777777778</v>
      </c>
      <c r="F58" s="49">
        <v>-73.938972222222219</v>
      </c>
    </row>
    <row r="59" spans="1:6" x14ac:dyDescent="0.25">
      <c r="A59" s="42">
        <v>58</v>
      </c>
      <c r="B59" s="47" t="s">
        <v>245</v>
      </c>
      <c r="C59" s="48" t="s">
        <v>188</v>
      </c>
      <c r="D59" s="48" t="str">
        <f t="shared" si="0"/>
        <v>Señal ColombiaChocontá</v>
      </c>
      <c r="E59" s="49">
        <v>5.1961388888888891</v>
      </c>
      <c r="F59" s="49">
        <v>-73.68727777777778</v>
      </c>
    </row>
    <row r="60" spans="1:6" x14ac:dyDescent="0.25">
      <c r="A60" s="42">
        <v>59</v>
      </c>
      <c r="B60" s="47" t="s">
        <v>246</v>
      </c>
      <c r="C60" s="48" t="s">
        <v>188</v>
      </c>
      <c r="D60" s="48" t="str">
        <f t="shared" si="0"/>
        <v>Señal ColombiaCisneros</v>
      </c>
      <c r="E60" s="49">
        <v>6.5406666666666666</v>
      </c>
      <c r="F60" s="49">
        <v>-75.137333333333345</v>
      </c>
    </row>
    <row r="61" spans="1:6" x14ac:dyDescent="0.25">
      <c r="A61" s="42">
        <v>60</v>
      </c>
      <c r="B61" s="47" t="s">
        <v>247</v>
      </c>
      <c r="C61" s="48" t="s">
        <v>188</v>
      </c>
      <c r="D61" s="48" t="str">
        <f t="shared" si="0"/>
        <v>Señal ColombiaCiudad Bolívar</v>
      </c>
      <c r="E61" s="49">
        <v>5.8374444444444444</v>
      </c>
      <c r="F61" s="49">
        <v>-76.025083333333328</v>
      </c>
    </row>
    <row r="62" spans="1:6" x14ac:dyDescent="0.25">
      <c r="A62" s="42">
        <v>61</v>
      </c>
      <c r="B62" s="47" t="s">
        <v>248</v>
      </c>
      <c r="C62" s="48" t="s">
        <v>188</v>
      </c>
      <c r="D62" s="48" t="str">
        <f t="shared" si="0"/>
        <v>Señal ColombiaColombia</v>
      </c>
      <c r="E62" s="49">
        <v>3.4114444444444443</v>
      </c>
      <c r="F62" s="49">
        <v>-74.879194444444437</v>
      </c>
    </row>
    <row r="63" spans="1:6" x14ac:dyDescent="0.25">
      <c r="A63" s="42">
        <v>62</v>
      </c>
      <c r="B63" s="47" t="s">
        <v>249</v>
      </c>
      <c r="C63" s="48" t="s">
        <v>188</v>
      </c>
      <c r="D63" s="48" t="str">
        <f t="shared" si="0"/>
        <v>Señal ColombiaConcepción</v>
      </c>
      <c r="E63" s="49">
        <v>6.3977777777777778</v>
      </c>
      <c r="F63" s="49">
        <v>-75.276444444444436</v>
      </c>
    </row>
    <row r="64" spans="1:6" x14ac:dyDescent="0.25">
      <c r="A64" s="42">
        <v>63</v>
      </c>
      <c r="B64" s="47" t="s">
        <v>250</v>
      </c>
      <c r="C64" s="48" t="s">
        <v>188</v>
      </c>
      <c r="D64" s="48" t="str">
        <f t="shared" si="0"/>
        <v>Señal ColombiaContadero</v>
      </c>
      <c r="E64" s="49">
        <v>0.91647222222222224</v>
      </c>
      <c r="F64" s="49">
        <v>-77.56572222222222</v>
      </c>
    </row>
    <row r="65" spans="1:6" x14ac:dyDescent="0.25">
      <c r="A65" s="42">
        <v>64</v>
      </c>
      <c r="B65" s="47" t="s">
        <v>251</v>
      </c>
      <c r="C65" s="48" t="s">
        <v>188</v>
      </c>
      <c r="D65" s="48" t="str">
        <f t="shared" si="0"/>
        <v>Señal ColombiaContratación</v>
      </c>
      <c r="E65" s="49">
        <v>6.2850555555555552</v>
      </c>
      <c r="F65" s="49">
        <v>-73.463944444444451</v>
      </c>
    </row>
    <row r="66" spans="1:6" x14ac:dyDescent="0.25">
      <c r="A66" s="42">
        <v>65</v>
      </c>
      <c r="B66" s="47" t="s">
        <v>252</v>
      </c>
      <c r="C66" s="48" t="s">
        <v>188</v>
      </c>
      <c r="D66" s="48" t="str">
        <f t="shared" si="0"/>
        <v>Señal ColombiaCoromoro</v>
      </c>
      <c r="E66" s="49">
        <v>6.2811666666666666</v>
      </c>
      <c r="F66" s="49">
        <v>-73.044694444444445</v>
      </c>
    </row>
    <row r="67" spans="1:6" x14ac:dyDescent="0.25">
      <c r="A67" s="42">
        <v>66</v>
      </c>
      <c r="B67" s="47" t="s">
        <v>253</v>
      </c>
      <c r="C67" s="48" t="s">
        <v>188</v>
      </c>
      <c r="D67" s="48" t="str">
        <f t="shared" ref="D67:D130" si="1">C67&amp;B67</f>
        <v>Señal ColombiaCucaita</v>
      </c>
      <c r="E67" s="49">
        <v>5.5238333333333332</v>
      </c>
      <c r="F67" s="49">
        <v>-73.44361111111111</v>
      </c>
    </row>
    <row r="68" spans="1:6" x14ac:dyDescent="0.25">
      <c r="A68" s="42">
        <v>67</v>
      </c>
      <c r="B68" s="47" t="s">
        <v>254</v>
      </c>
      <c r="C68" s="48" t="s">
        <v>188</v>
      </c>
      <c r="D68" s="48" t="str">
        <f t="shared" si="1"/>
        <v>Señal ColombiaCucunubá</v>
      </c>
      <c r="E68" s="49">
        <v>5.2140555555555554</v>
      </c>
      <c r="F68" s="49">
        <v>-73.774972222222218</v>
      </c>
    </row>
    <row r="69" spans="1:6" x14ac:dyDescent="0.25">
      <c r="A69" s="42">
        <v>68</v>
      </c>
      <c r="B69" s="47" t="s">
        <v>255</v>
      </c>
      <c r="C69" s="48" t="s">
        <v>188</v>
      </c>
      <c r="D69" s="48" t="str">
        <f t="shared" si="1"/>
        <v>Señal ColombiaDabeiba</v>
      </c>
      <c r="E69" s="49">
        <v>7.0265361111111106</v>
      </c>
      <c r="F69" s="49">
        <v>-76.252338888888886</v>
      </c>
    </row>
    <row r="70" spans="1:6" x14ac:dyDescent="0.25">
      <c r="A70" s="42">
        <v>69</v>
      </c>
      <c r="B70" s="47" t="s">
        <v>256</v>
      </c>
      <c r="C70" s="48" t="s">
        <v>188</v>
      </c>
      <c r="D70" s="48" t="str">
        <f t="shared" si="1"/>
        <v>Señal ColombiaDagua</v>
      </c>
      <c r="E70" s="49">
        <v>3.6730749999999999</v>
      </c>
      <c r="F70" s="49">
        <v>-76.652350000000013</v>
      </c>
    </row>
    <row r="71" spans="1:6" x14ac:dyDescent="0.25">
      <c r="A71" s="42">
        <v>70</v>
      </c>
      <c r="B71" s="47" t="s">
        <v>257</v>
      </c>
      <c r="C71" s="48" t="s">
        <v>188</v>
      </c>
      <c r="D71" s="48" t="str">
        <f t="shared" si="1"/>
        <v>Señal ColombiaEl Alguacil</v>
      </c>
      <c r="E71" s="49">
        <v>10.5075</v>
      </c>
      <c r="F71" s="49">
        <v>-73.55694444444444</v>
      </c>
    </row>
    <row r="72" spans="1:6" x14ac:dyDescent="0.25">
      <c r="A72" s="42">
        <v>71</v>
      </c>
      <c r="B72" s="47" t="s">
        <v>258</v>
      </c>
      <c r="C72" s="48" t="s">
        <v>188</v>
      </c>
      <c r="D72" s="48" t="str">
        <f t="shared" si="1"/>
        <v>Señal ColombiaEl Carmen</v>
      </c>
      <c r="E72" s="49">
        <v>8.501272222222223</v>
      </c>
      <c r="F72" s="49">
        <v>-73.446716666666674</v>
      </c>
    </row>
    <row r="73" spans="1:6" x14ac:dyDescent="0.25">
      <c r="A73" s="42">
        <v>72</v>
      </c>
      <c r="B73" s="47" t="s">
        <v>259</v>
      </c>
      <c r="C73" s="48" t="s">
        <v>188</v>
      </c>
      <c r="D73" s="48" t="str">
        <f t="shared" si="1"/>
        <v>Señal ColombiaEl Cocuy</v>
      </c>
      <c r="E73" s="49">
        <v>6.3727527777777775</v>
      </c>
      <c r="F73" s="49">
        <v>-72.477408333333329</v>
      </c>
    </row>
    <row r="74" spans="1:6" x14ac:dyDescent="0.25">
      <c r="A74" s="42">
        <v>73</v>
      </c>
      <c r="B74" s="47" t="s">
        <v>260</v>
      </c>
      <c r="C74" s="48" t="s">
        <v>188</v>
      </c>
      <c r="D74" s="48" t="str">
        <f t="shared" si="1"/>
        <v>Señal ColombiaEl Dovio</v>
      </c>
      <c r="E74" s="49">
        <v>4.5095000000000001</v>
      </c>
      <c r="F74" s="49">
        <v>-76.244944444444442</v>
      </c>
    </row>
    <row r="75" spans="1:6" x14ac:dyDescent="0.25">
      <c r="A75" s="42">
        <v>74</v>
      </c>
      <c r="B75" s="47" t="s">
        <v>261</v>
      </c>
      <c r="C75" s="48" t="s">
        <v>188</v>
      </c>
      <c r="D75" s="48" t="str">
        <f t="shared" si="1"/>
        <v>Señal ColombiaEl Espino</v>
      </c>
      <c r="E75" s="49">
        <v>6.5088944444444445</v>
      </c>
      <c r="F75" s="49">
        <v>-72.494711111111116</v>
      </c>
    </row>
    <row r="76" spans="1:6" x14ac:dyDescent="0.25">
      <c r="A76" s="42">
        <v>75</v>
      </c>
      <c r="B76" s="47" t="s">
        <v>262</v>
      </c>
      <c r="C76" s="48" t="s">
        <v>188</v>
      </c>
      <c r="D76" s="48" t="str">
        <f t="shared" si="1"/>
        <v>Señal ColombiaEl Rosario</v>
      </c>
      <c r="E76" s="49">
        <v>1.7377527777777779</v>
      </c>
      <c r="F76" s="49">
        <v>-77.335719444444436</v>
      </c>
    </row>
    <row r="77" spans="1:6" x14ac:dyDescent="0.25">
      <c r="A77" s="42">
        <v>76</v>
      </c>
      <c r="B77" s="47" t="s">
        <v>263</v>
      </c>
      <c r="C77" s="48" t="s">
        <v>188</v>
      </c>
      <c r="D77" s="48" t="str">
        <f t="shared" si="1"/>
        <v>Señal ColombiaEl Ruíz</v>
      </c>
      <c r="E77" s="49">
        <v>4.9512777777777783</v>
      </c>
      <c r="F77" s="49">
        <v>-75.351499999999987</v>
      </c>
    </row>
    <row r="78" spans="1:6" x14ac:dyDescent="0.25">
      <c r="A78" s="42">
        <v>77</v>
      </c>
      <c r="B78" s="47" t="s">
        <v>264</v>
      </c>
      <c r="C78" s="48" t="s">
        <v>188</v>
      </c>
      <c r="D78" s="48" t="str">
        <f t="shared" si="1"/>
        <v>Señal ColombiaEl Tablón de Gómez</v>
      </c>
      <c r="E78" s="49">
        <v>1.4241111111111111</v>
      </c>
      <c r="F78" s="49">
        <v>-77.089888888888879</v>
      </c>
    </row>
    <row r="79" spans="1:6" x14ac:dyDescent="0.25">
      <c r="A79" s="42">
        <v>78</v>
      </c>
      <c r="B79" s="47" t="s">
        <v>265</v>
      </c>
      <c r="C79" s="48" t="s">
        <v>188</v>
      </c>
      <c r="D79" s="48" t="str">
        <f t="shared" si="1"/>
        <v>Señal ColombiaEl Tambo</v>
      </c>
      <c r="E79" s="49">
        <v>1.4240361111111113</v>
      </c>
      <c r="F79" s="49">
        <v>-77.391875000000013</v>
      </c>
    </row>
    <row r="80" spans="1:6" x14ac:dyDescent="0.25">
      <c r="A80" s="42">
        <v>79</v>
      </c>
      <c r="B80" s="47" t="s">
        <v>266</v>
      </c>
      <c r="C80" s="48" t="s">
        <v>188</v>
      </c>
      <c r="D80" s="48" t="str">
        <f t="shared" si="1"/>
        <v>Señal ColombiaEntrerríos</v>
      </c>
      <c r="E80" s="49">
        <v>6.5759722222222221</v>
      </c>
      <c r="F80" s="49">
        <v>-75.516000000000005</v>
      </c>
    </row>
    <row r="81" spans="1:6" x14ac:dyDescent="0.25">
      <c r="A81" s="42">
        <v>80</v>
      </c>
      <c r="B81" s="47" t="s">
        <v>267</v>
      </c>
      <c r="C81" s="48" t="s">
        <v>188</v>
      </c>
      <c r="D81" s="48" t="str">
        <f t="shared" si="1"/>
        <v>Señal ColombiaFortul</v>
      </c>
      <c r="E81" s="49">
        <v>6.7888083333333329</v>
      </c>
      <c r="F81" s="49">
        <v>-71.77388333333333</v>
      </c>
    </row>
    <row r="82" spans="1:6" x14ac:dyDescent="0.25">
      <c r="A82" s="42">
        <v>81</v>
      </c>
      <c r="B82" s="47" t="s">
        <v>268</v>
      </c>
      <c r="C82" s="48" t="s">
        <v>188</v>
      </c>
      <c r="D82" s="48" t="str">
        <f t="shared" si="1"/>
        <v>Señal ColombiaFrontino</v>
      </c>
      <c r="E82" s="49">
        <v>6.7846333333333328</v>
      </c>
      <c r="F82" s="49">
        <v>-76.175205555555564</v>
      </c>
    </row>
    <row r="83" spans="1:6" x14ac:dyDescent="0.25">
      <c r="A83" s="42">
        <v>82</v>
      </c>
      <c r="B83" s="47" t="s">
        <v>269</v>
      </c>
      <c r="C83" s="48" t="s">
        <v>188</v>
      </c>
      <c r="D83" s="48" t="str">
        <f t="shared" si="1"/>
        <v>Señal ColombiaGabinete</v>
      </c>
      <c r="E83" s="49">
        <v>1.8848611111111111</v>
      </c>
      <c r="F83" s="49">
        <v>-75.673866666666669</v>
      </c>
    </row>
    <row r="84" spans="1:6" x14ac:dyDescent="0.25">
      <c r="A84" s="42">
        <v>83</v>
      </c>
      <c r="B84" s="47" t="s">
        <v>270</v>
      </c>
      <c r="C84" s="48" t="s">
        <v>188</v>
      </c>
      <c r="D84" s="48" t="str">
        <f t="shared" si="1"/>
        <v>Señal ColombiaGachetá - Cerro Órganos</v>
      </c>
      <c r="E84" s="49">
        <v>4.8175277777777774</v>
      </c>
      <c r="F84" s="49">
        <v>-73.630944444444438</v>
      </c>
    </row>
    <row r="85" spans="1:6" x14ac:dyDescent="0.25">
      <c r="A85" s="42">
        <v>84</v>
      </c>
      <c r="B85" s="47" t="s">
        <v>271</v>
      </c>
      <c r="C85" s="48" t="s">
        <v>188</v>
      </c>
      <c r="D85" s="48" t="str">
        <f t="shared" si="1"/>
        <v>Señal ColombiaGaleras</v>
      </c>
      <c r="E85" s="49">
        <v>1.2097222222222221</v>
      </c>
      <c r="F85" s="49">
        <v>-77.357249999999993</v>
      </c>
    </row>
    <row r="86" spans="1:6" x14ac:dyDescent="0.25">
      <c r="A86" s="42">
        <v>85</v>
      </c>
      <c r="B86" s="47" t="s">
        <v>272</v>
      </c>
      <c r="C86" s="48" t="s">
        <v>188</v>
      </c>
      <c r="D86" s="48" t="str">
        <f t="shared" si="1"/>
        <v>Señal ColombiaGénova</v>
      </c>
      <c r="E86" s="49">
        <v>4.2457222222222226</v>
      </c>
      <c r="F86" s="49">
        <v>-75.751944444444447</v>
      </c>
    </row>
    <row r="87" spans="1:6" x14ac:dyDescent="0.25">
      <c r="A87" s="42">
        <v>86</v>
      </c>
      <c r="B87" s="47" t="s">
        <v>273</v>
      </c>
      <c r="C87" s="48" t="s">
        <v>188</v>
      </c>
      <c r="D87" s="48" t="str">
        <f t="shared" si="1"/>
        <v>Señal ColombiaGómez Plata</v>
      </c>
      <c r="E87" s="49">
        <v>6.6590305555555558</v>
      </c>
      <c r="F87" s="49">
        <v>-75.219580555555552</v>
      </c>
    </row>
    <row r="88" spans="1:6" x14ac:dyDescent="0.25">
      <c r="A88" s="42">
        <v>87</v>
      </c>
      <c r="B88" s="47" t="s">
        <v>274</v>
      </c>
      <c r="C88" s="48" t="s">
        <v>188</v>
      </c>
      <c r="D88" s="48" t="str">
        <f t="shared" si="1"/>
        <v>Señal ColombiaGranada - Antioquia</v>
      </c>
      <c r="E88" s="49">
        <v>6.1404166666666669</v>
      </c>
      <c r="F88" s="49">
        <v>-75.186500000000009</v>
      </c>
    </row>
    <row r="89" spans="1:6" x14ac:dyDescent="0.25">
      <c r="A89" s="42">
        <v>88</v>
      </c>
      <c r="B89" s="47" t="s">
        <v>275</v>
      </c>
      <c r="C89" s="48" t="s">
        <v>188</v>
      </c>
      <c r="D89" s="48" t="str">
        <f t="shared" si="1"/>
        <v>Señal ColombiaGranada - Cundinamarca</v>
      </c>
      <c r="E89" s="49">
        <v>4.5200972222222218</v>
      </c>
      <c r="F89" s="49">
        <v>-74.30749999999999</v>
      </c>
    </row>
    <row r="90" spans="1:6" x14ac:dyDescent="0.25">
      <c r="A90" s="42">
        <v>89</v>
      </c>
      <c r="B90" s="47" t="s">
        <v>276</v>
      </c>
      <c r="C90" s="48" t="s">
        <v>188</v>
      </c>
      <c r="D90" s="48" t="str">
        <f t="shared" si="1"/>
        <v>Señal ColombiaGuachetá</v>
      </c>
      <c r="E90" s="49">
        <v>5.3637388888888884</v>
      </c>
      <c r="F90" s="49">
        <v>-73.691511111111112</v>
      </c>
    </row>
    <row r="91" spans="1:6" x14ac:dyDescent="0.25">
      <c r="A91" s="42">
        <v>90</v>
      </c>
      <c r="B91" s="47" t="s">
        <v>277</v>
      </c>
      <c r="C91" s="48" t="s">
        <v>188</v>
      </c>
      <c r="D91" s="48" t="str">
        <f t="shared" si="1"/>
        <v>Señal ColombiaGuadalupe</v>
      </c>
      <c r="E91" s="49">
        <v>6.8177777777777777</v>
      </c>
      <c r="F91" s="49">
        <v>-75.239861111111111</v>
      </c>
    </row>
    <row r="92" spans="1:6" x14ac:dyDescent="0.25">
      <c r="A92" s="42">
        <v>91</v>
      </c>
      <c r="B92" s="47" t="s">
        <v>278</v>
      </c>
      <c r="C92" s="48" t="s">
        <v>188</v>
      </c>
      <c r="D92" s="48" t="str">
        <f t="shared" si="1"/>
        <v>Señal ColombiaGuaduas</v>
      </c>
      <c r="E92" s="49">
        <v>5.0767499999999997</v>
      </c>
      <c r="F92" s="49">
        <v>-74.592861111111105</v>
      </c>
    </row>
    <row r="93" spans="1:6" x14ac:dyDescent="0.25">
      <c r="A93" s="42">
        <v>92</v>
      </c>
      <c r="B93" s="47" t="s">
        <v>279</v>
      </c>
      <c r="C93" s="48" t="s">
        <v>188</v>
      </c>
      <c r="D93" s="48" t="str">
        <f t="shared" si="1"/>
        <v>Señal ColombiaGuateque (Valle de Tenza 2) - Sutatenza</v>
      </c>
      <c r="E93" s="49">
        <v>5.0363361111111109</v>
      </c>
      <c r="F93" s="49">
        <v>-73.426458333333343</v>
      </c>
    </row>
    <row r="94" spans="1:6" x14ac:dyDescent="0.25">
      <c r="A94" s="42">
        <v>93</v>
      </c>
      <c r="B94" s="47" t="s">
        <v>280</v>
      </c>
      <c r="C94" s="48" t="s">
        <v>188</v>
      </c>
      <c r="D94" s="48" t="str">
        <f t="shared" si="1"/>
        <v>Señal ColombiaGuayabetal</v>
      </c>
      <c r="E94" s="49">
        <v>4.2261111111111109</v>
      </c>
      <c r="F94" s="49">
        <v>-73.831499999999991</v>
      </c>
    </row>
    <row r="95" spans="1:6" x14ac:dyDescent="0.25">
      <c r="A95" s="42">
        <v>94</v>
      </c>
      <c r="B95" s="47" t="s">
        <v>281</v>
      </c>
      <c r="C95" s="48" t="s">
        <v>188</v>
      </c>
      <c r="D95" s="48" t="str">
        <f t="shared" si="1"/>
        <v>Señal ColombiaHeliconia</v>
      </c>
      <c r="E95" s="49">
        <v>6.1936388888888887</v>
      </c>
      <c r="F95" s="49">
        <v>-75.742416666666671</v>
      </c>
    </row>
    <row r="96" spans="1:6" x14ac:dyDescent="0.25">
      <c r="A96" s="42">
        <v>95</v>
      </c>
      <c r="B96" s="47" t="s">
        <v>282</v>
      </c>
      <c r="C96" s="48" t="s">
        <v>188</v>
      </c>
      <c r="D96" s="48" t="str">
        <f t="shared" si="1"/>
        <v>Señal ColombiaInírida</v>
      </c>
      <c r="E96" s="49">
        <v>3.8690277777777777</v>
      </c>
      <c r="F96" s="49">
        <v>-67.921416666666673</v>
      </c>
    </row>
    <row r="97" spans="1:6" x14ac:dyDescent="0.25">
      <c r="A97" s="42">
        <v>96</v>
      </c>
      <c r="B97" s="47" t="s">
        <v>283</v>
      </c>
      <c r="C97" s="48" t="s">
        <v>188</v>
      </c>
      <c r="D97" s="48" t="str">
        <f t="shared" si="1"/>
        <v>Señal ColombiaInzá</v>
      </c>
      <c r="E97" s="49">
        <v>2.575047222222222</v>
      </c>
      <c r="F97" s="49">
        <v>-76.008897222222217</v>
      </c>
    </row>
    <row r="98" spans="1:6" x14ac:dyDescent="0.25">
      <c r="A98" s="42">
        <v>97</v>
      </c>
      <c r="B98" s="47" t="s">
        <v>284</v>
      </c>
      <c r="C98" s="48" t="s">
        <v>188</v>
      </c>
      <c r="D98" s="48" t="str">
        <f t="shared" si="1"/>
        <v>Señal ColombiaItagüí</v>
      </c>
      <c r="E98" s="49">
        <v>6.1433888888888895</v>
      </c>
      <c r="F98" s="49">
        <v>-75.601508333333328</v>
      </c>
    </row>
    <row r="99" spans="1:6" x14ac:dyDescent="0.25">
      <c r="A99" s="42">
        <v>98</v>
      </c>
      <c r="B99" s="47" t="s">
        <v>285</v>
      </c>
      <c r="C99" s="48" t="s">
        <v>188</v>
      </c>
      <c r="D99" s="48" t="str">
        <f t="shared" si="1"/>
        <v>Señal ColombiaItuango</v>
      </c>
      <c r="E99" s="49">
        <v>7.1563777777777782</v>
      </c>
      <c r="F99" s="49">
        <v>-75.789458333333329</v>
      </c>
    </row>
    <row r="100" spans="1:6" x14ac:dyDescent="0.25">
      <c r="A100" s="42">
        <v>99</v>
      </c>
      <c r="B100" s="47" t="s">
        <v>286</v>
      </c>
      <c r="C100" s="48" t="s">
        <v>188</v>
      </c>
      <c r="D100" s="48" t="str">
        <f t="shared" si="1"/>
        <v>Señal ColombiaJalisco</v>
      </c>
      <c r="E100" s="49">
        <v>4.5580555555555557</v>
      </c>
      <c r="F100" s="49">
        <v>-74.140966666666671</v>
      </c>
    </row>
    <row r="101" spans="1:6" x14ac:dyDescent="0.25">
      <c r="A101" s="42">
        <v>100</v>
      </c>
      <c r="B101" s="47" t="s">
        <v>287</v>
      </c>
      <c r="C101" s="48" t="s">
        <v>188</v>
      </c>
      <c r="D101" s="48" t="str">
        <f t="shared" si="1"/>
        <v>Señal ColombiaJardín</v>
      </c>
      <c r="E101" s="49">
        <v>5.5925555555555553</v>
      </c>
      <c r="F101" s="49">
        <v>-75.830444444444439</v>
      </c>
    </row>
    <row r="102" spans="1:6" x14ac:dyDescent="0.25">
      <c r="A102" s="42">
        <v>101</v>
      </c>
      <c r="B102" s="47" t="s">
        <v>288</v>
      </c>
      <c r="C102" s="48" t="s">
        <v>188</v>
      </c>
      <c r="D102" s="48" t="str">
        <f t="shared" si="1"/>
        <v>Señal ColombiaJericó</v>
      </c>
      <c r="E102" s="49">
        <v>5.7882222222222222</v>
      </c>
      <c r="F102" s="49">
        <v>-75.77480555555556</v>
      </c>
    </row>
    <row r="103" spans="1:6" x14ac:dyDescent="0.25">
      <c r="A103" s="42">
        <v>102</v>
      </c>
      <c r="B103" s="47" t="s">
        <v>289</v>
      </c>
      <c r="C103" s="48" t="s">
        <v>188</v>
      </c>
      <c r="D103" s="48" t="str">
        <f t="shared" si="1"/>
        <v>Señal ColombiaJuradó</v>
      </c>
      <c r="E103" s="49">
        <v>7.117430555555555</v>
      </c>
      <c r="F103" s="49">
        <v>-77.7714</v>
      </c>
    </row>
    <row r="104" spans="1:6" x14ac:dyDescent="0.25">
      <c r="A104" s="42">
        <v>103</v>
      </c>
      <c r="B104" s="47" t="s">
        <v>290</v>
      </c>
      <c r="C104" s="48" t="s">
        <v>188</v>
      </c>
      <c r="D104" s="48" t="str">
        <f t="shared" si="1"/>
        <v>Señal ColombiaJurisdicciones</v>
      </c>
      <c r="E104" s="49">
        <v>7.8466666666666667</v>
      </c>
      <c r="F104" s="49">
        <v>-73.225277777777777</v>
      </c>
    </row>
    <row r="105" spans="1:6" x14ac:dyDescent="0.25">
      <c r="A105" s="42">
        <v>104</v>
      </c>
      <c r="B105" s="47" t="s">
        <v>291</v>
      </c>
      <c r="C105" s="48" t="s">
        <v>188</v>
      </c>
      <c r="D105" s="48" t="str">
        <f t="shared" si="1"/>
        <v>Señal ColombiaLa Argentina</v>
      </c>
      <c r="E105" s="49">
        <v>2.2033333333333336</v>
      </c>
      <c r="F105" s="49">
        <v>-76.044972222222214</v>
      </c>
    </row>
    <row r="106" spans="1:6" x14ac:dyDescent="0.25">
      <c r="A106" s="42">
        <v>105</v>
      </c>
      <c r="B106" s="47" t="s">
        <v>292</v>
      </c>
      <c r="C106" s="48" t="s">
        <v>188</v>
      </c>
      <c r="D106" s="48" t="str">
        <f t="shared" si="1"/>
        <v>Señal ColombiaLa Azalea</v>
      </c>
      <c r="E106" s="49">
        <v>3.8649333333333336</v>
      </c>
      <c r="F106" s="49">
        <v>-76.241083333333336</v>
      </c>
    </row>
    <row r="107" spans="1:6" x14ac:dyDescent="0.25">
      <c r="A107" s="42">
        <v>106</v>
      </c>
      <c r="B107" s="47" t="s">
        <v>293</v>
      </c>
      <c r="C107" s="48" t="s">
        <v>188</v>
      </c>
      <c r="D107" s="48" t="str">
        <f t="shared" si="1"/>
        <v>Señal ColombiaLa Calera</v>
      </c>
      <c r="E107" s="49">
        <v>4.7156388888888889</v>
      </c>
      <c r="F107" s="49">
        <v>-73.96286111111111</v>
      </c>
    </row>
    <row r="108" spans="1:6" x14ac:dyDescent="0.25">
      <c r="A108" s="42">
        <v>107</v>
      </c>
      <c r="B108" s="47" t="s">
        <v>294</v>
      </c>
      <c r="C108" s="48" t="s">
        <v>188</v>
      </c>
      <c r="D108" s="48" t="str">
        <f t="shared" si="1"/>
        <v>Señal ColombiaLa Capilla (Valle de Tenza 1)</v>
      </c>
      <c r="E108" s="49">
        <v>5.1061666666666667</v>
      </c>
      <c r="F108" s="49">
        <v>-73.494888888888894</v>
      </c>
    </row>
    <row r="109" spans="1:6" x14ac:dyDescent="0.25">
      <c r="A109" s="42">
        <v>108</v>
      </c>
      <c r="B109" s="47" t="s">
        <v>295</v>
      </c>
      <c r="C109" s="48" t="s">
        <v>188</v>
      </c>
      <c r="D109" s="48" t="str">
        <f t="shared" si="1"/>
        <v>Señal ColombiaLa Ceja</v>
      </c>
      <c r="E109" s="49">
        <v>6.0091666666666663</v>
      </c>
      <c r="F109" s="49">
        <v>-75.37747222222221</v>
      </c>
    </row>
    <row r="110" spans="1:6" x14ac:dyDescent="0.25">
      <c r="A110" s="42">
        <v>109</v>
      </c>
      <c r="B110" s="47" t="s">
        <v>296</v>
      </c>
      <c r="C110" s="48" t="s">
        <v>188</v>
      </c>
      <c r="D110" s="48" t="str">
        <f t="shared" si="1"/>
        <v>Señal ColombiaLa Celia</v>
      </c>
      <c r="E110" s="49">
        <v>4.9998055555555556</v>
      </c>
      <c r="F110" s="49">
        <v>-75.999027777777783</v>
      </c>
    </row>
    <row r="111" spans="1:6" x14ac:dyDescent="0.25">
      <c r="A111" s="42">
        <v>110</v>
      </c>
      <c r="B111" s="47" t="s">
        <v>297</v>
      </c>
      <c r="C111" s="48" t="s">
        <v>188</v>
      </c>
      <c r="D111" s="48" t="str">
        <f t="shared" si="1"/>
        <v>Señal ColombiaLa Cruz</v>
      </c>
      <c r="E111" s="49">
        <v>1.5945555555555557</v>
      </c>
      <c r="F111" s="49">
        <v>-76.973527777777775</v>
      </c>
    </row>
    <row r="112" spans="1:6" x14ac:dyDescent="0.25">
      <c r="A112" s="42">
        <v>111</v>
      </c>
      <c r="B112" s="47" t="s">
        <v>298</v>
      </c>
      <c r="C112" s="48" t="s">
        <v>188</v>
      </c>
      <c r="D112" s="48" t="str">
        <f t="shared" si="1"/>
        <v>Señal ColombiaLa Florida</v>
      </c>
      <c r="E112" s="49">
        <v>1.3118611111111111</v>
      </c>
      <c r="F112" s="49">
        <v>-77.383611111111122</v>
      </c>
    </row>
    <row r="113" spans="1:6" x14ac:dyDescent="0.25">
      <c r="A113" s="42">
        <v>112</v>
      </c>
      <c r="B113" s="47" t="s">
        <v>299</v>
      </c>
      <c r="C113" s="48" t="s">
        <v>188</v>
      </c>
      <c r="D113" s="48" t="str">
        <f t="shared" si="1"/>
        <v>Señal ColombiaLa Herrera</v>
      </c>
      <c r="E113" s="49">
        <v>3.2781277777777778</v>
      </c>
      <c r="F113" s="49">
        <v>-75.826666666666668</v>
      </c>
    </row>
    <row r="114" spans="1:6" x14ac:dyDescent="0.25">
      <c r="A114" s="42">
        <v>113</v>
      </c>
      <c r="B114" s="47" t="s">
        <v>300</v>
      </c>
      <c r="C114" s="48" t="s">
        <v>188</v>
      </c>
      <c r="D114" s="48" t="str">
        <f t="shared" si="1"/>
        <v>Señal ColombiaLa Marina</v>
      </c>
      <c r="E114" s="49">
        <v>4.0553333333333335</v>
      </c>
      <c r="F114" s="49">
        <v>-76.090166666666661</v>
      </c>
    </row>
    <row r="115" spans="1:6" x14ac:dyDescent="0.25">
      <c r="A115" s="42">
        <v>114</v>
      </c>
      <c r="B115" s="47" t="s">
        <v>301</v>
      </c>
      <c r="C115" s="48" t="s">
        <v>188</v>
      </c>
      <c r="D115" s="48" t="str">
        <f t="shared" si="1"/>
        <v>Señal ColombiaLa Pita</v>
      </c>
      <c r="E115" s="49">
        <v>9.6366666666666667</v>
      </c>
      <c r="F115" s="49">
        <v>-75.20472222222223</v>
      </c>
    </row>
    <row r="116" spans="1:6" x14ac:dyDescent="0.25">
      <c r="A116" s="42">
        <v>115</v>
      </c>
      <c r="B116" s="47" t="s">
        <v>302</v>
      </c>
      <c r="C116" s="48" t="s">
        <v>188</v>
      </c>
      <c r="D116" s="48" t="str">
        <f t="shared" si="1"/>
        <v>Señal ColombiaLa Popa</v>
      </c>
      <c r="E116" s="49">
        <v>10.42038611111111</v>
      </c>
      <c r="F116" s="49">
        <v>-75.525797222222224</v>
      </c>
    </row>
    <row r="117" spans="1:6" x14ac:dyDescent="0.25">
      <c r="A117" s="42">
        <v>116</v>
      </c>
      <c r="B117" s="47" t="s">
        <v>303</v>
      </c>
      <c r="C117" s="48" t="s">
        <v>188</v>
      </c>
      <c r="D117" s="48" t="str">
        <f t="shared" si="1"/>
        <v>Señal ColombiaLa Rusia</v>
      </c>
      <c r="E117" s="49">
        <v>5.8913888888888888</v>
      </c>
      <c r="F117" s="49">
        <v>-73.082222222222214</v>
      </c>
    </row>
    <row r="118" spans="1:6" x14ac:dyDescent="0.25">
      <c r="A118" s="42">
        <v>117</v>
      </c>
      <c r="B118" s="47" t="s">
        <v>304</v>
      </c>
      <c r="C118" s="48" t="s">
        <v>188</v>
      </c>
      <c r="D118" s="48" t="str">
        <f t="shared" si="1"/>
        <v>Señal ColombiaLa Vega - Cauca</v>
      </c>
      <c r="E118" s="49">
        <v>1.9993000000000001</v>
      </c>
      <c r="F118" s="49">
        <v>-76.783699999999996</v>
      </c>
    </row>
    <row r="119" spans="1:6" x14ac:dyDescent="0.25">
      <c r="A119" s="42">
        <v>118</v>
      </c>
      <c r="B119" s="47" t="s">
        <v>305</v>
      </c>
      <c r="C119" s="48" t="s">
        <v>188</v>
      </c>
      <c r="D119" s="48" t="str">
        <f t="shared" si="1"/>
        <v>Señal ColombiaLa Vega - Cundinamarca</v>
      </c>
      <c r="E119" s="49">
        <v>5.0035888888888893</v>
      </c>
      <c r="F119" s="49">
        <v>-74.33389722222222</v>
      </c>
    </row>
    <row r="120" spans="1:6" x14ac:dyDescent="0.25">
      <c r="A120" s="42">
        <v>119</v>
      </c>
      <c r="B120" s="47" t="s">
        <v>306</v>
      </c>
      <c r="C120" s="48" t="s">
        <v>188</v>
      </c>
      <c r="D120" s="48" t="str">
        <f t="shared" si="1"/>
        <v>Señal ColombiaLebrija</v>
      </c>
      <c r="E120" s="49">
        <v>7.0762222222222224</v>
      </c>
      <c r="F120" s="49">
        <v>-73.19672222222222</v>
      </c>
    </row>
    <row r="121" spans="1:6" x14ac:dyDescent="0.25">
      <c r="A121" s="42">
        <v>120</v>
      </c>
      <c r="B121" s="47" t="s">
        <v>307</v>
      </c>
      <c r="C121" s="48" t="s">
        <v>188</v>
      </c>
      <c r="D121" s="48" t="str">
        <f t="shared" si="1"/>
        <v>Señal ColombiaLengupá</v>
      </c>
      <c r="E121" s="49">
        <v>5.3938888888888892</v>
      </c>
      <c r="F121" s="49">
        <v>-73.231138888888893</v>
      </c>
    </row>
    <row r="122" spans="1:6" x14ac:dyDescent="0.25">
      <c r="A122" s="42">
        <v>121</v>
      </c>
      <c r="B122" s="47" t="s">
        <v>308</v>
      </c>
      <c r="C122" s="48" t="s">
        <v>188</v>
      </c>
      <c r="D122" s="48" t="str">
        <f t="shared" si="1"/>
        <v>Señal ColombiaLeticia</v>
      </c>
      <c r="E122" s="49">
        <v>-4.216277777777778</v>
      </c>
      <c r="F122" s="49">
        <v>-69.936527777777783</v>
      </c>
    </row>
    <row r="123" spans="1:6" x14ac:dyDescent="0.25">
      <c r="A123" s="42">
        <v>122</v>
      </c>
      <c r="B123" s="47" t="s">
        <v>309</v>
      </c>
      <c r="C123" s="48" t="s">
        <v>188</v>
      </c>
      <c r="D123" s="48" t="str">
        <f t="shared" si="1"/>
        <v>Señal ColombiaLiborina</v>
      </c>
      <c r="E123" s="49">
        <v>6.7152500000000002</v>
      </c>
      <c r="F123" s="49">
        <v>-75.791166666666669</v>
      </c>
    </row>
    <row r="124" spans="1:6" x14ac:dyDescent="0.25">
      <c r="A124" s="42">
        <v>123</v>
      </c>
      <c r="B124" s="47" t="s">
        <v>310</v>
      </c>
      <c r="C124" s="48" t="s">
        <v>188</v>
      </c>
      <c r="D124" s="48" t="str">
        <f t="shared" si="1"/>
        <v>Señal ColombiaLos Santos</v>
      </c>
      <c r="E124" s="49">
        <v>6.746777777777778</v>
      </c>
      <c r="F124" s="49">
        <v>-73.105083333333326</v>
      </c>
    </row>
    <row r="125" spans="1:6" x14ac:dyDescent="0.25">
      <c r="A125" s="42">
        <v>124</v>
      </c>
      <c r="B125" s="47" t="s">
        <v>311</v>
      </c>
      <c r="C125" s="48" t="s">
        <v>188</v>
      </c>
      <c r="D125" s="48" t="str">
        <f t="shared" si="1"/>
        <v>Señal ColombiaMadroño</v>
      </c>
      <c r="E125" s="49">
        <v>4.9380000000000006</v>
      </c>
      <c r="F125" s="49">
        <v>-75.822138888888887</v>
      </c>
    </row>
    <row r="126" spans="1:6" x14ac:dyDescent="0.25">
      <c r="A126" s="42">
        <v>125</v>
      </c>
      <c r="B126" s="47" t="s">
        <v>312</v>
      </c>
      <c r="C126" s="48" t="s">
        <v>188</v>
      </c>
      <c r="D126" s="48" t="str">
        <f t="shared" si="1"/>
        <v>Señal ColombiaMálaga</v>
      </c>
      <c r="E126" s="49">
        <v>6.6506472222222222</v>
      </c>
      <c r="F126" s="49">
        <v>-72.767505555555559</v>
      </c>
    </row>
    <row r="127" spans="1:6" x14ac:dyDescent="0.25">
      <c r="A127" s="42">
        <v>126</v>
      </c>
      <c r="B127" s="47" t="s">
        <v>313</v>
      </c>
      <c r="C127" s="48" t="s">
        <v>188</v>
      </c>
      <c r="D127" s="48" t="str">
        <f t="shared" si="1"/>
        <v>Señal ColombiaManjuí</v>
      </c>
      <c r="E127" s="49">
        <v>4.803055555555555</v>
      </c>
      <c r="F127" s="49">
        <v>-74.393333333333345</v>
      </c>
    </row>
    <row r="128" spans="1:6" x14ac:dyDescent="0.25">
      <c r="A128" s="42">
        <v>127</v>
      </c>
      <c r="B128" s="47" t="s">
        <v>314</v>
      </c>
      <c r="C128" s="48" t="s">
        <v>188</v>
      </c>
      <c r="D128" s="48" t="str">
        <f t="shared" si="1"/>
        <v>Señal ColombiaMaracaibo</v>
      </c>
      <c r="E128" s="49">
        <v>13.376444444444445</v>
      </c>
      <c r="F128" s="49">
        <v>-81.356277777777777</v>
      </c>
    </row>
    <row r="129" spans="1:6" x14ac:dyDescent="0.25">
      <c r="A129" s="42">
        <v>128</v>
      </c>
      <c r="B129" s="47" t="s">
        <v>315</v>
      </c>
      <c r="C129" s="48" t="s">
        <v>188</v>
      </c>
      <c r="D129" s="48" t="str">
        <f t="shared" si="1"/>
        <v>Señal ColombiaMariangola</v>
      </c>
      <c r="E129" s="49">
        <v>10.184222222222223</v>
      </c>
      <c r="F129" s="49">
        <v>-73.588499999999996</v>
      </c>
    </row>
    <row r="130" spans="1:6" x14ac:dyDescent="0.25">
      <c r="A130" s="42">
        <v>129</v>
      </c>
      <c r="B130" s="47" t="s">
        <v>316</v>
      </c>
      <c r="C130" s="48" t="s">
        <v>188</v>
      </c>
      <c r="D130" s="48" t="str">
        <f t="shared" si="1"/>
        <v>Señal ColombiaMartinica</v>
      </c>
      <c r="E130" s="49">
        <v>4.4073611111111113</v>
      </c>
      <c r="F130" s="49">
        <v>-75.223250000000007</v>
      </c>
    </row>
    <row r="131" spans="1:6" x14ac:dyDescent="0.25">
      <c r="A131" s="42">
        <v>130</v>
      </c>
      <c r="B131" s="47" t="s">
        <v>317</v>
      </c>
      <c r="C131" s="48" t="s">
        <v>188</v>
      </c>
      <c r="D131" s="48" t="str">
        <f t="shared" ref="D131:D194" si="2">C131&amp;B131</f>
        <v>Señal ColombiaMirador</v>
      </c>
      <c r="E131" s="49">
        <v>1.0695833333333333</v>
      </c>
      <c r="F131" s="49">
        <v>-76.736199999999997</v>
      </c>
    </row>
    <row r="132" spans="1:6" x14ac:dyDescent="0.25">
      <c r="A132" s="42">
        <v>131</v>
      </c>
      <c r="B132" s="47" t="s">
        <v>318</v>
      </c>
      <c r="C132" s="48" t="s">
        <v>188</v>
      </c>
      <c r="D132" s="48" t="str">
        <f t="shared" si="2"/>
        <v>Señal ColombiaMiraflores</v>
      </c>
      <c r="E132" s="49">
        <v>5.1315972222222221</v>
      </c>
      <c r="F132" s="49">
        <v>-73.102444444444444</v>
      </c>
    </row>
    <row r="133" spans="1:6" x14ac:dyDescent="0.25">
      <c r="A133" s="42">
        <v>132</v>
      </c>
      <c r="B133" s="47" t="s">
        <v>319</v>
      </c>
      <c r="C133" s="48" t="s">
        <v>188</v>
      </c>
      <c r="D133" s="48" t="str">
        <f t="shared" si="2"/>
        <v>Señal ColombiaMitú</v>
      </c>
      <c r="E133" s="49">
        <v>1.2588611111111112</v>
      </c>
      <c r="F133" s="49">
        <v>-70.237166666666667</v>
      </c>
    </row>
    <row r="134" spans="1:6" x14ac:dyDescent="0.25">
      <c r="A134" s="42">
        <v>133</v>
      </c>
      <c r="B134" s="47" t="s">
        <v>320</v>
      </c>
      <c r="C134" s="48" t="s">
        <v>188</v>
      </c>
      <c r="D134" s="48" t="str">
        <f t="shared" si="2"/>
        <v>Señal ColombiaMoniquirá</v>
      </c>
      <c r="E134" s="49">
        <v>5.8737777777777787</v>
      </c>
      <c r="F134" s="49">
        <v>-73.602611111111102</v>
      </c>
    </row>
    <row r="135" spans="1:6" x14ac:dyDescent="0.25">
      <c r="A135" s="42">
        <v>134</v>
      </c>
      <c r="B135" s="47" t="s">
        <v>321</v>
      </c>
      <c r="C135" s="48" t="s">
        <v>188</v>
      </c>
      <c r="D135" s="48" t="str">
        <f t="shared" si="2"/>
        <v>Señal ColombiaMontería</v>
      </c>
      <c r="E135" s="49">
        <v>8.8730555555555561</v>
      </c>
      <c r="F135" s="49">
        <v>-75.640833333333333</v>
      </c>
    </row>
    <row r="136" spans="1:6" x14ac:dyDescent="0.25">
      <c r="A136" s="42">
        <v>135</v>
      </c>
      <c r="B136" s="47" t="s">
        <v>322</v>
      </c>
      <c r="C136" s="48" t="s">
        <v>188</v>
      </c>
      <c r="D136" s="48" t="str">
        <f t="shared" si="2"/>
        <v>Señal ColombiaMontezuma</v>
      </c>
      <c r="E136" s="49">
        <v>5.2554722222222221</v>
      </c>
      <c r="F136" s="49">
        <v>-76.117666666666665</v>
      </c>
    </row>
    <row r="137" spans="1:6" x14ac:dyDescent="0.25">
      <c r="A137" s="42">
        <v>136</v>
      </c>
      <c r="B137" s="47" t="s">
        <v>323</v>
      </c>
      <c r="C137" s="48" t="s">
        <v>188</v>
      </c>
      <c r="D137" s="48" t="str">
        <f t="shared" si="2"/>
        <v>Señal ColombiaMunchique</v>
      </c>
      <c r="E137" s="49">
        <v>2.515827777777778</v>
      </c>
      <c r="F137" s="49">
        <v>-76.955130555555556</v>
      </c>
    </row>
    <row r="138" spans="1:6" x14ac:dyDescent="0.25">
      <c r="A138" s="42">
        <v>137</v>
      </c>
      <c r="B138" s="47" t="s">
        <v>324</v>
      </c>
      <c r="C138" s="48" t="s">
        <v>188</v>
      </c>
      <c r="D138" s="48" t="str">
        <f t="shared" si="2"/>
        <v>Señal ColombiaMutatá</v>
      </c>
      <c r="E138" s="49">
        <v>7.2365000000000004</v>
      </c>
      <c r="F138" s="49">
        <v>-76.432611111111115</v>
      </c>
    </row>
    <row r="139" spans="1:6" x14ac:dyDescent="0.25">
      <c r="A139" s="42">
        <v>138</v>
      </c>
      <c r="B139" s="47" t="s">
        <v>325</v>
      </c>
      <c r="C139" s="48" t="s">
        <v>188</v>
      </c>
      <c r="D139" s="48" t="str">
        <f t="shared" si="2"/>
        <v>Señal ColombiaNemocón</v>
      </c>
      <c r="E139" s="49">
        <v>5.0627277777777779</v>
      </c>
      <c r="F139" s="49">
        <v>-73.88080833333332</v>
      </c>
    </row>
    <row r="140" spans="1:6" x14ac:dyDescent="0.25">
      <c r="A140" s="42">
        <v>139</v>
      </c>
      <c r="B140" s="47" t="s">
        <v>326</v>
      </c>
      <c r="C140" s="48" t="s">
        <v>188</v>
      </c>
      <c r="D140" s="48" t="str">
        <f t="shared" si="2"/>
        <v>Señal ColombiaNuevo Colón</v>
      </c>
      <c r="E140" s="49">
        <v>5.3567666666666662</v>
      </c>
      <c r="F140" s="49">
        <v>-73.418772222222231</v>
      </c>
    </row>
    <row r="141" spans="1:6" x14ac:dyDescent="0.25">
      <c r="A141" s="42">
        <v>140</v>
      </c>
      <c r="B141" s="47" t="s">
        <v>327</v>
      </c>
      <c r="C141" s="48" t="s">
        <v>188</v>
      </c>
      <c r="D141" s="48" t="str">
        <f t="shared" si="2"/>
        <v>Señal ColombiaOiba</v>
      </c>
      <c r="E141" s="49">
        <v>6.2669083333333333</v>
      </c>
      <c r="F141" s="49">
        <v>-73.302938888888889</v>
      </c>
    </row>
    <row r="142" spans="1:6" x14ac:dyDescent="0.25">
      <c r="A142" s="42">
        <v>141</v>
      </c>
      <c r="B142" s="47" t="s">
        <v>328</v>
      </c>
      <c r="C142" s="48" t="s">
        <v>188</v>
      </c>
      <c r="D142" s="48" t="str">
        <f t="shared" si="2"/>
        <v>Señal ColombiaOtanche</v>
      </c>
      <c r="E142" s="49">
        <v>5.6878333333333337</v>
      </c>
      <c r="F142" s="49">
        <v>-74.188083333333338</v>
      </c>
    </row>
    <row r="143" spans="1:6" x14ac:dyDescent="0.25">
      <c r="A143" s="42">
        <v>142</v>
      </c>
      <c r="B143" s="47" t="s">
        <v>329</v>
      </c>
      <c r="C143" s="48" t="s">
        <v>188</v>
      </c>
      <c r="D143" s="48" t="str">
        <f t="shared" si="2"/>
        <v>Señal ColombiaPacho</v>
      </c>
      <c r="E143" s="49">
        <v>5.1858305555555555</v>
      </c>
      <c r="F143" s="49">
        <v>-74.140158333333346</v>
      </c>
    </row>
    <row r="144" spans="1:6" x14ac:dyDescent="0.25">
      <c r="A144" s="42">
        <v>143</v>
      </c>
      <c r="B144" s="47" t="s">
        <v>330</v>
      </c>
      <c r="C144" s="48" t="s">
        <v>188</v>
      </c>
      <c r="D144" s="48" t="str">
        <f t="shared" si="2"/>
        <v>Señal ColombiaPadre Amaya</v>
      </c>
      <c r="E144" s="49">
        <v>6.2799638888888891</v>
      </c>
      <c r="F144" s="49">
        <v>-75.68621111111112</v>
      </c>
    </row>
    <row r="145" spans="1:6" x14ac:dyDescent="0.25">
      <c r="A145" s="42">
        <v>144</v>
      </c>
      <c r="B145" s="47" t="s">
        <v>331</v>
      </c>
      <c r="C145" s="48" t="s">
        <v>188</v>
      </c>
      <c r="D145" s="48" t="str">
        <f t="shared" si="2"/>
        <v>Señal ColombiaPaez - Cerro Peña Horqueta</v>
      </c>
      <c r="E145" s="49">
        <v>2.6526666666666667</v>
      </c>
      <c r="F145" s="49">
        <v>-75.997805555555558</v>
      </c>
    </row>
    <row r="146" spans="1:6" x14ac:dyDescent="0.25">
      <c r="A146" s="42">
        <v>145</v>
      </c>
      <c r="B146" s="47" t="s">
        <v>332</v>
      </c>
      <c r="C146" s="48" t="s">
        <v>188</v>
      </c>
      <c r="D146" s="48" t="str">
        <f t="shared" si="2"/>
        <v>Señal ColombiaPailitas*</v>
      </c>
      <c r="E146" s="49">
        <v>8.9555555555555557</v>
      </c>
      <c r="F146" s="49">
        <v>-73.619527777777776</v>
      </c>
    </row>
    <row r="147" spans="1:6" x14ac:dyDescent="0.25">
      <c r="A147" s="42">
        <v>146</v>
      </c>
      <c r="B147" s="47" t="s">
        <v>333</v>
      </c>
      <c r="C147" s="48" t="s">
        <v>188</v>
      </c>
      <c r="D147" s="48" t="str">
        <f t="shared" si="2"/>
        <v>Señal ColombiaPandi</v>
      </c>
      <c r="E147" s="49">
        <v>4.2102777777777778</v>
      </c>
      <c r="F147" s="49">
        <v>-74.485277777777782</v>
      </c>
    </row>
    <row r="148" spans="1:6" x14ac:dyDescent="0.25">
      <c r="A148" s="42">
        <v>147</v>
      </c>
      <c r="B148" s="47" t="s">
        <v>334</v>
      </c>
      <c r="C148" s="48" t="s">
        <v>188</v>
      </c>
      <c r="D148" s="48" t="str">
        <f t="shared" si="2"/>
        <v>Señal ColombiaPauna</v>
      </c>
      <c r="E148" s="49">
        <v>5.6448333333333327</v>
      </c>
      <c r="F148" s="49">
        <v>-73.981888888888889</v>
      </c>
    </row>
    <row r="149" spans="1:6" x14ac:dyDescent="0.25">
      <c r="A149" s="42">
        <v>148</v>
      </c>
      <c r="B149" s="47" t="s">
        <v>335</v>
      </c>
      <c r="C149" s="48" t="s">
        <v>188</v>
      </c>
      <c r="D149" s="48" t="str">
        <f t="shared" si="2"/>
        <v>Señal ColombiaPaz De Río</v>
      </c>
      <c r="E149" s="49">
        <v>5.9937777777777779</v>
      </c>
      <c r="F149" s="49">
        <v>-72.770472222222224</v>
      </c>
    </row>
    <row r="150" spans="1:6" x14ac:dyDescent="0.25">
      <c r="A150" s="42">
        <v>149</v>
      </c>
      <c r="B150" s="47" t="s">
        <v>336</v>
      </c>
      <c r="C150" s="48" t="s">
        <v>188</v>
      </c>
      <c r="D150" s="48" t="str">
        <f t="shared" si="2"/>
        <v>Señal ColombiaPitalito</v>
      </c>
      <c r="E150" s="49">
        <v>1.9331944444444442</v>
      </c>
      <c r="F150" s="49">
        <v>-76.00055555555555</v>
      </c>
    </row>
    <row r="151" spans="1:6" x14ac:dyDescent="0.25">
      <c r="A151" s="42">
        <v>150</v>
      </c>
      <c r="B151" s="47" t="s">
        <v>337</v>
      </c>
      <c r="C151" s="48" t="s">
        <v>188</v>
      </c>
      <c r="D151" s="48" t="str">
        <f t="shared" si="2"/>
        <v>Señal ColombiaPlanadas</v>
      </c>
      <c r="E151" s="49">
        <v>4.4363055555555562</v>
      </c>
      <c r="F151" s="49">
        <v>-75.620138888888889</v>
      </c>
    </row>
    <row r="152" spans="1:6" x14ac:dyDescent="0.25">
      <c r="A152" s="42">
        <v>151</v>
      </c>
      <c r="B152" s="47" t="s">
        <v>338</v>
      </c>
      <c r="C152" s="48" t="s">
        <v>188</v>
      </c>
      <c r="D152" s="48" t="str">
        <f t="shared" si="2"/>
        <v>Señal ColombiaPueblo Nuevo - Ocaña</v>
      </c>
      <c r="E152" s="49">
        <v>8.237277777777777</v>
      </c>
      <c r="F152" s="49">
        <v>-73.391538888888888</v>
      </c>
    </row>
    <row r="153" spans="1:6" x14ac:dyDescent="0.25">
      <c r="A153" s="42">
        <v>152</v>
      </c>
      <c r="B153" s="47" t="s">
        <v>339</v>
      </c>
      <c r="C153" s="48" t="s">
        <v>188</v>
      </c>
      <c r="D153" s="48" t="str">
        <f t="shared" si="2"/>
        <v>Señal ColombiaPuerto Carreño</v>
      </c>
      <c r="E153" s="49">
        <v>6.1843611111111114</v>
      </c>
      <c r="F153" s="49">
        <v>-67.48308333333334</v>
      </c>
    </row>
    <row r="154" spans="1:6" x14ac:dyDescent="0.25">
      <c r="A154" s="42">
        <v>153</v>
      </c>
      <c r="B154" s="47" t="s">
        <v>340</v>
      </c>
      <c r="C154" s="48" t="s">
        <v>188</v>
      </c>
      <c r="D154" s="48" t="str">
        <f t="shared" si="2"/>
        <v>Señal ColombiaPuerto Escondido</v>
      </c>
      <c r="E154" s="49">
        <v>9.0327777777777793</v>
      </c>
      <c r="F154" s="49">
        <v>-76.253611111111113</v>
      </c>
    </row>
    <row r="155" spans="1:6" x14ac:dyDescent="0.25">
      <c r="A155" s="42">
        <v>154</v>
      </c>
      <c r="B155" s="47" t="s">
        <v>341</v>
      </c>
      <c r="C155" s="48" t="s">
        <v>188</v>
      </c>
      <c r="D155" s="48" t="str">
        <f t="shared" si="2"/>
        <v>Señal ColombiaPuerto Leguízamo</v>
      </c>
      <c r="E155" s="49">
        <v>-0.19512499999999999</v>
      </c>
      <c r="F155" s="49">
        <v>-74.777702777777776</v>
      </c>
    </row>
    <row r="156" spans="1:6" x14ac:dyDescent="0.25">
      <c r="A156" s="42">
        <v>155</v>
      </c>
      <c r="B156" s="47" t="s">
        <v>342</v>
      </c>
      <c r="C156" s="48" t="s">
        <v>188</v>
      </c>
      <c r="D156" s="48" t="str">
        <f t="shared" si="2"/>
        <v>Señal ColombiaPuerto Nariño</v>
      </c>
      <c r="E156" s="49">
        <v>-3.7800277777777778</v>
      </c>
      <c r="F156" s="49">
        <v>-70.361777777777775</v>
      </c>
    </row>
    <row r="157" spans="1:6" x14ac:dyDescent="0.25">
      <c r="A157" s="42">
        <v>156</v>
      </c>
      <c r="B157" s="47" t="s">
        <v>343</v>
      </c>
      <c r="C157" s="48" t="s">
        <v>188</v>
      </c>
      <c r="D157" s="48" t="str">
        <f t="shared" si="2"/>
        <v>Señal ColombiaQuetame</v>
      </c>
      <c r="E157" s="49">
        <v>4.3178055555555552</v>
      </c>
      <c r="F157" s="49">
        <v>-73.859555555555545</v>
      </c>
    </row>
    <row r="158" spans="1:6" x14ac:dyDescent="0.25">
      <c r="A158" s="42">
        <v>157</v>
      </c>
      <c r="B158" s="47" t="s">
        <v>344</v>
      </c>
      <c r="C158" s="48" t="s">
        <v>188</v>
      </c>
      <c r="D158" s="48" t="str">
        <f t="shared" si="2"/>
        <v>Señal ColombiaQuininí</v>
      </c>
      <c r="E158" s="49">
        <v>4.3346361111111111</v>
      </c>
      <c r="F158" s="49">
        <v>-74.50204166666667</v>
      </c>
    </row>
    <row r="159" spans="1:6" x14ac:dyDescent="0.25">
      <c r="A159" s="42">
        <v>158</v>
      </c>
      <c r="B159" s="47" t="s">
        <v>345</v>
      </c>
      <c r="C159" s="48" t="s">
        <v>188</v>
      </c>
      <c r="D159" s="48" t="str">
        <f t="shared" si="2"/>
        <v>Señal ColombiaRáquira</v>
      </c>
      <c r="E159" s="49">
        <v>5.4902499999999996</v>
      </c>
      <c r="F159" s="49">
        <v>-73.621833333333328</v>
      </c>
    </row>
    <row r="160" spans="1:6" x14ac:dyDescent="0.25">
      <c r="A160" s="42">
        <v>159</v>
      </c>
      <c r="B160" s="47" t="s">
        <v>346</v>
      </c>
      <c r="C160" s="48" t="s">
        <v>188</v>
      </c>
      <c r="D160" s="48" t="str">
        <f t="shared" si="2"/>
        <v>Señal ColombiaRicaurte</v>
      </c>
      <c r="E160" s="49">
        <v>1.211111111111111</v>
      </c>
      <c r="F160" s="49">
        <v>-77.992500000000007</v>
      </c>
    </row>
    <row r="161" spans="1:6" x14ac:dyDescent="0.25">
      <c r="A161" s="42">
        <v>160</v>
      </c>
      <c r="B161" s="47" t="s">
        <v>347</v>
      </c>
      <c r="C161" s="48" t="s">
        <v>188</v>
      </c>
      <c r="D161" s="48" t="str">
        <f t="shared" si="2"/>
        <v>Señal ColombiaRío Blanco</v>
      </c>
      <c r="E161" s="49">
        <v>3.5370055555555555</v>
      </c>
      <c r="F161" s="49">
        <v>-75.621449999999996</v>
      </c>
    </row>
    <row r="162" spans="1:6" x14ac:dyDescent="0.25">
      <c r="A162" s="42">
        <v>161</v>
      </c>
      <c r="B162" s="47" t="s">
        <v>348</v>
      </c>
      <c r="C162" s="48" t="s">
        <v>188</v>
      </c>
      <c r="D162" s="48" t="str">
        <f t="shared" si="2"/>
        <v>Señal ColombiaRío Prado</v>
      </c>
      <c r="E162" s="49">
        <v>3.7444805555555556</v>
      </c>
      <c r="F162" s="49">
        <v>-74.896805555555559</v>
      </c>
    </row>
    <row r="163" spans="1:6" x14ac:dyDescent="0.25">
      <c r="A163" s="42">
        <v>162</v>
      </c>
      <c r="B163" s="47" t="s">
        <v>349</v>
      </c>
      <c r="C163" s="48" t="s">
        <v>188</v>
      </c>
      <c r="D163" s="48" t="str">
        <f t="shared" si="2"/>
        <v>Señal ColombiaRíonegro</v>
      </c>
      <c r="E163" s="49">
        <v>6.0515833333333333</v>
      </c>
      <c r="F163" s="49">
        <v>-75.402122222222232</v>
      </c>
    </row>
    <row r="164" spans="1:6" x14ac:dyDescent="0.25">
      <c r="A164" s="42">
        <v>163</v>
      </c>
      <c r="B164" s="47" t="s">
        <v>350</v>
      </c>
      <c r="C164" s="48" t="s">
        <v>188</v>
      </c>
      <c r="D164" s="48" t="str">
        <f t="shared" si="2"/>
        <v>Señal ColombiaRosas</v>
      </c>
      <c r="E164" s="49">
        <v>2.2594722222222221</v>
      </c>
      <c r="F164" s="49">
        <v>-76.72986111111112</v>
      </c>
    </row>
    <row r="165" spans="1:6" x14ac:dyDescent="0.25">
      <c r="A165" s="42">
        <v>164</v>
      </c>
      <c r="B165" s="47" t="s">
        <v>351</v>
      </c>
      <c r="C165" s="48" t="s">
        <v>188</v>
      </c>
      <c r="D165" s="48" t="str">
        <f t="shared" si="2"/>
        <v>Señal ColombiaSabanalarga</v>
      </c>
      <c r="E165" s="49">
        <v>6.8950416666666658</v>
      </c>
      <c r="F165" s="49">
        <v>-75.784258333333327</v>
      </c>
    </row>
    <row r="166" spans="1:6" x14ac:dyDescent="0.25">
      <c r="A166" s="42">
        <v>165</v>
      </c>
      <c r="B166" s="47" t="s">
        <v>352</v>
      </c>
      <c r="C166" s="48" t="s">
        <v>188</v>
      </c>
      <c r="D166" s="48" t="str">
        <f t="shared" si="2"/>
        <v>Señal ColombiaSaboyá</v>
      </c>
      <c r="E166" s="49">
        <v>5.7149166666666664</v>
      </c>
      <c r="F166" s="49">
        <v>-73.81272222222222</v>
      </c>
    </row>
    <row r="167" spans="1:6" x14ac:dyDescent="0.25">
      <c r="A167" s="42">
        <v>166</v>
      </c>
      <c r="B167" s="47" t="s">
        <v>353</v>
      </c>
      <c r="C167" s="48" t="s">
        <v>188</v>
      </c>
      <c r="D167" s="48" t="str">
        <f t="shared" si="2"/>
        <v>Señal ColombiaSalamina</v>
      </c>
      <c r="E167" s="49">
        <v>5.4318888888888894</v>
      </c>
      <c r="F167" s="49">
        <v>-75.507222222222225</v>
      </c>
    </row>
    <row r="168" spans="1:6" x14ac:dyDescent="0.25">
      <c r="A168" s="42">
        <v>167</v>
      </c>
      <c r="B168" s="47" t="s">
        <v>354</v>
      </c>
      <c r="C168" s="48" t="s">
        <v>188</v>
      </c>
      <c r="D168" s="48" t="str">
        <f t="shared" si="2"/>
        <v>Señal ColombiaSalazar de las Palmas - Gramalote</v>
      </c>
      <c r="E168" s="49">
        <v>7.8052777777777775</v>
      </c>
      <c r="F168" s="49">
        <v>-72.75833333333334</v>
      </c>
    </row>
    <row r="169" spans="1:6" x14ac:dyDescent="0.25">
      <c r="A169" s="42">
        <v>168</v>
      </c>
      <c r="B169" s="47" t="s">
        <v>355</v>
      </c>
      <c r="C169" s="48" t="s">
        <v>188</v>
      </c>
      <c r="D169" s="48" t="str">
        <f t="shared" si="2"/>
        <v>Señal ColombiaSalgar</v>
      </c>
      <c r="E169" s="49">
        <v>5.960836111111111</v>
      </c>
      <c r="F169" s="49">
        <v>-75.941177777777781</v>
      </c>
    </row>
    <row r="170" spans="1:6" x14ac:dyDescent="0.25">
      <c r="A170" s="42">
        <v>169</v>
      </c>
      <c r="B170" s="47" t="s">
        <v>356</v>
      </c>
      <c r="C170" s="48" t="s">
        <v>188</v>
      </c>
      <c r="D170" s="48" t="str">
        <f t="shared" si="2"/>
        <v>Señal ColombiaSamacá</v>
      </c>
      <c r="E170" s="49">
        <v>5.506277777777778</v>
      </c>
      <c r="F170" s="49">
        <v>-73.514583333333334</v>
      </c>
    </row>
    <row r="171" spans="1:6" x14ac:dyDescent="0.25">
      <c r="A171" s="42">
        <v>170</v>
      </c>
      <c r="B171" s="47" t="s">
        <v>357</v>
      </c>
      <c r="C171" s="48" t="s">
        <v>188</v>
      </c>
      <c r="D171" s="48" t="str">
        <f t="shared" si="2"/>
        <v>Señal ColombiaSamaniego</v>
      </c>
      <c r="E171" s="49">
        <v>1.3383611111111111</v>
      </c>
      <c r="F171" s="49">
        <v>-77.613277777777768</v>
      </c>
    </row>
    <row r="172" spans="1:6" x14ac:dyDescent="0.25">
      <c r="A172" s="42">
        <v>171</v>
      </c>
      <c r="B172" s="47" t="s">
        <v>358</v>
      </c>
      <c r="C172" s="48" t="s">
        <v>188</v>
      </c>
      <c r="D172" s="48" t="str">
        <f t="shared" si="2"/>
        <v>Señal ColombiaSan Agustín</v>
      </c>
      <c r="E172" s="49">
        <v>1.9057777777777778</v>
      </c>
      <c r="F172" s="49">
        <v>-76.304111111111112</v>
      </c>
    </row>
    <row r="173" spans="1:6" x14ac:dyDescent="0.25">
      <c r="A173" s="42">
        <v>172</v>
      </c>
      <c r="B173" s="47" t="s">
        <v>359</v>
      </c>
      <c r="C173" s="48" t="s">
        <v>188</v>
      </c>
      <c r="D173" s="48" t="str">
        <f t="shared" si="2"/>
        <v>Señal ColombiaSan Andrés - Huila</v>
      </c>
      <c r="E173" s="49">
        <v>3.0249166666666665</v>
      </c>
      <c r="F173" s="49">
        <v>-74.999499999999998</v>
      </c>
    </row>
    <row r="174" spans="1:6" x14ac:dyDescent="0.25">
      <c r="A174" s="42">
        <v>173</v>
      </c>
      <c r="B174" s="47" t="s">
        <v>360</v>
      </c>
      <c r="C174" s="48" t="s">
        <v>188</v>
      </c>
      <c r="D174" s="48" t="str">
        <f t="shared" si="2"/>
        <v>Señal ColombiaSan Andrés - Santander</v>
      </c>
      <c r="E174" s="49">
        <v>6.7383888888888892</v>
      </c>
      <c r="F174" s="49">
        <v>-72.839666666666659</v>
      </c>
    </row>
    <row r="175" spans="1:6" x14ac:dyDescent="0.25">
      <c r="A175" s="42">
        <v>174</v>
      </c>
      <c r="B175" s="47" t="s">
        <v>361</v>
      </c>
      <c r="C175" s="48" t="s">
        <v>188</v>
      </c>
      <c r="D175" s="48" t="str">
        <f t="shared" si="2"/>
        <v>Señal ColombiaSan Andrés de Cuerquía</v>
      </c>
      <c r="E175" s="49">
        <v>6.8982222222222216</v>
      </c>
      <c r="F175" s="49">
        <v>-75.674333333333337</v>
      </c>
    </row>
    <row r="176" spans="1:6" x14ac:dyDescent="0.25">
      <c r="A176" s="42">
        <v>175</v>
      </c>
      <c r="B176" s="47" t="s">
        <v>362</v>
      </c>
      <c r="C176" s="48" t="s">
        <v>188</v>
      </c>
      <c r="D176" s="48" t="str">
        <f t="shared" si="2"/>
        <v>Señal ColombiaSan Antonio</v>
      </c>
      <c r="E176" s="49">
        <v>3.9019999999999997</v>
      </c>
      <c r="F176" s="49">
        <v>-75.510555555555555</v>
      </c>
    </row>
    <row r="177" spans="1:6" x14ac:dyDescent="0.25">
      <c r="A177" s="42">
        <v>176</v>
      </c>
      <c r="B177" s="47" t="s">
        <v>363</v>
      </c>
      <c r="C177" s="48" t="s">
        <v>188</v>
      </c>
      <c r="D177" s="48" t="str">
        <f t="shared" si="2"/>
        <v>Señal ColombiaSan Carlos</v>
      </c>
      <c r="E177" s="49">
        <v>6.1697222222222221</v>
      </c>
      <c r="F177" s="49">
        <v>-74.991027777777774</v>
      </c>
    </row>
    <row r="178" spans="1:6" x14ac:dyDescent="0.25">
      <c r="A178" s="42">
        <v>177</v>
      </c>
      <c r="B178" s="47" t="s">
        <v>364</v>
      </c>
      <c r="C178" s="48" t="s">
        <v>188</v>
      </c>
      <c r="D178" s="48" t="str">
        <f t="shared" si="2"/>
        <v>Señal ColombiaSan Francisco</v>
      </c>
      <c r="E178" s="49">
        <v>4.9991666666666665</v>
      </c>
      <c r="F178" s="49">
        <v>-74.302777777777777</v>
      </c>
    </row>
    <row r="179" spans="1:6" x14ac:dyDescent="0.25">
      <c r="A179" s="42">
        <v>178</v>
      </c>
      <c r="B179" s="47" t="s">
        <v>365</v>
      </c>
      <c r="C179" s="48" t="s">
        <v>188</v>
      </c>
      <c r="D179" s="48" t="str">
        <f t="shared" si="2"/>
        <v>Señal ColombiaSan Gil</v>
      </c>
      <c r="E179" s="49">
        <v>6.5919999999999996</v>
      </c>
      <c r="F179" s="49">
        <v>-73.182222222222222</v>
      </c>
    </row>
    <row r="180" spans="1:6" x14ac:dyDescent="0.25">
      <c r="A180" s="42">
        <v>179</v>
      </c>
      <c r="B180" s="47" t="s">
        <v>366</v>
      </c>
      <c r="C180" s="48" t="s">
        <v>188</v>
      </c>
      <c r="D180" s="48" t="str">
        <f t="shared" si="2"/>
        <v>Señal ColombiaSan José de La Montaña</v>
      </c>
      <c r="E180" s="49">
        <v>6.8555555555555552</v>
      </c>
      <c r="F180" s="49">
        <v>-75.69316666666667</v>
      </c>
    </row>
    <row r="181" spans="1:6" x14ac:dyDescent="0.25">
      <c r="A181" s="42">
        <v>180</v>
      </c>
      <c r="B181" s="47" t="s">
        <v>367</v>
      </c>
      <c r="C181" s="48" t="s">
        <v>188</v>
      </c>
      <c r="D181" s="48" t="str">
        <f t="shared" si="2"/>
        <v>Señal ColombiaSan José del Guaviare</v>
      </c>
      <c r="E181" s="49">
        <v>2.5605833333333332</v>
      </c>
      <c r="F181" s="49">
        <v>-72.641500000000008</v>
      </c>
    </row>
    <row r="182" spans="1:6" x14ac:dyDescent="0.25">
      <c r="A182" s="42">
        <v>181</v>
      </c>
      <c r="B182" s="47" t="s">
        <v>368</v>
      </c>
      <c r="C182" s="48" t="s">
        <v>188</v>
      </c>
      <c r="D182" s="48" t="str">
        <f t="shared" si="2"/>
        <v>Señal ColombiaSan Juan de Urabá</v>
      </c>
      <c r="E182" s="49">
        <v>8.7624833333333338</v>
      </c>
      <c r="F182" s="49">
        <v>-76.514469444444444</v>
      </c>
    </row>
    <row r="183" spans="1:6" x14ac:dyDescent="0.25">
      <c r="A183" s="42">
        <v>182</v>
      </c>
      <c r="B183" s="47" t="s">
        <v>369</v>
      </c>
      <c r="C183" s="48" t="s">
        <v>188</v>
      </c>
      <c r="D183" s="48" t="str">
        <f t="shared" si="2"/>
        <v>Señal ColombiaSan Lorenzo</v>
      </c>
      <c r="E183" s="49">
        <v>1.5249166666666667</v>
      </c>
      <c r="F183" s="49">
        <v>-77.193250000000006</v>
      </c>
    </row>
    <row r="184" spans="1:6" x14ac:dyDescent="0.25">
      <c r="A184" s="42">
        <v>183</v>
      </c>
      <c r="B184" s="47" t="s">
        <v>370</v>
      </c>
      <c r="C184" s="48" t="s">
        <v>188</v>
      </c>
      <c r="D184" s="48" t="str">
        <f t="shared" si="2"/>
        <v>Señal ColombiaSan Luis De Gaceno</v>
      </c>
      <c r="E184" s="49">
        <v>4.8196694444444441</v>
      </c>
      <c r="F184" s="49">
        <v>-73.159366666666671</v>
      </c>
    </row>
    <row r="185" spans="1:6" x14ac:dyDescent="0.25">
      <c r="A185" s="42">
        <v>184</v>
      </c>
      <c r="B185" s="47" t="s">
        <v>371</v>
      </c>
      <c r="C185" s="48" t="s">
        <v>188</v>
      </c>
      <c r="D185" s="48" t="str">
        <f t="shared" si="2"/>
        <v>Señal ColombiaSan Miguel</v>
      </c>
      <c r="E185" s="49">
        <v>0.27799999999999997</v>
      </c>
      <c r="F185" s="49">
        <v>-76.92647222222223</v>
      </c>
    </row>
    <row r="186" spans="1:6" x14ac:dyDescent="0.25">
      <c r="A186" s="42">
        <v>185</v>
      </c>
      <c r="B186" s="47" t="s">
        <v>372</v>
      </c>
      <c r="C186" s="48" t="s">
        <v>188</v>
      </c>
      <c r="D186" s="48" t="str">
        <f t="shared" si="2"/>
        <v>Señal ColombiaSan Pablo</v>
      </c>
      <c r="E186" s="49">
        <v>1.6847000000000001</v>
      </c>
      <c r="F186" s="49">
        <v>-77.01925</v>
      </c>
    </row>
    <row r="187" spans="1:6" x14ac:dyDescent="0.25">
      <c r="A187" s="42">
        <v>186</v>
      </c>
      <c r="B187" s="47" t="s">
        <v>373</v>
      </c>
      <c r="C187" s="48" t="s">
        <v>188</v>
      </c>
      <c r="D187" s="48" t="str">
        <f t="shared" si="2"/>
        <v>Señal ColombiaSan Sebastián</v>
      </c>
      <c r="E187" s="49">
        <v>1.8485555555555557</v>
      </c>
      <c r="F187" s="49">
        <v>-76.763361111111109</v>
      </c>
    </row>
    <row r="188" spans="1:6" x14ac:dyDescent="0.25">
      <c r="A188" s="42">
        <v>187</v>
      </c>
      <c r="B188" s="47" t="s">
        <v>374</v>
      </c>
      <c r="C188" s="48" t="s">
        <v>188</v>
      </c>
      <c r="D188" s="48" t="str">
        <f t="shared" si="2"/>
        <v>Señal ColombiaSan Vicente Del Caguán</v>
      </c>
      <c r="E188" s="49">
        <v>2.1102500000000002</v>
      </c>
      <c r="F188" s="49">
        <v>-74.764722222222218</v>
      </c>
    </row>
    <row r="189" spans="1:6" x14ac:dyDescent="0.25">
      <c r="A189" s="42">
        <v>188</v>
      </c>
      <c r="B189" s="47" t="s">
        <v>375</v>
      </c>
      <c r="C189" s="48" t="s">
        <v>188</v>
      </c>
      <c r="D189" s="48" t="str">
        <f t="shared" si="2"/>
        <v>Señal ColombiaSandoná</v>
      </c>
      <c r="E189" s="49">
        <v>1.3268888888888888</v>
      </c>
      <c r="F189" s="49">
        <v>-77.484194444444441</v>
      </c>
    </row>
    <row r="190" spans="1:6" x14ac:dyDescent="0.25">
      <c r="A190" s="42">
        <v>189</v>
      </c>
      <c r="B190" s="47" t="s">
        <v>376</v>
      </c>
      <c r="C190" s="48" t="s">
        <v>188</v>
      </c>
      <c r="D190" s="48" t="str">
        <f t="shared" si="2"/>
        <v>Señal ColombiaSanta María - Huila</v>
      </c>
      <c r="E190" s="49">
        <v>2.9543583333333334</v>
      </c>
      <c r="F190" s="49">
        <v>-75.576944444444436</v>
      </c>
    </row>
    <row r="191" spans="1:6" x14ac:dyDescent="0.25">
      <c r="A191" s="42">
        <v>190</v>
      </c>
      <c r="B191" s="47" t="s">
        <v>377</v>
      </c>
      <c r="C191" s="48" t="s">
        <v>188</v>
      </c>
      <c r="D191" s="48" t="str">
        <f t="shared" si="2"/>
        <v>Señal ColombiaSanta María II</v>
      </c>
      <c r="E191" s="49">
        <v>4.8405388888888883</v>
      </c>
      <c r="F191" s="49">
        <v>-73.252519444444445</v>
      </c>
    </row>
    <row r="192" spans="1:6" x14ac:dyDescent="0.25">
      <c r="A192" s="42">
        <v>191</v>
      </c>
      <c r="B192" s="47" t="s">
        <v>378</v>
      </c>
      <c r="C192" s="48" t="s">
        <v>188</v>
      </c>
      <c r="D192" s="48" t="str">
        <f t="shared" si="2"/>
        <v>Señal ColombiaSantiago Pérez</v>
      </c>
      <c r="E192" s="49">
        <v>3.3697222222222223</v>
      </c>
      <c r="F192" s="49">
        <v>-75.590277777777771</v>
      </c>
    </row>
    <row r="193" spans="1:6" x14ac:dyDescent="0.25">
      <c r="A193" s="42">
        <v>192</v>
      </c>
      <c r="B193" s="47" t="s">
        <v>379</v>
      </c>
      <c r="C193" s="48" t="s">
        <v>188</v>
      </c>
      <c r="D193" s="48" t="str">
        <f t="shared" si="2"/>
        <v>Señal ColombiaSaravena</v>
      </c>
      <c r="E193" s="49">
        <v>6.9517222222222221</v>
      </c>
      <c r="F193" s="49">
        <v>-71.872124999999997</v>
      </c>
    </row>
    <row r="194" spans="1:6" x14ac:dyDescent="0.25">
      <c r="A194" s="42">
        <v>193</v>
      </c>
      <c r="B194" s="47" t="s">
        <v>380</v>
      </c>
      <c r="C194" s="48" t="s">
        <v>188</v>
      </c>
      <c r="D194" s="48" t="str">
        <f t="shared" si="2"/>
        <v>Señal ColombiaSardinata</v>
      </c>
      <c r="E194" s="49">
        <v>8.1175666666666668</v>
      </c>
      <c r="F194" s="49">
        <v>-72.851327777777769</v>
      </c>
    </row>
    <row r="195" spans="1:6" x14ac:dyDescent="0.25">
      <c r="A195" s="42">
        <v>194</v>
      </c>
      <c r="B195" s="47" t="s">
        <v>381</v>
      </c>
      <c r="C195" s="48" t="s">
        <v>188</v>
      </c>
      <c r="D195" s="48" t="str">
        <f t="shared" ref="D195:D258" si="3">C195&amp;B195</f>
        <v>Señal ColombiaSativa Norte</v>
      </c>
      <c r="E195" s="49">
        <v>6.1689527777777782</v>
      </c>
      <c r="F195" s="49">
        <v>-72.69283333333334</v>
      </c>
    </row>
    <row r="196" spans="1:6" x14ac:dyDescent="0.25">
      <c r="A196" s="42">
        <v>195</v>
      </c>
      <c r="B196" s="47" t="s">
        <v>382</v>
      </c>
      <c r="C196" s="48" t="s">
        <v>188</v>
      </c>
      <c r="D196" s="48" t="str">
        <f t="shared" si="3"/>
        <v>Señal ColombiaSibundoy</v>
      </c>
      <c r="E196" s="49">
        <v>1.1456388888888889</v>
      </c>
      <c r="F196" s="49">
        <v>-76.845361111111103</v>
      </c>
    </row>
    <row r="197" spans="1:6" x14ac:dyDescent="0.25">
      <c r="A197" s="42">
        <v>196</v>
      </c>
      <c r="B197" s="47" t="s">
        <v>383</v>
      </c>
      <c r="C197" s="48" t="s">
        <v>188</v>
      </c>
      <c r="D197" s="48" t="str">
        <f t="shared" si="3"/>
        <v>Señal ColombiaSiloé - Cristo Rey</v>
      </c>
      <c r="E197" s="49">
        <v>3.4328944444444445</v>
      </c>
      <c r="F197" s="49">
        <v>-76.565947222222221</v>
      </c>
    </row>
    <row r="198" spans="1:6" x14ac:dyDescent="0.25">
      <c r="A198" s="42">
        <v>197</v>
      </c>
      <c r="B198" s="47" t="s">
        <v>384</v>
      </c>
      <c r="C198" s="48" t="s">
        <v>188</v>
      </c>
      <c r="D198" s="48" t="str">
        <f t="shared" si="3"/>
        <v>Señal ColombiaSilos</v>
      </c>
      <c r="E198" s="49">
        <v>7.2522527777777777</v>
      </c>
      <c r="F198" s="49">
        <v>-72.751999999999995</v>
      </c>
    </row>
    <row r="199" spans="1:6" x14ac:dyDescent="0.25">
      <c r="A199" s="42">
        <v>198</v>
      </c>
      <c r="B199" s="47" t="s">
        <v>385</v>
      </c>
      <c r="C199" s="48" t="s">
        <v>188</v>
      </c>
      <c r="D199" s="48" t="str">
        <f t="shared" si="3"/>
        <v>Señal ColombiaSilvia</v>
      </c>
      <c r="E199" s="49">
        <v>2.6005277777777778</v>
      </c>
      <c r="F199" s="49">
        <v>-76.396027777777789</v>
      </c>
    </row>
    <row r="200" spans="1:6" x14ac:dyDescent="0.25">
      <c r="A200" s="42">
        <v>199</v>
      </c>
      <c r="B200" s="47" t="s">
        <v>386</v>
      </c>
      <c r="C200" s="48" t="s">
        <v>188</v>
      </c>
      <c r="D200" s="48" t="str">
        <f t="shared" si="3"/>
        <v>Señal ColombiaSimijaca</v>
      </c>
      <c r="E200" s="49">
        <v>5.5263888888888886</v>
      </c>
      <c r="F200" s="49">
        <v>-73.853972222222211</v>
      </c>
    </row>
    <row r="201" spans="1:6" x14ac:dyDescent="0.25">
      <c r="A201" s="42">
        <v>200</v>
      </c>
      <c r="B201" s="47" t="s">
        <v>387</v>
      </c>
      <c r="C201" s="48" t="s">
        <v>188</v>
      </c>
      <c r="D201" s="48" t="str">
        <f t="shared" si="3"/>
        <v>Señal ColombiaSimón Bolívar</v>
      </c>
      <c r="E201" s="49">
        <v>12.558480555555557</v>
      </c>
      <c r="F201" s="49">
        <v>-81.716813888888893</v>
      </c>
    </row>
    <row r="202" spans="1:6" x14ac:dyDescent="0.25">
      <c r="A202" s="42">
        <v>201</v>
      </c>
      <c r="B202" s="47" t="s">
        <v>388</v>
      </c>
      <c r="C202" s="48" t="s">
        <v>188</v>
      </c>
      <c r="D202" s="48" t="str">
        <f t="shared" si="3"/>
        <v>Señal ColombiaSonsón</v>
      </c>
      <c r="E202" s="49">
        <v>5.6691111111111114</v>
      </c>
      <c r="F202" s="49">
        <v>-75.324944444444441</v>
      </c>
    </row>
    <row r="203" spans="1:6" x14ac:dyDescent="0.25">
      <c r="A203" s="42">
        <v>202</v>
      </c>
      <c r="B203" s="47" t="s">
        <v>389</v>
      </c>
      <c r="C203" s="48" t="s">
        <v>188</v>
      </c>
      <c r="D203" s="48" t="str">
        <f t="shared" si="3"/>
        <v>Señal ColombiaSuesca</v>
      </c>
      <c r="E203" s="49">
        <v>5.1169444444444441</v>
      </c>
      <c r="F203" s="49">
        <v>-73.782944444444439</v>
      </c>
    </row>
    <row r="204" spans="1:6" x14ac:dyDescent="0.25">
      <c r="A204" s="42">
        <v>203</v>
      </c>
      <c r="B204" s="47" t="s">
        <v>390</v>
      </c>
      <c r="C204" s="48" t="s">
        <v>188</v>
      </c>
      <c r="D204" s="48" t="str">
        <f t="shared" si="3"/>
        <v>Señal ColombiaSuratá</v>
      </c>
      <c r="E204" s="49">
        <v>7.3595277777777772</v>
      </c>
      <c r="F204" s="49">
        <v>-72.966361111111112</v>
      </c>
    </row>
    <row r="205" spans="1:6" x14ac:dyDescent="0.25">
      <c r="A205" s="42">
        <v>204</v>
      </c>
      <c r="B205" s="47" t="s">
        <v>391</v>
      </c>
      <c r="C205" s="48" t="s">
        <v>188</v>
      </c>
      <c r="D205" s="48" t="str">
        <f t="shared" si="3"/>
        <v>Señal ColombiaTabio</v>
      </c>
      <c r="E205" s="49">
        <v>4.9548500000000004</v>
      </c>
      <c r="F205" s="49">
        <v>-74.04613055555555</v>
      </c>
    </row>
    <row r="206" spans="1:6" x14ac:dyDescent="0.25">
      <c r="A206" s="42">
        <v>205</v>
      </c>
      <c r="B206" s="47" t="s">
        <v>392</v>
      </c>
      <c r="C206" s="48" t="s">
        <v>188</v>
      </c>
      <c r="D206" s="48" t="str">
        <f t="shared" si="3"/>
        <v>Señal ColombiaTámesis</v>
      </c>
      <c r="E206" s="49">
        <v>5.6434166666666661</v>
      </c>
      <c r="F206" s="49">
        <v>-75.709083333333339</v>
      </c>
    </row>
    <row r="207" spans="1:6" x14ac:dyDescent="0.25">
      <c r="A207" s="42">
        <v>206</v>
      </c>
      <c r="B207" s="47" t="s">
        <v>393</v>
      </c>
      <c r="C207" s="48" t="s">
        <v>188</v>
      </c>
      <c r="D207" s="48" t="str">
        <f t="shared" si="3"/>
        <v>Señal ColombiaTaminango</v>
      </c>
      <c r="E207" s="49">
        <v>1.5590555555555556</v>
      </c>
      <c r="F207" s="49">
        <v>-77.313722222222225</v>
      </c>
    </row>
    <row r="208" spans="1:6" x14ac:dyDescent="0.25">
      <c r="A208" s="42">
        <v>207</v>
      </c>
      <c r="B208" s="47" t="s">
        <v>394</v>
      </c>
      <c r="C208" s="48" t="s">
        <v>188</v>
      </c>
      <c r="D208" s="48" t="str">
        <f t="shared" si="3"/>
        <v>Señal ColombiaTangua</v>
      </c>
      <c r="E208" s="49">
        <v>1.0931944444444444</v>
      </c>
      <c r="F208" s="49">
        <v>-77.406638888888892</v>
      </c>
    </row>
    <row r="209" spans="1:6" x14ac:dyDescent="0.25">
      <c r="A209" s="42">
        <v>208</v>
      </c>
      <c r="B209" s="47" t="s">
        <v>395</v>
      </c>
      <c r="C209" s="48" t="s">
        <v>188</v>
      </c>
      <c r="D209" s="48" t="str">
        <f t="shared" si="3"/>
        <v>Señal ColombiaTarazá</v>
      </c>
      <c r="E209" s="49">
        <v>7.5821944444444442</v>
      </c>
      <c r="F209" s="49">
        <v>-75.398583333333335</v>
      </c>
    </row>
    <row r="210" spans="1:6" x14ac:dyDescent="0.25">
      <c r="A210" s="42">
        <v>209</v>
      </c>
      <c r="B210" s="47" t="s">
        <v>396</v>
      </c>
      <c r="C210" s="48" t="s">
        <v>188</v>
      </c>
      <c r="D210" s="48" t="str">
        <f t="shared" si="3"/>
        <v>Señal ColombiaTasajero</v>
      </c>
      <c r="E210" s="49">
        <v>7.9920833333333334</v>
      </c>
      <c r="F210" s="49">
        <v>-72.46212222222222</v>
      </c>
    </row>
    <row r="211" spans="1:6" x14ac:dyDescent="0.25">
      <c r="A211" s="42">
        <v>210</v>
      </c>
      <c r="B211" s="47" t="s">
        <v>397</v>
      </c>
      <c r="C211" s="48" t="s">
        <v>188</v>
      </c>
      <c r="D211" s="48" t="str">
        <f t="shared" si="3"/>
        <v>Señal ColombiaTena</v>
      </c>
      <c r="E211" s="49">
        <v>4.6513583333333335</v>
      </c>
      <c r="F211" s="49">
        <v>-74.374766666666659</v>
      </c>
    </row>
    <row r="212" spans="1:6" x14ac:dyDescent="0.25">
      <c r="A212" s="42">
        <v>211</v>
      </c>
      <c r="B212" s="47" t="s">
        <v>398</v>
      </c>
      <c r="C212" s="48" t="s">
        <v>188</v>
      </c>
      <c r="D212" s="48" t="str">
        <f t="shared" si="3"/>
        <v>Señal ColombiaTenerife</v>
      </c>
      <c r="E212" s="49">
        <v>3.7424722222222222</v>
      </c>
      <c r="F212" s="49">
        <v>-76.075138888888887</v>
      </c>
    </row>
    <row r="213" spans="1:6" x14ac:dyDescent="0.25">
      <c r="A213" s="42">
        <v>212</v>
      </c>
      <c r="B213" s="47" t="s">
        <v>399</v>
      </c>
      <c r="C213" s="48" t="s">
        <v>188</v>
      </c>
      <c r="D213" s="48" t="str">
        <f t="shared" si="3"/>
        <v>Señal ColombiaTerrón colorado - Tres Cruces</v>
      </c>
      <c r="E213" s="49">
        <v>3.4683388888888889</v>
      </c>
      <c r="F213" s="49">
        <v>-76.545463888888889</v>
      </c>
    </row>
    <row r="214" spans="1:6" x14ac:dyDescent="0.25">
      <c r="A214" s="42">
        <v>213</v>
      </c>
      <c r="B214" s="47" t="s">
        <v>400</v>
      </c>
      <c r="C214" s="48" t="s">
        <v>188</v>
      </c>
      <c r="D214" s="48" t="str">
        <f t="shared" si="3"/>
        <v>Señal ColombiaTeruel</v>
      </c>
      <c r="E214" s="49">
        <v>2.74925</v>
      </c>
      <c r="F214" s="49">
        <v>-75.583638888888885</v>
      </c>
    </row>
    <row r="215" spans="1:6" x14ac:dyDescent="0.25">
      <c r="A215" s="42">
        <v>214</v>
      </c>
      <c r="B215" s="47" t="s">
        <v>401</v>
      </c>
      <c r="C215" s="48" t="s">
        <v>188</v>
      </c>
      <c r="D215" s="48" t="str">
        <f t="shared" si="3"/>
        <v>Señal ColombiaTesalia</v>
      </c>
      <c r="E215" s="49">
        <v>2.5084166666666667</v>
      </c>
      <c r="F215" s="49">
        <v>-75.770083333333332</v>
      </c>
    </row>
    <row r="216" spans="1:6" x14ac:dyDescent="0.25">
      <c r="A216" s="42">
        <v>215</v>
      </c>
      <c r="B216" s="47" t="s">
        <v>402</v>
      </c>
      <c r="C216" s="48" t="s">
        <v>188</v>
      </c>
      <c r="D216" s="48" t="str">
        <f t="shared" si="3"/>
        <v>Señal ColombiaTibitóc</v>
      </c>
      <c r="E216" s="49">
        <v>4.9640416666666667</v>
      </c>
      <c r="F216" s="49">
        <v>-73.975375</v>
      </c>
    </row>
    <row r="217" spans="1:6" x14ac:dyDescent="0.25">
      <c r="A217" s="42">
        <v>216</v>
      </c>
      <c r="B217" s="47" t="s">
        <v>403</v>
      </c>
      <c r="C217" s="48" t="s">
        <v>188</v>
      </c>
      <c r="D217" s="48" t="str">
        <f t="shared" si="3"/>
        <v>Señal ColombiaTimaná</v>
      </c>
      <c r="E217" s="49">
        <v>1.9425833333333333</v>
      </c>
      <c r="F217" s="49">
        <v>-75.958111111111108</v>
      </c>
    </row>
    <row r="218" spans="1:6" x14ac:dyDescent="0.25">
      <c r="A218" s="42">
        <v>217</v>
      </c>
      <c r="B218" s="47" t="s">
        <v>404</v>
      </c>
      <c r="C218" s="48" t="s">
        <v>188</v>
      </c>
      <c r="D218" s="48" t="str">
        <f t="shared" si="3"/>
        <v>Señal ColombiaToledo - Antioquia</v>
      </c>
      <c r="E218" s="49">
        <v>7.0103055555555551</v>
      </c>
      <c r="F218" s="49">
        <v>-75.694805555555561</v>
      </c>
    </row>
    <row r="219" spans="1:6" x14ac:dyDescent="0.25">
      <c r="A219" s="42">
        <v>218</v>
      </c>
      <c r="B219" s="47" t="s">
        <v>405</v>
      </c>
      <c r="C219" s="48" t="s">
        <v>188</v>
      </c>
      <c r="D219" s="48" t="str">
        <f t="shared" si="3"/>
        <v>Señal ColombiaToledo - Norte de Santader</v>
      </c>
      <c r="E219" s="49">
        <v>7.2919166666666664</v>
      </c>
      <c r="F219" s="49">
        <v>-72.475166666666667</v>
      </c>
    </row>
    <row r="220" spans="1:6" x14ac:dyDescent="0.25">
      <c r="A220" s="42">
        <v>219</v>
      </c>
      <c r="B220" s="47" t="s">
        <v>406</v>
      </c>
      <c r="C220" s="48" t="s">
        <v>188</v>
      </c>
      <c r="D220" s="48" t="str">
        <f t="shared" si="3"/>
        <v>Señal ColombiaToluviejo</v>
      </c>
      <c r="E220" s="49">
        <v>9.4587944444444432</v>
      </c>
      <c r="F220" s="49">
        <v>-75.432566666666673</v>
      </c>
    </row>
    <row r="221" spans="1:6" x14ac:dyDescent="0.25">
      <c r="A221" s="42">
        <v>220</v>
      </c>
      <c r="B221" s="47" t="s">
        <v>407</v>
      </c>
      <c r="C221" s="48" t="s">
        <v>188</v>
      </c>
      <c r="D221" s="48" t="str">
        <f t="shared" si="3"/>
        <v>Señal ColombiaTona</v>
      </c>
      <c r="E221" s="49">
        <v>7.1453333333333333</v>
      </c>
      <c r="F221" s="49">
        <v>-73.010761111111108</v>
      </c>
    </row>
    <row r="222" spans="1:6" x14ac:dyDescent="0.25">
      <c r="A222" s="42">
        <v>221</v>
      </c>
      <c r="B222" s="47" t="s">
        <v>408</v>
      </c>
      <c r="C222" s="48" t="s">
        <v>188</v>
      </c>
      <c r="D222" s="48" t="str">
        <f t="shared" si="3"/>
        <v>Señal ColombiaÚmbita</v>
      </c>
      <c r="E222" s="49">
        <v>5.2279722222222222</v>
      </c>
      <c r="F222" s="49">
        <v>-73.473555555555564</v>
      </c>
    </row>
    <row r="223" spans="1:6" x14ac:dyDescent="0.25">
      <c r="A223" s="42">
        <v>222</v>
      </c>
      <c r="B223" s="47" t="s">
        <v>409</v>
      </c>
      <c r="C223" s="48" t="s">
        <v>188</v>
      </c>
      <c r="D223" s="48" t="str">
        <f t="shared" si="3"/>
        <v>Señal ColombiaUribia</v>
      </c>
      <c r="E223" s="49">
        <v>11.715666666666666</v>
      </c>
      <c r="F223" s="49">
        <v>-72.284194444444438</v>
      </c>
    </row>
    <row r="224" spans="1:6" x14ac:dyDescent="0.25">
      <c r="A224" s="42">
        <v>223</v>
      </c>
      <c r="B224" s="47" t="s">
        <v>410</v>
      </c>
      <c r="C224" s="48" t="s">
        <v>188</v>
      </c>
      <c r="D224" s="48" t="str">
        <f t="shared" si="3"/>
        <v>Señal ColombiaUrrao</v>
      </c>
      <c r="E224" s="49">
        <v>6.3032055555555555</v>
      </c>
      <c r="F224" s="49">
        <v>-76.116299999999995</v>
      </c>
    </row>
    <row r="225" spans="1:6" x14ac:dyDescent="0.25">
      <c r="A225" s="42">
        <v>224</v>
      </c>
      <c r="B225" s="47" t="s">
        <v>411</v>
      </c>
      <c r="C225" s="48" t="s">
        <v>188</v>
      </c>
      <c r="D225" s="48" t="str">
        <f t="shared" si="3"/>
        <v>Señal ColombiaValle del Guamuez</v>
      </c>
      <c r="E225" s="49">
        <v>0.42397222222222225</v>
      </c>
      <c r="F225" s="49">
        <v>-76.910805555555555</v>
      </c>
    </row>
    <row r="226" spans="1:6" x14ac:dyDescent="0.25">
      <c r="A226" s="42">
        <v>225</v>
      </c>
      <c r="B226" s="47" t="s">
        <v>412</v>
      </c>
      <c r="C226" s="48" t="s">
        <v>188</v>
      </c>
      <c r="D226" s="48" t="str">
        <f t="shared" si="3"/>
        <v>Señal ColombiaVegalarga</v>
      </c>
      <c r="E226" s="49">
        <v>2.9635277777777778</v>
      </c>
      <c r="F226" s="49">
        <v>-75.050138888888881</v>
      </c>
    </row>
    <row r="227" spans="1:6" x14ac:dyDescent="0.25">
      <c r="A227" s="42">
        <v>226</v>
      </c>
      <c r="B227" s="47" t="s">
        <v>413</v>
      </c>
      <c r="C227" s="48" t="s">
        <v>188</v>
      </c>
      <c r="D227" s="48" t="str">
        <f t="shared" si="3"/>
        <v>Señal ColombiaVersalles</v>
      </c>
      <c r="E227" s="49">
        <v>4.5657777777777779</v>
      </c>
      <c r="F227" s="49">
        <v>-76.199722222222221</v>
      </c>
    </row>
    <row r="228" spans="1:6" x14ac:dyDescent="0.25">
      <c r="A228" s="42">
        <v>227</v>
      </c>
      <c r="B228" s="47" t="s">
        <v>414</v>
      </c>
      <c r="C228" s="48" t="s">
        <v>188</v>
      </c>
      <c r="D228" s="48" t="str">
        <f t="shared" si="3"/>
        <v>Señal ColombiaVilla De Leyva</v>
      </c>
      <c r="E228" s="49">
        <v>5.6326111111111112</v>
      </c>
      <c r="F228" s="49">
        <v>-73.513972222222222</v>
      </c>
    </row>
    <row r="229" spans="1:6" x14ac:dyDescent="0.25">
      <c r="A229" s="42">
        <v>228</v>
      </c>
      <c r="B229" s="47" t="s">
        <v>415</v>
      </c>
      <c r="C229" s="48" t="s">
        <v>188</v>
      </c>
      <c r="D229" s="48" t="str">
        <f t="shared" si="3"/>
        <v>Señal ColombiaVilla Rica</v>
      </c>
      <c r="E229" s="49">
        <v>3.9673888888888889</v>
      </c>
      <c r="F229" s="49">
        <v>-74.645583333333335</v>
      </c>
    </row>
    <row r="230" spans="1:6" x14ac:dyDescent="0.25">
      <c r="A230" s="42">
        <v>229</v>
      </c>
      <c r="B230" s="47" t="s">
        <v>416</v>
      </c>
      <c r="C230" s="48" t="s">
        <v>188</v>
      </c>
      <c r="D230" s="48" t="str">
        <f t="shared" si="3"/>
        <v>Señal ColombiaVillapinzón</v>
      </c>
      <c r="E230" s="49">
        <v>5.2132500000000004</v>
      </c>
      <c r="F230" s="49">
        <v>-73.570333333333323</v>
      </c>
    </row>
    <row r="231" spans="1:6" x14ac:dyDescent="0.25">
      <c r="A231" s="42">
        <v>230</v>
      </c>
      <c r="B231" s="47" t="s">
        <v>417</v>
      </c>
      <c r="C231" s="48" t="s">
        <v>188</v>
      </c>
      <c r="D231" s="48" t="str">
        <f t="shared" si="3"/>
        <v>Señal ColombiaYarumal</v>
      </c>
      <c r="E231" s="49">
        <v>6.9371666666666671</v>
      </c>
      <c r="F231" s="49">
        <v>-75.427222222222227</v>
      </c>
    </row>
    <row r="232" spans="1:6" x14ac:dyDescent="0.25">
      <c r="A232" s="42">
        <v>231</v>
      </c>
      <c r="B232" s="47" t="s">
        <v>418</v>
      </c>
      <c r="C232" s="48" t="s">
        <v>188</v>
      </c>
      <c r="D232" s="48" t="str">
        <f t="shared" si="3"/>
        <v>Señal ColombiaYarumalito</v>
      </c>
      <c r="E232" s="49">
        <v>5.0571638888888888</v>
      </c>
      <c r="F232" s="49">
        <v>-75.486463888888892</v>
      </c>
    </row>
    <row r="233" spans="1:6" x14ac:dyDescent="0.25">
      <c r="A233" s="42">
        <v>232</v>
      </c>
      <c r="B233" s="47" t="s">
        <v>419</v>
      </c>
      <c r="C233" s="48" t="s">
        <v>188</v>
      </c>
      <c r="D233" s="48" t="str">
        <f t="shared" si="3"/>
        <v>Señal ColombiaYopal</v>
      </c>
      <c r="E233" s="49">
        <v>5.3510277777777775</v>
      </c>
      <c r="F233" s="49">
        <v>-72.423416666666668</v>
      </c>
    </row>
    <row r="234" spans="1:6" x14ac:dyDescent="0.25">
      <c r="A234" s="42">
        <v>233</v>
      </c>
      <c r="B234" s="47" t="s">
        <v>187</v>
      </c>
      <c r="C234" s="48" t="s">
        <v>420</v>
      </c>
      <c r="D234" s="48" t="str">
        <f t="shared" si="3"/>
        <v>Canal UnoAbriaquí</v>
      </c>
      <c r="E234" s="49">
        <v>6.6397555555555554</v>
      </c>
      <c r="F234" s="49">
        <v>-76.065305555555554</v>
      </c>
    </row>
    <row r="235" spans="1:6" x14ac:dyDescent="0.25">
      <c r="A235" s="42">
        <v>234</v>
      </c>
      <c r="B235" s="47" t="s">
        <v>189</v>
      </c>
      <c r="C235" s="48" t="s">
        <v>420</v>
      </c>
      <c r="D235" s="48" t="str">
        <f t="shared" si="3"/>
        <v>Canal UnoAcandí</v>
      </c>
      <c r="E235" s="49">
        <v>8.5076944444444447</v>
      </c>
      <c r="F235" s="49">
        <v>-77.277222222222221</v>
      </c>
    </row>
    <row r="236" spans="1:6" x14ac:dyDescent="0.25">
      <c r="A236" s="42">
        <v>235</v>
      </c>
      <c r="B236" s="47" t="s">
        <v>190</v>
      </c>
      <c r="C236" s="48" t="s">
        <v>420</v>
      </c>
      <c r="D236" s="48" t="str">
        <f t="shared" si="3"/>
        <v>Canal UnoAldana</v>
      </c>
      <c r="E236" s="49">
        <v>0.88116666666666665</v>
      </c>
      <c r="F236" s="49">
        <v>-77.704194444444454</v>
      </c>
    </row>
    <row r="237" spans="1:6" x14ac:dyDescent="0.25">
      <c r="A237" s="42">
        <v>236</v>
      </c>
      <c r="B237" s="47" t="s">
        <v>191</v>
      </c>
      <c r="C237" s="48" t="s">
        <v>420</v>
      </c>
      <c r="D237" s="48" t="str">
        <f t="shared" si="3"/>
        <v>Canal UnoAlejandría</v>
      </c>
      <c r="E237" s="49">
        <v>6.3828888888888882</v>
      </c>
      <c r="F237" s="49">
        <v>-75.133833333333342</v>
      </c>
    </row>
    <row r="238" spans="1:6" x14ac:dyDescent="0.25">
      <c r="A238" s="42">
        <v>237</v>
      </c>
      <c r="B238" s="47" t="s">
        <v>192</v>
      </c>
      <c r="C238" s="48" t="s">
        <v>420</v>
      </c>
      <c r="D238" s="48" t="str">
        <f t="shared" si="3"/>
        <v>Canal UnoAlgeciras</v>
      </c>
      <c r="E238" s="49">
        <v>2.6011638888888888</v>
      </c>
      <c r="F238" s="49">
        <v>-75.281083333333328</v>
      </c>
    </row>
    <row r="239" spans="1:6" x14ac:dyDescent="0.25">
      <c r="A239" s="42">
        <v>238</v>
      </c>
      <c r="B239" s="47" t="s">
        <v>193</v>
      </c>
      <c r="C239" s="48" t="s">
        <v>420</v>
      </c>
      <c r="D239" s="48" t="str">
        <f t="shared" si="3"/>
        <v>Canal UnoAlto El Tigre</v>
      </c>
      <c r="E239" s="49">
        <v>4.3023666666666669</v>
      </c>
      <c r="F239" s="49">
        <v>-73.741891666666675</v>
      </c>
    </row>
    <row r="240" spans="1:6" x14ac:dyDescent="0.25">
      <c r="A240" s="42">
        <v>239</v>
      </c>
      <c r="B240" s="47" t="s">
        <v>194</v>
      </c>
      <c r="C240" s="48" t="s">
        <v>420</v>
      </c>
      <c r="D240" s="48" t="str">
        <f t="shared" si="3"/>
        <v>Canal UnoAmalfi</v>
      </c>
      <c r="E240" s="49">
        <v>6.9035833333333336</v>
      </c>
      <c r="F240" s="49">
        <v>-75.063416666666669</v>
      </c>
    </row>
    <row r="241" spans="1:6" x14ac:dyDescent="0.25">
      <c r="A241" s="42">
        <v>240</v>
      </c>
      <c r="B241" s="47" t="s">
        <v>195</v>
      </c>
      <c r="C241" s="48" t="s">
        <v>420</v>
      </c>
      <c r="D241" s="48" t="str">
        <f t="shared" si="3"/>
        <v>Canal UnoAndes</v>
      </c>
      <c r="E241" s="49">
        <v>5.6805000000000003</v>
      </c>
      <c r="F241" s="49">
        <v>-75.890611111111113</v>
      </c>
    </row>
    <row r="242" spans="1:6" x14ac:dyDescent="0.25">
      <c r="A242" s="42">
        <v>241</v>
      </c>
      <c r="B242" s="47" t="s">
        <v>196</v>
      </c>
      <c r="C242" s="48" t="s">
        <v>420</v>
      </c>
      <c r="D242" s="48" t="str">
        <f t="shared" si="3"/>
        <v>Canal UnoAngostura</v>
      </c>
      <c r="E242" s="49">
        <v>6.8890277777777769</v>
      </c>
      <c r="F242" s="49">
        <v>-75.33830555555555</v>
      </c>
    </row>
    <row r="243" spans="1:6" x14ac:dyDescent="0.25">
      <c r="A243" s="42">
        <v>242</v>
      </c>
      <c r="B243" s="47" t="s">
        <v>197</v>
      </c>
      <c r="C243" s="48" t="s">
        <v>420</v>
      </c>
      <c r="D243" s="48" t="str">
        <f t="shared" si="3"/>
        <v>Canal UnoArauca - Arauca</v>
      </c>
      <c r="E243" s="49">
        <v>7.0827944444444446</v>
      </c>
      <c r="F243" s="49">
        <v>-70.755769444444439</v>
      </c>
    </row>
    <row r="244" spans="1:6" x14ac:dyDescent="0.25">
      <c r="A244" s="42">
        <v>243</v>
      </c>
      <c r="B244" s="47" t="s">
        <v>198</v>
      </c>
      <c r="C244" s="48" t="s">
        <v>420</v>
      </c>
      <c r="D244" s="48" t="str">
        <f t="shared" si="3"/>
        <v>Canal UnoArauca - Caldas</v>
      </c>
      <c r="E244" s="49">
        <v>5.1114833333333332</v>
      </c>
      <c r="F244" s="49">
        <v>-75.710961111111118</v>
      </c>
    </row>
    <row r="245" spans="1:6" x14ac:dyDescent="0.25">
      <c r="A245" s="42">
        <v>244</v>
      </c>
      <c r="B245" s="47" t="s">
        <v>199</v>
      </c>
      <c r="C245" s="48" t="s">
        <v>420</v>
      </c>
      <c r="D245" s="48" t="str">
        <f t="shared" si="3"/>
        <v>Canal UnoArauquita</v>
      </c>
      <c r="E245" s="49">
        <v>7.0205888888888888</v>
      </c>
      <c r="F245" s="49">
        <v>-71.435013888888889</v>
      </c>
    </row>
    <row r="246" spans="1:6" x14ac:dyDescent="0.25">
      <c r="A246" s="42">
        <v>245</v>
      </c>
      <c r="B246" s="47" t="s">
        <v>200</v>
      </c>
      <c r="C246" s="48" t="s">
        <v>420</v>
      </c>
      <c r="D246" s="48" t="str">
        <f t="shared" si="3"/>
        <v>Canal UnoArboletes</v>
      </c>
      <c r="E246" s="49">
        <v>8.8507222222222222</v>
      </c>
      <c r="F246" s="49">
        <v>-76.426902777777784</v>
      </c>
    </row>
    <row r="247" spans="1:6" x14ac:dyDescent="0.25">
      <c r="A247" s="42">
        <v>246</v>
      </c>
      <c r="B247" s="47" t="s">
        <v>201</v>
      </c>
      <c r="C247" s="48" t="s">
        <v>420</v>
      </c>
      <c r="D247" s="48" t="str">
        <f t="shared" si="3"/>
        <v>Canal UnoArcabuco</v>
      </c>
      <c r="E247" s="49">
        <v>5.7824027777777776</v>
      </c>
      <c r="F247" s="49">
        <v>-73.497511111111109</v>
      </c>
    </row>
    <row r="248" spans="1:6" x14ac:dyDescent="0.25">
      <c r="A248" s="42">
        <v>247</v>
      </c>
      <c r="B248" s="47" t="s">
        <v>202</v>
      </c>
      <c r="C248" s="48" t="s">
        <v>420</v>
      </c>
      <c r="D248" s="48" t="str">
        <f t="shared" si="3"/>
        <v>Canal UnoArgelia - Valle</v>
      </c>
      <c r="E248" s="49">
        <v>4.723208333333333</v>
      </c>
      <c r="F248" s="49">
        <v>-76.125424999999993</v>
      </c>
    </row>
    <row r="249" spans="1:6" x14ac:dyDescent="0.25">
      <c r="A249" s="42">
        <v>248</v>
      </c>
      <c r="B249" s="47" t="s">
        <v>203</v>
      </c>
      <c r="C249" s="48" t="s">
        <v>420</v>
      </c>
      <c r="D249" s="48" t="str">
        <f t="shared" si="3"/>
        <v>Canal UnoAtanquez*</v>
      </c>
      <c r="E249" s="49">
        <v>10.694222222222223</v>
      </c>
      <c r="F249" s="49">
        <v>-73.35822222222221</v>
      </c>
    </row>
    <row r="250" spans="1:6" x14ac:dyDescent="0.25">
      <c r="A250" s="42">
        <v>249</v>
      </c>
      <c r="B250" s="47" t="s">
        <v>204</v>
      </c>
      <c r="C250" s="48" t="s">
        <v>420</v>
      </c>
      <c r="D250" s="48" t="str">
        <f t="shared" si="3"/>
        <v>Canal UnoBábega</v>
      </c>
      <c r="E250" s="49">
        <v>7.2010000000000005</v>
      </c>
      <c r="F250" s="49">
        <v>-72.680194444444453</v>
      </c>
    </row>
    <row r="251" spans="1:6" x14ac:dyDescent="0.25">
      <c r="A251" s="42">
        <v>250</v>
      </c>
      <c r="B251" s="47" t="s">
        <v>205</v>
      </c>
      <c r="C251" s="48" t="s">
        <v>420</v>
      </c>
      <c r="D251" s="48" t="str">
        <f t="shared" si="3"/>
        <v>Canal UnoBadillo*</v>
      </c>
      <c r="E251" s="49">
        <v>10.630591666666668</v>
      </c>
      <c r="F251" s="49">
        <v>-73.126658333333324</v>
      </c>
    </row>
    <row r="252" spans="1:6" x14ac:dyDescent="0.25">
      <c r="A252" s="42">
        <v>251</v>
      </c>
      <c r="B252" s="47" t="s">
        <v>206</v>
      </c>
      <c r="C252" s="48" t="s">
        <v>420</v>
      </c>
      <c r="D252" s="48" t="str">
        <f t="shared" si="3"/>
        <v>Canal UnoBahía Solano</v>
      </c>
      <c r="E252" s="49">
        <v>6.2239722222222227</v>
      </c>
      <c r="F252" s="49">
        <v>-77.405250000000009</v>
      </c>
    </row>
    <row r="253" spans="1:6" x14ac:dyDescent="0.25">
      <c r="A253" s="42">
        <v>252</v>
      </c>
      <c r="B253" s="47" t="s">
        <v>207</v>
      </c>
      <c r="C253" s="48" t="s">
        <v>420</v>
      </c>
      <c r="D253" s="48" t="str">
        <f t="shared" si="3"/>
        <v>Canal UnoBelén</v>
      </c>
      <c r="E253" s="49">
        <v>5.8984444444444444</v>
      </c>
      <c r="F253" s="49">
        <v>-72.953055555555565</v>
      </c>
    </row>
    <row r="254" spans="1:6" x14ac:dyDescent="0.25">
      <c r="A254" s="42">
        <v>253</v>
      </c>
      <c r="B254" s="47" t="s">
        <v>208</v>
      </c>
      <c r="C254" s="48" t="s">
        <v>420</v>
      </c>
      <c r="D254" s="48" t="str">
        <f t="shared" si="3"/>
        <v>Canal UnoBelén De Umbría</v>
      </c>
      <c r="E254" s="49">
        <v>5.1913333333333336</v>
      </c>
      <c r="F254" s="49">
        <v>-75.854722222222222</v>
      </c>
    </row>
    <row r="255" spans="1:6" x14ac:dyDescent="0.25">
      <c r="A255" s="42">
        <v>254</v>
      </c>
      <c r="B255" s="47" t="s">
        <v>209</v>
      </c>
      <c r="C255" s="48" t="s">
        <v>420</v>
      </c>
      <c r="D255" s="48" t="str">
        <f t="shared" si="3"/>
        <v>Canal UnoBelencito</v>
      </c>
      <c r="E255" s="49">
        <v>5.7425583333333332</v>
      </c>
      <c r="F255" s="49">
        <v>-72.870599999999996</v>
      </c>
    </row>
    <row r="256" spans="1:6" x14ac:dyDescent="0.25">
      <c r="A256" s="42">
        <v>255</v>
      </c>
      <c r="B256" s="47" t="s">
        <v>210</v>
      </c>
      <c r="C256" s="48" t="s">
        <v>420</v>
      </c>
      <c r="D256" s="48" t="str">
        <f t="shared" si="3"/>
        <v>Canal UnoBello</v>
      </c>
      <c r="E256" s="49">
        <v>6.2824444444444447</v>
      </c>
      <c r="F256" s="49">
        <v>-75.533833333333334</v>
      </c>
    </row>
    <row r="257" spans="1:6" x14ac:dyDescent="0.25">
      <c r="A257" s="42">
        <v>256</v>
      </c>
      <c r="B257" s="47" t="s">
        <v>211</v>
      </c>
      <c r="C257" s="48" t="s">
        <v>420</v>
      </c>
      <c r="D257" s="48" t="str">
        <f t="shared" si="3"/>
        <v>Canal UnoBelmira</v>
      </c>
      <c r="E257" s="49">
        <v>6.6120277777777776</v>
      </c>
      <c r="F257" s="49">
        <v>-75.665805555555565</v>
      </c>
    </row>
    <row r="258" spans="1:6" x14ac:dyDescent="0.25">
      <c r="A258" s="42">
        <v>257</v>
      </c>
      <c r="B258" s="47" t="s">
        <v>212</v>
      </c>
      <c r="C258" s="48" t="s">
        <v>420</v>
      </c>
      <c r="D258" s="48" t="str">
        <f t="shared" si="3"/>
        <v>Canal UnoBoavita</v>
      </c>
      <c r="E258" s="49">
        <v>6.3062777777777779</v>
      </c>
      <c r="F258" s="49">
        <v>-72.587294444444439</v>
      </c>
    </row>
    <row r="259" spans="1:6" x14ac:dyDescent="0.25">
      <c r="A259" s="42">
        <v>258</v>
      </c>
      <c r="B259" s="47" t="s">
        <v>213</v>
      </c>
      <c r="C259" s="48" t="s">
        <v>420</v>
      </c>
      <c r="D259" s="48" t="str">
        <f t="shared" ref="D259:D322" si="4">C259&amp;B259</f>
        <v>Canal UnoBoquerón de Chipaque</v>
      </c>
      <c r="E259" s="49">
        <v>4.4771388888888888</v>
      </c>
      <c r="F259" s="49">
        <v>-74.075222222222223</v>
      </c>
    </row>
    <row r="260" spans="1:6" x14ac:dyDescent="0.25">
      <c r="A260" s="42">
        <v>259</v>
      </c>
      <c r="B260" s="47" t="s">
        <v>214</v>
      </c>
      <c r="C260" s="48" t="s">
        <v>420</v>
      </c>
      <c r="D260" s="48" t="str">
        <f t="shared" si="4"/>
        <v>Canal UnoBuenaventura</v>
      </c>
      <c r="E260" s="49">
        <v>3.8813638888888891</v>
      </c>
      <c r="F260" s="49">
        <v>-77.035330555555561</v>
      </c>
    </row>
    <row r="261" spans="1:6" x14ac:dyDescent="0.25">
      <c r="A261" s="42">
        <v>260</v>
      </c>
      <c r="B261" s="47" t="s">
        <v>215</v>
      </c>
      <c r="C261" s="48" t="s">
        <v>420</v>
      </c>
      <c r="D261" s="48" t="str">
        <f t="shared" si="4"/>
        <v>Canal UnoBuenavista</v>
      </c>
      <c r="E261" s="49">
        <v>2.33595</v>
      </c>
      <c r="F261" s="49">
        <v>-75.727266666666665</v>
      </c>
    </row>
    <row r="262" spans="1:6" x14ac:dyDescent="0.25">
      <c r="A262" s="42">
        <v>261</v>
      </c>
      <c r="B262" s="47" t="s">
        <v>216</v>
      </c>
      <c r="C262" s="48" t="s">
        <v>420</v>
      </c>
      <c r="D262" s="48" t="str">
        <f t="shared" si="4"/>
        <v>Canal UnoBuenavista - Providencia</v>
      </c>
      <c r="E262" s="49">
        <v>13.361861111111111</v>
      </c>
      <c r="F262" s="49">
        <v>-81.384158333333346</v>
      </c>
    </row>
    <row r="263" spans="1:6" x14ac:dyDescent="0.25">
      <c r="A263" s="42">
        <v>262</v>
      </c>
      <c r="B263" s="47" t="s">
        <v>217</v>
      </c>
      <c r="C263" s="48" t="s">
        <v>420</v>
      </c>
      <c r="D263" s="48" t="str">
        <f t="shared" si="4"/>
        <v>Canal UnoCajamarca</v>
      </c>
      <c r="E263" s="49">
        <v>4.4291944444444447</v>
      </c>
      <c r="F263" s="49">
        <v>-75.414055555555564</v>
      </c>
    </row>
    <row r="264" spans="1:6" x14ac:dyDescent="0.25">
      <c r="A264" s="42">
        <v>263</v>
      </c>
      <c r="B264" s="47" t="s">
        <v>218</v>
      </c>
      <c r="C264" s="48" t="s">
        <v>420</v>
      </c>
      <c r="D264" s="48" t="str">
        <f t="shared" si="4"/>
        <v>Canal UnoCalatrava</v>
      </c>
      <c r="E264" s="49">
        <v>4.7269444444444444</v>
      </c>
      <c r="F264" s="49">
        <v>-74.080555555555549</v>
      </c>
    </row>
    <row r="265" spans="1:6" x14ac:dyDescent="0.25">
      <c r="A265" s="42">
        <v>264</v>
      </c>
      <c r="B265" s="47" t="s">
        <v>219</v>
      </c>
      <c r="C265" s="48" t="s">
        <v>420</v>
      </c>
      <c r="D265" s="48" t="str">
        <f t="shared" si="4"/>
        <v>Canal UnoCaldas</v>
      </c>
      <c r="E265" s="49">
        <v>6.0874222222222221</v>
      </c>
      <c r="F265" s="49">
        <v>-75.626341666666661</v>
      </c>
    </row>
    <row r="266" spans="1:6" x14ac:dyDescent="0.25">
      <c r="A266" s="42">
        <v>265</v>
      </c>
      <c r="B266" s="47" t="s">
        <v>220</v>
      </c>
      <c r="C266" s="48" t="s">
        <v>420</v>
      </c>
      <c r="D266" s="48" t="str">
        <f t="shared" si="4"/>
        <v>Canal UnoCañasgordas</v>
      </c>
      <c r="E266" s="49">
        <v>6.7794055555555559</v>
      </c>
      <c r="F266" s="49">
        <v>-76.032180555555556</v>
      </c>
    </row>
    <row r="267" spans="1:6" x14ac:dyDescent="0.25">
      <c r="A267" s="42">
        <v>266</v>
      </c>
      <c r="B267" s="47" t="s">
        <v>221</v>
      </c>
      <c r="C267" s="48" t="s">
        <v>420</v>
      </c>
      <c r="D267" s="48" t="str">
        <f t="shared" si="4"/>
        <v>Canal UnoCarcasí</v>
      </c>
      <c r="E267" s="49">
        <v>6.6129999999999995</v>
      </c>
      <c r="F267" s="49">
        <v>-72.590666666666664</v>
      </c>
    </row>
    <row r="268" spans="1:6" x14ac:dyDescent="0.25">
      <c r="A268" s="42">
        <v>267</v>
      </c>
      <c r="B268" s="47" t="s">
        <v>222</v>
      </c>
      <c r="C268" s="48" t="s">
        <v>420</v>
      </c>
      <c r="D268" s="48" t="str">
        <f t="shared" si="4"/>
        <v>Canal UnoCarmen De Atrato</v>
      </c>
      <c r="E268" s="49">
        <v>5.8908055555555547</v>
      </c>
      <c r="F268" s="49">
        <v>-76.131194444444432</v>
      </c>
    </row>
    <row r="269" spans="1:6" x14ac:dyDescent="0.25">
      <c r="A269" s="42">
        <v>268</v>
      </c>
      <c r="B269" s="47" t="s">
        <v>223</v>
      </c>
      <c r="C269" s="48" t="s">
        <v>420</v>
      </c>
      <c r="D269" s="48" t="str">
        <f t="shared" si="4"/>
        <v>Canal UnoCarolina</v>
      </c>
      <c r="E269" s="49">
        <v>6.7281388888888891</v>
      </c>
      <c r="F269" s="49">
        <v>-75.302583333333331</v>
      </c>
    </row>
    <row r="270" spans="1:6" x14ac:dyDescent="0.25">
      <c r="A270" s="42">
        <v>269</v>
      </c>
      <c r="B270" s="47" t="s">
        <v>224</v>
      </c>
      <c r="C270" s="48" t="s">
        <v>420</v>
      </c>
      <c r="D270" s="48" t="str">
        <f t="shared" si="4"/>
        <v>Canal UnoCasabaja</v>
      </c>
      <c r="E270" s="49">
        <v>13.328216666666666</v>
      </c>
      <c r="F270" s="49">
        <v>-81.383691666666678</v>
      </c>
    </row>
    <row r="271" spans="1:6" x14ac:dyDescent="0.25">
      <c r="A271" s="42">
        <v>270</v>
      </c>
      <c r="B271" s="47" t="s">
        <v>225</v>
      </c>
      <c r="C271" s="48" t="s">
        <v>420</v>
      </c>
      <c r="D271" s="48" t="str">
        <f t="shared" si="4"/>
        <v>Canal UnoCasuarito</v>
      </c>
      <c r="E271" s="49">
        <v>5.6808333333333341</v>
      </c>
      <c r="F271" s="49">
        <v>-67.641388888888898</v>
      </c>
    </row>
    <row r="272" spans="1:6" x14ac:dyDescent="0.25">
      <c r="A272" s="42">
        <v>271</v>
      </c>
      <c r="B272" s="47" t="s">
        <v>226</v>
      </c>
      <c r="C272" s="48" t="s">
        <v>420</v>
      </c>
      <c r="D272" s="48" t="str">
        <f t="shared" si="4"/>
        <v>Canal UnoCaucasia</v>
      </c>
      <c r="E272" s="49">
        <v>7.9885833333333336</v>
      </c>
      <c r="F272" s="49">
        <v>-75.198194444444454</v>
      </c>
    </row>
    <row r="273" spans="1:6" x14ac:dyDescent="0.25">
      <c r="A273" s="42">
        <v>272</v>
      </c>
      <c r="B273" s="47" t="s">
        <v>227</v>
      </c>
      <c r="C273" s="48" t="s">
        <v>420</v>
      </c>
      <c r="D273" s="48" t="str">
        <f t="shared" si="4"/>
        <v>Canal UnoCerrito</v>
      </c>
      <c r="E273" s="49">
        <v>6.8376388888888888</v>
      </c>
      <c r="F273" s="49">
        <v>-72.690111111111122</v>
      </c>
    </row>
    <row r="274" spans="1:6" x14ac:dyDescent="0.25">
      <c r="A274" s="42">
        <v>273</v>
      </c>
      <c r="B274" s="47" t="s">
        <v>228</v>
      </c>
      <c r="C274" s="48" t="s">
        <v>420</v>
      </c>
      <c r="D274" s="48" t="str">
        <f t="shared" si="4"/>
        <v>Canal UnoCerro Alegría - Gama</v>
      </c>
      <c r="E274" s="49">
        <v>4.770027777777778</v>
      </c>
      <c r="F274" s="49">
        <v>-73.612666666666655</v>
      </c>
    </row>
    <row r="275" spans="1:6" x14ac:dyDescent="0.25">
      <c r="A275" s="42">
        <v>274</v>
      </c>
      <c r="B275" s="47" t="s">
        <v>229</v>
      </c>
      <c r="C275" s="48" t="s">
        <v>420</v>
      </c>
      <c r="D275" s="48" t="str">
        <f t="shared" si="4"/>
        <v>Canal UnoCerro Alemania - Junin</v>
      </c>
      <c r="E275" s="49">
        <v>4.7832694444444446</v>
      </c>
      <c r="F275" s="49">
        <v>-73.670994444444446</v>
      </c>
    </row>
    <row r="276" spans="1:6" x14ac:dyDescent="0.25">
      <c r="A276" s="42">
        <v>275</v>
      </c>
      <c r="B276" s="47" t="s">
        <v>230</v>
      </c>
      <c r="C276" s="48" t="s">
        <v>420</v>
      </c>
      <c r="D276" s="48" t="str">
        <f t="shared" si="4"/>
        <v>Canal UnoCerro Amarillo - Mallama</v>
      </c>
      <c r="E276" s="49">
        <v>1.0507222222222223</v>
      </c>
      <c r="F276" s="49">
        <v>-77.77802777777778</v>
      </c>
    </row>
    <row r="277" spans="1:6" x14ac:dyDescent="0.25">
      <c r="A277" s="42">
        <v>276</v>
      </c>
      <c r="B277" s="47" t="s">
        <v>231</v>
      </c>
      <c r="C277" s="48" t="s">
        <v>420</v>
      </c>
      <c r="D277" s="48" t="str">
        <f t="shared" si="4"/>
        <v>Canal UnoCerro Bolívar</v>
      </c>
      <c r="E277" s="49">
        <v>1.8602777777777779</v>
      </c>
      <c r="F277" s="49">
        <v>-76.959722222222226</v>
      </c>
    </row>
    <row r="278" spans="1:6" x14ac:dyDescent="0.25">
      <c r="A278" s="42">
        <v>277</v>
      </c>
      <c r="B278" s="47" t="s">
        <v>232</v>
      </c>
      <c r="C278" s="48" t="s">
        <v>420</v>
      </c>
      <c r="D278" s="48" t="str">
        <f t="shared" si="4"/>
        <v>Canal UnoCerro Carepa</v>
      </c>
      <c r="E278" s="49">
        <v>7.7266388888888891</v>
      </c>
      <c r="F278" s="49">
        <v>-76.654611111111123</v>
      </c>
    </row>
    <row r="279" spans="1:6" x14ac:dyDescent="0.25">
      <c r="A279" s="42">
        <v>278</v>
      </c>
      <c r="B279" s="47" t="s">
        <v>233</v>
      </c>
      <c r="C279" s="48" t="s">
        <v>420</v>
      </c>
      <c r="D279" s="48" t="str">
        <f t="shared" si="4"/>
        <v>Canal UnoCerro Cristales - Ubalá</v>
      </c>
      <c r="E279" s="49">
        <v>4.7287222222222223</v>
      </c>
      <c r="F279" s="49">
        <v>-73.539999999999992</v>
      </c>
    </row>
    <row r="280" spans="1:6" x14ac:dyDescent="0.25">
      <c r="A280" s="42">
        <v>279</v>
      </c>
      <c r="B280" s="47" t="s">
        <v>234</v>
      </c>
      <c r="C280" s="48" t="s">
        <v>420</v>
      </c>
      <c r="D280" s="48" t="str">
        <f t="shared" si="4"/>
        <v>Canal UnoCerro Gazanore - Mámbita</v>
      </c>
      <c r="E280" s="49">
        <v>4.7630444444444446</v>
      </c>
      <c r="F280" s="49">
        <v>-73.328613888888881</v>
      </c>
    </row>
    <row r="281" spans="1:6" x14ac:dyDescent="0.25">
      <c r="A281" s="42">
        <v>280</v>
      </c>
      <c r="B281" s="47" t="s">
        <v>235</v>
      </c>
      <c r="C281" s="48" t="s">
        <v>420</v>
      </c>
      <c r="D281" s="48" t="str">
        <f t="shared" si="4"/>
        <v>Canal UnoCerro Kennedy</v>
      </c>
      <c r="E281" s="49">
        <v>11.112447222222222</v>
      </c>
      <c r="F281" s="49">
        <v>-74.036005555555548</v>
      </c>
    </row>
    <row r="282" spans="1:6" x14ac:dyDescent="0.25">
      <c r="A282" s="42">
        <v>281</v>
      </c>
      <c r="B282" s="47" t="s">
        <v>236</v>
      </c>
      <c r="C282" s="48" t="s">
        <v>420</v>
      </c>
      <c r="D282" s="48" t="str">
        <f t="shared" si="4"/>
        <v>Canal UnoCerro Neiva</v>
      </c>
      <c r="E282" s="49">
        <v>2.8102972222222222</v>
      </c>
      <c r="F282" s="49">
        <v>-75.16180833333334</v>
      </c>
    </row>
    <row r="283" spans="1:6" x14ac:dyDescent="0.25">
      <c r="A283" s="42">
        <v>282</v>
      </c>
      <c r="B283" s="47" t="s">
        <v>237</v>
      </c>
      <c r="C283" s="48" t="s">
        <v>420</v>
      </c>
      <c r="D283" s="48" t="str">
        <f t="shared" si="4"/>
        <v>Canal UnoCerro Oriente</v>
      </c>
      <c r="E283" s="49">
        <v>7.3347222222222221</v>
      </c>
      <c r="F283" s="49">
        <v>-72.700833333333335</v>
      </c>
    </row>
    <row r="284" spans="1:6" x14ac:dyDescent="0.25">
      <c r="A284" s="42">
        <v>283</v>
      </c>
      <c r="B284" s="47" t="s">
        <v>238</v>
      </c>
      <c r="C284" s="48" t="s">
        <v>420</v>
      </c>
      <c r="D284" s="48" t="str">
        <f t="shared" si="4"/>
        <v>Canal UnoChachagüí</v>
      </c>
      <c r="E284" s="49">
        <v>1.352138888888889</v>
      </c>
      <c r="F284" s="49">
        <v>-77.282072222222226</v>
      </c>
    </row>
    <row r="285" spans="1:6" x14ac:dyDescent="0.25">
      <c r="A285" s="42">
        <v>284</v>
      </c>
      <c r="B285" s="47" t="s">
        <v>239</v>
      </c>
      <c r="C285" s="48" t="s">
        <v>420</v>
      </c>
      <c r="D285" s="48" t="str">
        <f t="shared" si="4"/>
        <v>Canal UnoCharalá</v>
      </c>
      <c r="E285" s="49">
        <v>6.3073333333333332</v>
      </c>
      <c r="F285" s="49">
        <v>-73.165861111111113</v>
      </c>
    </row>
    <row r="286" spans="1:6" x14ac:dyDescent="0.25">
      <c r="A286" s="42">
        <v>285</v>
      </c>
      <c r="B286" s="47" t="s">
        <v>240</v>
      </c>
      <c r="C286" s="48" t="s">
        <v>420</v>
      </c>
      <c r="D286" s="48" t="str">
        <f t="shared" si="4"/>
        <v>Canal UnoCharta</v>
      </c>
      <c r="E286" s="49">
        <v>7.2908888888888885</v>
      </c>
      <c r="F286" s="49">
        <v>-72.967361111111117</v>
      </c>
    </row>
    <row r="287" spans="1:6" x14ac:dyDescent="0.25">
      <c r="A287" s="42">
        <v>286</v>
      </c>
      <c r="B287" s="47" t="s">
        <v>241</v>
      </c>
      <c r="C287" s="48" t="s">
        <v>420</v>
      </c>
      <c r="D287" s="48" t="str">
        <f t="shared" si="4"/>
        <v>Canal UnoChimayoi</v>
      </c>
      <c r="E287" s="49">
        <v>1.5538888888888889</v>
      </c>
      <c r="F287" s="49">
        <v>-77.063488888888884</v>
      </c>
    </row>
    <row r="288" spans="1:6" x14ac:dyDescent="0.25">
      <c r="A288" s="42">
        <v>287</v>
      </c>
      <c r="B288" s="47" t="s">
        <v>242</v>
      </c>
      <c r="C288" s="48" t="s">
        <v>420</v>
      </c>
      <c r="D288" s="48" t="str">
        <f t="shared" si="4"/>
        <v>Canal UnoChinchiná</v>
      </c>
      <c r="E288" s="49">
        <v>4.968694444444445</v>
      </c>
      <c r="F288" s="49">
        <v>-75.600611111111107</v>
      </c>
    </row>
    <row r="289" spans="1:6" x14ac:dyDescent="0.25">
      <c r="A289" s="42">
        <v>288</v>
      </c>
      <c r="B289" s="47" t="s">
        <v>243</v>
      </c>
      <c r="C289" s="48" t="s">
        <v>420</v>
      </c>
      <c r="D289" s="48" t="str">
        <f t="shared" si="4"/>
        <v>Canal UnoChita - Jericó</v>
      </c>
      <c r="E289" s="49">
        <v>6.1570277777777784</v>
      </c>
      <c r="F289" s="49">
        <v>-72.573555555555558</v>
      </c>
    </row>
    <row r="290" spans="1:6" x14ac:dyDescent="0.25">
      <c r="A290" s="42">
        <v>289</v>
      </c>
      <c r="B290" s="47" t="s">
        <v>244</v>
      </c>
      <c r="C290" s="48" t="s">
        <v>420</v>
      </c>
      <c r="D290" s="48" t="str">
        <f t="shared" si="4"/>
        <v>Canal UnoChoachí</v>
      </c>
      <c r="E290" s="49">
        <v>4.5452777777777778</v>
      </c>
      <c r="F290" s="49">
        <v>-73.938972222222219</v>
      </c>
    </row>
    <row r="291" spans="1:6" x14ac:dyDescent="0.25">
      <c r="A291" s="42">
        <v>290</v>
      </c>
      <c r="B291" s="47" t="s">
        <v>245</v>
      </c>
      <c r="C291" s="48" t="s">
        <v>420</v>
      </c>
      <c r="D291" s="48" t="str">
        <f t="shared" si="4"/>
        <v>Canal UnoChocontá</v>
      </c>
      <c r="E291" s="49">
        <v>5.1961388888888891</v>
      </c>
      <c r="F291" s="49">
        <v>-73.68727777777778</v>
      </c>
    </row>
    <row r="292" spans="1:6" x14ac:dyDescent="0.25">
      <c r="A292" s="42">
        <v>291</v>
      </c>
      <c r="B292" s="47" t="s">
        <v>246</v>
      </c>
      <c r="C292" s="48" t="s">
        <v>420</v>
      </c>
      <c r="D292" s="48" t="str">
        <f t="shared" si="4"/>
        <v>Canal UnoCisneros</v>
      </c>
      <c r="E292" s="49">
        <v>6.5406666666666666</v>
      </c>
      <c r="F292" s="49">
        <v>-75.137333333333345</v>
      </c>
    </row>
    <row r="293" spans="1:6" x14ac:dyDescent="0.25">
      <c r="A293" s="42">
        <v>292</v>
      </c>
      <c r="B293" s="47" t="s">
        <v>247</v>
      </c>
      <c r="C293" s="48" t="s">
        <v>420</v>
      </c>
      <c r="D293" s="48" t="str">
        <f t="shared" si="4"/>
        <v>Canal UnoCiudad Bolívar</v>
      </c>
      <c r="E293" s="49">
        <v>5.8374444444444444</v>
      </c>
      <c r="F293" s="49">
        <v>-76.025083333333328</v>
      </c>
    </row>
    <row r="294" spans="1:6" x14ac:dyDescent="0.25">
      <c r="A294" s="42">
        <v>293</v>
      </c>
      <c r="B294" s="47" t="s">
        <v>248</v>
      </c>
      <c r="C294" s="48" t="s">
        <v>420</v>
      </c>
      <c r="D294" s="48" t="str">
        <f t="shared" si="4"/>
        <v>Canal UnoColombia</v>
      </c>
      <c r="E294" s="49">
        <v>3.4114444444444443</v>
      </c>
      <c r="F294" s="49">
        <v>-74.879194444444437</v>
      </c>
    </row>
    <row r="295" spans="1:6" x14ac:dyDescent="0.25">
      <c r="A295" s="42">
        <v>294</v>
      </c>
      <c r="B295" s="47" t="s">
        <v>249</v>
      </c>
      <c r="C295" s="48" t="s">
        <v>420</v>
      </c>
      <c r="D295" s="48" t="str">
        <f t="shared" si="4"/>
        <v>Canal UnoConcepción</v>
      </c>
      <c r="E295" s="49">
        <v>6.3977777777777778</v>
      </c>
      <c r="F295" s="49">
        <v>-75.276444444444436</v>
      </c>
    </row>
    <row r="296" spans="1:6" x14ac:dyDescent="0.25">
      <c r="A296" s="42">
        <v>295</v>
      </c>
      <c r="B296" s="47" t="s">
        <v>250</v>
      </c>
      <c r="C296" s="48" t="s">
        <v>420</v>
      </c>
      <c r="D296" s="48" t="str">
        <f t="shared" si="4"/>
        <v>Canal UnoContadero</v>
      </c>
      <c r="E296" s="49">
        <v>0.91647222222222224</v>
      </c>
      <c r="F296" s="49">
        <v>-77.56572222222222</v>
      </c>
    </row>
    <row r="297" spans="1:6" x14ac:dyDescent="0.25">
      <c r="A297" s="42">
        <v>296</v>
      </c>
      <c r="B297" s="47" t="s">
        <v>251</v>
      </c>
      <c r="C297" s="48" t="s">
        <v>420</v>
      </c>
      <c r="D297" s="48" t="str">
        <f t="shared" si="4"/>
        <v>Canal UnoContratación</v>
      </c>
      <c r="E297" s="49">
        <v>6.2850555555555552</v>
      </c>
      <c r="F297" s="49">
        <v>-73.463944444444451</v>
      </c>
    </row>
    <row r="298" spans="1:6" x14ac:dyDescent="0.25">
      <c r="A298" s="42">
        <v>297</v>
      </c>
      <c r="B298" s="47" t="s">
        <v>252</v>
      </c>
      <c r="C298" s="48" t="s">
        <v>420</v>
      </c>
      <c r="D298" s="48" t="str">
        <f t="shared" si="4"/>
        <v>Canal UnoCoromoro</v>
      </c>
      <c r="E298" s="49">
        <v>6.2811666666666666</v>
      </c>
      <c r="F298" s="49">
        <v>-73.044694444444445</v>
      </c>
    </row>
    <row r="299" spans="1:6" x14ac:dyDescent="0.25">
      <c r="A299" s="42">
        <v>298</v>
      </c>
      <c r="B299" s="47" t="s">
        <v>253</v>
      </c>
      <c r="C299" s="48" t="s">
        <v>420</v>
      </c>
      <c r="D299" s="48" t="str">
        <f t="shared" si="4"/>
        <v>Canal UnoCucaita</v>
      </c>
      <c r="E299" s="49">
        <v>5.5238333333333332</v>
      </c>
      <c r="F299" s="49">
        <v>-73.44361111111111</v>
      </c>
    </row>
    <row r="300" spans="1:6" x14ac:dyDescent="0.25">
      <c r="A300" s="42">
        <v>299</v>
      </c>
      <c r="B300" s="47" t="s">
        <v>254</v>
      </c>
      <c r="C300" s="48" t="s">
        <v>420</v>
      </c>
      <c r="D300" s="48" t="str">
        <f t="shared" si="4"/>
        <v>Canal UnoCucunubá</v>
      </c>
      <c r="E300" s="49">
        <v>5.2140555555555554</v>
      </c>
      <c r="F300" s="49">
        <v>-73.774972222222218</v>
      </c>
    </row>
    <row r="301" spans="1:6" x14ac:dyDescent="0.25">
      <c r="A301" s="42">
        <v>300</v>
      </c>
      <c r="B301" s="47" t="s">
        <v>255</v>
      </c>
      <c r="C301" s="48" t="s">
        <v>420</v>
      </c>
      <c r="D301" s="48" t="str">
        <f t="shared" si="4"/>
        <v>Canal UnoDabeiba</v>
      </c>
      <c r="E301" s="49">
        <v>7.0265361111111106</v>
      </c>
      <c r="F301" s="49">
        <v>-76.252338888888886</v>
      </c>
    </row>
    <row r="302" spans="1:6" x14ac:dyDescent="0.25">
      <c r="A302" s="42">
        <v>301</v>
      </c>
      <c r="B302" s="47" t="s">
        <v>256</v>
      </c>
      <c r="C302" s="48" t="s">
        <v>420</v>
      </c>
      <c r="D302" s="48" t="str">
        <f t="shared" si="4"/>
        <v>Canal UnoDagua</v>
      </c>
      <c r="E302" s="49">
        <v>3.6730749999999999</v>
      </c>
      <c r="F302" s="49">
        <v>-76.652350000000013</v>
      </c>
    </row>
    <row r="303" spans="1:6" x14ac:dyDescent="0.25">
      <c r="A303" s="42">
        <v>302</v>
      </c>
      <c r="B303" s="47" t="s">
        <v>257</v>
      </c>
      <c r="C303" s="48" t="s">
        <v>420</v>
      </c>
      <c r="D303" s="48" t="str">
        <f t="shared" si="4"/>
        <v>Canal UnoEl Alguacil</v>
      </c>
      <c r="E303" s="49">
        <v>10.5075</v>
      </c>
      <c r="F303" s="49">
        <v>-73.55694444444444</v>
      </c>
    </row>
    <row r="304" spans="1:6" x14ac:dyDescent="0.25">
      <c r="A304" s="42">
        <v>303</v>
      </c>
      <c r="B304" s="47" t="s">
        <v>258</v>
      </c>
      <c r="C304" s="48" t="s">
        <v>420</v>
      </c>
      <c r="D304" s="48" t="str">
        <f t="shared" si="4"/>
        <v>Canal UnoEl Carmen</v>
      </c>
      <c r="E304" s="49">
        <v>8.501272222222223</v>
      </c>
      <c r="F304" s="49">
        <v>-73.446716666666674</v>
      </c>
    </row>
    <row r="305" spans="1:6" x14ac:dyDescent="0.25">
      <c r="A305" s="42">
        <v>304</v>
      </c>
      <c r="B305" s="47" t="s">
        <v>259</v>
      </c>
      <c r="C305" s="48" t="s">
        <v>420</v>
      </c>
      <c r="D305" s="48" t="str">
        <f t="shared" si="4"/>
        <v>Canal UnoEl Cocuy</v>
      </c>
      <c r="E305" s="49">
        <v>6.3727527777777775</v>
      </c>
      <c r="F305" s="49">
        <v>-72.477408333333329</v>
      </c>
    </row>
    <row r="306" spans="1:6" x14ac:dyDescent="0.25">
      <c r="A306" s="42">
        <v>305</v>
      </c>
      <c r="B306" s="47" t="s">
        <v>260</v>
      </c>
      <c r="C306" s="48" t="s">
        <v>420</v>
      </c>
      <c r="D306" s="48" t="str">
        <f t="shared" si="4"/>
        <v>Canal UnoEl Dovio</v>
      </c>
      <c r="E306" s="49">
        <v>4.5095000000000001</v>
      </c>
      <c r="F306" s="49">
        <v>-76.244944444444442</v>
      </c>
    </row>
    <row r="307" spans="1:6" x14ac:dyDescent="0.25">
      <c r="A307" s="42">
        <v>306</v>
      </c>
      <c r="B307" s="47" t="s">
        <v>261</v>
      </c>
      <c r="C307" s="48" t="s">
        <v>420</v>
      </c>
      <c r="D307" s="48" t="str">
        <f t="shared" si="4"/>
        <v>Canal UnoEl Espino</v>
      </c>
      <c r="E307" s="49">
        <v>6.5088944444444445</v>
      </c>
      <c r="F307" s="49">
        <v>-72.494711111111116</v>
      </c>
    </row>
    <row r="308" spans="1:6" x14ac:dyDescent="0.25">
      <c r="A308" s="42">
        <v>307</v>
      </c>
      <c r="B308" s="47" t="s">
        <v>262</v>
      </c>
      <c r="C308" s="48" t="s">
        <v>420</v>
      </c>
      <c r="D308" s="48" t="str">
        <f t="shared" si="4"/>
        <v>Canal UnoEl Rosario</v>
      </c>
      <c r="E308" s="49">
        <v>1.7377527777777779</v>
      </c>
      <c r="F308" s="49">
        <v>-77.335719444444436</v>
      </c>
    </row>
    <row r="309" spans="1:6" x14ac:dyDescent="0.25">
      <c r="A309" s="42">
        <v>308</v>
      </c>
      <c r="B309" s="47" t="s">
        <v>263</v>
      </c>
      <c r="C309" s="48" t="s">
        <v>420</v>
      </c>
      <c r="D309" s="48" t="str">
        <f t="shared" si="4"/>
        <v>Canal UnoEl Ruíz</v>
      </c>
      <c r="E309" s="49">
        <v>4.9512777777777783</v>
      </c>
      <c r="F309" s="49">
        <v>-75.351499999999987</v>
      </c>
    </row>
    <row r="310" spans="1:6" x14ac:dyDescent="0.25">
      <c r="A310" s="42">
        <v>309</v>
      </c>
      <c r="B310" s="47" t="s">
        <v>264</v>
      </c>
      <c r="C310" s="48" t="s">
        <v>420</v>
      </c>
      <c r="D310" s="48" t="str">
        <f t="shared" si="4"/>
        <v>Canal UnoEl Tablón de Gómez</v>
      </c>
      <c r="E310" s="49">
        <v>1.4241111111111111</v>
      </c>
      <c r="F310" s="49">
        <v>-77.089888888888879</v>
      </c>
    </row>
    <row r="311" spans="1:6" x14ac:dyDescent="0.25">
      <c r="A311" s="42">
        <v>310</v>
      </c>
      <c r="B311" s="47" t="s">
        <v>265</v>
      </c>
      <c r="C311" s="48" t="s">
        <v>420</v>
      </c>
      <c r="D311" s="48" t="str">
        <f t="shared" si="4"/>
        <v>Canal UnoEl Tambo</v>
      </c>
      <c r="E311" s="49">
        <v>1.4240361111111113</v>
      </c>
      <c r="F311" s="49">
        <v>-77.391875000000013</v>
      </c>
    </row>
    <row r="312" spans="1:6" x14ac:dyDescent="0.25">
      <c r="A312" s="42">
        <v>311</v>
      </c>
      <c r="B312" s="47" t="s">
        <v>266</v>
      </c>
      <c r="C312" s="48" t="s">
        <v>420</v>
      </c>
      <c r="D312" s="48" t="str">
        <f t="shared" si="4"/>
        <v>Canal UnoEntrerríos</v>
      </c>
      <c r="E312" s="49">
        <v>6.5759722222222221</v>
      </c>
      <c r="F312" s="49">
        <v>-75.516000000000005</v>
      </c>
    </row>
    <row r="313" spans="1:6" x14ac:dyDescent="0.25">
      <c r="A313" s="42">
        <v>312</v>
      </c>
      <c r="B313" s="47" t="s">
        <v>267</v>
      </c>
      <c r="C313" s="48" t="s">
        <v>420</v>
      </c>
      <c r="D313" s="48" t="str">
        <f t="shared" si="4"/>
        <v>Canal UnoFortul</v>
      </c>
      <c r="E313" s="49">
        <v>6.7888083333333329</v>
      </c>
      <c r="F313" s="49">
        <v>-71.77388333333333</v>
      </c>
    </row>
    <row r="314" spans="1:6" x14ac:dyDescent="0.25">
      <c r="A314" s="42">
        <v>313</v>
      </c>
      <c r="B314" s="47" t="s">
        <v>268</v>
      </c>
      <c r="C314" s="48" t="s">
        <v>420</v>
      </c>
      <c r="D314" s="48" t="str">
        <f t="shared" si="4"/>
        <v>Canal UnoFrontino</v>
      </c>
      <c r="E314" s="49">
        <v>6.7846333333333328</v>
      </c>
      <c r="F314" s="49">
        <v>-76.175205555555564</v>
      </c>
    </row>
    <row r="315" spans="1:6" x14ac:dyDescent="0.25">
      <c r="A315" s="42">
        <v>314</v>
      </c>
      <c r="B315" s="47" t="s">
        <v>269</v>
      </c>
      <c r="C315" s="48" t="s">
        <v>420</v>
      </c>
      <c r="D315" s="48" t="str">
        <f t="shared" si="4"/>
        <v>Canal UnoGabinete</v>
      </c>
      <c r="E315" s="49">
        <v>1.8848611111111111</v>
      </c>
      <c r="F315" s="49">
        <v>-75.673866666666669</v>
      </c>
    </row>
    <row r="316" spans="1:6" x14ac:dyDescent="0.25">
      <c r="A316" s="42">
        <v>315</v>
      </c>
      <c r="B316" s="47" t="s">
        <v>270</v>
      </c>
      <c r="C316" s="48" t="s">
        <v>420</v>
      </c>
      <c r="D316" s="48" t="str">
        <f t="shared" si="4"/>
        <v>Canal UnoGachetá - Cerro Órganos</v>
      </c>
      <c r="E316" s="49">
        <v>4.8175277777777774</v>
      </c>
      <c r="F316" s="49">
        <v>-73.630944444444438</v>
      </c>
    </row>
    <row r="317" spans="1:6" x14ac:dyDescent="0.25">
      <c r="A317" s="42">
        <v>316</v>
      </c>
      <c r="B317" s="47" t="s">
        <v>271</v>
      </c>
      <c r="C317" s="48" t="s">
        <v>420</v>
      </c>
      <c r="D317" s="48" t="str">
        <f t="shared" si="4"/>
        <v>Canal UnoGaleras</v>
      </c>
      <c r="E317" s="49">
        <v>1.2097222222222221</v>
      </c>
      <c r="F317" s="49">
        <v>-77.357249999999993</v>
      </c>
    </row>
    <row r="318" spans="1:6" x14ac:dyDescent="0.25">
      <c r="A318" s="42">
        <v>317</v>
      </c>
      <c r="B318" s="47" t="s">
        <v>272</v>
      </c>
      <c r="C318" s="48" t="s">
        <v>420</v>
      </c>
      <c r="D318" s="48" t="str">
        <f t="shared" si="4"/>
        <v>Canal UnoGénova</v>
      </c>
      <c r="E318" s="49">
        <v>4.2457222222222226</v>
      </c>
      <c r="F318" s="49">
        <v>-75.751944444444447</v>
      </c>
    </row>
    <row r="319" spans="1:6" x14ac:dyDescent="0.25">
      <c r="A319" s="42">
        <v>318</v>
      </c>
      <c r="B319" s="47" t="s">
        <v>273</v>
      </c>
      <c r="C319" s="48" t="s">
        <v>420</v>
      </c>
      <c r="D319" s="48" t="str">
        <f t="shared" si="4"/>
        <v>Canal UnoGómez Plata</v>
      </c>
      <c r="E319" s="49">
        <v>6.6590305555555558</v>
      </c>
      <c r="F319" s="49">
        <v>-75.219580555555552</v>
      </c>
    </row>
    <row r="320" spans="1:6" x14ac:dyDescent="0.25">
      <c r="A320" s="42">
        <v>319</v>
      </c>
      <c r="B320" s="47" t="s">
        <v>274</v>
      </c>
      <c r="C320" s="48" t="s">
        <v>420</v>
      </c>
      <c r="D320" s="48" t="str">
        <f t="shared" si="4"/>
        <v>Canal UnoGranada - Antioquia</v>
      </c>
      <c r="E320" s="49">
        <v>6.1404166666666669</v>
      </c>
      <c r="F320" s="49">
        <v>-75.186500000000009</v>
      </c>
    </row>
    <row r="321" spans="1:6" x14ac:dyDescent="0.25">
      <c r="A321" s="42">
        <v>320</v>
      </c>
      <c r="B321" s="47" t="s">
        <v>275</v>
      </c>
      <c r="C321" s="48" t="s">
        <v>420</v>
      </c>
      <c r="D321" s="48" t="str">
        <f t="shared" si="4"/>
        <v>Canal UnoGranada - Cundinamarca</v>
      </c>
      <c r="E321" s="49">
        <v>4.5200972222222218</v>
      </c>
      <c r="F321" s="49">
        <v>-74.30749999999999</v>
      </c>
    </row>
    <row r="322" spans="1:6" x14ac:dyDescent="0.25">
      <c r="A322" s="42">
        <v>321</v>
      </c>
      <c r="B322" s="47" t="s">
        <v>276</v>
      </c>
      <c r="C322" s="48" t="s">
        <v>420</v>
      </c>
      <c r="D322" s="48" t="str">
        <f t="shared" si="4"/>
        <v>Canal UnoGuachetá</v>
      </c>
      <c r="E322" s="49">
        <v>5.3637388888888884</v>
      </c>
      <c r="F322" s="49">
        <v>-73.691511111111112</v>
      </c>
    </row>
    <row r="323" spans="1:6" x14ac:dyDescent="0.25">
      <c r="A323" s="42">
        <v>322</v>
      </c>
      <c r="B323" s="47" t="s">
        <v>277</v>
      </c>
      <c r="C323" s="48" t="s">
        <v>420</v>
      </c>
      <c r="D323" s="48" t="str">
        <f t="shared" ref="D323:D386" si="5">C323&amp;B323</f>
        <v>Canal UnoGuadalupe</v>
      </c>
      <c r="E323" s="49">
        <v>6.8177777777777777</v>
      </c>
      <c r="F323" s="49">
        <v>-75.239861111111111</v>
      </c>
    </row>
    <row r="324" spans="1:6" x14ac:dyDescent="0.25">
      <c r="A324" s="42">
        <v>323</v>
      </c>
      <c r="B324" s="47" t="s">
        <v>278</v>
      </c>
      <c r="C324" s="48" t="s">
        <v>420</v>
      </c>
      <c r="D324" s="48" t="str">
        <f t="shared" si="5"/>
        <v>Canal UnoGuaduas</v>
      </c>
      <c r="E324" s="49">
        <v>5.0767499999999997</v>
      </c>
      <c r="F324" s="49">
        <v>-74.592861111111105</v>
      </c>
    </row>
    <row r="325" spans="1:6" x14ac:dyDescent="0.25">
      <c r="A325" s="42">
        <v>324</v>
      </c>
      <c r="B325" s="47" t="s">
        <v>279</v>
      </c>
      <c r="C325" s="48" t="s">
        <v>420</v>
      </c>
      <c r="D325" s="48" t="str">
        <f t="shared" si="5"/>
        <v>Canal UnoGuateque (Valle de Tenza 2) - Sutatenza</v>
      </c>
      <c r="E325" s="49">
        <v>5.0363361111111109</v>
      </c>
      <c r="F325" s="49">
        <v>-73.426458333333343</v>
      </c>
    </row>
    <row r="326" spans="1:6" x14ac:dyDescent="0.25">
      <c r="A326" s="42">
        <v>325</v>
      </c>
      <c r="B326" s="47" t="s">
        <v>280</v>
      </c>
      <c r="C326" s="48" t="s">
        <v>420</v>
      </c>
      <c r="D326" s="48" t="str">
        <f t="shared" si="5"/>
        <v>Canal UnoGuayabetal</v>
      </c>
      <c r="E326" s="49">
        <v>4.2261111111111109</v>
      </c>
      <c r="F326" s="49">
        <v>-73.831499999999991</v>
      </c>
    </row>
    <row r="327" spans="1:6" x14ac:dyDescent="0.25">
      <c r="A327" s="42">
        <v>326</v>
      </c>
      <c r="B327" s="47" t="s">
        <v>281</v>
      </c>
      <c r="C327" s="48" t="s">
        <v>420</v>
      </c>
      <c r="D327" s="48" t="str">
        <f t="shared" si="5"/>
        <v>Canal UnoHeliconia</v>
      </c>
      <c r="E327" s="49">
        <v>6.1936388888888887</v>
      </c>
      <c r="F327" s="49">
        <v>-75.742416666666671</v>
      </c>
    </row>
    <row r="328" spans="1:6" x14ac:dyDescent="0.25">
      <c r="A328" s="42">
        <v>327</v>
      </c>
      <c r="B328" s="47" t="s">
        <v>282</v>
      </c>
      <c r="C328" s="48" t="s">
        <v>420</v>
      </c>
      <c r="D328" s="48" t="str">
        <f t="shared" si="5"/>
        <v>Canal UnoInírida</v>
      </c>
      <c r="E328" s="49">
        <v>3.8690277777777777</v>
      </c>
      <c r="F328" s="49">
        <v>-67.921416666666673</v>
      </c>
    </row>
    <row r="329" spans="1:6" x14ac:dyDescent="0.25">
      <c r="A329" s="42">
        <v>328</v>
      </c>
      <c r="B329" s="47" t="s">
        <v>283</v>
      </c>
      <c r="C329" s="48" t="s">
        <v>420</v>
      </c>
      <c r="D329" s="48" t="str">
        <f t="shared" si="5"/>
        <v>Canal UnoInzá</v>
      </c>
      <c r="E329" s="49">
        <v>2.575047222222222</v>
      </c>
      <c r="F329" s="49">
        <v>-76.008897222222217</v>
      </c>
    </row>
    <row r="330" spans="1:6" x14ac:dyDescent="0.25">
      <c r="A330" s="42">
        <v>329</v>
      </c>
      <c r="B330" s="47" t="s">
        <v>284</v>
      </c>
      <c r="C330" s="48" t="s">
        <v>420</v>
      </c>
      <c r="D330" s="48" t="str">
        <f t="shared" si="5"/>
        <v>Canal UnoItagüí</v>
      </c>
      <c r="E330" s="49">
        <v>6.1433888888888895</v>
      </c>
      <c r="F330" s="49">
        <v>-75.601508333333328</v>
      </c>
    </row>
    <row r="331" spans="1:6" x14ac:dyDescent="0.25">
      <c r="A331" s="42">
        <v>330</v>
      </c>
      <c r="B331" s="47" t="s">
        <v>285</v>
      </c>
      <c r="C331" s="48" t="s">
        <v>420</v>
      </c>
      <c r="D331" s="48" t="str">
        <f t="shared" si="5"/>
        <v>Canal UnoItuango</v>
      </c>
      <c r="E331" s="49">
        <v>7.1563777777777782</v>
      </c>
      <c r="F331" s="49">
        <v>-75.789458333333329</v>
      </c>
    </row>
    <row r="332" spans="1:6" x14ac:dyDescent="0.25">
      <c r="A332" s="42">
        <v>331</v>
      </c>
      <c r="B332" s="47" t="s">
        <v>286</v>
      </c>
      <c r="C332" s="48" t="s">
        <v>420</v>
      </c>
      <c r="D332" s="48" t="str">
        <f t="shared" si="5"/>
        <v>Canal UnoJalisco</v>
      </c>
      <c r="E332" s="49">
        <v>4.5580555555555557</v>
      </c>
      <c r="F332" s="49">
        <v>-74.140966666666671</v>
      </c>
    </row>
    <row r="333" spans="1:6" x14ac:dyDescent="0.25">
      <c r="A333" s="42">
        <v>332</v>
      </c>
      <c r="B333" s="47" t="s">
        <v>287</v>
      </c>
      <c r="C333" s="48" t="s">
        <v>420</v>
      </c>
      <c r="D333" s="48" t="str">
        <f t="shared" si="5"/>
        <v>Canal UnoJardín</v>
      </c>
      <c r="E333" s="49">
        <v>5.5925555555555553</v>
      </c>
      <c r="F333" s="49">
        <v>-75.830444444444439</v>
      </c>
    </row>
    <row r="334" spans="1:6" x14ac:dyDescent="0.25">
      <c r="A334" s="42">
        <v>333</v>
      </c>
      <c r="B334" s="47" t="s">
        <v>288</v>
      </c>
      <c r="C334" s="48" t="s">
        <v>420</v>
      </c>
      <c r="D334" s="48" t="str">
        <f t="shared" si="5"/>
        <v>Canal UnoJericó</v>
      </c>
      <c r="E334" s="49">
        <v>5.7882222222222222</v>
      </c>
      <c r="F334" s="49">
        <v>-75.77480555555556</v>
      </c>
    </row>
    <row r="335" spans="1:6" x14ac:dyDescent="0.25">
      <c r="A335" s="42">
        <v>334</v>
      </c>
      <c r="B335" s="47" t="s">
        <v>289</v>
      </c>
      <c r="C335" s="48" t="s">
        <v>420</v>
      </c>
      <c r="D335" s="48" t="str">
        <f t="shared" si="5"/>
        <v>Canal UnoJuradó</v>
      </c>
      <c r="E335" s="49">
        <v>7.117430555555555</v>
      </c>
      <c r="F335" s="49">
        <v>-77.7714</v>
      </c>
    </row>
    <row r="336" spans="1:6" x14ac:dyDescent="0.25">
      <c r="A336" s="42">
        <v>335</v>
      </c>
      <c r="B336" s="47" t="s">
        <v>290</v>
      </c>
      <c r="C336" s="48" t="s">
        <v>420</v>
      </c>
      <c r="D336" s="48" t="str">
        <f t="shared" si="5"/>
        <v>Canal UnoJurisdicciones</v>
      </c>
      <c r="E336" s="49">
        <v>7.8466666666666667</v>
      </c>
      <c r="F336" s="49">
        <v>-73.225277777777777</v>
      </c>
    </row>
    <row r="337" spans="1:6" x14ac:dyDescent="0.25">
      <c r="A337" s="42">
        <v>336</v>
      </c>
      <c r="B337" s="47" t="s">
        <v>291</v>
      </c>
      <c r="C337" s="48" t="s">
        <v>420</v>
      </c>
      <c r="D337" s="48" t="str">
        <f t="shared" si="5"/>
        <v>Canal UnoLa Argentina</v>
      </c>
      <c r="E337" s="49">
        <v>2.2033333333333336</v>
      </c>
      <c r="F337" s="49">
        <v>-76.044972222222214</v>
      </c>
    </row>
    <row r="338" spans="1:6" x14ac:dyDescent="0.25">
      <c r="A338" s="42">
        <v>337</v>
      </c>
      <c r="B338" s="47" t="s">
        <v>292</v>
      </c>
      <c r="C338" s="48" t="s">
        <v>420</v>
      </c>
      <c r="D338" s="48" t="str">
        <f t="shared" si="5"/>
        <v>Canal UnoLa Azalea</v>
      </c>
      <c r="E338" s="49">
        <v>3.8649333333333336</v>
      </c>
      <c r="F338" s="49">
        <v>-76.241083333333336</v>
      </c>
    </row>
    <row r="339" spans="1:6" x14ac:dyDescent="0.25">
      <c r="A339" s="42">
        <v>338</v>
      </c>
      <c r="B339" s="47" t="s">
        <v>293</v>
      </c>
      <c r="C339" s="48" t="s">
        <v>420</v>
      </c>
      <c r="D339" s="48" t="str">
        <f t="shared" si="5"/>
        <v>Canal UnoLa Calera</v>
      </c>
      <c r="E339" s="49">
        <v>4.7156388888888889</v>
      </c>
      <c r="F339" s="49">
        <v>-73.96286111111111</v>
      </c>
    </row>
    <row r="340" spans="1:6" x14ac:dyDescent="0.25">
      <c r="A340" s="42">
        <v>339</v>
      </c>
      <c r="B340" s="47" t="s">
        <v>294</v>
      </c>
      <c r="C340" s="48" t="s">
        <v>420</v>
      </c>
      <c r="D340" s="48" t="str">
        <f t="shared" si="5"/>
        <v>Canal UnoLa Capilla (Valle de Tenza 1)</v>
      </c>
      <c r="E340" s="49">
        <v>5.1061666666666667</v>
      </c>
      <c r="F340" s="49">
        <v>-73.494888888888894</v>
      </c>
    </row>
    <row r="341" spans="1:6" x14ac:dyDescent="0.25">
      <c r="A341" s="42">
        <v>340</v>
      </c>
      <c r="B341" s="47" t="s">
        <v>295</v>
      </c>
      <c r="C341" s="48" t="s">
        <v>420</v>
      </c>
      <c r="D341" s="48" t="str">
        <f t="shared" si="5"/>
        <v>Canal UnoLa Ceja</v>
      </c>
      <c r="E341" s="49">
        <v>6.0091666666666663</v>
      </c>
      <c r="F341" s="49">
        <v>-75.37747222222221</v>
      </c>
    </row>
    <row r="342" spans="1:6" x14ac:dyDescent="0.25">
      <c r="A342" s="42">
        <v>341</v>
      </c>
      <c r="B342" s="47" t="s">
        <v>296</v>
      </c>
      <c r="C342" s="48" t="s">
        <v>420</v>
      </c>
      <c r="D342" s="48" t="str">
        <f t="shared" si="5"/>
        <v>Canal UnoLa Celia</v>
      </c>
      <c r="E342" s="49">
        <v>4.9998055555555556</v>
      </c>
      <c r="F342" s="49">
        <v>-75.999027777777783</v>
      </c>
    </row>
    <row r="343" spans="1:6" x14ac:dyDescent="0.25">
      <c r="A343" s="42">
        <v>342</v>
      </c>
      <c r="B343" s="47" t="s">
        <v>297</v>
      </c>
      <c r="C343" s="48" t="s">
        <v>420</v>
      </c>
      <c r="D343" s="48" t="str">
        <f t="shared" si="5"/>
        <v>Canal UnoLa Cruz</v>
      </c>
      <c r="E343" s="49">
        <v>1.5945555555555557</v>
      </c>
      <c r="F343" s="49">
        <v>-76.973527777777775</v>
      </c>
    </row>
    <row r="344" spans="1:6" x14ac:dyDescent="0.25">
      <c r="A344" s="42">
        <v>343</v>
      </c>
      <c r="B344" s="47" t="s">
        <v>298</v>
      </c>
      <c r="C344" s="48" t="s">
        <v>420</v>
      </c>
      <c r="D344" s="48" t="str">
        <f t="shared" si="5"/>
        <v>Canal UnoLa Florida</v>
      </c>
      <c r="E344" s="49">
        <v>1.3118611111111111</v>
      </c>
      <c r="F344" s="49">
        <v>-77.383611111111122</v>
      </c>
    </row>
    <row r="345" spans="1:6" x14ac:dyDescent="0.25">
      <c r="A345" s="42">
        <v>344</v>
      </c>
      <c r="B345" s="47" t="s">
        <v>299</v>
      </c>
      <c r="C345" s="48" t="s">
        <v>420</v>
      </c>
      <c r="D345" s="48" t="str">
        <f t="shared" si="5"/>
        <v>Canal UnoLa Herrera</v>
      </c>
      <c r="E345" s="49">
        <v>3.2781277777777778</v>
      </c>
      <c r="F345" s="49">
        <v>-75.826666666666668</v>
      </c>
    </row>
    <row r="346" spans="1:6" x14ac:dyDescent="0.25">
      <c r="A346" s="42">
        <v>345</v>
      </c>
      <c r="B346" s="47" t="s">
        <v>300</v>
      </c>
      <c r="C346" s="48" t="s">
        <v>420</v>
      </c>
      <c r="D346" s="48" t="str">
        <f t="shared" si="5"/>
        <v>Canal UnoLa Marina</v>
      </c>
      <c r="E346" s="49">
        <v>4.0553333333333335</v>
      </c>
      <c r="F346" s="49">
        <v>-76.090166666666661</v>
      </c>
    </row>
    <row r="347" spans="1:6" x14ac:dyDescent="0.25">
      <c r="A347" s="42">
        <v>346</v>
      </c>
      <c r="B347" s="47" t="s">
        <v>301</v>
      </c>
      <c r="C347" s="48" t="s">
        <v>420</v>
      </c>
      <c r="D347" s="48" t="str">
        <f t="shared" si="5"/>
        <v>Canal UnoLa Pita</v>
      </c>
      <c r="E347" s="49">
        <v>9.6366666666666667</v>
      </c>
      <c r="F347" s="49">
        <v>-75.20472222222223</v>
      </c>
    </row>
    <row r="348" spans="1:6" x14ac:dyDescent="0.25">
      <c r="A348" s="42">
        <v>347</v>
      </c>
      <c r="B348" s="47" t="s">
        <v>302</v>
      </c>
      <c r="C348" s="48" t="s">
        <v>420</v>
      </c>
      <c r="D348" s="48" t="str">
        <f t="shared" si="5"/>
        <v>Canal UnoLa Popa</v>
      </c>
      <c r="E348" s="49">
        <v>10.42038611111111</v>
      </c>
      <c r="F348" s="49">
        <v>-75.525797222222224</v>
      </c>
    </row>
    <row r="349" spans="1:6" x14ac:dyDescent="0.25">
      <c r="A349" s="42">
        <v>348</v>
      </c>
      <c r="B349" s="47" t="s">
        <v>303</v>
      </c>
      <c r="C349" s="48" t="s">
        <v>420</v>
      </c>
      <c r="D349" s="48" t="str">
        <f t="shared" si="5"/>
        <v>Canal UnoLa Rusia</v>
      </c>
      <c r="E349" s="49">
        <v>5.8913888888888888</v>
      </c>
      <c r="F349" s="49">
        <v>-73.082222222222214</v>
      </c>
    </row>
    <row r="350" spans="1:6" x14ac:dyDescent="0.25">
      <c r="A350" s="42">
        <v>349</v>
      </c>
      <c r="B350" s="47" t="s">
        <v>304</v>
      </c>
      <c r="C350" s="48" t="s">
        <v>420</v>
      </c>
      <c r="D350" s="48" t="str">
        <f t="shared" si="5"/>
        <v>Canal UnoLa Vega - Cauca</v>
      </c>
      <c r="E350" s="49">
        <v>1.9993000000000001</v>
      </c>
      <c r="F350" s="49">
        <v>-76.783699999999996</v>
      </c>
    </row>
    <row r="351" spans="1:6" x14ac:dyDescent="0.25">
      <c r="A351" s="42">
        <v>350</v>
      </c>
      <c r="B351" s="47" t="s">
        <v>305</v>
      </c>
      <c r="C351" s="48" t="s">
        <v>420</v>
      </c>
      <c r="D351" s="48" t="str">
        <f t="shared" si="5"/>
        <v>Canal UnoLa Vega - Cundinamarca</v>
      </c>
      <c r="E351" s="49">
        <v>5.0035888888888893</v>
      </c>
      <c r="F351" s="49">
        <v>-74.33389722222222</v>
      </c>
    </row>
    <row r="352" spans="1:6" x14ac:dyDescent="0.25">
      <c r="A352" s="42">
        <v>351</v>
      </c>
      <c r="B352" s="47" t="s">
        <v>306</v>
      </c>
      <c r="C352" s="48" t="s">
        <v>420</v>
      </c>
      <c r="D352" s="48" t="str">
        <f t="shared" si="5"/>
        <v>Canal UnoLebrija</v>
      </c>
      <c r="E352" s="49">
        <v>7.0762222222222224</v>
      </c>
      <c r="F352" s="49">
        <v>-73.19672222222222</v>
      </c>
    </row>
    <row r="353" spans="1:6" x14ac:dyDescent="0.25">
      <c r="A353" s="42">
        <v>352</v>
      </c>
      <c r="B353" s="47" t="s">
        <v>307</v>
      </c>
      <c r="C353" s="48" t="s">
        <v>420</v>
      </c>
      <c r="D353" s="48" t="str">
        <f t="shared" si="5"/>
        <v>Canal UnoLengupá</v>
      </c>
      <c r="E353" s="49">
        <v>5.3938888888888892</v>
      </c>
      <c r="F353" s="49">
        <v>-73.231138888888893</v>
      </c>
    </row>
    <row r="354" spans="1:6" x14ac:dyDescent="0.25">
      <c r="A354" s="42">
        <v>353</v>
      </c>
      <c r="B354" s="47" t="s">
        <v>308</v>
      </c>
      <c r="C354" s="48" t="s">
        <v>420</v>
      </c>
      <c r="D354" s="48" t="str">
        <f t="shared" si="5"/>
        <v>Canal UnoLeticia</v>
      </c>
      <c r="E354" s="49">
        <v>-4.216277777777778</v>
      </c>
      <c r="F354" s="49">
        <v>-69.936527777777783</v>
      </c>
    </row>
    <row r="355" spans="1:6" x14ac:dyDescent="0.25">
      <c r="A355" s="42">
        <v>354</v>
      </c>
      <c r="B355" s="47" t="s">
        <v>309</v>
      </c>
      <c r="C355" s="48" t="s">
        <v>420</v>
      </c>
      <c r="D355" s="48" t="str">
        <f t="shared" si="5"/>
        <v>Canal UnoLiborina</v>
      </c>
      <c r="E355" s="49">
        <v>6.7152500000000002</v>
      </c>
      <c r="F355" s="49">
        <v>-75.791166666666669</v>
      </c>
    </row>
    <row r="356" spans="1:6" x14ac:dyDescent="0.25">
      <c r="A356" s="42">
        <v>355</v>
      </c>
      <c r="B356" s="47" t="s">
        <v>310</v>
      </c>
      <c r="C356" s="48" t="s">
        <v>420</v>
      </c>
      <c r="D356" s="48" t="str">
        <f t="shared" si="5"/>
        <v>Canal UnoLos Santos</v>
      </c>
      <c r="E356" s="49">
        <v>6.746777777777778</v>
      </c>
      <c r="F356" s="49">
        <v>-73.105083333333326</v>
      </c>
    </row>
    <row r="357" spans="1:6" x14ac:dyDescent="0.25">
      <c r="A357" s="42">
        <v>356</v>
      </c>
      <c r="B357" s="47" t="s">
        <v>311</v>
      </c>
      <c r="C357" s="48" t="s">
        <v>420</v>
      </c>
      <c r="D357" s="48" t="str">
        <f t="shared" si="5"/>
        <v>Canal UnoMadroño</v>
      </c>
      <c r="E357" s="49">
        <v>4.9380000000000006</v>
      </c>
      <c r="F357" s="49">
        <v>-75.822138888888887</v>
      </c>
    </row>
    <row r="358" spans="1:6" x14ac:dyDescent="0.25">
      <c r="A358" s="42">
        <v>357</v>
      </c>
      <c r="B358" s="47" t="s">
        <v>312</v>
      </c>
      <c r="C358" s="48" t="s">
        <v>420</v>
      </c>
      <c r="D358" s="48" t="str">
        <f t="shared" si="5"/>
        <v>Canal UnoMálaga</v>
      </c>
      <c r="E358" s="49">
        <v>6.6506472222222222</v>
      </c>
      <c r="F358" s="49">
        <v>-72.767505555555559</v>
      </c>
    </row>
    <row r="359" spans="1:6" x14ac:dyDescent="0.25">
      <c r="A359" s="42">
        <v>358</v>
      </c>
      <c r="B359" s="47" t="s">
        <v>313</v>
      </c>
      <c r="C359" s="48" t="s">
        <v>420</v>
      </c>
      <c r="D359" s="48" t="str">
        <f t="shared" si="5"/>
        <v>Canal UnoManjuí</v>
      </c>
      <c r="E359" s="49">
        <v>4.803055555555555</v>
      </c>
      <c r="F359" s="49">
        <v>-74.393333333333345</v>
      </c>
    </row>
    <row r="360" spans="1:6" x14ac:dyDescent="0.25">
      <c r="A360" s="42">
        <v>359</v>
      </c>
      <c r="B360" s="47" t="s">
        <v>314</v>
      </c>
      <c r="C360" s="48" t="s">
        <v>420</v>
      </c>
      <c r="D360" s="48" t="str">
        <f t="shared" si="5"/>
        <v>Canal UnoMaracaibo</v>
      </c>
      <c r="E360" s="49">
        <v>13.376444444444445</v>
      </c>
      <c r="F360" s="49">
        <v>-81.356277777777777</v>
      </c>
    </row>
    <row r="361" spans="1:6" x14ac:dyDescent="0.25">
      <c r="A361" s="42">
        <v>360</v>
      </c>
      <c r="B361" s="47" t="s">
        <v>315</v>
      </c>
      <c r="C361" s="48" t="s">
        <v>420</v>
      </c>
      <c r="D361" s="48" t="str">
        <f t="shared" si="5"/>
        <v>Canal UnoMariangola</v>
      </c>
      <c r="E361" s="49">
        <v>10.184222222222223</v>
      </c>
      <c r="F361" s="49">
        <v>-73.588499999999996</v>
      </c>
    </row>
    <row r="362" spans="1:6" x14ac:dyDescent="0.25">
      <c r="A362" s="42">
        <v>361</v>
      </c>
      <c r="B362" s="47" t="s">
        <v>316</v>
      </c>
      <c r="C362" s="48" t="s">
        <v>420</v>
      </c>
      <c r="D362" s="48" t="str">
        <f t="shared" si="5"/>
        <v>Canal UnoMartinica</v>
      </c>
      <c r="E362" s="49">
        <v>4.4073611111111113</v>
      </c>
      <c r="F362" s="49">
        <v>-75.223250000000007</v>
      </c>
    </row>
    <row r="363" spans="1:6" x14ac:dyDescent="0.25">
      <c r="A363" s="42">
        <v>362</v>
      </c>
      <c r="B363" s="47" t="s">
        <v>317</v>
      </c>
      <c r="C363" s="48" t="s">
        <v>420</v>
      </c>
      <c r="D363" s="48" t="str">
        <f t="shared" si="5"/>
        <v>Canal UnoMirador</v>
      </c>
      <c r="E363" s="49">
        <v>1.0695833333333333</v>
      </c>
      <c r="F363" s="49">
        <v>-76.736199999999997</v>
      </c>
    </row>
    <row r="364" spans="1:6" x14ac:dyDescent="0.25">
      <c r="A364" s="42">
        <v>363</v>
      </c>
      <c r="B364" s="47" t="s">
        <v>318</v>
      </c>
      <c r="C364" s="48" t="s">
        <v>420</v>
      </c>
      <c r="D364" s="48" t="str">
        <f t="shared" si="5"/>
        <v>Canal UnoMiraflores</v>
      </c>
      <c r="E364" s="49">
        <v>5.1315972222222221</v>
      </c>
      <c r="F364" s="49">
        <v>-73.102444444444444</v>
      </c>
    </row>
    <row r="365" spans="1:6" x14ac:dyDescent="0.25">
      <c r="A365" s="42">
        <v>364</v>
      </c>
      <c r="B365" s="47" t="s">
        <v>319</v>
      </c>
      <c r="C365" s="48" t="s">
        <v>420</v>
      </c>
      <c r="D365" s="48" t="str">
        <f t="shared" si="5"/>
        <v>Canal UnoMitú</v>
      </c>
      <c r="E365" s="49">
        <v>1.2588611111111112</v>
      </c>
      <c r="F365" s="49">
        <v>-70.237166666666667</v>
      </c>
    </row>
    <row r="366" spans="1:6" x14ac:dyDescent="0.25">
      <c r="A366" s="42">
        <v>365</v>
      </c>
      <c r="B366" s="47" t="s">
        <v>320</v>
      </c>
      <c r="C366" s="48" t="s">
        <v>420</v>
      </c>
      <c r="D366" s="48" t="str">
        <f t="shared" si="5"/>
        <v>Canal UnoMoniquirá</v>
      </c>
      <c r="E366" s="49">
        <v>5.8737777777777787</v>
      </c>
      <c r="F366" s="49">
        <v>-73.602611111111102</v>
      </c>
    </row>
    <row r="367" spans="1:6" x14ac:dyDescent="0.25">
      <c r="A367" s="42">
        <v>366</v>
      </c>
      <c r="B367" s="47" t="s">
        <v>321</v>
      </c>
      <c r="C367" s="48" t="s">
        <v>420</v>
      </c>
      <c r="D367" s="48" t="str">
        <f t="shared" si="5"/>
        <v>Canal UnoMontería</v>
      </c>
      <c r="E367" s="49">
        <v>8.8730555555555561</v>
      </c>
      <c r="F367" s="49">
        <v>-75.640833333333333</v>
      </c>
    </row>
    <row r="368" spans="1:6" x14ac:dyDescent="0.25">
      <c r="A368" s="42">
        <v>367</v>
      </c>
      <c r="B368" s="47" t="s">
        <v>322</v>
      </c>
      <c r="C368" s="48" t="s">
        <v>420</v>
      </c>
      <c r="D368" s="48" t="str">
        <f t="shared" si="5"/>
        <v>Canal UnoMontezuma</v>
      </c>
      <c r="E368" s="49">
        <v>5.2554722222222221</v>
      </c>
      <c r="F368" s="49">
        <v>-76.117666666666665</v>
      </c>
    </row>
    <row r="369" spans="1:6" x14ac:dyDescent="0.25">
      <c r="A369" s="42">
        <v>368</v>
      </c>
      <c r="B369" s="47" t="s">
        <v>323</v>
      </c>
      <c r="C369" s="48" t="s">
        <v>420</v>
      </c>
      <c r="D369" s="48" t="str">
        <f t="shared" si="5"/>
        <v>Canal UnoMunchique</v>
      </c>
      <c r="E369" s="49">
        <v>2.515827777777778</v>
      </c>
      <c r="F369" s="49">
        <v>-76.955130555555556</v>
      </c>
    </row>
    <row r="370" spans="1:6" x14ac:dyDescent="0.25">
      <c r="A370" s="42">
        <v>369</v>
      </c>
      <c r="B370" s="47" t="s">
        <v>324</v>
      </c>
      <c r="C370" s="48" t="s">
        <v>420</v>
      </c>
      <c r="D370" s="48" t="str">
        <f t="shared" si="5"/>
        <v>Canal UnoMutatá</v>
      </c>
      <c r="E370" s="49">
        <v>7.2365000000000004</v>
      </c>
      <c r="F370" s="49">
        <v>-76.432611111111115</v>
      </c>
    </row>
    <row r="371" spans="1:6" x14ac:dyDescent="0.25">
      <c r="A371" s="42">
        <v>370</v>
      </c>
      <c r="B371" s="47" t="s">
        <v>325</v>
      </c>
      <c r="C371" s="48" t="s">
        <v>420</v>
      </c>
      <c r="D371" s="48" t="str">
        <f t="shared" si="5"/>
        <v>Canal UnoNemocón</v>
      </c>
      <c r="E371" s="49">
        <v>5.0627277777777779</v>
      </c>
      <c r="F371" s="49">
        <v>-73.88080833333332</v>
      </c>
    </row>
    <row r="372" spans="1:6" x14ac:dyDescent="0.25">
      <c r="A372" s="42">
        <v>371</v>
      </c>
      <c r="B372" s="47" t="s">
        <v>326</v>
      </c>
      <c r="C372" s="48" t="s">
        <v>420</v>
      </c>
      <c r="D372" s="48" t="str">
        <f t="shared" si="5"/>
        <v>Canal UnoNuevo Colón</v>
      </c>
      <c r="E372" s="49">
        <v>5.3567666666666662</v>
      </c>
      <c r="F372" s="49">
        <v>-73.418772222222231</v>
      </c>
    </row>
    <row r="373" spans="1:6" x14ac:dyDescent="0.25">
      <c r="A373" s="42">
        <v>372</v>
      </c>
      <c r="B373" s="47" t="s">
        <v>327</v>
      </c>
      <c r="C373" s="48" t="s">
        <v>420</v>
      </c>
      <c r="D373" s="48" t="str">
        <f t="shared" si="5"/>
        <v>Canal UnoOiba</v>
      </c>
      <c r="E373" s="49">
        <v>6.2669083333333333</v>
      </c>
      <c r="F373" s="49">
        <v>-73.302938888888889</v>
      </c>
    </row>
    <row r="374" spans="1:6" x14ac:dyDescent="0.25">
      <c r="A374" s="42">
        <v>373</v>
      </c>
      <c r="B374" s="47" t="s">
        <v>328</v>
      </c>
      <c r="C374" s="48" t="s">
        <v>420</v>
      </c>
      <c r="D374" s="48" t="str">
        <f t="shared" si="5"/>
        <v>Canal UnoOtanche</v>
      </c>
      <c r="E374" s="49">
        <v>5.6878333333333337</v>
      </c>
      <c r="F374" s="49">
        <v>-74.188083333333338</v>
      </c>
    </row>
    <row r="375" spans="1:6" x14ac:dyDescent="0.25">
      <c r="A375" s="42">
        <v>374</v>
      </c>
      <c r="B375" s="47" t="s">
        <v>329</v>
      </c>
      <c r="C375" s="48" t="s">
        <v>420</v>
      </c>
      <c r="D375" s="48" t="str">
        <f t="shared" si="5"/>
        <v>Canal UnoPacho</v>
      </c>
      <c r="E375" s="49">
        <v>5.1858305555555555</v>
      </c>
      <c r="F375" s="49">
        <v>-74.140158333333346</v>
      </c>
    </row>
    <row r="376" spans="1:6" x14ac:dyDescent="0.25">
      <c r="A376" s="42">
        <v>375</v>
      </c>
      <c r="B376" s="47" t="s">
        <v>330</v>
      </c>
      <c r="C376" s="48" t="s">
        <v>420</v>
      </c>
      <c r="D376" s="48" t="str">
        <f t="shared" si="5"/>
        <v>Canal UnoPadre Amaya</v>
      </c>
      <c r="E376" s="49">
        <v>6.2799638888888891</v>
      </c>
      <c r="F376" s="49">
        <v>-75.68621111111112</v>
      </c>
    </row>
    <row r="377" spans="1:6" x14ac:dyDescent="0.25">
      <c r="A377" s="42">
        <v>376</v>
      </c>
      <c r="B377" s="47" t="s">
        <v>331</v>
      </c>
      <c r="C377" s="48" t="s">
        <v>420</v>
      </c>
      <c r="D377" s="48" t="str">
        <f t="shared" si="5"/>
        <v>Canal UnoPaez - Cerro Peña Horqueta</v>
      </c>
      <c r="E377" s="49">
        <v>2.6526666666666667</v>
      </c>
      <c r="F377" s="49">
        <v>-75.997805555555558</v>
      </c>
    </row>
    <row r="378" spans="1:6" x14ac:dyDescent="0.25">
      <c r="A378" s="42">
        <v>377</v>
      </c>
      <c r="B378" s="47" t="s">
        <v>332</v>
      </c>
      <c r="C378" s="48" t="s">
        <v>420</v>
      </c>
      <c r="D378" s="48" t="str">
        <f t="shared" si="5"/>
        <v>Canal UnoPailitas*</v>
      </c>
      <c r="E378" s="49">
        <v>8.9555555555555557</v>
      </c>
      <c r="F378" s="49">
        <v>-73.619527777777776</v>
      </c>
    </row>
    <row r="379" spans="1:6" x14ac:dyDescent="0.25">
      <c r="A379" s="42">
        <v>378</v>
      </c>
      <c r="B379" s="47" t="s">
        <v>333</v>
      </c>
      <c r="C379" s="48" t="s">
        <v>420</v>
      </c>
      <c r="D379" s="48" t="str">
        <f t="shared" si="5"/>
        <v>Canal UnoPandi</v>
      </c>
      <c r="E379" s="49">
        <v>4.2102777777777778</v>
      </c>
      <c r="F379" s="49">
        <v>-74.485277777777782</v>
      </c>
    </row>
    <row r="380" spans="1:6" x14ac:dyDescent="0.25">
      <c r="A380" s="42">
        <v>379</v>
      </c>
      <c r="B380" s="47" t="s">
        <v>334</v>
      </c>
      <c r="C380" s="48" t="s">
        <v>420</v>
      </c>
      <c r="D380" s="48" t="str">
        <f t="shared" si="5"/>
        <v>Canal UnoPauna</v>
      </c>
      <c r="E380" s="49">
        <v>5.6448333333333327</v>
      </c>
      <c r="F380" s="49">
        <v>-73.981888888888889</v>
      </c>
    </row>
    <row r="381" spans="1:6" x14ac:dyDescent="0.25">
      <c r="A381" s="42">
        <v>380</v>
      </c>
      <c r="B381" s="47" t="s">
        <v>335</v>
      </c>
      <c r="C381" s="48" t="s">
        <v>420</v>
      </c>
      <c r="D381" s="48" t="str">
        <f t="shared" si="5"/>
        <v>Canal UnoPaz De Río</v>
      </c>
      <c r="E381" s="49">
        <v>5.9937777777777779</v>
      </c>
      <c r="F381" s="49">
        <v>-72.770472222222224</v>
      </c>
    </row>
    <row r="382" spans="1:6" x14ac:dyDescent="0.25">
      <c r="A382" s="42">
        <v>381</v>
      </c>
      <c r="B382" s="47" t="s">
        <v>336</v>
      </c>
      <c r="C382" s="48" t="s">
        <v>420</v>
      </c>
      <c r="D382" s="48" t="str">
        <f t="shared" si="5"/>
        <v>Canal UnoPitalito</v>
      </c>
      <c r="E382" s="49">
        <v>1.9331944444444442</v>
      </c>
      <c r="F382" s="49">
        <v>-76.00055555555555</v>
      </c>
    </row>
    <row r="383" spans="1:6" x14ac:dyDescent="0.25">
      <c r="A383" s="42">
        <v>382</v>
      </c>
      <c r="B383" s="47" t="s">
        <v>337</v>
      </c>
      <c r="C383" s="48" t="s">
        <v>420</v>
      </c>
      <c r="D383" s="48" t="str">
        <f t="shared" si="5"/>
        <v>Canal UnoPlanadas</v>
      </c>
      <c r="E383" s="49">
        <v>4.4363055555555562</v>
      </c>
      <c r="F383" s="49">
        <v>-75.620138888888889</v>
      </c>
    </row>
    <row r="384" spans="1:6" x14ac:dyDescent="0.25">
      <c r="A384" s="42">
        <v>383</v>
      </c>
      <c r="B384" s="47" t="s">
        <v>338</v>
      </c>
      <c r="C384" s="48" t="s">
        <v>420</v>
      </c>
      <c r="D384" s="48" t="str">
        <f t="shared" si="5"/>
        <v>Canal UnoPueblo Nuevo - Ocaña</v>
      </c>
      <c r="E384" s="49">
        <v>8.237277777777777</v>
      </c>
      <c r="F384" s="49">
        <v>-73.391538888888888</v>
      </c>
    </row>
    <row r="385" spans="1:6" x14ac:dyDescent="0.25">
      <c r="A385" s="42">
        <v>384</v>
      </c>
      <c r="B385" s="47" t="s">
        <v>339</v>
      </c>
      <c r="C385" s="48" t="s">
        <v>420</v>
      </c>
      <c r="D385" s="48" t="str">
        <f t="shared" si="5"/>
        <v>Canal UnoPuerto Carreño</v>
      </c>
      <c r="E385" s="49">
        <v>6.1843611111111114</v>
      </c>
      <c r="F385" s="49">
        <v>-67.48308333333334</v>
      </c>
    </row>
    <row r="386" spans="1:6" x14ac:dyDescent="0.25">
      <c r="A386" s="42">
        <v>385</v>
      </c>
      <c r="B386" s="47" t="s">
        <v>340</v>
      </c>
      <c r="C386" s="48" t="s">
        <v>420</v>
      </c>
      <c r="D386" s="48" t="str">
        <f t="shared" si="5"/>
        <v>Canal UnoPuerto Escondido</v>
      </c>
      <c r="E386" s="49">
        <v>9.0327777777777793</v>
      </c>
      <c r="F386" s="49">
        <v>-76.253611111111113</v>
      </c>
    </row>
    <row r="387" spans="1:6" x14ac:dyDescent="0.25">
      <c r="A387" s="42">
        <v>386</v>
      </c>
      <c r="B387" s="47" t="s">
        <v>341</v>
      </c>
      <c r="C387" s="48" t="s">
        <v>420</v>
      </c>
      <c r="D387" s="48" t="str">
        <f t="shared" ref="D387:D450" si="6">C387&amp;B387</f>
        <v>Canal UnoPuerto Leguízamo</v>
      </c>
      <c r="E387" s="49">
        <v>-0.19512499999999999</v>
      </c>
      <c r="F387" s="49">
        <v>-74.777702777777776</v>
      </c>
    </row>
    <row r="388" spans="1:6" x14ac:dyDescent="0.25">
      <c r="A388" s="42">
        <v>387</v>
      </c>
      <c r="B388" s="47" t="s">
        <v>342</v>
      </c>
      <c r="C388" s="48" t="s">
        <v>420</v>
      </c>
      <c r="D388" s="48" t="str">
        <f t="shared" si="6"/>
        <v>Canal UnoPuerto Nariño</v>
      </c>
      <c r="E388" s="49">
        <v>-3.7800277777777778</v>
      </c>
      <c r="F388" s="49">
        <v>-70.361777777777775</v>
      </c>
    </row>
    <row r="389" spans="1:6" x14ac:dyDescent="0.25">
      <c r="A389" s="42">
        <v>388</v>
      </c>
      <c r="B389" s="47" t="s">
        <v>343</v>
      </c>
      <c r="C389" s="48" t="s">
        <v>420</v>
      </c>
      <c r="D389" s="48" t="str">
        <f t="shared" si="6"/>
        <v>Canal UnoQuetame</v>
      </c>
      <c r="E389" s="49">
        <v>4.3178055555555552</v>
      </c>
      <c r="F389" s="49">
        <v>-73.859555555555545</v>
      </c>
    </row>
    <row r="390" spans="1:6" x14ac:dyDescent="0.25">
      <c r="A390" s="42">
        <v>389</v>
      </c>
      <c r="B390" s="47" t="s">
        <v>344</v>
      </c>
      <c r="C390" s="48" t="s">
        <v>420</v>
      </c>
      <c r="D390" s="48" t="str">
        <f t="shared" si="6"/>
        <v>Canal UnoQuininí</v>
      </c>
      <c r="E390" s="49">
        <v>4.3346361111111111</v>
      </c>
      <c r="F390" s="49">
        <v>-74.50204166666667</v>
      </c>
    </row>
    <row r="391" spans="1:6" x14ac:dyDescent="0.25">
      <c r="A391" s="42">
        <v>390</v>
      </c>
      <c r="B391" s="47" t="s">
        <v>345</v>
      </c>
      <c r="C391" s="48" t="s">
        <v>420</v>
      </c>
      <c r="D391" s="48" t="str">
        <f t="shared" si="6"/>
        <v>Canal UnoRáquira</v>
      </c>
      <c r="E391" s="49">
        <v>5.4902499999999996</v>
      </c>
      <c r="F391" s="49">
        <v>-73.621833333333328</v>
      </c>
    </row>
    <row r="392" spans="1:6" x14ac:dyDescent="0.25">
      <c r="A392" s="42">
        <v>391</v>
      </c>
      <c r="B392" s="47" t="s">
        <v>346</v>
      </c>
      <c r="C392" s="48" t="s">
        <v>420</v>
      </c>
      <c r="D392" s="48" t="str">
        <f t="shared" si="6"/>
        <v>Canal UnoRicaurte</v>
      </c>
      <c r="E392" s="49">
        <v>1.211111111111111</v>
      </c>
      <c r="F392" s="49">
        <v>-77.992500000000007</v>
      </c>
    </row>
    <row r="393" spans="1:6" x14ac:dyDescent="0.25">
      <c r="A393" s="42">
        <v>392</v>
      </c>
      <c r="B393" s="47" t="s">
        <v>347</v>
      </c>
      <c r="C393" s="48" t="s">
        <v>420</v>
      </c>
      <c r="D393" s="48" t="str">
        <f t="shared" si="6"/>
        <v>Canal UnoRío Blanco</v>
      </c>
      <c r="E393" s="49">
        <v>3.5370055555555555</v>
      </c>
      <c r="F393" s="49">
        <v>-75.621449999999996</v>
      </c>
    </row>
    <row r="394" spans="1:6" x14ac:dyDescent="0.25">
      <c r="A394" s="42">
        <v>393</v>
      </c>
      <c r="B394" s="47" t="s">
        <v>348</v>
      </c>
      <c r="C394" s="48" t="s">
        <v>420</v>
      </c>
      <c r="D394" s="48" t="str">
        <f t="shared" si="6"/>
        <v>Canal UnoRío Prado</v>
      </c>
      <c r="E394" s="49">
        <v>3.7444805555555556</v>
      </c>
      <c r="F394" s="49">
        <v>-74.896805555555559</v>
      </c>
    </row>
    <row r="395" spans="1:6" x14ac:dyDescent="0.25">
      <c r="A395" s="42">
        <v>394</v>
      </c>
      <c r="B395" s="47" t="s">
        <v>349</v>
      </c>
      <c r="C395" s="48" t="s">
        <v>420</v>
      </c>
      <c r="D395" s="48" t="str">
        <f t="shared" si="6"/>
        <v>Canal UnoRíonegro</v>
      </c>
      <c r="E395" s="49">
        <v>6.0515833333333333</v>
      </c>
      <c r="F395" s="49">
        <v>-75.402122222222232</v>
      </c>
    </row>
    <row r="396" spans="1:6" x14ac:dyDescent="0.25">
      <c r="A396" s="42">
        <v>395</v>
      </c>
      <c r="B396" s="47" t="s">
        <v>350</v>
      </c>
      <c r="C396" s="48" t="s">
        <v>420</v>
      </c>
      <c r="D396" s="48" t="str">
        <f t="shared" si="6"/>
        <v>Canal UnoRosas</v>
      </c>
      <c r="E396" s="49">
        <v>2.2594722222222221</v>
      </c>
      <c r="F396" s="49">
        <v>-76.72986111111112</v>
      </c>
    </row>
    <row r="397" spans="1:6" x14ac:dyDescent="0.25">
      <c r="A397" s="42">
        <v>396</v>
      </c>
      <c r="B397" s="47" t="s">
        <v>351</v>
      </c>
      <c r="C397" s="48" t="s">
        <v>420</v>
      </c>
      <c r="D397" s="48" t="str">
        <f t="shared" si="6"/>
        <v>Canal UnoSabanalarga</v>
      </c>
      <c r="E397" s="49">
        <v>6.8950416666666658</v>
      </c>
      <c r="F397" s="49">
        <v>-75.784258333333327</v>
      </c>
    </row>
    <row r="398" spans="1:6" x14ac:dyDescent="0.25">
      <c r="A398" s="42">
        <v>397</v>
      </c>
      <c r="B398" s="47" t="s">
        <v>352</v>
      </c>
      <c r="C398" s="48" t="s">
        <v>420</v>
      </c>
      <c r="D398" s="48" t="str">
        <f t="shared" si="6"/>
        <v>Canal UnoSaboyá</v>
      </c>
      <c r="E398" s="49">
        <v>5.7149166666666664</v>
      </c>
      <c r="F398" s="49">
        <v>-73.81272222222222</v>
      </c>
    </row>
    <row r="399" spans="1:6" x14ac:dyDescent="0.25">
      <c r="A399" s="42">
        <v>398</v>
      </c>
      <c r="B399" s="47" t="s">
        <v>353</v>
      </c>
      <c r="C399" s="48" t="s">
        <v>420</v>
      </c>
      <c r="D399" s="48" t="str">
        <f t="shared" si="6"/>
        <v>Canal UnoSalamina</v>
      </c>
      <c r="E399" s="49">
        <v>5.4318888888888894</v>
      </c>
      <c r="F399" s="49">
        <v>-75.507222222222225</v>
      </c>
    </row>
    <row r="400" spans="1:6" x14ac:dyDescent="0.25">
      <c r="A400" s="42">
        <v>399</v>
      </c>
      <c r="B400" s="47" t="s">
        <v>354</v>
      </c>
      <c r="C400" s="48" t="s">
        <v>420</v>
      </c>
      <c r="D400" s="48" t="str">
        <f t="shared" si="6"/>
        <v>Canal UnoSalazar de las Palmas - Gramalote</v>
      </c>
      <c r="E400" s="49">
        <v>7.8052777777777775</v>
      </c>
      <c r="F400" s="49">
        <v>-72.75833333333334</v>
      </c>
    </row>
    <row r="401" spans="1:6" x14ac:dyDescent="0.25">
      <c r="A401" s="42">
        <v>400</v>
      </c>
      <c r="B401" s="47" t="s">
        <v>355</v>
      </c>
      <c r="C401" s="48" t="s">
        <v>420</v>
      </c>
      <c r="D401" s="48" t="str">
        <f t="shared" si="6"/>
        <v>Canal UnoSalgar</v>
      </c>
      <c r="E401" s="49">
        <v>5.960836111111111</v>
      </c>
      <c r="F401" s="49">
        <v>-75.941177777777781</v>
      </c>
    </row>
    <row r="402" spans="1:6" x14ac:dyDescent="0.25">
      <c r="A402" s="42">
        <v>401</v>
      </c>
      <c r="B402" s="47" t="s">
        <v>356</v>
      </c>
      <c r="C402" s="48" t="s">
        <v>420</v>
      </c>
      <c r="D402" s="48" t="str">
        <f t="shared" si="6"/>
        <v>Canal UnoSamacá</v>
      </c>
      <c r="E402" s="49">
        <v>5.506277777777778</v>
      </c>
      <c r="F402" s="49">
        <v>-73.514583333333334</v>
      </c>
    </row>
    <row r="403" spans="1:6" x14ac:dyDescent="0.25">
      <c r="A403" s="42">
        <v>402</v>
      </c>
      <c r="B403" s="47" t="s">
        <v>357</v>
      </c>
      <c r="C403" s="48" t="s">
        <v>420</v>
      </c>
      <c r="D403" s="48" t="str">
        <f t="shared" si="6"/>
        <v>Canal UnoSamaniego</v>
      </c>
      <c r="E403" s="49">
        <v>1.3383611111111111</v>
      </c>
      <c r="F403" s="49">
        <v>-77.613277777777768</v>
      </c>
    </row>
    <row r="404" spans="1:6" x14ac:dyDescent="0.25">
      <c r="A404" s="42">
        <v>403</v>
      </c>
      <c r="B404" s="47" t="s">
        <v>358</v>
      </c>
      <c r="C404" s="48" t="s">
        <v>420</v>
      </c>
      <c r="D404" s="48" t="str">
        <f t="shared" si="6"/>
        <v>Canal UnoSan Agustín</v>
      </c>
      <c r="E404" s="49">
        <v>1.9057777777777778</v>
      </c>
      <c r="F404" s="49">
        <v>-76.304111111111112</v>
      </c>
    </row>
    <row r="405" spans="1:6" x14ac:dyDescent="0.25">
      <c r="A405" s="42">
        <v>404</v>
      </c>
      <c r="B405" s="47" t="s">
        <v>359</v>
      </c>
      <c r="C405" s="48" t="s">
        <v>420</v>
      </c>
      <c r="D405" s="48" t="str">
        <f t="shared" si="6"/>
        <v>Canal UnoSan Andrés - Huila</v>
      </c>
      <c r="E405" s="49">
        <v>3.0249166666666665</v>
      </c>
      <c r="F405" s="49">
        <v>-74.999499999999998</v>
      </c>
    </row>
    <row r="406" spans="1:6" x14ac:dyDescent="0.25">
      <c r="A406" s="42">
        <v>405</v>
      </c>
      <c r="B406" s="47" t="s">
        <v>360</v>
      </c>
      <c r="C406" s="48" t="s">
        <v>420</v>
      </c>
      <c r="D406" s="48" t="str">
        <f t="shared" si="6"/>
        <v>Canal UnoSan Andrés - Santander</v>
      </c>
      <c r="E406" s="49">
        <v>6.7383888888888892</v>
      </c>
      <c r="F406" s="49">
        <v>-72.839666666666659</v>
      </c>
    </row>
    <row r="407" spans="1:6" x14ac:dyDescent="0.25">
      <c r="A407" s="42">
        <v>406</v>
      </c>
      <c r="B407" s="47" t="s">
        <v>361</v>
      </c>
      <c r="C407" s="48" t="s">
        <v>420</v>
      </c>
      <c r="D407" s="48" t="str">
        <f t="shared" si="6"/>
        <v>Canal UnoSan Andrés de Cuerquía</v>
      </c>
      <c r="E407" s="49">
        <v>6.8982222222222216</v>
      </c>
      <c r="F407" s="49">
        <v>-75.674333333333337</v>
      </c>
    </row>
    <row r="408" spans="1:6" x14ac:dyDescent="0.25">
      <c r="A408" s="42">
        <v>407</v>
      </c>
      <c r="B408" s="47" t="s">
        <v>362</v>
      </c>
      <c r="C408" s="48" t="s">
        <v>420</v>
      </c>
      <c r="D408" s="48" t="str">
        <f t="shared" si="6"/>
        <v>Canal UnoSan Antonio</v>
      </c>
      <c r="E408" s="49">
        <v>3.9019999999999997</v>
      </c>
      <c r="F408" s="49">
        <v>-75.510555555555555</v>
      </c>
    </row>
    <row r="409" spans="1:6" x14ac:dyDescent="0.25">
      <c r="A409" s="42">
        <v>408</v>
      </c>
      <c r="B409" s="47" t="s">
        <v>363</v>
      </c>
      <c r="C409" s="48" t="s">
        <v>420</v>
      </c>
      <c r="D409" s="48" t="str">
        <f t="shared" si="6"/>
        <v>Canal UnoSan Carlos</v>
      </c>
      <c r="E409" s="49">
        <v>6.1697222222222221</v>
      </c>
      <c r="F409" s="49">
        <v>-74.991027777777774</v>
      </c>
    </row>
    <row r="410" spans="1:6" x14ac:dyDescent="0.25">
      <c r="A410" s="42">
        <v>409</v>
      </c>
      <c r="B410" s="47" t="s">
        <v>364</v>
      </c>
      <c r="C410" s="48" t="s">
        <v>420</v>
      </c>
      <c r="D410" s="48" t="str">
        <f t="shared" si="6"/>
        <v>Canal UnoSan Francisco</v>
      </c>
      <c r="E410" s="49">
        <v>4.9991666666666665</v>
      </c>
      <c r="F410" s="49">
        <v>-74.302777777777777</v>
      </c>
    </row>
    <row r="411" spans="1:6" x14ac:dyDescent="0.25">
      <c r="A411" s="42">
        <v>410</v>
      </c>
      <c r="B411" s="47" t="s">
        <v>365</v>
      </c>
      <c r="C411" s="48" t="s">
        <v>420</v>
      </c>
      <c r="D411" s="48" t="str">
        <f t="shared" si="6"/>
        <v>Canal UnoSan Gil</v>
      </c>
      <c r="E411" s="49">
        <v>6.5919999999999996</v>
      </c>
      <c r="F411" s="49">
        <v>-73.182222222222222</v>
      </c>
    </row>
    <row r="412" spans="1:6" x14ac:dyDescent="0.25">
      <c r="A412" s="42">
        <v>411</v>
      </c>
      <c r="B412" s="47" t="s">
        <v>366</v>
      </c>
      <c r="C412" s="48" t="s">
        <v>420</v>
      </c>
      <c r="D412" s="48" t="str">
        <f t="shared" si="6"/>
        <v>Canal UnoSan José de La Montaña</v>
      </c>
      <c r="E412" s="49">
        <v>6.8555555555555552</v>
      </c>
      <c r="F412" s="49">
        <v>-75.69316666666667</v>
      </c>
    </row>
    <row r="413" spans="1:6" x14ac:dyDescent="0.25">
      <c r="A413" s="42">
        <v>412</v>
      </c>
      <c r="B413" s="47" t="s">
        <v>367</v>
      </c>
      <c r="C413" s="48" t="s">
        <v>420</v>
      </c>
      <c r="D413" s="48" t="str">
        <f t="shared" si="6"/>
        <v>Canal UnoSan José del Guaviare</v>
      </c>
      <c r="E413" s="49">
        <v>2.5605833333333332</v>
      </c>
      <c r="F413" s="49">
        <v>-72.641500000000008</v>
      </c>
    </row>
    <row r="414" spans="1:6" x14ac:dyDescent="0.25">
      <c r="A414" s="42">
        <v>413</v>
      </c>
      <c r="B414" s="47" t="s">
        <v>368</v>
      </c>
      <c r="C414" s="48" t="s">
        <v>420</v>
      </c>
      <c r="D414" s="48" t="str">
        <f t="shared" si="6"/>
        <v>Canal UnoSan Juan de Urabá</v>
      </c>
      <c r="E414" s="49">
        <v>8.7624833333333338</v>
      </c>
      <c r="F414" s="49">
        <v>-76.514469444444444</v>
      </c>
    </row>
    <row r="415" spans="1:6" x14ac:dyDescent="0.25">
      <c r="A415" s="42">
        <v>414</v>
      </c>
      <c r="B415" s="47" t="s">
        <v>369</v>
      </c>
      <c r="C415" s="48" t="s">
        <v>420</v>
      </c>
      <c r="D415" s="48" t="str">
        <f t="shared" si="6"/>
        <v>Canal UnoSan Lorenzo</v>
      </c>
      <c r="E415" s="49">
        <v>1.5249166666666667</v>
      </c>
      <c r="F415" s="49">
        <v>-77.193250000000006</v>
      </c>
    </row>
    <row r="416" spans="1:6" x14ac:dyDescent="0.25">
      <c r="A416" s="42">
        <v>415</v>
      </c>
      <c r="B416" s="47" t="s">
        <v>370</v>
      </c>
      <c r="C416" s="48" t="s">
        <v>420</v>
      </c>
      <c r="D416" s="48" t="str">
        <f t="shared" si="6"/>
        <v>Canal UnoSan Luis De Gaceno</v>
      </c>
      <c r="E416" s="49">
        <v>4.8196694444444441</v>
      </c>
      <c r="F416" s="49">
        <v>-73.159366666666671</v>
      </c>
    </row>
    <row r="417" spans="1:6" x14ac:dyDescent="0.25">
      <c r="A417" s="42">
        <v>416</v>
      </c>
      <c r="B417" s="47" t="s">
        <v>371</v>
      </c>
      <c r="C417" s="48" t="s">
        <v>420</v>
      </c>
      <c r="D417" s="48" t="str">
        <f t="shared" si="6"/>
        <v>Canal UnoSan Miguel</v>
      </c>
      <c r="E417" s="49">
        <v>0.27799999999999997</v>
      </c>
      <c r="F417" s="49">
        <v>-76.92647222222223</v>
      </c>
    </row>
    <row r="418" spans="1:6" x14ac:dyDescent="0.25">
      <c r="A418" s="42">
        <v>417</v>
      </c>
      <c r="B418" s="47" t="s">
        <v>372</v>
      </c>
      <c r="C418" s="48" t="s">
        <v>420</v>
      </c>
      <c r="D418" s="48" t="str">
        <f t="shared" si="6"/>
        <v>Canal UnoSan Pablo</v>
      </c>
      <c r="E418" s="49">
        <v>1.6847000000000001</v>
      </c>
      <c r="F418" s="49">
        <v>-77.01925</v>
      </c>
    </row>
    <row r="419" spans="1:6" x14ac:dyDescent="0.25">
      <c r="A419" s="42">
        <v>418</v>
      </c>
      <c r="B419" s="47" t="s">
        <v>373</v>
      </c>
      <c r="C419" s="48" t="s">
        <v>420</v>
      </c>
      <c r="D419" s="48" t="str">
        <f t="shared" si="6"/>
        <v>Canal UnoSan Sebastián</v>
      </c>
      <c r="E419" s="49">
        <v>1.8485555555555557</v>
      </c>
      <c r="F419" s="49">
        <v>-76.763361111111109</v>
      </c>
    </row>
    <row r="420" spans="1:6" x14ac:dyDescent="0.25">
      <c r="A420" s="42">
        <v>419</v>
      </c>
      <c r="B420" s="47" t="s">
        <v>374</v>
      </c>
      <c r="C420" s="48" t="s">
        <v>420</v>
      </c>
      <c r="D420" s="48" t="str">
        <f t="shared" si="6"/>
        <v>Canal UnoSan Vicente Del Caguán</v>
      </c>
      <c r="E420" s="49">
        <v>2.1102500000000002</v>
      </c>
      <c r="F420" s="49">
        <v>-74.764722222222218</v>
      </c>
    </row>
    <row r="421" spans="1:6" x14ac:dyDescent="0.25">
      <c r="A421" s="42">
        <v>420</v>
      </c>
      <c r="B421" s="47" t="s">
        <v>375</v>
      </c>
      <c r="C421" s="48" t="s">
        <v>420</v>
      </c>
      <c r="D421" s="48" t="str">
        <f t="shared" si="6"/>
        <v>Canal UnoSandoná</v>
      </c>
      <c r="E421" s="49">
        <v>1.3268888888888888</v>
      </c>
      <c r="F421" s="49">
        <v>-77.484194444444441</v>
      </c>
    </row>
    <row r="422" spans="1:6" x14ac:dyDescent="0.25">
      <c r="A422" s="42">
        <v>421</v>
      </c>
      <c r="B422" s="47" t="s">
        <v>376</v>
      </c>
      <c r="C422" s="48" t="s">
        <v>420</v>
      </c>
      <c r="D422" s="48" t="str">
        <f t="shared" si="6"/>
        <v>Canal UnoSanta María - Huila</v>
      </c>
      <c r="E422" s="49">
        <v>2.9543583333333334</v>
      </c>
      <c r="F422" s="49">
        <v>-75.576944444444436</v>
      </c>
    </row>
    <row r="423" spans="1:6" x14ac:dyDescent="0.25">
      <c r="A423" s="42">
        <v>422</v>
      </c>
      <c r="B423" s="47" t="s">
        <v>377</v>
      </c>
      <c r="C423" s="48" t="s">
        <v>420</v>
      </c>
      <c r="D423" s="48" t="str">
        <f t="shared" si="6"/>
        <v>Canal UnoSanta María II</v>
      </c>
      <c r="E423" s="49">
        <v>4.8405388888888883</v>
      </c>
      <c r="F423" s="49">
        <v>-73.252519444444445</v>
      </c>
    </row>
    <row r="424" spans="1:6" x14ac:dyDescent="0.25">
      <c r="A424" s="42">
        <v>423</v>
      </c>
      <c r="B424" s="47" t="s">
        <v>378</v>
      </c>
      <c r="C424" s="48" t="s">
        <v>420</v>
      </c>
      <c r="D424" s="48" t="str">
        <f t="shared" si="6"/>
        <v>Canal UnoSantiago Pérez</v>
      </c>
      <c r="E424" s="49">
        <v>3.3697222222222223</v>
      </c>
      <c r="F424" s="49">
        <v>-75.590277777777771</v>
      </c>
    </row>
    <row r="425" spans="1:6" x14ac:dyDescent="0.25">
      <c r="A425" s="42">
        <v>424</v>
      </c>
      <c r="B425" s="47" t="s">
        <v>379</v>
      </c>
      <c r="C425" s="48" t="s">
        <v>420</v>
      </c>
      <c r="D425" s="48" t="str">
        <f t="shared" si="6"/>
        <v>Canal UnoSaravena</v>
      </c>
      <c r="E425" s="49">
        <v>6.9517222222222221</v>
      </c>
      <c r="F425" s="49">
        <v>-71.872124999999997</v>
      </c>
    </row>
    <row r="426" spans="1:6" x14ac:dyDescent="0.25">
      <c r="A426" s="42">
        <v>425</v>
      </c>
      <c r="B426" s="47" t="s">
        <v>380</v>
      </c>
      <c r="C426" s="48" t="s">
        <v>420</v>
      </c>
      <c r="D426" s="48" t="str">
        <f t="shared" si="6"/>
        <v>Canal UnoSardinata</v>
      </c>
      <c r="E426" s="49">
        <v>8.1175666666666668</v>
      </c>
      <c r="F426" s="49">
        <v>-72.851327777777769</v>
      </c>
    </row>
    <row r="427" spans="1:6" x14ac:dyDescent="0.25">
      <c r="A427" s="42">
        <v>426</v>
      </c>
      <c r="B427" s="47" t="s">
        <v>381</v>
      </c>
      <c r="C427" s="48" t="s">
        <v>420</v>
      </c>
      <c r="D427" s="48" t="str">
        <f t="shared" si="6"/>
        <v>Canal UnoSativa Norte</v>
      </c>
      <c r="E427" s="49">
        <v>6.1689527777777782</v>
      </c>
      <c r="F427" s="49">
        <v>-72.69283333333334</v>
      </c>
    </row>
    <row r="428" spans="1:6" x14ac:dyDescent="0.25">
      <c r="A428" s="42">
        <v>427</v>
      </c>
      <c r="B428" s="47" t="s">
        <v>382</v>
      </c>
      <c r="C428" s="48" t="s">
        <v>420</v>
      </c>
      <c r="D428" s="48" t="str">
        <f t="shared" si="6"/>
        <v>Canal UnoSibundoy</v>
      </c>
      <c r="E428" s="49">
        <v>1.1456388888888889</v>
      </c>
      <c r="F428" s="49">
        <v>-76.845361111111103</v>
      </c>
    </row>
    <row r="429" spans="1:6" x14ac:dyDescent="0.25">
      <c r="A429" s="42">
        <v>428</v>
      </c>
      <c r="B429" s="47" t="s">
        <v>383</v>
      </c>
      <c r="C429" s="48" t="s">
        <v>420</v>
      </c>
      <c r="D429" s="48" t="str">
        <f t="shared" si="6"/>
        <v>Canal UnoSiloé - Cristo Rey</v>
      </c>
      <c r="E429" s="49">
        <v>3.4328944444444445</v>
      </c>
      <c r="F429" s="49">
        <v>-76.565947222222221</v>
      </c>
    </row>
    <row r="430" spans="1:6" x14ac:dyDescent="0.25">
      <c r="A430" s="42">
        <v>429</v>
      </c>
      <c r="B430" s="47" t="s">
        <v>384</v>
      </c>
      <c r="C430" s="48" t="s">
        <v>420</v>
      </c>
      <c r="D430" s="48" t="str">
        <f t="shared" si="6"/>
        <v>Canal UnoSilos</v>
      </c>
      <c r="E430" s="49">
        <v>7.2522527777777777</v>
      </c>
      <c r="F430" s="49">
        <v>-72.751999999999995</v>
      </c>
    </row>
    <row r="431" spans="1:6" x14ac:dyDescent="0.25">
      <c r="A431" s="42">
        <v>430</v>
      </c>
      <c r="B431" s="47" t="s">
        <v>385</v>
      </c>
      <c r="C431" s="48" t="s">
        <v>420</v>
      </c>
      <c r="D431" s="48" t="str">
        <f t="shared" si="6"/>
        <v>Canal UnoSilvia</v>
      </c>
      <c r="E431" s="49">
        <v>2.6005277777777778</v>
      </c>
      <c r="F431" s="49">
        <v>-76.396027777777789</v>
      </c>
    </row>
    <row r="432" spans="1:6" x14ac:dyDescent="0.25">
      <c r="A432" s="42">
        <v>431</v>
      </c>
      <c r="B432" s="47" t="s">
        <v>386</v>
      </c>
      <c r="C432" s="48" t="s">
        <v>420</v>
      </c>
      <c r="D432" s="48" t="str">
        <f t="shared" si="6"/>
        <v>Canal UnoSimijaca</v>
      </c>
      <c r="E432" s="49">
        <v>5.5263888888888886</v>
      </c>
      <c r="F432" s="49">
        <v>-73.853972222222211</v>
      </c>
    </row>
    <row r="433" spans="1:6" x14ac:dyDescent="0.25">
      <c r="A433" s="42">
        <v>432</v>
      </c>
      <c r="B433" s="47" t="s">
        <v>387</v>
      </c>
      <c r="C433" s="48" t="s">
        <v>420</v>
      </c>
      <c r="D433" s="48" t="str">
        <f t="shared" si="6"/>
        <v>Canal UnoSimón Bolívar</v>
      </c>
      <c r="E433" s="49">
        <v>12.558480555555557</v>
      </c>
      <c r="F433" s="49">
        <v>-81.716813888888893</v>
      </c>
    </row>
    <row r="434" spans="1:6" x14ac:dyDescent="0.25">
      <c r="A434" s="42">
        <v>433</v>
      </c>
      <c r="B434" s="47" t="s">
        <v>388</v>
      </c>
      <c r="C434" s="48" t="s">
        <v>420</v>
      </c>
      <c r="D434" s="48" t="str">
        <f t="shared" si="6"/>
        <v>Canal UnoSonsón</v>
      </c>
      <c r="E434" s="49">
        <v>5.6691111111111114</v>
      </c>
      <c r="F434" s="49">
        <v>-75.324944444444441</v>
      </c>
    </row>
    <row r="435" spans="1:6" x14ac:dyDescent="0.25">
      <c r="A435" s="42">
        <v>434</v>
      </c>
      <c r="B435" s="47" t="s">
        <v>389</v>
      </c>
      <c r="C435" s="48" t="s">
        <v>420</v>
      </c>
      <c r="D435" s="48" t="str">
        <f t="shared" si="6"/>
        <v>Canal UnoSuesca</v>
      </c>
      <c r="E435" s="49">
        <v>5.1169444444444441</v>
      </c>
      <c r="F435" s="49">
        <v>-73.782944444444439</v>
      </c>
    </row>
    <row r="436" spans="1:6" x14ac:dyDescent="0.25">
      <c r="A436" s="42">
        <v>435</v>
      </c>
      <c r="B436" s="47" t="s">
        <v>390</v>
      </c>
      <c r="C436" s="48" t="s">
        <v>420</v>
      </c>
      <c r="D436" s="48" t="str">
        <f t="shared" si="6"/>
        <v>Canal UnoSuratá</v>
      </c>
      <c r="E436" s="49">
        <v>7.3595277777777772</v>
      </c>
      <c r="F436" s="49">
        <v>-72.966361111111112</v>
      </c>
    </row>
    <row r="437" spans="1:6" x14ac:dyDescent="0.25">
      <c r="A437" s="42">
        <v>436</v>
      </c>
      <c r="B437" s="47" t="s">
        <v>391</v>
      </c>
      <c r="C437" s="48" t="s">
        <v>420</v>
      </c>
      <c r="D437" s="48" t="str">
        <f t="shared" si="6"/>
        <v>Canal UnoTabio</v>
      </c>
      <c r="E437" s="49">
        <v>4.9548500000000004</v>
      </c>
      <c r="F437" s="49">
        <v>-74.04613055555555</v>
      </c>
    </row>
    <row r="438" spans="1:6" x14ac:dyDescent="0.25">
      <c r="A438" s="42">
        <v>437</v>
      </c>
      <c r="B438" s="47" t="s">
        <v>392</v>
      </c>
      <c r="C438" s="48" t="s">
        <v>420</v>
      </c>
      <c r="D438" s="48" t="str">
        <f t="shared" si="6"/>
        <v>Canal UnoTámesis</v>
      </c>
      <c r="E438" s="49">
        <v>5.6434166666666661</v>
      </c>
      <c r="F438" s="49">
        <v>-75.709083333333339</v>
      </c>
    </row>
    <row r="439" spans="1:6" x14ac:dyDescent="0.25">
      <c r="A439" s="42">
        <v>438</v>
      </c>
      <c r="B439" s="47" t="s">
        <v>393</v>
      </c>
      <c r="C439" s="48" t="s">
        <v>420</v>
      </c>
      <c r="D439" s="48" t="str">
        <f t="shared" si="6"/>
        <v>Canal UnoTaminango</v>
      </c>
      <c r="E439" s="49">
        <v>1.5590555555555556</v>
      </c>
      <c r="F439" s="49">
        <v>-77.313722222222225</v>
      </c>
    </row>
    <row r="440" spans="1:6" x14ac:dyDescent="0.25">
      <c r="A440" s="42">
        <v>439</v>
      </c>
      <c r="B440" s="47" t="s">
        <v>394</v>
      </c>
      <c r="C440" s="48" t="s">
        <v>420</v>
      </c>
      <c r="D440" s="48" t="str">
        <f t="shared" si="6"/>
        <v>Canal UnoTangua</v>
      </c>
      <c r="E440" s="49">
        <v>1.0931944444444444</v>
      </c>
      <c r="F440" s="49">
        <v>-77.406638888888892</v>
      </c>
    </row>
    <row r="441" spans="1:6" x14ac:dyDescent="0.25">
      <c r="A441" s="42">
        <v>440</v>
      </c>
      <c r="B441" s="47" t="s">
        <v>395</v>
      </c>
      <c r="C441" s="48" t="s">
        <v>420</v>
      </c>
      <c r="D441" s="48" t="str">
        <f t="shared" si="6"/>
        <v>Canal UnoTarazá</v>
      </c>
      <c r="E441" s="49">
        <v>7.5821944444444442</v>
      </c>
      <c r="F441" s="49">
        <v>-75.398583333333335</v>
      </c>
    </row>
    <row r="442" spans="1:6" x14ac:dyDescent="0.25">
      <c r="A442" s="42">
        <v>441</v>
      </c>
      <c r="B442" s="47" t="s">
        <v>396</v>
      </c>
      <c r="C442" s="48" t="s">
        <v>420</v>
      </c>
      <c r="D442" s="48" t="str">
        <f t="shared" si="6"/>
        <v>Canal UnoTasajero</v>
      </c>
      <c r="E442" s="49">
        <v>7.9920833333333334</v>
      </c>
      <c r="F442" s="49">
        <v>-72.46212222222222</v>
      </c>
    </row>
    <row r="443" spans="1:6" x14ac:dyDescent="0.25">
      <c r="A443" s="42">
        <v>442</v>
      </c>
      <c r="B443" s="47" t="s">
        <v>397</v>
      </c>
      <c r="C443" s="48" t="s">
        <v>420</v>
      </c>
      <c r="D443" s="48" t="str">
        <f t="shared" si="6"/>
        <v>Canal UnoTena</v>
      </c>
      <c r="E443" s="49">
        <v>4.6513583333333335</v>
      </c>
      <c r="F443" s="49">
        <v>-74.374766666666659</v>
      </c>
    </row>
    <row r="444" spans="1:6" x14ac:dyDescent="0.25">
      <c r="A444" s="42">
        <v>443</v>
      </c>
      <c r="B444" s="47" t="s">
        <v>398</v>
      </c>
      <c r="C444" s="48" t="s">
        <v>420</v>
      </c>
      <c r="D444" s="48" t="str">
        <f t="shared" si="6"/>
        <v>Canal UnoTenerife</v>
      </c>
      <c r="E444" s="49">
        <v>3.7424722222222222</v>
      </c>
      <c r="F444" s="49">
        <v>-76.075138888888887</v>
      </c>
    </row>
    <row r="445" spans="1:6" x14ac:dyDescent="0.25">
      <c r="A445" s="42">
        <v>444</v>
      </c>
      <c r="B445" s="47" t="s">
        <v>399</v>
      </c>
      <c r="C445" s="48" t="s">
        <v>420</v>
      </c>
      <c r="D445" s="48" t="str">
        <f t="shared" si="6"/>
        <v>Canal UnoTerrón colorado - Tres Cruces</v>
      </c>
      <c r="E445" s="49">
        <v>3.4683388888888889</v>
      </c>
      <c r="F445" s="49">
        <v>-76.545463888888889</v>
      </c>
    </row>
    <row r="446" spans="1:6" x14ac:dyDescent="0.25">
      <c r="A446" s="42">
        <v>445</v>
      </c>
      <c r="B446" s="47" t="s">
        <v>400</v>
      </c>
      <c r="C446" s="48" t="s">
        <v>420</v>
      </c>
      <c r="D446" s="48" t="str">
        <f t="shared" si="6"/>
        <v>Canal UnoTeruel</v>
      </c>
      <c r="E446" s="49">
        <v>2.74925</v>
      </c>
      <c r="F446" s="49">
        <v>-75.583638888888885</v>
      </c>
    </row>
    <row r="447" spans="1:6" x14ac:dyDescent="0.25">
      <c r="A447" s="42">
        <v>446</v>
      </c>
      <c r="B447" s="47" t="s">
        <v>401</v>
      </c>
      <c r="C447" s="48" t="s">
        <v>420</v>
      </c>
      <c r="D447" s="48" t="str">
        <f t="shared" si="6"/>
        <v>Canal UnoTesalia</v>
      </c>
      <c r="E447" s="49">
        <v>2.5084166666666667</v>
      </c>
      <c r="F447" s="49">
        <v>-75.770083333333332</v>
      </c>
    </row>
    <row r="448" spans="1:6" x14ac:dyDescent="0.25">
      <c r="A448" s="42">
        <v>447</v>
      </c>
      <c r="B448" s="47" t="s">
        <v>402</v>
      </c>
      <c r="C448" s="48" t="s">
        <v>420</v>
      </c>
      <c r="D448" s="48" t="str">
        <f t="shared" si="6"/>
        <v>Canal UnoTibitóc</v>
      </c>
      <c r="E448" s="49">
        <v>4.9640416666666667</v>
      </c>
      <c r="F448" s="49">
        <v>-73.975375</v>
      </c>
    </row>
    <row r="449" spans="1:6" x14ac:dyDescent="0.25">
      <c r="A449" s="42">
        <v>448</v>
      </c>
      <c r="B449" s="47" t="s">
        <v>403</v>
      </c>
      <c r="C449" s="48" t="s">
        <v>420</v>
      </c>
      <c r="D449" s="48" t="str">
        <f t="shared" si="6"/>
        <v>Canal UnoTimaná</v>
      </c>
      <c r="E449" s="49">
        <v>1.9425833333333333</v>
      </c>
      <c r="F449" s="49">
        <v>-75.958111111111108</v>
      </c>
    </row>
    <row r="450" spans="1:6" x14ac:dyDescent="0.25">
      <c r="A450" s="42">
        <v>449</v>
      </c>
      <c r="B450" s="47" t="s">
        <v>404</v>
      </c>
      <c r="C450" s="48" t="s">
        <v>420</v>
      </c>
      <c r="D450" s="48" t="str">
        <f t="shared" si="6"/>
        <v>Canal UnoToledo - Antioquia</v>
      </c>
      <c r="E450" s="49">
        <v>7.0103055555555551</v>
      </c>
      <c r="F450" s="49">
        <v>-75.694805555555561</v>
      </c>
    </row>
    <row r="451" spans="1:6" x14ac:dyDescent="0.25">
      <c r="A451" s="42">
        <v>450</v>
      </c>
      <c r="B451" s="47" t="s">
        <v>405</v>
      </c>
      <c r="C451" s="48" t="s">
        <v>420</v>
      </c>
      <c r="D451" s="48" t="str">
        <f t="shared" ref="D451:D514" si="7">C451&amp;B451</f>
        <v>Canal UnoToledo - Norte de Santader</v>
      </c>
      <c r="E451" s="49">
        <v>7.2919166666666664</v>
      </c>
      <c r="F451" s="49">
        <v>-72.475166666666667</v>
      </c>
    </row>
    <row r="452" spans="1:6" x14ac:dyDescent="0.25">
      <c r="A452" s="42">
        <v>451</v>
      </c>
      <c r="B452" s="47" t="s">
        <v>406</v>
      </c>
      <c r="C452" s="48" t="s">
        <v>420</v>
      </c>
      <c r="D452" s="48" t="str">
        <f t="shared" si="7"/>
        <v>Canal UnoToluviejo</v>
      </c>
      <c r="E452" s="49">
        <v>9.4587944444444432</v>
      </c>
      <c r="F452" s="49">
        <v>-75.432566666666673</v>
      </c>
    </row>
    <row r="453" spans="1:6" x14ac:dyDescent="0.25">
      <c r="A453" s="42">
        <v>452</v>
      </c>
      <c r="B453" s="47" t="s">
        <v>407</v>
      </c>
      <c r="C453" s="48" t="s">
        <v>420</v>
      </c>
      <c r="D453" s="48" t="str">
        <f t="shared" si="7"/>
        <v>Canal UnoTona</v>
      </c>
      <c r="E453" s="49">
        <v>7.1453333333333333</v>
      </c>
      <c r="F453" s="49">
        <v>-73.010761111111108</v>
      </c>
    </row>
    <row r="454" spans="1:6" x14ac:dyDescent="0.25">
      <c r="A454" s="42">
        <v>453</v>
      </c>
      <c r="B454" s="47" t="s">
        <v>408</v>
      </c>
      <c r="C454" s="48" t="s">
        <v>420</v>
      </c>
      <c r="D454" s="48" t="str">
        <f t="shared" si="7"/>
        <v>Canal UnoÚmbita</v>
      </c>
      <c r="E454" s="49">
        <v>5.2279722222222222</v>
      </c>
      <c r="F454" s="49">
        <v>-73.473555555555564</v>
      </c>
    </row>
    <row r="455" spans="1:6" x14ac:dyDescent="0.25">
      <c r="A455" s="42">
        <v>454</v>
      </c>
      <c r="B455" s="47" t="s">
        <v>409</v>
      </c>
      <c r="C455" s="48" t="s">
        <v>420</v>
      </c>
      <c r="D455" s="48" t="str">
        <f t="shared" si="7"/>
        <v>Canal UnoUribia</v>
      </c>
      <c r="E455" s="49">
        <v>11.715666666666666</v>
      </c>
      <c r="F455" s="49">
        <v>-72.284194444444438</v>
      </c>
    </row>
    <row r="456" spans="1:6" x14ac:dyDescent="0.25">
      <c r="A456" s="42">
        <v>455</v>
      </c>
      <c r="B456" s="47" t="s">
        <v>410</v>
      </c>
      <c r="C456" s="48" t="s">
        <v>420</v>
      </c>
      <c r="D456" s="48" t="str">
        <f t="shared" si="7"/>
        <v>Canal UnoUrrao</v>
      </c>
      <c r="E456" s="49">
        <v>6.3032055555555555</v>
      </c>
      <c r="F456" s="49">
        <v>-76.116299999999995</v>
      </c>
    </row>
    <row r="457" spans="1:6" x14ac:dyDescent="0.25">
      <c r="A457" s="42">
        <v>456</v>
      </c>
      <c r="B457" s="47" t="s">
        <v>411</v>
      </c>
      <c r="C457" s="48" t="s">
        <v>420</v>
      </c>
      <c r="D457" s="48" t="str">
        <f t="shared" si="7"/>
        <v>Canal UnoValle del Guamuez</v>
      </c>
      <c r="E457" s="49">
        <v>0.42397222222222225</v>
      </c>
      <c r="F457" s="49">
        <v>-76.910805555555555</v>
      </c>
    </row>
    <row r="458" spans="1:6" x14ac:dyDescent="0.25">
      <c r="A458" s="42">
        <v>457</v>
      </c>
      <c r="B458" s="47" t="s">
        <v>412</v>
      </c>
      <c r="C458" s="48" t="s">
        <v>420</v>
      </c>
      <c r="D458" s="48" t="str">
        <f t="shared" si="7"/>
        <v>Canal UnoVegalarga</v>
      </c>
      <c r="E458" s="49">
        <v>2.9635277777777778</v>
      </c>
      <c r="F458" s="49">
        <v>-75.050138888888881</v>
      </c>
    </row>
    <row r="459" spans="1:6" x14ac:dyDescent="0.25">
      <c r="A459" s="42">
        <v>458</v>
      </c>
      <c r="B459" s="47" t="s">
        <v>413</v>
      </c>
      <c r="C459" s="48" t="s">
        <v>420</v>
      </c>
      <c r="D459" s="48" t="str">
        <f t="shared" si="7"/>
        <v>Canal UnoVersalles</v>
      </c>
      <c r="E459" s="49">
        <v>4.5657777777777779</v>
      </c>
      <c r="F459" s="49">
        <v>-76.199722222222221</v>
      </c>
    </row>
    <row r="460" spans="1:6" x14ac:dyDescent="0.25">
      <c r="A460" s="42">
        <v>459</v>
      </c>
      <c r="B460" s="47" t="s">
        <v>414</v>
      </c>
      <c r="C460" s="48" t="s">
        <v>420</v>
      </c>
      <c r="D460" s="48" t="str">
        <f t="shared" si="7"/>
        <v>Canal UnoVilla De Leyva</v>
      </c>
      <c r="E460" s="49">
        <v>5.6326111111111112</v>
      </c>
      <c r="F460" s="49">
        <v>-73.513972222222222</v>
      </c>
    </row>
    <row r="461" spans="1:6" x14ac:dyDescent="0.25">
      <c r="A461" s="42">
        <v>460</v>
      </c>
      <c r="B461" s="47" t="s">
        <v>415</v>
      </c>
      <c r="C461" s="48" t="s">
        <v>420</v>
      </c>
      <c r="D461" s="48" t="str">
        <f t="shared" si="7"/>
        <v>Canal UnoVilla Rica</v>
      </c>
      <c r="E461" s="49">
        <v>3.9673888888888889</v>
      </c>
      <c r="F461" s="49">
        <v>-74.645583333333335</v>
      </c>
    </row>
    <row r="462" spans="1:6" x14ac:dyDescent="0.25">
      <c r="A462" s="42">
        <v>461</v>
      </c>
      <c r="B462" s="47" t="s">
        <v>416</v>
      </c>
      <c r="C462" s="48" t="s">
        <v>420</v>
      </c>
      <c r="D462" s="48" t="str">
        <f t="shared" si="7"/>
        <v>Canal UnoVillapinzón</v>
      </c>
      <c r="E462" s="49">
        <v>5.2132500000000004</v>
      </c>
      <c r="F462" s="49">
        <v>-73.570333333333323</v>
      </c>
    </row>
    <row r="463" spans="1:6" x14ac:dyDescent="0.25">
      <c r="A463" s="42">
        <v>462</v>
      </c>
      <c r="B463" s="47" t="s">
        <v>417</v>
      </c>
      <c r="C463" s="48" t="s">
        <v>420</v>
      </c>
      <c r="D463" s="48" t="str">
        <f t="shared" si="7"/>
        <v>Canal UnoYarumal</v>
      </c>
      <c r="E463" s="49">
        <v>6.9371666666666671</v>
      </c>
      <c r="F463" s="49">
        <v>-75.427222222222227</v>
      </c>
    </row>
    <row r="464" spans="1:6" x14ac:dyDescent="0.25">
      <c r="A464" s="42">
        <v>463</v>
      </c>
      <c r="B464" s="47" t="s">
        <v>418</v>
      </c>
      <c r="C464" s="48" t="s">
        <v>420</v>
      </c>
      <c r="D464" s="48" t="str">
        <f t="shared" si="7"/>
        <v>Canal UnoYarumalito</v>
      </c>
      <c r="E464" s="49">
        <v>5.0571638888888888</v>
      </c>
      <c r="F464" s="49">
        <v>-75.486463888888892</v>
      </c>
    </row>
    <row r="465" spans="1:6" x14ac:dyDescent="0.25">
      <c r="A465" s="42">
        <v>464</v>
      </c>
      <c r="B465" s="47" t="s">
        <v>419</v>
      </c>
      <c r="C465" s="48" t="s">
        <v>420</v>
      </c>
      <c r="D465" s="48" t="str">
        <f t="shared" si="7"/>
        <v>Canal UnoYopal</v>
      </c>
      <c r="E465" s="49">
        <v>5.3510277777777775</v>
      </c>
      <c r="F465" s="49">
        <v>-72.423416666666668</v>
      </c>
    </row>
    <row r="466" spans="1:6" x14ac:dyDescent="0.25">
      <c r="A466" s="42">
        <v>465</v>
      </c>
      <c r="B466" s="47" t="s">
        <v>187</v>
      </c>
      <c r="C466" s="48" t="s">
        <v>421</v>
      </c>
      <c r="D466" s="48" t="str">
        <f t="shared" si="7"/>
        <v>C.InstitucionalAbriaquí</v>
      </c>
      <c r="E466" s="49">
        <v>6.6397555555555554</v>
      </c>
      <c r="F466" s="49">
        <v>-76.065305555555554</v>
      </c>
    </row>
    <row r="467" spans="1:6" x14ac:dyDescent="0.25">
      <c r="A467" s="42">
        <v>466</v>
      </c>
      <c r="B467" s="47" t="s">
        <v>189</v>
      </c>
      <c r="C467" s="48" t="s">
        <v>421</v>
      </c>
      <c r="D467" s="48" t="str">
        <f t="shared" si="7"/>
        <v>C.InstitucionalAcandí</v>
      </c>
      <c r="E467" s="49">
        <v>8.5076944444444447</v>
      </c>
      <c r="F467" s="49">
        <v>-77.277222222222221</v>
      </c>
    </row>
    <row r="468" spans="1:6" x14ac:dyDescent="0.25">
      <c r="A468" s="42">
        <v>467</v>
      </c>
      <c r="B468" s="47" t="s">
        <v>190</v>
      </c>
      <c r="C468" s="48" t="s">
        <v>421</v>
      </c>
      <c r="D468" s="48" t="str">
        <f t="shared" si="7"/>
        <v>C.InstitucionalAldana</v>
      </c>
      <c r="E468" s="49">
        <v>0.88116666666666665</v>
      </c>
      <c r="F468" s="49">
        <v>-77.704194444444454</v>
      </c>
    </row>
    <row r="469" spans="1:6" x14ac:dyDescent="0.25">
      <c r="A469" s="42">
        <v>468</v>
      </c>
      <c r="B469" s="47" t="s">
        <v>191</v>
      </c>
      <c r="C469" s="48" t="s">
        <v>421</v>
      </c>
      <c r="D469" s="48" t="str">
        <f t="shared" si="7"/>
        <v>C.InstitucionalAlejandría</v>
      </c>
      <c r="E469" s="49">
        <v>6.3828888888888882</v>
      </c>
      <c r="F469" s="49">
        <v>-75.133833333333342</v>
      </c>
    </row>
    <row r="470" spans="1:6" x14ac:dyDescent="0.25">
      <c r="A470" s="42">
        <v>469</v>
      </c>
      <c r="B470" s="47" t="s">
        <v>192</v>
      </c>
      <c r="C470" s="48" t="s">
        <v>421</v>
      </c>
      <c r="D470" s="48" t="str">
        <f t="shared" si="7"/>
        <v>C.InstitucionalAlgeciras</v>
      </c>
      <c r="E470" s="49">
        <v>2.6011638888888888</v>
      </c>
      <c r="F470" s="49">
        <v>-75.281083333333328</v>
      </c>
    </row>
    <row r="471" spans="1:6" x14ac:dyDescent="0.25">
      <c r="A471" s="42">
        <v>470</v>
      </c>
      <c r="B471" s="47" t="s">
        <v>193</v>
      </c>
      <c r="C471" s="48" t="s">
        <v>421</v>
      </c>
      <c r="D471" s="48" t="str">
        <f t="shared" si="7"/>
        <v>C.InstitucionalAlto El Tigre</v>
      </c>
      <c r="E471" s="49">
        <v>4.3023666666666669</v>
      </c>
      <c r="F471" s="49">
        <v>-73.741891666666675</v>
      </c>
    </row>
    <row r="472" spans="1:6" x14ac:dyDescent="0.25">
      <c r="A472" s="42">
        <v>471</v>
      </c>
      <c r="B472" s="47" t="s">
        <v>194</v>
      </c>
      <c r="C472" s="48" t="s">
        <v>421</v>
      </c>
      <c r="D472" s="48" t="str">
        <f t="shared" si="7"/>
        <v>C.InstitucionalAmalfi</v>
      </c>
      <c r="E472" s="49">
        <v>6.9035833333333336</v>
      </c>
      <c r="F472" s="49">
        <v>-75.063416666666669</v>
      </c>
    </row>
    <row r="473" spans="1:6" x14ac:dyDescent="0.25">
      <c r="A473" s="42">
        <v>472</v>
      </c>
      <c r="B473" s="47" t="s">
        <v>195</v>
      </c>
      <c r="C473" s="48" t="s">
        <v>421</v>
      </c>
      <c r="D473" s="48" t="str">
        <f t="shared" si="7"/>
        <v>C.InstitucionalAndes</v>
      </c>
      <c r="E473" s="49">
        <v>5.6805000000000003</v>
      </c>
      <c r="F473" s="49">
        <v>-75.890611111111113</v>
      </c>
    </row>
    <row r="474" spans="1:6" x14ac:dyDescent="0.25">
      <c r="A474" s="42">
        <v>473</v>
      </c>
      <c r="B474" s="47" t="s">
        <v>196</v>
      </c>
      <c r="C474" s="48" t="s">
        <v>421</v>
      </c>
      <c r="D474" s="48" t="str">
        <f t="shared" si="7"/>
        <v>C.InstitucionalAngostura</v>
      </c>
      <c r="E474" s="49">
        <v>6.8890277777777769</v>
      </c>
      <c r="F474" s="49">
        <v>-75.33830555555555</v>
      </c>
    </row>
    <row r="475" spans="1:6" x14ac:dyDescent="0.25">
      <c r="A475" s="42">
        <v>474</v>
      </c>
      <c r="B475" s="47" t="s">
        <v>197</v>
      </c>
      <c r="C475" s="48" t="s">
        <v>421</v>
      </c>
      <c r="D475" s="48" t="str">
        <f t="shared" si="7"/>
        <v>C.InstitucionalArauca - Arauca</v>
      </c>
      <c r="E475" s="49">
        <v>7.0827944444444446</v>
      </c>
      <c r="F475" s="49">
        <v>-70.755769444444439</v>
      </c>
    </row>
    <row r="476" spans="1:6" x14ac:dyDescent="0.25">
      <c r="A476" s="42">
        <v>475</v>
      </c>
      <c r="B476" s="47" t="s">
        <v>198</v>
      </c>
      <c r="C476" s="48" t="s">
        <v>421</v>
      </c>
      <c r="D476" s="48" t="str">
        <f t="shared" si="7"/>
        <v>C.InstitucionalArauca - Caldas</v>
      </c>
      <c r="E476" s="49">
        <v>5.1114833333333332</v>
      </c>
      <c r="F476" s="49">
        <v>-75.710961111111118</v>
      </c>
    </row>
    <row r="477" spans="1:6" x14ac:dyDescent="0.25">
      <c r="A477" s="42">
        <v>476</v>
      </c>
      <c r="B477" s="47" t="s">
        <v>199</v>
      </c>
      <c r="C477" s="48" t="s">
        <v>421</v>
      </c>
      <c r="D477" s="48" t="str">
        <f t="shared" si="7"/>
        <v>C.InstitucionalArauquita</v>
      </c>
      <c r="E477" s="49">
        <v>7.0205888888888888</v>
      </c>
      <c r="F477" s="49">
        <v>-71.435013888888889</v>
      </c>
    </row>
    <row r="478" spans="1:6" x14ac:dyDescent="0.25">
      <c r="A478" s="42">
        <v>477</v>
      </c>
      <c r="B478" s="47" t="s">
        <v>200</v>
      </c>
      <c r="C478" s="48" t="s">
        <v>421</v>
      </c>
      <c r="D478" s="48" t="str">
        <f t="shared" si="7"/>
        <v>C.InstitucionalArboletes</v>
      </c>
      <c r="E478" s="49">
        <v>8.8507222222222222</v>
      </c>
      <c r="F478" s="49">
        <v>-76.426902777777784</v>
      </c>
    </row>
    <row r="479" spans="1:6" x14ac:dyDescent="0.25">
      <c r="A479" s="42">
        <v>478</v>
      </c>
      <c r="B479" s="47" t="s">
        <v>201</v>
      </c>
      <c r="C479" s="48" t="s">
        <v>421</v>
      </c>
      <c r="D479" s="48" t="str">
        <f t="shared" si="7"/>
        <v>C.InstitucionalArcabuco</v>
      </c>
      <c r="E479" s="49">
        <v>5.7824027777777776</v>
      </c>
      <c r="F479" s="49">
        <v>-73.497511111111109</v>
      </c>
    </row>
    <row r="480" spans="1:6" x14ac:dyDescent="0.25">
      <c r="A480" s="42">
        <v>479</v>
      </c>
      <c r="B480" s="47" t="s">
        <v>202</v>
      </c>
      <c r="C480" s="48" t="s">
        <v>421</v>
      </c>
      <c r="D480" s="48" t="str">
        <f t="shared" si="7"/>
        <v>C.InstitucionalArgelia - Valle</v>
      </c>
      <c r="E480" s="49">
        <v>4.723208333333333</v>
      </c>
      <c r="F480" s="49">
        <v>-76.125424999999993</v>
      </c>
    </row>
    <row r="481" spans="1:6" x14ac:dyDescent="0.25">
      <c r="A481" s="42">
        <v>480</v>
      </c>
      <c r="B481" s="47" t="s">
        <v>203</v>
      </c>
      <c r="C481" s="48" t="s">
        <v>421</v>
      </c>
      <c r="D481" s="48" t="str">
        <f t="shared" si="7"/>
        <v>C.InstitucionalAtanquez*</v>
      </c>
      <c r="E481" s="49">
        <v>10.694222222222223</v>
      </c>
      <c r="F481" s="49">
        <v>-73.35822222222221</v>
      </c>
    </row>
    <row r="482" spans="1:6" x14ac:dyDescent="0.25">
      <c r="A482" s="42">
        <v>481</v>
      </c>
      <c r="B482" s="47" t="s">
        <v>204</v>
      </c>
      <c r="C482" s="48" t="s">
        <v>421</v>
      </c>
      <c r="D482" s="48" t="str">
        <f t="shared" si="7"/>
        <v>C.InstitucionalBábega</v>
      </c>
      <c r="E482" s="49">
        <v>7.2010000000000005</v>
      </c>
      <c r="F482" s="49">
        <v>-72.680194444444453</v>
      </c>
    </row>
    <row r="483" spans="1:6" x14ac:dyDescent="0.25">
      <c r="A483" s="42">
        <v>482</v>
      </c>
      <c r="B483" s="47" t="s">
        <v>205</v>
      </c>
      <c r="C483" s="48" t="s">
        <v>421</v>
      </c>
      <c r="D483" s="48" t="str">
        <f t="shared" si="7"/>
        <v>C.InstitucionalBadillo*</v>
      </c>
      <c r="E483" s="49">
        <v>10.630591666666668</v>
      </c>
      <c r="F483" s="49">
        <v>-73.126658333333324</v>
      </c>
    </row>
    <row r="484" spans="1:6" x14ac:dyDescent="0.25">
      <c r="A484" s="42">
        <v>483</v>
      </c>
      <c r="B484" s="47" t="s">
        <v>206</v>
      </c>
      <c r="C484" s="48" t="s">
        <v>421</v>
      </c>
      <c r="D484" s="48" t="str">
        <f t="shared" si="7"/>
        <v>C.InstitucionalBahía Solano</v>
      </c>
      <c r="E484" s="49">
        <v>6.2239722222222227</v>
      </c>
      <c r="F484" s="49">
        <v>-77.405250000000009</v>
      </c>
    </row>
    <row r="485" spans="1:6" x14ac:dyDescent="0.25">
      <c r="A485" s="42">
        <v>484</v>
      </c>
      <c r="B485" s="47" t="s">
        <v>207</v>
      </c>
      <c r="C485" s="48" t="s">
        <v>421</v>
      </c>
      <c r="D485" s="48" t="str">
        <f t="shared" si="7"/>
        <v>C.InstitucionalBelén</v>
      </c>
      <c r="E485" s="49">
        <v>5.8984444444444444</v>
      </c>
      <c r="F485" s="49">
        <v>-72.953055555555565</v>
      </c>
    </row>
    <row r="486" spans="1:6" x14ac:dyDescent="0.25">
      <c r="A486" s="42">
        <v>485</v>
      </c>
      <c r="B486" s="47" t="s">
        <v>208</v>
      </c>
      <c r="C486" s="48" t="s">
        <v>421</v>
      </c>
      <c r="D486" s="48" t="str">
        <f t="shared" si="7"/>
        <v>C.InstitucionalBelén De Umbría</v>
      </c>
      <c r="E486" s="49">
        <v>5.1913333333333336</v>
      </c>
      <c r="F486" s="49">
        <v>-75.854722222222222</v>
      </c>
    </row>
    <row r="487" spans="1:6" x14ac:dyDescent="0.25">
      <c r="A487" s="42">
        <v>486</v>
      </c>
      <c r="B487" s="47" t="s">
        <v>209</v>
      </c>
      <c r="C487" s="48" t="s">
        <v>421</v>
      </c>
      <c r="D487" s="48" t="str">
        <f t="shared" si="7"/>
        <v>C.InstitucionalBelencito</v>
      </c>
      <c r="E487" s="49">
        <v>5.7425583333333332</v>
      </c>
      <c r="F487" s="49">
        <v>-72.870599999999996</v>
      </c>
    </row>
    <row r="488" spans="1:6" x14ac:dyDescent="0.25">
      <c r="A488" s="42">
        <v>487</v>
      </c>
      <c r="B488" s="47" t="s">
        <v>210</v>
      </c>
      <c r="C488" s="48" t="s">
        <v>421</v>
      </c>
      <c r="D488" s="48" t="str">
        <f t="shared" si="7"/>
        <v>C.InstitucionalBello</v>
      </c>
      <c r="E488" s="49">
        <v>6.2824444444444447</v>
      </c>
      <c r="F488" s="49">
        <v>-75.533833333333334</v>
      </c>
    </row>
    <row r="489" spans="1:6" x14ac:dyDescent="0.25">
      <c r="A489" s="42">
        <v>488</v>
      </c>
      <c r="B489" s="47" t="s">
        <v>211</v>
      </c>
      <c r="C489" s="48" t="s">
        <v>421</v>
      </c>
      <c r="D489" s="48" t="str">
        <f t="shared" si="7"/>
        <v>C.InstitucionalBelmira</v>
      </c>
      <c r="E489" s="49">
        <v>6.6120277777777776</v>
      </c>
      <c r="F489" s="49">
        <v>-75.665805555555565</v>
      </c>
    </row>
    <row r="490" spans="1:6" x14ac:dyDescent="0.25">
      <c r="A490" s="42">
        <v>489</v>
      </c>
      <c r="B490" s="47" t="s">
        <v>212</v>
      </c>
      <c r="C490" s="48" t="s">
        <v>421</v>
      </c>
      <c r="D490" s="48" t="str">
        <f t="shared" si="7"/>
        <v>C.InstitucionalBoavita</v>
      </c>
      <c r="E490" s="49">
        <v>6.3062777777777779</v>
      </c>
      <c r="F490" s="49">
        <v>-72.587294444444439</v>
      </c>
    </row>
    <row r="491" spans="1:6" x14ac:dyDescent="0.25">
      <c r="A491" s="42">
        <v>490</v>
      </c>
      <c r="B491" s="47" t="s">
        <v>213</v>
      </c>
      <c r="C491" s="48" t="s">
        <v>421</v>
      </c>
      <c r="D491" s="48" t="str">
        <f t="shared" si="7"/>
        <v>C.InstitucionalBoquerón de Chipaque</v>
      </c>
      <c r="E491" s="49">
        <v>4.4771388888888888</v>
      </c>
      <c r="F491" s="49">
        <v>-74.075222222222223</v>
      </c>
    </row>
    <row r="492" spans="1:6" x14ac:dyDescent="0.25">
      <c r="A492" s="42">
        <v>491</v>
      </c>
      <c r="B492" s="47" t="s">
        <v>214</v>
      </c>
      <c r="C492" s="48" t="s">
        <v>421</v>
      </c>
      <c r="D492" s="48" t="str">
        <f t="shared" si="7"/>
        <v>C.InstitucionalBuenaventura</v>
      </c>
      <c r="E492" s="49">
        <v>3.8813638888888891</v>
      </c>
      <c r="F492" s="49">
        <v>-77.035330555555561</v>
      </c>
    </row>
    <row r="493" spans="1:6" x14ac:dyDescent="0.25">
      <c r="A493" s="42">
        <v>492</v>
      </c>
      <c r="B493" s="47" t="s">
        <v>215</v>
      </c>
      <c r="C493" s="48" t="s">
        <v>421</v>
      </c>
      <c r="D493" s="48" t="str">
        <f t="shared" si="7"/>
        <v>C.InstitucionalBuenavista</v>
      </c>
      <c r="E493" s="49">
        <v>2.33595</v>
      </c>
      <c r="F493" s="49">
        <v>-75.727266666666665</v>
      </c>
    </row>
    <row r="494" spans="1:6" x14ac:dyDescent="0.25">
      <c r="A494" s="42">
        <v>493</v>
      </c>
      <c r="B494" s="47" t="s">
        <v>216</v>
      </c>
      <c r="C494" s="48" t="s">
        <v>421</v>
      </c>
      <c r="D494" s="48" t="str">
        <f t="shared" si="7"/>
        <v>C.InstitucionalBuenavista - Providencia</v>
      </c>
      <c r="E494" s="49">
        <v>13.361861111111111</v>
      </c>
      <c r="F494" s="49">
        <v>-81.384158333333346</v>
      </c>
    </row>
    <row r="495" spans="1:6" x14ac:dyDescent="0.25">
      <c r="A495" s="42">
        <v>494</v>
      </c>
      <c r="B495" s="47" t="s">
        <v>217</v>
      </c>
      <c r="C495" s="48" t="s">
        <v>421</v>
      </c>
      <c r="D495" s="48" t="str">
        <f t="shared" si="7"/>
        <v>C.InstitucionalCajamarca</v>
      </c>
      <c r="E495" s="49">
        <v>4.4291944444444447</v>
      </c>
      <c r="F495" s="49">
        <v>-75.414055555555564</v>
      </c>
    </row>
    <row r="496" spans="1:6" x14ac:dyDescent="0.25">
      <c r="A496" s="42">
        <v>495</v>
      </c>
      <c r="B496" s="47" t="s">
        <v>218</v>
      </c>
      <c r="C496" s="48" t="s">
        <v>421</v>
      </c>
      <c r="D496" s="48" t="str">
        <f t="shared" si="7"/>
        <v>C.InstitucionalCalatrava</v>
      </c>
      <c r="E496" s="49">
        <v>4.7269444444444444</v>
      </c>
      <c r="F496" s="49">
        <v>-74.080555555555549</v>
      </c>
    </row>
    <row r="497" spans="1:6" x14ac:dyDescent="0.25">
      <c r="A497" s="42">
        <v>496</v>
      </c>
      <c r="B497" s="47" t="s">
        <v>219</v>
      </c>
      <c r="C497" s="48" t="s">
        <v>421</v>
      </c>
      <c r="D497" s="48" t="str">
        <f t="shared" si="7"/>
        <v>C.InstitucionalCaldas</v>
      </c>
      <c r="E497" s="49">
        <v>6.0874222222222221</v>
      </c>
      <c r="F497" s="49">
        <v>-75.626341666666661</v>
      </c>
    </row>
    <row r="498" spans="1:6" x14ac:dyDescent="0.25">
      <c r="A498" s="42">
        <v>497</v>
      </c>
      <c r="B498" s="47" t="s">
        <v>220</v>
      </c>
      <c r="C498" s="48" t="s">
        <v>421</v>
      </c>
      <c r="D498" s="48" t="str">
        <f t="shared" si="7"/>
        <v>C.InstitucionalCañasgordas</v>
      </c>
      <c r="E498" s="49">
        <v>6.7794055555555559</v>
      </c>
      <c r="F498" s="49">
        <v>-76.032180555555556</v>
      </c>
    </row>
    <row r="499" spans="1:6" x14ac:dyDescent="0.25">
      <c r="A499" s="42">
        <v>498</v>
      </c>
      <c r="B499" s="47" t="s">
        <v>221</v>
      </c>
      <c r="C499" s="48" t="s">
        <v>421</v>
      </c>
      <c r="D499" s="48" t="str">
        <f t="shared" si="7"/>
        <v>C.InstitucionalCarcasí</v>
      </c>
      <c r="E499" s="49">
        <v>6.6129999999999995</v>
      </c>
      <c r="F499" s="49">
        <v>-72.590666666666664</v>
      </c>
    </row>
    <row r="500" spans="1:6" x14ac:dyDescent="0.25">
      <c r="A500" s="42">
        <v>499</v>
      </c>
      <c r="B500" s="47" t="s">
        <v>222</v>
      </c>
      <c r="C500" s="48" t="s">
        <v>421</v>
      </c>
      <c r="D500" s="48" t="str">
        <f t="shared" si="7"/>
        <v>C.InstitucionalCarmen De Atrato</v>
      </c>
      <c r="E500" s="49">
        <v>5.8908055555555547</v>
      </c>
      <c r="F500" s="49">
        <v>-76.131194444444432</v>
      </c>
    </row>
    <row r="501" spans="1:6" x14ac:dyDescent="0.25">
      <c r="A501" s="42">
        <v>500</v>
      </c>
      <c r="B501" s="47" t="s">
        <v>223</v>
      </c>
      <c r="C501" s="48" t="s">
        <v>421</v>
      </c>
      <c r="D501" s="48" t="str">
        <f t="shared" si="7"/>
        <v>C.InstitucionalCarolina</v>
      </c>
      <c r="E501" s="49">
        <v>6.7281388888888891</v>
      </c>
      <c r="F501" s="49">
        <v>-75.302583333333331</v>
      </c>
    </row>
    <row r="502" spans="1:6" x14ac:dyDescent="0.25">
      <c r="A502" s="42">
        <v>501</v>
      </c>
      <c r="B502" s="47" t="s">
        <v>224</v>
      </c>
      <c r="C502" s="48" t="s">
        <v>421</v>
      </c>
      <c r="D502" s="48" t="str">
        <f t="shared" si="7"/>
        <v>C.InstitucionalCasabaja</v>
      </c>
      <c r="E502" s="49">
        <v>13.328216666666666</v>
      </c>
      <c r="F502" s="49">
        <v>-81.383691666666678</v>
      </c>
    </row>
    <row r="503" spans="1:6" x14ac:dyDescent="0.25">
      <c r="A503" s="42">
        <v>502</v>
      </c>
      <c r="B503" s="47" t="s">
        <v>225</v>
      </c>
      <c r="C503" s="48" t="s">
        <v>421</v>
      </c>
      <c r="D503" s="48" t="str">
        <f t="shared" si="7"/>
        <v>C.InstitucionalCasuarito</v>
      </c>
      <c r="E503" s="49">
        <v>5.6808333333333341</v>
      </c>
      <c r="F503" s="49">
        <v>-67.641388888888898</v>
      </c>
    </row>
    <row r="504" spans="1:6" x14ac:dyDescent="0.25">
      <c r="A504" s="42">
        <v>503</v>
      </c>
      <c r="B504" s="47" t="s">
        <v>226</v>
      </c>
      <c r="C504" s="48" t="s">
        <v>421</v>
      </c>
      <c r="D504" s="48" t="str">
        <f t="shared" si="7"/>
        <v>C.InstitucionalCaucasia</v>
      </c>
      <c r="E504" s="49">
        <v>7.9885833333333336</v>
      </c>
      <c r="F504" s="49">
        <v>-75.198194444444454</v>
      </c>
    </row>
    <row r="505" spans="1:6" x14ac:dyDescent="0.25">
      <c r="A505" s="42">
        <v>504</v>
      </c>
      <c r="B505" s="47" t="s">
        <v>227</v>
      </c>
      <c r="C505" s="48" t="s">
        <v>421</v>
      </c>
      <c r="D505" s="48" t="str">
        <f t="shared" si="7"/>
        <v>C.InstitucionalCerrito</v>
      </c>
      <c r="E505" s="49">
        <v>6.8376388888888888</v>
      </c>
      <c r="F505" s="49">
        <v>-72.690111111111122</v>
      </c>
    </row>
    <row r="506" spans="1:6" x14ac:dyDescent="0.25">
      <c r="A506" s="42">
        <v>505</v>
      </c>
      <c r="B506" s="47" t="s">
        <v>228</v>
      </c>
      <c r="C506" s="48" t="s">
        <v>421</v>
      </c>
      <c r="D506" s="48" t="str">
        <f t="shared" si="7"/>
        <v>C.InstitucionalCerro Alegría - Gama</v>
      </c>
      <c r="E506" s="49">
        <v>4.770027777777778</v>
      </c>
      <c r="F506" s="49">
        <v>-73.612666666666655</v>
      </c>
    </row>
    <row r="507" spans="1:6" x14ac:dyDescent="0.25">
      <c r="A507" s="42">
        <v>506</v>
      </c>
      <c r="B507" s="47" t="s">
        <v>229</v>
      </c>
      <c r="C507" s="48" t="s">
        <v>421</v>
      </c>
      <c r="D507" s="48" t="str">
        <f t="shared" si="7"/>
        <v>C.InstitucionalCerro Alemania - Junin</v>
      </c>
      <c r="E507" s="49">
        <v>4.7832694444444446</v>
      </c>
      <c r="F507" s="49">
        <v>-73.670994444444446</v>
      </c>
    </row>
    <row r="508" spans="1:6" x14ac:dyDescent="0.25">
      <c r="A508" s="42">
        <v>507</v>
      </c>
      <c r="B508" s="47" t="s">
        <v>230</v>
      </c>
      <c r="C508" s="48" t="s">
        <v>421</v>
      </c>
      <c r="D508" s="48" t="str">
        <f t="shared" si="7"/>
        <v>C.InstitucionalCerro Amarillo - Mallama</v>
      </c>
      <c r="E508" s="49">
        <v>1.0507222222222223</v>
      </c>
      <c r="F508" s="49">
        <v>-77.77802777777778</v>
      </c>
    </row>
    <row r="509" spans="1:6" x14ac:dyDescent="0.25">
      <c r="A509" s="42">
        <v>508</v>
      </c>
      <c r="B509" s="47" t="s">
        <v>231</v>
      </c>
      <c r="C509" s="48" t="s">
        <v>421</v>
      </c>
      <c r="D509" s="48" t="str">
        <f t="shared" si="7"/>
        <v>C.InstitucionalCerro Bolívar</v>
      </c>
      <c r="E509" s="49">
        <v>1.8602777777777779</v>
      </c>
      <c r="F509" s="49">
        <v>-76.959722222222226</v>
      </c>
    </row>
    <row r="510" spans="1:6" x14ac:dyDescent="0.25">
      <c r="A510" s="42">
        <v>509</v>
      </c>
      <c r="B510" s="47" t="s">
        <v>232</v>
      </c>
      <c r="C510" s="48" t="s">
        <v>421</v>
      </c>
      <c r="D510" s="48" t="str">
        <f t="shared" si="7"/>
        <v>C.InstitucionalCerro Carepa</v>
      </c>
      <c r="E510" s="49">
        <v>7.7266388888888891</v>
      </c>
      <c r="F510" s="49">
        <v>-76.654611111111123</v>
      </c>
    </row>
    <row r="511" spans="1:6" x14ac:dyDescent="0.25">
      <c r="A511" s="42">
        <v>510</v>
      </c>
      <c r="B511" s="47" t="s">
        <v>233</v>
      </c>
      <c r="C511" s="48" t="s">
        <v>421</v>
      </c>
      <c r="D511" s="48" t="str">
        <f t="shared" si="7"/>
        <v>C.InstitucionalCerro Cristales - Ubalá</v>
      </c>
      <c r="E511" s="49">
        <v>4.7287222222222223</v>
      </c>
      <c r="F511" s="49">
        <v>-73.539999999999992</v>
      </c>
    </row>
    <row r="512" spans="1:6" x14ac:dyDescent="0.25">
      <c r="A512" s="42">
        <v>511</v>
      </c>
      <c r="B512" s="47" t="s">
        <v>234</v>
      </c>
      <c r="C512" s="48" t="s">
        <v>421</v>
      </c>
      <c r="D512" s="48" t="str">
        <f t="shared" si="7"/>
        <v>C.InstitucionalCerro Gazanore - Mámbita</v>
      </c>
      <c r="E512" s="49">
        <v>4.7630444444444446</v>
      </c>
      <c r="F512" s="49">
        <v>-73.328613888888881</v>
      </c>
    </row>
    <row r="513" spans="1:6" x14ac:dyDescent="0.25">
      <c r="A513" s="42">
        <v>512</v>
      </c>
      <c r="B513" s="47" t="s">
        <v>235</v>
      </c>
      <c r="C513" s="48" t="s">
        <v>421</v>
      </c>
      <c r="D513" s="48" t="str">
        <f t="shared" si="7"/>
        <v>C.InstitucionalCerro Kennedy</v>
      </c>
      <c r="E513" s="49">
        <v>11.112447222222222</v>
      </c>
      <c r="F513" s="49">
        <v>-74.036005555555548</v>
      </c>
    </row>
    <row r="514" spans="1:6" x14ac:dyDescent="0.25">
      <c r="A514" s="42">
        <v>513</v>
      </c>
      <c r="B514" s="47" t="s">
        <v>236</v>
      </c>
      <c r="C514" s="48" t="s">
        <v>421</v>
      </c>
      <c r="D514" s="48" t="str">
        <f t="shared" si="7"/>
        <v>C.InstitucionalCerro Neiva</v>
      </c>
      <c r="E514" s="49">
        <v>2.8102972222222222</v>
      </c>
      <c r="F514" s="49">
        <v>-75.16180833333334</v>
      </c>
    </row>
    <row r="515" spans="1:6" x14ac:dyDescent="0.25">
      <c r="A515" s="42">
        <v>514</v>
      </c>
      <c r="B515" s="47" t="s">
        <v>237</v>
      </c>
      <c r="C515" s="48" t="s">
        <v>421</v>
      </c>
      <c r="D515" s="48" t="str">
        <f t="shared" ref="D515:D578" si="8">C515&amp;B515</f>
        <v>C.InstitucionalCerro Oriente</v>
      </c>
      <c r="E515" s="49">
        <v>7.3347222222222221</v>
      </c>
      <c r="F515" s="49">
        <v>-72.700833333333335</v>
      </c>
    </row>
    <row r="516" spans="1:6" x14ac:dyDescent="0.25">
      <c r="A516" s="42">
        <v>515</v>
      </c>
      <c r="B516" s="47" t="s">
        <v>238</v>
      </c>
      <c r="C516" s="48" t="s">
        <v>421</v>
      </c>
      <c r="D516" s="48" t="str">
        <f t="shared" si="8"/>
        <v>C.InstitucionalChachagüí</v>
      </c>
      <c r="E516" s="49">
        <v>1.352138888888889</v>
      </c>
      <c r="F516" s="49">
        <v>-77.282072222222226</v>
      </c>
    </row>
    <row r="517" spans="1:6" x14ac:dyDescent="0.25">
      <c r="A517" s="42">
        <v>516</v>
      </c>
      <c r="B517" s="47" t="s">
        <v>239</v>
      </c>
      <c r="C517" s="48" t="s">
        <v>421</v>
      </c>
      <c r="D517" s="48" t="str">
        <f t="shared" si="8"/>
        <v>C.InstitucionalCharalá</v>
      </c>
      <c r="E517" s="49">
        <v>6.3073333333333332</v>
      </c>
      <c r="F517" s="49">
        <v>-73.165861111111113</v>
      </c>
    </row>
    <row r="518" spans="1:6" x14ac:dyDescent="0.25">
      <c r="A518" s="42">
        <v>517</v>
      </c>
      <c r="B518" s="47" t="s">
        <v>240</v>
      </c>
      <c r="C518" s="48" t="s">
        <v>421</v>
      </c>
      <c r="D518" s="48" t="str">
        <f t="shared" si="8"/>
        <v>C.InstitucionalCharta</v>
      </c>
      <c r="E518" s="49">
        <v>7.2908888888888885</v>
      </c>
      <c r="F518" s="49">
        <v>-72.967361111111117</v>
      </c>
    </row>
    <row r="519" spans="1:6" x14ac:dyDescent="0.25">
      <c r="A519" s="42">
        <v>518</v>
      </c>
      <c r="B519" s="47" t="s">
        <v>241</v>
      </c>
      <c r="C519" s="48" t="s">
        <v>421</v>
      </c>
      <c r="D519" s="48" t="str">
        <f t="shared" si="8"/>
        <v>C.InstitucionalChimayoi</v>
      </c>
      <c r="E519" s="49">
        <v>1.5538888888888889</v>
      </c>
      <c r="F519" s="49">
        <v>-77.063488888888884</v>
      </c>
    </row>
    <row r="520" spans="1:6" x14ac:dyDescent="0.25">
      <c r="A520" s="42">
        <v>519</v>
      </c>
      <c r="B520" s="47" t="s">
        <v>242</v>
      </c>
      <c r="C520" s="48" t="s">
        <v>421</v>
      </c>
      <c r="D520" s="48" t="str">
        <f t="shared" si="8"/>
        <v>C.InstitucionalChinchiná</v>
      </c>
      <c r="E520" s="49">
        <v>4.968694444444445</v>
      </c>
      <c r="F520" s="49">
        <v>-75.600611111111107</v>
      </c>
    </row>
    <row r="521" spans="1:6" x14ac:dyDescent="0.25">
      <c r="A521" s="42">
        <v>520</v>
      </c>
      <c r="B521" s="47" t="s">
        <v>243</v>
      </c>
      <c r="C521" s="48" t="s">
        <v>421</v>
      </c>
      <c r="D521" s="48" t="str">
        <f t="shared" si="8"/>
        <v>C.InstitucionalChita - Jericó</v>
      </c>
      <c r="E521" s="49">
        <v>6.1570277777777784</v>
      </c>
      <c r="F521" s="49">
        <v>-72.573555555555558</v>
      </c>
    </row>
    <row r="522" spans="1:6" x14ac:dyDescent="0.25">
      <c r="A522" s="42">
        <v>521</v>
      </c>
      <c r="B522" s="47" t="s">
        <v>244</v>
      </c>
      <c r="C522" s="48" t="s">
        <v>421</v>
      </c>
      <c r="D522" s="48" t="str">
        <f t="shared" si="8"/>
        <v>C.InstitucionalChoachí</v>
      </c>
      <c r="E522" s="49">
        <v>4.5452777777777778</v>
      </c>
      <c r="F522" s="49">
        <v>-73.938972222222219</v>
      </c>
    </row>
    <row r="523" spans="1:6" x14ac:dyDescent="0.25">
      <c r="A523" s="42">
        <v>522</v>
      </c>
      <c r="B523" s="47" t="s">
        <v>245</v>
      </c>
      <c r="C523" s="48" t="s">
        <v>421</v>
      </c>
      <c r="D523" s="48" t="str">
        <f t="shared" si="8"/>
        <v>C.InstitucionalChocontá</v>
      </c>
      <c r="E523" s="49">
        <v>5.1961388888888891</v>
      </c>
      <c r="F523" s="49">
        <v>-73.68727777777778</v>
      </c>
    </row>
    <row r="524" spans="1:6" x14ac:dyDescent="0.25">
      <c r="A524" s="42">
        <v>523</v>
      </c>
      <c r="B524" s="47" t="s">
        <v>246</v>
      </c>
      <c r="C524" s="48" t="s">
        <v>421</v>
      </c>
      <c r="D524" s="48" t="str">
        <f t="shared" si="8"/>
        <v>C.InstitucionalCisneros</v>
      </c>
      <c r="E524" s="49">
        <v>6.5406666666666666</v>
      </c>
      <c r="F524" s="49">
        <v>-75.137333333333345</v>
      </c>
    </row>
    <row r="525" spans="1:6" x14ac:dyDescent="0.25">
      <c r="A525" s="42">
        <v>524</v>
      </c>
      <c r="B525" s="47" t="s">
        <v>247</v>
      </c>
      <c r="C525" s="48" t="s">
        <v>421</v>
      </c>
      <c r="D525" s="48" t="str">
        <f t="shared" si="8"/>
        <v>C.InstitucionalCiudad Bolívar</v>
      </c>
      <c r="E525" s="49">
        <v>5.8374444444444444</v>
      </c>
      <c r="F525" s="49">
        <v>-76.025083333333328</v>
      </c>
    </row>
    <row r="526" spans="1:6" x14ac:dyDescent="0.25">
      <c r="A526" s="42">
        <v>525</v>
      </c>
      <c r="B526" s="47" t="s">
        <v>248</v>
      </c>
      <c r="C526" s="48" t="s">
        <v>421</v>
      </c>
      <c r="D526" s="48" t="str">
        <f t="shared" si="8"/>
        <v>C.InstitucionalColombia</v>
      </c>
      <c r="E526" s="49">
        <v>3.4114444444444443</v>
      </c>
      <c r="F526" s="49">
        <v>-74.879194444444437</v>
      </c>
    </row>
    <row r="527" spans="1:6" x14ac:dyDescent="0.25">
      <c r="A527" s="42">
        <v>526</v>
      </c>
      <c r="B527" s="47" t="s">
        <v>249</v>
      </c>
      <c r="C527" s="48" t="s">
        <v>421</v>
      </c>
      <c r="D527" s="48" t="str">
        <f t="shared" si="8"/>
        <v>C.InstitucionalConcepción</v>
      </c>
      <c r="E527" s="49">
        <v>6.3977777777777778</v>
      </c>
      <c r="F527" s="49">
        <v>-75.276444444444436</v>
      </c>
    </row>
    <row r="528" spans="1:6" x14ac:dyDescent="0.25">
      <c r="A528" s="42">
        <v>527</v>
      </c>
      <c r="B528" s="47" t="s">
        <v>250</v>
      </c>
      <c r="C528" s="48" t="s">
        <v>421</v>
      </c>
      <c r="D528" s="48" t="str">
        <f t="shared" si="8"/>
        <v>C.InstitucionalContadero</v>
      </c>
      <c r="E528" s="49">
        <v>0.91647222222222224</v>
      </c>
      <c r="F528" s="49">
        <v>-77.56572222222222</v>
      </c>
    </row>
    <row r="529" spans="1:6" x14ac:dyDescent="0.25">
      <c r="A529" s="42">
        <v>528</v>
      </c>
      <c r="B529" s="47" t="s">
        <v>251</v>
      </c>
      <c r="C529" s="48" t="s">
        <v>421</v>
      </c>
      <c r="D529" s="48" t="str">
        <f t="shared" si="8"/>
        <v>C.InstitucionalContratación</v>
      </c>
      <c r="E529" s="49">
        <v>6.2850555555555552</v>
      </c>
      <c r="F529" s="49">
        <v>-73.463944444444451</v>
      </c>
    </row>
    <row r="530" spans="1:6" x14ac:dyDescent="0.25">
      <c r="A530" s="42">
        <v>529</v>
      </c>
      <c r="B530" s="47" t="s">
        <v>252</v>
      </c>
      <c r="C530" s="48" t="s">
        <v>421</v>
      </c>
      <c r="D530" s="48" t="str">
        <f t="shared" si="8"/>
        <v>C.InstitucionalCoromoro</v>
      </c>
      <c r="E530" s="49">
        <v>6.2811666666666666</v>
      </c>
      <c r="F530" s="49">
        <v>-73.044694444444445</v>
      </c>
    </row>
    <row r="531" spans="1:6" x14ac:dyDescent="0.25">
      <c r="A531" s="42">
        <v>530</v>
      </c>
      <c r="B531" s="47" t="s">
        <v>253</v>
      </c>
      <c r="C531" s="48" t="s">
        <v>421</v>
      </c>
      <c r="D531" s="48" t="str">
        <f t="shared" si="8"/>
        <v>C.InstitucionalCucaita</v>
      </c>
      <c r="E531" s="49">
        <v>5.5238333333333332</v>
      </c>
      <c r="F531" s="49">
        <v>-73.44361111111111</v>
      </c>
    </row>
    <row r="532" spans="1:6" x14ac:dyDescent="0.25">
      <c r="A532" s="42">
        <v>531</v>
      </c>
      <c r="B532" s="47" t="s">
        <v>254</v>
      </c>
      <c r="C532" s="48" t="s">
        <v>421</v>
      </c>
      <c r="D532" s="48" t="str">
        <f t="shared" si="8"/>
        <v>C.InstitucionalCucunubá</v>
      </c>
      <c r="E532" s="49">
        <v>5.2140555555555554</v>
      </c>
      <c r="F532" s="49">
        <v>-73.774972222222218</v>
      </c>
    </row>
    <row r="533" spans="1:6" x14ac:dyDescent="0.25">
      <c r="A533" s="42">
        <v>532</v>
      </c>
      <c r="B533" s="47" t="s">
        <v>255</v>
      </c>
      <c r="C533" s="48" t="s">
        <v>421</v>
      </c>
      <c r="D533" s="48" t="str">
        <f t="shared" si="8"/>
        <v>C.InstitucionalDabeiba</v>
      </c>
      <c r="E533" s="49">
        <v>7.0265361111111106</v>
      </c>
      <c r="F533" s="49">
        <v>-76.252338888888886</v>
      </c>
    </row>
    <row r="534" spans="1:6" x14ac:dyDescent="0.25">
      <c r="A534" s="42">
        <v>533</v>
      </c>
      <c r="B534" s="47" t="s">
        <v>256</v>
      </c>
      <c r="C534" s="48" t="s">
        <v>421</v>
      </c>
      <c r="D534" s="48" t="str">
        <f t="shared" si="8"/>
        <v>C.InstitucionalDagua</v>
      </c>
      <c r="E534" s="49">
        <v>3.6730749999999999</v>
      </c>
      <c r="F534" s="49">
        <v>-76.652350000000013</v>
      </c>
    </row>
    <row r="535" spans="1:6" x14ac:dyDescent="0.25">
      <c r="A535" s="42">
        <v>534</v>
      </c>
      <c r="B535" s="47" t="s">
        <v>257</v>
      </c>
      <c r="C535" s="48" t="s">
        <v>421</v>
      </c>
      <c r="D535" s="48" t="str">
        <f t="shared" si="8"/>
        <v>C.InstitucionalEl Alguacil</v>
      </c>
      <c r="E535" s="49">
        <v>10.5075</v>
      </c>
      <c r="F535" s="49">
        <v>-73.55694444444444</v>
      </c>
    </row>
    <row r="536" spans="1:6" x14ac:dyDescent="0.25">
      <c r="A536" s="42">
        <v>535</v>
      </c>
      <c r="B536" s="47" t="s">
        <v>258</v>
      </c>
      <c r="C536" s="48" t="s">
        <v>421</v>
      </c>
      <c r="D536" s="48" t="str">
        <f t="shared" si="8"/>
        <v>C.InstitucionalEl Carmen</v>
      </c>
      <c r="E536" s="49">
        <v>8.501272222222223</v>
      </c>
      <c r="F536" s="49">
        <v>-73.446716666666674</v>
      </c>
    </row>
    <row r="537" spans="1:6" x14ac:dyDescent="0.25">
      <c r="A537" s="42">
        <v>536</v>
      </c>
      <c r="B537" s="47" t="s">
        <v>259</v>
      </c>
      <c r="C537" s="48" t="s">
        <v>421</v>
      </c>
      <c r="D537" s="48" t="str">
        <f t="shared" si="8"/>
        <v>C.InstitucionalEl Cocuy</v>
      </c>
      <c r="E537" s="49">
        <v>6.3727527777777775</v>
      </c>
      <c r="F537" s="49">
        <v>-72.477408333333329</v>
      </c>
    </row>
    <row r="538" spans="1:6" x14ac:dyDescent="0.25">
      <c r="A538" s="42">
        <v>537</v>
      </c>
      <c r="B538" s="47" t="s">
        <v>260</v>
      </c>
      <c r="C538" s="48" t="s">
        <v>421</v>
      </c>
      <c r="D538" s="48" t="str">
        <f t="shared" si="8"/>
        <v>C.InstitucionalEl Dovio</v>
      </c>
      <c r="E538" s="49">
        <v>4.5095000000000001</v>
      </c>
      <c r="F538" s="49">
        <v>-76.244944444444442</v>
      </c>
    </row>
    <row r="539" spans="1:6" x14ac:dyDescent="0.25">
      <c r="A539" s="42">
        <v>538</v>
      </c>
      <c r="B539" s="47" t="s">
        <v>261</v>
      </c>
      <c r="C539" s="48" t="s">
        <v>421</v>
      </c>
      <c r="D539" s="48" t="str">
        <f t="shared" si="8"/>
        <v>C.InstitucionalEl Espino</v>
      </c>
      <c r="E539" s="49">
        <v>6.5088944444444445</v>
      </c>
      <c r="F539" s="49">
        <v>-72.494711111111116</v>
      </c>
    </row>
    <row r="540" spans="1:6" x14ac:dyDescent="0.25">
      <c r="A540" s="42">
        <v>539</v>
      </c>
      <c r="B540" s="47" t="s">
        <v>262</v>
      </c>
      <c r="C540" s="48" t="s">
        <v>421</v>
      </c>
      <c r="D540" s="48" t="str">
        <f t="shared" si="8"/>
        <v>C.InstitucionalEl Rosario</v>
      </c>
      <c r="E540" s="49">
        <v>1.7377527777777779</v>
      </c>
      <c r="F540" s="49">
        <v>-77.335719444444436</v>
      </c>
    </row>
    <row r="541" spans="1:6" x14ac:dyDescent="0.25">
      <c r="A541" s="42">
        <v>540</v>
      </c>
      <c r="B541" s="47" t="s">
        <v>263</v>
      </c>
      <c r="C541" s="48" t="s">
        <v>421</v>
      </c>
      <c r="D541" s="48" t="str">
        <f t="shared" si="8"/>
        <v>C.InstitucionalEl Ruíz</v>
      </c>
      <c r="E541" s="49">
        <v>4.9512777777777783</v>
      </c>
      <c r="F541" s="49">
        <v>-75.351499999999987</v>
      </c>
    </row>
    <row r="542" spans="1:6" x14ac:dyDescent="0.25">
      <c r="A542" s="42">
        <v>541</v>
      </c>
      <c r="B542" s="47" t="s">
        <v>264</v>
      </c>
      <c r="C542" s="48" t="s">
        <v>421</v>
      </c>
      <c r="D542" s="48" t="str">
        <f t="shared" si="8"/>
        <v>C.InstitucionalEl Tablón de Gómez</v>
      </c>
      <c r="E542" s="49">
        <v>1.4241111111111111</v>
      </c>
      <c r="F542" s="49">
        <v>-77.089888888888879</v>
      </c>
    </row>
    <row r="543" spans="1:6" x14ac:dyDescent="0.25">
      <c r="A543" s="42">
        <v>542</v>
      </c>
      <c r="B543" s="47" t="s">
        <v>265</v>
      </c>
      <c r="C543" s="48" t="s">
        <v>421</v>
      </c>
      <c r="D543" s="48" t="str">
        <f t="shared" si="8"/>
        <v>C.InstitucionalEl Tambo</v>
      </c>
      <c r="E543" s="49">
        <v>1.4240361111111113</v>
      </c>
      <c r="F543" s="49">
        <v>-77.391875000000013</v>
      </c>
    </row>
    <row r="544" spans="1:6" x14ac:dyDescent="0.25">
      <c r="A544" s="42">
        <v>543</v>
      </c>
      <c r="B544" s="47" t="s">
        <v>266</v>
      </c>
      <c r="C544" s="48" t="s">
        <v>421</v>
      </c>
      <c r="D544" s="48" t="str">
        <f t="shared" si="8"/>
        <v>C.InstitucionalEntrerríos</v>
      </c>
      <c r="E544" s="49">
        <v>6.5759722222222221</v>
      </c>
      <c r="F544" s="49">
        <v>-75.516000000000005</v>
      </c>
    </row>
    <row r="545" spans="1:6" x14ac:dyDescent="0.25">
      <c r="A545" s="42">
        <v>544</v>
      </c>
      <c r="B545" s="47" t="s">
        <v>267</v>
      </c>
      <c r="C545" s="48" t="s">
        <v>421</v>
      </c>
      <c r="D545" s="48" t="str">
        <f t="shared" si="8"/>
        <v>C.InstitucionalFortul</v>
      </c>
      <c r="E545" s="49">
        <v>6.7888083333333329</v>
      </c>
      <c r="F545" s="49">
        <v>-71.77388333333333</v>
      </c>
    </row>
    <row r="546" spans="1:6" x14ac:dyDescent="0.25">
      <c r="A546" s="42">
        <v>545</v>
      </c>
      <c r="B546" s="47" t="s">
        <v>268</v>
      </c>
      <c r="C546" s="48" t="s">
        <v>421</v>
      </c>
      <c r="D546" s="48" t="str">
        <f t="shared" si="8"/>
        <v>C.InstitucionalFrontino</v>
      </c>
      <c r="E546" s="49">
        <v>6.7846333333333328</v>
      </c>
      <c r="F546" s="49">
        <v>-76.175205555555564</v>
      </c>
    </row>
    <row r="547" spans="1:6" x14ac:dyDescent="0.25">
      <c r="A547" s="42">
        <v>546</v>
      </c>
      <c r="B547" s="47" t="s">
        <v>269</v>
      </c>
      <c r="C547" s="48" t="s">
        <v>421</v>
      </c>
      <c r="D547" s="48" t="str">
        <f t="shared" si="8"/>
        <v>C.InstitucionalGabinete</v>
      </c>
      <c r="E547" s="49">
        <v>1.8848611111111111</v>
      </c>
      <c r="F547" s="49">
        <v>-75.673866666666669</v>
      </c>
    </row>
    <row r="548" spans="1:6" x14ac:dyDescent="0.25">
      <c r="A548" s="42">
        <v>547</v>
      </c>
      <c r="B548" s="47" t="s">
        <v>270</v>
      </c>
      <c r="C548" s="48" t="s">
        <v>421</v>
      </c>
      <c r="D548" s="48" t="str">
        <f t="shared" si="8"/>
        <v>C.InstitucionalGachetá - Cerro Órganos</v>
      </c>
      <c r="E548" s="49">
        <v>4.8175277777777774</v>
      </c>
      <c r="F548" s="49">
        <v>-73.630944444444438</v>
      </c>
    </row>
    <row r="549" spans="1:6" x14ac:dyDescent="0.25">
      <c r="A549" s="42">
        <v>548</v>
      </c>
      <c r="B549" s="47" t="s">
        <v>271</v>
      </c>
      <c r="C549" s="48" t="s">
        <v>421</v>
      </c>
      <c r="D549" s="48" t="str">
        <f t="shared" si="8"/>
        <v>C.InstitucionalGaleras</v>
      </c>
      <c r="E549" s="49">
        <v>1.2097222222222221</v>
      </c>
      <c r="F549" s="49">
        <v>-77.357249999999993</v>
      </c>
    </row>
    <row r="550" spans="1:6" x14ac:dyDescent="0.25">
      <c r="A550" s="42">
        <v>549</v>
      </c>
      <c r="B550" s="47" t="s">
        <v>272</v>
      </c>
      <c r="C550" s="48" t="s">
        <v>421</v>
      </c>
      <c r="D550" s="48" t="str">
        <f t="shared" si="8"/>
        <v>C.InstitucionalGénova</v>
      </c>
      <c r="E550" s="49">
        <v>4.2457222222222226</v>
      </c>
      <c r="F550" s="49">
        <v>-75.751944444444447</v>
      </c>
    </row>
    <row r="551" spans="1:6" x14ac:dyDescent="0.25">
      <c r="A551" s="42">
        <v>550</v>
      </c>
      <c r="B551" s="47" t="s">
        <v>273</v>
      </c>
      <c r="C551" s="48" t="s">
        <v>421</v>
      </c>
      <c r="D551" s="48" t="str">
        <f t="shared" si="8"/>
        <v>C.InstitucionalGómez Plata</v>
      </c>
      <c r="E551" s="49">
        <v>6.6590305555555558</v>
      </c>
      <c r="F551" s="49">
        <v>-75.219580555555552</v>
      </c>
    </row>
    <row r="552" spans="1:6" x14ac:dyDescent="0.25">
      <c r="A552" s="42">
        <v>551</v>
      </c>
      <c r="B552" s="47" t="s">
        <v>274</v>
      </c>
      <c r="C552" s="48" t="s">
        <v>421</v>
      </c>
      <c r="D552" s="48" t="str">
        <f t="shared" si="8"/>
        <v>C.InstitucionalGranada - Antioquia</v>
      </c>
      <c r="E552" s="49">
        <v>6.1404166666666669</v>
      </c>
      <c r="F552" s="49">
        <v>-75.186500000000009</v>
      </c>
    </row>
    <row r="553" spans="1:6" x14ac:dyDescent="0.25">
      <c r="A553" s="42">
        <v>552</v>
      </c>
      <c r="B553" s="47" t="s">
        <v>275</v>
      </c>
      <c r="C553" s="48" t="s">
        <v>421</v>
      </c>
      <c r="D553" s="48" t="str">
        <f t="shared" si="8"/>
        <v>C.InstitucionalGranada - Cundinamarca</v>
      </c>
      <c r="E553" s="49">
        <v>4.5200972222222218</v>
      </c>
      <c r="F553" s="49">
        <v>-74.30749999999999</v>
      </c>
    </row>
    <row r="554" spans="1:6" x14ac:dyDescent="0.25">
      <c r="A554" s="42">
        <v>553</v>
      </c>
      <c r="B554" s="47" t="s">
        <v>276</v>
      </c>
      <c r="C554" s="48" t="s">
        <v>421</v>
      </c>
      <c r="D554" s="48" t="str">
        <f t="shared" si="8"/>
        <v>C.InstitucionalGuachetá</v>
      </c>
      <c r="E554" s="49">
        <v>5.3637388888888884</v>
      </c>
      <c r="F554" s="49">
        <v>-73.691511111111112</v>
      </c>
    </row>
    <row r="555" spans="1:6" x14ac:dyDescent="0.25">
      <c r="A555" s="42">
        <v>554</v>
      </c>
      <c r="B555" s="47" t="s">
        <v>277</v>
      </c>
      <c r="C555" s="48" t="s">
        <v>421</v>
      </c>
      <c r="D555" s="48" t="str">
        <f t="shared" si="8"/>
        <v>C.InstitucionalGuadalupe</v>
      </c>
      <c r="E555" s="49">
        <v>6.8177777777777777</v>
      </c>
      <c r="F555" s="49">
        <v>-75.239861111111111</v>
      </c>
    </row>
    <row r="556" spans="1:6" x14ac:dyDescent="0.25">
      <c r="A556" s="42">
        <v>555</v>
      </c>
      <c r="B556" s="47" t="s">
        <v>278</v>
      </c>
      <c r="C556" s="48" t="s">
        <v>421</v>
      </c>
      <c r="D556" s="48" t="str">
        <f t="shared" si="8"/>
        <v>C.InstitucionalGuaduas</v>
      </c>
      <c r="E556" s="49">
        <v>5.0767499999999997</v>
      </c>
      <c r="F556" s="49">
        <v>-74.592861111111105</v>
      </c>
    </row>
    <row r="557" spans="1:6" x14ac:dyDescent="0.25">
      <c r="A557" s="42">
        <v>556</v>
      </c>
      <c r="B557" s="47" t="s">
        <v>279</v>
      </c>
      <c r="C557" s="48" t="s">
        <v>421</v>
      </c>
      <c r="D557" s="48" t="str">
        <f t="shared" si="8"/>
        <v>C.InstitucionalGuateque (Valle de Tenza 2) - Sutatenza</v>
      </c>
      <c r="E557" s="49">
        <v>5.0363361111111109</v>
      </c>
      <c r="F557" s="49">
        <v>-73.426458333333343</v>
      </c>
    </row>
    <row r="558" spans="1:6" x14ac:dyDescent="0.25">
      <c r="A558" s="42">
        <v>557</v>
      </c>
      <c r="B558" s="47" t="s">
        <v>280</v>
      </c>
      <c r="C558" s="48" t="s">
        <v>421</v>
      </c>
      <c r="D558" s="48" t="str">
        <f t="shared" si="8"/>
        <v>C.InstitucionalGuayabetal</v>
      </c>
      <c r="E558" s="49">
        <v>4.2261111111111109</v>
      </c>
      <c r="F558" s="49">
        <v>-73.831499999999991</v>
      </c>
    </row>
    <row r="559" spans="1:6" x14ac:dyDescent="0.25">
      <c r="A559" s="42">
        <v>558</v>
      </c>
      <c r="B559" s="47" t="s">
        <v>281</v>
      </c>
      <c r="C559" s="48" t="s">
        <v>421</v>
      </c>
      <c r="D559" s="48" t="str">
        <f t="shared" si="8"/>
        <v>C.InstitucionalHeliconia</v>
      </c>
      <c r="E559" s="49">
        <v>6.1936388888888887</v>
      </c>
      <c r="F559" s="49">
        <v>-75.742416666666671</v>
      </c>
    </row>
    <row r="560" spans="1:6" x14ac:dyDescent="0.25">
      <c r="A560" s="42">
        <v>559</v>
      </c>
      <c r="B560" s="47" t="s">
        <v>282</v>
      </c>
      <c r="C560" s="48" t="s">
        <v>421</v>
      </c>
      <c r="D560" s="48" t="str">
        <f t="shared" si="8"/>
        <v>C.InstitucionalInírida</v>
      </c>
      <c r="E560" s="49">
        <v>3.8690277777777777</v>
      </c>
      <c r="F560" s="49">
        <v>-67.921416666666673</v>
      </c>
    </row>
    <row r="561" spans="1:6" x14ac:dyDescent="0.25">
      <c r="A561" s="42">
        <v>560</v>
      </c>
      <c r="B561" s="47" t="s">
        <v>283</v>
      </c>
      <c r="C561" s="48" t="s">
        <v>421</v>
      </c>
      <c r="D561" s="48" t="str">
        <f t="shared" si="8"/>
        <v>C.InstitucionalInzá</v>
      </c>
      <c r="E561" s="49">
        <v>2.575047222222222</v>
      </c>
      <c r="F561" s="49">
        <v>-76.008897222222217</v>
      </c>
    </row>
    <row r="562" spans="1:6" x14ac:dyDescent="0.25">
      <c r="A562" s="42">
        <v>561</v>
      </c>
      <c r="B562" s="47" t="s">
        <v>284</v>
      </c>
      <c r="C562" s="48" t="s">
        <v>421</v>
      </c>
      <c r="D562" s="48" t="str">
        <f t="shared" si="8"/>
        <v>C.InstitucionalItagüí</v>
      </c>
      <c r="E562" s="49">
        <v>6.1433888888888895</v>
      </c>
      <c r="F562" s="49">
        <v>-75.601508333333328</v>
      </c>
    </row>
    <row r="563" spans="1:6" x14ac:dyDescent="0.25">
      <c r="A563" s="42">
        <v>562</v>
      </c>
      <c r="B563" s="47" t="s">
        <v>285</v>
      </c>
      <c r="C563" s="48" t="s">
        <v>421</v>
      </c>
      <c r="D563" s="48" t="str">
        <f t="shared" si="8"/>
        <v>C.InstitucionalItuango</v>
      </c>
      <c r="E563" s="49">
        <v>7.1563777777777782</v>
      </c>
      <c r="F563" s="49">
        <v>-75.789458333333329</v>
      </c>
    </row>
    <row r="564" spans="1:6" x14ac:dyDescent="0.25">
      <c r="A564" s="42">
        <v>563</v>
      </c>
      <c r="B564" s="47" t="s">
        <v>286</v>
      </c>
      <c r="C564" s="48" t="s">
        <v>421</v>
      </c>
      <c r="D564" s="48" t="str">
        <f t="shared" si="8"/>
        <v>C.InstitucionalJalisco</v>
      </c>
      <c r="E564" s="49">
        <v>4.5580555555555557</v>
      </c>
      <c r="F564" s="49">
        <v>-74.140966666666671</v>
      </c>
    </row>
    <row r="565" spans="1:6" x14ac:dyDescent="0.25">
      <c r="A565" s="42">
        <v>564</v>
      </c>
      <c r="B565" s="47" t="s">
        <v>287</v>
      </c>
      <c r="C565" s="48" t="s">
        <v>421</v>
      </c>
      <c r="D565" s="48" t="str">
        <f t="shared" si="8"/>
        <v>C.InstitucionalJardín</v>
      </c>
      <c r="E565" s="49">
        <v>5.5925555555555553</v>
      </c>
      <c r="F565" s="49">
        <v>-75.830444444444439</v>
      </c>
    </row>
    <row r="566" spans="1:6" x14ac:dyDescent="0.25">
      <c r="A566" s="42">
        <v>565</v>
      </c>
      <c r="B566" s="47" t="s">
        <v>288</v>
      </c>
      <c r="C566" s="48" t="s">
        <v>421</v>
      </c>
      <c r="D566" s="48" t="str">
        <f t="shared" si="8"/>
        <v>C.InstitucionalJericó</v>
      </c>
      <c r="E566" s="49">
        <v>5.7882222222222222</v>
      </c>
      <c r="F566" s="49">
        <v>-75.77480555555556</v>
      </c>
    </row>
    <row r="567" spans="1:6" x14ac:dyDescent="0.25">
      <c r="A567" s="42">
        <v>566</v>
      </c>
      <c r="B567" s="47" t="s">
        <v>289</v>
      </c>
      <c r="C567" s="48" t="s">
        <v>421</v>
      </c>
      <c r="D567" s="48" t="str">
        <f t="shared" si="8"/>
        <v>C.InstitucionalJuradó</v>
      </c>
      <c r="E567" s="49">
        <v>7.117430555555555</v>
      </c>
      <c r="F567" s="49">
        <v>-77.7714</v>
      </c>
    </row>
    <row r="568" spans="1:6" x14ac:dyDescent="0.25">
      <c r="A568" s="42">
        <v>567</v>
      </c>
      <c r="B568" s="47" t="s">
        <v>290</v>
      </c>
      <c r="C568" s="48" t="s">
        <v>421</v>
      </c>
      <c r="D568" s="48" t="str">
        <f t="shared" si="8"/>
        <v>C.InstitucionalJurisdicciones</v>
      </c>
      <c r="E568" s="49">
        <v>7.8466666666666667</v>
      </c>
      <c r="F568" s="49">
        <v>-73.225277777777777</v>
      </c>
    </row>
    <row r="569" spans="1:6" x14ac:dyDescent="0.25">
      <c r="A569" s="42">
        <v>568</v>
      </c>
      <c r="B569" s="47" t="s">
        <v>291</v>
      </c>
      <c r="C569" s="48" t="s">
        <v>421</v>
      </c>
      <c r="D569" s="48" t="str">
        <f t="shared" si="8"/>
        <v>C.InstitucionalLa Argentina</v>
      </c>
      <c r="E569" s="49">
        <v>2.2033333333333336</v>
      </c>
      <c r="F569" s="49">
        <v>-76.044972222222214</v>
      </c>
    </row>
    <row r="570" spans="1:6" x14ac:dyDescent="0.25">
      <c r="A570" s="42">
        <v>569</v>
      </c>
      <c r="B570" s="47" t="s">
        <v>292</v>
      </c>
      <c r="C570" s="48" t="s">
        <v>421</v>
      </c>
      <c r="D570" s="48" t="str">
        <f t="shared" si="8"/>
        <v>C.InstitucionalLa Azalea</v>
      </c>
      <c r="E570" s="49">
        <v>3.8649333333333336</v>
      </c>
      <c r="F570" s="49">
        <v>-76.241083333333336</v>
      </c>
    </row>
    <row r="571" spans="1:6" x14ac:dyDescent="0.25">
      <c r="A571" s="42">
        <v>570</v>
      </c>
      <c r="B571" s="47" t="s">
        <v>293</v>
      </c>
      <c r="C571" s="48" t="s">
        <v>421</v>
      </c>
      <c r="D571" s="48" t="str">
        <f t="shared" si="8"/>
        <v>C.InstitucionalLa Calera</v>
      </c>
      <c r="E571" s="49">
        <v>4.7156388888888889</v>
      </c>
      <c r="F571" s="49">
        <v>-73.96286111111111</v>
      </c>
    </row>
    <row r="572" spans="1:6" x14ac:dyDescent="0.25">
      <c r="A572" s="42">
        <v>571</v>
      </c>
      <c r="B572" s="47" t="s">
        <v>294</v>
      </c>
      <c r="C572" s="48" t="s">
        <v>421</v>
      </c>
      <c r="D572" s="48" t="str">
        <f t="shared" si="8"/>
        <v>C.InstitucionalLa Capilla (Valle de Tenza 1)</v>
      </c>
      <c r="E572" s="49">
        <v>5.1061666666666667</v>
      </c>
      <c r="F572" s="49">
        <v>-73.494888888888894</v>
      </c>
    </row>
    <row r="573" spans="1:6" x14ac:dyDescent="0.25">
      <c r="A573" s="42">
        <v>572</v>
      </c>
      <c r="B573" s="47" t="s">
        <v>295</v>
      </c>
      <c r="C573" s="48" t="s">
        <v>421</v>
      </c>
      <c r="D573" s="48" t="str">
        <f t="shared" si="8"/>
        <v>C.InstitucionalLa Ceja</v>
      </c>
      <c r="E573" s="49">
        <v>6.0091666666666663</v>
      </c>
      <c r="F573" s="49">
        <v>-75.37747222222221</v>
      </c>
    </row>
    <row r="574" spans="1:6" x14ac:dyDescent="0.25">
      <c r="A574" s="42">
        <v>573</v>
      </c>
      <c r="B574" s="47" t="s">
        <v>296</v>
      </c>
      <c r="C574" s="48" t="s">
        <v>421</v>
      </c>
      <c r="D574" s="48" t="str">
        <f t="shared" si="8"/>
        <v>C.InstitucionalLa Celia</v>
      </c>
      <c r="E574" s="49">
        <v>4.9998055555555556</v>
      </c>
      <c r="F574" s="49">
        <v>-75.999027777777783</v>
      </c>
    </row>
    <row r="575" spans="1:6" x14ac:dyDescent="0.25">
      <c r="A575" s="42">
        <v>574</v>
      </c>
      <c r="B575" s="47" t="s">
        <v>297</v>
      </c>
      <c r="C575" s="48" t="s">
        <v>421</v>
      </c>
      <c r="D575" s="48" t="str">
        <f t="shared" si="8"/>
        <v>C.InstitucionalLa Cruz</v>
      </c>
      <c r="E575" s="49">
        <v>1.5945555555555557</v>
      </c>
      <c r="F575" s="49">
        <v>-76.973527777777775</v>
      </c>
    </row>
    <row r="576" spans="1:6" x14ac:dyDescent="0.25">
      <c r="A576" s="42">
        <v>575</v>
      </c>
      <c r="B576" s="47" t="s">
        <v>298</v>
      </c>
      <c r="C576" s="48" t="s">
        <v>421</v>
      </c>
      <c r="D576" s="48" t="str">
        <f t="shared" si="8"/>
        <v>C.InstitucionalLa Florida</v>
      </c>
      <c r="E576" s="49">
        <v>1.3118611111111111</v>
      </c>
      <c r="F576" s="49">
        <v>-77.383611111111122</v>
      </c>
    </row>
    <row r="577" spans="1:6" x14ac:dyDescent="0.25">
      <c r="A577" s="42">
        <v>576</v>
      </c>
      <c r="B577" s="47" t="s">
        <v>299</v>
      </c>
      <c r="C577" s="48" t="s">
        <v>421</v>
      </c>
      <c r="D577" s="48" t="str">
        <f t="shared" si="8"/>
        <v>C.InstitucionalLa Herrera</v>
      </c>
      <c r="E577" s="49">
        <v>3.2781277777777778</v>
      </c>
      <c r="F577" s="49">
        <v>-75.826666666666668</v>
      </c>
    </row>
    <row r="578" spans="1:6" x14ac:dyDescent="0.25">
      <c r="A578" s="42">
        <v>577</v>
      </c>
      <c r="B578" s="47" t="s">
        <v>300</v>
      </c>
      <c r="C578" s="48" t="s">
        <v>421</v>
      </c>
      <c r="D578" s="48" t="str">
        <f t="shared" si="8"/>
        <v>C.InstitucionalLa Marina</v>
      </c>
      <c r="E578" s="49">
        <v>4.0553333333333335</v>
      </c>
      <c r="F578" s="49">
        <v>-76.090166666666661</v>
      </c>
    </row>
    <row r="579" spans="1:6" x14ac:dyDescent="0.25">
      <c r="A579" s="42">
        <v>578</v>
      </c>
      <c r="B579" s="47" t="s">
        <v>301</v>
      </c>
      <c r="C579" s="48" t="s">
        <v>421</v>
      </c>
      <c r="D579" s="48" t="str">
        <f t="shared" ref="D579:D642" si="9">C579&amp;B579</f>
        <v>C.InstitucionalLa Pita</v>
      </c>
      <c r="E579" s="49">
        <v>9.6366666666666667</v>
      </c>
      <c r="F579" s="49">
        <v>-75.20472222222223</v>
      </c>
    </row>
    <row r="580" spans="1:6" x14ac:dyDescent="0.25">
      <c r="A580" s="42">
        <v>579</v>
      </c>
      <c r="B580" s="47" t="s">
        <v>302</v>
      </c>
      <c r="C580" s="48" t="s">
        <v>421</v>
      </c>
      <c r="D580" s="48" t="str">
        <f t="shared" si="9"/>
        <v>C.InstitucionalLa Popa</v>
      </c>
      <c r="E580" s="49">
        <v>10.42038611111111</v>
      </c>
      <c r="F580" s="49">
        <v>-75.525797222222224</v>
      </c>
    </row>
    <row r="581" spans="1:6" x14ac:dyDescent="0.25">
      <c r="A581" s="42">
        <v>580</v>
      </c>
      <c r="B581" s="47" t="s">
        <v>303</v>
      </c>
      <c r="C581" s="48" t="s">
        <v>421</v>
      </c>
      <c r="D581" s="48" t="str">
        <f t="shared" si="9"/>
        <v>C.InstitucionalLa Rusia</v>
      </c>
      <c r="E581" s="49">
        <v>5.8913888888888888</v>
      </c>
      <c r="F581" s="49">
        <v>-73.082222222222214</v>
      </c>
    </row>
    <row r="582" spans="1:6" x14ac:dyDescent="0.25">
      <c r="A582" s="42">
        <v>581</v>
      </c>
      <c r="B582" s="47" t="s">
        <v>304</v>
      </c>
      <c r="C582" s="48" t="s">
        <v>421</v>
      </c>
      <c r="D582" s="48" t="str">
        <f t="shared" si="9"/>
        <v>C.InstitucionalLa Vega - Cauca</v>
      </c>
      <c r="E582" s="49">
        <v>1.9993000000000001</v>
      </c>
      <c r="F582" s="49">
        <v>-76.783699999999996</v>
      </c>
    </row>
    <row r="583" spans="1:6" x14ac:dyDescent="0.25">
      <c r="A583" s="42">
        <v>582</v>
      </c>
      <c r="B583" s="47" t="s">
        <v>305</v>
      </c>
      <c r="C583" s="48" t="s">
        <v>421</v>
      </c>
      <c r="D583" s="48" t="str">
        <f t="shared" si="9"/>
        <v>C.InstitucionalLa Vega - Cundinamarca</v>
      </c>
      <c r="E583" s="49">
        <v>5.0035888888888893</v>
      </c>
      <c r="F583" s="49">
        <v>-74.33389722222222</v>
      </c>
    </row>
    <row r="584" spans="1:6" x14ac:dyDescent="0.25">
      <c r="A584" s="42">
        <v>583</v>
      </c>
      <c r="B584" s="47" t="s">
        <v>306</v>
      </c>
      <c r="C584" s="48" t="s">
        <v>421</v>
      </c>
      <c r="D584" s="48" t="str">
        <f t="shared" si="9"/>
        <v>C.InstitucionalLebrija</v>
      </c>
      <c r="E584" s="49">
        <v>7.0762222222222224</v>
      </c>
      <c r="F584" s="49">
        <v>-73.19672222222222</v>
      </c>
    </row>
    <row r="585" spans="1:6" x14ac:dyDescent="0.25">
      <c r="A585" s="42">
        <v>584</v>
      </c>
      <c r="B585" s="47" t="s">
        <v>307</v>
      </c>
      <c r="C585" s="48" t="s">
        <v>421</v>
      </c>
      <c r="D585" s="48" t="str">
        <f t="shared" si="9"/>
        <v>C.InstitucionalLengupá</v>
      </c>
      <c r="E585" s="49">
        <v>5.3938888888888892</v>
      </c>
      <c r="F585" s="49">
        <v>-73.231138888888893</v>
      </c>
    </row>
    <row r="586" spans="1:6" x14ac:dyDescent="0.25">
      <c r="A586" s="42">
        <v>585</v>
      </c>
      <c r="B586" s="47" t="s">
        <v>308</v>
      </c>
      <c r="C586" s="48" t="s">
        <v>421</v>
      </c>
      <c r="D586" s="48" t="str">
        <f t="shared" si="9"/>
        <v>C.InstitucionalLeticia</v>
      </c>
      <c r="E586" s="49">
        <v>-4.216277777777778</v>
      </c>
      <c r="F586" s="49">
        <v>-69.936527777777783</v>
      </c>
    </row>
    <row r="587" spans="1:6" x14ac:dyDescent="0.25">
      <c r="A587" s="42">
        <v>586</v>
      </c>
      <c r="B587" s="47" t="s">
        <v>309</v>
      </c>
      <c r="C587" s="48" t="s">
        <v>421</v>
      </c>
      <c r="D587" s="48" t="str">
        <f t="shared" si="9"/>
        <v>C.InstitucionalLiborina</v>
      </c>
      <c r="E587" s="49">
        <v>6.7152500000000002</v>
      </c>
      <c r="F587" s="49">
        <v>-75.791166666666669</v>
      </c>
    </row>
    <row r="588" spans="1:6" x14ac:dyDescent="0.25">
      <c r="A588" s="42">
        <v>587</v>
      </c>
      <c r="B588" s="47" t="s">
        <v>310</v>
      </c>
      <c r="C588" s="48" t="s">
        <v>421</v>
      </c>
      <c r="D588" s="48" t="str">
        <f t="shared" si="9"/>
        <v>C.InstitucionalLos Santos</v>
      </c>
      <c r="E588" s="49">
        <v>6.746777777777778</v>
      </c>
      <c r="F588" s="49">
        <v>-73.105083333333326</v>
      </c>
    </row>
    <row r="589" spans="1:6" x14ac:dyDescent="0.25">
      <c r="A589" s="42">
        <v>588</v>
      </c>
      <c r="B589" s="47" t="s">
        <v>311</v>
      </c>
      <c r="C589" s="48" t="s">
        <v>421</v>
      </c>
      <c r="D589" s="48" t="str">
        <f t="shared" si="9"/>
        <v>C.InstitucionalMadroño</v>
      </c>
      <c r="E589" s="49">
        <v>4.9380000000000006</v>
      </c>
      <c r="F589" s="49">
        <v>-75.822138888888887</v>
      </c>
    </row>
    <row r="590" spans="1:6" x14ac:dyDescent="0.25">
      <c r="A590" s="42">
        <v>589</v>
      </c>
      <c r="B590" s="47" t="s">
        <v>312</v>
      </c>
      <c r="C590" s="48" t="s">
        <v>421</v>
      </c>
      <c r="D590" s="48" t="str">
        <f t="shared" si="9"/>
        <v>C.InstitucionalMálaga</v>
      </c>
      <c r="E590" s="49">
        <v>6.6506472222222222</v>
      </c>
      <c r="F590" s="49">
        <v>-72.767505555555559</v>
      </c>
    </row>
    <row r="591" spans="1:6" x14ac:dyDescent="0.25">
      <c r="A591" s="42">
        <v>590</v>
      </c>
      <c r="B591" s="47" t="s">
        <v>313</v>
      </c>
      <c r="C591" s="48" t="s">
        <v>421</v>
      </c>
      <c r="D591" s="48" t="str">
        <f t="shared" si="9"/>
        <v>C.InstitucionalManjuí</v>
      </c>
      <c r="E591" s="49">
        <v>4.803055555555555</v>
      </c>
      <c r="F591" s="49">
        <v>-74.393333333333345</v>
      </c>
    </row>
    <row r="592" spans="1:6" x14ac:dyDescent="0.25">
      <c r="A592" s="42">
        <v>591</v>
      </c>
      <c r="B592" s="47" t="s">
        <v>314</v>
      </c>
      <c r="C592" s="48" t="s">
        <v>421</v>
      </c>
      <c r="D592" s="48" t="str">
        <f t="shared" si="9"/>
        <v>C.InstitucionalMaracaibo</v>
      </c>
      <c r="E592" s="49">
        <v>13.376444444444445</v>
      </c>
      <c r="F592" s="49">
        <v>-81.356277777777777</v>
      </c>
    </row>
    <row r="593" spans="1:6" x14ac:dyDescent="0.25">
      <c r="A593" s="42">
        <v>592</v>
      </c>
      <c r="B593" s="47" t="s">
        <v>315</v>
      </c>
      <c r="C593" s="48" t="s">
        <v>421</v>
      </c>
      <c r="D593" s="48" t="str">
        <f t="shared" si="9"/>
        <v>C.InstitucionalMariangola</v>
      </c>
      <c r="E593" s="49">
        <v>10.184222222222223</v>
      </c>
      <c r="F593" s="49">
        <v>-73.588499999999996</v>
      </c>
    </row>
    <row r="594" spans="1:6" x14ac:dyDescent="0.25">
      <c r="A594" s="42">
        <v>593</v>
      </c>
      <c r="B594" s="47" t="s">
        <v>316</v>
      </c>
      <c r="C594" s="48" t="s">
        <v>421</v>
      </c>
      <c r="D594" s="48" t="str">
        <f t="shared" si="9"/>
        <v>C.InstitucionalMartinica</v>
      </c>
      <c r="E594" s="49">
        <v>4.4073611111111113</v>
      </c>
      <c r="F594" s="49">
        <v>-75.223250000000007</v>
      </c>
    </row>
    <row r="595" spans="1:6" x14ac:dyDescent="0.25">
      <c r="A595" s="42">
        <v>594</v>
      </c>
      <c r="B595" s="47" t="s">
        <v>317</v>
      </c>
      <c r="C595" s="48" t="s">
        <v>421</v>
      </c>
      <c r="D595" s="48" t="str">
        <f t="shared" si="9"/>
        <v>C.InstitucionalMirador</v>
      </c>
      <c r="E595" s="49">
        <v>1.0695833333333333</v>
      </c>
      <c r="F595" s="49">
        <v>-76.736199999999997</v>
      </c>
    </row>
    <row r="596" spans="1:6" x14ac:dyDescent="0.25">
      <c r="A596" s="42">
        <v>595</v>
      </c>
      <c r="B596" s="47" t="s">
        <v>318</v>
      </c>
      <c r="C596" s="48" t="s">
        <v>421</v>
      </c>
      <c r="D596" s="48" t="str">
        <f t="shared" si="9"/>
        <v>C.InstitucionalMiraflores</v>
      </c>
      <c r="E596" s="49">
        <v>5.1315972222222221</v>
      </c>
      <c r="F596" s="49">
        <v>-73.102444444444444</v>
      </c>
    </row>
    <row r="597" spans="1:6" x14ac:dyDescent="0.25">
      <c r="A597" s="42">
        <v>596</v>
      </c>
      <c r="B597" s="47" t="s">
        <v>319</v>
      </c>
      <c r="C597" s="48" t="s">
        <v>421</v>
      </c>
      <c r="D597" s="48" t="str">
        <f t="shared" si="9"/>
        <v>C.InstitucionalMitú</v>
      </c>
      <c r="E597" s="49">
        <v>1.2588611111111112</v>
      </c>
      <c r="F597" s="49">
        <v>-70.237166666666667</v>
      </c>
    </row>
    <row r="598" spans="1:6" x14ac:dyDescent="0.25">
      <c r="A598" s="42">
        <v>597</v>
      </c>
      <c r="B598" s="47" t="s">
        <v>320</v>
      </c>
      <c r="C598" s="48" t="s">
        <v>421</v>
      </c>
      <c r="D598" s="48" t="str">
        <f t="shared" si="9"/>
        <v>C.InstitucionalMoniquirá</v>
      </c>
      <c r="E598" s="49">
        <v>5.8737777777777787</v>
      </c>
      <c r="F598" s="49">
        <v>-73.602611111111102</v>
      </c>
    </row>
    <row r="599" spans="1:6" x14ac:dyDescent="0.25">
      <c r="A599" s="42">
        <v>598</v>
      </c>
      <c r="B599" s="47" t="s">
        <v>321</v>
      </c>
      <c r="C599" s="48" t="s">
        <v>421</v>
      </c>
      <c r="D599" s="48" t="str">
        <f t="shared" si="9"/>
        <v>C.InstitucionalMontería</v>
      </c>
      <c r="E599" s="49">
        <v>8.8730555555555561</v>
      </c>
      <c r="F599" s="49">
        <v>-75.640833333333333</v>
      </c>
    </row>
    <row r="600" spans="1:6" x14ac:dyDescent="0.25">
      <c r="A600" s="42">
        <v>599</v>
      </c>
      <c r="B600" s="47" t="s">
        <v>322</v>
      </c>
      <c r="C600" s="48" t="s">
        <v>421</v>
      </c>
      <c r="D600" s="48" t="str">
        <f t="shared" si="9"/>
        <v>C.InstitucionalMontezuma</v>
      </c>
      <c r="E600" s="49">
        <v>5.2554722222222221</v>
      </c>
      <c r="F600" s="49">
        <v>-76.117666666666665</v>
      </c>
    </row>
    <row r="601" spans="1:6" x14ac:dyDescent="0.25">
      <c r="A601" s="42">
        <v>600</v>
      </c>
      <c r="B601" s="47" t="s">
        <v>323</v>
      </c>
      <c r="C601" s="48" t="s">
        <v>421</v>
      </c>
      <c r="D601" s="48" t="str">
        <f t="shared" si="9"/>
        <v>C.InstitucionalMunchique</v>
      </c>
      <c r="E601" s="49">
        <v>2.515827777777778</v>
      </c>
      <c r="F601" s="49">
        <v>-76.955130555555556</v>
      </c>
    </row>
    <row r="602" spans="1:6" x14ac:dyDescent="0.25">
      <c r="A602" s="42">
        <v>601</v>
      </c>
      <c r="B602" s="47" t="s">
        <v>324</v>
      </c>
      <c r="C602" s="48" t="s">
        <v>421</v>
      </c>
      <c r="D602" s="48" t="str">
        <f t="shared" si="9"/>
        <v>C.InstitucionalMutatá</v>
      </c>
      <c r="E602" s="49">
        <v>7.2365000000000004</v>
      </c>
      <c r="F602" s="49">
        <v>-76.432611111111115</v>
      </c>
    </row>
    <row r="603" spans="1:6" x14ac:dyDescent="0.25">
      <c r="A603" s="42">
        <v>602</v>
      </c>
      <c r="B603" s="47" t="s">
        <v>325</v>
      </c>
      <c r="C603" s="48" t="s">
        <v>421</v>
      </c>
      <c r="D603" s="48" t="str">
        <f t="shared" si="9"/>
        <v>C.InstitucionalNemocón</v>
      </c>
      <c r="E603" s="49">
        <v>5.0627277777777779</v>
      </c>
      <c r="F603" s="49">
        <v>-73.88080833333332</v>
      </c>
    </row>
    <row r="604" spans="1:6" x14ac:dyDescent="0.25">
      <c r="A604" s="42">
        <v>603</v>
      </c>
      <c r="B604" s="47" t="s">
        <v>326</v>
      </c>
      <c r="C604" s="48" t="s">
        <v>421</v>
      </c>
      <c r="D604" s="48" t="str">
        <f t="shared" si="9"/>
        <v>C.InstitucionalNuevo Colón</v>
      </c>
      <c r="E604" s="49">
        <v>5.3567666666666662</v>
      </c>
      <c r="F604" s="49">
        <v>-73.418772222222231</v>
      </c>
    </row>
    <row r="605" spans="1:6" x14ac:dyDescent="0.25">
      <c r="A605" s="42">
        <v>604</v>
      </c>
      <c r="B605" s="47" t="s">
        <v>327</v>
      </c>
      <c r="C605" s="48" t="s">
        <v>421</v>
      </c>
      <c r="D605" s="48" t="str">
        <f t="shared" si="9"/>
        <v>C.InstitucionalOiba</v>
      </c>
      <c r="E605" s="49">
        <v>6.2669083333333333</v>
      </c>
      <c r="F605" s="49">
        <v>-73.302938888888889</v>
      </c>
    </row>
    <row r="606" spans="1:6" x14ac:dyDescent="0.25">
      <c r="A606" s="42">
        <v>605</v>
      </c>
      <c r="B606" s="47" t="s">
        <v>328</v>
      </c>
      <c r="C606" s="48" t="s">
        <v>421</v>
      </c>
      <c r="D606" s="48" t="str">
        <f t="shared" si="9"/>
        <v>C.InstitucionalOtanche</v>
      </c>
      <c r="E606" s="49">
        <v>5.6878333333333337</v>
      </c>
      <c r="F606" s="49">
        <v>-74.188083333333338</v>
      </c>
    </row>
    <row r="607" spans="1:6" x14ac:dyDescent="0.25">
      <c r="A607" s="42">
        <v>606</v>
      </c>
      <c r="B607" s="47" t="s">
        <v>329</v>
      </c>
      <c r="C607" s="48" t="s">
        <v>421</v>
      </c>
      <c r="D607" s="48" t="str">
        <f t="shared" si="9"/>
        <v>C.InstitucionalPacho</v>
      </c>
      <c r="E607" s="49">
        <v>5.1858305555555555</v>
      </c>
      <c r="F607" s="49">
        <v>-74.140158333333346</v>
      </c>
    </row>
    <row r="608" spans="1:6" x14ac:dyDescent="0.25">
      <c r="A608" s="42">
        <v>607</v>
      </c>
      <c r="B608" s="47" t="s">
        <v>330</v>
      </c>
      <c r="C608" s="48" t="s">
        <v>421</v>
      </c>
      <c r="D608" s="48" t="str">
        <f t="shared" si="9"/>
        <v>C.InstitucionalPadre Amaya</v>
      </c>
      <c r="E608" s="49">
        <v>6.2799638888888891</v>
      </c>
      <c r="F608" s="49">
        <v>-75.68621111111112</v>
      </c>
    </row>
    <row r="609" spans="1:6" x14ac:dyDescent="0.25">
      <c r="A609" s="42">
        <v>608</v>
      </c>
      <c r="B609" s="47" t="s">
        <v>331</v>
      </c>
      <c r="C609" s="48" t="s">
        <v>421</v>
      </c>
      <c r="D609" s="48" t="str">
        <f t="shared" si="9"/>
        <v>C.InstitucionalPaez - Cerro Peña Horqueta</v>
      </c>
      <c r="E609" s="49">
        <v>2.6526666666666667</v>
      </c>
      <c r="F609" s="49">
        <v>-75.997805555555558</v>
      </c>
    </row>
    <row r="610" spans="1:6" x14ac:dyDescent="0.25">
      <c r="A610" s="42">
        <v>609</v>
      </c>
      <c r="B610" s="47" t="s">
        <v>332</v>
      </c>
      <c r="C610" s="48" t="s">
        <v>421</v>
      </c>
      <c r="D610" s="48" t="str">
        <f t="shared" si="9"/>
        <v>C.InstitucionalPailitas*</v>
      </c>
      <c r="E610" s="49">
        <v>8.9555555555555557</v>
      </c>
      <c r="F610" s="49">
        <v>-73.619527777777776</v>
      </c>
    </row>
    <row r="611" spans="1:6" x14ac:dyDescent="0.25">
      <c r="A611" s="42">
        <v>610</v>
      </c>
      <c r="B611" s="47" t="s">
        <v>333</v>
      </c>
      <c r="C611" s="48" t="s">
        <v>421</v>
      </c>
      <c r="D611" s="48" t="str">
        <f t="shared" si="9"/>
        <v>C.InstitucionalPandi</v>
      </c>
      <c r="E611" s="49">
        <v>4.2102777777777778</v>
      </c>
      <c r="F611" s="49">
        <v>-74.485277777777782</v>
      </c>
    </row>
    <row r="612" spans="1:6" x14ac:dyDescent="0.25">
      <c r="A612" s="42">
        <v>611</v>
      </c>
      <c r="B612" s="47" t="s">
        <v>334</v>
      </c>
      <c r="C612" s="48" t="s">
        <v>421</v>
      </c>
      <c r="D612" s="48" t="str">
        <f t="shared" si="9"/>
        <v>C.InstitucionalPauna</v>
      </c>
      <c r="E612" s="49">
        <v>5.6448333333333327</v>
      </c>
      <c r="F612" s="49">
        <v>-73.981888888888889</v>
      </c>
    </row>
    <row r="613" spans="1:6" x14ac:dyDescent="0.25">
      <c r="A613" s="42">
        <v>612</v>
      </c>
      <c r="B613" s="47" t="s">
        <v>335</v>
      </c>
      <c r="C613" s="48" t="s">
        <v>421</v>
      </c>
      <c r="D613" s="48" t="str">
        <f t="shared" si="9"/>
        <v>C.InstitucionalPaz De Río</v>
      </c>
      <c r="E613" s="49">
        <v>5.9937777777777779</v>
      </c>
      <c r="F613" s="49">
        <v>-72.770472222222224</v>
      </c>
    </row>
    <row r="614" spans="1:6" x14ac:dyDescent="0.25">
      <c r="A614" s="42">
        <v>613</v>
      </c>
      <c r="B614" s="47" t="s">
        <v>336</v>
      </c>
      <c r="C614" s="48" t="s">
        <v>421</v>
      </c>
      <c r="D614" s="48" t="str">
        <f t="shared" si="9"/>
        <v>C.InstitucionalPitalito</v>
      </c>
      <c r="E614" s="49">
        <v>1.9331944444444442</v>
      </c>
      <c r="F614" s="49">
        <v>-76.00055555555555</v>
      </c>
    </row>
    <row r="615" spans="1:6" x14ac:dyDescent="0.25">
      <c r="A615" s="42">
        <v>614</v>
      </c>
      <c r="B615" s="47" t="s">
        <v>337</v>
      </c>
      <c r="C615" s="48" t="s">
        <v>421</v>
      </c>
      <c r="D615" s="48" t="str">
        <f t="shared" si="9"/>
        <v>C.InstitucionalPlanadas</v>
      </c>
      <c r="E615" s="49">
        <v>4.4363055555555562</v>
      </c>
      <c r="F615" s="49">
        <v>-75.620138888888889</v>
      </c>
    </row>
    <row r="616" spans="1:6" x14ac:dyDescent="0.25">
      <c r="A616" s="42">
        <v>615</v>
      </c>
      <c r="B616" s="47" t="s">
        <v>338</v>
      </c>
      <c r="C616" s="48" t="s">
        <v>421</v>
      </c>
      <c r="D616" s="48" t="str">
        <f t="shared" si="9"/>
        <v>C.InstitucionalPueblo Nuevo - Ocaña</v>
      </c>
      <c r="E616" s="49">
        <v>8.237277777777777</v>
      </c>
      <c r="F616" s="49">
        <v>-73.391538888888888</v>
      </c>
    </row>
    <row r="617" spans="1:6" x14ac:dyDescent="0.25">
      <c r="A617" s="42">
        <v>616</v>
      </c>
      <c r="B617" s="47" t="s">
        <v>339</v>
      </c>
      <c r="C617" s="48" t="s">
        <v>421</v>
      </c>
      <c r="D617" s="48" t="str">
        <f t="shared" si="9"/>
        <v>C.InstitucionalPuerto Carreño</v>
      </c>
      <c r="E617" s="49">
        <v>6.1843611111111114</v>
      </c>
      <c r="F617" s="49">
        <v>-67.48308333333334</v>
      </c>
    </row>
    <row r="618" spans="1:6" x14ac:dyDescent="0.25">
      <c r="A618" s="42">
        <v>617</v>
      </c>
      <c r="B618" s="47" t="s">
        <v>340</v>
      </c>
      <c r="C618" s="48" t="s">
        <v>421</v>
      </c>
      <c r="D618" s="48" t="str">
        <f t="shared" si="9"/>
        <v>C.InstitucionalPuerto Escondido</v>
      </c>
      <c r="E618" s="49">
        <v>9.0327777777777793</v>
      </c>
      <c r="F618" s="49">
        <v>-76.253611111111113</v>
      </c>
    </row>
    <row r="619" spans="1:6" x14ac:dyDescent="0.25">
      <c r="A619" s="42">
        <v>618</v>
      </c>
      <c r="B619" s="47" t="s">
        <v>341</v>
      </c>
      <c r="C619" s="48" t="s">
        <v>421</v>
      </c>
      <c r="D619" s="48" t="str">
        <f t="shared" si="9"/>
        <v>C.InstitucionalPuerto Leguízamo</v>
      </c>
      <c r="E619" s="49">
        <v>-0.19512499999999999</v>
      </c>
      <c r="F619" s="49">
        <v>-74.777702777777776</v>
      </c>
    </row>
    <row r="620" spans="1:6" x14ac:dyDescent="0.25">
      <c r="A620" s="42">
        <v>619</v>
      </c>
      <c r="B620" s="47" t="s">
        <v>342</v>
      </c>
      <c r="C620" s="48" t="s">
        <v>421</v>
      </c>
      <c r="D620" s="48" t="str">
        <f t="shared" si="9"/>
        <v>C.InstitucionalPuerto Nariño</v>
      </c>
      <c r="E620" s="49">
        <v>-3.7800277777777778</v>
      </c>
      <c r="F620" s="49">
        <v>-70.361777777777775</v>
      </c>
    </row>
    <row r="621" spans="1:6" x14ac:dyDescent="0.25">
      <c r="A621" s="42">
        <v>620</v>
      </c>
      <c r="B621" s="47" t="s">
        <v>343</v>
      </c>
      <c r="C621" s="48" t="s">
        <v>421</v>
      </c>
      <c r="D621" s="48" t="str">
        <f t="shared" si="9"/>
        <v>C.InstitucionalQuetame</v>
      </c>
      <c r="E621" s="49">
        <v>4.3178055555555552</v>
      </c>
      <c r="F621" s="49">
        <v>-73.859555555555545</v>
      </c>
    </row>
    <row r="622" spans="1:6" x14ac:dyDescent="0.25">
      <c r="A622" s="42">
        <v>621</v>
      </c>
      <c r="B622" s="47" t="s">
        <v>344</v>
      </c>
      <c r="C622" s="48" t="s">
        <v>421</v>
      </c>
      <c r="D622" s="48" t="str">
        <f t="shared" si="9"/>
        <v>C.InstitucionalQuininí</v>
      </c>
      <c r="E622" s="49">
        <v>4.3346361111111111</v>
      </c>
      <c r="F622" s="49">
        <v>-74.50204166666667</v>
      </c>
    </row>
    <row r="623" spans="1:6" x14ac:dyDescent="0.25">
      <c r="A623" s="42">
        <v>622</v>
      </c>
      <c r="B623" s="47" t="s">
        <v>345</v>
      </c>
      <c r="C623" s="48" t="s">
        <v>421</v>
      </c>
      <c r="D623" s="48" t="str">
        <f t="shared" si="9"/>
        <v>C.InstitucionalRáquira</v>
      </c>
      <c r="E623" s="49">
        <v>5.4902499999999996</v>
      </c>
      <c r="F623" s="49">
        <v>-73.621833333333328</v>
      </c>
    </row>
    <row r="624" spans="1:6" x14ac:dyDescent="0.25">
      <c r="A624" s="42">
        <v>623</v>
      </c>
      <c r="B624" s="47" t="s">
        <v>346</v>
      </c>
      <c r="C624" s="48" t="s">
        <v>421</v>
      </c>
      <c r="D624" s="48" t="str">
        <f t="shared" si="9"/>
        <v>C.InstitucionalRicaurte</v>
      </c>
      <c r="E624" s="49">
        <v>1.211111111111111</v>
      </c>
      <c r="F624" s="49">
        <v>-77.992500000000007</v>
      </c>
    </row>
    <row r="625" spans="1:6" x14ac:dyDescent="0.25">
      <c r="A625" s="42">
        <v>624</v>
      </c>
      <c r="B625" s="47" t="s">
        <v>347</v>
      </c>
      <c r="C625" s="48" t="s">
        <v>421</v>
      </c>
      <c r="D625" s="48" t="str">
        <f t="shared" si="9"/>
        <v>C.InstitucionalRío Blanco</v>
      </c>
      <c r="E625" s="49">
        <v>3.5370055555555555</v>
      </c>
      <c r="F625" s="49">
        <v>-75.621449999999996</v>
      </c>
    </row>
    <row r="626" spans="1:6" x14ac:dyDescent="0.25">
      <c r="A626" s="42">
        <v>625</v>
      </c>
      <c r="B626" s="47" t="s">
        <v>348</v>
      </c>
      <c r="C626" s="48" t="s">
        <v>421</v>
      </c>
      <c r="D626" s="48" t="str">
        <f t="shared" si="9"/>
        <v>C.InstitucionalRío Prado</v>
      </c>
      <c r="E626" s="49">
        <v>3.7444805555555556</v>
      </c>
      <c r="F626" s="49">
        <v>-74.896805555555559</v>
      </c>
    </row>
    <row r="627" spans="1:6" x14ac:dyDescent="0.25">
      <c r="A627" s="42">
        <v>626</v>
      </c>
      <c r="B627" s="47" t="s">
        <v>349</v>
      </c>
      <c r="C627" s="48" t="s">
        <v>421</v>
      </c>
      <c r="D627" s="48" t="str">
        <f t="shared" si="9"/>
        <v>C.InstitucionalRíonegro</v>
      </c>
      <c r="E627" s="49">
        <v>6.0515833333333333</v>
      </c>
      <c r="F627" s="49">
        <v>-75.402122222222232</v>
      </c>
    </row>
    <row r="628" spans="1:6" x14ac:dyDescent="0.25">
      <c r="A628" s="42">
        <v>627</v>
      </c>
      <c r="B628" s="47" t="s">
        <v>350</v>
      </c>
      <c r="C628" s="48" t="s">
        <v>421</v>
      </c>
      <c r="D628" s="48" t="str">
        <f t="shared" si="9"/>
        <v>C.InstitucionalRosas</v>
      </c>
      <c r="E628" s="49">
        <v>2.2594722222222221</v>
      </c>
      <c r="F628" s="49">
        <v>-76.72986111111112</v>
      </c>
    </row>
    <row r="629" spans="1:6" x14ac:dyDescent="0.25">
      <c r="A629" s="42">
        <v>628</v>
      </c>
      <c r="B629" s="47" t="s">
        <v>351</v>
      </c>
      <c r="C629" s="48" t="s">
        <v>421</v>
      </c>
      <c r="D629" s="48" t="str">
        <f t="shared" si="9"/>
        <v>C.InstitucionalSabanalarga</v>
      </c>
      <c r="E629" s="49">
        <v>6.8950416666666658</v>
      </c>
      <c r="F629" s="49">
        <v>-75.784258333333327</v>
      </c>
    </row>
    <row r="630" spans="1:6" x14ac:dyDescent="0.25">
      <c r="A630" s="42">
        <v>629</v>
      </c>
      <c r="B630" s="47" t="s">
        <v>352</v>
      </c>
      <c r="C630" s="48" t="s">
        <v>421</v>
      </c>
      <c r="D630" s="48" t="str">
        <f t="shared" si="9"/>
        <v>C.InstitucionalSaboyá</v>
      </c>
      <c r="E630" s="49">
        <v>5.7149166666666664</v>
      </c>
      <c r="F630" s="49">
        <v>-73.81272222222222</v>
      </c>
    </row>
    <row r="631" spans="1:6" x14ac:dyDescent="0.25">
      <c r="A631" s="42">
        <v>630</v>
      </c>
      <c r="B631" s="47" t="s">
        <v>353</v>
      </c>
      <c r="C631" s="48" t="s">
        <v>421</v>
      </c>
      <c r="D631" s="48" t="str">
        <f t="shared" si="9"/>
        <v>C.InstitucionalSalamina</v>
      </c>
      <c r="E631" s="49">
        <v>5.4318888888888894</v>
      </c>
      <c r="F631" s="49">
        <v>-75.507222222222225</v>
      </c>
    </row>
    <row r="632" spans="1:6" x14ac:dyDescent="0.25">
      <c r="A632" s="42">
        <v>631</v>
      </c>
      <c r="B632" s="47" t="s">
        <v>354</v>
      </c>
      <c r="C632" s="48" t="s">
        <v>421</v>
      </c>
      <c r="D632" s="48" t="str">
        <f t="shared" si="9"/>
        <v>C.InstitucionalSalazar de las Palmas - Gramalote</v>
      </c>
      <c r="E632" s="49">
        <v>7.8052777777777775</v>
      </c>
      <c r="F632" s="49">
        <v>-72.75833333333334</v>
      </c>
    </row>
    <row r="633" spans="1:6" x14ac:dyDescent="0.25">
      <c r="A633" s="42">
        <v>632</v>
      </c>
      <c r="B633" s="47" t="s">
        <v>355</v>
      </c>
      <c r="C633" s="48" t="s">
        <v>421</v>
      </c>
      <c r="D633" s="48" t="str">
        <f t="shared" si="9"/>
        <v>C.InstitucionalSalgar</v>
      </c>
      <c r="E633" s="49">
        <v>5.960836111111111</v>
      </c>
      <c r="F633" s="49">
        <v>-75.941177777777781</v>
      </c>
    </row>
    <row r="634" spans="1:6" x14ac:dyDescent="0.25">
      <c r="A634" s="42">
        <v>633</v>
      </c>
      <c r="B634" s="47" t="s">
        <v>356</v>
      </c>
      <c r="C634" s="48" t="s">
        <v>421</v>
      </c>
      <c r="D634" s="48" t="str">
        <f t="shared" si="9"/>
        <v>C.InstitucionalSamacá</v>
      </c>
      <c r="E634" s="49">
        <v>5.506277777777778</v>
      </c>
      <c r="F634" s="49">
        <v>-73.514583333333334</v>
      </c>
    </row>
    <row r="635" spans="1:6" x14ac:dyDescent="0.25">
      <c r="A635" s="42">
        <v>634</v>
      </c>
      <c r="B635" s="47" t="s">
        <v>357</v>
      </c>
      <c r="C635" s="48" t="s">
        <v>421</v>
      </c>
      <c r="D635" s="48" t="str">
        <f t="shared" si="9"/>
        <v>C.InstitucionalSamaniego</v>
      </c>
      <c r="E635" s="49">
        <v>1.3383611111111111</v>
      </c>
      <c r="F635" s="49">
        <v>-77.613277777777768</v>
      </c>
    </row>
    <row r="636" spans="1:6" x14ac:dyDescent="0.25">
      <c r="A636" s="42">
        <v>635</v>
      </c>
      <c r="B636" s="47" t="s">
        <v>358</v>
      </c>
      <c r="C636" s="48" t="s">
        <v>421</v>
      </c>
      <c r="D636" s="48" t="str">
        <f t="shared" si="9"/>
        <v>C.InstitucionalSan Agustín</v>
      </c>
      <c r="E636" s="49">
        <v>1.9057777777777778</v>
      </c>
      <c r="F636" s="49">
        <v>-76.304111111111112</v>
      </c>
    </row>
    <row r="637" spans="1:6" x14ac:dyDescent="0.25">
      <c r="A637" s="42">
        <v>636</v>
      </c>
      <c r="B637" s="47" t="s">
        <v>359</v>
      </c>
      <c r="C637" s="48" t="s">
        <v>421</v>
      </c>
      <c r="D637" s="48" t="str">
        <f t="shared" si="9"/>
        <v>C.InstitucionalSan Andrés - Huila</v>
      </c>
      <c r="E637" s="49">
        <v>3.0249166666666665</v>
      </c>
      <c r="F637" s="49">
        <v>-74.999499999999998</v>
      </c>
    </row>
    <row r="638" spans="1:6" x14ac:dyDescent="0.25">
      <c r="A638" s="42">
        <v>637</v>
      </c>
      <c r="B638" s="47" t="s">
        <v>360</v>
      </c>
      <c r="C638" s="48" t="s">
        <v>421</v>
      </c>
      <c r="D638" s="48" t="str">
        <f t="shared" si="9"/>
        <v>C.InstitucionalSan Andrés - Santander</v>
      </c>
      <c r="E638" s="49">
        <v>6.7383888888888892</v>
      </c>
      <c r="F638" s="49">
        <v>-72.839666666666659</v>
      </c>
    </row>
    <row r="639" spans="1:6" x14ac:dyDescent="0.25">
      <c r="A639" s="42">
        <v>638</v>
      </c>
      <c r="B639" s="47" t="s">
        <v>361</v>
      </c>
      <c r="C639" s="48" t="s">
        <v>421</v>
      </c>
      <c r="D639" s="48" t="str">
        <f t="shared" si="9"/>
        <v>C.InstitucionalSan Andrés de Cuerquía</v>
      </c>
      <c r="E639" s="49">
        <v>6.8982222222222216</v>
      </c>
      <c r="F639" s="49">
        <v>-75.674333333333337</v>
      </c>
    </row>
    <row r="640" spans="1:6" x14ac:dyDescent="0.25">
      <c r="A640" s="42">
        <v>639</v>
      </c>
      <c r="B640" s="47" t="s">
        <v>362</v>
      </c>
      <c r="C640" s="48" t="s">
        <v>421</v>
      </c>
      <c r="D640" s="48" t="str">
        <f t="shared" si="9"/>
        <v>C.InstitucionalSan Antonio</v>
      </c>
      <c r="E640" s="49">
        <v>3.9019999999999997</v>
      </c>
      <c r="F640" s="49">
        <v>-75.510555555555555</v>
      </c>
    </row>
    <row r="641" spans="1:6" x14ac:dyDescent="0.25">
      <c r="A641" s="42">
        <v>640</v>
      </c>
      <c r="B641" s="47" t="s">
        <v>363</v>
      </c>
      <c r="C641" s="48" t="s">
        <v>421</v>
      </c>
      <c r="D641" s="48" t="str">
        <f t="shared" si="9"/>
        <v>C.InstitucionalSan Carlos</v>
      </c>
      <c r="E641" s="49">
        <v>6.1697222222222221</v>
      </c>
      <c r="F641" s="49">
        <v>-74.991027777777774</v>
      </c>
    </row>
    <row r="642" spans="1:6" x14ac:dyDescent="0.25">
      <c r="A642" s="42">
        <v>641</v>
      </c>
      <c r="B642" s="47" t="s">
        <v>364</v>
      </c>
      <c r="C642" s="48" t="s">
        <v>421</v>
      </c>
      <c r="D642" s="48" t="str">
        <f t="shared" si="9"/>
        <v>C.InstitucionalSan Francisco</v>
      </c>
      <c r="E642" s="49">
        <v>4.9991666666666665</v>
      </c>
      <c r="F642" s="49">
        <v>-74.302777777777777</v>
      </c>
    </row>
    <row r="643" spans="1:6" x14ac:dyDescent="0.25">
      <c r="A643" s="42">
        <v>642</v>
      </c>
      <c r="B643" s="47" t="s">
        <v>365</v>
      </c>
      <c r="C643" s="48" t="s">
        <v>421</v>
      </c>
      <c r="D643" s="48" t="str">
        <f t="shared" ref="D643:D706" si="10">C643&amp;B643</f>
        <v>C.InstitucionalSan Gil</v>
      </c>
      <c r="E643" s="49">
        <v>6.5919999999999996</v>
      </c>
      <c r="F643" s="49">
        <v>-73.182222222222222</v>
      </c>
    </row>
    <row r="644" spans="1:6" x14ac:dyDescent="0.25">
      <c r="A644" s="42">
        <v>643</v>
      </c>
      <c r="B644" s="47" t="s">
        <v>366</v>
      </c>
      <c r="C644" s="48" t="s">
        <v>421</v>
      </c>
      <c r="D644" s="48" t="str">
        <f t="shared" si="10"/>
        <v>C.InstitucionalSan José de La Montaña</v>
      </c>
      <c r="E644" s="49">
        <v>6.8555555555555552</v>
      </c>
      <c r="F644" s="49">
        <v>-75.69316666666667</v>
      </c>
    </row>
    <row r="645" spans="1:6" x14ac:dyDescent="0.25">
      <c r="A645" s="42">
        <v>644</v>
      </c>
      <c r="B645" s="47" t="s">
        <v>367</v>
      </c>
      <c r="C645" s="48" t="s">
        <v>421</v>
      </c>
      <c r="D645" s="48" t="str">
        <f t="shared" si="10"/>
        <v>C.InstitucionalSan José del Guaviare</v>
      </c>
      <c r="E645" s="49">
        <v>2.5605833333333332</v>
      </c>
      <c r="F645" s="49">
        <v>-72.641500000000008</v>
      </c>
    </row>
    <row r="646" spans="1:6" x14ac:dyDescent="0.25">
      <c r="A646" s="42">
        <v>645</v>
      </c>
      <c r="B646" s="47" t="s">
        <v>368</v>
      </c>
      <c r="C646" s="48" t="s">
        <v>421</v>
      </c>
      <c r="D646" s="48" t="str">
        <f t="shared" si="10"/>
        <v>C.InstitucionalSan Juan de Urabá</v>
      </c>
      <c r="E646" s="49">
        <v>8.7624833333333338</v>
      </c>
      <c r="F646" s="49">
        <v>-76.514469444444444</v>
      </c>
    </row>
    <row r="647" spans="1:6" x14ac:dyDescent="0.25">
      <c r="A647" s="42">
        <v>646</v>
      </c>
      <c r="B647" s="47" t="s">
        <v>369</v>
      </c>
      <c r="C647" s="48" t="s">
        <v>421</v>
      </c>
      <c r="D647" s="48" t="str">
        <f t="shared" si="10"/>
        <v>C.InstitucionalSan Lorenzo</v>
      </c>
      <c r="E647" s="49">
        <v>1.5249166666666667</v>
      </c>
      <c r="F647" s="49">
        <v>-77.193250000000006</v>
      </c>
    </row>
    <row r="648" spans="1:6" x14ac:dyDescent="0.25">
      <c r="A648" s="42">
        <v>647</v>
      </c>
      <c r="B648" s="47" t="s">
        <v>370</v>
      </c>
      <c r="C648" s="48" t="s">
        <v>421</v>
      </c>
      <c r="D648" s="48" t="str">
        <f t="shared" si="10"/>
        <v>C.InstitucionalSan Luis De Gaceno</v>
      </c>
      <c r="E648" s="49">
        <v>4.8196694444444441</v>
      </c>
      <c r="F648" s="49">
        <v>-73.159366666666671</v>
      </c>
    </row>
    <row r="649" spans="1:6" x14ac:dyDescent="0.25">
      <c r="A649" s="42">
        <v>648</v>
      </c>
      <c r="B649" s="47" t="s">
        <v>371</v>
      </c>
      <c r="C649" s="48" t="s">
        <v>421</v>
      </c>
      <c r="D649" s="48" t="str">
        <f t="shared" si="10"/>
        <v>C.InstitucionalSan Miguel</v>
      </c>
      <c r="E649" s="49">
        <v>0.27799999999999997</v>
      </c>
      <c r="F649" s="49">
        <v>-76.92647222222223</v>
      </c>
    </row>
    <row r="650" spans="1:6" x14ac:dyDescent="0.25">
      <c r="A650" s="42">
        <v>649</v>
      </c>
      <c r="B650" s="47" t="s">
        <v>372</v>
      </c>
      <c r="C650" s="48" t="s">
        <v>421</v>
      </c>
      <c r="D650" s="48" t="str">
        <f t="shared" si="10"/>
        <v>C.InstitucionalSan Pablo</v>
      </c>
      <c r="E650" s="49">
        <v>1.6847000000000001</v>
      </c>
      <c r="F650" s="49">
        <v>-77.01925</v>
      </c>
    </row>
    <row r="651" spans="1:6" x14ac:dyDescent="0.25">
      <c r="A651" s="42">
        <v>650</v>
      </c>
      <c r="B651" s="47" t="s">
        <v>373</v>
      </c>
      <c r="C651" s="48" t="s">
        <v>421</v>
      </c>
      <c r="D651" s="48" t="str">
        <f t="shared" si="10"/>
        <v>C.InstitucionalSan Sebastián</v>
      </c>
      <c r="E651" s="49">
        <v>1.8485555555555557</v>
      </c>
      <c r="F651" s="49">
        <v>-76.763361111111109</v>
      </c>
    </row>
    <row r="652" spans="1:6" x14ac:dyDescent="0.25">
      <c r="A652" s="42">
        <v>651</v>
      </c>
      <c r="B652" s="47" t="s">
        <v>374</v>
      </c>
      <c r="C652" s="48" t="s">
        <v>421</v>
      </c>
      <c r="D652" s="48" t="str">
        <f t="shared" si="10"/>
        <v>C.InstitucionalSan Vicente Del Caguán</v>
      </c>
      <c r="E652" s="49">
        <v>2.1102500000000002</v>
      </c>
      <c r="F652" s="49">
        <v>-74.764722222222218</v>
      </c>
    </row>
    <row r="653" spans="1:6" x14ac:dyDescent="0.25">
      <c r="A653" s="42">
        <v>652</v>
      </c>
      <c r="B653" s="47" t="s">
        <v>375</v>
      </c>
      <c r="C653" s="48" t="s">
        <v>421</v>
      </c>
      <c r="D653" s="48" t="str">
        <f t="shared" si="10"/>
        <v>C.InstitucionalSandoná</v>
      </c>
      <c r="E653" s="49">
        <v>1.3268888888888888</v>
      </c>
      <c r="F653" s="49">
        <v>-77.484194444444441</v>
      </c>
    </row>
    <row r="654" spans="1:6" x14ac:dyDescent="0.25">
      <c r="A654" s="42">
        <v>653</v>
      </c>
      <c r="B654" s="47" t="s">
        <v>376</v>
      </c>
      <c r="C654" s="48" t="s">
        <v>421</v>
      </c>
      <c r="D654" s="48" t="str">
        <f t="shared" si="10"/>
        <v>C.InstitucionalSanta María - Huila</v>
      </c>
      <c r="E654" s="49">
        <v>2.9543583333333334</v>
      </c>
      <c r="F654" s="49">
        <v>-75.576944444444436</v>
      </c>
    </row>
    <row r="655" spans="1:6" x14ac:dyDescent="0.25">
      <c r="A655" s="42">
        <v>654</v>
      </c>
      <c r="B655" s="47" t="s">
        <v>377</v>
      </c>
      <c r="C655" s="48" t="s">
        <v>421</v>
      </c>
      <c r="D655" s="48" t="str">
        <f t="shared" si="10"/>
        <v>C.InstitucionalSanta María II</v>
      </c>
      <c r="E655" s="49">
        <v>4.8405388888888883</v>
      </c>
      <c r="F655" s="49">
        <v>-73.252519444444445</v>
      </c>
    </row>
    <row r="656" spans="1:6" x14ac:dyDescent="0.25">
      <c r="A656" s="42">
        <v>655</v>
      </c>
      <c r="B656" s="47" t="s">
        <v>378</v>
      </c>
      <c r="C656" s="48" t="s">
        <v>421</v>
      </c>
      <c r="D656" s="48" t="str">
        <f t="shared" si="10"/>
        <v>C.InstitucionalSantiago Pérez</v>
      </c>
      <c r="E656" s="49">
        <v>3.3697222222222223</v>
      </c>
      <c r="F656" s="49">
        <v>-75.590277777777771</v>
      </c>
    </row>
    <row r="657" spans="1:6" x14ac:dyDescent="0.25">
      <c r="A657" s="42">
        <v>656</v>
      </c>
      <c r="B657" s="47" t="s">
        <v>379</v>
      </c>
      <c r="C657" s="48" t="s">
        <v>421</v>
      </c>
      <c r="D657" s="48" t="str">
        <f t="shared" si="10"/>
        <v>C.InstitucionalSaravena</v>
      </c>
      <c r="E657" s="49">
        <v>6.9517222222222221</v>
      </c>
      <c r="F657" s="49">
        <v>-71.872124999999997</v>
      </c>
    </row>
    <row r="658" spans="1:6" x14ac:dyDescent="0.25">
      <c r="A658" s="42">
        <v>657</v>
      </c>
      <c r="B658" s="47" t="s">
        <v>380</v>
      </c>
      <c r="C658" s="48" t="s">
        <v>421</v>
      </c>
      <c r="D658" s="48" t="str">
        <f t="shared" si="10"/>
        <v>C.InstitucionalSardinata</v>
      </c>
      <c r="E658" s="49">
        <v>8.1175666666666668</v>
      </c>
      <c r="F658" s="49">
        <v>-72.851327777777769</v>
      </c>
    </row>
    <row r="659" spans="1:6" x14ac:dyDescent="0.25">
      <c r="A659" s="42">
        <v>658</v>
      </c>
      <c r="B659" s="47" t="s">
        <v>381</v>
      </c>
      <c r="C659" s="48" t="s">
        <v>421</v>
      </c>
      <c r="D659" s="48" t="str">
        <f t="shared" si="10"/>
        <v>C.InstitucionalSativa Norte</v>
      </c>
      <c r="E659" s="49">
        <v>6.1689527777777782</v>
      </c>
      <c r="F659" s="49">
        <v>-72.69283333333334</v>
      </c>
    </row>
    <row r="660" spans="1:6" x14ac:dyDescent="0.25">
      <c r="A660" s="42">
        <v>659</v>
      </c>
      <c r="B660" s="47" t="s">
        <v>382</v>
      </c>
      <c r="C660" s="48" t="s">
        <v>421</v>
      </c>
      <c r="D660" s="48" t="str">
        <f t="shared" si="10"/>
        <v>C.InstitucionalSibundoy</v>
      </c>
      <c r="E660" s="49">
        <v>1.1456388888888889</v>
      </c>
      <c r="F660" s="49">
        <v>-76.845361111111103</v>
      </c>
    </row>
    <row r="661" spans="1:6" x14ac:dyDescent="0.25">
      <c r="A661" s="42">
        <v>660</v>
      </c>
      <c r="B661" s="47" t="s">
        <v>383</v>
      </c>
      <c r="C661" s="48" t="s">
        <v>421</v>
      </c>
      <c r="D661" s="48" t="str">
        <f t="shared" si="10"/>
        <v>C.InstitucionalSiloé - Cristo Rey</v>
      </c>
      <c r="E661" s="49">
        <v>3.4328944444444445</v>
      </c>
      <c r="F661" s="49">
        <v>-76.565947222222221</v>
      </c>
    </row>
    <row r="662" spans="1:6" x14ac:dyDescent="0.25">
      <c r="A662" s="42">
        <v>661</v>
      </c>
      <c r="B662" s="47" t="s">
        <v>384</v>
      </c>
      <c r="C662" s="48" t="s">
        <v>421</v>
      </c>
      <c r="D662" s="48" t="str">
        <f t="shared" si="10"/>
        <v>C.InstitucionalSilos</v>
      </c>
      <c r="E662" s="49">
        <v>7.2522527777777777</v>
      </c>
      <c r="F662" s="49">
        <v>-72.751999999999995</v>
      </c>
    </row>
    <row r="663" spans="1:6" x14ac:dyDescent="0.25">
      <c r="A663" s="42">
        <v>662</v>
      </c>
      <c r="B663" s="47" t="s">
        <v>385</v>
      </c>
      <c r="C663" s="48" t="s">
        <v>421</v>
      </c>
      <c r="D663" s="48" t="str">
        <f t="shared" si="10"/>
        <v>C.InstitucionalSilvia</v>
      </c>
      <c r="E663" s="49">
        <v>2.6005277777777778</v>
      </c>
      <c r="F663" s="49">
        <v>-76.396027777777789</v>
      </c>
    </row>
    <row r="664" spans="1:6" x14ac:dyDescent="0.25">
      <c r="A664" s="42">
        <v>663</v>
      </c>
      <c r="B664" s="47" t="s">
        <v>386</v>
      </c>
      <c r="C664" s="48" t="s">
        <v>421</v>
      </c>
      <c r="D664" s="48" t="str">
        <f t="shared" si="10"/>
        <v>C.InstitucionalSimijaca</v>
      </c>
      <c r="E664" s="49">
        <v>5.5263888888888886</v>
      </c>
      <c r="F664" s="49">
        <v>-73.853972222222211</v>
      </c>
    </row>
    <row r="665" spans="1:6" x14ac:dyDescent="0.25">
      <c r="A665" s="42">
        <v>664</v>
      </c>
      <c r="B665" s="47" t="s">
        <v>387</v>
      </c>
      <c r="C665" s="48" t="s">
        <v>421</v>
      </c>
      <c r="D665" s="48" t="str">
        <f t="shared" si="10"/>
        <v>C.InstitucionalSimón Bolívar</v>
      </c>
      <c r="E665" s="49">
        <v>12.558480555555557</v>
      </c>
      <c r="F665" s="49">
        <v>-81.716813888888893</v>
      </c>
    </row>
    <row r="666" spans="1:6" x14ac:dyDescent="0.25">
      <c r="A666" s="42">
        <v>665</v>
      </c>
      <c r="B666" s="47" t="s">
        <v>388</v>
      </c>
      <c r="C666" s="48" t="s">
        <v>421</v>
      </c>
      <c r="D666" s="48" t="str">
        <f t="shared" si="10"/>
        <v>C.InstitucionalSonsón</v>
      </c>
      <c r="E666" s="49">
        <v>5.6691111111111114</v>
      </c>
      <c r="F666" s="49">
        <v>-75.324944444444441</v>
      </c>
    </row>
    <row r="667" spans="1:6" x14ac:dyDescent="0.25">
      <c r="A667" s="42">
        <v>666</v>
      </c>
      <c r="B667" s="47" t="s">
        <v>389</v>
      </c>
      <c r="C667" s="48" t="s">
        <v>421</v>
      </c>
      <c r="D667" s="48" t="str">
        <f t="shared" si="10"/>
        <v>C.InstitucionalSuesca</v>
      </c>
      <c r="E667" s="49">
        <v>5.1169444444444441</v>
      </c>
      <c r="F667" s="49">
        <v>-73.782944444444439</v>
      </c>
    </row>
    <row r="668" spans="1:6" x14ac:dyDescent="0.25">
      <c r="A668" s="42">
        <v>667</v>
      </c>
      <c r="B668" s="47" t="s">
        <v>390</v>
      </c>
      <c r="C668" s="48" t="s">
        <v>421</v>
      </c>
      <c r="D668" s="48" t="str">
        <f t="shared" si="10"/>
        <v>C.InstitucionalSuratá</v>
      </c>
      <c r="E668" s="49">
        <v>7.3595277777777772</v>
      </c>
      <c r="F668" s="49">
        <v>-72.966361111111112</v>
      </c>
    </row>
    <row r="669" spans="1:6" x14ac:dyDescent="0.25">
      <c r="A669" s="42">
        <v>668</v>
      </c>
      <c r="B669" s="47" t="s">
        <v>391</v>
      </c>
      <c r="C669" s="48" t="s">
        <v>421</v>
      </c>
      <c r="D669" s="48" t="str">
        <f t="shared" si="10"/>
        <v>C.InstitucionalTabio</v>
      </c>
      <c r="E669" s="49">
        <v>4.9548500000000004</v>
      </c>
      <c r="F669" s="49">
        <v>-74.04613055555555</v>
      </c>
    </row>
    <row r="670" spans="1:6" x14ac:dyDescent="0.25">
      <c r="A670" s="42">
        <v>669</v>
      </c>
      <c r="B670" s="47" t="s">
        <v>392</v>
      </c>
      <c r="C670" s="48" t="s">
        <v>421</v>
      </c>
      <c r="D670" s="48" t="str">
        <f t="shared" si="10"/>
        <v>C.InstitucionalTámesis</v>
      </c>
      <c r="E670" s="49">
        <v>5.6434166666666661</v>
      </c>
      <c r="F670" s="49">
        <v>-75.709083333333339</v>
      </c>
    </row>
    <row r="671" spans="1:6" x14ac:dyDescent="0.25">
      <c r="A671" s="42">
        <v>670</v>
      </c>
      <c r="B671" s="47" t="s">
        <v>393</v>
      </c>
      <c r="C671" s="48" t="s">
        <v>421</v>
      </c>
      <c r="D671" s="48" t="str">
        <f t="shared" si="10"/>
        <v>C.InstitucionalTaminango</v>
      </c>
      <c r="E671" s="49">
        <v>1.5590555555555556</v>
      </c>
      <c r="F671" s="49">
        <v>-77.313722222222225</v>
      </c>
    </row>
    <row r="672" spans="1:6" x14ac:dyDescent="0.25">
      <c r="A672" s="42">
        <v>671</v>
      </c>
      <c r="B672" s="47" t="s">
        <v>394</v>
      </c>
      <c r="C672" s="48" t="s">
        <v>421</v>
      </c>
      <c r="D672" s="48" t="str">
        <f t="shared" si="10"/>
        <v>C.InstitucionalTangua</v>
      </c>
      <c r="E672" s="49">
        <v>1.0931944444444444</v>
      </c>
      <c r="F672" s="49">
        <v>-77.406638888888892</v>
      </c>
    </row>
    <row r="673" spans="1:6" x14ac:dyDescent="0.25">
      <c r="A673" s="42">
        <v>672</v>
      </c>
      <c r="B673" s="47" t="s">
        <v>395</v>
      </c>
      <c r="C673" s="48" t="s">
        <v>421</v>
      </c>
      <c r="D673" s="48" t="str">
        <f t="shared" si="10"/>
        <v>C.InstitucionalTarazá</v>
      </c>
      <c r="E673" s="49">
        <v>7.5821944444444442</v>
      </c>
      <c r="F673" s="49">
        <v>-75.398583333333335</v>
      </c>
    </row>
    <row r="674" spans="1:6" x14ac:dyDescent="0.25">
      <c r="A674" s="42">
        <v>673</v>
      </c>
      <c r="B674" s="47" t="s">
        <v>396</v>
      </c>
      <c r="C674" s="48" t="s">
        <v>421</v>
      </c>
      <c r="D674" s="48" t="str">
        <f t="shared" si="10"/>
        <v>C.InstitucionalTasajero</v>
      </c>
      <c r="E674" s="49">
        <v>7.9920833333333334</v>
      </c>
      <c r="F674" s="49">
        <v>-72.46212222222222</v>
      </c>
    </row>
    <row r="675" spans="1:6" x14ac:dyDescent="0.25">
      <c r="A675" s="42">
        <v>674</v>
      </c>
      <c r="B675" s="47" t="s">
        <v>397</v>
      </c>
      <c r="C675" s="48" t="s">
        <v>421</v>
      </c>
      <c r="D675" s="48" t="str">
        <f t="shared" si="10"/>
        <v>C.InstitucionalTena</v>
      </c>
      <c r="E675" s="49">
        <v>4.6513583333333335</v>
      </c>
      <c r="F675" s="49">
        <v>-74.374766666666659</v>
      </c>
    </row>
    <row r="676" spans="1:6" x14ac:dyDescent="0.25">
      <c r="A676" s="42">
        <v>675</v>
      </c>
      <c r="B676" s="47" t="s">
        <v>398</v>
      </c>
      <c r="C676" s="48" t="s">
        <v>421</v>
      </c>
      <c r="D676" s="48" t="str">
        <f t="shared" si="10"/>
        <v>C.InstitucionalTenerife</v>
      </c>
      <c r="E676" s="49">
        <v>3.7424722222222222</v>
      </c>
      <c r="F676" s="49">
        <v>-76.075138888888887</v>
      </c>
    </row>
    <row r="677" spans="1:6" x14ac:dyDescent="0.25">
      <c r="A677" s="42">
        <v>676</v>
      </c>
      <c r="B677" s="47" t="s">
        <v>399</v>
      </c>
      <c r="C677" s="48" t="s">
        <v>421</v>
      </c>
      <c r="D677" s="48" t="str">
        <f t="shared" si="10"/>
        <v>C.InstitucionalTerrón colorado - Tres Cruces</v>
      </c>
      <c r="E677" s="49">
        <v>3.4683388888888889</v>
      </c>
      <c r="F677" s="49">
        <v>-76.545463888888889</v>
      </c>
    </row>
    <row r="678" spans="1:6" x14ac:dyDescent="0.25">
      <c r="A678" s="42">
        <v>677</v>
      </c>
      <c r="B678" s="47" t="s">
        <v>400</v>
      </c>
      <c r="C678" s="48" t="s">
        <v>421</v>
      </c>
      <c r="D678" s="48" t="str">
        <f t="shared" si="10"/>
        <v>C.InstitucionalTeruel</v>
      </c>
      <c r="E678" s="49">
        <v>2.74925</v>
      </c>
      <c r="F678" s="49">
        <v>-75.583638888888885</v>
      </c>
    </row>
    <row r="679" spans="1:6" x14ac:dyDescent="0.25">
      <c r="A679" s="42">
        <v>678</v>
      </c>
      <c r="B679" s="47" t="s">
        <v>401</v>
      </c>
      <c r="C679" s="48" t="s">
        <v>421</v>
      </c>
      <c r="D679" s="48" t="str">
        <f t="shared" si="10"/>
        <v>C.InstitucionalTesalia</v>
      </c>
      <c r="E679" s="49">
        <v>2.5084166666666667</v>
      </c>
      <c r="F679" s="49">
        <v>-75.770083333333332</v>
      </c>
    </row>
    <row r="680" spans="1:6" x14ac:dyDescent="0.25">
      <c r="A680" s="42">
        <v>679</v>
      </c>
      <c r="B680" s="47" t="s">
        <v>402</v>
      </c>
      <c r="C680" s="48" t="s">
        <v>421</v>
      </c>
      <c r="D680" s="48" t="str">
        <f t="shared" si="10"/>
        <v>C.InstitucionalTibitóc</v>
      </c>
      <c r="E680" s="49">
        <v>4.9640416666666667</v>
      </c>
      <c r="F680" s="49">
        <v>-73.975375</v>
      </c>
    </row>
    <row r="681" spans="1:6" x14ac:dyDescent="0.25">
      <c r="A681" s="42">
        <v>680</v>
      </c>
      <c r="B681" s="47" t="s">
        <v>403</v>
      </c>
      <c r="C681" s="48" t="s">
        <v>421</v>
      </c>
      <c r="D681" s="48" t="str">
        <f t="shared" si="10"/>
        <v>C.InstitucionalTimaná</v>
      </c>
      <c r="E681" s="49">
        <v>1.9425833333333333</v>
      </c>
      <c r="F681" s="49">
        <v>-75.958111111111108</v>
      </c>
    </row>
    <row r="682" spans="1:6" x14ac:dyDescent="0.25">
      <c r="A682" s="42">
        <v>681</v>
      </c>
      <c r="B682" s="47" t="s">
        <v>404</v>
      </c>
      <c r="C682" s="48" t="s">
        <v>421</v>
      </c>
      <c r="D682" s="48" t="str">
        <f t="shared" si="10"/>
        <v>C.InstitucionalToledo - Antioquia</v>
      </c>
      <c r="E682" s="49">
        <v>7.0103055555555551</v>
      </c>
      <c r="F682" s="49">
        <v>-75.694805555555561</v>
      </c>
    </row>
    <row r="683" spans="1:6" x14ac:dyDescent="0.25">
      <c r="A683" s="42">
        <v>682</v>
      </c>
      <c r="B683" s="47" t="s">
        <v>405</v>
      </c>
      <c r="C683" s="48" t="s">
        <v>421</v>
      </c>
      <c r="D683" s="48" t="str">
        <f t="shared" si="10"/>
        <v>C.InstitucionalToledo - Norte de Santader</v>
      </c>
      <c r="E683" s="49">
        <v>7.2919166666666664</v>
      </c>
      <c r="F683" s="49">
        <v>-72.475166666666667</v>
      </c>
    </row>
    <row r="684" spans="1:6" x14ac:dyDescent="0.25">
      <c r="A684" s="42">
        <v>683</v>
      </c>
      <c r="B684" s="47" t="s">
        <v>406</v>
      </c>
      <c r="C684" s="48" t="s">
        <v>421</v>
      </c>
      <c r="D684" s="48" t="str">
        <f t="shared" si="10"/>
        <v>C.InstitucionalToluviejo</v>
      </c>
      <c r="E684" s="49">
        <v>9.4587944444444432</v>
      </c>
      <c r="F684" s="49">
        <v>-75.432566666666673</v>
      </c>
    </row>
    <row r="685" spans="1:6" x14ac:dyDescent="0.25">
      <c r="A685" s="42">
        <v>684</v>
      </c>
      <c r="B685" s="47" t="s">
        <v>407</v>
      </c>
      <c r="C685" s="48" t="s">
        <v>421</v>
      </c>
      <c r="D685" s="48" t="str">
        <f t="shared" si="10"/>
        <v>C.InstitucionalTona</v>
      </c>
      <c r="E685" s="49">
        <v>7.1453333333333333</v>
      </c>
      <c r="F685" s="49">
        <v>-73.010761111111108</v>
      </c>
    </row>
    <row r="686" spans="1:6" x14ac:dyDescent="0.25">
      <c r="A686" s="42">
        <v>685</v>
      </c>
      <c r="B686" s="47" t="s">
        <v>408</v>
      </c>
      <c r="C686" s="48" t="s">
        <v>421</v>
      </c>
      <c r="D686" s="48" t="str">
        <f t="shared" si="10"/>
        <v>C.InstitucionalÚmbita</v>
      </c>
      <c r="E686" s="49">
        <v>5.2279722222222222</v>
      </c>
      <c r="F686" s="49">
        <v>-73.473555555555564</v>
      </c>
    </row>
    <row r="687" spans="1:6" x14ac:dyDescent="0.25">
      <c r="A687" s="42">
        <v>686</v>
      </c>
      <c r="B687" s="47" t="s">
        <v>409</v>
      </c>
      <c r="C687" s="48" t="s">
        <v>421</v>
      </c>
      <c r="D687" s="48" t="str">
        <f t="shared" si="10"/>
        <v>C.InstitucionalUribia</v>
      </c>
      <c r="E687" s="49">
        <v>11.715666666666666</v>
      </c>
      <c r="F687" s="49">
        <v>-72.284194444444438</v>
      </c>
    </row>
    <row r="688" spans="1:6" x14ac:dyDescent="0.25">
      <c r="A688" s="42">
        <v>687</v>
      </c>
      <c r="B688" s="47" t="s">
        <v>410</v>
      </c>
      <c r="C688" s="48" t="s">
        <v>421</v>
      </c>
      <c r="D688" s="48" t="str">
        <f t="shared" si="10"/>
        <v>C.InstitucionalUrrao</v>
      </c>
      <c r="E688" s="49">
        <v>6.3032055555555555</v>
      </c>
      <c r="F688" s="49">
        <v>-76.116299999999995</v>
      </c>
    </row>
    <row r="689" spans="1:6" x14ac:dyDescent="0.25">
      <c r="A689" s="42">
        <v>688</v>
      </c>
      <c r="B689" s="47" t="s">
        <v>411</v>
      </c>
      <c r="C689" s="48" t="s">
        <v>421</v>
      </c>
      <c r="D689" s="48" t="str">
        <f t="shared" si="10"/>
        <v>C.InstitucionalValle del Guamuez</v>
      </c>
      <c r="E689" s="49">
        <v>0.42397222222222225</v>
      </c>
      <c r="F689" s="49">
        <v>-76.910805555555555</v>
      </c>
    </row>
    <row r="690" spans="1:6" x14ac:dyDescent="0.25">
      <c r="A690" s="42">
        <v>689</v>
      </c>
      <c r="B690" s="47" t="s">
        <v>412</v>
      </c>
      <c r="C690" s="48" t="s">
        <v>421</v>
      </c>
      <c r="D690" s="48" t="str">
        <f t="shared" si="10"/>
        <v>C.InstitucionalVegalarga</v>
      </c>
      <c r="E690" s="49">
        <v>2.9635277777777778</v>
      </c>
      <c r="F690" s="49">
        <v>-75.050138888888881</v>
      </c>
    </row>
    <row r="691" spans="1:6" x14ac:dyDescent="0.25">
      <c r="A691" s="42">
        <v>690</v>
      </c>
      <c r="B691" s="47" t="s">
        <v>413</v>
      </c>
      <c r="C691" s="48" t="s">
        <v>421</v>
      </c>
      <c r="D691" s="48" t="str">
        <f t="shared" si="10"/>
        <v>C.InstitucionalVersalles</v>
      </c>
      <c r="E691" s="49">
        <v>4.5657777777777779</v>
      </c>
      <c r="F691" s="49">
        <v>-76.199722222222221</v>
      </c>
    </row>
    <row r="692" spans="1:6" x14ac:dyDescent="0.25">
      <c r="A692" s="42">
        <v>691</v>
      </c>
      <c r="B692" s="47" t="s">
        <v>414</v>
      </c>
      <c r="C692" s="48" t="s">
        <v>421</v>
      </c>
      <c r="D692" s="48" t="str">
        <f t="shared" si="10"/>
        <v>C.InstitucionalVilla De Leyva</v>
      </c>
      <c r="E692" s="49">
        <v>5.6326111111111112</v>
      </c>
      <c r="F692" s="49">
        <v>-73.513972222222222</v>
      </c>
    </row>
    <row r="693" spans="1:6" x14ac:dyDescent="0.25">
      <c r="A693" s="42">
        <v>692</v>
      </c>
      <c r="B693" s="47" t="s">
        <v>415</v>
      </c>
      <c r="C693" s="48" t="s">
        <v>421</v>
      </c>
      <c r="D693" s="48" t="str">
        <f t="shared" si="10"/>
        <v>C.InstitucionalVilla Rica</v>
      </c>
      <c r="E693" s="49">
        <v>3.9673888888888889</v>
      </c>
      <c r="F693" s="49">
        <v>-74.645583333333335</v>
      </c>
    </row>
    <row r="694" spans="1:6" x14ac:dyDescent="0.25">
      <c r="A694" s="42">
        <v>693</v>
      </c>
      <c r="B694" s="47" t="s">
        <v>416</v>
      </c>
      <c r="C694" s="48" t="s">
        <v>421</v>
      </c>
      <c r="D694" s="48" t="str">
        <f t="shared" si="10"/>
        <v>C.InstitucionalVillapinzón</v>
      </c>
      <c r="E694" s="49">
        <v>5.2132500000000004</v>
      </c>
      <c r="F694" s="49">
        <v>-73.570333333333323</v>
      </c>
    </row>
    <row r="695" spans="1:6" x14ac:dyDescent="0.25">
      <c r="A695" s="42">
        <v>694</v>
      </c>
      <c r="B695" s="47" t="s">
        <v>417</v>
      </c>
      <c r="C695" s="48" t="s">
        <v>421</v>
      </c>
      <c r="D695" s="48" t="str">
        <f t="shared" si="10"/>
        <v>C.InstitucionalYarumal</v>
      </c>
      <c r="E695" s="49">
        <v>6.9371666666666671</v>
      </c>
      <c r="F695" s="49">
        <v>-75.427222222222227</v>
      </c>
    </row>
    <row r="696" spans="1:6" x14ac:dyDescent="0.25">
      <c r="A696" s="42">
        <v>695</v>
      </c>
      <c r="B696" s="47" t="s">
        <v>418</v>
      </c>
      <c r="C696" s="48" t="s">
        <v>421</v>
      </c>
      <c r="D696" s="48" t="str">
        <f t="shared" si="10"/>
        <v>C.InstitucionalYarumalito</v>
      </c>
      <c r="E696" s="49">
        <v>5.0571638888888888</v>
      </c>
      <c r="F696" s="49">
        <v>-75.486463888888892</v>
      </c>
    </row>
    <row r="697" spans="1:6" x14ac:dyDescent="0.25">
      <c r="A697" s="42">
        <v>696</v>
      </c>
      <c r="B697" s="47" t="s">
        <v>419</v>
      </c>
      <c r="C697" s="48" t="s">
        <v>421</v>
      </c>
      <c r="D697" s="48" t="str">
        <f t="shared" si="10"/>
        <v>C.InstitucionalYopal</v>
      </c>
      <c r="E697" s="49">
        <v>5.3510277777777775</v>
      </c>
      <c r="F697" s="49">
        <v>-72.423416666666668</v>
      </c>
    </row>
    <row r="698" spans="1:6" x14ac:dyDescent="0.25">
      <c r="A698" s="42">
        <v>697</v>
      </c>
      <c r="B698" t="s">
        <v>187</v>
      </c>
      <c r="C698" s="55" t="s">
        <v>422</v>
      </c>
      <c r="D698" s="55" t="str">
        <f t="shared" si="10"/>
        <v>TeleantioquiaAbriaquí</v>
      </c>
      <c r="E698">
        <v>6.6399444444444438</v>
      </c>
      <c r="F698">
        <v>-76.065305555555554</v>
      </c>
    </row>
    <row r="699" spans="1:6" x14ac:dyDescent="0.25">
      <c r="A699" s="42">
        <v>698</v>
      </c>
      <c r="B699" t="s">
        <v>191</v>
      </c>
      <c r="C699" s="55" t="s">
        <v>422</v>
      </c>
      <c r="D699" s="55" t="str">
        <f t="shared" si="10"/>
        <v>TeleantioquiaAlejandría</v>
      </c>
      <c r="E699">
        <v>6.3829722222222216</v>
      </c>
      <c r="F699">
        <v>-75.133861111111116</v>
      </c>
    </row>
    <row r="700" spans="1:6" x14ac:dyDescent="0.25">
      <c r="A700" s="42">
        <v>699</v>
      </c>
      <c r="B700" t="s">
        <v>194</v>
      </c>
      <c r="C700" s="55" t="s">
        <v>422</v>
      </c>
      <c r="D700" s="55" t="str">
        <f t="shared" si="10"/>
        <v>TeleantioquiaAmalfi</v>
      </c>
      <c r="E700">
        <v>6.9035277777777777</v>
      </c>
      <c r="F700">
        <v>-75.063419444444435</v>
      </c>
    </row>
    <row r="701" spans="1:6" x14ac:dyDescent="0.25">
      <c r="A701" s="42">
        <v>700</v>
      </c>
      <c r="B701" t="s">
        <v>195</v>
      </c>
      <c r="C701" s="55" t="s">
        <v>422</v>
      </c>
      <c r="D701" s="55" t="str">
        <f t="shared" si="10"/>
        <v>TeleantioquiaAndes</v>
      </c>
      <c r="E701">
        <v>5.6807222222222222</v>
      </c>
      <c r="F701">
        <v>-75.890611111111113</v>
      </c>
    </row>
    <row r="702" spans="1:6" x14ac:dyDescent="0.25">
      <c r="A702" s="42">
        <v>701</v>
      </c>
      <c r="B702" t="s">
        <v>196</v>
      </c>
      <c r="C702" s="55" t="s">
        <v>422</v>
      </c>
      <c r="D702" s="55" t="str">
        <f t="shared" si="10"/>
        <v>TeleantioquiaAngostura</v>
      </c>
      <c r="E702">
        <v>6.8891138888888888</v>
      </c>
      <c r="F702">
        <v>-75.338233333333335</v>
      </c>
    </row>
    <row r="703" spans="1:6" x14ac:dyDescent="0.25">
      <c r="A703" s="42">
        <v>702</v>
      </c>
      <c r="B703" t="s">
        <v>423</v>
      </c>
      <c r="C703" s="55" t="s">
        <v>422</v>
      </c>
      <c r="D703" s="55" t="str">
        <f t="shared" si="10"/>
        <v>TeleantioquiaAnorí</v>
      </c>
      <c r="E703">
        <v>7.0703083333333332</v>
      </c>
      <c r="F703">
        <v>-75.142472222222224</v>
      </c>
    </row>
    <row r="704" spans="1:6" x14ac:dyDescent="0.25">
      <c r="A704" s="42">
        <v>703</v>
      </c>
      <c r="B704" t="s">
        <v>424</v>
      </c>
      <c r="C704" s="55" t="s">
        <v>422</v>
      </c>
      <c r="D704" s="55" t="str">
        <f t="shared" si="10"/>
        <v>TeleantioquiaLiberia</v>
      </c>
      <c r="E704">
        <v>7.3822999999999999</v>
      </c>
      <c r="F704">
        <v>-74.997913888888888</v>
      </c>
    </row>
    <row r="705" spans="1:6" x14ac:dyDescent="0.25">
      <c r="A705" s="42">
        <v>704</v>
      </c>
      <c r="B705" t="s">
        <v>200</v>
      </c>
      <c r="C705" s="55" t="s">
        <v>422</v>
      </c>
      <c r="D705" s="55" t="str">
        <f t="shared" si="10"/>
        <v>TeleantioquiaArboletes</v>
      </c>
      <c r="E705">
        <v>8.850716666666667</v>
      </c>
      <c r="F705">
        <v>-76.42691388888889</v>
      </c>
    </row>
    <row r="706" spans="1:6" x14ac:dyDescent="0.25">
      <c r="A706" s="42">
        <v>705</v>
      </c>
      <c r="B706" t="s">
        <v>425</v>
      </c>
      <c r="C706" s="55" t="s">
        <v>422</v>
      </c>
      <c r="D706" s="55" t="str">
        <f t="shared" si="10"/>
        <v>TeleantioquiaArgelia</v>
      </c>
      <c r="E706">
        <v>5.7442222222222226</v>
      </c>
      <c r="F706">
        <v>-75.139302777777786</v>
      </c>
    </row>
    <row r="707" spans="1:6" x14ac:dyDescent="0.25">
      <c r="A707" s="42">
        <v>706</v>
      </c>
      <c r="B707" t="s">
        <v>206</v>
      </c>
      <c r="C707" s="55" t="s">
        <v>422</v>
      </c>
      <c r="D707" s="55" t="str">
        <f t="shared" ref="D707:D770" si="11">C707&amp;B707</f>
        <v>TeleantioquiaBahía Solano</v>
      </c>
      <c r="E707">
        <v>6.223902777777778</v>
      </c>
      <c r="F707">
        <v>-77.405244444444449</v>
      </c>
    </row>
    <row r="708" spans="1:6" x14ac:dyDescent="0.25">
      <c r="A708" s="42">
        <v>707</v>
      </c>
      <c r="B708" t="s">
        <v>426</v>
      </c>
      <c r="C708" s="55" t="s">
        <v>422</v>
      </c>
      <c r="D708" s="55" t="str">
        <f t="shared" si="11"/>
        <v>TeleantioquiaLa Tolda</v>
      </c>
      <c r="E708">
        <v>6.2824611111111111</v>
      </c>
      <c r="F708">
        <v>-75.533744444444437</v>
      </c>
    </row>
    <row r="709" spans="1:6" x14ac:dyDescent="0.25">
      <c r="A709" s="42">
        <v>708</v>
      </c>
      <c r="B709" t="s">
        <v>211</v>
      </c>
      <c r="C709" s="55" t="s">
        <v>422</v>
      </c>
      <c r="D709" s="55" t="str">
        <f t="shared" si="11"/>
        <v>TeleantioquiaBelmira</v>
      </c>
      <c r="E709">
        <v>6.6120555555555551</v>
      </c>
      <c r="F709">
        <v>-75.665805555555565</v>
      </c>
    </row>
    <row r="710" spans="1:6" x14ac:dyDescent="0.25">
      <c r="A710" s="42">
        <v>709</v>
      </c>
      <c r="B710" t="s">
        <v>427</v>
      </c>
      <c r="C710" s="55" t="s">
        <v>422</v>
      </c>
      <c r="D710" s="55" t="str">
        <f t="shared" si="11"/>
        <v>TeleantioquiaBetania</v>
      </c>
      <c r="E710">
        <v>5.7251111111111115</v>
      </c>
      <c r="F710">
        <v>-75.963444444444448</v>
      </c>
    </row>
    <row r="711" spans="1:6" x14ac:dyDescent="0.25">
      <c r="A711" s="42">
        <v>710</v>
      </c>
      <c r="B711" t="s">
        <v>428</v>
      </c>
      <c r="C711" s="55" t="s">
        <v>422</v>
      </c>
      <c r="D711" s="55" t="str">
        <f t="shared" si="11"/>
        <v>TeleantioquiaBriceño</v>
      </c>
      <c r="E711">
        <v>7.1066499999999992</v>
      </c>
      <c r="F711">
        <v>-75.553380555555549</v>
      </c>
    </row>
    <row r="712" spans="1:6" x14ac:dyDescent="0.25">
      <c r="A712" s="42">
        <v>711</v>
      </c>
      <c r="B712" t="s">
        <v>429</v>
      </c>
      <c r="C712" s="55" t="s">
        <v>422</v>
      </c>
      <c r="D712" s="55" t="str">
        <f t="shared" si="11"/>
        <v>TeleantioquiaCáceres</v>
      </c>
      <c r="E712">
        <v>7.5773305555555552</v>
      </c>
      <c r="F712">
        <v>-75.34385833333333</v>
      </c>
    </row>
    <row r="713" spans="1:6" x14ac:dyDescent="0.25">
      <c r="A713" s="42">
        <v>712</v>
      </c>
      <c r="B713" t="s">
        <v>219</v>
      </c>
      <c r="C713" s="55" t="s">
        <v>422</v>
      </c>
      <c r="D713" s="55" t="str">
        <f t="shared" si="11"/>
        <v>TeleantioquiaCaldas</v>
      </c>
      <c r="E713">
        <v>6.0873361111111111</v>
      </c>
      <c r="F713">
        <v>-75.627761111111099</v>
      </c>
    </row>
    <row r="714" spans="1:6" x14ac:dyDescent="0.25">
      <c r="A714" s="42">
        <v>713</v>
      </c>
      <c r="B714" t="s">
        <v>430</v>
      </c>
      <c r="C714" s="55" t="s">
        <v>422</v>
      </c>
      <c r="D714" s="55" t="str">
        <f t="shared" si="11"/>
        <v>TeleantioquiaCampamento</v>
      </c>
      <c r="E714">
        <v>6.9776916666666668</v>
      </c>
      <c r="F714">
        <v>-75.295488888888883</v>
      </c>
    </row>
    <row r="715" spans="1:6" x14ac:dyDescent="0.25">
      <c r="A715" s="42">
        <v>714</v>
      </c>
      <c r="B715" t="s">
        <v>220</v>
      </c>
      <c r="C715" s="55" t="s">
        <v>422</v>
      </c>
      <c r="D715" s="55" t="str">
        <f t="shared" si="11"/>
        <v>TeleantioquiaCañasgordas</v>
      </c>
      <c r="E715">
        <v>6.7799166666666668</v>
      </c>
      <c r="F715">
        <v>-76.032194444444443</v>
      </c>
    </row>
    <row r="716" spans="1:6" x14ac:dyDescent="0.25">
      <c r="A716" s="42">
        <v>715</v>
      </c>
      <c r="B716" t="s">
        <v>431</v>
      </c>
      <c r="C716" s="55" t="s">
        <v>422</v>
      </c>
      <c r="D716" s="55" t="str">
        <f t="shared" si="11"/>
        <v>TeleantioquiaJuntas de Uramita</v>
      </c>
      <c r="E716">
        <v>6.9244500000000002</v>
      </c>
      <c r="F716">
        <v>-76.029727777777779</v>
      </c>
    </row>
    <row r="717" spans="1:6" x14ac:dyDescent="0.25">
      <c r="A717" s="42">
        <v>716</v>
      </c>
      <c r="B717" t="s">
        <v>432</v>
      </c>
      <c r="C717" s="55" t="s">
        <v>422</v>
      </c>
      <c r="D717" s="55" t="str">
        <f t="shared" si="11"/>
        <v>TeleantioquiaCaramanta</v>
      </c>
      <c r="E717">
        <v>5.5516361111111108</v>
      </c>
      <c r="F717">
        <v>-75.643644444444448</v>
      </c>
    </row>
    <row r="718" spans="1:6" x14ac:dyDescent="0.25">
      <c r="A718" s="42">
        <v>717</v>
      </c>
      <c r="B718" t="s">
        <v>433</v>
      </c>
      <c r="C718" s="55" t="s">
        <v>422</v>
      </c>
      <c r="D718" s="55" t="str">
        <f t="shared" si="11"/>
        <v>TeleantioquiaCarepa</v>
      </c>
      <c r="E718">
        <v>7.7302361111111111</v>
      </c>
      <c r="F718">
        <v>-76.657641666666677</v>
      </c>
    </row>
    <row r="719" spans="1:6" x14ac:dyDescent="0.25">
      <c r="A719" s="42">
        <v>718</v>
      </c>
      <c r="B719" t="s">
        <v>434</v>
      </c>
      <c r="C719" s="55" t="s">
        <v>422</v>
      </c>
      <c r="D719" s="55" t="str">
        <f t="shared" si="11"/>
        <v>TeleantioquiaCarmen de Atrato</v>
      </c>
      <c r="E719">
        <v>5.8906861111111111</v>
      </c>
      <c r="F719">
        <v>-76.131088888888883</v>
      </c>
    </row>
    <row r="720" spans="1:6" x14ac:dyDescent="0.25">
      <c r="A720" s="42">
        <v>719</v>
      </c>
      <c r="B720" t="s">
        <v>223</v>
      </c>
      <c r="C720" s="55" t="s">
        <v>422</v>
      </c>
      <c r="D720" s="55" t="str">
        <f t="shared" si="11"/>
        <v>TeleantioquiaCarolina</v>
      </c>
      <c r="E720">
        <v>6.7281388888888891</v>
      </c>
      <c r="F720">
        <v>-75.302583333333331</v>
      </c>
    </row>
    <row r="721" spans="1:6" x14ac:dyDescent="0.25">
      <c r="A721" s="42">
        <v>720</v>
      </c>
      <c r="B721" t="s">
        <v>226</v>
      </c>
      <c r="C721" s="55" t="s">
        <v>422</v>
      </c>
      <c r="D721" s="55" t="str">
        <f t="shared" si="11"/>
        <v>TeleantioquiaCaucasia</v>
      </c>
      <c r="E721">
        <v>7.9887222222222221</v>
      </c>
      <c r="F721">
        <v>-75.198166666666665</v>
      </c>
    </row>
    <row r="722" spans="1:6" x14ac:dyDescent="0.25">
      <c r="A722" s="42">
        <v>721</v>
      </c>
      <c r="B722" t="s">
        <v>246</v>
      </c>
      <c r="C722" s="55" t="s">
        <v>422</v>
      </c>
      <c r="D722" s="55" t="str">
        <f t="shared" si="11"/>
        <v>TeleantioquiaCisneros</v>
      </c>
      <c r="E722">
        <v>6.5406666666666666</v>
      </c>
      <c r="F722">
        <v>-75.137333333333345</v>
      </c>
    </row>
    <row r="723" spans="1:6" x14ac:dyDescent="0.25">
      <c r="A723" s="42">
        <v>722</v>
      </c>
      <c r="B723" t="s">
        <v>435</v>
      </c>
      <c r="C723" s="55" t="s">
        <v>422</v>
      </c>
      <c r="D723" s="55" t="str">
        <f t="shared" si="11"/>
        <v>TeleantioquiaCiudad Bolivar</v>
      </c>
      <c r="E723">
        <v>5.8374444444444444</v>
      </c>
      <c r="F723">
        <v>-76.025083333333328</v>
      </c>
    </row>
    <row r="724" spans="1:6" x14ac:dyDescent="0.25">
      <c r="A724" s="42">
        <v>723</v>
      </c>
      <c r="B724" t="s">
        <v>436</v>
      </c>
      <c r="C724" s="55" t="s">
        <v>422</v>
      </c>
      <c r="D724" s="55" t="str">
        <f t="shared" si="11"/>
        <v>TeleantioquiaCocorná</v>
      </c>
      <c r="E724">
        <v>6.073716666666666</v>
      </c>
      <c r="F724">
        <v>-75.209825000000009</v>
      </c>
    </row>
    <row r="725" spans="1:6" x14ac:dyDescent="0.25">
      <c r="A725" s="42">
        <v>724</v>
      </c>
      <c r="B725" t="s">
        <v>249</v>
      </c>
      <c r="C725" s="55" t="s">
        <v>422</v>
      </c>
      <c r="D725" s="55" t="str">
        <f t="shared" si="11"/>
        <v>TeleantioquiaConcepción</v>
      </c>
      <c r="E725">
        <v>6.3977777777777778</v>
      </c>
      <c r="F725">
        <v>-75.276111111111106</v>
      </c>
    </row>
    <row r="726" spans="1:6" x14ac:dyDescent="0.25">
      <c r="A726" s="42">
        <v>725</v>
      </c>
      <c r="B726" t="s">
        <v>437</v>
      </c>
      <c r="C726" s="55" t="s">
        <v>422</v>
      </c>
      <c r="D726" s="55" t="str">
        <f t="shared" si="11"/>
        <v>TeleantioquiaConcordia</v>
      </c>
      <c r="E726">
        <v>6.052575</v>
      </c>
      <c r="F726">
        <v>-75.906613888888899</v>
      </c>
    </row>
    <row r="727" spans="1:6" x14ac:dyDescent="0.25">
      <c r="A727" s="42">
        <v>726</v>
      </c>
      <c r="B727" t="s">
        <v>255</v>
      </c>
      <c r="C727" s="55" t="s">
        <v>422</v>
      </c>
      <c r="D727" s="55" t="str">
        <f t="shared" si="11"/>
        <v>TeleantioquiaDabeiba</v>
      </c>
      <c r="E727">
        <v>7.0005555555555556</v>
      </c>
      <c r="F727">
        <v>-76.270138888888894</v>
      </c>
    </row>
    <row r="728" spans="1:6" x14ac:dyDescent="0.25">
      <c r="A728" s="42">
        <v>727</v>
      </c>
      <c r="B728" t="s">
        <v>438</v>
      </c>
      <c r="C728" s="55" t="s">
        <v>422</v>
      </c>
      <c r="D728" s="55" t="str">
        <f t="shared" si="11"/>
        <v>TeleantioquiaRíogrande</v>
      </c>
      <c r="E728">
        <v>6.4996055555555552</v>
      </c>
      <c r="F728">
        <v>-75.366241666666667</v>
      </c>
    </row>
    <row r="729" spans="1:6" x14ac:dyDescent="0.25">
      <c r="A729" s="42">
        <v>728</v>
      </c>
      <c r="B729" t="s">
        <v>439</v>
      </c>
      <c r="C729" s="55" t="s">
        <v>422</v>
      </c>
      <c r="D729" s="55" t="str">
        <f t="shared" si="11"/>
        <v>TeleantioquiaDon Matías</v>
      </c>
      <c r="E729">
        <v>6.4870138888888889</v>
      </c>
      <c r="F729">
        <v>-75.39929444444445</v>
      </c>
    </row>
    <row r="730" spans="1:6" x14ac:dyDescent="0.25">
      <c r="A730" s="42">
        <v>729</v>
      </c>
      <c r="B730" t="s">
        <v>440</v>
      </c>
      <c r="C730" s="55" t="s">
        <v>422</v>
      </c>
      <c r="D730" s="55" t="str">
        <f t="shared" si="11"/>
        <v>TeleantioquiaEbéjico</v>
      </c>
      <c r="E730">
        <v>6.3370166666666661</v>
      </c>
      <c r="F730">
        <v>-75.788977777777774</v>
      </c>
    </row>
    <row r="731" spans="1:6" x14ac:dyDescent="0.25">
      <c r="A731" s="42">
        <v>730</v>
      </c>
      <c r="B731" t="s">
        <v>441</v>
      </c>
      <c r="C731" s="55" t="s">
        <v>422</v>
      </c>
      <c r="D731" s="55" t="str">
        <f t="shared" si="11"/>
        <v>TeleantioquiaEl Bagre</v>
      </c>
      <c r="E731">
        <v>7.5920361111111108</v>
      </c>
      <c r="F731">
        <v>-74.791133333333335</v>
      </c>
    </row>
    <row r="732" spans="1:6" x14ac:dyDescent="0.25">
      <c r="A732" s="42">
        <v>731</v>
      </c>
      <c r="B732" t="s">
        <v>442</v>
      </c>
      <c r="C732" s="55" t="s">
        <v>422</v>
      </c>
      <c r="D732" s="55" t="str">
        <f t="shared" si="11"/>
        <v>TeleantioquiaEl Retiro</v>
      </c>
      <c r="E732">
        <v>6.0475750000000001</v>
      </c>
      <c r="F732">
        <v>-75.503083333333336</v>
      </c>
    </row>
    <row r="733" spans="1:6" x14ac:dyDescent="0.25">
      <c r="A733" s="42">
        <v>732</v>
      </c>
      <c r="B733" t="s">
        <v>443</v>
      </c>
      <c r="C733" s="55" t="s">
        <v>422</v>
      </c>
      <c r="D733" s="55" t="str">
        <f t="shared" si="11"/>
        <v>TeleantioquiaEntrerrios</v>
      </c>
      <c r="E733">
        <v>6.5758305555555552</v>
      </c>
      <c r="F733">
        <v>-75.516086111111107</v>
      </c>
    </row>
    <row r="734" spans="1:6" x14ac:dyDescent="0.25">
      <c r="A734" s="42">
        <v>733</v>
      </c>
      <c r="B734" t="s">
        <v>444</v>
      </c>
      <c r="C734" s="55" t="s">
        <v>422</v>
      </c>
      <c r="D734" s="55" t="str">
        <f t="shared" si="11"/>
        <v>TeleantioquiaFredonia</v>
      </c>
      <c r="E734">
        <v>5.9488055555555555</v>
      </c>
      <c r="F734">
        <v>-75.655388888888893</v>
      </c>
    </row>
    <row r="735" spans="1:6" x14ac:dyDescent="0.25">
      <c r="A735" s="42">
        <v>734</v>
      </c>
      <c r="B735" t="s">
        <v>268</v>
      </c>
      <c r="C735" s="55" t="s">
        <v>422</v>
      </c>
      <c r="D735" s="55" t="str">
        <f t="shared" si="11"/>
        <v>TeleantioquiaFrontino</v>
      </c>
      <c r="E735">
        <v>6.7846388888888889</v>
      </c>
      <c r="F735">
        <v>-76.175194444444443</v>
      </c>
    </row>
    <row r="736" spans="1:6" x14ac:dyDescent="0.25">
      <c r="A736" s="42">
        <v>735</v>
      </c>
      <c r="B736" t="s">
        <v>445</v>
      </c>
      <c r="C736" s="55" t="s">
        <v>422</v>
      </c>
      <c r="D736" s="55" t="str">
        <f t="shared" si="11"/>
        <v>TeleantioquiaNutibara</v>
      </c>
      <c r="E736">
        <v>6.820125</v>
      </c>
      <c r="F736">
        <v>-76.248363888888889</v>
      </c>
    </row>
    <row r="737" spans="1:6" x14ac:dyDescent="0.25">
      <c r="A737" s="42">
        <v>736</v>
      </c>
      <c r="B737" t="s">
        <v>273</v>
      </c>
      <c r="C737" s="55" t="s">
        <v>422</v>
      </c>
      <c r="D737" s="55" t="str">
        <f t="shared" si="11"/>
        <v>TeleantioquiaGómez Plata</v>
      </c>
      <c r="E737">
        <v>6.6589444444444448</v>
      </c>
      <c r="F737">
        <v>-75.219619444444447</v>
      </c>
    </row>
    <row r="738" spans="1:6" x14ac:dyDescent="0.25">
      <c r="A738" s="42">
        <v>737</v>
      </c>
      <c r="B738" t="s">
        <v>446</v>
      </c>
      <c r="C738" s="55" t="s">
        <v>422</v>
      </c>
      <c r="D738" s="55" t="str">
        <f t="shared" si="11"/>
        <v>TeleantioquiaGranada</v>
      </c>
      <c r="E738">
        <v>6.1387</v>
      </c>
      <c r="F738">
        <v>-75.183191666666673</v>
      </c>
    </row>
    <row r="739" spans="1:6" x14ac:dyDescent="0.25">
      <c r="A739" s="42">
        <v>738</v>
      </c>
      <c r="B739" t="s">
        <v>277</v>
      </c>
      <c r="C739" s="55" t="s">
        <v>422</v>
      </c>
      <c r="D739" s="55" t="str">
        <f t="shared" si="11"/>
        <v>TeleantioquiaGuadalupe</v>
      </c>
      <c r="E739">
        <v>6.8176916666666667</v>
      </c>
      <c r="F739">
        <v>-75.23985555555555</v>
      </c>
    </row>
    <row r="740" spans="1:6" x14ac:dyDescent="0.25">
      <c r="A740" s="42">
        <v>739</v>
      </c>
      <c r="B740" t="s">
        <v>447</v>
      </c>
      <c r="C740" s="55" t="s">
        <v>422</v>
      </c>
      <c r="D740" s="55" t="str">
        <f t="shared" si="11"/>
        <v>TeleantioquiaGuarne</v>
      </c>
      <c r="E740">
        <v>6.2880555555555553</v>
      </c>
      <c r="F740">
        <v>-75.425000000000011</v>
      </c>
    </row>
    <row r="741" spans="1:6" x14ac:dyDescent="0.25">
      <c r="A741" s="42">
        <v>740</v>
      </c>
      <c r="B741" t="s">
        <v>281</v>
      </c>
      <c r="C741" s="55" t="s">
        <v>422</v>
      </c>
      <c r="D741" s="55" t="str">
        <f t="shared" si="11"/>
        <v>TeleantioquiaHeliconia</v>
      </c>
      <c r="E741">
        <v>6.1937083333333334</v>
      </c>
      <c r="F741">
        <v>-75.742472222222219</v>
      </c>
    </row>
    <row r="742" spans="1:6" x14ac:dyDescent="0.25">
      <c r="A742" s="42">
        <v>741</v>
      </c>
      <c r="B742" t="s">
        <v>448</v>
      </c>
      <c r="C742" s="55" t="s">
        <v>422</v>
      </c>
      <c r="D742" s="55" t="str">
        <f t="shared" si="11"/>
        <v>TeleantioquiaHispania</v>
      </c>
      <c r="E742">
        <v>5.7808388888888889</v>
      </c>
      <c r="F742">
        <v>-75.883127777777773</v>
      </c>
    </row>
    <row r="743" spans="1:6" x14ac:dyDescent="0.25">
      <c r="A743" s="42">
        <v>742</v>
      </c>
      <c r="B743" t="s">
        <v>449</v>
      </c>
      <c r="C743" s="55" t="s">
        <v>422</v>
      </c>
      <c r="D743" s="55" t="str">
        <f t="shared" si="11"/>
        <v>TeleantioquiaIstmina</v>
      </c>
      <c r="E743">
        <v>5.1576750000000002</v>
      </c>
      <c r="F743">
        <v>-76.691569444444454</v>
      </c>
    </row>
    <row r="744" spans="1:6" x14ac:dyDescent="0.25">
      <c r="A744" s="42">
        <v>743</v>
      </c>
      <c r="B744" t="s">
        <v>450</v>
      </c>
      <c r="C744" s="55" t="s">
        <v>422</v>
      </c>
      <c r="D744" s="55" t="str">
        <f t="shared" si="11"/>
        <v>TeleantioquiaItaguí</v>
      </c>
      <c r="E744">
        <v>6.1433888888888895</v>
      </c>
      <c r="F744">
        <v>-75.601499999999987</v>
      </c>
    </row>
    <row r="745" spans="1:6" x14ac:dyDescent="0.25">
      <c r="A745" s="42">
        <v>744</v>
      </c>
      <c r="B745" t="s">
        <v>285</v>
      </c>
      <c r="C745" s="55" t="s">
        <v>422</v>
      </c>
      <c r="D745" s="55" t="str">
        <f t="shared" si="11"/>
        <v>TeleantioquiaItuango</v>
      </c>
      <c r="E745">
        <v>7.1568055555555556</v>
      </c>
      <c r="F745">
        <v>-75.789555555555552</v>
      </c>
    </row>
    <row r="746" spans="1:6" x14ac:dyDescent="0.25">
      <c r="A746" s="42">
        <v>745</v>
      </c>
      <c r="B746" t="s">
        <v>287</v>
      </c>
      <c r="C746" s="55" t="s">
        <v>422</v>
      </c>
      <c r="D746" s="55" t="str">
        <f t="shared" si="11"/>
        <v>TeleantioquiaJardín</v>
      </c>
      <c r="E746">
        <v>5.5924527777777771</v>
      </c>
      <c r="F746">
        <v>-75.830419444444445</v>
      </c>
    </row>
    <row r="747" spans="1:6" x14ac:dyDescent="0.25">
      <c r="A747" s="42">
        <v>746</v>
      </c>
      <c r="B747" t="s">
        <v>288</v>
      </c>
      <c r="C747" s="55" t="s">
        <v>422</v>
      </c>
      <c r="D747" s="55" t="str">
        <f t="shared" si="11"/>
        <v>TeleantioquiaJericó</v>
      </c>
      <c r="E747">
        <v>5.7880583333333329</v>
      </c>
      <c r="F747">
        <v>-75.848113888888889</v>
      </c>
    </row>
    <row r="748" spans="1:6" x14ac:dyDescent="0.25">
      <c r="A748" s="42">
        <v>747</v>
      </c>
      <c r="B748" t="s">
        <v>295</v>
      </c>
      <c r="C748" s="55" t="s">
        <v>422</v>
      </c>
      <c r="D748" s="55" t="str">
        <f t="shared" si="11"/>
        <v>TeleantioquiaLa Ceja</v>
      </c>
      <c r="E748">
        <v>6.0092222222222222</v>
      </c>
      <c r="F748">
        <v>-75.37747222222221</v>
      </c>
    </row>
    <row r="749" spans="1:6" x14ac:dyDescent="0.25">
      <c r="A749" s="42">
        <v>748</v>
      </c>
      <c r="B749" t="s">
        <v>309</v>
      </c>
      <c r="C749" s="55" t="s">
        <v>422</v>
      </c>
      <c r="D749" s="55" t="str">
        <f t="shared" si="11"/>
        <v>TeleantioquiaLiborina</v>
      </c>
      <c r="E749">
        <v>6.7153777777777783</v>
      </c>
      <c r="F749">
        <v>-75.791352777777774</v>
      </c>
    </row>
    <row r="750" spans="1:6" x14ac:dyDescent="0.25">
      <c r="A750" s="42">
        <v>749</v>
      </c>
      <c r="B750" t="s">
        <v>451</v>
      </c>
      <c r="C750" s="55" t="s">
        <v>422</v>
      </c>
      <c r="D750" s="55" t="str">
        <f t="shared" si="11"/>
        <v>TeleantioquiaMaceo</v>
      </c>
      <c r="E750">
        <v>6.6007305555555549</v>
      </c>
      <c r="F750">
        <v>-75.659400000000005</v>
      </c>
    </row>
    <row r="751" spans="1:6" x14ac:dyDescent="0.25">
      <c r="A751" s="42">
        <v>750</v>
      </c>
      <c r="B751" t="s">
        <v>452</v>
      </c>
      <c r="C751" s="55" t="s">
        <v>422</v>
      </c>
      <c r="D751" s="55" t="str">
        <f t="shared" si="11"/>
        <v>TeleantioquiaMontebello</v>
      </c>
      <c r="E751">
        <v>5.9419861111111114</v>
      </c>
      <c r="F751">
        <v>-75.521911111111109</v>
      </c>
    </row>
    <row r="752" spans="1:6" x14ac:dyDescent="0.25">
      <c r="A752" s="42">
        <v>751</v>
      </c>
      <c r="B752" t="s">
        <v>453</v>
      </c>
      <c r="C752" s="55" t="s">
        <v>422</v>
      </c>
      <c r="D752" s="55" t="str">
        <f t="shared" si="11"/>
        <v>TeleantioquiaMurindó</v>
      </c>
      <c r="E752">
        <v>6.9793833333333337</v>
      </c>
      <c r="F752">
        <v>-76.822133333333326</v>
      </c>
    </row>
    <row r="753" spans="1:6" x14ac:dyDescent="0.25">
      <c r="A753" s="42">
        <v>752</v>
      </c>
      <c r="B753" t="s">
        <v>324</v>
      </c>
      <c r="C753" s="55" t="s">
        <v>422</v>
      </c>
      <c r="D753" s="55" t="str">
        <f t="shared" si="11"/>
        <v>TeleantioquiaMutatá</v>
      </c>
      <c r="E753">
        <v>7.2364111111111109</v>
      </c>
      <c r="F753">
        <v>-76.432591666666667</v>
      </c>
    </row>
    <row r="754" spans="1:6" x14ac:dyDescent="0.25">
      <c r="A754" s="42">
        <v>753</v>
      </c>
      <c r="B754" t="s">
        <v>454</v>
      </c>
      <c r="C754" s="55" t="s">
        <v>422</v>
      </c>
      <c r="D754" s="55" t="str">
        <f t="shared" si="11"/>
        <v>TeleantioquiaBajirá</v>
      </c>
      <c r="E754">
        <v>7.372583333333333</v>
      </c>
      <c r="F754">
        <v>-76.713766666666672</v>
      </c>
    </row>
    <row r="755" spans="1:6" x14ac:dyDescent="0.25">
      <c r="A755" s="42">
        <v>754</v>
      </c>
      <c r="B755" t="s">
        <v>455</v>
      </c>
      <c r="C755" s="55" t="s">
        <v>422</v>
      </c>
      <c r="D755" s="55" t="str">
        <f t="shared" si="11"/>
        <v>TeleantioquiaNariño</v>
      </c>
      <c r="E755">
        <v>5.6116416666666664</v>
      </c>
      <c r="F755">
        <v>-75.177036111111121</v>
      </c>
    </row>
    <row r="756" spans="1:6" x14ac:dyDescent="0.25">
      <c r="A756" s="42">
        <v>755</v>
      </c>
      <c r="B756" t="s">
        <v>456</v>
      </c>
      <c r="C756" s="55" t="s">
        <v>422</v>
      </c>
      <c r="D756" s="55" t="str">
        <f t="shared" si="11"/>
        <v>TeleantioquiaPuerto Venus (Nariño)</v>
      </c>
      <c r="E756">
        <v>5.5018916666666664</v>
      </c>
      <c r="F756">
        <v>-75.18076111111111</v>
      </c>
    </row>
    <row r="757" spans="1:6" x14ac:dyDescent="0.25">
      <c r="A757" s="42">
        <v>756</v>
      </c>
      <c r="B757" t="s">
        <v>330</v>
      </c>
      <c r="C757" s="55" t="s">
        <v>422</v>
      </c>
      <c r="D757" s="55" t="str">
        <f t="shared" si="11"/>
        <v>TeleantioquiaPadre Amaya</v>
      </c>
      <c r="E757">
        <v>6.2798833333333333</v>
      </c>
      <c r="F757">
        <v>-75.686597222222233</v>
      </c>
    </row>
    <row r="758" spans="1:6" x14ac:dyDescent="0.25">
      <c r="A758" s="42">
        <v>757</v>
      </c>
      <c r="B758" t="s">
        <v>457</v>
      </c>
      <c r="C758" s="55" t="s">
        <v>422</v>
      </c>
      <c r="D758" s="55" t="str">
        <f t="shared" si="11"/>
        <v>TeleantioquiaPeque</v>
      </c>
      <c r="E758">
        <v>7.0151527777777778</v>
      </c>
      <c r="F758">
        <v>-75.941219444444442</v>
      </c>
    </row>
    <row r="759" spans="1:6" x14ac:dyDescent="0.25">
      <c r="A759" s="42">
        <v>758</v>
      </c>
      <c r="B759" t="s">
        <v>458</v>
      </c>
      <c r="C759" s="55" t="s">
        <v>422</v>
      </c>
      <c r="D759" s="55" t="str">
        <f t="shared" si="11"/>
        <v>TeleantioquiaPuerto Berrío</v>
      </c>
      <c r="E759">
        <v>6.4851361111111112</v>
      </c>
      <c r="F759">
        <v>-74.403019444444453</v>
      </c>
    </row>
    <row r="760" spans="1:6" x14ac:dyDescent="0.25">
      <c r="A760" s="42">
        <v>759</v>
      </c>
      <c r="B760" t="s">
        <v>459</v>
      </c>
      <c r="C760" s="55" t="s">
        <v>422</v>
      </c>
      <c r="D760" s="55" t="str">
        <f t="shared" si="11"/>
        <v>TeleantioquiaPuerto Nare</v>
      </c>
      <c r="E760">
        <v>6.1800388888888893</v>
      </c>
      <c r="F760">
        <v>-74.586144444444443</v>
      </c>
    </row>
    <row r="761" spans="1:6" x14ac:dyDescent="0.25">
      <c r="A761" s="42">
        <v>760</v>
      </c>
      <c r="B761" t="s">
        <v>460</v>
      </c>
      <c r="C761" s="55" t="s">
        <v>422</v>
      </c>
      <c r="D761" s="55" t="str">
        <f t="shared" si="11"/>
        <v>TeleantioquiaPuerto Triunfo</v>
      </c>
      <c r="E761">
        <v>5.8721944444444452</v>
      </c>
      <c r="F761">
        <v>-74.640458333333342</v>
      </c>
    </row>
    <row r="762" spans="1:6" x14ac:dyDescent="0.25">
      <c r="A762" s="42">
        <v>761</v>
      </c>
      <c r="B762" t="s">
        <v>461</v>
      </c>
      <c r="C762" s="55" t="s">
        <v>422</v>
      </c>
      <c r="D762" s="55" t="str">
        <f t="shared" si="11"/>
        <v>TeleantioquiaQuibdó</v>
      </c>
      <c r="E762">
        <v>5.6843166666666667</v>
      </c>
      <c r="F762">
        <v>-76.658080555555557</v>
      </c>
    </row>
    <row r="763" spans="1:6" x14ac:dyDescent="0.25">
      <c r="A763" s="42">
        <v>762</v>
      </c>
      <c r="B763" t="s">
        <v>462</v>
      </c>
      <c r="C763" s="55" t="s">
        <v>422</v>
      </c>
      <c r="D763" s="55" t="str">
        <f t="shared" si="11"/>
        <v>TeleantioquiaRemedios</v>
      </c>
      <c r="E763">
        <v>7.0159500000000001</v>
      </c>
      <c r="F763">
        <v>-74.696305555555554</v>
      </c>
    </row>
    <row r="764" spans="1:6" x14ac:dyDescent="0.25">
      <c r="A764" s="42">
        <v>763</v>
      </c>
      <c r="B764" t="s">
        <v>463</v>
      </c>
      <c r="C764" s="55" t="s">
        <v>422</v>
      </c>
      <c r="D764" s="55" t="str">
        <f t="shared" si="11"/>
        <v>TeleantioquiaSanta Isabel</v>
      </c>
      <c r="E764">
        <v>6.9434416666666667</v>
      </c>
      <c r="F764">
        <v>-74.745238888888892</v>
      </c>
    </row>
    <row r="765" spans="1:6" x14ac:dyDescent="0.25">
      <c r="A765" s="42">
        <v>764</v>
      </c>
      <c r="B765" t="s">
        <v>464</v>
      </c>
      <c r="C765" s="55" t="s">
        <v>422</v>
      </c>
      <c r="D765" s="55" t="str">
        <f t="shared" si="11"/>
        <v>TeleantioquiaRionegro</v>
      </c>
      <c r="E765">
        <v>6.0659000000000001</v>
      </c>
      <c r="F765">
        <v>-75.403741666666676</v>
      </c>
    </row>
    <row r="766" spans="1:6" x14ac:dyDescent="0.25">
      <c r="A766" s="42">
        <v>765</v>
      </c>
      <c r="B766" t="s">
        <v>351</v>
      </c>
      <c r="C766" s="55" t="s">
        <v>422</v>
      </c>
      <c r="D766" s="55" t="str">
        <f t="shared" si="11"/>
        <v>TeleantioquiaSabanalarga</v>
      </c>
      <c r="E766">
        <v>6.8950361111111107</v>
      </c>
      <c r="F766">
        <v>-75.78424444444444</v>
      </c>
    </row>
    <row r="767" spans="1:6" x14ac:dyDescent="0.25">
      <c r="A767" s="42">
        <v>766</v>
      </c>
      <c r="B767" t="s">
        <v>465</v>
      </c>
      <c r="C767" s="55" t="s">
        <v>422</v>
      </c>
      <c r="D767" s="55" t="str">
        <f t="shared" si="11"/>
        <v>TeleantioquiaEl Junco</v>
      </c>
      <c r="E767">
        <v>6.8048055555555553</v>
      </c>
      <c r="F767">
        <v>-75.828716666666665</v>
      </c>
    </row>
    <row r="768" spans="1:6" x14ac:dyDescent="0.25">
      <c r="A768" s="42">
        <v>767</v>
      </c>
      <c r="B768" t="s">
        <v>466</v>
      </c>
      <c r="C768" s="55" t="s">
        <v>422</v>
      </c>
      <c r="D768" s="55" t="str">
        <f t="shared" si="11"/>
        <v>TeleantioquiaEl Oro</v>
      </c>
      <c r="E768">
        <v>6.9272194444444448</v>
      </c>
      <c r="F768">
        <v>-75.754900000000006</v>
      </c>
    </row>
    <row r="769" spans="1:6" x14ac:dyDescent="0.25">
      <c r="A769" s="42">
        <v>768</v>
      </c>
      <c r="B769" t="s">
        <v>355</v>
      </c>
      <c r="C769" s="55" t="s">
        <v>422</v>
      </c>
      <c r="D769" s="55" t="str">
        <f t="shared" si="11"/>
        <v>TeleantioquiaSalgar</v>
      </c>
      <c r="E769">
        <v>5.9609305555555556</v>
      </c>
      <c r="F769">
        <v>-75.941269444444444</v>
      </c>
    </row>
    <row r="770" spans="1:6" x14ac:dyDescent="0.25">
      <c r="A770" s="42">
        <v>769</v>
      </c>
      <c r="B770" t="s">
        <v>467</v>
      </c>
      <c r="C770" s="55" t="s">
        <v>422</v>
      </c>
      <c r="D770" s="55" t="str">
        <f t="shared" si="11"/>
        <v>TeleantioquiaSan Andrés de Cuerquia</v>
      </c>
      <c r="E770">
        <v>6.8982222222222216</v>
      </c>
      <c r="F770">
        <v>-75.674333333333337</v>
      </c>
    </row>
    <row r="771" spans="1:6" x14ac:dyDescent="0.25">
      <c r="A771" s="42">
        <v>770</v>
      </c>
      <c r="B771" t="s">
        <v>363</v>
      </c>
      <c r="C771" s="55" t="s">
        <v>422</v>
      </c>
      <c r="D771" s="55" t="str">
        <f t="shared" ref="D771:D834" si="12">C771&amp;B771</f>
        <v>TeleantioquiaSan Carlos</v>
      </c>
      <c r="E771">
        <v>6.1697027777777782</v>
      </c>
      <c r="F771">
        <v>-75.990938888888891</v>
      </c>
    </row>
    <row r="772" spans="1:6" x14ac:dyDescent="0.25">
      <c r="A772" s="42">
        <v>771</v>
      </c>
      <c r="B772" t="s">
        <v>364</v>
      </c>
      <c r="C772" s="55" t="s">
        <v>422</v>
      </c>
      <c r="D772" s="55" t="str">
        <f t="shared" si="12"/>
        <v>TeleantioquiaSan Francisco</v>
      </c>
      <c r="E772">
        <v>5.9670333333333332</v>
      </c>
      <c r="F772">
        <v>-75.099027777777778</v>
      </c>
    </row>
    <row r="773" spans="1:6" x14ac:dyDescent="0.25">
      <c r="A773" s="42">
        <v>772</v>
      </c>
      <c r="B773" t="s">
        <v>366</v>
      </c>
      <c r="C773" s="55" t="s">
        <v>422</v>
      </c>
      <c r="D773" s="55" t="str">
        <f t="shared" si="12"/>
        <v>TeleantioquiaSan José de La Montaña</v>
      </c>
      <c r="E773">
        <v>6.8555555555555552</v>
      </c>
      <c r="F773">
        <v>-75.693194444444444</v>
      </c>
    </row>
    <row r="774" spans="1:6" x14ac:dyDescent="0.25">
      <c r="A774" s="42">
        <v>773</v>
      </c>
      <c r="B774" t="s">
        <v>368</v>
      </c>
      <c r="C774" s="55" t="s">
        <v>422</v>
      </c>
      <c r="D774" s="55" t="str">
        <f t="shared" si="12"/>
        <v>TeleantioquiaSan Juan de Urabá</v>
      </c>
      <c r="E774">
        <v>8.7627194444444445</v>
      </c>
      <c r="F774">
        <v>-76.514622222222229</v>
      </c>
    </row>
    <row r="775" spans="1:6" x14ac:dyDescent="0.25">
      <c r="A775" s="42">
        <v>774</v>
      </c>
      <c r="B775" t="s">
        <v>468</v>
      </c>
      <c r="C775" s="55" t="s">
        <v>422</v>
      </c>
      <c r="D775" s="55" t="str">
        <f t="shared" si="12"/>
        <v>TeleantioquiaSan Luis</v>
      </c>
      <c r="E775">
        <v>6.0329972222222219</v>
      </c>
      <c r="F775">
        <v>-74.997455555555561</v>
      </c>
    </row>
    <row r="776" spans="1:6" x14ac:dyDescent="0.25">
      <c r="A776" s="42">
        <v>775</v>
      </c>
      <c r="B776" t="s">
        <v>469</v>
      </c>
      <c r="C776" s="55" t="s">
        <v>422</v>
      </c>
      <c r="D776" s="55" t="str">
        <f t="shared" si="12"/>
        <v>TeleantioquiaSan Pedro de Urabá</v>
      </c>
      <c r="E776">
        <v>8.2809277777777783</v>
      </c>
      <c r="F776">
        <v>-76.384233333333341</v>
      </c>
    </row>
    <row r="777" spans="1:6" x14ac:dyDescent="0.25">
      <c r="A777" s="42">
        <v>776</v>
      </c>
      <c r="B777" t="s">
        <v>470</v>
      </c>
      <c r="C777" s="55" t="s">
        <v>422</v>
      </c>
      <c r="D777" s="55" t="str">
        <f t="shared" si="12"/>
        <v>TeleantioquiaSan Rafael</v>
      </c>
      <c r="E777">
        <v>6.2855805555555557</v>
      </c>
      <c r="F777">
        <v>-75.02858333333333</v>
      </c>
    </row>
    <row r="778" spans="1:6" x14ac:dyDescent="0.25">
      <c r="A778" s="42">
        <v>777</v>
      </c>
      <c r="B778" t="s">
        <v>471</v>
      </c>
      <c r="C778" s="55" t="s">
        <v>422</v>
      </c>
      <c r="D778" s="55" t="str">
        <f t="shared" si="12"/>
        <v>TeleantioquiaSan Roque</v>
      </c>
      <c r="E778">
        <v>6.4886333333333335</v>
      </c>
      <c r="F778">
        <v>-75.025180555555551</v>
      </c>
    </row>
    <row r="779" spans="1:6" x14ac:dyDescent="0.25">
      <c r="A779" s="42">
        <v>778</v>
      </c>
      <c r="B779" t="s">
        <v>472</v>
      </c>
      <c r="C779" s="55" t="s">
        <v>422</v>
      </c>
      <c r="D779" s="55" t="str">
        <f t="shared" si="12"/>
        <v>TeleantioquiaSan Vicente</v>
      </c>
      <c r="E779">
        <v>6.2760277777777773</v>
      </c>
      <c r="F779">
        <v>-75.333974999999995</v>
      </c>
    </row>
    <row r="780" spans="1:6" x14ac:dyDescent="0.25">
      <c r="A780" s="42">
        <v>779</v>
      </c>
      <c r="B780" t="s">
        <v>473</v>
      </c>
      <c r="C780" s="55" t="s">
        <v>422</v>
      </c>
      <c r="D780" s="55" t="str">
        <f t="shared" si="12"/>
        <v>TeleantioquiaSanta Bárbara</v>
      </c>
      <c r="E780">
        <v>5.889241666666666</v>
      </c>
      <c r="F780">
        <v>-75.571055555555546</v>
      </c>
    </row>
    <row r="781" spans="1:6" x14ac:dyDescent="0.25">
      <c r="A781" s="42">
        <v>780</v>
      </c>
      <c r="B781" t="s">
        <v>474</v>
      </c>
      <c r="C781" s="55" t="s">
        <v>422</v>
      </c>
      <c r="D781" s="55" t="str">
        <f t="shared" si="12"/>
        <v>TeleantioquiaSanto Domingo</v>
      </c>
      <c r="E781">
        <v>6.4705583333333339</v>
      </c>
      <c r="F781">
        <v>-75.135955555555569</v>
      </c>
    </row>
    <row r="782" spans="1:6" x14ac:dyDescent="0.25">
      <c r="A782" s="42">
        <v>781</v>
      </c>
      <c r="B782" t="s">
        <v>475</v>
      </c>
      <c r="C782" s="55" t="s">
        <v>422</v>
      </c>
      <c r="D782" s="55" t="str">
        <f t="shared" si="12"/>
        <v>TeleantioquiaSegovia</v>
      </c>
      <c r="E782">
        <v>7.0823111111111112</v>
      </c>
      <c r="F782">
        <v>-74.715808333333342</v>
      </c>
    </row>
    <row r="783" spans="1:6" x14ac:dyDescent="0.25">
      <c r="A783" s="42">
        <v>782</v>
      </c>
      <c r="B783" t="s">
        <v>476</v>
      </c>
      <c r="C783" s="55" t="s">
        <v>422</v>
      </c>
      <c r="D783" s="55" t="str">
        <f t="shared" si="12"/>
        <v>TeleantioquiaFraguas</v>
      </c>
      <c r="E783">
        <v>7.2498944444444442</v>
      </c>
      <c r="F783">
        <v>-74.818441666666658</v>
      </c>
    </row>
    <row r="784" spans="1:6" x14ac:dyDescent="0.25">
      <c r="A784" s="42">
        <v>783</v>
      </c>
      <c r="B784" t="s">
        <v>388</v>
      </c>
      <c r="C784" s="55" t="s">
        <v>422</v>
      </c>
      <c r="D784" s="55" t="str">
        <f t="shared" si="12"/>
        <v>TeleantioquiaSonsón</v>
      </c>
      <c r="E784">
        <v>5.6692499999999999</v>
      </c>
      <c r="F784">
        <v>-75.325527777777779</v>
      </c>
    </row>
    <row r="785" spans="1:6" x14ac:dyDescent="0.25">
      <c r="A785" s="42">
        <v>784</v>
      </c>
      <c r="B785" t="s">
        <v>371</v>
      </c>
      <c r="C785" s="55" t="s">
        <v>422</v>
      </c>
      <c r="D785" s="55" t="str">
        <f t="shared" si="12"/>
        <v>TeleantioquiaSan Miguel</v>
      </c>
      <c r="E785">
        <v>5.731811111111111</v>
      </c>
      <c r="F785">
        <v>-74.734800000000007</v>
      </c>
    </row>
    <row r="786" spans="1:6" x14ac:dyDescent="0.25">
      <c r="A786" s="42">
        <v>785</v>
      </c>
      <c r="B786" t="s">
        <v>392</v>
      </c>
      <c r="C786" s="55" t="s">
        <v>422</v>
      </c>
      <c r="D786" s="55" t="str">
        <f t="shared" si="12"/>
        <v>TeleantioquiaTámesis</v>
      </c>
      <c r="E786">
        <v>5.6435555555555554</v>
      </c>
      <c r="F786">
        <v>-75.709111111111113</v>
      </c>
    </row>
    <row r="787" spans="1:6" x14ac:dyDescent="0.25">
      <c r="A787" s="42">
        <v>786</v>
      </c>
      <c r="B787" t="s">
        <v>395</v>
      </c>
      <c r="C787" s="55" t="s">
        <v>422</v>
      </c>
      <c r="D787" s="55" t="str">
        <f t="shared" si="12"/>
        <v>TeleantioquiaTarazá</v>
      </c>
      <c r="E787">
        <v>7.5821916666666667</v>
      </c>
      <c r="F787">
        <v>-75.398688888888898</v>
      </c>
    </row>
    <row r="788" spans="1:6" x14ac:dyDescent="0.25">
      <c r="A788" s="42">
        <v>787</v>
      </c>
      <c r="B788" t="s">
        <v>477</v>
      </c>
      <c r="C788" s="55" t="s">
        <v>422</v>
      </c>
      <c r="D788" s="55" t="str">
        <f t="shared" si="12"/>
        <v>TeleantioquiaTasajera (Girardota)</v>
      </c>
      <c r="E788">
        <v>6.4258472222222229</v>
      </c>
      <c r="F788">
        <v>-75.440822222222224</v>
      </c>
    </row>
    <row r="789" spans="1:6" x14ac:dyDescent="0.25">
      <c r="A789" s="42">
        <v>788</v>
      </c>
      <c r="B789" t="s">
        <v>478</v>
      </c>
      <c r="C789" s="55" t="s">
        <v>422</v>
      </c>
      <c r="D789" s="55" t="str">
        <f t="shared" si="12"/>
        <v>TeleantioquiaToledo</v>
      </c>
      <c r="E789">
        <v>7.0103499999999999</v>
      </c>
      <c r="F789">
        <v>-75.694783333333334</v>
      </c>
    </row>
    <row r="790" spans="1:6" x14ac:dyDescent="0.25">
      <c r="A790" s="42">
        <v>789</v>
      </c>
      <c r="B790" t="s">
        <v>479</v>
      </c>
      <c r="C790" s="55" t="s">
        <v>422</v>
      </c>
      <c r="D790" s="55" t="str">
        <f t="shared" si="12"/>
        <v>TeleantioquiaUramita</v>
      </c>
      <c r="E790">
        <v>6.900930555555556</v>
      </c>
      <c r="F790">
        <v>-76.175330555555561</v>
      </c>
    </row>
    <row r="791" spans="1:6" x14ac:dyDescent="0.25">
      <c r="A791" s="42">
        <v>790</v>
      </c>
      <c r="B791" t="s">
        <v>410</v>
      </c>
      <c r="C791" s="55" t="s">
        <v>422</v>
      </c>
      <c r="D791" s="55" t="str">
        <f t="shared" si="12"/>
        <v>TeleantioquiaUrrao</v>
      </c>
      <c r="E791">
        <v>6.3030861111111109</v>
      </c>
      <c r="F791">
        <v>-76.116363888888884</v>
      </c>
    </row>
    <row r="792" spans="1:6" x14ac:dyDescent="0.25">
      <c r="A792" s="42">
        <v>791</v>
      </c>
      <c r="B792" t="s">
        <v>480</v>
      </c>
      <c r="C792" s="55" t="s">
        <v>422</v>
      </c>
      <c r="D792" s="55" t="str">
        <f t="shared" si="12"/>
        <v>TeleantioquiaValdivia</v>
      </c>
      <c r="E792">
        <v>7.1624000000000008</v>
      </c>
      <c r="F792">
        <v>-75.441147222222227</v>
      </c>
    </row>
    <row r="793" spans="1:6" x14ac:dyDescent="0.25">
      <c r="A793" s="42">
        <v>792</v>
      </c>
      <c r="B793" t="s">
        <v>481</v>
      </c>
      <c r="C793" s="55" t="s">
        <v>422</v>
      </c>
      <c r="D793" s="55" t="str">
        <f t="shared" si="12"/>
        <v>TeleantioquiaVegachí</v>
      </c>
      <c r="E793">
        <v>6.7722555555555557</v>
      </c>
      <c r="F793">
        <v>-74.794574999999995</v>
      </c>
    </row>
    <row r="794" spans="1:6" x14ac:dyDescent="0.25">
      <c r="A794" s="42">
        <v>793</v>
      </c>
      <c r="B794" t="s">
        <v>482</v>
      </c>
      <c r="C794" s="55" t="s">
        <v>422</v>
      </c>
      <c r="D794" s="55" t="str">
        <f t="shared" si="12"/>
        <v>TeleantioquiaEl Tigre</v>
      </c>
      <c r="E794">
        <v>6.8644499999999997</v>
      </c>
      <c r="F794">
        <v>-74.798358333333326</v>
      </c>
    </row>
    <row r="795" spans="1:6" x14ac:dyDescent="0.25">
      <c r="A795" s="42">
        <v>794</v>
      </c>
      <c r="B795" t="s">
        <v>483</v>
      </c>
      <c r="C795" s="55" t="s">
        <v>422</v>
      </c>
      <c r="D795" s="55" t="str">
        <f t="shared" si="12"/>
        <v>TeleantioquiaVigía del Fuerte</v>
      </c>
      <c r="E795">
        <v>6.5861666666666663</v>
      </c>
      <c r="F795">
        <v>-76.896611111111113</v>
      </c>
    </row>
    <row r="796" spans="1:6" x14ac:dyDescent="0.25">
      <c r="A796" s="42">
        <v>795</v>
      </c>
      <c r="B796" t="s">
        <v>484</v>
      </c>
      <c r="C796" s="55" t="s">
        <v>422</v>
      </c>
      <c r="D796" s="55" t="str">
        <f t="shared" si="12"/>
        <v>TeleantioquiaYalí</v>
      </c>
      <c r="E796">
        <v>6.6759750000000002</v>
      </c>
      <c r="F796">
        <v>-74.834755555555546</v>
      </c>
    </row>
    <row r="797" spans="1:6" x14ac:dyDescent="0.25">
      <c r="A797" s="42">
        <v>796</v>
      </c>
      <c r="B797" t="s">
        <v>485</v>
      </c>
      <c r="C797" s="55" t="s">
        <v>422</v>
      </c>
      <c r="D797" s="55" t="str">
        <f t="shared" si="12"/>
        <v>TeleantioquiaCedeño</v>
      </c>
      <c r="E797">
        <v>7.0745166666666668</v>
      </c>
      <c r="F797">
        <v>-75.358344444444441</v>
      </c>
    </row>
    <row r="798" spans="1:6" x14ac:dyDescent="0.25">
      <c r="A798" s="42">
        <v>797</v>
      </c>
      <c r="B798" t="s">
        <v>486</v>
      </c>
      <c r="C798" s="55" t="s">
        <v>422</v>
      </c>
      <c r="D798" s="55" t="str">
        <f t="shared" si="12"/>
        <v>TeleantioquiaYolombó</v>
      </c>
      <c r="E798">
        <v>6.5989749999999994</v>
      </c>
      <c r="F798">
        <v>-75.010172222222224</v>
      </c>
    </row>
    <row r="799" spans="1:6" x14ac:dyDescent="0.25">
      <c r="A799" s="42">
        <v>798</v>
      </c>
      <c r="B799" t="s">
        <v>487</v>
      </c>
      <c r="C799" s="55" t="s">
        <v>422</v>
      </c>
      <c r="D799" s="55" t="str">
        <f t="shared" si="12"/>
        <v>TeleantioquiaYondó</v>
      </c>
      <c r="E799">
        <v>7.0110888888888887</v>
      </c>
      <c r="F799">
        <v>-73.932827777777788</v>
      </c>
    </row>
    <row r="800" spans="1:6" x14ac:dyDescent="0.25">
      <c r="A800" s="42">
        <v>799</v>
      </c>
      <c r="B800" t="s">
        <v>488</v>
      </c>
      <c r="C800" s="55" t="s">
        <v>422</v>
      </c>
      <c r="D800" s="55" t="str">
        <f t="shared" si="12"/>
        <v>TeleantioquiaZaragoza</v>
      </c>
      <c r="E800">
        <v>7.4919833333333337</v>
      </c>
      <c r="F800">
        <v>-74.85874722222222</v>
      </c>
    </row>
    <row r="801" spans="1:6" x14ac:dyDescent="0.25">
      <c r="A801" s="42">
        <v>800</v>
      </c>
      <c r="B801" t="s">
        <v>489</v>
      </c>
      <c r="C801" s="55" t="s">
        <v>422</v>
      </c>
      <c r="D801" s="55" t="str">
        <f t="shared" si="12"/>
        <v>TeleantioquiaMesopotamia (La Union)</v>
      </c>
      <c r="E801">
        <v>5.8856277777777777</v>
      </c>
      <c r="F801">
        <v>-75.316358333333326</v>
      </c>
    </row>
    <row r="802" spans="1:6" x14ac:dyDescent="0.25">
      <c r="A802" s="42">
        <v>801</v>
      </c>
      <c r="B802" t="s">
        <v>490</v>
      </c>
      <c r="C802" s="55" t="s">
        <v>422</v>
      </c>
      <c r="D802" s="55" t="str">
        <f t="shared" si="12"/>
        <v>TeleantioquiaYarumal Baja</v>
      </c>
      <c r="E802">
        <v>6.9370333333333338</v>
      </c>
      <c r="F802">
        <v>-75.427272222222228</v>
      </c>
    </row>
    <row r="803" spans="1:6" x14ac:dyDescent="0.25">
      <c r="A803" s="42">
        <v>802</v>
      </c>
      <c r="B803" t="s">
        <v>491</v>
      </c>
      <c r="C803" s="55" t="s">
        <v>422</v>
      </c>
      <c r="D803" s="55" t="str">
        <f t="shared" si="12"/>
        <v>TeleantioquiaYarumal Alta (Victor Gutiérrez)</v>
      </c>
      <c r="E803">
        <v>6.9812944444444449</v>
      </c>
      <c r="F803">
        <v>-75.407780555555561</v>
      </c>
    </row>
    <row r="804" spans="1:6" x14ac:dyDescent="0.25">
      <c r="A804" s="42">
        <v>803</v>
      </c>
      <c r="B804" t="s">
        <v>492</v>
      </c>
      <c r="C804" t="s">
        <v>493</v>
      </c>
      <c r="D804" s="55" t="str">
        <f t="shared" si="12"/>
        <v>Caracol TV S.A.Acevedo</v>
      </c>
      <c r="E804">
        <v>1.8062500000000001</v>
      </c>
      <c r="F804">
        <v>-75.893194444444447</v>
      </c>
    </row>
    <row r="805" spans="1:6" x14ac:dyDescent="0.25">
      <c r="A805" s="42">
        <v>804</v>
      </c>
      <c r="B805" t="s">
        <v>494</v>
      </c>
      <c r="C805" t="s">
        <v>493</v>
      </c>
      <c r="D805" s="55" t="str">
        <f t="shared" si="12"/>
        <v>Caracol TV S.A.Agustin Codazzi</v>
      </c>
      <c r="E805">
        <v>10.039294444444444</v>
      </c>
      <c r="F805">
        <v>-73.230863888888891</v>
      </c>
    </row>
    <row r="806" spans="1:6" x14ac:dyDescent="0.25">
      <c r="A806" s="42">
        <v>805</v>
      </c>
      <c r="B806" t="s">
        <v>192</v>
      </c>
      <c r="C806" t="s">
        <v>493</v>
      </c>
      <c r="D806" s="55" t="str">
        <f t="shared" si="12"/>
        <v>Caracol TV S.A.Algeciras</v>
      </c>
      <c r="E806">
        <v>2.524861111111111</v>
      </c>
      <c r="F806">
        <v>-75.314250000000001</v>
      </c>
    </row>
    <row r="807" spans="1:6" x14ac:dyDescent="0.25">
      <c r="A807" s="42">
        <v>806</v>
      </c>
      <c r="B807" t="s">
        <v>495</v>
      </c>
      <c r="C807" t="s">
        <v>493</v>
      </c>
      <c r="D807" s="55" t="str">
        <f t="shared" si="12"/>
        <v>Caracol TV S.A.Andalucía</v>
      </c>
      <c r="E807">
        <v>0</v>
      </c>
      <c r="F807">
        <v>0</v>
      </c>
    </row>
    <row r="808" spans="1:6" x14ac:dyDescent="0.25">
      <c r="A808" s="42">
        <v>807</v>
      </c>
      <c r="B808" t="s">
        <v>496</v>
      </c>
      <c r="C808" t="s">
        <v>493</v>
      </c>
      <c r="D808" s="55" t="str">
        <f t="shared" si="12"/>
        <v>Caracol TV S.A.El Rayo</v>
      </c>
      <c r="E808">
        <v>5.6805277777777778</v>
      </c>
      <c r="F808">
        <v>-75.890666666666675</v>
      </c>
    </row>
    <row r="809" spans="1:6" x14ac:dyDescent="0.25">
      <c r="A809" s="42">
        <v>808</v>
      </c>
      <c r="B809" t="s">
        <v>497</v>
      </c>
      <c r="C809" t="s">
        <v>493</v>
      </c>
      <c r="D809" s="55" t="str">
        <f t="shared" si="12"/>
        <v>Caracol TV S.A.Arauca</v>
      </c>
      <c r="E809">
        <v>7.081722222222222</v>
      </c>
      <c r="F809">
        <v>-70.763013888888892</v>
      </c>
    </row>
    <row r="810" spans="1:6" x14ac:dyDescent="0.25">
      <c r="A810" s="42">
        <v>809</v>
      </c>
      <c r="B810" t="s">
        <v>199</v>
      </c>
      <c r="C810" t="s">
        <v>493</v>
      </c>
      <c r="D810" s="55" t="str">
        <f t="shared" si="12"/>
        <v>Caracol TV S.A.Arauquita</v>
      </c>
      <c r="E810">
        <v>7.0209166666666665</v>
      </c>
      <c r="F810">
        <v>-71.435000000000002</v>
      </c>
    </row>
    <row r="811" spans="1:6" x14ac:dyDescent="0.25">
      <c r="A811" s="42">
        <v>810</v>
      </c>
      <c r="B811" t="s">
        <v>498</v>
      </c>
      <c r="C811" t="s">
        <v>493</v>
      </c>
      <c r="D811" s="55" t="str">
        <f t="shared" si="12"/>
        <v>Caracol TV S.A.Armenia</v>
      </c>
      <c r="E811">
        <v>4.6111944444444442</v>
      </c>
      <c r="F811">
        <v>-75.630277777777778</v>
      </c>
    </row>
    <row r="812" spans="1:6" x14ac:dyDescent="0.25">
      <c r="A812" s="42">
        <v>811</v>
      </c>
      <c r="B812" t="s">
        <v>499</v>
      </c>
      <c r="C812" t="s">
        <v>493</v>
      </c>
      <c r="D812" s="55" t="str">
        <f t="shared" si="12"/>
        <v>Caracol TV S.A.Ataco</v>
      </c>
      <c r="E812">
        <v>3.5891944444444448</v>
      </c>
      <c r="F812">
        <v>-75.380083333333332</v>
      </c>
    </row>
    <row r="813" spans="1:6" x14ac:dyDescent="0.25">
      <c r="A813" s="42">
        <v>812</v>
      </c>
      <c r="B813" t="s">
        <v>500</v>
      </c>
      <c r="C813" t="s">
        <v>493</v>
      </c>
      <c r="D813" s="55" t="str">
        <f t="shared" si="12"/>
        <v>Caracol TV S.A.Bajo Baudó</v>
      </c>
      <c r="E813">
        <v>4.9523055555555553</v>
      </c>
      <c r="F813">
        <v>-77.368805555555554</v>
      </c>
    </row>
    <row r="814" spans="1:6" x14ac:dyDescent="0.25">
      <c r="A814" s="42">
        <v>813</v>
      </c>
      <c r="B814" t="s">
        <v>501</v>
      </c>
      <c r="C814" t="s">
        <v>493</v>
      </c>
      <c r="D814" s="55" t="str">
        <f t="shared" si="12"/>
        <v>Caracol TV S.A.Balboa</v>
      </c>
      <c r="E814">
        <v>2.0453611111111112</v>
      </c>
      <c r="F814">
        <v>-77.216916666666663</v>
      </c>
    </row>
    <row r="815" spans="1:6" x14ac:dyDescent="0.25">
      <c r="A815" s="42">
        <v>814</v>
      </c>
      <c r="B815" t="s">
        <v>502</v>
      </c>
      <c r="C815" t="s">
        <v>493</v>
      </c>
      <c r="D815" s="55" t="str">
        <f t="shared" si="12"/>
        <v>Caracol TV S.A.Bañaderos</v>
      </c>
      <c r="E815">
        <v>11.135416666666666</v>
      </c>
      <c r="F815">
        <v>-72.787999999999997</v>
      </c>
    </row>
    <row r="816" spans="1:6" x14ac:dyDescent="0.25">
      <c r="A816" s="42">
        <v>815</v>
      </c>
      <c r="B816" t="s">
        <v>503</v>
      </c>
      <c r="C816" t="s">
        <v>493</v>
      </c>
      <c r="D816" s="55" t="str">
        <f t="shared" si="12"/>
        <v>Caracol TV S.A.Barbacoas</v>
      </c>
      <c r="E816">
        <v>1.6734999999999998</v>
      </c>
      <c r="F816">
        <v>-78.134222222222235</v>
      </c>
    </row>
    <row r="817" spans="1:6" x14ac:dyDescent="0.25">
      <c r="A817" s="42">
        <v>816</v>
      </c>
      <c r="B817" t="s">
        <v>504</v>
      </c>
      <c r="C817" t="s">
        <v>493</v>
      </c>
      <c r="D817" s="55" t="str">
        <f t="shared" si="12"/>
        <v>Caracol TV S.A.Barranquilla</v>
      </c>
      <c r="E817">
        <v>10.996955555555555</v>
      </c>
      <c r="F817">
        <v>-74.830063888888887</v>
      </c>
    </row>
    <row r="818" spans="1:6" x14ac:dyDescent="0.25">
      <c r="A818" s="42">
        <v>817</v>
      </c>
      <c r="B818" t="s">
        <v>505</v>
      </c>
      <c r="C818" t="s">
        <v>493</v>
      </c>
      <c r="D818" s="55" t="str">
        <f t="shared" si="12"/>
        <v>Caracol TV S.A.Alto Piñales</v>
      </c>
      <c r="E818">
        <v>5.191527777777778</v>
      </c>
      <c r="F818">
        <v>-75.85466666666666</v>
      </c>
    </row>
    <row r="819" spans="1:6" x14ac:dyDescent="0.25">
      <c r="A819" s="42">
        <v>818</v>
      </c>
      <c r="B819" t="s">
        <v>506</v>
      </c>
      <c r="C819" t="s">
        <v>493</v>
      </c>
      <c r="D819" s="55" t="str">
        <f t="shared" si="12"/>
        <v>Caracol TV S.A.Bocas De Satinga</v>
      </c>
      <c r="E819">
        <v>2.3421944444444445</v>
      </c>
      <c r="F819">
        <v>-78.32652777777777</v>
      </c>
    </row>
    <row r="820" spans="1:6" x14ac:dyDescent="0.25">
      <c r="A820" s="42">
        <v>819</v>
      </c>
      <c r="B820" t="s">
        <v>507</v>
      </c>
      <c r="C820" t="s">
        <v>493</v>
      </c>
      <c r="D820" s="55" t="str">
        <f t="shared" si="12"/>
        <v>Caracol TV S.A.Bolívar</v>
      </c>
      <c r="E820">
        <v>1.8398611111111112</v>
      </c>
      <c r="F820">
        <v>-76.96897222222222</v>
      </c>
    </row>
    <row r="821" spans="1:6" x14ac:dyDescent="0.25">
      <c r="A821" s="42">
        <v>820</v>
      </c>
      <c r="B821" t="s">
        <v>508</v>
      </c>
      <c r="C821" t="s">
        <v>493</v>
      </c>
      <c r="D821" s="55" t="str">
        <f t="shared" si="12"/>
        <v>Caracol TV S.A.Bosconia</v>
      </c>
      <c r="E821">
        <v>9.9687222222222225</v>
      </c>
      <c r="F821">
        <v>-73.879527777777767</v>
      </c>
    </row>
    <row r="822" spans="1:6" x14ac:dyDescent="0.25">
      <c r="A822" s="42">
        <v>821</v>
      </c>
      <c r="B822" t="s">
        <v>215</v>
      </c>
      <c r="C822" t="s">
        <v>493</v>
      </c>
      <c r="D822" s="55" t="str">
        <f t="shared" si="12"/>
        <v>Caracol TV S.A.Buenavista</v>
      </c>
      <c r="E822">
        <v>4.1549722222222227</v>
      </c>
      <c r="F822">
        <v>-73.68383333333334</v>
      </c>
    </row>
    <row r="823" spans="1:6" x14ac:dyDescent="0.25">
      <c r="A823" s="42">
        <v>822</v>
      </c>
      <c r="B823" t="s">
        <v>509</v>
      </c>
      <c r="C823" t="s">
        <v>493</v>
      </c>
      <c r="D823" s="55" t="str">
        <f t="shared" si="12"/>
        <v>Caracol TV S.A.Buesaco</v>
      </c>
      <c r="E823">
        <v>1.4019444444444444</v>
      </c>
      <c r="F823">
        <v>-77.150500000000008</v>
      </c>
    </row>
    <row r="824" spans="1:6" x14ac:dyDescent="0.25">
      <c r="A824" s="42">
        <v>823</v>
      </c>
      <c r="B824" t="s">
        <v>217</v>
      </c>
      <c r="C824" t="s">
        <v>493</v>
      </c>
      <c r="D824" s="55" t="str">
        <f t="shared" si="12"/>
        <v>Caracol TV S.A.Cajamarca</v>
      </c>
      <c r="E824">
        <v>4.4488888888888889</v>
      </c>
      <c r="F824">
        <v>-75.42</v>
      </c>
    </row>
    <row r="825" spans="1:6" x14ac:dyDescent="0.25">
      <c r="A825" s="42">
        <v>824</v>
      </c>
      <c r="B825" t="s">
        <v>510</v>
      </c>
      <c r="C825" t="s">
        <v>493</v>
      </c>
      <c r="D825" s="55" t="str">
        <f t="shared" si="12"/>
        <v>Caracol TV S.A.Campanario</v>
      </c>
      <c r="E825">
        <v>4.4539722222222222</v>
      </c>
      <c r="F825">
        <v>-75.576694444444442</v>
      </c>
    </row>
    <row r="826" spans="1:6" x14ac:dyDescent="0.25">
      <c r="A826" s="42">
        <v>825</v>
      </c>
      <c r="B826" t="s">
        <v>220</v>
      </c>
      <c r="C826" t="s">
        <v>493</v>
      </c>
      <c r="D826" s="55" t="str">
        <f t="shared" si="12"/>
        <v>Caracol TV S.A.Cañasgordas</v>
      </c>
      <c r="E826">
        <v>6.7465000000000002</v>
      </c>
      <c r="F826">
        <v>-76.023944444444439</v>
      </c>
    </row>
    <row r="827" spans="1:6" x14ac:dyDescent="0.25">
      <c r="A827" s="42">
        <v>826</v>
      </c>
      <c r="B827" t="s">
        <v>232</v>
      </c>
      <c r="C827" t="s">
        <v>493</v>
      </c>
      <c r="D827" s="55" t="str">
        <f t="shared" si="12"/>
        <v>Caracol TV S.A.Cerro Carepa</v>
      </c>
      <c r="E827">
        <v>7.7302499999999998</v>
      </c>
      <c r="F827">
        <v>-76.657750000000007</v>
      </c>
    </row>
    <row r="828" spans="1:6" x14ac:dyDescent="0.25">
      <c r="A828" s="42">
        <v>827</v>
      </c>
      <c r="B828" t="s">
        <v>511</v>
      </c>
      <c r="C828" t="s">
        <v>493</v>
      </c>
      <c r="D828" s="55" t="str">
        <f t="shared" si="12"/>
        <v>Caracol TV S.A.Castellana</v>
      </c>
      <c r="E828">
        <v>5.0629472222222223</v>
      </c>
      <c r="F828">
        <v>-75.525186111111111</v>
      </c>
    </row>
    <row r="829" spans="1:6" x14ac:dyDescent="0.25">
      <c r="A829" s="42">
        <v>828</v>
      </c>
      <c r="B829" t="s">
        <v>512</v>
      </c>
      <c r="C829" t="s">
        <v>493</v>
      </c>
      <c r="D829" s="55" t="str">
        <f t="shared" si="12"/>
        <v>Caracol TV S.A.Cerro Alegre</v>
      </c>
      <c r="E829">
        <v>10.508583333333334</v>
      </c>
      <c r="F829">
        <v>-73.258527777777772</v>
      </c>
    </row>
    <row r="830" spans="1:6" x14ac:dyDescent="0.25">
      <c r="A830" s="42">
        <v>829</v>
      </c>
      <c r="B830" t="s">
        <v>513</v>
      </c>
      <c r="C830" t="s">
        <v>493</v>
      </c>
      <c r="D830" s="55" t="str">
        <f t="shared" si="12"/>
        <v>Caracol TV S.A.Cerro Azul</v>
      </c>
      <c r="E830">
        <v>6.9771666666666672</v>
      </c>
      <c r="F830">
        <v>-75.40825000000001</v>
      </c>
    </row>
    <row r="831" spans="1:6" x14ac:dyDescent="0.25">
      <c r="A831" s="42">
        <v>830</v>
      </c>
      <c r="B831" t="s">
        <v>514</v>
      </c>
      <c r="C831" t="s">
        <v>493</v>
      </c>
      <c r="D831" s="55" t="str">
        <f t="shared" si="12"/>
        <v>Caracol TV S.A.Cerro De Oro</v>
      </c>
      <c r="E831">
        <v>5.0563611111111113</v>
      </c>
      <c r="F831">
        <v>-75.463499999999996</v>
      </c>
    </row>
    <row r="832" spans="1:6" x14ac:dyDescent="0.25">
      <c r="A832" s="42">
        <v>831</v>
      </c>
      <c r="B832" t="s">
        <v>236</v>
      </c>
      <c r="C832" t="s">
        <v>493</v>
      </c>
      <c r="D832" s="55" t="str">
        <f t="shared" si="12"/>
        <v>Caracol TV S.A.Cerro Neiva</v>
      </c>
      <c r="E832">
        <v>2.8109444444444445</v>
      </c>
      <c r="F832">
        <v>-75.163277777777779</v>
      </c>
    </row>
    <row r="833" spans="1:6" x14ac:dyDescent="0.25">
      <c r="A833" s="42">
        <v>832</v>
      </c>
      <c r="B833" t="s">
        <v>515</v>
      </c>
      <c r="C833" t="s">
        <v>493</v>
      </c>
      <c r="D833" s="55" t="str">
        <f t="shared" si="12"/>
        <v>Caracol TV S.A.Cerro Pesca</v>
      </c>
      <c r="E833">
        <v>5.5453888888888887</v>
      </c>
      <c r="F833">
        <v>-73.098444444444439</v>
      </c>
    </row>
    <row r="834" spans="1:6" x14ac:dyDescent="0.25">
      <c r="A834" s="42">
        <v>833</v>
      </c>
      <c r="B834" t="s">
        <v>516</v>
      </c>
      <c r="C834" t="s">
        <v>493</v>
      </c>
      <c r="D834" s="55" t="str">
        <f t="shared" si="12"/>
        <v>Caracol TV S.A.Cimitarra</v>
      </c>
      <c r="E834">
        <v>0</v>
      </c>
      <c r="F834">
        <v>0</v>
      </c>
    </row>
    <row r="835" spans="1:6" x14ac:dyDescent="0.25">
      <c r="A835" s="42">
        <v>834</v>
      </c>
      <c r="B835" t="s">
        <v>517</v>
      </c>
      <c r="C835" t="s">
        <v>493</v>
      </c>
      <c r="D835" s="55" t="str">
        <f t="shared" ref="D835:D898" si="13">C835&amp;B835</f>
        <v>Caracol TV S.A.Cerro Buenavista Bolívar</v>
      </c>
      <c r="E835">
        <v>5.837361111111111</v>
      </c>
      <c r="F835">
        <v>-76.024888888888881</v>
      </c>
    </row>
    <row r="836" spans="1:6" x14ac:dyDescent="0.25">
      <c r="A836" s="42">
        <v>835</v>
      </c>
      <c r="B836" t="s">
        <v>437</v>
      </c>
      <c r="C836" t="s">
        <v>493</v>
      </c>
      <c r="D836" s="55" t="str">
        <f t="shared" si="13"/>
        <v>Caracol TV S.A.Concordia</v>
      </c>
      <c r="E836">
        <v>6.0451666666666668</v>
      </c>
      <c r="F836">
        <v>-75.903194444444452</v>
      </c>
    </row>
    <row r="837" spans="1:6" x14ac:dyDescent="0.25">
      <c r="A837" s="42">
        <v>836</v>
      </c>
      <c r="B837" t="s">
        <v>518</v>
      </c>
      <c r="C837" t="s">
        <v>493</v>
      </c>
      <c r="D837" s="55" t="str">
        <f t="shared" si="13"/>
        <v>Caracol TV S.A.Convención</v>
      </c>
      <c r="E837">
        <v>8.4564166666666658</v>
      </c>
      <c r="F837">
        <v>-73.340194444444435</v>
      </c>
    </row>
    <row r="838" spans="1:6" x14ac:dyDescent="0.25">
      <c r="A838" s="42">
        <v>837</v>
      </c>
      <c r="B838" t="s">
        <v>519</v>
      </c>
      <c r="C838" t="s">
        <v>493</v>
      </c>
      <c r="D838" s="55" t="str">
        <f t="shared" si="13"/>
        <v>Caracol TV S.A.Cristo Rey</v>
      </c>
      <c r="E838">
        <v>3.4328333333333334</v>
      </c>
      <c r="F838">
        <v>-76.565888888888892</v>
      </c>
    </row>
    <row r="839" spans="1:6" x14ac:dyDescent="0.25">
      <c r="A839" s="42">
        <v>838</v>
      </c>
      <c r="B839" t="s">
        <v>520</v>
      </c>
      <c r="C839" t="s">
        <v>493</v>
      </c>
      <c r="D839" s="55" t="str">
        <f t="shared" si="13"/>
        <v>Caracol TV S.A.Curumaní</v>
      </c>
      <c r="E839">
        <v>9.1943472222222233</v>
      </c>
      <c r="F839">
        <v>-73.545027777777776</v>
      </c>
    </row>
    <row r="840" spans="1:6" x14ac:dyDescent="0.25">
      <c r="A840" s="42">
        <v>839</v>
      </c>
      <c r="B840" t="s">
        <v>255</v>
      </c>
      <c r="C840" t="s">
        <v>493</v>
      </c>
      <c r="D840" s="55" t="str">
        <f t="shared" si="13"/>
        <v>Caracol TV S.A.Dabeiba</v>
      </c>
      <c r="E840">
        <v>7.0038333333333336</v>
      </c>
      <c r="F840">
        <v>-76.271222222222221</v>
      </c>
    </row>
    <row r="841" spans="1:6" x14ac:dyDescent="0.25">
      <c r="A841" s="42">
        <v>840</v>
      </c>
      <c r="B841" t="s">
        <v>256</v>
      </c>
      <c r="C841" t="s">
        <v>493</v>
      </c>
      <c r="D841" s="55" t="str">
        <f t="shared" si="13"/>
        <v>Caracol TV S.A.Dagua</v>
      </c>
      <c r="E841">
        <v>3.6613333333333333</v>
      </c>
      <c r="F841">
        <v>-76.699472222222226</v>
      </c>
    </row>
    <row r="842" spans="1:6" x14ac:dyDescent="0.25">
      <c r="A842" s="42">
        <v>841</v>
      </c>
      <c r="B842" t="s">
        <v>521</v>
      </c>
      <c r="C842" t="s">
        <v>493</v>
      </c>
      <c r="D842" s="55" t="str">
        <f t="shared" si="13"/>
        <v>Caracol TV S.A.Carmen</v>
      </c>
      <c r="E842">
        <v>8.501444444444445</v>
      </c>
      <c r="F842">
        <v>-73.446638888888899</v>
      </c>
    </row>
    <row r="843" spans="1:6" x14ac:dyDescent="0.25">
      <c r="A843" s="42">
        <v>842</v>
      </c>
      <c r="B843" t="s">
        <v>522</v>
      </c>
      <c r="C843" t="s">
        <v>493</v>
      </c>
      <c r="D843" s="55" t="str">
        <f t="shared" si="13"/>
        <v>Caracol TV S.A.El Copey</v>
      </c>
      <c r="E843">
        <v>10.149777777777777</v>
      </c>
      <c r="F843">
        <v>-73.960055555555556</v>
      </c>
    </row>
    <row r="844" spans="1:6" x14ac:dyDescent="0.25">
      <c r="A844" s="42">
        <v>843</v>
      </c>
      <c r="B844" t="s">
        <v>523</v>
      </c>
      <c r="C844" t="s">
        <v>493</v>
      </c>
      <c r="D844" s="55" t="str">
        <f t="shared" si="13"/>
        <v>Caracol TV S.A.El Deleite</v>
      </c>
      <c r="E844">
        <v>3.8408333333333333</v>
      </c>
      <c r="F844">
        <v>-77.001361111111109</v>
      </c>
    </row>
    <row r="845" spans="1:6" x14ac:dyDescent="0.25">
      <c r="A845" s="42">
        <v>844</v>
      </c>
      <c r="B845" t="s">
        <v>369</v>
      </c>
      <c r="C845" t="s">
        <v>493</v>
      </c>
      <c r="D845" s="55" t="str">
        <f t="shared" si="13"/>
        <v>Caracol TV S.A.San Lorenzo</v>
      </c>
      <c r="E845">
        <v>1.6668333333333332</v>
      </c>
      <c r="F845">
        <v>-75.300013888888884</v>
      </c>
    </row>
    <row r="846" spans="1:6" x14ac:dyDescent="0.25">
      <c r="A846" s="42">
        <v>845</v>
      </c>
      <c r="B846" t="s">
        <v>524</v>
      </c>
      <c r="C846" t="s">
        <v>493</v>
      </c>
      <c r="D846" s="55" t="str">
        <f t="shared" si="13"/>
        <v>Caracol TV S.A.El Nudo</v>
      </c>
      <c r="E846">
        <v>4.8306944444444442</v>
      </c>
      <c r="F846">
        <v>-75.719833333333341</v>
      </c>
    </row>
    <row r="847" spans="1:6" x14ac:dyDescent="0.25">
      <c r="A847" s="42">
        <v>846</v>
      </c>
      <c r="B847" t="s">
        <v>525</v>
      </c>
      <c r="C847" t="s">
        <v>493</v>
      </c>
      <c r="D847" s="55" t="str">
        <f t="shared" si="13"/>
        <v>Caracol TV S.A.El Ramo</v>
      </c>
      <c r="E847">
        <v>11.104041666666665</v>
      </c>
      <c r="F847">
        <v>-74.059486111111113</v>
      </c>
    </row>
    <row r="848" spans="1:6" x14ac:dyDescent="0.25">
      <c r="A848" s="42">
        <v>847</v>
      </c>
      <c r="B848" t="s">
        <v>526</v>
      </c>
      <c r="C848" t="s">
        <v>493</v>
      </c>
      <c r="D848" s="55" t="str">
        <f t="shared" si="13"/>
        <v>Caracol TV S.A.El Recreo</v>
      </c>
      <c r="E848">
        <v>4.9605833333333331</v>
      </c>
      <c r="F848">
        <v>-75.352777777777774</v>
      </c>
    </row>
    <row r="849" spans="1:6" x14ac:dyDescent="0.25">
      <c r="A849" s="42">
        <v>848</v>
      </c>
      <c r="B849" t="s">
        <v>527</v>
      </c>
      <c r="C849" t="s">
        <v>493</v>
      </c>
      <c r="D849" s="55" t="str">
        <f t="shared" si="13"/>
        <v>Caracol TV S.A.Cerro Chuza</v>
      </c>
      <c r="E849">
        <v>1.4242222222222223</v>
      </c>
      <c r="F849">
        <v>-77.391694444444454</v>
      </c>
    </row>
    <row r="850" spans="1:6" x14ac:dyDescent="0.25">
      <c r="A850" s="42">
        <v>849</v>
      </c>
      <c r="B850" t="s">
        <v>528</v>
      </c>
      <c r="C850" t="s">
        <v>493</v>
      </c>
      <c r="D850" s="55" t="str">
        <f t="shared" si="13"/>
        <v>Caracol TV S.A.Cerro Florencia</v>
      </c>
      <c r="E850">
        <v>1.6154305555555557</v>
      </c>
      <c r="F850">
        <v>-75.588611111111106</v>
      </c>
    </row>
    <row r="851" spans="1:6" x14ac:dyDescent="0.25">
      <c r="A851" s="42">
        <v>850</v>
      </c>
      <c r="B851" t="s">
        <v>444</v>
      </c>
      <c r="C851" t="s">
        <v>493</v>
      </c>
      <c r="D851" s="55" t="str">
        <f t="shared" si="13"/>
        <v>Caracol TV S.A.Fredonia</v>
      </c>
      <c r="E851">
        <v>5.9487500000000004</v>
      </c>
      <c r="F851">
        <v>-75.655416666666667</v>
      </c>
    </row>
    <row r="852" spans="1:6" x14ac:dyDescent="0.25">
      <c r="A852" s="42">
        <v>851</v>
      </c>
      <c r="B852" t="s">
        <v>268</v>
      </c>
      <c r="C852" t="s">
        <v>493</v>
      </c>
      <c r="D852" s="55" t="str">
        <f t="shared" si="13"/>
        <v>Caracol TV S.A.Frontino</v>
      </c>
      <c r="E852">
        <v>6.7834722222222217</v>
      </c>
      <c r="F852">
        <v>-76.114444444444445</v>
      </c>
    </row>
    <row r="853" spans="1:6" x14ac:dyDescent="0.25">
      <c r="A853" s="42">
        <v>852</v>
      </c>
      <c r="B853" t="s">
        <v>271</v>
      </c>
      <c r="C853" t="s">
        <v>493</v>
      </c>
      <c r="D853" s="55" t="str">
        <f t="shared" si="13"/>
        <v>Caracol TV S.A.Galeras</v>
      </c>
      <c r="E853">
        <v>1.2106388888888888</v>
      </c>
      <c r="F853">
        <v>-77.357166666666657</v>
      </c>
    </row>
    <row r="854" spans="1:6" x14ac:dyDescent="0.25">
      <c r="A854" s="42">
        <v>853</v>
      </c>
      <c r="B854" t="s">
        <v>529</v>
      </c>
      <c r="C854" t="s">
        <v>493</v>
      </c>
      <c r="D854" s="55" t="str">
        <f t="shared" si="13"/>
        <v>Caracol TV S.A.Alto De Irzón</v>
      </c>
      <c r="E854">
        <v>5.036888888888889</v>
      </c>
      <c r="F854">
        <v>-73.437333333333342</v>
      </c>
    </row>
    <row r="855" spans="1:6" x14ac:dyDescent="0.25">
      <c r="A855" s="42">
        <v>854</v>
      </c>
      <c r="B855" t="s">
        <v>530</v>
      </c>
      <c r="C855" t="s">
        <v>493</v>
      </c>
      <c r="D855" s="55" t="str">
        <f t="shared" si="13"/>
        <v>Caracol TV S.A.Garzón</v>
      </c>
      <c r="E855">
        <v>2.1968611111111107</v>
      </c>
      <c r="F855">
        <v>-75.631472222222214</v>
      </c>
    </row>
    <row r="856" spans="1:6" x14ac:dyDescent="0.25">
      <c r="A856" s="42">
        <v>855</v>
      </c>
      <c r="B856" t="s">
        <v>531</v>
      </c>
      <c r="C856" t="s">
        <v>493</v>
      </c>
      <c r="D856" s="55" t="str">
        <f t="shared" si="13"/>
        <v>Caracol TV S.A.Gigante</v>
      </c>
      <c r="E856">
        <v>2.3963055555555557</v>
      </c>
      <c r="F856">
        <v>-75.548694444444436</v>
      </c>
    </row>
    <row r="857" spans="1:6" x14ac:dyDescent="0.25">
      <c r="A857" s="42">
        <v>856</v>
      </c>
      <c r="B857" t="s">
        <v>278</v>
      </c>
      <c r="C857" t="s">
        <v>493</v>
      </c>
      <c r="D857" s="55" t="str">
        <f t="shared" si="13"/>
        <v>Caracol TV S.A.Guaduas</v>
      </c>
      <c r="E857">
        <v>5.0762777777777774</v>
      </c>
      <c r="F857">
        <v>-74.593999999999994</v>
      </c>
    </row>
    <row r="858" spans="1:6" x14ac:dyDescent="0.25">
      <c r="A858" s="42">
        <v>857</v>
      </c>
      <c r="B858" t="s">
        <v>532</v>
      </c>
      <c r="C858" t="s">
        <v>493</v>
      </c>
      <c r="D858" s="55" t="str">
        <f t="shared" si="13"/>
        <v>Caracol TV S.A.Cerro El Alto</v>
      </c>
      <c r="E858">
        <v>6.2837777777777779</v>
      </c>
      <c r="F858">
        <v>-75.423666666666676</v>
      </c>
    </row>
    <row r="859" spans="1:6" x14ac:dyDescent="0.25">
      <c r="A859" s="42">
        <v>858</v>
      </c>
      <c r="B859" t="s">
        <v>533</v>
      </c>
      <c r="C859" t="s">
        <v>493</v>
      </c>
      <c r="D859" s="55" t="str">
        <f t="shared" si="13"/>
        <v>Caracol TV S.A.Honda</v>
      </c>
      <c r="E859">
        <v>5.198555555555556</v>
      </c>
      <c r="F859">
        <v>-74.741472222222228</v>
      </c>
    </row>
    <row r="860" spans="1:6" x14ac:dyDescent="0.25">
      <c r="A860" s="42">
        <v>859</v>
      </c>
      <c r="B860" t="s">
        <v>534</v>
      </c>
      <c r="C860" t="s">
        <v>493</v>
      </c>
      <c r="D860" s="55" t="str">
        <f t="shared" si="13"/>
        <v>Caracol TV S.A.Puerto Inírida</v>
      </c>
      <c r="E860">
        <v>3.8690972222222224</v>
      </c>
      <c r="F860">
        <v>-67.921416666666673</v>
      </c>
    </row>
    <row r="861" spans="1:6" x14ac:dyDescent="0.25">
      <c r="A861" s="42">
        <v>860</v>
      </c>
      <c r="B861" t="s">
        <v>535</v>
      </c>
      <c r="C861" t="s">
        <v>493</v>
      </c>
      <c r="D861" s="55" t="str">
        <f t="shared" si="13"/>
        <v>Caracol TV S.A.Santa Rosa</v>
      </c>
      <c r="E861">
        <v>2.5848666666666666</v>
      </c>
      <c r="F861">
        <v>-75.999661111111109</v>
      </c>
    </row>
    <row r="862" spans="1:6" x14ac:dyDescent="0.25">
      <c r="A862" s="42">
        <v>861</v>
      </c>
      <c r="B862" t="s">
        <v>449</v>
      </c>
      <c r="C862" t="s">
        <v>493</v>
      </c>
      <c r="D862" s="55" t="str">
        <f t="shared" si="13"/>
        <v>Caracol TV S.A.Istmina</v>
      </c>
      <c r="E862">
        <v>5.1588055555555563</v>
      </c>
      <c r="F862">
        <v>-76.686027777777781</v>
      </c>
    </row>
    <row r="863" spans="1:6" x14ac:dyDescent="0.25">
      <c r="A863" s="42">
        <v>862</v>
      </c>
      <c r="B863" t="s">
        <v>285</v>
      </c>
      <c r="C863" t="s">
        <v>493</v>
      </c>
      <c r="D863" s="55" t="str">
        <f t="shared" si="13"/>
        <v>Caracol TV S.A.Ituango</v>
      </c>
      <c r="E863">
        <v>7.1658250000000008</v>
      </c>
      <c r="F863">
        <v>-75.765661111111115</v>
      </c>
    </row>
    <row r="864" spans="1:6" x14ac:dyDescent="0.25">
      <c r="A864" s="42">
        <v>863</v>
      </c>
      <c r="B864" t="s">
        <v>290</v>
      </c>
      <c r="C864" t="s">
        <v>493</v>
      </c>
      <c r="D864" s="55" t="str">
        <f t="shared" si="13"/>
        <v>Caracol TV S.A.Jurisdicciones</v>
      </c>
      <c r="E864">
        <v>7.8460833333333326</v>
      </c>
      <c r="F864">
        <v>-73.226666666666674</v>
      </c>
    </row>
    <row r="865" spans="1:6" x14ac:dyDescent="0.25">
      <c r="A865" s="42">
        <v>864</v>
      </c>
      <c r="B865" t="s">
        <v>536</v>
      </c>
      <c r="C865" t="s">
        <v>493</v>
      </c>
      <c r="D865" s="55" t="str">
        <f t="shared" si="13"/>
        <v>Caracol TV S.A.La Barra</v>
      </c>
      <c r="E865">
        <v>8.7222500000000007</v>
      </c>
      <c r="F865">
        <v>-75.590166666666661</v>
      </c>
    </row>
    <row r="866" spans="1:6" x14ac:dyDescent="0.25">
      <c r="A866" s="42">
        <v>865</v>
      </c>
      <c r="B866" t="s">
        <v>537</v>
      </c>
      <c r="C866" t="s">
        <v>493</v>
      </c>
      <c r="D866" s="55" t="str">
        <f t="shared" si="13"/>
        <v>Caracol TV S.A.La Popa La Calera</v>
      </c>
      <c r="E866">
        <v>4.7155888888888891</v>
      </c>
      <c r="F866">
        <v>-73.96297777777778</v>
      </c>
    </row>
    <row r="867" spans="1:6" x14ac:dyDescent="0.25">
      <c r="A867" s="42">
        <v>866</v>
      </c>
      <c r="B867" t="s">
        <v>538</v>
      </c>
      <c r="C867" t="s">
        <v>493</v>
      </c>
      <c r="D867" s="55" t="str">
        <f t="shared" si="13"/>
        <v>Caracol TV S.A.La Hormiga</v>
      </c>
      <c r="E867">
        <v>0.41936111111111113</v>
      </c>
      <c r="F867">
        <v>-76.909611111111118</v>
      </c>
    </row>
    <row r="868" spans="1:6" x14ac:dyDescent="0.25">
      <c r="A868" s="42">
        <v>867</v>
      </c>
      <c r="B868" t="s">
        <v>539</v>
      </c>
      <c r="C868" t="s">
        <v>493</v>
      </c>
      <c r="D868" s="55" t="str">
        <f t="shared" si="13"/>
        <v>Caracol TV S.A.La Jagua De Ibirico</v>
      </c>
      <c r="E868">
        <v>9.5494722222222226</v>
      </c>
      <c r="F868">
        <v>-73.230861111111111</v>
      </c>
    </row>
    <row r="869" spans="1:6" x14ac:dyDescent="0.25">
      <c r="A869" s="42">
        <v>868</v>
      </c>
      <c r="B869" t="s">
        <v>540</v>
      </c>
      <c r="C869" t="s">
        <v>493</v>
      </c>
      <c r="D869" s="55" t="str">
        <f t="shared" si="13"/>
        <v>Caracol TV S.A.La Loma</v>
      </c>
      <c r="E869">
        <v>12.565722222222224</v>
      </c>
      <c r="F869">
        <v>-81.717361111111117</v>
      </c>
    </row>
    <row r="870" spans="1:6" x14ac:dyDescent="0.25">
      <c r="A870" s="42">
        <v>869</v>
      </c>
      <c r="B870" t="s">
        <v>541</v>
      </c>
      <c r="C870" t="s">
        <v>493</v>
      </c>
      <c r="D870" s="55" t="str">
        <f t="shared" si="13"/>
        <v>Caracol TV S.A.La Montañita</v>
      </c>
      <c r="E870">
        <v>1.4772500000000002</v>
      </c>
      <c r="F870">
        <v>-75.43683333333334</v>
      </c>
    </row>
    <row r="871" spans="1:6" x14ac:dyDescent="0.25">
      <c r="A871" s="42">
        <v>870</v>
      </c>
      <c r="B871" t="s">
        <v>542</v>
      </c>
      <c r="C871" t="s">
        <v>493</v>
      </c>
      <c r="D871" s="55" t="str">
        <f t="shared" si="13"/>
        <v>Caracol TV S.A.La Palma</v>
      </c>
      <c r="E871">
        <v>6.3227500000000001</v>
      </c>
      <c r="F871">
        <v>-75.588583333333332</v>
      </c>
    </row>
    <row r="872" spans="1:6" x14ac:dyDescent="0.25">
      <c r="A872" s="42">
        <v>871</v>
      </c>
      <c r="B872" t="s">
        <v>301</v>
      </c>
      <c r="C872" t="s">
        <v>493</v>
      </c>
      <c r="D872" s="55" t="str">
        <f t="shared" si="13"/>
        <v>Caracol TV S.A.La Pita</v>
      </c>
      <c r="E872">
        <v>9.6373611111111099</v>
      </c>
      <c r="F872">
        <v>-75.206944444444446</v>
      </c>
    </row>
    <row r="873" spans="1:6" x14ac:dyDescent="0.25">
      <c r="A873" s="42">
        <v>872</v>
      </c>
      <c r="B873" t="s">
        <v>543</v>
      </c>
      <c r="C873" t="s">
        <v>493</v>
      </c>
      <c r="D873" s="55" t="str">
        <f t="shared" si="13"/>
        <v>Caracol TV S.A.El Jazmín</v>
      </c>
      <c r="E873">
        <v>2.354166666666667</v>
      </c>
      <c r="F873">
        <v>-75.883527777777786</v>
      </c>
    </row>
    <row r="874" spans="1:6" x14ac:dyDescent="0.25">
      <c r="A874" s="42">
        <v>873</v>
      </c>
      <c r="B874" t="s">
        <v>302</v>
      </c>
      <c r="C874" t="s">
        <v>493</v>
      </c>
      <c r="D874" s="55" t="str">
        <f t="shared" si="13"/>
        <v>Caracol TV S.A.La Popa</v>
      </c>
      <c r="E874">
        <v>10.422799999999999</v>
      </c>
      <c r="F874">
        <v>-75.525041666666667</v>
      </c>
    </row>
    <row r="875" spans="1:6" x14ac:dyDescent="0.25">
      <c r="A875" s="42">
        <v>874</v>
      </c>
      <c r="B875" t="s">
        <v>544</v>
      </c>
      <c r="C875" t="s">
        <v>493</v>
      </c>
      <c r="D875" s="55" t="str">
        <f t="shared" si="13"/>
        <v>Caracol TV S.A.La Tebaida</v>
      </c>
      <c r="E875">
        <v>1.0806944444444444</v>
      </c>
      <c r="F875">
        <v>-76.713666666666668</v>
      </c>
    </row>
    <row r="876" spans="1:6" x14ac:dyDescent="0.25">
      <c r="A876" s="42">
        <v>875</v>
      </c>
      <c r="B876" t="s">
        <v>545</v>
      </c>
      <c r="C876" t="s">
        <v>493</v>
      </c>
      <c r="D876" s="55" t="str">
        <f t="shared" si="13"/>
        <v>Caracol TV S.A.La Vega</v>
      </c>
      <c r="E876">
        <v>2.0029444444444446</v>
      </c>
      <c r="F876">
        <v>-76.779361111111115</v>
      </c>
    </row>
    <row r="877" spans="1:6" x14ac:dyDescent="0.25">
      <c r="A877" s="42">
        <v>876</v>
      </c>
      <c r="B877" t="s">
        <v>546</v>
      </c>
      <c r="C877" t="s">
        <v>493</v>
      </c>
      <c r="D877" s="55" t="str">
        <f t="shared" si="13"/>
        <v>Caracol TV S.A.Lagunaseca</v>
      </c>
      <c r="E877">
        <v>5.8640555555555549</v>
      </c>
      <c r="F877">
        <v>-73.05738888888888</v>
      </c>
    </row>
    <row r="878" spans="1:6" x14ac:dyDescent="0.25">
      <c r="A878" s="42">
        <v>877</v>
      </c>
      <c r="B878" t="s">
        <v>547</v>
      </c>
      <c r="C878" t="s">
        <v>493</v>
      </c>
      <c r="D878" s="55" t="str">
        <f t="shared" si="13"/>
        <v>Caracol TV S.A.Las Nubes</v>
      </c>
      <c r="E878">
        <v>6.0094166666666666</v>
      </c>
      <c r="F878">
        <v>-75.376527777777767</v>
      </c>
    </row>
    <row r="879" spans="1:6" x14ac:dyDescent="0.25">
      <c r="A879" s="42">
        <v>878</v>
      </c>
      <c r="B879" t="s">
        <v>306</v>
      </c>
      <c r="C879" t="s">
        <v>493</v>
      </c>
      <c r="D879" s="55" t="str">
        <f t="shared" si="13"/>
        <v>Caracol TV S.A.Lebrija</v>
      </c>
      <c r="E879">
        <v>7.0828888888888883</v>
      </c>
      <c r="F879">
        <v>-73.19594444444445</v>
      </c>
    </row>
    <row r="880" spans="1:6" x14ac:dyDescent="0.25">
      <c r="A880" s="42">
        <v>879</v>
      </c>
      <c r="B880" t="s">
        <v>308</v>
      </c>
      <c r="C880" t="s">
        <v>493</v>
      </c>
      <c r="D880" s="55" t="str">
        <f t="shared" si="13"/>
        <v>Caracol TV S.A.Leticia</v>
      </c>
      <c r="E880">
        <v>4.169027777777778</v>
      </c>
      <c r="F880">
        <v>-69.957499999999996</v>
      </c>
    </row>
    <row r="881" spans="1:6" x14ac:dyDescent="0.25">
      <c r="A881" s="42">
        <v>880</v>
      </c>
      <c r="B881" t="s">
        <v>548</v>
      </c>
      <c r="C881" t="s">
        <v>493</v>
      </c>
      <c r="D881" s="55" t="str">
        <f t="shared" si="13"/>
        <v>Caracol TV S.A.López De Micay</v>
      </c>
      <c r="E881">
        <v>2.8432500000000003</v>
      </c>
      <c r="F881">
        <v>-77.249027777777783</v>
      </c>
    </row>
    <row r="882" spans="1:6" x14ac:dyDescent="0.25">
      <c r="A882" s="42">
        <v>881</v>
      </c>
      <c r="B882" t="s">
        <v>549</v>
      </c>
      <c r="C882" t="s">
        <v>493</v>
      </c>
      <c r="D882" s="55" t="str">
        <f t="shared" si="13"/>
        <v>Caracol TV S.A.Luruaco</v>
      </c>
      <c r="E882">
        <v>10.613083333333332</v>
      </c>
      <c r="F882">
        <v>-75.141361111111124</v>
      </c>
    </row>
    <row r="883" spans="1:6" x14ac:dyDescent="0.25">
      <c r="A883" s="42">
        <v>882</v>
      </c>
      <c r="B883" t="s">
        <v>312</v>
      </c>
      <c r="C883" t="s">
        <v>493</v>
      </c>
      <c r="D883" s="55" t="str">
        <f t="shared" si="13"/>
        <v>Caracol TV S.A.Málaga</v>
      </c>
      <c r="E883">
        <v>6.6661666666666672</v>
      </c>
      <c r="F883">
        <v>-72.764583333333334</v>
      </c>
    </row>
    <row r="884" spans="1:6" x14ac:dyDescent="0.25">
      <c r="A884" s="42">
        <v>883</v>
      </c>
      <c r="B884" t="s">
        <v>550</v>
      </c>
      <c r="C884" t="s">
        <v>493</v>
      </c>
      <c r="D884" s="55" t="str">
        <f t="shared" si="13"/>
        <v>Caracol TV S.A.Manjui</v>
      </c>
      <c r="E884">
        <v>4.8026388888888887</v>
      </c>
      <c r="F884">
        <v>-74.390444444444455</v>
      </c>
    </row>
    <row r="885" spans="1:6" x14ac:dyDescent="0.25">
      <c r="A885" s="42">
        <v>884</v>
      </c>
      <c r="B885" t="s">
        <v>551</v>
      </c>
      <c r="C885" t="s">
        <v>493</v>
      </c>
      <c r="D885" s="55" t="str">
        <f t="shared" si="13"/>
        <v>Caracol TV S.A.Manzanares</v>
      </c>
      <c r="E885">
        <v>5.2486388888888893</v>
      </c>
      <c r="F885">
        <v>-75.15325</v>
      </c>
    </row>
    <row r="886" spans="1:6" x14ac:dyDescent="0.25">
      <c r="A886" s="42">
        <v>885</v>
      </c>
      <c r="B886" t="s">
        <v>316</v>
      </c>
      <c r="C886" t="s">
        <v>493</v>
      </c>
      <c r="D886" s="55" t="str">
        <f t="shared" si="13"/>
        <v>Caracol TV S.A.Martinica</v>
      </c>
      <c r="E886">
        <v>4.4069722222222225</v>
      </c>
      <c r="F886">
        <v>-75.224666666666664</v>
      </c>
    </row>
    <row r="887" spans="1:6" x14ac:dyDescent="0.25">
      <c r="A887" s="42">
        <v>886</v>
      </c>
      <c r="B887" t="s">
        <v>319</v>
      </c>
      <c r="C887" t="s">
        <v>493</v>
      </c>
      <c r="D887" s="55" t="str">
        <f t="shared" si="13"/>
        <v>Caracol TV S.A.Mitú</v>
      </c>
      <c r="E887">
        <v>1.2588888888888889</v>
      </c>
      <c r="F887">
        <v>-70.237222222222229</v>
      </c>
    </row>
    <row r="888" spans="1:6" x14ac:dyDescent="0.25">
      <c r="A888" s="42">
        <v>887</v>
      </c>
      <c r="B888" t="s">
        <v>552</v>
      </c>
      <c r="C888" t="s">
        <v>493</v>
      </c>
      <c r="D888" s="55" t="str">
        <f t="shared" si="13"/>
        <v>Caracol TV S.A.Alto El Granadillo</v>
      </c>
      <c r="E888">
        <v>5.8748055555555556</v>
      </c>
      <c r="F888">
        <v>-73.602944444444432</v>
      </c>
    </row>
    <row r="889" spans="1:6" x14ac:dyDescent="0.25">
      <c r="A889" s="42">
        <v>888</v>
      </c>
      <c r="B889" t="s">
        <v>553</v>
      </c>
      <c r="C889" t="s">
        <v>493</v>
      </c>
      <c r="D889" s="55" t="str">
        <f t="shared" si="13"/>
        <v>Caracol TV S.A.Moñitos</v>
      </c>
      <c r="E889">
        <v>9.242972222222221</v>
      </c>
      <c r="F889">
        <v>-76.132944444444433</v>
      </c>
    </row>
    <row r="890" spans="1:6" x14ac:dyDescent="0.25">
      <c r="A890" s="42">
        <v>889</v>
      </c>
      <c r="B890" t="s">
        <v>323</v>
      </c>
      <c r="C890" t="s">
        <v>493</v>
      </c>
      <c r="D890" s="55" t="str">
        <f t="shared" si="13"/>
        <v>Caracol TV S.A.Munchique</v>
      </c>
      <c r="E890">
        <v>2.5154999999999998</v>
      </c>
      <c r="F890">
        <v>-76.95483333333334</v>
      </c>
    </row>
    <row r="891" spans="1:6" x14ac:dyDescent="0.25">
      <c r="A891" s="42">
        <v>890</v>
      </c>
      <c r="B891" t="s">
        <v>554</v>
      </c>
      <c r="C891" t="s">
        <v>493</v>
      </c>
      <c r="D891" s="55" t="str">
        <f t="shared" si="13"/>
        <v>Caracol TV S.A.Necoclí</v>
      </c>
      <c r="E891">
        <v>8.4219166666666663</v>
      </c>
      <c r="F891">
        <v>-76.773333333333326</v>
      </c>
    </row>
    <row r="892" spans="1:6" x14ac:dyDescent="0.25">
      <c r="A892" s="42">
        <v>891</v>
      </c>
      <c r="B892" t="s">
        <v>555</v>
      </c>
      <c r="C892" t="s">
        <v>493</v>
      </c>
      <c r="D892" s="55" t="str">
        <f t="shared" si="13"/>
        <v>Caracol TV S.A.Pueblo Nuevo</v>
      </c>
      <c r="E892">
        <v>8.2331666666666674</v>
      </c>
      <c r="F892">
        <v>-73.391722222222228</v>
      </c>
    </row>
    <row r="893" spans="1:6" x14ac:dyDescent="0.25">
      <c r="A893" s="42">
        <v>892</v>
      </c>
      <c r="B893" t="s">
        <v>556</v>
      </c>
      <c r="C893" t="s">
        <v>493</v>
      </c>
      <c r="D893" s="55" t="str">
        <f t="shared" si="13"/>
        <v>Caracol TV S.A.Orito</v>
      </c>
      <c r="E893">
        <v>0.66261111111111115</v>
      </c>
      <c r="F893">
        <v>-76.851111111111109</v>
      </c>
    </row>
    <row r="894" spans="1:6" x14ac:dyDescent="0.25">
      <c r="A894" s="42">
        <v>893</v>
      </c>
      <c r="B894" t="s">
        <v>371</v>
      </c>
      <c r="C894" t="s">
        <v>493</v>
      </c>
      <c r="D894" s="55" t="str">
        <f t="shared" si="13"/>
        <v>Caracol TV S.A.San Miguel</v>
      </c>
      <c r="E894">
        <v>5.1785222222222229</v>
      </c>
      <c r="F894">
        <v>-74.127102777777765</v>
      </c>
    </row>
    <row r="895" spans="1:6" x14ac:dyDescent="0.25">
      <c r="A895" s="42">
        <v>894</v>
      </c>
      <c r="B895" t="s">
        <v>330</v>
      </c>
      <c r="C895" t="s">
        <v>493</v>
      </c>
      <c r="D895" s="55" t="str">
        <f t="shared" si="13"/>
        <v>Caracol TV S.A.Padre Amaya</v>
      </c>
      <c r="E895">
        <v>6.2792777777777777</v>
      </c>
      <c r="F895">
        <v>-75.686972222222224</v>
      </c>
    </row>
    <row r="896" spans="1:6" x14ac:dyDescent="0.25">
      <c r="A896" s="42">
        <v>895</v>
      </c>
      <c r="B896" t="s">
        <v>557</v>
      </c>
      <c r="C896" t="s">
        <v>493</v>
      </c>
      <c r="D896" s="55" t="str">
        <f t="shared" si="13"/>
        <v>Caracol TV S.A.Pamplona</v>
      </c>
      <c r="E896">
        <v>7.3818611111111103</v>
      </c>
      <c r="F896">
        <v>-72.640944444444457</v>
      </c>
    </row>
    <row r="897" spans="1:6" x14ac:dyDescent="0.25">
      <c r="A897" s="42">
        <v>896</v>
      </c>
      <c r="B897" t="s">
        <v>558</v>
      </c>
      <c r="C897" t="s">
        <v>493</v>
      </c>
      <c r="D897" s="55" t="str">
        <f t="shared" si="13"/>
        <v>Caracol TV S.A.Paz De Ariporo</v>
      </c>
      <c r="E897">
        <v>5.8790555555555564</v>
      </c>
      <c r="F897">
        <v>-71.900527777777782</v>
      </c>
    </row>
    <row r="898" spans="1:6" x14ac:dyDescent="0.25">
      <c r="A898" s="42">
        <v>897</v>
      </c>
      <c r="B898" t="s">
        <v>559</v>
      </c>
      <c r="C898" t="s">
        <v>493</v>
      </c>
      <c r="D898" s="55" t="str">
        <f t="shared" si="13"/>
        <v>Caracol TV S.A.Pensilvania</v>
      </c>
      <c r="E898">
        <v>5.3902777777777784</v>
      </c>
      <c r="F898">
        <v>-75.138055555555567</v>
      </c>
    </row>
    <row r="899" spans="1:6" x14ac:dyDescent="0.25">
      <c r="A899" s="42">
        <v>898</v>
      </c>
      <c r="B899" t="s">
        <v>560</v>
      </c>
      <c r="C899" t="s">
        <v>493</v>
      </c>
      <c r="D899" s="55" t="str">
        <f t="shared" ref="D899:D962" si="14">C899&amp;B899</f>
        <v>Caracol TV S.A.Piedecuesta</v>
      </c>
      <c r="E899">
        <v>6.9953611111111114</v>
      </c>
      <c r="F899">
        <v>-73.041638888888883</v>
      </c>
    </row>
    <row r="900" spans="1:6" x14ac:dyDescent="0.25">
      <c r="A900" s="42">
        <v>899</v>
      </c>
      <c r="B900" t="s">
        <v>337</v>
      </c>
      <c r="C900" t="s">
        <v>493</v>
      </c>
      <c r="D900" s="55" t="str">
        <f t="shared" si="14"/>
        <v>Caracol TV S.A.Planadas</v>
      </c>
      <c r="E900">
        <v>3.1941166666666665</v>
      </c>
      <c r="F900">
        <v>-75.648369444444455</v>
      </c>
    </row>
    <row r="901" spans="1:6" x14ac:dyDescent="0.25">
      <c r="A901" s="42">
        <v>900</v>
      </c>
      <c r="B901" t="s">
        <v>561</v>
      </c>
      <c r="C901" t="s">
        <v>493</v>
      </c>
      <c r="D901" s="55" t="str">
        <f t="shared" si="14"/>
        <v>Caracol TV S.A.Providencia</v>
      </c>
      <c r="E901">
        <v>13.379722222222222</v>
      </c>
      <c r="F901">
        <v>-81.368791666666667</v>
      </c>
    </row>
    <row r="902" spans="1:6" x14ac:dyDescent="0.25">
      <c r="A902" s="42">
        <v>901</v>
      </c>
      <c r="B902" t="s">
        <v>562</v>
      </c>
      <c r="C902" t="s">
        <v>493</v>
      </c>
      <c r="D902" s="55" t="str">
        <f t="shared" si="14"/>
        <v>Caracol TV S.A.Puerto Asís</v>
      </c>
      <c r="E902">
        <v>0</v>
      </c>
      <c r="F902">
        <v>0</v>
      </c>
    </row>
    <row r="903" spans="1:6" x14ac:dyDescent="0.25">
      <c r="A903" s="42">
        <v>902</v>
      </c>
      <c r="B903" t="s">
        <v>339</v>
      </c>
      <c r="C903" t="s">
        <v>493</v>
      </c>
      <c r="D903" s="55" t="str">
        <f t="shared" si="14"/>
        <v>Caracol TV S.A.Puerto Carreño</v>
      </c>
      <c r="E903">
        <v>6.1884861111111116</v>
      </c>
      <c r="F903">
        <v>-67.480166666666662</v>
      </c>
    </row>
    <row r="904" spans="1:6" x14ac:dyDescent="0.25">
      <c r="A904" s="42">
        <v>903</v>
      </c>
      <c r="B904" t="s">
        <v>341</v>
      </c>
      <c r="C904" t="s">
        <v>493</v>
      </c>
      <c r="D904" s="55" t="str">
        <f t="shared" si="14"/>
        <v>Caracol TV S.A.Puerto Leguízamo</v>
      </c>
      <c r="E904">
        <v>0.20019444444444445</v>
      </c>
      <c r="F904">
        <v>-74.779361111111115</v>
      </c>
    </row>
    <row r="905" spans="1:6" x14ac:dyDescent="0.25">
      <c r="A905" s="42">
        <v>904</v>
      </c>
      <c r="B905" t="s">
        <v>563</v>
      </c>
      <c r="C905" t="s">
        <v>493</v>
      </c>
      <c r="D905" s="55" t="str">
        <f t="shared" si="14"/>
        <v>Caracol TV S.A.Puerto Libertador</v>
      </c>
      <c r="E905">
        <v>7.8878611111111105</v>
      </c>
      <c r="F905">
        <v>-75.672583333333336</v>
      </c>
    </row>
    <row r="906" spans="1:6" x14ac:dyDescent="0.25">
      <c r="A906" s="42">
        <v>905</v>
      </c>
      <c r="B906" t="s">
        <v>461</v>
      </c>
      <c r="C906" t="s">
        <v>493</v>
      </c>
      <c r="D906" s="55" t="str">
        <f t="shared" si="14"/>
        <v>Caracol TV S.A.Quibdó</v>
      </c>
      <c r="E906">
        <v>5.6844444444444449</v>
      </c>
      <c r="F906">
        <v>-76.648047222222232</v>
      </c>
    </row>
    <row r="907" spans="1:6" x14ac:dyDescent="0.25">
      <c r="A907" s="42">
        <v>906</v>
      </c>
      <c r="B907" t="s">
        <v>564</v>
      </c>
      <c r="C907" t="s">
        <v>493</v>
      </c>
      <c r="D907" s="55" t="str">
        <f t="shared" si="14"/>
        <v>Caracol TV S.A.Rioblanco</v>
      </c>
      <c r="E907">
        <v>3.5354444444444444</v>
      </c>
      <c r="F907">
        <v>-75.649277777777783</v>
      </c>
    </row>
    <row r="908" spans="1:6" x14ac:dyDescent="0.25">
      <c r="A908" s="42">
        <v>907</v>
      </c>
      <c r="B908" t="s">
        <v>565</v>
      </c>
      <c r="C908" t="s">
        <v>493</v>
      </c>
      <c r="D908" s="55" t="str">
        <f t="shared" si="14"/>
        <v>Caracol TV S.A.Riofrío</v>
      </c>
      <c r="E908">
        <v>0</v>
      </c>
      <c r="F908">
        <v>0</v>
      </c>
    </row>
    <row r="909" spans="1:6" x14ac:dyDescent="0.25">
      <c r="A909" s="42">
        <v>908</v>
      </c>
      <c r="B909" t="s">
        <v>464</v>
      </c>
      <c r="C909" t="s">
        <v>493</v>
      </c>
      <c r="D909" s="55" t="str">
        <f t="shared" si="14"/>
        <v>Caracol TV S.A.Rionegro</v>
      </c>
      <c r="E909">
        <v>0</v>
      </c>
      <c r="F909">
        <v>0</v>
      </c>
    </row>
    <row r="910" spans="1:6" x14ac:dyDescent="0.25">
      <c r="A910" s="42">
        <v>909</v>
      </c>
      <c r="B910" t="s">
        <v>566</v>
      </c>
      <c r="C910" t="s">
        <v>493</v>
      </c>
      <c r="D910" s="55" t="str">
        <f t="shared" si="14"/>
        <v>Caracol TV S.A.Rovira</v>
      </c>
      <c r="E910">
        <v>4.2499444444444441</v>
      </c>
      <c r="F910">
        <v>-75.230583333333328</v>
      </c>
    </row>
    <row r="911" spans="1:6" x14ac:dyDescent="0.25">
      <c r="A911" s="42">
        <v>910</v>
      </c>
      <c r="B911" t="s">
        <v>567</v>
      </c>
      <c r="C911" t="s">
        <v>493</v>
      </c>
      <c r="D911" s="55" t="str">
        <f t="shared" si="14"/>
        <v>Caracol TV S.A.Saboya</v>
      </c>
      <c r="E911">
        <v>5.714666666666667</v>
      </c>
      <c r="F911">
        <v>-73.814319444444436</v>
      </c>
    </row>
    <row r="912" spans="1:6" x14ac:dyDescent="0.25">
      <c r="A912" s="42">
        <v>911</v>
      </c>
      <c r="B912" t="s">
        <v>353</v>
      </c>
      <c r="C912" t="s">
        <v>493</v>
      </c>
      <c r="D912" s="55" t="str">
        <f t="shared" si="14"/>
        <v>Caracol TV S.A.Salamina</v>
      </c>
      <c r="E912">
        <v>5.4319166666666669</v>
      </c>
      <c r="F912">
        <v>-75.507361111111109</v>
      </c>
    </row>
    <row r="913" spans="1:6" x14ac:dyDescent="0.25">
      <c r="A913" s="42">
        <v>912</v>
      </c>
      <c r="B913" t="s">
        <v>355</v>
      </c>
      <c r="C913" t="s">
        <v>493</v>
      </c>
      <c r="D913" s="55" t="str">
        <f t="shared" si="14"/>
        <v>Caracol TV S.A.Salgar</v>
      </c>
      <c r="E913">
        <v>5.9645305555555561</v>
      </c>
      <c r="F913">
        <v>-75.944666666666677</v>
      </c>
    </row>
    <row r="914" spans="1:6" x14ac:dyDescent="0.25">
      <c r="A914" s="42">
        <v>913</v>
      </c>
      <c r="B914" t="s">
        <v>568</v>
      </c>
      <c r="C914" t="s">
        <v>493</v>
      </c>
      <c r="D914" s="55" t="str">
        <f t="shared" si="14"/>
        <v>Caracol TV S.A.Las Antenas</v>
      </c>
      <c r="E914">
        <v>1.339536111111111</v>
      </c>
      <c r="F914">
        <v>-77.613369444444444</v>
      </c>
    </row>
    <row r="915" spans="1:6" x14ac:dyDescent="0.25">
      <c r="A915" s="42">
        <v>914</v>
      </c>
      <c r="B915" t="s">
        <v>569</v>
      </c>
      <c r="C915" t="s">
        <v>493</v>
      </c>
      <c r="D915" s="55" t="str">
        <f t="shared" si="14"/>
        <v>Caracol TV S.A.Finca El Mirador</v>
      </c>
      <c r="E915">
        <v>1.846527777777778</v>
      </c>
      <c r="F915">
        <v>-76.293361111111111</v>
      </c>
    </row>
    <row r="916" spans="1:6" x14ac:dyDescent="0.25">
      <c r="A916" s="42">
        <v>915</v>
      </c>
      <c r="B916" t="s">
        <v>363</v>
      </c>
      <c r="C916" t="s">
        <v>493</v>
      </c>
      <c r="D916" s="55" t="str">
        <f t="shared" si="14"/>
        <v>Caracol TV S.A.San Carlos</v>
      </c>
      <c r="E916">
        <v>6.1693611111111117</v>
      </c>
      <c r="F916">
        <v>-74.990944444444452</v>
      </c>
    </row>
    <row r="917" spans="1:6" x14ac:dyDescent="0.25">
      <c r="A917" s="42">
        <v>916</v>
      </c>
      <c r="B917" t="s">
        <v>570</v>
      </c>
      <c r="C917" t="s">
        <v>493</v>
      </c>
      <c r="D917" s="55" t="str">
        <f t="shared" si="14"/>
        <v>Caracol TV S.A.Alto De Guarigua</v>
      </c>
      <c r="E917">
        <v>6.5835277777777774</v>
      </c>
      <c r="F917">
        <v>-73.174666666666667</v>
      </c>
    </row>
    <row r="918" spans="1:6" x14ac:dyDescent="0.25">
      <c r="A918" s="42">
        <v>917</v>
      </c>
      <c r="B918" t="s">
        <v>571</v>
      </c>
      <c r="C918" t="s">
        <v>493</v>
      </c>
      <c r="D918" s="55" t="str">
        <f t="shared" si="14"/>
        <v>Caracol TV S.A.San José</v>
      </c>
      <c r="E918">
        <v>2.548888888888889</v>
      </c>
      <c r="F918">
        <v>-72.646972222222232</v>
      </c>
    </row>
    <row r="919" spans="1:6" x14ac:dyDescent="0.25">
      <c r="A919" s="42">
        <v>918</v>
      </c>
      <c r="B919" t="s">
        <v>572</v>
      </c>
      <c r="C919" t="s">
        <v>493</v>
      </c>
      <c r="D919" s="55" t="str">
        <f t="shared" si="14"/>
        <v>Caracol TV S.A.San Juan De Uraba</v>
      </c>
      <c r="E919">
        <v>8.7627500000000005</v>
      </c>
      <c r="F919">
        <v>-76.514583333333334</v>
      </c>
    </row>
    <row r="920" spans="1:6" x14ac:dyDescent="0.25">
      <c r="A920" s="42">
        <v>919</v>
      </c>
      <c r="B920" t="s">
        <v>573</v>
      </c>
      <c r="C920" t="s">
        <v>493</v>
      </c>
      <c r="D920" s="55" t="str">
        <f t="shared" si="14"/>
        <v>Caracol TV S.A.San Juan Del Cesar</v>
      </c>
      <c r="E920">
        <v>10.768000000000001</v>
      </c>
      <c r="F920">
        <v>-73.007888888888886</v>
      </c>
    </row>
    <row r="921" spans="1:6" x14ac:dyDescent="0.25">
      <c r="A921" s="42">
        <v>920</v>
      </c>
      <c r="B921" t="s">
        <v>372</v>
      </c>
      <c r="C921" t="s">
        <v>493</v>
      </c>
      <c r="D921" s="55" t="str">
        <f t="shared" si="14"/>
        <v>Caracol TV S.A.San Pablo</v>
      </c>
      <c r="E921">
        <v>1.6721111111111109</v>
      </c>
      <c r="F921">
        <v>-77.021694444444449</v>
      </c>
    </row>
    <row r="922" spans="1:6" x14ac:dyDescent="0.25">
      <c r="A922" s="42">
        <v>921</v>
      </c>
      <c r="B922" t="s">
        <v>574</v>
      </c>
      <c r="C922" t="s">
        <v>493</v>
      </c>
      <c r="D922" s="55" t="str">
        <f t="shared" si="14"/>
        <v>Caracol TV S.A.San Pedro De Urabá</v>
      </c>
      <c r="E922">
        <v>8.3081388888888892</v>
      </c>
      <c r="F922">
        <v>-76.389861111111117</v>
      </c>
    </row>
    <row r="923" spans="1:6" x14ac:dyDescent="0.25">
      <c r="A923" s="42">
        <v>922</v>
      </c>
      <c r="B923" t="s">
        <v>470</v>
      </c>
      <c r="C923" t="s">
        <v>493</v>
      </c>
      <c r="D923" s="55" t="str">
        <f t="shared" si="14"/>
        <v>Caracol TV S.A.San Rafael</v>
      </c>
      <c r="E923">
        <v>6.288555555555555</v>
      </c>
      <c r="F923">
        <v>-75.029388888888889</v>
      </c>
    </row>
    <row r="924" spans="1:6" x14ac:dyDescent="0.25">
      <c r="A924" s="42">
        <v>923</v>
      </c>
      <c r="B924" t="s">
        <v>471</v>
      </c>
      <c r="C924" t="s">
        <v>493</v>
      </c>
      <c r="D924" s="55" t="str">
        <f t="shared" si="14"/>
        <v>Caracol TV S.A.San Roque</v>
      </c>
      <c r="E924">
        <v>6.4805555555555561</v>
      </c>
      <c r="F924">
        <v>-75.021111111111111</v>
      </c>
    </row>
    <row r="925" spans="1:6" x14ac:dyDescent="0.25">
      <c r="A925" s="42">
        <v>924</v>
      </c>
      <c r="B925" t="s">
        <v>472</v>
      </c>
      <c r="C925" t="s">
        <v>493</v>
      </c>
      <c r="D925" s="55" t="str">
        <f t="shared" si="14"/>
        <v>Caracol TV S.A.San Vicente</v>
      </c>
      <c r="E925">
        <v>6.2767777777777773</v>
      </c>
      <c r="F925">
        <v>-75.333361111111103</v>
      </c>
    </row>
    <row r="926" spans="1:6" x14ac:dyDescent="0.25">
      <c r="A926" s="42">
        <v>925</v>
      </c>
      <c r="B926" t="s">
        <v>575</v>
      </c>
      <c r="C926" t="s">
        <v>493</v>
      </c>
      <c r="D926" s="55" t="str">
        <f t="shared" si="14"/>
        <v>Caracol TV S.A.San Vicente De Chucurí</v>
      </c>
      <c r="E926">
        <v>6.8680277777777778</v>
      </c>
      <c r="F926">
        <v>-73.412583333333345</v>
      </c>
    </row>
    <row r="927" spans="1:6" x14ac:dyDescent="0.25">
      <c r="A927" s="42">
        <v>926</v>
      </c>
      <c r="B927" t="s">
        <v>374</v>
      </c>
      <c r="C927" t="s">
        <v>493</v>
      </c>
      <c r="D927" s="55" t="str">
        <f t="shared" si="14"/>
        <v>Caracol TV S.A.San Vicente Del Caguán</v>
      </c>
      <c r="E927">
        <v>2.1166111111111112</v>
      </c>
      <c r="F927">
        <v>-74.767777777777781</v>
      </c>
    </row>
    <row r="928" spans="1:6" x14ac:dyDescent="0.25">
      <c r="A928" s="42">
        <v>927</v>
      </c>
      <c r="B928" t="s">
        <v>576</v>
      </c>
      <c r="C928" t="s">
        <v>493</v>
      </c>
      <c r="D928" s="55" t="str">
        <f t="shared" si="14"/>
        <v>Caracol TV S.A.Alto De La Feliciana</v>
      </c>
      <c r="E928">
        <v>1.3268055555555556</v>
      </c>
      <c r="F928">
        <v>-77.484361111111113</v>
      </c>
    </row>
    <row r="929" spans="1:6" x14ac:dyDescent="0.25">
      <c r="A929" s="42">
        <v>928</v>
      </c>
      <c r="B929" t="s">
        <v>577</v>
      </c>
      <c r="C929" t="s">
        <v>493</v>
      </c>
      <c r="D929" s="55" t="str">
        <f t="shared" si="14"/>
        <v>Caracol TV S.A.Santa Librada</v>
      </c>
      <c r="E929">
        <v>4.5202499999999999</v>
      </c>
      <c r="F929">
        <v>-74.102805555555548</v>
      </c>
    </row>
    <row r="930" spans="1:6" x14ac:dyDescent="0.25">
      <c r="A930" s="42">
        <v>929</v>
      </c>
      <c r="B930" t="s">
        <v>578</v>
      </c>
      <c r="C930" t="s">
        <v>493</v>
      </c>
      <c r="D930" s="55" t="str">
        <f t="shared" si="14"/>
        <v>Caracol TV S.A.Santa Marta 2</v>
      </c>
      <c r="E930">
        <v>11.178694444444444</v>
      </c>
      <c r="F930">
        <v>-74.234916666666663</v>
      </c>
    </row>
    <row r="931" spans="1:6" x14ac:dyDescent="0.25">
      <c r="A931" s="42">
        <v>930</v>
      </c>
      <c r="B931" t="s">
        <v>579</v>
      </c>
      <c r="C931" t="s">
        <v>493</v>
      </c>
      <c r="D931" s="55" t="str">
        <f t="shared" si="14"/>
        <v>Caracol TV S.A.Santa Marta Tres Cruces</v>
      </c>
      <c r="E931">
        <v>11.234916666666665</v>
      </c>
      <c r="F931">
        <v>-74.183138888888891</v>
      </c>
    </row>
    <row r="932" spans="1:6" x14ac:dyDescent="0.25">
      <c r="A932" s="42">
        <v>931</v>
      </c>
      <c r="B932" t="s">
        <v>580</v>
      </c>
      <c r="C932" t="s">
        <v>493</v>
      </c>
      <c r="D932" s="55" t="str">
        <f t="shared" si="14"/>
        <v>Caracol TV S.A.Santuario</v>
      </c>
      <c r="E932">
        <v>6.1414722222222222</v>
      </c>
      <c r="F932">
        <v>-75.270611111111108</v>
      </c>
    </row>
    <row r="933" spans="1:6" x14ac:dyDescent="0.25">
      <c r="A933" s="42">
        <v>932</v>
      </c>
      <c r="B933" t="s">
        <v>379</v>
      </c>
      <c r="C933" t="s">
        <v>493</v>
      </c>
      <c r="D933" s="55" t="str">
        <f t="shared" si="14"/>
        <v>Caracol TV S.A.Saravena</v>
      </c>
      <c r="E933">
        <v>6.9563611111111117</v>
      </c>
      <c r="F933">
        <v>-71.862469444444443</v>
      </c>
    </row>
    <row r="934" spans="1:6" x14ac:dyDescent="0.25">
      <c r="A934" s="42">
        <v>933</v>
      </c>
      <c r="B934" t="s">
        <v>380</v>
      </c>
      <c r="C934" t="s">
        <v>493</v>
      </c>
      <c r="D934" s="55" t="str">
        <f t="shared" si="14"/>
        <v>Caracol TV S.A.Sardinata</v>
      </c>
      <c r="E934">
        <v>8.0815833333333327</v>
      </c>
      <c r="F934">
        <v>-72.811944444444435</v>
      </c>
    </row>
    <row r="935" spans="1:6" x14ac:dyDescent="0.25">
      <c r="A935" s="42">
        <v>934</v>
      </c>
      <c r="B935" t="s">
        <v>581</v>
      </c>
      <c r="C935" t="s">
        <v>493</v>
      </c>
      <c r="D935" s="55" t="str">
        <f t="shared" si="14"/>
        <v>Caracol TV S.A.Seminario</v>
      </c>
      <c r="E935">
        <v>6.2186666666666666</v>
      </c>
      <c r="F935">
        <v>-75.54505555555555</v>
      </c>
    </row>
    <row r="936" spans="1:6" x14ac:dyDescent="0.25">
      <c r="A936" s="42">
        <v>935</v>
      </c>
      <c r="B936" t="s">
        <v>582</v>
      </c>
      <c r="C936" t="s">
        <v>493</v>
      </c>
      <c r="D936" s="55" t="str">
        <f t="shared" si="14"/>
        <v>Caracol TV S.A.Berlin</v>
      </c>
      <c r="E936">
        <v>4.1991666666666667</v>
      </c>
      <c r="F936">
        <v>-74.408000000000001</v>
      </c>
    </row>
    <row r="937" spans="1:6" x14ac:dyDescent="0.25">
      <c r="A937" s="42">
        <v>936</v>
      </c>
      <c r="B937" t="s">
        <v>385</v>
      </c>
      <c r="C937" t="s">
        <v>493</v>
      </c>
      <c r="D937" s="55" t="str">
        <f t="shared" si="14"/>
        <v>Caracol TV S.A.Silvia</v>
      </c>
      <c r="E937">
        <v>2.6079444444444446</v>
      </c>
      <c r="F937">
        <v>-76.373694444444439</v>
      </c>
    </row>
    <row r="938" spans="1:6" x14ac:dyDescent="0.25">
      <c r="A938" s="42">
        <v>937</v>
      </c>
      <c r="B938" t="s">
        <v>583</v>
      </c>
      <c r="C938" t="s">
        <v>493</v>
      </c>
      <c r="D938" s="55" t="str">
        <f t="shared" si="14"/>
        <v>Caracol TV S.A.Soatá</v>
      </c>
      <c r="E938">
        <v>6.3003333333333336</v>
      </c>
      <c r="F938">
        <v>-72.695999999999998</v>
      </c>
    </row>
    <row r="939" spans="1:6" x14ac:dyDescent="0.25">
      <c r="A939" s="42">
        <v>938</v>
      </c>
      <c r="B939" t="s">
        <v>584</v>
      </c>
      <c r="C939" t="s">
        <v>493</v>
      </c>
      <c r="D939" s="55" t="str">
        <f t="shared" si="14"/>
        <v>Caracol TV S.A.Alto De Reinas</v>
      </c>
      <c r="E939">
        <v>6.4837499999999997</v>
      </c>
      <c r="F939">
        <v>-73.236805555555563</v>
      </c>
    </row>
    <row r="940" spans="1:6" x14ac:dyDescent="0.25">
      <c r="A940" s="42">
        <v>939</v>
      </c>
      <c r="B940" t="s">
        <v>388</v>
      </c>
      <c r="C940" t="s">
        <v>493</v>
      </c>
      <c r="D940" s="55" t="str">
        <f t="shared" si="14"/>
        <v>Caracol TV S.A.Sonsón</v>
      </c>
      <c r="E940">
        <v>5.7125277777777779</v>
      </c>
      <c r="F940">
        <v>-75.31894444444444</v>
      </c>
    </row>
    <row r="941" spans="1:6" x14ac:dyDescent="0.25">
      <c r="A941" s="42">
        <v>940</v>
      </c>
      <c r="B941" t="s">
        <v>585</v>
      </c>
      <c r="C941" t="s">
        <v>493</v>
      </c>
      <c r="D941" s="55" t="str">
        <f t="shared" si="14"/>
        <v>Caracol TV S.A.Suárez</v>
      </c>
      <c r="E941">
        <v>2.9416666666666669</v>
      </c>
      <c r="F941">
        <v>-76.69361111111111</v>
      </c>
    </row>
    <row r="942" spans="1:6" x14ac:dyDescent="0.25">
      <c r="A942" s="42">
        <v>941</v>
      </c>
      <c r="B942" t="s">
        <v>586</v>
      </c>
      <c r="C942" t="s">
        <v>493</v>
      </c>
      <c r="D942" s="55" t="str">
        <f t="shared" si="14"/>
        <v>Caracol TV S.A.Suba</v>
      </c>
      <c r="E942">
        <v>4.7435833333333335</v>
      </c>
      <c r="F942">
        <v>-74.074838888888891</v>
      </c>
    </row>
    <row r="943" spans="1:6" x14ac:dyDescent="0.25">
      <c r="A943" s="42">
        <v>942</v>
      </c>
      <c r="B943" t="s">
        <v>587</v>
      </c>
      <c r="C943" t="s">
        <v>493</v>
      </c>
      <c r="D943" s="55" t="str">
        <f t="shared" si="14"/>
        <v>Caracol TV S.A.T Colorado</v>
      </c>
      <c r="E943">
        <v>3.4537777777777778</v>
      </c>
      <c r="F943">
        <v>-76.5745</v>
      </c>
    </row>
    <row r="944" spans="1:6" x14ac:dyDescent="0.25">
      <c r="A944" s="42">
        <v>943</v>
      </c>
      <c r="B944" t="s">
        <v>588</v>
      </c>
      <c r="C944" t="s">
        <v>493</v>
      </c>
      <c r="D944" s="55" t="str">
        <f t="shared" si="14"/>
        <v>Caracol TV S.A.Tadó</v>
      </c>
      <c r="E944">
        <v>5.2643611111111115</v>
      </c>
      <c r="F944">
        <v>-76.557472222222216</v>
      </c>
    </row>
    <row r="945" spans="1:6" x14ac:dyDescent="0.25">
      <c r="A945" s="42">
        <v>944</v>
      </c>
      <c r="B945" t="s">
        <v>589</v>
      </c>
      <c r="C945" t="s">
        <v>493</v>
      </c>
      <c r="D945" s="55" t="str">
        <f t="shared" si="14"/>
        <v>Caracol TV S.A.Tame</v>
      </c>
      <c r="E945">
        <v>6.4637777777777776</v>
      </c>
      <c r="F945">
        <v>-71.72086111111112</v>
      </c>
    </row>
    <row r="946" spans="1:6" x14ac:dyDescent="0.25">
      <c r="A946" s="42">
        <v>945</v>
      </c>
      <c r="B946" t="s">
        <v>395</v>
      </c>
      <c r="C946" t="s">
        <v>493</v>
      </c>
      <c r="D946" s="55" t="str">
        <f t="shared" si="14"/>
        <v>Caracol TV S.A.Tarazá</v>
      </c>
      <c r="E946">
        <v>7.5768055555555556</v>
      </c>
      <c r="F946">
        <v>-75.397833333333338</v>
      </c>
    </row>
    <row r="947" spans="1:6" x14ac:dyDescent="0.25">
      <c r="A947" s="42">
        <v>946</v>
      </c>
      <c r="B947" t="s">
        <v>396</v>
      </c>
      <c r="C947" t="s">
        <v>493</v>
      </c>
      <c r="D947" s="55" t="str">
        <f t="shared" si="14"/>
        <v>Caracol TV S.A.Tasajero</v>
      </c>
      <c r="E947">
        <v>7.9966111111111111</v>
      </c>
      <c r="F947">
        <v>-72.460555555555558</v>
      </c>
    </row>
    <row r="948" spans="1:6" x14ac:dyDescent="0.25">
      <c r="A948" s="42">
        <v>947</v>
      </c>
      <c r="B948" t="s">
        <v>403</v>
      </c>
      <c r="C948" t="s">
        <v>493</v>
      </c>
      <c r="D948" s="55" t="str">
        <f t="shared" si="14"/>
        <v>Caracol TV S.A.Timaná</v>
      </c>
      <c r="E948">
        <v>1.9425833333333333</v>
      </c>
      <c r="F948">
        <v>-75.958138888888897</v>
      </c>
    </row>
    <row r="949" spans="1:6" x14ac:dyDescent="0.25">
      <c r="A949" s="42">
        <v>948</v>
      </c>
      <c r="B949" t="s">
        <v>478</v>
      </c>
      <c r="C949" t="s">
        <v>493</v>
      </c>
      <c r="D949" s="55" t="str">
        <f t="shared" si="14"/>
        <v>Caracol TV S.A.Toledo</v>
      </c>
      <c r="E949">
        <v>7.2963055555555556</v>
      </c>
      <c r="F949">
        <v>-72.499472222222224</v>
      </c>
    </row>
    <row r="950" spans="1:6" x14ac:dyDescent="0.25">
      <c r="A950" s="42">
        <v>949</v>
      </c>
      <c r="B950" t="s">
        <v>406</v>
      </c>
      <c r="C950" t="s">
        <v>493</v>
      </c>
      <c r="D950" s="55" t="str">
        <f t="shared" si="14"/>
        <v>Caracol TV S.A.Toluviejo</v>
      </c>
      <c r="E950">
        <v>9.4594999999999985</v>
      </c>
      <c r="F950">
        <v>-75.432722222222225</v>
      </c>
    </row>
    <row r="951" spans="1:6" x14ac:dyDescent="0.25">
      <c r="A951" s="42">
        <v>950</v>
      </c>
      <c r="B951" t="s">
        <v>590</v>
      </c>
      <c r="C951" t="s">
        <v>493</v>
      </c>
      <c r="D951" s="55" t="str">
        <f t="shared" si="14"/>
        <v>Caracol TV S.A.Toribío</v>
      </c>
      <c r="E951">
        <v>0</v>
      </c>
      <c r="F951">
        <v>0</v>
      </c>
    </row>
    <row r="952" spans="1:6" x14ac:dyDescent="0.25">
      <c r="A952" s="42">
        <v>951</v>
      </c>
      <c r="B952" t="s">
        <v>591</v>
      </c>
      <c r="C952" t="s">
        <v>493</v>
      </c>
      <c r="D952" s="55" t="str">
        <f t="shared" si="14"/>
        <v>Caracol TV S.A.Turbaco</v>
      </c>
      <c r="E952">
        <v>10.336555555555556</v>
      </c>
      <c r="F952">
        <v>-75.427666666666667</v>
      </c>
    </row>
    <row r="953" spans="1:6" x14ac:dyDescent="0.25">
      <c r="A953" s="42">
        <v>952</v>
      </c>
      <c r="B953" t="s">
        <v>592</v>
      </c>
      <c r="C953" t="s">
        <v>493</v>
      </c>
      <c r="D953" s="55" t="str">
        <f t="shared" si="14"/>
        <v>Caracol TV S.A.El Cacique</v>
      </c>
      <c r="E953">
        <v>5.2141944444444448</v>
      </c>
      <c r="F953">
        <v>-73.774972222222218</v>
      </c>
    </row>
    <row r="954" spans="1:6" x14ac:dyDescent="0.25">
      <c r="A954" s="42">
        <v>953</v>
      </c>
      <c r="B954" t="s">
        <v>410</v>
      </c>
      <c r="C954" t="s">
        <v>493</v>
      </c>
      <c r="D954" s="55" t="str">
        <f t="shared" si="14"/>
        <v>Caracol TV S.A.Urrao</v>
      </c>
      <c r="E954">
        <v>6.3226666666666667</v>
      </c>
      <c r="F954">
        <v>-76.133916666666678</v>
      </c>
    </row>
    <row r="955" spans="1:6" x14ac:dyDescent="0.25">
      <c r="A955" s="42">
        <v>954</v>
      </c>
      <c r="B955" t="s">
        <v>593</v>
      </c>
      <c r="C955" t="s">
        <v>493</v>
      </c>
      <c r="D955" s="55" t="str">
        <f t="shared" si="14"/>
        <v>Caracol TV S.A.Mata De Mora</v>
      </c>
      <c r="E955">
        <v>5.6924166666666673</v>
      </c>
      <c r="F955">
        <v>-73.656305555555562</v>
      </c>
    </row>
    <row r="956" spans="1:6" x14ac:dyDescent="0.25">
      <c r="A956" s="42">
        <v>955</v>
      </c>
      <c r="B956" t="s">
        <v>419</v>
      </c>
      <c r="C956" t="s">
        <v>493</v>
      </c>
      <c r="D956" s="55" t="str">
        <f t="shared" si="14"/>
        <v>Caracol TV S.A.Yopal</v>
      </c>
      <c r="E956">
        <v>5.3768333333333329</v>
      </c>
      <c r="F956">
        <v>-72.388652777777779</v>
      </c>
    </row>
    <row r="957" spans="1:6" x14ac:dyDescent="0.25">
      <c r="A957" s="42">
        <v>956</v>
      </c>
      <c r="B957" t="s">
        <v>594</v>
      </c>
      <c r="C957" t="s">
        <v>493</v>
      </c>
      <c r="D957" s="55" t="str">
        <f t="shared" si="14"/>
        <v>Caracol TV S.A.Yumbo</v>
      </c>
      <c r="E957">
        <v>3.5709166666666663</v>
      </c>
      <c r="F957">
        <v>-76.492555555555555</v>
      </c>
    </row>
    <row r="958" spans="1:6" x14ac:dyDescent="0.25">
      <c r="A958" s="42">
        <v>957</v>
      </c>
      <c r="B958" t="s">
        <v>595</v>
      </c>
      <c r="C958" t="s">
        <v>493</v>
      </c>
      <c r="D958" s="55" t="str">
        <f t="shared" si="14"/>
        <v>Caracol TV S.A.Zipaquirá</v>
      </c>
      <c r="E958">
        <v>5.0332111111111111</v>
      </c>
      <c r="F958">
        <v>-74.007552777777775</v>
      </c>
    </row>
    <row r="959" spans="1:6" x14ac:dyDescent="0.25">
      <c r="A959" s="42">
        <v>958</v>
      </c>
      <c r="B959" t="s">
        <v>492</v>
      </c>
      <c r="C959" t="s">
        <v>596</v>
      </c>
      <c r="D959" s="55" t="str">
        <f t="shared" si="14"/>
        <v>RCN TV S.A.Acevedo</v>
      </c>
      <c r="E959">
        <v>1.8062500000000001</v>
      </c>
      <c r="F959">
        <v>-75.893194444444447</v>
      </c>
    </row>
    <row r="960" spans="1:6" x14ac:dyDescent="0.25">
      <c r="A960" s="42">
        <v>959</v>
      </c>
      <c r="B960" t="s">
        <v>494</v>
      </c>
      <c r="C960" t="s">
        <v>596</v>
      </c>
      <c r="D960" s="55" t="str">
        <f t="shared" si="14"/>
        <v>RCN TV S.A.Agustin Codazzi</v>
      </c>
      <c r="E960">
        <v>10.039294444444444</v>
      </c>
      <c r="F960">
        <v>-73.230863888888891</v>
      </c>
    </row>
    <row r="961" spans="1:6" x14ac:dyDescent="0.25">
      <c r="A961" s="42">
        <v>960</v>
      </c>
      <c r="B961" t="s">
        <v>192</v>
      </c>
      <c r="C961" t="s">
        <v>596</v>
      </c>
      <c r="D961" s="55" t="str">
        <f t="shared" si="14"/>
        <v>RCN TV S.A.Algeciras</v>
      </c>
      <c r="E961">
        <v>2.524861111111111</v>
      </c>
      <c r="F961">
        <v>-75.314250000000001</v>
      </c>
    </row>
    <row r="962" spans="1:6" x14ac:dyDescent="0.25">
      <c r="A962" s="42">
        <v>961</v>
      </c>
      <c r="B962" t="s">
        <v>495</v>
      </c>
      <c r="C962" t="s">
        <v>596</v>
      </c>
      <c r="D962" s="55" t="str">
        <f t="shared" si="14"/>
        <v>RCN TV S.A.Andalucía</v>
      </c>
      <c r="E962">
        <v>0</v>
      </c>
      <c r="F962">
        <v>0</v>
      </c>
    </row>
    <row r="963" spans="1:6" x14ac:dyDescent="0.25">
      <c r="A963" s="42">
        <v>962</v>
      </c>
      <c r="B963" t="s">
        <v>496</v>
      </c>
      <c r="C963" t="s">
        <v>596</v>
      </c>
      <c r="D963" s="55" t="str">
        <f t="shared" ref="D963:D1026" si="15">C963&amp;B963</f>
        <v>RCN TV S.A.El Rayo</v>
      </c>
      <c r="E963">
        <v>5.6805277777777778</v>
      </c>
      <c r="F963">
        <v>-75.890666666666675</v>
      </c>
    </row>
    <row r="964" spans="1:6" x14ac:dyDescent="0.25">
      <c r="A964" s="42">
        <v>963</v>
      </c>
      <c r="B964" t="s">
        <v>497</v>
      </c>
      <c r="C964" t="s">
        <v>596</v>
      </c>
      <c r="D964" s="55" t="str">
        <f t="shared" si="15"/>
        <v>RCN TV S.A.Arauca</v>
      </c>
      <c r="E964">
        <v>7.081722222222222</v>
      </c>
      <c r="F964">
        <v>-70.763013888888892</v>
      </c>
    </row>
    <row r="965" spans="1:6" x14ac:dyDescent="0.25">
      <c r="A965" s="42">
        <v>964</v>
      </c>
      <c r="B965" t="s">
        <v>199</v>
      </c>
      <c r="C965" t="s">
        <v>596</v>
      </c>
      <c r="D965" s="55" t="str">
        <f t="shared" si="15"/>
        <v>RCN TV S.A.Arauquita</v>
      </c>
      <c r="E965">
        <v>7.0209166666666665</v>
      </c>
      <c r="F965">
        <v>-71.435000000000002</v>
      </c>
    </row>
    <row r="966" spans="1:6" x14ac:dyDescent="0.25">
      <c r="A966" s="42">
        <v>965</v>
      </c>
      <c r="B966" t="s">
        <v>498</v>
      </c>
      <c r="C966" t="s">
        <v>596</v>
      </c>
      <c r="D966" s="55" t="str">
        <f t="shared" si="15"/>
        <v>RCN TV S.A.Armenia</v>
      </c>
      <c r="E966">
        <v>4.6111944444444442</v>
      </c>
      <c r="F966">
        <v>-75.630277777777778</v>
      </c>
    </row>
    <row r="967" spans="1:6" x14ac:dyDescent="0.25">
      <c r="A967" s="42">
        <v>966</v>
      </c>
      <c r="B967" t="s">
        <v>499</v>
      </c>
      <c r="C967" t="s">
        <v>596</v>
      </c>
      <c r="D967" s="55" t="str">
        <f t="shared" si="15"/>
        <v>RCN TV S.A.Ataco</v>
      </c>
      <c r="E967">
        <v>3.5891944444444448</v>
      </c>
      <c r="F967">
        <v>-75.380083333333332</v>
      </c>
    </row>
    <row r="968" spans="1:6" x14ac:dyDescent="0.25">
      <c r="A968" s="42">
        <v>967</v>
      </c>
      <c r="B968" t="s">
        <v>500</v>
      </c>
      <c r="C968" t="s">
        <v>596</v>
      </c>
      <c r="D968" s="55" t="str">
        <f t="shared" si="15"/>
        <v>RCN TV S.A.Bajo Baudó</v>
      </c>
      <c r="E968">
        <v>4.9523055555555553</v>
      </c>
      <c r="F968">
        <v>-77.368805555555554</v>
      </c>
    </row>
    <row r="969" spans="1:6" x14ac:dyDescent="0.25">
      <c r="A969" s="42">
        <v>968</v>
      </c>
      <c r="B969" t="s">
        <v>501</v>
      </c>
      <c r="C969" t="s">
        <v>596</v>
      </c>
      <c r="D969" s="55" t="str">
        <f t="shared" si="15"/>
        <v>RCN TV S.A.Balboa</v>
      </c>
      <c r="E969">
        <v>2.0453611111111112</v>
      </c>
      <c r="F969">
        <v>-77.216916666666663</v>
      </c>
    </row>
    <row r="970" spans="1:6" x14ac:dyDescent="0.25">
      <c r="A970" s="42">
        <v>969</v>
      </c>
      <c r="B970" t="s">
        <v>502</v>
      </c>
      <c r="C970" t="s">
        <v>596</v>
      </c>
      <c r="D970" s="55" t="str">
        <f t="shared" si="15"/>
        <v>RCN TV S.A.Bañaderos</v>
      </c>
      <c r="E970">
        <v>11.135416666666666</v>
      </c>
      <c r="F970">
        <v>-72.787999999999997</v>
      </c>
    </row>
    <row r="971" spans="1:6" x14ac:dyDescent="0.25">
      <c r="A971" s="42">
        <v>970</v>
      </c>
      <c r="B971" t="s">
        <v>503</v>
      </c>
      <c r="C971" t="s">
        <v>596</v>
      </c>
      <c r="D971" s="55" t="str">
        <f t="shared" si="15"/>
        <v>RCN TV S.A.Barbacoas</v>
      </c>
      <c r="E971">
        <v>1.6734999999999998</v>
      </c>
      <c r="F971">
        <v>-78.134222222222235</v>
      </c>
    </row>
    <row r="972" spans="1:6" x14ac:dyDescent="0.25">
      <c r="A972" s="42">
        <v>971</v>
      </c>
      <c r="B972" t="s">
        <v>504</v>
      </c>
      <c r="C972" t="s">
        <v>596</v>
      </c>
      <c r="D972" s="55" t="str">
        <f t="shared" si="15"/>
        <v>RCN TV S.A.Barranquilla</v>
      </c>
      <c r="E972">
        <v>10.996955555555555</v>
      </c>
      <c r="F972">
        <v>-74.830063888888887</v>
      </c>
    </row>
    <row r="973" spans="1:6" x14ac:dyDescent="0.25">
      <c r="A973" s="42">
        <v>972</v>
      </c>
      <c r="B973" t="s">
        <v>505</v>
      </c>
      <c r="C973" t="s">
        <v>596</v>
      </c>
      <c r="D973" s="55" t="str">
        <f t="shared" si="15"/>
        <v>RCN TV S.A.Alto Piñales</v>
      </c>
      <c r="E973">
        <v>5.191527777777778</v>
      </c>
      <c r="F973">
        <v>-75.85466666666666</v>
      </c>
    </row>
    <row r="974" spans="1:6" x14ac:dyDescent="0.25">
      <c r="A974" s="42">
        <v>973</v>
      </c>
      <c r="B974" t="s">
        <v>506</v>
      </c>
      <c r="C974" t="s">
        <v>596</v>
      </c>
      <c r="D974" s="55" t="str">
        <f t="shared" si="15"/>
        <v>RCN TV S.A.Bocas De Satinga</v>
      </c>
      <c r="E974">
        <v>2.3421944444444445</v>
      </c>
      <c r="F974">
        <v>-78.32652777777777</v>
      </c>
    </row>
    <row r="975" spans="1:6" x14ac:dyDescent="0.25">
      <c r="A975" s="42">
        <v>974</v>
      </c>
      <c r="B975" t="s">
        <v>507</v>
      </c>
      <c r="C975" t="s">
        <v>596</v>
      </c>
      <c r="D975" s="55" t="str">
        <f t="shared" si="15"/>
        <v>RCN TV S.A.Bolívar</v>
      </c>
      <c r="E975">
        <v>1.8398611111111112</v>
      </c>
      <c r="F975">
        <v>-76.96897222222222</v>
      </c>
    </row>
    <row r="976" spans="1:6" x14ac:dyDescent="0.25">
      <c r="A976" s="42">
        <v>975</v>
      </c>
      <c r="B976" t="s">
        <v>508</v>
      </c>
      <c r="C976" t="s">
        <v>596</v>
      </c>
      <c r="D976" s="55" t="str">
        <f t="shared" si="15"/>
        <v>RCN TV S.A.Bosconia</v>
      </c>
      <c r="E976">
        <v>9.9687222222222225</v>
      </c>
      <c r="F976">
        <v>-73.879527777777767</v>
      </c>
    </row>
    <row r="977" spans="1:6" x14ac:dyDescent="0.25">
      <c r="A977" s="42">
        <v>976</v>
      </c>
      <c r="B977" t="s">
        <v>215</v>
      </c>
      <c r="C977" t="s">
        <v>596</v>
      </c>
      <c r="D977" s="55" t="str">
        <f t="shared" si="15"/>
        <v>RCN TV S.A.Buenavista</v>
      </c>
      <c r="E977">
        <v>4.1549722222222227</v>
      </c>
      <c r="F977">
        <v>-73.68383333333334</v>
      </c>
    </row>
    <row r="978" spans="1:6" x14ac:dyDescent="0.25">
      <c r="A978" s="42">
        <v>977</v>
      </c>
      <c r="B978" t="s">
        <v>509</v>
      </c>
      <c r="C978" t="s">
        <v>596</v>
      </c>
      <c r="D978" s="55" t="str">
        <f t="shared" si="15"/>
        <v>RCN TV S.A.Buesaco</v>
      </c>
      <c r="E978">
        <v>1.4019444444444444</v>
      </c>
      <c r="F978">
        <v>-77.150500000000008</v>
      </c>
    </row>
    <row r="979" spans="1:6" x14ac:dyDescent="0.25">
      <c r="A979" s="42">
        <v>978</v>
      </c>
      <c r="B979" t="s">
        <v>217</v>
      </c>
      <c r="C979" t="s">
        <v>596</v>
      </c>
      <c r="D979" s="55" t="str">
        <f t="shared" si="15"/>
        <v>RCN TV S.A.Cajamarca</v>
      </c>
      <c r="E979">
        <v>4.4488888888888889</v>
      </c>
      <c r="F979">
        <v>-75.42</v>
      </c>
    </row>
    <row r="980" spans="1:6" x14ac:dyDescent="0.25">
      <c r="A980" s="42">
        <v>979</v>
      </c>
      <c r="B980" t="s">
        <v>510</v>
      </c>
      <c r="C980" t="s">
        <v>596</v>
      </c>
      <c r="D980" s="55" t="str">
        <f t="shared" si="15"/>
        <v>RCN TV S.A.Campanario</v>
      </c>
      <c r="E980">
        <v>4.4539722222222222</v>
      </c>
      <c r="F980">
        <v>-75.576694444444442</v>
      </c>
    </row>
    <row r="981" spans="1:6" x14ac:dyDescent="0.25">
      <c r="A981" s="42">
        <v>980</v>
      </c>
      <c r="B981" t="s">
        <v>220</v>
      </c>
      <c r="C981" t="s">
        <v>596</v>
      </c>
      <c r="D981" s="55" t="str">
        <f t="shared" si="15"/>
        <v>RCN TV S.A.Cañasgordas</v>
      </c>
      <c r="E981">
        <v>6.7465000000000002</v>
      </c>
      <c r="F981">
        <v>-76.023944444444439</v>
      </c>
    </row>
    <row r="982" spans="1:6" x14ac:dyDescent="0.25">
      <c r="A982" s="42">
        <v>981</v>
      </c>
      <c r="B982" t="s">
        <v>232</v>
      </c>
      <c r="C982" t="s">
        <v>596</v>
      </c>
      <c r="D982" s="55" t="str">
        <f t="shared" si="15"/>
        <v>RCN TV S.A.Cerro Carepa</v>
      </c>
      <c r="E982">
        <v>7.7302499999999998</v>
      </c>
      <c r="F982">
        <v>-76.657750000000007</v>
      </c>
    </row>
    <row r="983" spans="1:6" x14ac:dyDescent="0.25">
      <c r="A983" s="42">
        <v>982</v>
      </c>
      <c r="B983" t="s">
        <v>511</v>
      </c>
      <c r="C983" t="s">
        <v>596</v>
      </c>
      <c r="D983" s="55" t="str">
        <f t="shared" si="15"/>
        <v>RCN TV S.A.Castellana</v>
      </c>
      <c r="E983">
        <v>5.0629472222222223</v>
      </c>
      <c r="F983">
        <v>-75.525186111111111</v>
      </c>
    </row>
    <row r="984" spans="1:6" x14ac:dyDescent="0.25">
      <c r="A984" s="42">
        <v>983</v>
      </c>
      <c r="B984" t="s">
        <v>512</v>
      </c>
      <c r="C984" t="s">
        <v>596</v>
      </c>
      <c r="D984" s="55" t="str">
        <f t="shared" si="15"/>
        <v>RCN TV S.A.Cerro Alegre</v>
      </c>
      <c r="E984">
        <v>10.508583333333334</v>
      </c>
      <c r="F984">
        <v>-73.258527777777772</v>
      </c>
    </row>
    <row r="985" spans="1:6" x14ac:dyDescent="0.25">
      <c r="A985" s="42">
        <v>984</v>
      </c>
      <c r="B985" t="s">
        <v>513</v>
      </c>
      <c r="C985" t="s">
        <v>596</v>
      </c>
      <c r="D985" s="55" t="str">
        <f t="shared" si="15"/>
        <v>RCN TV S.A.Cerro Azul</v>
      </c>
      <c r="E985">
        <v>6.9771666666666672</v>
      </c>
      <c r="F985">
        <v>-75.40825000000001</v>
      </c>
    </row>
    <row r="986" spans="1:6" x14ac:dyDescent="0.25">
      <c r="A986" s="42">
        <v>985</v>
      </c>
      <c r="B986" t="s">
        <v>514</v>
      </c>
      <c r="C986" t="s">
        <v>596</v>
      </c>
      <c r="D986" s="55" t="str">
        <f t="shared" si="15"/>
        <v>RCN TV S.A.Cerro De Oro</v>
      </c>
      <c r="E986">
        <v>5.0563611111111113</v>
      </c>
      <c r="F986">
        <v>-75.463499999999996</v>
      </c>
    </row>
    <row r="987" spans="1:6" x14ac:dyDescent="0.25">
      <c r="A987" s="42">
        <v>986</v>
      </c>
      <c r="B987" t="s">
        <v>236</v>
      </c>
      <c r="C987" t="s">
        <v>596</v>
      </c>
      <c r="D987" s="55" t="str">
        <f t="shared" si="15"/>
        <v>RCN TV S.A.Cerro Neiva</v>
      </c>
      <c r="E987">
        <v>2.8109444444444445</v>
      </c>
      <c r="F987">
        <v>-75.163277777777779</v>
      </c>
    </row>
    <row r="988" spans="1:6" x14ac:dyDescent="0.25">
      <c r="A988" s="42">
        <v>987</v>
      </c>
      <c r="B988" t="s">
        <v>515</v>
      </c>
      <c r="C988" t="s">
        <v>596</v>
      </c>
      <c r="D988" s="55" t="str">
        <f t="shared" si="15"/>
        <v>RCN TV S.A.Cerro Pesca</v>
      </c>
      <c r="E988">
        <v>5.5453888888888887</v>
      </c>
      <c r="F988">
        <v>-73.098444444444439</v>
      </c>
    </row>
    <row r="989" spans="1:6" x14ac:dyDescent="0.25">
      <c r="A989" s="42">
        <v>988</v>
      </c>
      <c r="B989" t="s">
        <v>516</v>
      </c>
      <c r="C989" t="s">
        <v>596</v>
      </c>
      <c r="D989" s="55" t="str">
        <f t="shared" si="15"/>
        <v>RCN TV S.A.Cimitarra</v>
      </c>
      <c r="E989">
        <v>0</v>
      </c>
      <c r="F989">
        <v>0</v>
      </c>
    </row>
    <row r="990" spans="1:6" x14ac:dyDescent="0.25">
      <c r="A990" s="42">
        <v>989</v>
      </c>
      <c r="B990" t="s">
        <v>517</v>
      </c>
      <c r="C990" t="s">
        <v>596</v>
      </c>
      <c r="D990" s="55" t="str">
        <f t="shared" si="15"/>
        <v>RCN TV S.A.Cerro Buenavista Bolívar</v>
      </c>
      <c r="E990">
        <v>5.837361111111111</v>
      </c>
      <c r="F990">
        <v>-76.024888888888881</v>
      </c>
    </row>
    <row r="991" spans="1:6" x14ac:dyDescent="0.25">
      <c r="A991" s="42">
        <v>990</v>
      </c>
      <c r="B991" t="s">
        <v>437</v>
      </c>
      <c r="C991" t="s">
        <v>596</v>
      </c>
      <c r="D991" s="55" t="str">
        <f t="shared" si="15"/>
        <v>RCN TV S.A.Concordia</v>
      </c>
      <c r="E991">
        <v>6.0451666666666668</v>
      </c>
      <c r="F991">
        <v>-75.903194444444452</v>
      </c>
    </row>
    <row r="992" spans="1:6" x14ac:dyDescent="0.25">
      <c r="A992" s="42">
        <v>991</v>
      </c>
      <c r="B992" t="s">
        <v>518</v>
      </c>
      <c r="C992" t="s">
        <v>596</v>
      </c>
      <c r="D992" s="55" t="str">
        <f t="shared" si="15"/>
        <v>RCN TV S.A.Convención</v>
      </c>
      <c r="E992">
        <v>8.4564166666666658</v>
      </c>
      <c r="F992">
        <v>-73.340194444444435</v>
      </c>
    </row>
    <row r="993" spans="1:6" x14ac:dyDescent="0.25">
      <c r="A993" s="42">
        <v>992</v>
      </c>
      <c r="B993" t="s">
        <v>519</v>
      </c>
      <c r="C993" t="s">
        <v>596</v>
      </c>
      <c r="D993" s="55" t="str">
        <f t="shared" si="15"/>
        <v>RCN TV S.A.Cristo Rey</v>
      </c>
      <c r="E993">
        <v>3.4328333333333334</v>
      </c>
      <c r="F993">
        <v>-76.565888888888892</v>
      </c>
    </row>
    <row r="994" spans="1:6" x14ac:dyDescent="0.25">
      <c r="A994" s="42">
        <v>993</v>
      </c>
      <c r="B994" t="s">
        <v>520</v>
      </c>
      <c r="C994" t="s">
        <v>596</v>
      </c>
      <c r="D994" s="55" t="str">
        <f t="shared" si="15"/>
        <v>RCN TV S.A.Curumaní</v>
      </c>
      <c r="E994">
        <v>9.1943472222222233</v>
      </c>
      <c r="F994">
        <v>-73.545027777777776</v>
      </c>
    </row>
    <row r="995" spans="1:6" x14ac:dyDescent="0.25">
      <c r="A995" s="42">
        <v>994</v>
      </c>
      <c r="B995" t="s">
        <v>255</v>
      </c>
      <c r="C995" t="s">
        <v>596</v>
      </c>
      <c r="D995" s="55" t="str">
        <f t="shared" si="15"/>
        <v>RCN TV S.A.Dabeiba</v>
      </c>
      <c r="E995">
        <v>7.0038333333333336</v>
      </c>
      <c r="F995">
        <v>-76.271222222222221</v>
      </c>
    </row>
    <row r="996" spans="1:6" x14ac:dyDescent="0.25">
      <c r="A996" s="42">
        <v>995</v>
      </c>
      <c r="B996" t="s">
        <v>256</v>
      </c>
      <c r="C996" t="s">
        <v>596</v>
      </c>
      <c r="D996" s="55" t="str">
        <f t="shared" si="15"/>
        <v>RCN TV S.A.Dagua</v>
      </c>
      <c r="E996">
        <v>3.6613333333333333</v>
      </c>
      <c r="F996">
        <v>-76.699472222222226</v>
      </c>
    </row>
    <row r="997" spans="1:6" x14ac:dyDescent="0.25">
      <c r="A997" s="42">
        <v>996</v>
      </c>
      <c r="B997" t="s">
        <v>521</v>
      </c>
      <c r="C997" t="s">
        <v>596</v>
      </c>
      <c r="D997" s="55" t="str">
        <f t="shared" si="15"/>
        <v>RCN TV S.A.Carmen</v>
      </c>
      <c r="E997">
        <v>8.501444444444445</v>
      </c>
      <c r="F997">
        <v>-73.446638888888899</v>
      </c>
    </row>
    <row r="998" spans="1:6" x14ac:dyDescent="0.25">
      <c r="A998" s="42">
        <v>997</v>
      </c>
      <c r="B998" t="s">
        <v>522</v>
      </c>
      <c r="C998" t="s">
        <v>596</v>
      </c>
      <c r="D998" s="55" t="str">
        <f t="shared" si="15"/>
        <v>RCN TV S.A.El Copey</v>
      </c>
      <c r="E998">
        <v>10.149777777777777</v>
      </c>
      <c r="F998">
        <v>-73.960055555555556</v>
      </c>
    </row>
    <row r="999" spans="1:6" x14ac:dyDescent="0.25">
      <c r="A999" s="42">
        <v>998</v>
      </c>
      <c r="B999" t="s">
        <v>523</v>
      </c>
      <c r="C999" t="s">
        <v>596</v>
      </c>
      <c r="D999" s="55" t="str">
        <f t="shared" si="15"/>
        <v>RCN TV S.A.El Deleite</v>
      </c>
      <c r="E999">
        <v>3.8408333333333333</v>
      </c>
      <c r="F999">
        <v>-77.001361111111109</v>
      </c>
    </row>
    <row r="1000" spans="1:6" x14ac:dyDescent="0.25">
      <c r="A1000" s="42">
        <v>999</v>
      </c>
      <c r="B1000" t="s">
        <v>369</v>
      </c>
      <c r="C1000" t="s">
        <v>596</v>
      </c>
      <c r="D1000" s="55" t="str">
        <f t="shared" si="15"/>
        <v>RCN TV S.A.San Lorenzo</v>
      </c>
      <c r="E1000">
        <v>1.6668333333333332</v>
      </c>
      <c r="F1000">
        <v>-75.300013888888884</v>
      </c>
    </row>
    <row r="1001" spans="1:6" x14ac:dyDescent="0.25">
      <c r="A1001" s="42">
        <v>1000</v>
      </c>
      <c r="B1001" t="s">
        <v>524</v>
      </c>
      <c r="C1001" t="s">
        <v>596</v>
      </c>
      <c r="D1001" s="55" t="str">
        <f t="shared" si="15"/>
        <v>RCN TV S.A.El Nudo</v>
      </c>
      <c r="E1001">
        <v>4.8306944444444442</v>
      </c>
      <c r="F1001">
        <v>-75.719833333333341</v>
      </c>
    </row>
    <row r="1002" spans="1:6" x14ac:dyDescent="0.25">
      <c r="A1002" s="42">
        <v>1001</v>
      </c>
      <c r="B1002" t="s">
        <v>525</v>
      </c>
      <c r="C1002" t="s">
        <v>596</v>
      </c>
      <c r="D1002" s="55" t="str">
        <f t="shared" si="15"/>
        <v>RCN TV S.A.El Ramo</v>
      </c>
      <c r="E1002">
        <v>11.104041666666665</v>
      </c>
      <c r="F1002">
        <v>-74.059486111111113</v>
      </c>
    </row>
    <row r="1003" spans="1:6" x14ac:dyDescent="0.25">
      <c r="A1003" s="42">
        <v>1002</v>
      </c>
      <c r="B1003" t="s">
        <v>526</v>
      </c>
      <c r="C1003" t="s">
        <v>596</v>
      </c>
      <c r="D1003" s="55" t="str">
        <f t="shared" si="15"/>
        <v>RCN TV S.A.El Recreo</v>
      </c>
      <c r="E1003">
        <v>4.9605833333333331</v>
      </c>
      <c r="F1003">
        <v>-75.352777777777774</v>
      </c>
    </row>
    <row r="1004" spans="1:6" x14ac:dyDescent="0.25">
      <c r="A1004" s="42">
        <v>1003</v>
      </c>
      <c r="B1004" t="s">
        <v>527</v>
      </c>
      <c r="C1004" t="s">
        <v>596</v>
      </c>
      <c r="D1004" s="55" t="str">
        <f t="shared" si="15"/>
        <v>RCN TV S.A.Cerro Chuza</v>
      </c>
      <c r="E1004">
        <v>1.4242222222222223</v>
      </c>
      <c r="F1004">
        <v>-77.391694444444454</v>
      </c>
    </row>
    <row r="1005" spans="1:6" x14ac:dyDescent="0.25">
      <c r="A1005" s="42">
        <v>1004</v>
      </c>
      <c r="B1005" t="s">
        <v>528</v>
      </c>
      <c r="C1005" t="s">
        <v>596</v>
      </c>
      <c r="D1005" s="55" t="str">
        <f t="shared" si="15"/>
        <v>RCN TV S.A.Cerro Florencia</v>
      </c>
      <c r="E1005">
        <v>1.6154305555555557</v>
      </c>
      <c r="F1005">
        <v>-75.588611111111106</v>
      </c>
    </row>
    <row r="1006" spans="1:6" x14ac:dyDescent="0.25">
      <c r="A1006" s="42">
        <v>1005</v>
      </c>
      <c r="B1006" t="s">
        <v>444</v>
      </c>
      <c r="C1006" t="s">
        <v>596</v>
      </c>
      <c r="D1006" s="55" t="str">
        <f t="shared" si="15"/>
        <v>RCN TV S.A.Fredonia</v>
      </c>
      <c r="E1006">
        <v>5.9487500000000004</v>
      </c>
      <c r="F1006">
        <v>-75.655416666666667</v>
      </c>
    </row>
    <row r="1007" spans="1:6" x14ac:dyDescent="0.25">
      <c r="A1007" s="42">
        <v>1006</v>
      </c>
      <c r="B1007" t="s">
        <v>268</v>
      </c>
      <c r="C1007" t="s">
        <v>596</v>
      </c>
      <c r="D1007" s="55" t="str">
        <f t="shared" si="15"/>
        <v>RCN TV S.A.Frontino</v>
      </c>
      <c r="E1007">
        <v>6.7834722222222217</v>
      </c>
      <c r="F1007">
        <v>-76.114444444444445</v>
      </c>
    </row>
    <row r="1008" spans="1:6" x14ac:dyDescent="0.25">
      <c r="A1008" s="42">
        <v>1007</v>
      </c>
      <c r="B1008" t="s">
        <v>271</v>
      </c>
      <c r="C1008" t="s">
        <v>596</v>
      </c>
      <c r="D1008" s="55" t="str">
        <f t="shared" si="15"/>
        <v>RCN TV S.A.Galeras</v>
      </c>
      <c r="E1008">
        <v>1.2106388888888888</v>
      </c>
      <c r="F1008">
        <v>-77.357166666666657</v>
      </c>
    </row>
    <row r="1009" spans="1:6" x14ac:dyDescent="0.25">
      <c r="A1009" s="42">
        <v>1008</v>
      </c>
      <c r="B1009" t="s">
        <v>529</v>
      </c>
      <c r="C1009" t="s">
        <v>596</v>
      </c>
      <c r="D1009" s="55" t="str">
        <f t="shared" si="15"/>
        <v>RCN TV S.A.Alto De Irzón</v>
      </c>
      <c r="E1009">
        <v>5.036888888888889</v>
      </c>
      <c r="F1009">
        <v>-73.437333333333342</v>
      </c>
    </row>
    <row r="1010" spans="1:6" x14ac:dyDescent="0.25">
      <c r="A1010" s="42">
        <v>1009</v>
      </c>
      <c r="B1010" t="s">
        <v>530</v>
      </c>
      <c r="C1010" t="s">
        <v>596</v>
      </c>
      <c r="D1010" s="55" t="str">
        <f t="shared" si="15"/>
        <v>RCN TV S.A.Garzón</v>
      </c>
      <c r="E1010">
        <v>2.1968611111111107</v>
      </c>
      <c r="F1010">
        <v>-75.631472222222214</v>
      </c>
    </row>
    <row r="1011" spans="1:6" x14ac:dyDescent="0.25">
      <c r="A1011" s="42">
        <v>1010</v>
      </c>
      <c r="B1011" t="s">
        <v>531</v>
      </c>
      <c r="C1011" t="s">
        <v>596</v>
      </c>
      <c r="D1011" s="55" t="str">
        <f t="shared" si="15"/>
        <v>RCN TV S.A.Gigante</v>
      </c>
      <c r="E1011">
        <v>2.3963055555555557</v>
      </c>
      <c r="F1011">
        <v>-75.548694444444436</v>
      </c>
    </row>
    <row r="1012" spans="1:6" x14ac:dyDescent="0.25">
      <c r="A1012" s="42">
        <v>1011</v>
      </c>
      <c r="B1012" t="s">
        <v>278</v>
      </c>
      <c r="C1012" t="s">
        <v>596</v>
      </c>
      <c r="D1012" s="55" t="str">
        <f t="shared" si="15"/>
        <v>RCN TV S.A.Guaduas</v>
      </c>
      <c r="E1012">
        <v>5.0762777777777774</v>
      </c>
      <c r="F1012">
        <v>-74.593999999999994</v>
      </c>
    </row>
    <row r="1013" spans="1:6" x14ac:dyDescent="0.25">
      <c r="A1013" s="42">
        <v>1012</v>
      </c>
      <c r="B1013" t="s">
        <v>532</v>
      </c>
      <c r="C1013" t="s">
        <v>596</v>
      </c>
      <c r="D1013" s="55" t="str">
        <f t="shared" si="15"/>
        <v>RCN TV S.A.Cerro El Alto</v>
      </c>
      <c r="E1013">
        <v>6.2837777777777779</v>
      </c>
      <c r="F1013">
        <v>-75.423666666666676</v>
      </c>
    </row>
    <row r="1014" spans="1:6" x14ac:dyDescent="0.25">
      <c r="A1014" s="42">
        <v>1013</v>
      </c>
      <c r="B1014" t="s">
        <v>533</v>
      </c>
      <c r="C1014" t="s">
        <v>596</v>
      </c>
      <c r="D1014" s="55" t="str">
        <f t="shared" si="15"/>
        <v>RCN TV S.A.Honda</v>
      </c>
      <c r="E1014">
        <v>5.198555555555556</v>
      </c>
      <c r="F1014">
        <v>-74.741472222222228</v>
      </c>
    </row>
    <row r="1015" spans="1:6" x14ac:dyDescent="0.25">
      <c r="A1015" s="42">
        <v>1014</v>
      </c>
      <c r="B1015" t="s">
        <v>534</v>
      </c>
      <c r="C1015" t="s">
        <v>596</v>
      </c>
      <c r="D1015" s="55" t="str">
        <f t="shared" si="15"/>
        <v>RCN TV S.A.Puerto Inírida</v>
      </c>
      <c r="E1015">
        <v>3.8690972222222224</v>
      </c>
      <c r="F1015">
        <v>-67.921416666666673</v>
      </c>
    </row>
    <row r="1016" spans="1:6" x14ac:dyDescent="0.25">
      <c r="A1016" s="42">
        <v>1015</v>
      </c>
      <c r="B1016" t="s">
        <v>535</v>
      </c>
      <c r="C1016" t="s">
        <v>596</v>
      </c>
      <c r="D1016" s="55" t="str">
        <f t="shared" si="15"/>
        <v>RCN TV S.A.Santa Rosa</v>
      </c>
      <c r="E1016">
        <v>2.5848666666666666</v>
      </c>
      <c r="F1016">
        <v>-75.999661111111109</v>
      </c>
    </row>
    <row r="1017" spans="1:6" x14ac:dyDescent="0.25">
      <c r="A1017" s="42">
        <v>1016</v>
      </c>
      <c r="B1017" t="s">
        <v>449</v>
      </c>
      <c r="C1017" t="s">
        <v>596</v>
      </c>
      <c r="D1017" s="55" t="str">
        <f t="shared" si="15"/>
        <v>RCN TV S.A.Istmina</v>
      </c>
      <c r="E1017">
        <v>5.1588055555555563</v>
      </c>
      <c r="F1017">
        <v>-76.686027777777781</v>
      </c>
    </row>
    <row r="1018" spans="1:6" x14ac:dyDescent="0.25">
      <c r="A1018" s="42">
        <v>1017</v>
      </c>
      <c r="B1018" t="s">
        <v>285</v>
      </c>
      <c r="C1018" t="s">
        <v>596</v>
      </c>
      <c r="D1018" s="55" t="str">
        <f t="shared" si="15"/>
        <v>RCN TV S.A.Ituango</v>
      </c>
      <c r="E1018">
        <v>7.1658250000000008</v>
      </c>
      <c r="F1018">
        <v>-75.765661111111115</v>
      </c>
    </row>
    <row r="1019" spans="1:6" x14ac:dyDescent="0.25">
      <c r="A1019" s="42">
        <v>1018</v>
      </c>
      <c r="B1019" t="s">
        <v>290</v>
      </c>
      <c r="C1019" t="s">
        <v>596</v>
      </c>
      <c r="D1019" s="55" t="str">
        <f t="shared" si="15"/>
        <v>RCN TV S.A.Jurisdicciones</v>
      </c>
      <c r="E1019">
        <v>7.8460833333333326</v>
      </c>
      <c r="F1019">
        <v>-73.226666666666674</v>
      </c>
    </row>
    <row r="1020" spans="1:6" x14ac:dyDescent="0.25">
      <c r="A1020" s="42">
        <v>1019</v>
      </c>
      <c r="B1020" t="s">
        <v>536</v>
      </c>
      <c r="C1020" t="s">
        <v>596</v>
      </c>
      <c r="D1020" s="55" t="str">
        <f t="shared" si="15"/>
        <v>RCN TV S.A.La Barra</v>
      </c>
      <c r="E1020">
        <v>8.7222500000000007</v>
      </c>
      <c r="F1020">
        <v>-75.590166666666661</v>
      </c>
    </row>
    <row r="1021" spans="1:6" x14ac:dyDescent="0.25">
      <c r="A1021" s="42">
        <v>1020</v>
      </c>
      <c r="B1021" t="s">
        <v>537</v>
      </c>
      <c r="C1021" t="s">
        <v>596</v>
      </c>
      <c r="D1021" s="55" t="str">
        <f t="shared" si="15"/>
        <v>RCN TV S.A.La Popa La Calera</v>
      </c>
      <c r="E1021">
        <v>4.7155888888888891</v>
      </c>
      <c r="F1021">
        <v>-73.96297777777778</v>
      </c>
    </row>
    <row r="1022" spans="1:6" x14ac:dyDescent="0.25">
      <c r="A1022" s="42">
        <v>1021</v>
      </c>
      <c r="B1022" t="s">
        <v>538</v>
      </c>
      <c r="C1022" t="s">
        <v>596</v>
      </c>
      <c r="D1022" s="55" t="str">
        <f t="shared" si="15"/>
        <v>RCN TV S.A.La Hormiga</v>
      </c>
      <c r="E1022">
        <v>0.41936111111111113</v>
      </c>
      <c r="F1022">
        <v>-76.909611111111118</v>
      </c>
    </row>
    <row r="1023" spans="1:6" x14ac:dyDescent="0.25">
      <c r="A1023" s="42">
        <v>1022</v>
      </c>
      <c r="B1023" t="s">
        <v>539</v>
      </c>
      <c r="C1023" t="s">
        <v>596</v>
      </c>
      <c r="D1023" s="55" t="str">
        <f t="shared" si="15"/>
        <v>RCN TV S.A.La Jagua De Ibirico</v>
      </c>
      <c r="E1023">
        <v>9.5494722222222226</v>
      </c>
      <c r="F1023">
        <v>-73.230861111111111</v>
      </c>
    </row>
    <row r="1024" spans="1:6" x14ac:dyDescent="0.25">
      <c r="A1024" s="42">
        <v>1023</v>
      </c>
      <c r="B1024" t="s">
        <v>540</v>
      </c>
      <c r="C1024" t="s">
        <v>596</v>
      </c>
      <c r="D1024" s="55" t="str">
        <f t="shared" si="15"/>
        <v>RCN TV S.A.La Loma</v>
      </c>
      <c r="E1024">
        <v>12.565722222222224</v>
      </c>
      <c r="F1024">
        <v>-81.717361111111117</v>
      </c>
    </row>
    <row r="1025" spans="1:6" x14ac:dyDescent="0.25">
      <c r="A1025" s="42">
        <v>1024</v>
      </c>
      <c r="B1025" t="s">
        <v>541</v>
      </c>
      <c r="C1025" t="s">
        <v>596</v>
      </c>
      <c r="D1025" s="55" t="str">
        <f t="shared" si="15"/>
        <v>RCN TV S.A.La Montañita</v>
      </c>
      <c r="E1025">
        <v>1.4772500000000002</v>
      </c>
      <c r="F1025">
        <v>-75.43683333333334</v>
      </c>
    </row>
    <row r="1026" spans="1:6" x14ac:dyDescent="0.25">
      <c r="A1026" s="42">
        <v>1025</v>
      </c>
      <c r="B1026" t="s">
        <v>542</v>
      </c>
      <c r="C1026" t="s">
        <v>596</v>
      </c>
      <c r="D1026" s="55" t="str">
        <f t="shared" si="15"/>
        <v>RCN TV S.A.La Palma</v>
      </c>
      <c r="E1026">
        <v>6.3227500000000001</v>
      </c>
      <c r="F1026">
        <v>-75.588583333333332</v>
      </c>
    </row>
    <row r="1027" spans="1:6" x14ac:dyDescent="0.25">
      <c r="A1027" s="42">
        <v>1026</v>
      </c>
      <c r="B1027" t="s">
        <v>301</v>
      </c>
      <c r="C1027" t="s">
        <v>596</v>
      </c>
      <c r="D1027" s="55" t="str">
        <f t="shared" ref="D1027:D1090" si="16">C1027&amp;B1027</f>
        <v>RCN TV S.A.La Pita</v>
      </c>
      <c r="E1027">
        <v>9.6373611111111099</v>
      </c>
      <c r="F1027">
        <v>-75.206944444444446</v>
      </c>
    </row>
    <row r="1028" spans="1:6" x14ac:dyDescent="0.25">
      <c r="A1028" s="42">
        <v>1027</v>
      </c>
      <c r="B1028" t="s">
        <v>543</v>
      </c>
      <c r="C1028" t="s">
        <v>596</v>
      </c>
      <c r="D1028" s="55" t="str">
        <f t="shared" si="16"/>
        <v>RCN TV S.A.El Jazmín</v>
      </c>
      <c r="E1028">
        <v>2.354166666666667</v>
      </c>
      <c r="F1028">
        <v>-75.883527777777786</v>
      </c>
    </row>
    <row r="1029" spans="1:6" x14ac:dyDescent="0.25">
      <c r="A1029" s="42">
        <v>1028</v>
      </c>
      <c r="B1029" t="s">
        <v>302</v>
      </c>
      <c r="C1029" t="s">
        <v>596</v>
      </c>
      <c r="D1029" s="55" t="str">
        <f t="shared" si="16"/>
        <v>RCN TV S.A.La Popa</v>
      </c>
      <c r="E1029">
        <v>10.422799999999999</v>
      </c>
      <c r="F1029">
        <v>-75.525041666666667</v>
      </c>
    </row>
    <row r="1030" spans="1:6" x14ac:dyDescent="0.25">
      <c r="A1030" s="42">
        <v>1029</v>
      </c>
      <c r="B1030" t="s">
        <v>544</v>
      </c>
      <c r="C1030" t="s">
        <v>596</v>
      </c>
      <c r="D1030" s="55" t="str">
        <f t="shared" si="16"/>
        <v>RCN TV S.A.La Tebaida</v>
      </c>
      <c r="E1030">
        <v>1.0806944444444444</v>
      </c>
      <c r="F1030">
        <v>-76.713666666666668</v>
      </c>
    </row>
    <row r="1031" spans="1:6" x14ac:dyDescent="0.25">
      <c r="A1031" s="42">
        <v>1030</v>
      </c>
      <c r="B1031" t="s">
        <v>545</v>
      </c>
      <c r="C1031" t="s">
        <v>596</v>
      </c>
      <c r="D1031" s="55" t="str">
        <f t="shared" si="16"/>
        <v>RCN TV S.A.La Vega</v>
      </c>
      <c r="E1031">
        <v>2.0029444444444446</v>
      </c>
      <c r="F1031">
        <v>-76.779361111111115</v>
      </c>
    </row>
    <row r="1032" spans="1:6" x14ac:dyDescent="0.25">
      <c r="A1032" s="42">
        <v>1031</v>
      </c>
      <c r="B1032" t="s">
        <v>546</v>
      </c>
      <c r="C1032" t="s">
        <v>596</v>
      </c>
      <c r="D1032" s="55" t="str">
        <f t="shared" si="16"/>
        <v>RCN TV S.A.Lagunaseca</v>
      </c>
      <c r="E1032">
        <v>5.8640555555555549</v>
      </c>
      <c r="F1032">
        <v>-73.05738888888888</v>
      </c>
    </row>
    <row r="1033" spans="1:6" x14ac:dyDescent="0.25">
      <c r="A1033" s="42">
        <v>1032</v>
      </c>
      <c r="B1033" t="s">
        <v>547</v>
      </c>
      <c r="C1033" t="s">
        <v>596</v>
      </c>
      <c r="D1033" s="55" t="str">
        <f t="shared" si="16"/>
        <v>RCN TV S.A.Las Nubes</v>
      </c>
      <c r="E1033">
        <v>6.0094166666666666</v>
      </c>
      <c r="F1033">
        <v>-75.376527777777767</v>
      </c>
    </row>
    <row r="1034" spans="1:6" x14ac:dyDescent="0.25">
      <c r="A1034" s="42">
        <v>1033</v>
      </c>
      <c r="B1034" t="s">
        <v>306</v>
      </c>
      <c r="C1034" t="s">
        <v>596</v>
      </c>
      <c r="D1034" s="55" t="str">
        <f t="shared" si="16"/>
        <v>RCN TV S.A.Lebrija</v>
      </c>
      <c r="E1034">
        <v>7.0828888888888883</v>
      </c>
      <c r="F1034">
        <v>-73.19594444444445</v>
      </c>
    </row>
    <row r="1035" spans="1:6" x14ac:dyDescent="0.25">
      <c r="A1035" s="42">
        <v>1034</v>
      </c>
      <c r="B1035" t="s">
        <v>308</v>
      </c>
      <c r="C1035" t="s">
        <v>596</v>
      </c>
      <c r="D1035" s="55" t="str">
        <f t="shared" si="16"/>
        <v>RCN TV S.A.Leticia</v>
      </c>
      <c r="E1035">
        <v>4.169027777777778</v>
      </c>
      <c r="F1035">
        <v>-69.957499999999996</v>
      </c>
    </row>
    <row r="1036" spans="1:6" x14ac:dyDescent="0.25">
      <c r="A1036" s="42">
        <v>1035</v>
      </c>
      <c r="B1036" t="s">
        <v>548</v>
      </c>
      <c r="C1036" t="s">
        <v>596</v>
      </c>
      <c r="D1036" s="55" t="str">
        <f t="shared" si="16"/>
        <v>RCN TV S.A.López De Micay</v>
      </c>
      <c r="E1036">
        <v>2.8432500000000003</v>
      </c>
      <c r="F1036">
        <v>-77.249027777777783</v>
      </c>
    </row>
    <row r="1037" spans="1:6" x14ac:dyDescent="0.25">
      <c r="A1037" s="42">
        <v>1036</v>
      </c>
      <c r="B1037" t="s">
        <v>549</v>
      </c>
      <c r="C1037" t="s">
        <v>596</v>
      </c>
      <c r="D1037" s="55" t="str">
        <f t="shared" si="16"/>
        <v>RCN TV S.A.Luruaco</v>
      </c>
      <c r="E1037">
        <v>10.613083333333332</v>
      </c>
      <c r="F1037">
        <v>-75.141361111111124</v>
      </c>
    </row>
    <row r="1038" spans="1:6" x14ac:dyDescent="0.25">
      <c r="A1038" s="42">
        <v>1037</v>
      </c>
      <c r="B1038" t="s">
        <v>312</v>
      </c>
      <c r="C1038" t="s">
        <v>596</v>
      </c>
      <c r="D1038" s="55" t="str">
        <f t="shared" si="16"/>
        <v>RCN TV S.A.Málaga</v>
      </c>
      <c r="E1038">
        <v>6.6661666666666672</v>
      </c>
      <c r="F1038">
        <v>-72.764583333333334</v>
      </c>
    </row>
    <row r="1039" spans="1:6" x14ac:dyDescent="0.25">
      <c r="A1039" s="42">
        <v>1038</v>
      </c>
      <c r="B1039" t="s">
        <v>550</v>
      </c>
      <c r="C1039" t="s">
        <v>596</v>
      </c>
      <c r="D1039" s="55" t="str">
        <f t="shared" si="16"/>
        <v>RCN TV S.A.Manjui</v>
      </c>
      <c r="E1039">
        <v>4.8026388888888887</v>
      </c>
      <c r="F1039">
        <v>-74.390444444444455</v>
      </c>
    </row>
    <row r="1040" spans="1:6" x14ac:dyDescent="0.25">
      <c r="A1040" s="42">
        <v>1039</v>
      </c>
      <c r="B1040" t="s">
        <v>551</v>
      </c>
      <c r="C1040" t="s">
        <v>596</v>
      </c>
      <c r="D1040" s="55" t="str">
        <f t="shared" si="16"/>
        <v>RCN TV S.A.Manzanares</v>
      </c>
      <c r="E1040">
        <v>5.2486388888888893</v>
      </c>
      <c r="F1040">
        <v>-75.15325</v>
      </c>
    </row>
    <row r="1041" spans="1:6" x14ac:dyDescent="0.25">
      <c r="A1041" s="42">
        <v>1040</v>
      </c>
      <c r="B1041" t="s">
        <v>316</v>
      </c>
      <c r="C1041" t="s">
        <v>596</v>
      </c>
      <c r="D1041" s="55" t="str">
        <f t="shared" si="16"/>
        <v>RCN TV S.A.Martinica</v>
      </c>
      <c r="E1041">
        <v>4.4069722222222225</v>
      </c>
      <c r="F1041">
        <v>-75.224666666666664</v>
      </c>
    </row>
    <row r="1042" spans="1:6" x14ac:dyDescent="0.25">
      <c r="A1042" s="42">
        <v>1041</v>
      </c>
      <c r="B1042" t="s">
        <v>319</v>
      </c>
      <c r="C1042" t="s">
        <v>596</v>
      </c>
      <c r="D1042" s="55" t="str">
        <f t="shared" si="16"/>
        <v>RCN TV S.A.Mitú</v>
      </c>
      <c r="E1042">
        <v>1.2588888888888889</v>
      </c>
      <c r="F1042">
        <v>-70.237222222222229</v>
      </c>
    </row>
    <row r="1043" spans="1:6" x14ac:dyDescent="0.25">
      <c r="A1043" s="42">
        <v>1042</v>
      </c>
      <c r="B1043" t="s">
        <v>552</v>
      </c>
      <c r="C1043" t="s">
        <v>596</v>
      </c>
      <c r="D1043" s="55" t="str">
        <f t="shared" si="16"/>
        <v>RCN TV S.A.Alto El Granadillo</v>
      </c>
      <c r="E1043">
        <v>5.8748055555555556</v>
      </c>
      <c r="F1043">
        <v>-73.602944444444432</v>
      </c>
    </row>
    <row r="1044" spans="1:6" x14ac:dyDescent="0.25">
      <c r="A1044" s="42">
        <v>1043</v>
      </c>
      <c r="B1044" t="s">
        <v>553</v>
      </c>
      <c r="C1044" t="s">
        <v>596</v>
      </c>
      <c r="D1044" s="55" t="str">
        <f t="shared" si="16"/>
        <v>RCN TV S.A.Moñitos</v>
      </c>
      <c r="E1044">
        <v>9.242972222222221</v>
      </c>
      <c r="F1044">
        <v>-76.132944444444433</v>
      </c>
    </row>
    <row r="1045" spans="1:6" x14ac:dyDescent="0.25">
      <c r="A1045" s="42">
        <v>1044</v>
      </c>
      <c r="B1045" t="s">
        <v>323</v>
      </c>
      <c r="C1045" t="s">
        <v>596</v>
      </c>
      <c r="D1045" s="55" t="str">
        <f t="shared" si="16"/>
        <v>RCN TV S.A.Munchique</v>
      </c>
      <c r="E1045">
        <v>2.5154999999999998</v>
      </c>
      <c r="F1045">
        <v>-76.95483333333334</v>
      </c>
    </row>
    <row r="1046" spans="1:6" x14ac:dyDescent="0.25">
      <c r="A1046" s="42">
        <v>1045</v>
      </c>
      <c r="B1046" t="s">
        <v>554</v>
      </c>
      <c r="C1046" t="s">
        <v>596</v>
      </c>
      <c r="D1046" s="55" t="str">
        <f t="shared" si="16"/>
        <v>RCN TV S.A.Necoclí</v>
      </c>
      <c r="E1046">
        <v>8.4219166666666663</v>
      </c>
      <c r="F1046">
        <v>-76.773333333333326</v>
      </c>
    </row>
    <row r="1047" spans="1:6" x14ac:dyDescent="0.25">
      <c r="A1047" s="42">
        <v>1046</v>
      </c>
      <c r="B1047" t="s">
        <v>555</v>
      </c>
      <c r="C1047" t="s">
        <v>596</v>
      </c>
      <c r="D1047" s="55" t="str">
        <f t="shared" si="16"/>
        <v>RCN TV S.A.Pueblo Nuevo</v>
      </c>
      <c r="E1047">
        <v>8.2331666666666674</v>
      </c>
      <c r="F1047">
        <v>-73.391722222222228</v>
      </c>
    </row>
    <row r="1048" spans="1:6" x14ac:dyDescent="0.25">
      <c r="A1048" s="42">
        <v>1047</v>
      </c>
      <c r="B1048" t="s">
        <v>556</v>
      </c>
      <c r="C1048" t="s">
        <v>596</v>
      </c>
      <c r="D1048" s="55" t="str">
        <f t="shared" si="16"/>
        <v>RCN TV S.A.Orito</v>
      </c>
      <c r="E1048">
        <v>0.66261111111111115</v>
      </c>
      <c r="F1048">
        <v>-76.851111111111109</v>
      </c>
    </row>
    <row r="1049" spans="1:6" x14ac:dyDescent="0.25">
      <c r="A1049" s="42">
        <v>1048</v>
      </c>
      <c r="B1049" t="s">
        <v>371</v>
      </c>
      <c r="C1049" t="s">
        <v>596</v>
      </c>
      <c r="D1049" s="55" t="str">
        <f t="shared" si="16"/>
        <v>RCN TV S.A.San Miguel</v>
      </c>
      <c r="E1049">
        <v>5.1785222222222229</v>
      </c>
      <c r="F1049">
        <v>-74.127102777777765</v>
      </c>
    </row>
    <row r="1050" spans="1:6" x14ac:dyDescent="0.25">
      <c r="A1050" s="42">
        <v>1049</v>
      </c>
      <c r="B1050" t="s">
        <v>330</v>
      </c>
      <c r="C1050" t="s">
        <v>596</v>
      </c>
      <c r="D1050" s="55" t="str">
        <f t="shared" si="16"/>
        <v>RCN TV S.A.Padre Amaya</v>
      </c>
      <c r="E1050">
        <v>6.2792777777777777</v>
      </c>
      <c r="F1050">
        <v>-75.686972222222224</v>
      </c>
    </row>
    <row r="1051" spans="1:6" x14ac:dyDescent="0.25">
      <c r="A1051" s="42">
        <v>1050</v>
      </c>
      <c r="B1051" t="s">
        <v>557</v>
      </c>
      <c r="C1051" t="s">
        <v>596</v>
      </c>
      <c r="D1051" s="55" t="str">
        <f t="shared" si="16"/>
        <v>RCN TV S.A.Pamplona</v>
      </c>
      <c r="E1051">
        <v>7.3818611111111103</v>
      </c>
      <c r="F1051">
        <v>-72.640944444444457</v>
      </c>
    </row>
    <row r="1052" spans="1:6" x14ac:dyDescent="0.25">
      <c r="A1052" s="42">
        <v>1051</v>
      </c>
      <c r="B1052" t="s">
        <v>558</v>
      </c>
      <c r="C1052" t="s">
        <v>596</v>
      </c>
      <c r="D1052" s="55" t="str">
        <f t="shared" si="16"/>
        <v>RCN TV S.A.Paz De Ariporo</v>
      </c>
      <c r="E1052">
        <v>5.8790555555555564</v>
      </c>
      <c r="F1052">
        <v>-71.900527777777782</v>
      </c>
    </row>
    <row r="1053" spans="1:6" x14ac:dyDescent="0.25">
      <c r="A1053" s="42">
        <v>1052</v>
      </c>
      <c r="B1053" t="s">
        <v>559</v>
      </c>
      <c r="C1053" t="s">
        <v>596</v>
      </c>
      <c r="D1053" s="55" t="str">
        <f t="shared" si="16"/>
        <v>RCN TV S.A.Pensilvania</v>
      </c>
      <c r="E1053">
        <v>5.3902777777777784</v>
      </c>
      <c r="F1053">
        <v>-75.138055555555567</v>
      </c>
    </row>
    <row r="1054" spans="1:6" x14ac:dyDescent="0.25">
      <c r="A1054" s="42">
        <v>1053</v>
      </c>
      <c r="B1054" t="s">
        <v>560</v>
      </c>
      <c r="C1054" t="s">
        <v>596</v>
      </c>
      <c r="D1054" s="55" t="str">
        <f t="shared" si="16"/>
        <v>RCN TV S.A.Piedecuesta</v>
      </c>
      <c r="E1054">
        <v>6.9953611111111114</v>
      </c>
      <c r="F1054">
        <v>-73.041638888888883</v>
      </c>
    </row>
    <row r="1055" spans="1:6" x14ac:dyDescent="0.25">
      <c r="A1055" s="42">
        <v>1054</v>
      </c>
      <c r="B1055" t="s">
        <v>337</v>
      </c>
      <c r="C1055" t="s">
        <v>596</v>
      </c>
      <c r="D1055" s="55" t="str">
        <f t="shared" si="16"/>
        <v>RCN TV S.A.Planadas</v>
      </c>
      <c r="E1055">
        <v>3.1941166666666665</v>
      </c>
      <c r="F1055">
        <v>-75.648369444444455</v>
      </c>
    </row>
    <row r="1056" spans="1:6" x14ac:dyDescent="0.25">
      <c r="A1056" s="42">
        <v>1055</v>
      </c>
      <c r="B1056" t="s">
        <v>561</v>
      </c>
      <c r="C1056" t="s">
        <v>596</v>
      </c>
      <c r="D1056" s="55" t="str">
        <f t="shared" si="16"/>
        <v>RCN TV S.A.Providencia</v>
      </c>
      <c r="E1056">
        <v>13.379722222222222</v>
      </c>
      <c r="F1056">
        <v>-81.368791666666667</v>
      </c>
    </row>
    <row r="1057" spans="1:6" x14ac:dyDescent="0.25">
      <c r="A1057" s="42">
        <v>1056</v>
      </c>
      <c r="B1057" t="s">
        <v>562</v>
      </c>
      <c r="C1057" t="s">
        <v>596</v>
      </c>
      <c r="D1057" s="55" t="str">
        <f t="shared" si="16"/>
        <v>RCN TV S.A.Puerto Asís</v>
      </c>
      <c r="E1057">
        <v>0</v>
      </c>
      <c r="F1057">
        <v>0</v>
      </c>
    </row>
    <row r="1058" spans="1:6" x14ac:dyDescent="0.25">
      <c r="A1058" s="42">
        <v>1057</v>
      </c>
      <c r="B1058" t="s">
        <v>339</v>
      </c>
      <c r="C1058" t="s">
        <v>596</v>
      </c>
      <c r="D1058" s="55" t="str">
        <f t="shared" si="16"/>
        <v>RCN TV S.A.Puerto Carreño</v>
      </c>
      <c r="E1058">
        <v>6.1884861111111116</v>
      </c>
      <c r="F1058">
        <v>-67.480166666666662</v>
      </c>
    </row>
    <row r="1059" spans="1:6" x14ac:dyDescent="0.25">
      <c r="A1059" s="42">
        <v>1058</v>
      </c>
      <c r="B1059" t="s">
        <v>341</v>
      </c>
      <c r="C1059" t="s">
        <v>596</v>
      </c>
      <c r="D1059" s="55" t="str">
        <f t="shared" si="16"/>
        <v>RCN TV S.A.Puerto Leguízamo</v>
      </c>
      <c r="E1059">
        <v>0.20019444444444445</v>
      </c>
      <c r="F1059">
        <v>-74.779361111111115</v>
      </c>
    </row>
    <row r="1060" spans="1:6" x14ac:dyDescent="0.25">
      <c r="A1060" s="42">
        <v>1059</v>
      </c>
      <c r="B1060" t="s">
        <v>563</v>
      </c>
      <c r="C1060" t="s">
        <v>596</v>
      </c>
      <c r="D1060" s="55" t="str">
        <f t="shared" si="16"/>
        <v>RCN TV S.A.Puerto Libertador</v>
      </c>
      <c r="E1060">
        <v>7.8878611111111105</v>
      </c>
      <c r="F1060">
        <v>-75.672583333333336</v>
      </c>
    </row>
    <row r="1061" spans="1:6" x14ac:dyDescent="0.25">
      <c r="A1061" s="42">
        <v>1060</v>
      </c>
      <c r="B1061" t="s">
        <v>461</v>
      </c>
      <c r="C1061" t="s">
        <v>596</v>
      </c>
      <c r="D1061" s="55" t="str">
        <f t="shared" si="16"/>
        <v>RCN TV S.A.Quibdó</v>
      </c>
      <c r="E1061">
        <v>5.6844444444444449</v>
      </c>
      <c r="F1061">
        <v>-76.648047222222232</v>
      </c>
    </row>
    <row r="1062" spans="1:6" x14ac:dyDescent="0.25">
      <c r="A1062" s="42">
        <v>1061</v>
      </c>
      <c r="B1062" t="s">
        <v>564</v>
      </c>
      <c r="C1062" t="s">
        <v>596</v>
      </c>
      <c r="D1062" s="55" t="str">
        <f t="shared" si="16"/>
        <v>RCN TV S.A.Rioblanco</v>
      </c>
      <c r="E1062">
        <v>3.5354444444444444</v>
      </c>
      <c r="F1062">
        <v>-75.649277777777783</v>
      </c>
    </row>
    <row r="1063" spans="1:6" x14ac:dyDescent="0.25">
      <c r="A1063" s="42">
        <v>1062</v>
      </c>
      <c r="B1063" t="s">
        <v>565</v>
      </c>
      <c r="C1063" t="s">
        <v>596</v>
      </c>
      <c r="D1063" s="55" t="str">
        <f t="shared" si="16"/>
        <v>RCN TV S.A.Riofrío</v>
      </c>
      <c r="E1063">
        <v>0</v>
      </c>
      <c r="F1063">
        <v>0</v>
      </c>
    </row>
    <row r="1064" spans="1:6" x14ac:dyDescent="0.25">
      <c r="A1064" s="42">
        <v>1063</v>
      </c>
      <c r="B1064" t="s">
        <v>464</v>
      </c>
      <c r="C1064" t="s">
        <v>596</v>
      </c>
      <c r="D1064" s="55" t="str">
        <f t="shared" si="16"/>
        <v>RCN TV S.A.Rionegro</v>
      </c>
      <c r="E1064">
        <v>0</v>
      </c>
      <c r="F1064">
        <v>0</v>
      </c>
    </row>
    <row r="1065" spans="1:6" x14ac:dyDescent="0.25">
      <c r="A1065" s="42">
        <v>1064</v>
      </c>
      <c r="B1065" t="s">
        <v>566</v>
      </c>
      <c r="C1065" t="s">
        <v>596</v>
      </c>
      <c r="D1065" s="55" t="str">
        <f t="shared" si="16"/>
        <v>RCN TV S.A.Rovira</v>
      </c>
      <c r="E1065">
        <v>4.2499444444444441</v>
      </c>
      <c r="F1065">
        <v>-75.230583333333328</v>
      </c>
    </row>
    <row r="1066" spans="1:6" x14ac:dyDescent="0.25">
      <c r="A1066" s="42">
        <v>1065</v>
      </c>
      <c r="B1066" t="s">
        <v>567</v>
      </c>
      <c r="C1066" t="s">
        <v>596</v>
      </c>
      <c r="D1066" s="55" t="str">
        <f t="shared" si="16"/>
        <v>RCN TV S.A.Saboya</v>
      </c>
      <c r="E1066">
        <v>5.714666666666667</v>
      </c>
      <c r="F1066">
        <v>-73.814319444444436</v>
      </c>
    </row>
    <row r="1067" spans="1:6" x14ac:dyDescent="0.25">
      <c r="A1067" s="42">
        <v>1066</v>
      </c>
      <c r="B1067" t="s">
        <v>353</v>
      </c>
      <c r="C1067" t="s">
        <v>596</v>
      </c>
      <c r="D1067" s="55" t="str">
        <f t="shared" si="16"/>
        <v>RCN TV S.A.Salamina</v>
      </c>
      <c r="E1067">
        <v>5.4319166666666669</v>
      </c>
      <c r="F1067">
        <v>-75.507361111111109</v>
      </c>
    </row>
    <row r="1068" spans="1:6" x14ac:dyDescent="0.25">
      <c r="A1068" s="42">
        <v>1067</v>
      </c>
      <c r="B1068" t="s">
        <v>355</v>
      </c>
      <c r="C1068" t="s">
        <v>596</v>
      </c>
      <c r="D1068" s="55" t="str">
        <f t="shared" si="16"/>
        <v>RCN TV S.A.Salgar</v>
      </c>
      <c r="E1068">
        <v>5.9645305555555561</v>
      </c>
      <c r="F1068">
        <v>-75.944666666666677</v>
      </c>
    </row>
    <row r="1069" spans="1:6" x14ac:dyDescent="0.25">
      <c r="A1069" s="42">
        <v>1068</v>
      </c>
      <c r="B1069" t="s">
        <v>568</v>
      </c>
      <c r="C1069" t="s">
        <v>596</v>
      </c>
      <c r="D1069" s="55" t="str">
        <f t="shared" si="16"/>
        <v>RCN TV S.A.Las Antenas</v>
      </c>
      <c r="E1069">
        <v>1.339536111111111</v>
      </c>
      <c r="F1069">
        <v>-77.613369444444444</v>
      </c>
    </row>
    <row r="1070" spans="1:6" x14ac:dyDescent="0.25">
      <c r="A1070" s="42">
        <v>1069</v>
      </c>
      <c r="B1070" t="s">
        <v>569</v>
      </c>
      <c r="C1070" t="s">
        <v>596</v>
      </c>
      <c r="D1070" s="55" t="str">
        <f t="shared" si="16"/>
        <v>RCN TV S.A.Finca El Mirador</v>
      </c>
      <c r="E1070">
        <v>1.846527777777778</v>
      </c>
      <c r="F1070">
        <v>-76.293361111111111</v>
      </c>
    </row>
    <row r="1071" spans="1:6" x14ac:dyDescent="0.25">
      <c r="A1071" s="42">
        <v>1070</v>
      </c>
      <c r="B1071" t="s">
        <v>363</v>
      </c>
      <c r="C1071" t="s">
        <v>596</v>
      </c>
      <c r="D1071" s="55" t="str">
        <f t="shared" si="16"/>
        <v>RCN TV S.A.San Carlos</v>
      </c>
      <c r="E1071">
        <v>6.1693611111111117</v>
      </c>
      <c r="F1071">
        <v>-74.990944444444452</v>
      </c>
    </row>
    <row r="1072" spans="1:6" x14ac:dyDescent="0.25">
      <c r="A1072" s="42">
        <v>1071</v>
      </c>
      <c r="B1072" t="s">
        <v>570</v>
      </c>
      <c r="C1072" t="s">
        <v>596</v>
      </c>
      <c r="D1072" s="55" t="str">
        <f t="shared" si="16"/>
        <v>RCN TV S.A.Alto De Guarigua</v>
      </c>
      <c r="E1072">
        <v>6.5835277777777774</v>
      </c>
      <c r="F1072">
        <v>-73.174666666666667</v>
      </c>
    </row>
    <row r="1073" spans="1:6" x14ac:dyDescent="0.25">
      <c r="A1073" s="42">
        <v>1072</v>
      </c>
      <c r="B1073" t="s">
        <v>571</v>
      </c>
      <c r="C1073" t="s">
        <v>596</v>
      </c>
      <c r="D1073" s="55" t="str">
        <f t="shared" si="16"/>
        <v>RCN TV S.A.San José</v>
      </c>
      <c r="E1073">
        <v>2.548888888888889</v>
      </c>
      <c r="F1073">
        <v>-72.646972222222232</v>
      </c>
    </row>
    <row r="1074" spans="1:6" x14ac:dyDescent="0.25">
      <c r="A1074" s="42">
        <v>1073</v>
      </c>
      <c r="B1074" t="s">
        <v>572</v>
      </c>
      <c r="C1074" t="s">
        <v>596</v>
      </c>
      <c r="D1074" s="55" t="str">
        <f t="shared" si="16"/>
        <v>RCN TV S.A.San Juan De Uraba</v>
      </c>
      <c r="E1074">
        <v>8.7627500000000005</v>
      </c>
      <c r="F1074">
        <v>-76.514583333333334</v>
      </c>
    </row>
    <row r="1075" spans="1:6" x14ac:dyDescent="0.25">
      <c r="A1075" s="42">
        <v>1074</v>
      </c>
      <c r="B1075" t="s">
        <v>573</v>
      </c>
      <c r="C1075" t="s">
        <v>596</v>
      </c>
      <c r="D1075" s="55" t="str">
        <f t="shared" si="16"/>
        <v>RCN TV S.A.San Juan Del Cesar</v>
      </c>
      <c r="E1075">
        <v>10.768000000000001</v>
      </c>
      <c r="F1075">
        <v>-73.007888888888886</v>
      </c>
    </row>
    <row r="1076" spans="1:6" x14ac:dyDescent="0.25">
      <c r="A1076" s="42">
        <v>1075</v>
      </c>
      <c r="B1076" t="s">
        <v>372</v>
      </c>
      <c r="C1076" t="s">
        <v>596</v>
      </c>
      <c r="D1076" s="55" t="str">
        <f t="shared" si="16"/>
        <v>RCN TV S.A.San Pablo</v>
      </c>
      <c r="E1076">
        <v>1.6721111111111109</v>
      </c>
      <c r="F1076">
        <v>-77.021694444444449</v>
      </c>
    </row>
    <row r="1077" spans="1:6" x14ac:dyDescent="0.25">
      <c r="A1077" s="42">
        <v>1076</v>
      </c>
      <c r="B1077" t="s">
        <v>574</v>
      </c>
      <c r="C1077" t="s">
        <v>596</v>
      </c>
      <c r="D1077" s="55" t="str">
        <f t="shared" si="16"/>
        <v>RCN TV S.A.San Pedro De Urabá</v>
      </c>
      <c r="E1077">
        <v>8.3081388888888892</v>
      </c>
      <c r="F1077">
        <v>-76.389861111111117</v>
      </c>
    </row>
    <row r="1078" spans="1:6" x14ac:dyDescent="0.25">
      <c r="A1078" s="42">
        <v>1077</v>
      </c>
      <c r="B1078" t="s">
        <v>470</v>
      </c>
      <c r="C1078" t="s">
        <v>596</v>
      </c>
      <c r="D1078" s="55" t="str">
        <f t="shared" si="16"/>
        <v>RCN TV S.A.San Rafael</v>
      </c>
      <c r="E1078">
        <v>6.288555555555555</v>
      </c>
      <c r="F1078">
        <v>-75.029388888888889</v>
      </c>
    </row>
    <row r="1079" spans="1:6" x14ac:dyDescent="0.25">
      <c r="A1079" s="42">
        <v>1078</v>
      </c>
      <c r="B1079" t="s">
        <v>471</v>
      </c>
      <c r="C1079" t="s">
        <v>596</v>
      </c>
      <c r="D1079" s="55" t="str">
        <f t="shared" si="16"/>
        <v>RCN TV S.A.San Roque</v>
      </c>
      <c r="E1079">
        <v>6.4805555555555561</v>
      </c>
      <c r="F1079">
        <v>-75.021111111111111</v>
      </c>
    </row>
    <row r="1080" spans="1:6" x14ac:dyDescent="0.25">
      <c r="A1080" s="42">
        <v>1079</v>
      </c>
      <c r="B1080" t="s">
        <v>472</v>
      </c>
      <c r="C1080" t="s">
        <v>596</v>
      </c>
      <c r="D1080" s="55" t="str">
        <f t="shared" si="16"/>
        <v>RCN TV S.A.San Vicente</v>
      </c>
      <c r="E1080">
        <v>6.2767777777777773</v>
      </c>
      <c r="F1080">
        <v>-75.333361111111103</v>
      </c>
    </row>
    <row r="1081" spans="1:6" x14ac:dyDescent="0.25">
      <c r="A1081" s="42">
        <v>1080</v>
      </c>
      <c r="B1081" t="s">
        <v>575</v>
      </c>
      <c r="C1081" t="s">
        <v>596</v>
      </c>
      <c r="D1081" s="55" t="str">
        <f t="shared" si="16"/>
        <v>RCN TV S.A.San Vicente De Chucurí</v>
      </c>
      <c r="E1081">
        <v>6.8680277777777778</v>
      </c>
      <c r="F1081">
        <v>-73.412583333333345</v>
      </c>
    </row>
    <row r="1082" spans="1:6" x14ac:dyDescent="0.25">
      <c r="A1082" s="42">
        <v>1081</v>
      </c>
      <c r="B1082" t="s">
        <v>374</v>
      </c>
      <c r="C1082" t="s">
        <v>596</v>
      </c>
      <c r="D1082" s="55" t="str">
        <f t="shared" si="16"/>
        <v>RCN TV S.A.San Vicente Del Caguán</v>
      </c>
      <c r="E1082">
        <v>2.1166111111111112</v>
      </c>
      <c r="F1082">
        <v>-74.767777777777781</v>
      </c>
    </row>
    <row r="1083" spans="1:6" x14ac:dyDescent="0.25">
      <c r="A1083" s="42">
        <v>1082</v>
      </c>
      <c r="B1083" t="s">
        <v>576</v>
      </c>
      <c r="C1083" t="s">
        <v>596</v>
      </c>
      <c r="D1083" s="55" t="str">
        <f t="shared" si="16"/>
        <v>RCN TV S.A.Alto De La Feliciana</v>
      </c>
      <c r="E1083">
        <v>1.3268055555555556</v>
      </c>
      <c r="F1083">
        <v>-77.484361111111113</v>
      </c>
    </row>
    <row r="1084" spans="1:6" x14ac:dyDescent="0.25">
      <c r="A1084" s="42">
        <v>1083</v>
      </c>
      <c r="B1084" t="s">
        <v>577</v>
      </c>
      <c r="C1084" t="s">
        <v>596</v>
      </c>
      <c r="D1084" s="55" t="str">
        <f t="shared" si="16"/>
        <v>RCN TV S.A.Santa Librada</v>
      </c>
      <c r="E1084">
        <v>4.5202499999999999</v>
      </c>
      <c r="F1084">
        <v>-74.102805555555548</v>
      </c>
    </row>
    <row r="1085" spans="1:6" x14ac:dyDescent="0.25">
      <c r="A1085" s="42">
        <v>1084</v>
      </c>
      <c r="B1085" t="s">
        <v>578</v>
      </c>
      <c r="C1085" t="s">
        <v>596</v>
      </c>
      <c r="D1085" s="55" t="str">
        <f t="shared" si="16"/>
        <v>RCN TV S.A.Santa Marta 2</v>
      </c>
      <c r="E1085">
        <v>11.178694444444444</v>
      </c>
      <c r="F1085">
        <v>-74.234916666666663</v>
      </c>
    </row>
    <row r="1086" spans="1:6" x14ac:dyDescent="0.25">
      <c r="A1086" s="42">
        <v>1085</v>
      </c>
      <c r="B1086" t="s">
        <v>579</v>
      </c>
      <c r="C1086" t="s">
        <v>596</v>
      </c>
      <c r="D1086" s="55" t="str">
        <f t="shared" si="16"/>
        <v>RCN TV S.A.Santa Marta Tres Cruces</v>
      </c>
      <c r="E1086">
        <v>11.234916666666665</v>
      </c>
      <c r="F1086">
        <v>-74.183138888888891</v>
      </c>
    </row>
    <row r="1087" spans="1:6" x14ac:dyDescent="0.25">
      <c r="A1087" s="42">
        <v>1086</v>
      </c>
      <c r="B1087" t="s">
        <v>580</v>
      </c>
      <c r="C1087" t="s">
        <v>596</v>
      </c>
      <c r="D1087" s="55" t="str">
        <f t="shared" si="16"/>
        <v>RCN TV S.A.Santuario</v>
      </c>
      <c r="E1087">
        <v>6.1414722222222222</v>
      </c>
      <c r="F1087">
        <v>-75.270611111111108</v>
      </c>
    </row>
    <row r="1088" spans="1:6" x14ac:dyDescent="0.25">
      <c r="A1088" s="42">
        <v>1087</v>
      </c>
      <c r="B1088" t="s">
        <v>379</v>
      </c>
      <c r="C1088" t="s">
        <v>596</v>
      </c>
      <c r="D1088" s="55" t="str">
        <f t="shared" si="16"/>
        <v>RCN TV S.A.Saravena</v>
      </c>
      <c r="E1088">
        <v>6.9563611111111117</v>
      </c>
      <c r="F1088">
        <v>-71.862469444444443</v>
      </c>
    </row>
    <row r="1089" spans="1:6" x14ac:dyDescent="0.25">
      <c r="A1089" s="42">
        <v>1088</v>
      </c>
      <c r="B1089" t="s">
        <v>380</v>
      </c>
      <c r="C1089" t="s">
        <v>596</v>
      </c>
      <c r="D1089" s="55" t="str">
        <f t="shared" si="16"/>
        <v>RCN TV S.A.Sardinata</v>
      </c>
      <c r="E1089">
        <v>8.0815833333333327</v>
      </c>
      <c r="F1089">
        <v>-72.811944444444435</v>
      </c>
    </row>
    <row r="1090" spans="1:6" x14ac:dyDescent="0.25">
      <c r="A1090" s="42">
        <v>1089</v>
      </c>
      <c r="B1090" t="s">
        <v>581</v>
      </c>
      <c r="C1090" t="s">
        <v>596</v>
      </c>
      <c r="D1090" s="55" t="str">
        <f t="shared" si="16"/>
        <v>RCN TV S.A.Seminario</v>
      </c>
      <c r="E1090">
        <v>6.2186666666666666</v>
      </c>
      <c r="F1090">
        <v>-75.54505555555555</v>
      </c>
    </row>
    <row r="1091" spans="1:6" x14ac:dyDescent="0.25">
      <c r="A1091" s="42">
        <v>1090</v>
      </c>
      <c r="B1091" t="s">
        <v>582</v>
      </c>
      <c r="C1091" t="s">
        <v>596</v>
      </c>
      <c r="D1091" s="55" t="str">
        <f t="shared" ref="D1091:D1154" si="17">C1091&amp;B1091</f>
        <v>RCN TV S.A.Berlin</v>
      </c>
      <c r="E1091">
        <v>4.1991666666666667</v>
      </c>
      <c r="F1091">
        <v>-74.408000000000001</v>
      </c>
    </row>
    <row r="1092" spans="1:6" x14ac:dyDescent="0.25">
      <c r="A1092" s="42">
        <v>1091</v>
      </c>
      <c r="B1092" t="s">
        <v>385</v>
      </c>
      <c r="C1092" t="s">
        <v>596</v>
      </c>
      <c r="D1092" s="55" t="str">
        <f t="shared" si="17"/>
        <v>RCN TV S.A.Silvia</v>
      </c>
      <c r="E1092">
        <v>2.6079444444444446</v>
      </c>
      <c r="F1092">
        <v>-76.373694444444439</v>
      </c>
    </row>
    <row r="1093" spans="1:6" x14ac:dyDescent="0.25">
      <c r="A1093" s="42">
        <v>1092</v>
      </c>
      <c r="B1093" t="s">
        <v>583</v>
      </c>
      <c r="C1093" t="s">
        <v>596</v>
      </c>
      <c r="D1093" s="55" t="str">
        <f t="shared" si="17"/>
        <v>RCN TV S.A.Soatá</v>
      </c>
      <c r="E1093">
        <v>6.3003333333333336</v>
      </c>
      <c r="F1093">
        <v>-72.695999999999998</v>
      </c>
    </row>
    <row r="1094" spans="1:6" x14ac:dyDescent="0.25">
      <c r="A1094" s="42">
        <v>1093</v>
      </c>
      <c r="B1094" t="s">
        <v>584</v>
      </c>
      <c r="C1094" t="s">
        <v>596</v>
      </c>
      <c r="D1094" s="55" t="str">
        <f t="shared" si="17"/>
        <v>RCN TV S.A.Alto De Reinas</v>
      </c>
      <c r="E1094">
        <v>6.4837499999999997</v>
      </c>
      <c r="F1094">
        <v>-73.236805555555563</v>
      </c>
    </row>
    <row r="1095" spans="1:6" x14ac:dyDescent="0.25">
      <c r="A1095" s="42">
        <v>1094</v>
      </c>
      <c r="B1095" t="s">
        <v>388</v>
      </c>
      <c r="C1095" t="s">
        <v>596</v>
      </c>
      <c r="D1095" s="55" t="str">
        <f t="shared" si="17"/>
        <v>RCN TV S.A.Sonsón</v>
      </c>
      <c r="E1095">
        <v>5.7125277777777779</v>
      </c>
      <c r="F1095">
        <v>-75.31894444444444</v>
      </c>
    </row>
    <row r="1096" spans="1:6" x14ac:dyDescent="0.25">
      <c r="A1096" s="42">
        <v>1095</v>
      </c>
      <c r="B1096" t="s">
        <v>585</v>
      </c>
      <c r="C1096" t="s">
        <v>596</v>
      </c>
      <c r="D1096" s="55" t="str">
        <f t="shared" si="17"/>
        <v>RCN TV S.A.Suárez</v>
      </c>
      <c r="E1096">
        <v>2.9416666666666669</v>
      </c>
      <c r="F1096">
        <v>-76.69361111111111</v>
      </c>
    </row>
    <row r="1097" spans="1:6" x14ac:dyDescent="0.25">
      <c r="A1097" s="42">
        <v>1096</v>
      </c>
      <c r="B1097" t="s">
        <v>586</v>
      </c>
      <c r="C1097" t="s">
        <v>596</v>
      </c>
      <c r="D1097" s="55" t="str">
        <f t="shared" si="17"/>
        <v>RCN TV S.A.Suba</v>
      </c>
      <c r="E1097">
        <v>4.7435833333333335</v>
      </c>
      <c r="F1097">
        <v>-74.074838888888891</v>
      </c>
    </row>
    <row r="1098" spans="1:6" x14ac:dyDescent="0.25">
      <c r="A1098" s="42">
        <v>1097</v>
      </c>
      <c r="B1098" t="s">
        <v>587</v>
      </c>
      <c r="C1098" t="s">
        <v>596</v>
      </c>
      <c r="D1098" s="55" t="str">
        <f t="shared" si="17"/>
        <v>RCN TV S.A.T Colorado</v>
      </c>
      <c r="E1098">
        <v>3.4537777777777778</v>
      </c>
      <c r="F1098">
        <v>-76.5745</v>
      </c>
    </row>
    <row r="1099" spans="1:6" x14ac:dyDescent="0.25">
      <c r="A1099" s="42">
        <v>1098</v>
      </c>
      <c r="B1099" t="s">
        <v>588</v>
      </c>
      <c r="C1099" t="s">
        <v>596</v>
      </c>
      <c r="D1099" s="55" t="str">
        <f t="shared" si="17"/>
        <v>RCN TV S.A.Tadó</v>
      </c>
      <c r="E1099">
        <v>5.2643611111111115</v>
      </c>
      <c r="F1099">
        <v>-76.557472222222216</v>
      </c>
    </row>
    <row r="1100" spans="1:6" x14ac:dyDescent="0.25">
      <c r="A1100" s="42">
        <v>1099</v>
      </c>
      <c r="B1100" t="s">
        <v>589</v>
      </c>
      <c r="C1100" t="s">
        <v>596</v>
      </c>
      <c r="D1100" s="55" t="str">
        <f t="shared" si="17"/>
        <v>RCN TV S.A.Tame</v>
      </c>
      <c r="E1100">
        <v>6.4637777777777776</v>
      </c>
      <c r="F1100">
        <v>-71.72086111111112</v>
      </c>
    </row>
    <row r="1101" spans="1:6" x14ac:dyDescent="0.25">
      <c r="A1101" s="42">
        <v>1100</v>
      </c>
      <c r="B1101" t="s">
        <v>395</v>
      </c>
      <c r="C1101" t="s">
        <v>596</v>
      </c>
      <c r="D1101" s="55" t="str">
        <f t="shared" si="17"/>
        <v>RCN TV S.A.Tarazá</v>
      </c>
      <c r="E1101">
        <v>7.5768055555555556</v>
      </c>
      <c r="F1101">
        <v>-75.397833333333338</v>
      </c>
    </row>
    <row r="1102" spans="1:6" x14ac:dyDescent="0.25">
      <c r="A1102" s="42">
        <v>1101</v>
      </c>
      <c r="B1102" t="s">
        <v>396</v>
      </c>
      <c r="C1102" t="s">
        <v>596</v>
      </c>
      <c r="D1102" s="55" t="str">
        <f t="shared" si="17"/>
        <v>RCN TV S.A.Tasajero</v>
      </c>
      <c r="E1102">
        <v>7.9966111111111111</v>
      </c>
      <c r="F1102">
        <v>-72.460555555555558</v>
      </c>
    </row>
    <row r="1103" spans="1:6" x14ac:dyDescent="0.25">
      <c r="A1103" s="42">
        <v>1102</v>
      </c>
      <c r="B1103" t="s">
        <v>403</v>
      </c>
      <c r="C1103" t="s">
        <v>596</v>
      </c>
      <c r="D1103" s="55" t="str">
        <f t="shared" si="17"/>
        <v>RCN TV S.A.Timaná</v>
      </c>
      <c r="E1103">
        <v>1.9425833333333333</v>
      </c>
      <c r="F1103">
        <v>-75.958138888888897</v>
      </c>
    </row>
    <row r="1104" spans="1:6" x14ac:dyDescent="0.25">
      <c r="A1104" s="42">
        <v>1103</v>
      </c>
      <c r="B1104" t="s">
        <v>478</v>
      </c>
      <c r="C1104" t="s">
        <v>596</v>
      </c>
      <c r="D1104" s="55" t="str">
        <f t="shared" si="17"/>
        <v>RCN TV S.A.Toledo</v>
      </c>
      <c r="E1104">
        <v>7.2963055555555556</v>
      </c>
      <c r="F1104">
        <v>-72.499472222222224</v>
      </c>
    </row>
    <row r="1105" spans="1:6" x14ac:dyDescent="0.25">
      <c r="A1105" s="42">
        <v>1104</v>
      </c>
      <c r="B1105" t="s">
        <v>406</v>
      </c>
      <c r="C1105" t="s">
        <v>596</v>
      </c>
      <c r="D1105" s="55" t="str">
        <f t="shared" si="17"/>
        <v>RCN TV S.A.Toluviejo</v>
      </c>
      <c r="E1105">
        <v>9.4594999999999985</v>
      </c>
      <c r="F1105">
        <v>-75.432722222222225</v>
      </c>
    </row>
    <row r="1106" spans="1:6" x14ac:dyDescent="0.25">
      <c r="A1106" s="42">
        <v>1105</v>
      </c>
      <c r="B1106" t="s">
        <v>590</v>
      </c>
      <c r="C1106" t="s">
        <v>596</v>
      </c>
      <c r="D1106" s="55" t="str">
        <f t="shared" si="17"/>
        <v>RCN TV S.A.Toribío</v>
      </c>
      <c r="E1106">
        <v>0</v>
      </c>
      <c r="F1106">
        <v>0</v>
      </c>
    </row>
    <row r="1107" spans="1:6" x14ac:dyDescent="0.25">
      <c r="A1107" s="42">
        <v>1106</v>
      </c>
      <c r="B1107" t="s">
        <v>591</v>
      </c>
      <c r="C1107" t="s">
        <v>596</v>
      </c>
      <c r="D1107" s="55" t="str">
        <f t="shared" si="17"/>
        <v>RCN TV S.A.Turbaco</v>
      </c>
      <c r="E1107">
        <v>10.336555555555556</v>
      </c>
      <c r="F1107">
        <v>-75.427666666666667</v>
      </c>
    </row>
    <row r="1108" spans="1:6" x14ac:dyDescent="0.25">
      <c r="A1108" s="42">
        <v>1107</v>
      </c>
      <c r="B1108" t="s">
        <v>592</v>
      </c>
      <c r="C1108" t="s">
        <v>596</v>
      </c>
      <c r="D1108" s="55" t="str">
        <f t="shared" si="17"/>
        <v>RCN TV S.A.El Cacique</v>
      </c>
      <c r="E1108">
        <v>5.2141944444444448</v>
      </c>
      <c r="F1108">
        <v>-73.774972222222218</v>
      </c>
    </row>
    <row r="1109" spans="1:6" x14ac:dyDescent="0.25">
      <c r="A1109" s="42">
        <v>1108</v>
      </c>
      <c r="B1109" t="s">
        <v>410</v>
      </c>
      <c r="C1109" t="s">
        <v>596</v>
      </c>
      <c r="D1109" s="55" t="str">
        <f t="shared" si="17"/>
        <v>RCN TV S.A.Urrao</v>
      </c>
      <c r="E1109">
        <v>6.3226666666666667</v>
      </c>
      <c r="F1109">
        <v>-76.133916666666678</v>
      </c>
    </row>
    <row r="1110" spans="1:6" x14ac:dyDescent="0.25">
      <c r="A1110" s="42">
        <v>1109</v>
      </c>
      <c r="B1110" t="s">
        <v>593</v>
      </c>
      <c r="C1110" t="s">
        <v>596</v>
      </c>
      <c r="D1110" s="55" t="str">
        <f t="shared" si="17"/>
        <v>RCN TV S.A.Mata De Mora</v>
      </c>
      <c r="E1110">
        <v>5.6924166666666673</v>
      </c>
      <c r="F1110">
        <v>-73.656305555555562</v>
      </c>
    </row>
    <row r="1111" spans="1:6" x14ac:dyDescent="0.25">
      <c r="A1111" s="42">
        <v>1110</v>
      </c>
      <c r="B1111" t="s">
        <v>419</v>
      </c>
      <c r="C1111" t="s">
        <v>596</v>
      </c>
      <c r="D1111" s="55" t="str">
        <f t="shared" si="17"/>
        <v>RCN TV S.A.Yopal</v>
      </c>
      <c r="E1111">
        <v>5.3768333333333329</v>
      </c>
      <c r="F1111">
        <v>-72.388652777777779</v>
      </c>
    </row>
    <row r="1112" spans="1:6" x14ac:dyDescent="0.25">
      <c r="A1112" s="42">
        <v>1111</v>
      </c>
      <c r="B1112" t="s">
        <v>594</v>
      </c>
      <c r="C1112" t="s">
        <v>596</v>
      </c>
      <c r="D1112" s="55" t="str">
        <f t="shared" si="17"/>
        <v>RCN TV S.A.Yumbo</v>
      </c>
      <c r="E1112">
        <v>3.5709166666666663</v>
      </c>
      <c r="F1112">
        <v>-76.492555555555555</v>
      </c>
    </row>
    <row r="1113" spans="1:6" x14ac:dyDescent="0.25">
      <c r="A1113" s="42">
        <v>1112</v>
      </c>
      <c r="B1113" t="s">
        <v>595</v>
      </c>
      <c r="C1113" t="s">
        <v>596</v>
      </c>
      <c r="D1113" s="55" t="str">
        <f t="shared" si="17"/>
        <v>RCN TV S.A.Zipaquirá</v>
      </c>
      <c r="E1113">
        <v>5.0332111111111111</v>
      </c>
      <c r="F1113">
        <v>-74.007552777777775</v>
      </c>
    </row>
    <row r="1114" spans="1:6" x14ac:dyDescent="0.25">
      <c r="A1114" s="42">
        <v>1113</v>
      </c>
      <c r="B1114" t="s">
        <v>597</v>
      </c>
      <c r="C1114" t="s">
        <v>598</v>
      </c>
      <c r="D1114" s="55" t="str">
        <f t="shared" si="17"/>
        <v>TelecaféAranzazu</v>
      </c>
      <c r="E1114">
        <v>5.2245638888888895</v>
      </c>
      <c r="F1114">
        <v>-75.513286111111114</v>
      </c>
    </row>
    <row r="1115" spans="1:6" x14ac:dyDescent="0.25">
      <c r="A1115" s="42">
        <v>1114</v>
      </c>
      <c r="B1115" t="s">
        <v>513</v>
      </c>
      <c r="C1115" t="s">
        <v>598</v>
      </c>
      <c r="D1115" s="55" t="str">
        <f t="shared" si="17"/>
        <v>TelecaféCerro Azul</v>
      </c>
      <c r="E1115">
        <v>5.4250972222222229</v>
      </c>
      <c r="F1115">
        <v>-75.134955555555564</v>
      </c>
    </row>
    <row r="1116" spans="1:6" x14ac:dyDescent="0.25">
      <c r="A1116" s="42">
        <v>1115</v>
      </c>
      <c r="B1116" t="s">
        <v>514</v>
      </c>
      <c r="C1116" t="s">
        <v>598</v>
      </c>
      <c r="D1116" s="55" t="str">
        <f t="shared" si="17"/>
        <v>TelecaféCerro De Oro</v>
      </c>
      <c r="E1116">
        <v>5.0546666666666669</v>
      </c>
      <c r="F1116">
        <v>-75.464944444444441</v>
      </c>
    </row>
    <row r="1117" spans="1:6" x14ac:dyDescent="0.25">
      <c r="A1117" s="42">
        <v>1116</v>
      </c>
      <c r="B1117" t="s">
        <v>599</v>
      </c>
      <c r="C1117" t="s">
        <v>598</v>
      </c>
      <c r="D1117" s="55" t="str">
        <f t="shared" si="17"/>
        <v>TelecaféEl Castillo</v>
      </c>
      <c r="E1117">
        <v>4.5456111111111106</v>
      </c>
      <c r="F1117">
        <v>-75.615861111111101</v>
      </c>
    </row>
    <row r="1118" spans="1:6" x14ac:dyDescent="0.25">
      <c r="A1118" s="42">
        <v>1117</v>
      </c>
      <c r="B1118" t="s">
        <v>600</v>
      </c>
      <c r="C1118" t="s">
        <v>598</v>
      </c>
      <c r="D1118" s="55" t="str">
        <f t="shared" si="17"/>
        <v>TelecaféEl Chuscal</v>
      </c>
      <c r="E1118">
        <v>4.9686666666666666</v>
      </c>
      <c r="F1118">
        <v>-75.600666666666655</v>
      </c>
    </row>
    <row r="1119" spans="1:6" x14ac:dyDescent="0.25">
      <c r="A1119" s="42">
        <v>1118</v>
      </c>
      <c r="B1119" t="s">
        <v>601</v>
      </c>
      <c r="C1119" t="s">
        <v>598</v>
      </c>
      <c r="D1119" s="55" t="str">
        <f t="shared" si="17"/>
        <v xml:space="preserve">TelecaféEl Nudo </v>
      </c>
      <c r="E1119">
        <v>4.8473055555555549</v>
      </c>
      <c r="F1119">
        <v>-75.714694444444447</v>
      </c>
    </row>
    <row r="1120" spans="1:6" x14ac:dyDescent="0.25">
      <c r="A1120" s="42">
        <v>1119</v>
      </c>
      <c r="B1120" t="s">
        <v>602</v>
      </c>
      <c r="C1120" t="s">
        <v>598</v>
      </c>
      <c r="D1120" s="55" t="str">
        <f t="shared" si="17"/>
        <v>TelecaféEl Ruiz</v>
      </c>
      <c r="E1120">
        <v>4.9515833333333337</v>
      </c>
      <c r="F1120">
        <v>-75.351472222222213</v>
      </c>
    </row>
    <row r="1121" spans="1:6" x14ac:dyDescent="0.25">
      <c r="A1121" s="42">
        <v>1120</v>
      </c>
      <c r="B1121" t="s">
        <v>603</v>
      </c>
      <c r="C1121" t="s">
        <v>598</v>
      </c>
      <c r="D1121" s="55" t="str">
        <f t="shared" si="17"/>
        <v>TelecaféGuacas</v>
      </c>
      <c r="E1121">
        <v>4.2429166666666669</v>
      </c>
      <c r="F1121">
        <v>-75.748861111111111</v>
      </c>
    </row>
    <row r="1122" spans="1:6" x14ac:dyDescent="0.25">
      <c r="A1122" s="42">
        <v>1121</v>
      </c>
      <c r="B1122" t="s">
        <v>277</v>
      </c>
      <c r="C1122" t="s">
        <v>598</v>
      </c>
      <c r="D1122" s="55" t="str">
        <f t="shared" si="17"/>
        <v>TelecaféGuadalupe</v>
      </c>
      <c r="E1122">
        <v>5.282111111111111</v>
      </c>
      <c r="F1122">
        <v>-75.134611111111113</v>
      </c>
    </row>
    <row r="1123" spans="1:6" x14ac:dyDescent="0.25">
      <c r="A1123" s="42">
        <v>1122</v>
      </c>
      <c r="B1123" t="s">
        <v>604</v>
      </c>
      <c r="C1123" t="s">
        <v>598</v>
      </c>
      <c r="D1123" s="55" t="str">
        <f t="shared" si="17"/>
        <v>TelecaféLa Capilla</v>
      </c>
      <c r="E1123">
        <v>4.9996666666666671</v>
      </c>
      <c r="F1123">
        <v>-75.999055555555557</v>
      </c>
    </row>
    <row r="1124" spans="1:6" x14ac:dyDescent="0.25">
      <c r="A1124" s="42">
        <v>1123</v>
      </c>
      <c r="B1124" t="s">
        <v>540</v>
      </c>
      <c r="C1124" t="s">
        <v>598</v>
      </c>
      <c r="D1124" s="55" t="str">
        <f t="shared" si="17"/>
        <v>TelecaféLa Loma</v>
      </c>
      <c r="E1124">
        <v>5.4318666666666671</v>
      </c>
      <c r="F1124">
        <v>-75.507211111111104</v>
      </c>
    </row>
    <row r="1125" spans="1:6" x14ac:dyDescent="0.25">
      <c r="A1125" s="42">
        <v>1124</v>
      </c>
      <c r="B1125" t="s">
        <v>605</v>
      </c>
      <c r="C1125" t="s">
        <v>598</v>
      </c>
      <c r="D1125" s="55" t="str">
        <f t="shared" si="17"/>
        <v xml:space="preserve">TelecaféLos Cauchos </v>
      </c>
      <c r="E1125">
        <v>5.2853611111111114</v>
      </c>
      <c r="F1125">
        <v>-75.848874999999992</v>
      </c>
    </row>
    <row r="1126" spans="1:6" x14ac:dyDescent="0.25">
      <c r="A1126" s="42">
        <v>1125</v>
      </c>
      <c r="B1126" t="s">
        <v>606</v>
      </c>
      <c r="C1126" t="s">
        <v>598</v>
      </c>
      <c r="D1126" s="55" t="str">
        <f t="shared" si="17"/>
        <v>TelecaféMonserrate</v>
      </c>
      <c r="E1126">
        <v>5.615555555555555</v>
      </c>
      <c r="F1126">
        <v>-75.463305555555564</v>
      </c>
    </row>
    <row r="1127" spans="1:6" x14ac:dyDescent="0.25">
      <c r="A1127" s="42">
        <v>1126</v>
      </c>
      <c r="B1127" t="s">
        <v>322</v>
      </c>
      <c r="C1127" t="s">
        <v>598</v>
      </c>
      <c r="D1127" s="55" t="str">
        <f t="shared" si="17"/>
        <v>TelecaféMontezuma</v>
      </c>
      <c r="E1127">
        <v>5.2559444444444443</v>
      </c>
      <c r="F1127">
        <v>-76.118111111111105</v>
      </c>
    </row>
    <row r="1128" spans="1:6" x14ac:dyDescent="0.25">
      <c r="A1128" s="42">
        <v>1127</v>
      </c>
      <c r="B1128" t="s">
        <v>607</v>
      </c>
      <c r="C1128" t="s">
        <v>598</v>
      </c>
      <c r="D1128" s="55" t="str">
        <f t="shared" si="17"/>
        <v>TelecaféPiñales</v>
      </c>
      <c r="E1128">
        <v>5.1914444444444445</v>
      </c>
      <c r="F1128">
        <v>-75.854602777777771</v>
      </c>
    </row>
    <row r="1129" spans="1:6" x14ac:dyDescent="0.25">
      <c r="A1129" s="42">
        <v>1128</v>
      </c>
      <c r="B1129" t="s">
        <v>608</v>
      </c>
      <c r="C1129" t="s">
        <v>598</v>
      </c>
      <c r="D1129" s="55" t="str">
        <f t="shared" si="17"/>
        <v>TelecaféSan Mateo</v>
      </c>
      <c r="E1129">
        <v>5.3268777777777778</v>
      </c>
      <c r="F1129">
        <v>-74.914566666666673</v>
      </c>
    </row>
    <row r="1130" spans="1:6" x14ac:dyDescent="0.25">
      <c r="A1130" s="42">
        <v>1129</v>
      </c>
      <c r="B1130" t="s">
        <v>580</v>
      </c>
      <c r="C1130" t="s">
        <v>598</v>
      </c>
      <c r="D1130" s="55" t="str">
        <f t="shared" si="17"/>
        <v>TelecaféSantuario</v>
      </c>
      <c r="E1130">
        <v>5.0889805555555556</v>
      </c>
      <c r="F1130">
        <v>-75.974077777777779</v>
      </c>
    </row>
    <row r="1131" spans="1:6" x14ac:dyDescent="0.25">
      <c r="A1131" s="42">
        <v>1130</v>
      </c>
      <c r="B1131" t="s">
        <v>609</v>
      </c>
      <c r="C1131" t="s">
        <v>598</v>
      </c>
      <c r="D1131" s="55" t="str">
        <f t="shared" si="17"/>
        <v>TelecaféSupia</v>
      </c>
      <c r="E1131">
        <v>5.4989166666666671</v>
      </c>
      <c r="F1131">
        <v>-75.640305555555557</v>
      </c>
    </row>
    <row r="1132" spans="1:6" x14ac:dyDescent="0.25">
      <c r="A1132" s="42">
        <v>1131</v>
      </c>
      <c r="B1132" t="s">
        <v>610</v>
      </c>
      <c r="C1132" t="s">
        <v>611</v>
      </c>
      <c r="D1132" s="55" t="str">
        <f t="shared" si="17"/>
        <v>TROBarrancabermeja</v>
      </c>
      <c r="E1132">
        <v>7.0558555555555555</v>
      </c>
      <c r="F1132">
        <v>-73.853611111111107</v>
      </c>
    </row>
    <row r="1133" spans="1:6" x14ac:dyDescent="0.25">
      <c r="A1133" s="42">
        <v>1132</v>
      </c>
      <c r="B1133" t="s">
        <v>237</v>
      </c>
      <c r="C1133" t="s">
        <v>611</v>
      </c>
      <c r="D1133" s="55" t="str">
        <f t="shared" si="17"/>
        <v>TROCerro Oriente</v>
      </c>
      <c r="E1133">
        <v>7.334944444444444</v>
      </c>
      <c r="F1133">
        <v>-72.700694444444451</v>
      </c>
    </row>
    <row r="1134" spans="1:6" x14ac:dyDescent="0.25">
      <c r="A1134" s="42">
        <v>1133</v>
      </c>
      <c r="B1134" t="s">
        <v>612</v>
      </c>
      <c r="C1134" t="s">
        <v>611</v>
      </c>
      <c r="D1134" s="55" t="str">
        <f t="shared" si="17"/>
        <v>TROChinácota</v>
      </c>
      <c r="E1134">
        <v>7.5958388888888884</v>
      </c>
      <c r="F1134">
        <v>-72.604105555555549</v>
      </c>
    </row>
    <row r="1135" spans="1:6" x14ac:dyDescent="0.25">
      <c r="A1135" s="42">
        <v>1134</v>
      </c>
      <c r="B1135" t="s">
        <v>613</v>
      </c>
      <c r="C1135" t="s">
        <v>611</v>
      </c>
      <c r="D1135" s="55" t="str">
        <f t="shared" si="17"/>
        <v>TROGuarigua</v>
      </c>
      <c r="E1135">
        <v>6.5925027777777778</v>
      </c>
      <c r="F1135">
        <v>-73.181955555555561</v>
      </c>
    </row>
    <row r="1136" spans="1:6" x14ac:dyDescent="0.25">
      <c r="A1136" s="42">
        <v>1135</v>
      </c>
      <c r="B1136" t="s">
        <v>614</v>
      </c>
      <c r="C1136" t="s">
        <v>611</v>
      </c>
      <c r="D1136" s="55" t="str">
        <f t="shared" si="17"/>
        <v xml:space="preserve">TROLebrija </v>
      </c>
      <c r="E1136">
        <v>7.0765833333333328</v>
      </c>
      <c r="F1136">
        <v>-73.19661111111111</v>
      </c>
    </row>
    <row r="1137" spans="1:8" x14ac:dyDescent="0.25">
      <c r="A1137" s="42">
        <v>1136</v>
      </c>
      <c r="B1137" t="s">
        <v>555</v>
      </c>
      <c r="C1137" t="s">
        <v>611</v>
      </c>
      <c r="D1137" s="55" t="str">
        <f t="shared" si="17"/>
        <v>TROPueblo Nuevo</v>
      </c>
      <c r="E1137">
        <v>8.2331944444444449</v>
      </c>
      <c r="F1137">
        <v>-73.391586111111124</v>
      </c>
    </row>
    <row r="1138" spans="1:8" x14ac:dyDescent="0.25">
      <c r="A1138" s="42">
        <v>1137</v>
      </c>
      <c r="B1138" t="s">
        <v>352</v>
      </c>
      <c r="C1138" t="s">
        <v>611</v>
      </c>
      <c r="D1138" s="55" t="str">
        <f t="shared" si="17"/>
        <v>TROSaboyá</v>
      </c>
      <c r="E1138">
        <v>5.714863888888889</v>
      </c>
      <c r="F1138">
        <v>-73.813644444444435</v>
      </c>
    </row>
    <row r="1139" spans="1:8" x14ac:dyDescent="0.25">
      <c r="A1139" s="42">
        <v>1138</v>
      </c>
      <c r="B1139" t="s">
        <v>396</v>
      </c>
      <c r="C1139" t="s">
        <v>611</v>
      </c>
      <c r="D1139" s="55" t="str">
        <f t="shared" si="17"/>
        <v>TROTasajero</v>
      </c>
      <c r="E1139">
        <v>7.9920888888888886</v>
      </c>
      <c r="F1139">
        <v>-72.462169444444442</v>
      </c>
    </row>
    <row r="1140" spans="1:8" x14ac:dyDescent="0.25">
      <c r="A1140" s="42">
        <v>1139</v>
      </c>
      <c r="B1140" s="65" t="s">
        <v>615</v>
      </c>
      <c r="C1140" t="s">
        <v>616</v>
      </c>
      <c r="D1140" s="55" t="str">
        <f t="shared" si="17"/>
        <v>Canal CapitalBoquerón</v>
      </c>
      <c r="E1140">
        <v>4.4769277777777781</v>
      </c>
      <c r="F1140">
        <v>-74.075266666666664</v>
      </c>
      <c r="H1140" s="65"/>
    </row>
    <row r="1141" spans="1:8" x14ac:dyDescent="0.25">
      <c r="A1141" s="42">
        <v>1140</v>
      </c>
      <c r="B1141" s="66" t="s">
        <v>218</v>
      </c>
      <c r="C1141" t="s">
        <v>616</v>
      </c>
      <c r="D1141" s="55" t="str">
        <f t="shared" si="17"/>
        <v>Canal CapitalCalatrava</v>
      </c>
      <c r="E1141">
        <v>4.7334305555555556</v>
      </c>
      <c r="F1141">
        <v>-74.081027777777777</v>
      </c>
      <c r="H1141" s="66"/>
    </row>
    <row r="1142" spans="1:8" x14ac:dyDescent="0.25">
      <c r="A1142" s="42">
        <v>1141</v>
      </c>
      <c r="B1142" s="66" t="s">
        <v>617</v>
      </c>
      <c r="C1142" t="s">
        <v>616</v>
      </c>
      <c r="D1142" s="55" t="str">
        <f t="shared" si="17"/>
        <v>Canal CapitalManjuÍ</v>
      </c>
      <c r="E1142">
        <v>4.799261111111111</v>
      </c>
      <c r="F1142">
        <v>-74.388338888888896</v>
      </c>
      <c r="H1142" s="66"/>
    </row>
    <row r="1143" spans="1:8" x14ac:dyDescent="0.25">
      <c r="A1143" s="42">
        <v>1142</v>
      </c>
      <c r="B1143" s="67" t="s">
        <v>618</v>
      </c>
      <c r="C1143" t="s">
        <v>619</v>
      </c>
      <c r="D1143" s="55" t="str">
        <f t="shared" si="17"/>
        <v xml:space="preserve">TelecaribeAchí-Guaranda </v>
      </c>
      <c r="E1143">
        <v>8.468430555555555</v>
      </c>
      <c r="F1143">
        <v>-74.529961111111106</v>
      </c>
      <c r="H1143" s="67"/>
    </row>
    <row r="1144" spans="1:8" x14ac:dyDescent="0.25">
      <c r="A1144" s="42">
        <v>1143</v>
      </c>
      <c r="B1144" s="68" t="s">
        <v>235</v>
      </c>
      <c r="C1144" t="s">
        <v>619</v>
      </c>
      <c r="D1144" s="55" t="str">
        <f t="shared" si="17"/>
        <v>TelecaribeCerro Kennedy</v>
      </c>
      <c r="E1144">
        <v>11.112611111111111</v>
      </c>
      <c r="F1144">
        <v>-74.036100000000005</v>
      </c>
      <c r="H1144" s="68"/>
    </row>
    <row r="1145" spans="1:8" x14ac:dyDescent="0.25">
      <c r="A1145" s="42">
        <v>1144</v>
      </c>
      <c r="B1145" s="68" t="s">
        <v>257</v>
      </c>
      <c r="C1145" t="s">
        <v>619</v>
      </c>
      <c r="D1145" s="55" t="str">
        <f t="shared" si="17"/>
        <v>TelecaribeEl Alguacil</v>
      </c>
      <c r="E1145">
        <v>10.507338888888889</v>
      </c>
      <c r="F1145">
        <v>-73.556819444444443</v>
      </c>
      <c r="H1145" s="68"/>
    </row>
    <row r="1146" spans="1:8" x14ac:dyDescent="0.25">
      <c r="A1146" s="42">
        <v>1145</v>
      </c>
      <c r="B1146" s="68" t="s">
        <v>290</v>
      </c>
      <c r="C1146" t="s">
        <v>619</v>
      </c>
      <c r="D1146" s="55" t="str">
        <f t="shared" si="17"/>
        <v>TelecaribeJurisdicciones</v>
      </c>
      <c r="E1146">
        <v>7.8463333333333329</v>
      </c>
      <c r="F1146">
        <v>-73.226277777777781</v>
      </c>
      <c r="H1146" s="68"/>
    </row>
    <row r="1147" spans="1:8" x14ac:dyDescent="0.25">
      <c r="A1147" s="42">
        <v>1146</v>
      </c>
      <c r="B1147" s="68" t="s">
        <v>301</v>
      </c>
      <c r="C1147" t="s">
        <v>619</v>
      </c>
      <c r="D1147" s="55" t="str">
        <f t="shared" si="17"/>
        <v>TelecaribeLa Pita</v>
      </c>
      <c r="E1147">
        <v>9.6378777777777778</v>
      </c>
      <c r="F1147">
        <v>-75.204752777777784</v>
      </c>
      <c r="H1147" s="68"/>
    </row>
    <row r="1148" spans="1:8" x14ac:dyDescent="0.25">
      <c r="A1148" s="42">
        <v>1147</v>
      </c>
      <c r="B1148" s="68" t="s">
        <v>302</v>
      </c>
      <c r="C1148" t="s">
        <v>619</v>
      </c>
      <c r="D1148" s="55" t="str">
        <f t="shared" si="17"/>
        <v>TelecaribeLa Popa</v>
      </c>
      <c r="E1148">
        <v>10.420347222222222</v>
      </c>
      <c r="F1148">
        <v>-75.525594444444437</v>
      </c>
      <c r="H1148" s="68"/>
    </row>
    <row r="1149" spans="1:8" x14ac:dyDescent="0.25">
      <c r="A1149" s="42">
        <v>1148</v>
      </c>
      <c r="B1149" s="68" t="s">
        <v>620</v>
      </c>
      <c r="C1149" t="s">
        <v>619</v>
      </c>
      <c r="D1149" s="55" t="str">
        <f t="shared" si="17"/>
        <v>TelecaribeEl Socorro</v>
      </c>
      <c r="E1149">
        <v>8.8730944444444457</v>
      </c>
      <c r="F1149">
        <v>-75.640827777777787</v>
      </c>
      <c r="H1149" s="68"/>
    </row>
    <row r="1150" spans="1:8" x14ac:dyDescent="0.25">
      <c r="A1150" s="42">
        <v>1149</v>
      </c>
      <c r="B1150" s="68" t="s">
        <v>406</v>
      </c>
      <c r="C1150" t="s">
        <v>619</v>
      </c>
      <c r="D1150" s="55" t="str">
        <f t="shared" si="17"/>
        <v>TelecaribeToluviejo</v>
      </c>
      <c r="E1150">
        <v>9.4588805555555542</v>
      </c>
      <c r="F1150">
        <v>-75.432519444444452</v>
      </c>
      <c r="H1150" s="68"/>
    </row>
    <row r="1151" spans="1:8" x14ac:dyDescent="0.25">
      <c r="A1151" s="42">
        <v>1150</v>
      </c>
      <c r="B1151" s="68" t="s">
        <v>621</v>
      </c>
      <c r="C1151" t="s">
        <v>619</v>
      </c>
      <c r="D1151" s="55" t="str">
        <f t="shared" si="17"/>
        <v>TelecaribeSan Marcos</v>
      </c>
      <c r="E1151">
        <v>8.6695666666666664</v>
      </c>
      <c r="F1151">
        <v>-75.15484722222223</v>
      </c>
      <c r="H1151" s="68"/>
    </row>
    <row r="1152" spans="1:8" x14ac:dyDescent="0.25">
      <c r="A1152" s="42">
        <v>1151</v>
      </c>
      <c r="B1152" s="73" t="s">
        <v>622</v>
      </c>
      <c r="C1152" t="s">
        <v>623</v>
      </c>
      <c r="D1152" s="55" t="str">
        <f t="shared" si="17"/>
        <v>TeveandinaCruz Verde</v>
      </c>
      <c r="E1152">
        <v>4.5211944444444443</v>
      </c>
      <c r="F1152">
        <v>-74.07341666666666</v>
      </c>
      <c r="H1152" s="69"/>
    </row>
    <row r="1153" spans="1:8" x14ac:dyDescent="0.25">
      <c r="A1153" s="42">
        <v>1152</v>
      </c>
      <c r="B1153" s="73" t="s">
        <v>218</v>
      </c>
      <c r="C1153" t="s">
        <v>623</v>
      </c>
      <c r="D1153" s="55" t="str">
        <f t="shared" si="17"/>
        <v>TeveandinaCalatrava</v>
      </c>
      <c r="E1153">
        <v>4.7270916666666665</v>
      </c>
      <c r="F1153">
        <v>-74.08078888888889</v>
      </c>
      <c r="H1153" s="69"/>
    </row>
    <row r="1154" spans="1:8" x14ac:dyDescent="0.25">
      <c r="A1154" s="42">
        <v>1153</v>
      </c>
      <c r="B1154" s="74" t="s">
        <v>624</v>
      </c>
      <c r="C1154" t="s">
        <v>623</v>
      </c>
      <c r="D1154" s="55" t="str">
        <f t="shared" si="17"/>
        <v>TeveandinaLa Esperanza</v>
      </c>
      <c r="E1154">
        <v>4.1328861111111106</v>
      </c>
      <c r="F1154">
        <v>-73.635902777777787</v>
      </c>
      <c r="H1154" s="70"/>
    </row>
    <row r="1155" spans="1:8" x14ac:dyDescent="0.25">
      <c r="A1155" s="42">
        <v>1154</v>
      </c>
      <c r="B1155" s="74" t="s">
        <v>367</v>
      </c>
      <c r="C1155" t="s">
        <v>623</v>
      </c>
      <c r="D1155" s="55" t="str">
        <f t="shared" ref="D1155:D1217" si="18">C1155&amp;B1155</f>
        <v>TeveandinaSan José del Guaviare</v>
      </c>
      <c r="E1155">
        <v>2.5604361111111111</v>
      </c>
      <c r="F1155">
        <v>-72.641486111111121</v>
      </c>
      <c r="H1155" s="70"/>
    </row>
    <row r="1156" spans="1:8" x14ac:dyDescent="0.25">
      <c r="A1156" s="42">
        <v>1155</v>
      </c>
      <c r="B1156" s="73" t="s">
        <v>352</v>
      </c>
      <c r="C1156" t="s">
        <v>623</v>
      </c>
      <c r="D1156" s="55" t="str">
        <f t="shared" si="18"/>
        <v>TeveandinaSaboyá</v>
      </c>
      <c r="E1156">
        <v>5.7150083333333335</v>
      </c>
      <c r="F1156">
        <v>-73.812969444444448</v>
      </c>
      <c r="H1156" s="69"/>
    </row>
    <row r="1157" spans="1:8" x14ac:dyDescent="0.25">
      <c r="A1157" s="42">
        <v>1156</v>
      </c>
      <c r="B1157" s="73" t="s">
        <v>303</v>
      </c>
      <c r="C1157" t="s">
        <v>623</v>
      </c>
      <c r="D1157" s="55" t="str">
        <f t="shared" si="18"/>
        <v>TeveandinaLa Rusia</v>
      </c>
      <c r="E1157">
        <v>5.8909722222222216</v>
      </c>
      <c r="F1157">
        <v>-73.082427777777781</v>
      </c>
      <c r="H1157" s="69"/>
    </row>
    <row r="1158" spans="1:8" x14ac:dyDescent="0.25">
      <c r="A1158" s="42">
        <v>1157</v>
      </c>
      <c r="B1158" s="73" t="s">
        <v>625</v>
      </c>
      <c r="C1158" t="s">
        <v>623</v>
      </c>
      <c r="D1158" s="55" t="str">
        <f t="shared" si="18"/>
        <v>TeveandinaYopal Alto los Venados</v>
      </c>
      <c r="E1158">
        <v>5.351166666666666</v>
      </c>
      <c r="F1158">
        <v>-72.423444444444456</v>
      </c>
      <c r="H1158" s="69"/>
    </row>
    <row r="1159" spans="1:8" x14ac:dyDescent="0.25">
      <c r="A1159" s="42">
        <v>1158</v>
      </c>
      <c r="B1159" s="73" t="s">
        <v>236</v>
      </c>
      <c r="C1159" t="s">
        <v>623</v>
      </c>
      <c r="D1159" s="55" t="str">
        <f t="shared" si="18"/>
        <v>TeveandinaCerro Neiva</v>
      </c>
      <c r="E1159">
        <v>2.8102972222222222</v>
      </c>
      <c r="F1159">
        <v>-75.16180833333334</v>
      </c>
      <c r="H1159" s="69"/>
    </row>
    <row r="1160" spans="1:8" x14ac:dyDescent="0.25">
      <c r="A1160" s="42">
        <v>1159</v>
      </c>
      <c r="B1160" s="73" t="s">
        <v>215</v>
      </c>
      <c r="C1160" t="s">
        <v>623</v>
      </c>
      <c r="D1160" s="55" t="str">
        <f t="shared" si="18"/>
        <v>TeveandinaBuenavista</v>
      </c>
      <c r="E1160">
        <v>2.33595</v>
      </c>
      <c r="F1160">
        <v>-75.727266666666665</v>
      </c>
      <c r="H1160" s="69"/>
    </row>
    <row r="1161" spans="1:8" x14ac:dyDescent="0.25">
      <c r="A1161" s="42">
        <v>1160</v>
      </c>
      <c r="B1161" s="73" t="s">
        <v>269</v>
      </c>
      <c r="C1161" t="s">
        <v>623</v>
      </c>
      <c r="D1161" s="55" t="str">
        <f t="shared" si="18"/>
        <v>TeveandinaGabinete</v>
      </c>
      <c r="E1161">
        <v>1.8848611111111111</v>
      </c>
      <c r="F1161">
        <v>-75.673866666666669</v>
      </c>
      <c r="H1161" s="69"/>
    </row>
    <row r="1162" spans="1:8" x14ac:dyDescent="0.25">
      <c r="A1162" s="42">
        <v>1161</v>
      </c>
      <c r="B1162" s="73" t="s">
        <v>317</v>
      </c>
      <c r="C1162" t="s">
        <v>623</v>
      </c>
      <c r="D1162" s="55" t="str">
        <f t="shared" si="18"/>
        <v>TeveandinaMirador</v>
      </c>
      <c r="E1162">
        <v>1.0695833333333333</v>
      </c>
      <c r="F1162">
        <v>-76.736199999999997</v>
      </c>
      <c r="H1162" s="69"/>
    </row>
    <row r="1163" spans="1:8" x14ac:dyDescent="0.25">
      <c r="A1163" s="42">
        <v>1162</v>
      </c>
      <c r="B1163" s="73" t="s">
        <v>313</v>
      </c>
      <c r="C1163" t="s">
        <v>623</v>
      </c>
      <c r="D1163" s="55" t="str">
        <f t="shared" si="18"/>
        <v>TeveandinaManjuí</v>
      </c>
      <c r="E1163">
        <v>4.8028750000000002</v>
      </c>
      <c r="F1163">
        <v>-74.393272222222222</v>
      </c>
      <c r="H1163" s="69"/>
    </row>
    <row r="1164" spans="1:8" x14ac:dyDescent="0.25">
      <c r="A1164" s="42">
        <v>1163</v>
      </c>
      <c r="B1164" s="75" t="s">
        <v>497</v>
      </c>
      <c r="C1164" t="s">
        <v>623</v>
      </c>
      <c r="D1164" s="55" t="str">
        <f t="shared" si="18"/>
        <v>TeveandinaArauca</v>
      </c>
      <c r="E1164">
        <v>7.0828805555555556</v>
      </c>
      <c r="F1164">
        <v>-70.755752777777772</v>
      </c>
      <c r="H1164" s="71"/>
    </row>
    <row r="1165" spans="1:8" x14ac:dyDescent="0.25">
      <c r="A1165" s="42">
        <v>1164</v>
      </c>
      <c r="B1165" s="75" t="s">
        <v>534</v>
      </c>
      <c r="C1165" t="s">
        <v>623</v>
      </c>
      <c r="D1165" s="55" t="str">
        <f t="shared" si="18"/>
        <v>TeveandinaPuerto Inírida</v>
      </c>
      <c r="E1165">
        <v>3.8690277777777777</v>
      </c>
      <c r="F1165">
        <v>-67.921416666666673</v>
      </c>
      <c r="H1165" s="71"/>
    </row>
    <row r="1166" spans="1:8" x14ac:dyDescent="0.25">
      <c r="A1166" s="42">
        <v>1165</v>
      </c>
      <c r="B1166" s="75" t="s">
        <v>308</v>
      </c>
      <c r="C1166" t="s">
        <v>623</v>
      </c>
      <c r="D1166" s="55" t="str">
        <f t="shared" si="18"/>
        <v>TeveandinaLeticia</v>
      </c>
      <c r="E1166">
        <v>-4.216277777777778</v>
      </c>
      <c r="F1166">
        <v>-69.936527777777783</v>
      </c>
      <c r="H1166" s="71"/>
    </row>
    <row r="1167" spans="1:8" x14ac:dyDescent="0.25">
      <c r="A1167" s="42">
        <v>1166</v>
      </c>
      <c r="B1167" s="75" t="s">
        <v>339</v>
      </c>
      <c r="C1167" t="s">
        <v>623</v>
      </c>
      <c r="D1167" s="55" t="str">
        <f t="shared" si="18"/>
        <v>TeveandinaPuerto Carreño</v>
      </c>
      <c r="E1167">
        <v>6.1844444444444449</v>
      </c>
      <c r="F1167">
        <v>-67.483244444444452</v>
      </c>
      <c r="H1167" s="71"/>
    </row>
    <row r="1168" spans="1:8" x14ac:dyDescent="0.25">
      <c r="A1168" s="42">
        <v>1167</v>
      </c>
      <c r="B1168" s="75" t="s">
        <v>482</v>
      </c>
      <c r="C1168" t="s">
        <v>623</v>
      </c>
      <c r="D1168" s="55" t="str">
        <f t="shared" si="18"/>
        <v>TeveandinaEl Tigre</v>
      </c>
      <c r="E1168">
        <v>4.3024972222222218</v>
      </c>
      <c r="F1168">
        <v>-73.741644444444447</v>
      </c>
      <c r="H1168" s="71"/>
    </row>
    <row r="1169" spans="1:8" x14ac:dyDescent="0.25">
      <c r="A1169" s="42">
        <v>1168</v>
      </c>
      <c r="B1169" s="76" t="s">
        <v>316</v>
      </c>
      <c r="C1169" t="s">
        <v>623</v>
      </c>
      <c r="D1169" s="55" t="str">
        <f t="shared" si="18"/>
        <v>TeveandinaMartinica</v>
      </c>
      <c r="E1169">
        <v>4.4074500000000008</v>
      </c>
      <c r="F1169">
        <v>-75.223422222222226</v>
      </c>
      <c r="H1169" s="47"/>
    </row>
    <row r="1170" spans="1:8" x14ac:dyDescent="0.25">
      <c r="A1170" s="42">
        <v>1169</v>
      </c>
      <c r="B1170" s="76" t="s">
        <v>344</v>
      </c>
      <c r="C1170" t="s">
        <v>623</v>
      </c>
      <c r="D1170" s="55" t="str">
        <f t="shared" si="18"/>
        <v>TeveandinaQuininí</v>
      </c>
      <c r="E1170">
        <v>4.3343361111111109</v>
      </c>
      <c r="F1170">
        <v>-74.501172222222223</v>
      </c>
      <c r="H1170" s="47"/>
    </row>
    <row r="1171" spans="1:8" x14ac:dyDescent="0.25">
      <c r="A1171" s="42">
        <v>1170</v>
      </c>
      <c r="B1171" s="77" t="s">
        <v>319</v>
      </c>
      <c r="C1171" t="s">
        <v>623</v>
      </c>
      <c r="D1171" s="55" t="str">
        <f t="shared" si="18"/>
        <v>TeveandinaMitú</v>
      </c>
      <c r="E1171">
        <v>1.2582805555555556</v>
      </c>
      <c r="F1171">
        <v>-70.236780555555555</v>
      </c>
      <c r="H1171" s="72"/>
    </row>
    <row r="1172" spans="1:8" x14ac:dyDescent="0.25">
      <c r="A1172" s="42">
        <v>1</v>
      </c>
      <c r="B1172" t="s">
        <v>626</v>
      </c>
      <c r="C1172" t="s">
        <v>627</v>
      </c>
      <c r="D1172" s="55" t="str">
        <f t="shared" si="18"/>
        <v>TelepacíficoAlto de Reyes</v>
      </c>
      <c r="E1172" s="80">
        <v>1.372125</v>
      </c>
      <c r="F1172" s="80">
        <v>-77.074474999999993</v>
      </c>
    </row>
    <row r="1173" spans="1:8" x14ac:dyDescent="0.25">
      <c r="A1173" s="42">
        <v>2</v>
      </c>
      <c r="B1173" s="79" t="s">
        <v>425</v>
      </c>
      <c r="C1173" t="s">
        <v>627</v>
      </c>
      <c r="D1173" s="55" t="str">
        <f t="shared" si="18"/>
        <v>TelepacíficoArgelia</v>
      </c>
      <c r="E1173" s="80">
        <v>4.7227388888888893</v>
      </c>
      <c r="F1173" s="80">
        <v>-76.125133333333324</v>
      </c>
    </row>
    <row r="1174" spans="1:8" x14ac:dyDescent="0.25">
      <c r="A1174" s="42">
        <v>3</v>
      </c>
      <c r="B1174" s="79" t="s">
        <v>628</v>
      </c>
      <c r="C1174" t="s">
        <v>627</v>
      </c>
      <c r="D1174" s="55" t="str">
        <f t="shared" si="18"/>
        <v>TelepacíficoBahia Solano</v>
      </c>
      <c r="E1174" s="80">
        <v>6.2237499999999999</v>
      </c>
      <c r="F1174" s="80">
        <v>-77.405611111111114</v>
      </c>
    </row>
    <row r="1175" spans="1:8" x14ac:dyDescent="0.25">
      <c r="A1175" s="42">
        <v>4</v>
      </c>
      <c r="B1175" s="79" t="s">
        <v>214</v>
      </c>
      <c r="C1175" t="s">
        <v>627</v>
      </c>
      <c r="D1175" s="55" t="str">
        <f t="shared" si="18"/>
        <v>TelepacíficoBuenaventura</v>
      </c>
      <c r="E1175" s="80">
        <v>3.8408111111111114</v>
      </c>
      <c r="F1175" s="80">
        <v>-77.001441666666665</v>
      </c>
    </row>
    <row r="1176" spans="1:8" x14ac:dyDescent="0.25">
      <c r="A1176" s="42">
        <v>5</v>
      </c>
      <c r="B1176" s="79" t="s">
        <v>256</v>
      </c>
      <c r="C1176" t="s">
        <v>627</v>
      </c>
      <c r="D1176" s="55" t="str">
        <f t="shared" si="18"/>
        <v>TelepacíficoDagua</v>
      </c>
      <c r="E1176" s="80">
        <v>3.6729861111111108</v>
      </c>
      <c r="F1176" s="80">
        <v>-76.652391666666674</v>
      </c>
    </row>
    <row r="1177" spans="1:8" x14ac:dyDescent="0.25">
      <c r="A1177" s="42">
        <v>6</v>
      </c>
      <c r="B1177" s="79" t="s">
        <v>629</v>
      </c>
      <c r="C1177" t="s">
        <v>627</v>
      </c>
      <c r="D1177" s="55" t="str">
        <f t="shared" si="18"/>
        <v>TelepacíficoEl Águila</v>
      </c>
      <c r="E1177" s="80">
        <v>4.8963638888888887</v>
      </c>
      <c r="F1177" s="80">
        <v>-76.038580555555555</v>
      </c>
    </row>
    <row r="1178" spans="1:8" x14ac:dyDescent="0.25">
      <c r="A1178" s="42">
        <v>7</v>
      </c>
      <c r="B1178" s="79" t="s">
        <v>630</v>
      </c>
      <c r="C1178" t="s">
        <v>627</v>
      </c>
      <c r="D1178" s="55" t="str">
        <f t="shared" si="18"/>
        <v>TelepacíficoEl Cairo</v>
      </c>
      <c r="E1178" s="80">
        <v>4.7623972222222219</v>
      </c>
      <c r="F1178" s="80">
        <v>-76.220016666666666</v>
      </c>
    </row>
    <row r="1179" spans="1:8" x14ac:dyDescent="0.25">
      <c r="A1179" s="42">
        <v>8</v>
      </c>
      <c r="B1179" s="79" t="s">
        <v>260</v>
      </c>
      <c r="C1179" t="s">
        <v>627</v>
      </c>
      <c r="D1179" s="55" t="str">
        <f t="shared" si="18"/>
        <v>TelepacíficoEl Dovio</v>
      </c>
      <c r="E1179" s="80">
        <v>4.5095000000000001</v>
      </c>
      <c r="F1179" s="80">
        <v>-76.244944444444442</v>
      </c>
    </row>
    <row r="1180" spans="1:8" x14ac:dyDescent="0.25">
      <c r="A1180" s="42">
        <v>9</v>
      </c>
      <c r="B1180" s="79" t="s">
        <v>271</v>
      </c>
      <c r="C1180" t="s">
        <v>627</v>
      </c>
      <c r="D1180" s="55" t="str">
        <f t="shared" si="18"/>
        <v>TelepacíficoGaleras</v>
      </c>
      <c r="E1180" s="80">
        <v>1.2100583333333332</v>
      </c>
      <c r="F1180" s="80">
        <v>-77.357199999999992</v>
      </c>
    </row>
    <row r="1181" spans="1:8" x14ac:dyDescent="0.25">
      <c r="A1181" s="42">
        <v>10</v>
      </c>
      <c r="B1181" s="79" t="s">
        <v>631</v>
      </c>
      <c r="C1181" t="s">
        <v>627</v>
      </c>
      <c r="D1181" s="55" t="str">
        <f t="shared" si="18"/>
        <v>TelepacíficoIscuazán</v>
      </c>
      <c r="E1181" s="80">
        <v>0.94437499999999996</v>
      </c>
      <c r="F1181" s="80">
        <v>-77.533858333333328</v>
      </c>
    </row>
    <row r="1182" spans="1:8" x14ac:dyDescent="0.25">
      <c r="A1182" s="42">
        <v>11</v>
      </c>
      <c r="B1182" s="79" t="s">
        <v>449</v>
      </c>
      <c r="C1182" t="s">
        <v>627</v>
      </c>
      <c r="D1182" s="55" t="str">
        <f t="shared" si="18"/>
        <v>TelepacíficoIstmina</v>
      </c>
      <c r="E1182" s="80">
        <v>5.1572583333333339</v>
      </c>
      <c r="F1182" s="80">
        <v>-76.691477777777777</v>
      </c>
    </row>
    <row r="1183" spans="1:8" x14ac:dyDescent="0.25">
      <c r="A1183" s="42">
        <v>12</v>
      </c>
      <c r="B1183" s="79" t="s">
        <v>292</v>
      </c>
      <c r="C1183" t="s">
        <v>627</v>
      </c>
      <c r="D1183" s="55" t="str">
        <f t="shared" si="18"/>
        <v>TelepacíficoLa Azalea</v>
      </c>
      <c r="E1183" s="80">
        <v>3.8641472222222224</v>
      </c>
      <c r="F1183" s="80">
        <v>-76.240011111111116</v>
      </c>
    </row>
    <row r="1184" spans="1:8" x14ac:dyDescent="0.25">
      <c r="A1184" s="42">
        <v>13</v>
      </c>
      <c r="B1184" s="79" t="s">
        <v>542</v>
      </c>
      <c r="C1184" t="s">
        <v>627</v>
      </c>
      <c r="D1184" s="55" t="str">
        <f t="shared" si="18"/>
        <v>TelepacíficoLa Palma</v>
      </c>
      <c r="E1184" s="80">
        <v>1.3088472222222223</v>
      </c>
      <c r="F1184" s="80">
        <v>-77.537858333333332</v>
      </c>
    </row>
    <row r="1185" spans="1:6" x14ac:dyDescent="0.25">
      <c r="A1185" s="42">
        <v>14</v>
      </c>
      <c r="B1185" s="79" t="s">
        <v>323</v>
      </c>
      <c r="C1185" t="s">
        <v>627</v>
      </c>
      <c r="D1185" s="55" t="str">
        <f t="shared" si="18"/>
        <v>TelepacíficoMunchique</v>
      </c>
      <c r="E1185" s="80">
        <v>2.5173611111111112</v>
      </c>
      <c r="F1185" s="80">
        <v>-76.955750000000009</v>
      </c>
    </row>
    <row r="1186" spans="1:6" x14ac:dyDescent="0.25">
      <c r="A1186" s="42">
        <v>15</v>
      </c>
      <c r="B1186" s="79" t="s">
        <v>461</v>
      </c>
      <c r="C1186" t="s">
        <v>627</v>
      </c>
      <c r="D1186" s="55" t="str">
        <f t="shared" si="18"/>
        <v>TelepacíficoQuibdó</v>
      </c>
      <c r="E1186" s="80">
        <v>5.684161111111111</v>
      </c>
      <c r="F1186" s="80">
        <v>-76.657927777777786</v>
      </c>
    </row>
    <row r="1187" spans="1:6" x14ac:dyDescent="0.25">
      <c r="A1187" s="42">
        <v>16</v>
      </c>
      <c r="B1187" s="79" t="s">
        <v>632</v>
      </c>
      <c r="C1187" t="s">
        <v>627</v>
      </c>
      <c r="D1187" s="55" t="str">
        <f t="shared" si="18"/>
        <v>TelepacíficoQuitasol</v>
      </c>
      <c r="E1187" s="80">
        <v>1.1156305555555557</v>
      </c>
      <c r="F1187" s="80">
        <v>-77.604116666666656</v>
      </c>
    </row>
    <row r="1188" spans="1:6" x14ac:dyDescent="0.25">
      <c r="A1188" s="42">
        <v>17</v>
      </c>
      <c r="B1188" s="79" t="s">
        <v>357</v>
      </c>
      <c r="C1188" t="s">
        <v>627</v>
      </c>
      <c r="D1188" s="55" t="str">
        <f t="shared" si="18"/>
        <v>TelepacíficoSamaniego</v>
      </c>
      <c r="E1188" s="80">
        <v>1.3385333333333334</v>
      </c>
      <c r="F1188" s="80">
        <v>-77.613363888888884</v>
      </c>
    </row>
    <row r="1189" spans="1:6" x14ac:dyDescent="0.25">
      <c r="A1189" s="42">
        <v>18</v>
      </c>
      <c r="B1189" s="79" t="s">
        <v>633</v>
      </c>
      <c r="C1189" t="s">
        <v>627</v>
      </c>
      <c r="D1189" s="55" t="str">
        <f t="shared" si="18"/>
        <v>TelepacíficoSiloé (Cristo Rey)</v>
      </c>
      <c r="E1189" s="80">
        <v>3.4338388888888893</v>
      </c>
      <c r="F1189" s="80">
        <v>-76.565302777777774</v>
      </c>
    </row>
    <row r="1190" spans="1:6" x14ac:dyDescent="0.25">
      <c r="A1190" s="42">
        <v>19</v>
      </c>
      <c r="B1190" s="79" t="s">
        <v>385</v>
      </c>
      <c r="C1190" t="s">
        <v>627</v>
      </c>
      <c r="D1190" s="55" t="str">
        <f t="shared" si="18"/>
        <v>TelepacíficoSilvia</v>
      </c>
      <c r="E1190" s="80">
        <v>2.6013999999999999</v>
      </c>
      <c r="F1190" s="80">
        <v>-76.395094444444453</v>
      </c>
    </row>
    <row r="1191" spans="1:6" ht="25.5" x14ac:dyDescent="0.25">
      <c r="A1191" s="42">
        <v>20</v>
      </c>
      <c r="B1191" s="79" t="s">
        <v>634</v>
      </c>
      <c r="C1191" t="s">
        <v>627</v>
      </c>
      <c r="D1191" s="55" t="str">
        <f t="shared" si="18"/>
        <v>TelepacíficoTerrón Colorado (Tres Cruces)</v>
      </c>
      <c r="E1191" s="80">
        <v>3.4674499999999999</v>
      </c>
      <c r="F1191" s="80">
        <v>-76.545374999999993</v>
      </c>
    </row>
    <row r="1192" spans="1:6" x14ac:dyDescent="0.25">
      <c r="B1192" s="86" t="s">
        <v>635</v>
      </c>
      <c r="C1192" t="s">
        <v>635</v>
      </c>
      <c r="D1192" s="55" t="str">
        <f t="shared" si="18"/>
        <v>ABNABN</v>
      </c>
      <c r="E1192" s="89">
        <v>4.7188555555555558</v>
      </c>
      <c r="F1192" s="89">
        <v>-74.083583333333323</v>
      </c>
    </row>
    <row r="1193" spans="1:6" x14ac:dyDescent="0.25">
      <c r="B1193" s="86" t="s">
        <v>636</v>
      </c>
      <c r="C1193" t="s">
        <v>636</v>
      </c>
      <c r="D1193" s="55" t="str">
        <f t="shared" si="18"/>
        <v>ATNATN</v>
      </c>
      <c r="E1193" s="89">
        <v>7.8761944444444447</v>
      </c>
      <c r="F1193" s="89">
        <v>-72.481694444444443</v>
      </c>
    </row>
    <row r="1194" spans="1:6" x14ac:dyDescent="0.25">
      <c r="B1194" s="86" t="s">
        <v>637</v>
      </c>
      <c r="C1194" t="s">
        <v>637</v>
      </c>
      <c r="D1194" s="55" t="str">
        <f t="shared" si="18"/>
        <v>Cali TVCali TV</v>
      </c>
      <c r="E1194" s="89">
        <v>3.4329722222222219</v>
      </c>
      <c r="F1194" s="89">
        <v>-76.565749999999994</v>
      </c>
    </row>
    <row r="1195" spans="1:6" x14ac:dyDescent="0.25">
      <c r="B1195" s="86" t="s">
        <v>638</v>
      </c>
      <c r="C1195" t="s">
        <v>639</v>
      </c>
      <c r="D1195" s="55" t="str">
        <f t="shared" si="18"/>
        <v>U.del ValleCanal U Valle</v>
      </c>
      <c r="E1195" s="89">
        <v>3.4677333333333333</v>
      </c>
      <c r="F1195" s="89">
        <v>-76.545161111111113</v>
      </c>
    </row>
    <row r="1196" spans="1:6" x14ac:dyDescent="0.25">
      <c r="B1196" s="86" t="s">
        <v>640</v>
      </c>
      <c r="D1196" s="55" t="str">
        <f t="shared" si="18"/>
        <v>Cana U Antioquia</v>
      </c>
      <c r="E1196" s="89">
        <v>6.2801666666666662</v>
      </c>
      <c r="F1196" s="89">
        <v>-75.683861111111113</v>
      </c>
    </row>
    <row r="1197" spans="1:6" x14ac:dyDescent="0.25">
      <c r="B1197" s="86" t="s">
        <v>641</v>
      </c>
      <c r="C1197" t="s">
        <v>642</v>
      </c>
      <c r="D1197" s="55" t="str">
        <f t="shared" si="18"/>
        <v>BethesdaCMB TV</v>
      </c>
      <c r="E1197" s="89">
        <v>4.7282222222222225</v>
      </c>
      <c r="F1197" s="89">
        <v>-74.081333333333333</v>
      </c>
    </row>
    <row r="1198" spans="1:6" x14ac:dyDescent="0.25">
      <c r="B1198" s="86" t="s">
        <v>643</v>
      </c>
      <c r="C1198" t="s">
        <v>644</v>
      </c>
      <c r="D1198" s="55" t="str">
        <f t="shared" si="18"/>
        <v>Fun. EmtelEMTEL</v>
      </c>
      <c r="E1198" s="89">
        <v>2.5189583333333334</v>
      </c>
      <c r="F1198" s="89">
        <v>-76.693875000000006</v>
      </c>
    </row>
    <row r="1199" spans="1:6" x14ac:dyDescent="0.25">
      <c r="B1199" s="86" t="s">
        <v>645</v>
      </c>
      <c r="C1199" t="s">
        <v>646</v>
      </c>
      <c r="D1199" s="55" t="str">
        <f t="shared" si="18"/>
        <v>Fun. MagdalenaEnlace TV</v>
      </c>
      <c r="E1199" s="89">
        <v>7.0583722222222223</v>
      </c>
      <c r="F1199" s="89">
        <v>-73.853794444444432</v>
      </c>
    </row>
    <row r="1200" spans="1:6" x14ac:dyDescent="0.25">
      <c r="B1200" s="86" t="s">
        <v>647</v>
      </c>
      <c r="C1200" t="s">
        <v>648</v>
      </c>
      <c r="D1200" s="55" t="str">
        <f t="shared" si="18"/>
        <v>U.del PacíficoU del Pacífico</v>
      </c>
      <c r="E1200" s="89">
        <v>3.8751833333333332</v>
      </c>
      <c r="F1200" s="89">
        <v>-77.010052777777773</v>
      </c>
    </row>
    <row r="1201" spans="1:6" x14ac:dyDescent="0.25">
      <c r="B1201" s="86" t="s">
        <v>649</v>
      </c>
      <c r="C1201" t="s">
        <v>649</v>
      </c>
      <c r="D1201" s="55" t="str">
        <f t="shared" si="18"/>
        <v>TeleamigaTeleamiga</v>
      </c>
      <c r="E1201" s="89">
        <v>4.727383333333333</v>
      </c>
      <c r="F1201" s="89">
        <v>-74.081158333333335</v>
      </c>
    </row>
    <row r="1202" spans="1:6" x14ac:dyDescent="0.25">
      <c r="B1202" s="87" t="s">
        <v>650</v>
      </c>
      <c r="C1202" t="s">
        <v>650</v>
      </c>
      <c r="D1202" s="55" t="str">
        <f t="shared" si="18"/>
        <v>TelebaranoaTelebaranoa</v>
      </c>
      <c r="E1202" s="89">
        <v>10.792122222222222</v>
      </c>
      <c r="F1202" s="89">
        <v>-74.91639444444445</v>
      </c>
    </row>
    <row r="1203" spans="1:6" x14ac:dyDescent="0.25">
      <c r="B1203" s="86" t="s">
        <v>651</v>
      </c>
      <c r="C1203" t="s">
        <v>652</v>
      </c>
      <c r="D1203" s="55" t="str">
        <f t="shared" si="18"/>
        <v>TelemedellínManantiales</v>
      </c>
      <c r="E1203" s="89">
        <v>6.3201888888888886</v>
      </c>
      <c r="F1203" s="89">
        <v>-75.539599999999993</v>
      </c>
    </row>
    <row r="1204" spans="1:6" x14ac:dyDescent="0.25">
      <c r="B1204" s="86" t="s">
        <v>330</v>
      </c>
      <c r="C1204" t="s">
        <v>652</v>
      </c>
      <c r="D1204" s="55" t="str">
        <f t="shared" si="18"/>
        <v>TelemedellínPadre Amaya</v>
      </c>
      <c r="E1204" s="89">
        <v>6.2801999999999998</v>
      </c>
      <c r="F1204" s="89">
        <v>-75.683827777777779</v>
      </c>
    </row>
    <row r="1205" spans="1:6" x14ac:dyDescent="0.25">
      <c r="B1205" s="86" t="s">
        <v>653</v>
      </c>
      <c r="C1205" t="s">
        <v>653</v>
      </c>
      <c r="D1205" s="55" t="str">
        <f t="shared" si="18"/>
        <v>TelepastoTelepasto</v>
      </c>
      <c r="E1205" s="89">
        <v>1.1777916666666668</v>
      </c>
      <c r="F1205" s="89">
        <v>-77.270375000000001</v>
      </c>
    </row>
    <row r="1206" spans="1:6" x14ac:dyDescent="0.25">
      <c r="B1206" s="86" t="s">
        <v>654</v>
      </c>
      <c r="C1206" t="s">
        <v>654</v>
      </c>
      <c r="D1206" s="55" t="str">
        <f t="shared" si="18"/>
        <v>TelepetróleoTelepetróleo</v>
      </c>
      <c r="E1206" s="89">
        <v>7.060027777777778</v>
      </c>
      <c r="F1206" s="89">
        <v>-73.855249999999998</v>
      </c>
    </row>
    <row r="1207" spans="1:6" x14ac:dyDescent="0.25">
      <c r="B1207" s="86" t="s">
        <v>655</v>
      </c>
      <c r="D1207" s="55" t="str">
        <f t="shared" si="18"/>
        <v>Telesantander</v>
      </c>
      <c r="E1207" s="89">
        <v>7.0760749999999994</v>
      </c>
      <c r="F1207" s="89">
        <v>-73.196391666666671</v>
      </c>
    </row>
    <row r="1208" spans="1:6" x14ac:dyDescent="0.25">
      <c r="B1208" s="86" t="s">
        <v>656</v>
      </c>
      <c r="C1208" t="s">
        <v>656</v>
      </c>
      <c r="D1208" s="55" t="str">
        <f t="shared" si="18"/>
        <v>TelesantiagoTelesantiago</v>
      </c>
      <c r="E1208" s="89">
        <v>5.5745388888888883</v>
      </c>
      <c r="F1208" s="89">
        <v>-73.351799999999997</v>
      </c>
    </row>
    <row r="1209" spans="1:6" x14ac:dyDescent="0.25">
      <c r="B1209" s="86" t="s">
        <v>657</v>
      </c>
      <c r="C1209" t="s">
        <v>658</v>
      </c>
      <c r="D1209" s="55" t="str">
        <f t="shared" si="18"/>
        <v>Tv CiudadanaTVC</v>
      </c>
      <c r="E1209" s="89">
        <v>7.0766499999999999</v>
      </c>
      <c r="F1209" s="89">
        <v>-73.196541666666675</v>
      </c>
    </row>
    <row r="1210" spans="1:6" x14ac:dyDescent="0.25">
      <c r="B1210" s="86" t="s">
        <v>659</v>
      </c>
      <c r="C1210" t="s">
        <v>660</v>
      </c>
      <c r="D1210" s="55" t="str">
        <f t="shared" si="18"/>
        <v>Asoc. Canal 5TV Cinco</v>
      </c>
      <c r="E1210" s="89">
        <v>8.7520138888888894</v>
      </c>
      <c r="F1210" s="89">
        <v>-75.891100000000009</v>
      </c>
    </row>
    <row r="1211" spans="1:6" x14ac:dyDescent="0.25">
      <c r="B1211" s="88" t="s">
        <v>661</v>
      </c>
      <c r="C1211" t="s">
        <v>661</v>
      </c>
      <c r="D1211" s="55" t="str">
        <f t="shared" si="18"/>
        <v>TV IpialesTV Ipiales</v>
      </c>
      <c r="E1211" s="89">
        <v>0.82655555555555549</v>
      </c>
      <c r="F1211" s="89">
        <v>-77.669305555555567</v>
      </c>
    </row>
    <row r="1212" spans="1:6" x14ac:dyDescent="0.25">
      <c r="A1212">
        <v>1</v>
      </c>
      <c r="B1212" s="90" t="s">
        <v>216</v>
      </c>
      <c r="C1212" t="s">
        <v>662</v>
      </c>
      <c r="D1212" s="55" t="str">
        <f t="shared" si="18"/>
        <v>TeleislasBuenavista - Providencia</v>
      </c>
      <c r="E1212">
        <v>13.361861111111111</v>
      </c>
      <c r="F1212">
        <v>-81.384158333333346</v>
      </c>
    </row>
    <row r="1213" spans="1:6" x14ac:dyDescent="0.25">
      <c r="A1213">
        <v>2</v>
      </c>
      <c r="B1213" s="91" t="s">
        <v>224</v>
      </c>
      <c r="C1213" t="s">
        <v>662</v>
      </c>
      <c r="D1213" s="55" t="str">
        <f t="shared" si="18"/>
        <v>TeleislasCasabaja</v>
      </c>
      <c r="E1213">
        <v>13.328216666666666</v>
      </c>
      <c r="F1213">
        <v>-81.383691666666678</v>
      </c>
    </row>
    <row r="1214" spans="1:6" x14ac:dyDescent="0.25">
      <c r="A1214">
        <v>3</v>
      </c>
      <c r="B1214" s="90" t="s">
        <v>314</v>
      </c>
      <c r="C1214" t="s">
        <v>662</v>
      </c>
      <c r="D1214" s="55" t="str">
        <f t="shared" si="18"/>
        <v>TeleislasMaracaibo</v>
      </c>
      <c r="E1214">
        <v>13.376444444444445</v>
      </c>
      <c r="F1214">
        <v>-81.356277777777777</v>
      </c>
    </row>
    <row r="1215" spans="1:6" x14ac:dyDescent="0.25">
      <c r="A1215">
        <v>4</v>
      </c>
      <c r="B1215" s="92" t="s">
        <v>387</v>
      </c>
      <c r="C1215" t="s">
        <v>662</v>
      </c>
      <c r="D1215" s="55" t="str">
        <f t="shared" si="18"/>
        <v>TeleislasSimón Bolívar</v>
      </c>
      <c r="E1215">
        <v>12.558480555555557</v>
      </c>
      <c r="F1215">
        <v>-81.716813888888893</v>
      </c>
    </row>
    <row r="1216" spans="1:6" x14ac:dyDescent="0.25">
      <c r="A1216">
        <v>1</v>
      </c>
      <c r="B1216" s="95" t="s">
        <v>213</v>
      </c>
      <c r="C1216" t="s">
        <v>663</v>
      </c>
      <c r="D1216" s="55" t="str">
        <f t="shared" si="18"/>
        <v>CityTVBoquerón de Chipaque</v>
      </c>
      <c r="E1216">
        <v>4.4766722222222226</v>
      </c>
      <c r="F1216">
        <v>-74.075327777777773</v>
      </c>
    </row>
    <row r="1217" spans="1:6" x14ac:dyDescent="0.25">
      <c r="A1217">
        <v>2</v>
      </c>
      <c r="B1217" s="95" t="s">
        <v>586</v>
      </c>
      <c r="C1217" t="s">
        <v>663</v>
      </c>
      <c r="D1217" s="55" t="str">
        <f t="shared" si="18"/>
        <v>CityTVSuba</v>
      </c>
      <c r="E1217">
        <v>4.7275777777777783</v>
      </c>
      <c r="F1217">
        <v>-74.080458333333326</v>
      </c>
    </row>
  </sheetData>
  <sheetProtection algorithmName="SHA-512" hashValue="eHkeW1bC9aBFe0HlC2ayPDDH1C6RvflEjIl2WTmD3oroJfPMcK76/Oi+hxDdPxO0RwGLDkYafhUMUznBhNnSWQ==" saltValue="zyD71o8eefkIc//4OrUeCw==" spinCount="100000"/>
  <autoFilter ref="A1:F1217" xr:uid="{3180D73F-D479-4418-A93F-C78C2DEBAFBE}"/>
  <conditionalFormatting sqref="A2:D2 A3:C233 A234:A1191">
    <cfRule type="expression" dxfId="33" priority="7">
      <formula>H2:$H$233="Inactiva"</formula>
    </cfRule>
  </conditionalFormatting>
  <conditionalFormatting sqref="B1140:B1171">
    <cfRule type="expression" dxfId="32" priority="3">
      <formula>$N$233:O1140="Inactiva"</formula>
    </cfRule>
  </conditionalFormatting>
  <conditionalFormatting sqref="B1192:B1211">
    <cfRule type="expression" dxfId="31" priority="2">
      <formula>$N$233:O1192="Inactiva"</formula>
    </cfRule>
  </conditionalFormatting>
  <conditionalFormatting sqref="B1216:B1217">
    <cfRule type="expression" dxfId="30" priority="1">
      <formula>$N$233:O1216="Inactiva"</formula>
    </cfRule>
  </conditionalFormatting>
  <conditionalFormatting sqref="B234:C697 C698:C803">
    <cfRule type="expression" dxfId="29" priority="5">
      <formula>$N$233:O234="Inactiva"</formula>
    </cfRule>
  </conditionalFormatting>
  <conditionalFormatting sqref="D3:D1217">
    <cfRule type="expression" dxfId="28" priority="59">
      <formula>H3:$K$233="Inactiva"</formula>
    </cfRule>
  </conditionalFormatting>
  <conditionalFormatting sqref="E2:F233">
    <cfRule type="expression" dxfId="27" priority="57">
      <formula>H2:$R$233="Inactiva"</formula>
    </cfRule>
  </conditionalFormatting>
  <conditionalFormatting sqref="E234:F465">
    <cfRule type="expression" dxfId="26" priority="60">
      <formula>H233:$R$234="Inactiva"</formula>
    </cfRule>
  </conditionalFormatting>
  <conditionalFormatting sqref="E466:F697">
    <cfRule type="expression" dxfId="25" priority="61">
      <formula>H233:$R$466="Inactiva"</formula>
    </cfRule>
  </conditionalFormatting>
  <conditionalFormatting sqref="H1140:H1171">
    <cfRule type="expression" dxfId="24" priority="4">
      <formula>$N$233:U1140="Inactiva"</formula>
    </cfRule>
  </conditionalFormatting>
  <pageMargins left="0.7" right="0.7" top="0.75" bottom="0.75" header="0.3" footer="0.3"/>
  <headerFooter>
    <oddFooter>&amp;R_x000D_&amp;1#&amp;"Calibri"&amp;10&amp;K000000 Información pública de la ANE</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7E69D-4965-41B6-B850-47E357BC1E6F}">
  <sheetPr codeName="Hoja4"/>
  <dimension ref="A1:CY6706"/>
  <sheetViews>
    <sheetView topLeftCell="M34" workbookViewId="0">
      <selection activeCell="Q61" sqref="Q61"/>
    </sheetView>
  </sheetViews>
  <sheetFormatPr baseColWidth="10" defaultColWidth="11.42578125" defaultRowHeight="15" x14ac:dyDescent="0.25"/>
  <cols>
    <col min="10" max="10" width="14.85546875" customWidth="1"/>
    <col min="11" max="11" width="40.28515625" bestFit="1" customWidth="1"/>
    <col min="12" max="12" width="25.140625" customWidth="1"/>
    <col min="13" max="13" width="24.7109375" customWidth="1"/>
    <col min="14" max="14" width="27.85546875" customWidth="1"/>
    <col min="15" max="15" width="29.85546875" customWidth="1"/>
    <col min="16" max="16" width="21.42578125" customWidth="1"/>
    <col min="17" max="17" width="14.140625" customWidth="1"/>
    <col min="18" max="18" width="13.7109375" customWidth="1"/>
    <col min="23" max="23" width="48.42578125" bestFit="1" customWidth="1"/>
    <col min="34" max="34" width="19.5703125" customWidth="1"/>
    <col min="35" max="35" width="2.7109375" customWidth="1"/>
    <col min="36" max="36" width="12.42578125" bestFit="1" customWidth="1"/>
    <col min="37" max="37" width="2.7109375" customWidth="1"/>
    <col min="38" max="38" width="20.42578125" customWidth="1"/>
    <col min="39" max="39" width="2.7109375" customWidth="1"/>
    <col min="40" max="40" width="14" bestFit="1" customWidth="1"/>
    <col min="41" max="41" width="2.7109375" customWidth="1"/>
    <col min="42" max="42" width="6.7109375" bestFit="1" customWidth="1"/>
    <col min="43" max="43" width="2.7109375" customWidth="1"/>
    <col min="44" max="44" width="11.28515625" bestFit="1" customWidth="1"/>
    <col min="45" max="45" width="2.7109375" customWidth="1"/>
    <col min="46" max="46" width="14.7109375" bestFit="1" customWidth="1"/>
    <col min="47" max="47" width="2.7109375" customWidth="1"/>
    <col min="48" max="48" width="13.28515625" bestFit="1" customWidth="1"/>
    <col min="49" max="49" width="2.7109375" customWidth="1"/>
    <col min="50" max="50" width="8.5703125" bestFit="1" customWidth="1"/>
    <col min="51" max="51" width="2.7109375" customWidth="1"/>
    <col min="52" max="52" width="14.140625" bestFit="1" customWidth="1"/>
    <col min="53" max="53" width="2.7109375" customWidth="1"/>
    <col min="54" max="54" width="8.7109375" bestFit="1" customWidth="1"/>
    <col min="55" max="55" width="1.7109375" customWidth="1"/>
    <col min="56" max="56" width="12.7109375" bestFit="1" customWidth="1"/>
    <col min="57" max="57" width="1.7109375" customWidth="1"/>
    <col min="58" max="58" width="11.5703125" bestFit="1" customWidth="1"/>
    <col min="59" max="59" width="1.7109375" customWidth="1"/>
    <col min="60" max="60" width="11.28515625" bestFit="1" customWidth="1"/>
    <col min="61" max="61" width="1.7109375" customWidth="1"/>
    <col min="62" max="62" width="13.85546875" customWidth="1"/>
    <col min="63" max="63" width="1.7109375" customWidth="1"/>
    <col min="64" max="64" width="4.85546875" bestFit="1" customWidth="1"/>
    <col min="65" max="65" width="1.7109375" customWidth="1"/>
    <col min="66" max="66" width="12.42578125" bestFit="1" customWidth="1"/>
    <col min="67" max="67" width="1.7109375" customWidth="1"/>
    <col min="68" max="68" width="4.7109375" bestFit="1" customWidth="1"/>
    <col min="69" max="69" width="1.7109375" customWidth="1"/>
    <col min="70" max="70" width="9.28515625" bestFit="1" customWidth="1"/>
    <col min="71" max="71" width="1.7109375" customWidth="1"/>
    <col min="72" max="72" width="7" bestFit="1" customWidth="1"/>
    <col min="73" max="73" width="1.7109375" customWidth="1"/>
    <col min="74" max="74" width="10.42578125" bestFit="1" customWidth="1"/>
    <col min="75" max="75" width="1.7109375" customWidth="1"/>
    <col min="76" max="76" width="15" bestFit="1" customWidth="1"/>
    <col min="77" max="77" width="1.7109375" customWidth="1"/>
    <col min="78" max="78" width="10.28515625" bestFit="1" customWidth="1"/>
    <col min="79" max="79" width="1.7109375" customWidth="1"/>
    <col min="80" max="80" width="5.5703125" bestFit="1" customWidth="1"/>
    <col min="81" max="81" width="1.7109375" customWidth="1"/>
    <col min="82" max="82" width="10.140625" bestFit="1" customWidth="1"/>
    <col min="83" max="83" width="1.7109375" customWidth="1"/>
    <col min="84" max="84" width="12" bestFit="1" customWidth="1"/>
    <col min="85" max="85" width="1.7109375" customWidth="1"/>
    <col min="86" max="86" width="9.7109375" bestFit="1" customWidth="1"/>
    <col min="87" max="87" width="1.7109375" customWidth="1"/>
    <col min="88" max="88" width="12.5703125" bestFit="1" customWidth="1"/>
    <col min="89" max="89" width="1.7109375" customWidth="1"/>
    <col min="90" max="90" width="12.28515625" bestFit="1" customWidth="1"/>
    <col min="91" max="91" width="1.7109375" customWidth="1"/>
    <col min="92" max="92" width="12.7109375" bestFit="1" customWidth="1"/>
    <col min="93" max="93" width="1.7109375" customWidth="1"/>
    <col min="94" max="94" width="9.5703125" bestFit="1" customWidth="1"/>
    <col min="95" max="95" width="1.7109375" customWidth="1"/>
    <col min="96" max="96" width="11.7109375" bestFit="1" customWidth="1"/>
    <col min="97" max="97" width="1.7109375" customWidth="1"/>
    <col min="98" max="98" width="12.85546875" bestFit="1" customWidth="1"/>
    <col min="99" max="99" width="1.7109375" customWidth="1"/>
    <col min="100" max="100" width="10.7109375" bestFit="1" customWidth="1"/>
    <col min="101" max="101" width="2" customWidth="1"/>
  </cols>
  <sheetData>
    <row r="1" spans="1:103" ht="16.5" thickTop="1" thickBot="1" x14ac:dyDescent="0.3">
      <c r="A1" s="576" t="s">
        <v>36</v>
      </c>
      <c r="B1" s="576" t="s">
        <v>664</v>
      </c>
      <c r="C1" s="576"/>
      <c r="D1" s="577" t="s">
        <v>665</v>
      </c>
      <c r="E1" s="577" t="s">
        <v>666</v>
      </c>
      <c r="F1" s="576" t="s">
        <v>81</v>
      </c>
      <c r="G1" s="574" t="s">
        <v>667</v>
      </c>
      <c r="I1" t="s">
        <v>668</v>
      </c>
      <c r="J1" t="s">
        <v>669</v>
      </c>
      <c r="K1" t="str">
        <f t="shared" ref="K1:K64" si="0">_xlfn.CONCAT(TRIM(I1),TRIM(J1))</f>
        <v>AbejorralAntioquia</v>
      </c>
      <c r="M1" t="s">
        <v>670</v>
      </c>
      <c r="P1" t="s">
        <v>635</v>
      </c>
      <c r="Q1" t="s">
        <v>635</v>
      </c>
      <c r="R1" t="s">
        <v>635</v>
      </c>
      <c r="W1" t="s">
        <v>671</v>
      </c>
      <c r="X1">
        <v>1</v>
      </c>
      <c r="Z1" s="12">
        <v>1</v>
      </c>
      <c r="AB1" t="s">
        <v>672</v>
      </c>
      <c r="AE1" t="s">
        <v>673</v>
      </c>
      <c r="AH1" t="s">
        <v>421</v>
      </c>
      <c r="AJ1" t="s">
        <v>616</v>
      </c>
      <c r="AL1" t="s">
        <v>420</v>
      </c>
      <c r="AN1" t="s">
        <v>493</v>
      </c>
      <c r="AP1" t="s">
        <v>663</v>
      </c>
      <c r="AR1" t="s">
        <v>596</v>
      </c>
      <c r="AT1" t="s">
        <v>188</v>
      </c>
      <c r="AV1" t="s">
        <v>422</v>
      </c>
      <c r="AX1" t="s">
        <v>598</v>
      </c>
      <c r="AZ1" t="s">
        <v>619</v>
      </c>
      <c r="BB1" t="s">
        <v>662</v>
      </c>
      <c r="BD1" t="s">
        <v>652</v>
      </c>
      <c r="BF1" t="s">
        <v>627</v>
      </c>
      <c r="BH1" t="s">
        <v>623</v>
      </c>
      <c r="BJ1" t="s">
        <v>611</v>
      </c>
      <c r="BL1" t="s">
        <v>635</v>
      </c>
      <c r="BN1" t="s">
        <v>674</v>
      </c>
      <c r="BP1" t="s">
        <v>636</v>
      </c>
      <c r="BR1" t="s">
        <v>642</v>
      </c>
      <c r="BT1" t="s">
        <v>675</v>
      </c>
      <c r="BV1" t="s">
        <v>676</v>
      </c>
      <c r="BX1" t="s">
        <v>677</v>
      </c>
      <c r="BZ1" t="s">
        <v>13</v>
      </c>
      <c r="CB1" t="s">
        <v>678</v>
      </c>
      <c r="CD1" t="s">
        <v>649</v>
      </c>
      <c r="CF1" t="s">
        <v>650</v>
      </c>
      <c r="CH1" t="s">
        <v>653</v>
      </c>
      <c r="CJ1" t="s">
        <v>654</v>
      </c>
      <c r="CL1" t="s">
        <v>656</v>
      </c>
      <c r="CN1" t="s">
        <v>679</v>
      </c>
      <c r="CP1" t="s">
        <v>680</v>
      </c>
      <c r="CR1" t="s">
        <v>681</v>
      </c>
      <c r="CT1" t="s">
        <v>682</v>
      </c>
      <c r="CV1" t="s">
        <v>683</v>
      </c>
    </row>
    <row r="2" spans="1:103" ht="26.25" customHeight="1" thickTop="1" thickBot="1" x14ac:dyDescent="0.3">
      <c r="A2" s="576"/>
      <c r="B2" s="96" t="s">
        <v>684</v>
      </c>
      <c r="C2" s="96" t="s">
        <v>685</v>
      </c>
      <c r="D2" s="578"/>
      <c r="E2" s="578"/>
      <c r="F2" s="576"/>
      <c r="G2" s="575"/>
      <c r="I2" t="s">
        <v>686</v>
      </c>
      <c r="J2" t="s">
        <v>687</v>
      </c>
      <c r="K2" t="str">
        <f t="shared" si="0"/>
        <v>AbregoNorte de Santander</v>
      </c>
      <c r="M2" t="s">
        <v>669</v>
      </c>
      <c r="P2" t="s">
        <v>674</v>
      </c>
      <c r="Q2" t="s">
        <v>660</v>
      </c>
      <c r="R2" t="s">
        <v>688</v>
      </c>
      <c r="W2" t="s">
        <v>689</v>
      </c>
      <c r="X2">
        <v>2</v>
      </c>
      <c r="Z2" s="12">
        <v>2</v>
      </c>
      <c r="AB2" t="s">
        <v>690</v>
      </c>
      <c r="AE2" t="s">
        <v>691</v>
      </c>
      <c r="AH2" s="43" t="s">
        <v>187</v>
      </c>
      <c r="AI2" s="43"/>
      <c r="AJ2" s="24" t="s">
        <v>615</v>
      </c>
      <c r="AK2" s="24"/>
      <c r="AL2" s="43" t="s">
        <v>187</v>
      </c>
      <c r="AM2" s="43"/>
      <c r="AN2" s="24" t="s">
        <v>492</v>
      </c>
      <c r="AO2" s="24"/>
      <c r="AP2" s="95" t="s">
        <v>213</v>
      </c>
      <c r="AQ2" s="24"/>
      <c r="AR2" s="24" t="s">
        <v>492</v>
      </c>
      <c r="AS2" s="24"/>
      <c r="AT2" s="43" t="s">
        <v>187</v>
      </c>
      <c r="AU2" s="43"/>
      <c r="AV2" s="81" t="s">
        <v>187</v>
      </c>
      <c r="AW2" s="81"/>
      <c r="AX2" s="24" t="s">
        <v>597</v>
      </c>
      <c r="AY2" s="24"/>
      <c r="AZ2" s="24" t="s">
        <v>692</v>
      </c>
      <c r="BA2" s="24"/>
      <c r="BB2" s="93" t="s">
        <v>216</v>
      </c>
      <c r="BC2" s="24"/>
      <c r="BD2" s="50" t="s">
        <v>651</v>
      </c>
      <c r="BE2" s="24"/>
      <c r="BF2" s="24" t="s">
        <v>626</v>
      </c>
      <c r="BG2" s="24"/>
      <c r="BH2" s="97" t="s">
        <v>497</v>
      </c>
      <c r="BJ2" s="24" t="s">
        <v>610</v>
      </c>
      <c r="BL2" s="50" t="s">
        <v>635</v>
      </c>
      <c r="BN2" s="50" t="s">
        <v>659</v>
      </c>
      <c r="BP2" s="50" t="s">
        <v>636</v>
      </c>
      <c r="BR2" s="50" t="s">
        <v>641</v>
      </c>
      <c r="BT2" s="50" t="s">
        <v>637</v>
      </c>
      <c r="BV2" s="50" t="s">
        <v>643</v>
      </c>
      <c r="BX2" s="50" t="s">
        <v>645</v>
      </c>
      <c r="BZ2" t="s">
        <v>54</v>
      </c>
      <c r="CD2" s="50" t="s">
        <v>649</v>
      </c>
      <c r="CF2" s="50" t="s">
        <v>650</v>
      </c>
      <c r="CH2" s="50" t="s">
        <v>653</v>
      </c>
      <c r="CJ2" s="50" t="s">
        <v>654</v>
      </c>
      <c r="CL2" s="50" t="s">
        <v>656</v>
      </c>
      <c r="CN2" s="50" t="s">
        <v>657</v>
      </c>
      <c r="CP2" s="51" t="s">
        <v>661</v>
      </c>
      <c r="CT2" s="50" t="s">
        <v>647</v>
      </c>
      <c r="CV2" s="50" t="s">
        <v>638</v>
      </c>
      <c r="CY2" s="50"/>
    </row>
    <row r="3" spans="1:103" ht="16.5" thickTop="1" thickBot="1" x14ac:dyDescent="0.3">
      <c r="A3" s="8">
        <v>2</v>
      </c>
      <c r="B3" s="8">
        <v>54</v>
      </c>
      <c r="C3" s="8">
        <v>60</v>
      </c>
      <c r="D3" s="8">
        <v>55.25</v>
      </c>
      <c r="E3" s="8">
        <v>59.75</v>
      </c>
      <c r="F3" s="8" t="s">
        <v>693</v>
      </c>
      <c r="G3" s="8">
        <v>48</v>
      </c>
      <c r="I3" t="s">
        <v>187</v>
      </c>
      <c r="J3" t="s">
        <v>669</v>
      </c>
      <c r="K3" t="str">
        <f t="shared" si="0"/>
        <v>AbriaquíAntioquia</v>
      </c>
      <c r="M3" t="s">
        <v>497</v>
      </c>
      <c r="P3" t="s">
        <v>636</v>
      </c>
      <c r="Q3" t="s">
        <v>636</v>
      </c>
      <c r="R3" t="s">
        <v>636</v>
      </c>
      <c r="W3" t="s">
        <v>694</v>
      </c>
      <c r="X3">
        <v>3</v>
      </c>
      <c r="Z3" s="12">
        <v>3</v>
      </c>
      <c r="AB3" t="s">
        <v>695</v>
      </c>
      <c r="AH3" s="43" t="s">
        <v>189</v>
      </c>
      <c r="AI3" s="43"/>
      <c r="AJ3" s="24" t="s">
        <v>218</v>
      </c>
      <c r="AK3" s="24"/>
      <c r="AL3" s="43" t="s">
        <v>189</v>
      </c>
      <c r="AM3" s="43"/>
      <c r="AN3" s="24" t="s">
        <v>494</v>
      </c>
      <c r="AO3" s="24"/>
      <c r="AP3" s="95" t="s">
        <v>586</v>
      </c>
      <c r="AQ3" s="24"/>
      <c r="AR3" s="24" t="s">
        <v>494</v>
      </c>
      <c r="AS3" s="24"/>
      <c r="AT3" s="43" t="s">
        <v>189</v>
      </c>
      <c r="AU3" s="43"/>
      <c r="AV3" s="81" t="s">
        <v>191</v>
      </c>
      <c r="AW3" s="81"/>
      <c r="AX3" s="24" t="s">
        <v>513</v>
      </c>
      <c r="AY3" s="24"/>
      <c r="AZ3" s="24" t="s">
        <v>235</v>
      </c>
      <c r="BA3" s="24"/>
      <c r="BB3" s="94" t="s">
        <v>224</v>
      </c>
      <c r="BC3" s="24"/>
      <c r="BD3" s="50" t="s">
        <v>330</v>
      </c>
      <c r="BE3" s="24"/>
      <c r="BF3" s="24" t="s">
        <v>425</v>
      </c>
      <c r="BG3" s="24"/>
      <c r="BH3" s="98" t="s">
        <v>215</v>
      </c>
      <c r="BJ3" s="24" t="s">
        <v>237</v>
      </c>
      <c r="CY3" s="50"/>
    </row>
    <row r="4" spans="1:103" ht="16.5" thickTop="1" thickBot="1" x14ac:dyDescent="0.3">
      <c r="A4" s="7">
        <v>3</v>
      </c>
      <c r="B4" s="7">
        <v>60</v>
      </c>
      <c r="C4" s="7">
        <v>66</v>
      </c>
      <c r="D4" s="7">
        <v>61.25</v>
      </c>
      <c r="E4" s="7">
        <v>65.75</v>
      </c>
      <c r="F4" s="7" t="s">
        <v>693</v>
      </c>
      <c r="G4" s="7">
        <v>48</v>
      </c>
      <c r="I4" t="s">
        <v>696</v>
      </c>
      <c r="J4" t="s">
        <v>697</v>
      </c>
      <c r="K4" t="str">
        <f t="shared" si="0"/>
        <v>AcacíasMeta</v>
      </c>
      <c r="M4" t="s">
        <v>698</v>
      </c>
      <c r="P4" t="s">
        <v>642</v>
      </c>
      <c r="Q4" t="s">
        <v>642</v>
      </c>
      <c r="R4" t="s">
        <v>642</v>
      </c>
      <c r="W4" t="s">
        <v>699</v>
      </c>
      <c r="X4">
        <v>4</v>
      </c>
      <c r="Z4" s="12">
        <v>4</v>
      </c>
      <c r="AB4" t="s">
        <v>700</v>
      </c>
      <c r="AH4" s="43" t="s">
        <v>190</v>
      </c>
      <c r="AI4" s="43"/>
      <c r="AJ4" s="24" t="s">
        <v>313</v>
      </c>
      <c r="AK4" s="24"/>
      <c r="AL4" s="43" t="s">
        <v>190</v>
      </c>
      <c r="AM4" s="43"/>
      <c r="AN4" s="24" t="s">
        <v>192</v>
      </c>
      <c r="AO4" s="24"/>
      <c r="AP4" s="24"/>
      <c r="AQ4" s="24"/>
      <c r="AR4" s="24" t="s">
        <v>192</v>
      </c>
      <c r="AS4" s="24"/>
      <c r="AT4" s="43" t="s">
        <v>190</v>
      </c>
      <c r="AU4" s="43"/>
      <c r="AV4" s="81" t="s">
        <v>194</v>
      </c>
      <c r="AW4" s="81"/>
      <c r="AX4" s="24" t="s">
        <v>514</v>
      </c>
      <c r="AY4" s="24"/>
      <c r="AZ4" s="24" t="s">
        <v>257</v>
      </c>
      <c r="BA4" s="24"/>
      <c r="BB4" s="93" t="s">
        <v>314</v>
      </c>
      <c r="BC4" s="24"/>
      <c r="BD4" s="24"/>
      <c r="BE4" s="24"/>
      <c r="BF4" s="24" t="s">
        <v>628</v>
      </c>
      <c r="BG4" s="24"/>
      <c r="BH4" s="98" t="s">
        <v>218</v>
      </c>
      <c r="BJ4" s="24" t="s">
        <v>612</v>
      </c>
      <c r="CY4" s="50"/>
    </row>
    <row r="5" spans="1:103" ht="24" thickTop="1" thickBot="1" x14ac:dyDescent="0.3">
      <c r="A5" s="8">
        <v>4</v>
      </c>
      <c r="B5" s="8">
        <v>66</v>
      </c>
      <c r="C5" s="8">
        <v>72</v>
      </c>
      <c r="D5" s="8">
        <v>67.25</v>
      </c>
      <c r="E5" s="8">
        <v>71.75</v>
      </c>
      <c r="F5" s="8" t="s">
        <v>693</v>
      </c>
      <c r="G5" s="8">
        <v>48</v>
      </c>
      <c r="I5" t="s">
        <v>189</v>
      </c>
      <c r="J5" t="s">
        <v>701</v>
      </c>
      <c r="K5" t="str">
        <f t="shared" si="0"/>
        <v>AcandíChoco</v>
      </c>
      <c r="M5" t="s">
        <v>702</v>
      </c>
      <c r="P5" t="s">
        <v>421</v>
      </c>
      <c r="Q5" t="s">
        <v>421</v>
      </c>
      <c r="R5" t="s">
        <v>703</v>
      </c>
      <c r="W5" t="s">
        <v>704</v>
      </c>
      <c r="X5">
        <v>5</v>
      </c>
      <c r="Z5" s="12">
        <v>5</v>
      </c>
      <c r="AB5" t="s">
        <v>705</v>
      </c>
      <c r="AH5" s="43" t="s">
        <v>191</v>
      </c>
      <c r="AI5" s="43"/>
      <c r="AJ5" s="24" t="s">
        <v>706</v>
      </c>
      <c r="AK5" s="24"/>
      <c r="AL5" s="43" t="s">
        <v>191</v>
      </c>
      <c r="AM5" s="43"/>
      <c r="AN5" s="24" t="s">
        <v>495</v>
      </c>
      <c r="AO5" s="24"/>
      <c r="AP5" s="24"/>
      <c r="AQ5" s="24"/>
      <c r="AR5" s="24" t="s">
        <v>495</v>
      </c>
      <c r="AS5" s="24"/>
      <c r="AT5" s="43" t="s">
        <v>191</v>
      </c>
      <c r="AU5" s="43"/>
      <c r="AV5" s="81" t="s">
        <v>195</v>
      </c>
      <c r="AW5" s="81"/>
      <c r="AX5" s="24" t="s">
        <v>599</v>
      </c>
      <c r="AY5" s="24"/>
      <c r="AZ5" s="24" t="s">
        <v>290</v>
      </c>
      <c r="BA5" s="24"/>
      <c r="BB5" s="93" t="s">
        <v>387</v>
      </c>
      <c r="BC5" s="24"/>
      <c r="BD5" s="24"/>
      <c r="BE5" s="24"/>
      <c r="BF5" s="24" t="s">
        <v>214</v>
      </c>
      <c r="BG5" s="24"/>
      <c r="BH5" s="98" t="s">
        <v>236</v>
      </c>
      <c r="BJ5" s="24" t="s">
        <v>613</v>
      </c>
      <c r="CY5" s="50"/>
    </row>
    <row r="6" spans="1:103" ht="16.5" thickTop="1" thickBot="1" x14ac:dyDescent="0.3">
      <c r="A6" s="7">
        <v>5</v>
      </c>
      <c r="B6" s="7">
        <v>76</v>
      </c>
      <c r="C6" s="7">
        <v>82</v>
      </c>
      <c r="D6" s="7">
        <v>77.25</v>
      </c>
      <c r="E6" s="7">
        <v>81.75</v>
      </c>
      <c r="F6" s="7" t="s">
        <v>707</v>
      </c>
      <c r="G6" s="7">
        <v>48</v>
      </c>
      <c r="I6" t="s">
        <v>492</v>
      </c>
      <c r="J6" t="s">
        <v>708</v>
      </c>
      <c r="K6" t="str">
        <f t="shared" si="0"/>
        <v>AcevedoHuila</v>
      </c>
      <c r="M6" t="s">
        <v>66</v>
      </c>
      <c r="P6" t="s">
        <v>675</v>
      </c>
      <c r="Q6" t="s">
        <v>637</v>
      </c>
      <c r="R6" t="s">
        <v>709</v>
      </c>
      <c r="W6" t="s">
        <v>710</v>
      </c>
      <c r="X6">
        <v>6</v>
      </c>
      <c r="Z6" s="12" t="s">
        <v>13</v>
      </c>
      <c r="AB6" t="s">
        <v>13</v>
      </c>
      <c r="AH6" s="43" t="s">
        <v>192</v>
      </c>
      <c r="AI6" s="43"/>
      <c r="AJ6" s="24"/>
      <c r="AK6" s="24"/>
      <c r="AL6" s="43" t="s">
        <v>192</v>
      </c>
      <c r="AM6" s="43"/>
      <c r="AN6" s="24" t="s">
        <v>496</v>
      </c>
      <c r="AO6" s="24"/>
      <c r="AP6" s="24"/>
      <c r="AQ6" s="24"/>
      <c r="AR6" s="24" t="s">
        <v>496</v>
      </c>
      <c r="AS6" s="24"/>
      <c r="AT6" s="43" t="s">
        <v>192</v>
      </c>
      <c r="AU6" s="43"/>
      <c r="AV6" s="81" t="s">
        <v>196</v>
      </c>
      <c r="AW6" s="81"/>
      <c r="AX6" s="24" t="s">
        <v>600</v>
      </c>
      <c r="AY6" s="24"/>
      <c r="AZ6" s="24" t="s">
        <v>301</v>
      </c>
      <c r="BA6" s="24"/>
      <c r="BB6" s="24" t="s">
        <v>706</v>
      </c>
      <c r="BC6" s="24"/>
      <c r="BD6" s="24"/>
      <c r="BE6" s="24"/>
      <c r="BF6" s="24" t="s">
        <v>256</v>
      </c>
      <c r="BG6" s="24"/>
      <c r="BH6" s="98" t="s">
        <v>622</v>
      </c>
      <c r="BJ6" s="24" t="s">
        <v>614</v>
      </c>
      <c r="BL6" s="101"/>
      <c r="CY6" s="50"/>
    </row>
    <row r="7" spans="1:103" ht="16.5" thickTop="1" thickBot="1" x14ac:dyDescent="0.3">
      <c r="A7" s="8">
        <v>6</v>
      </c>
      <c r="B7" s="8">
        <v>82</v>
      </c>
      <c r="C7" s="8">
        <v>88</v>
      </c>
      <c r="D7" s="8">
        <v>83.25</v>
      </c>
      <c r="E7" s="8">
        <v>87.75</v>
      </c>
      <c r="F7" s="8" t="s">
        <v>707</v>
      </c>
      <c r="G7" s="8">
        <v>48</v>
      </c>
      <c r="I7" t="s">
        <v>711</v>
      </c>
      <c r="J7" t="s">
        <v>712</v>
      </c>
      <c r="K7" t="str">
        <f t="shared" si="0"/>
        <v>AchíBolivar</v>
      </c>
      <c r="M7" t="s">
        <v>712</v>
      </c>
      <c r="P7" t="s">
        <v>713</v>
      </c>
      <c r="Q7" t="s">
        <v>616</v>
      </c>
      <c r="R7" t="s">
        <v>616</v>
      </c>
      <c r="W7" t="s">
        <v>714</v>
      </c>
      <c r="X7">
        <v>7</v>
      </c>
      <c r="AH7" s="43" t="s">
        <v>193</v>
      </c>
      <c r="AI7" s="43"/>
      <c r="AJ7" s="24"/>
      <c r="AK7" s="24"/>
      <c r="AL7" s="43" t="s">
        <v>193</v>
      </c>
      <c r="AM7" s="43"/>
      <c r="AN7" s="24" t="s">
        <v>497</v>
      </c>
      <c r="AO7" s="24"/>
      <c r="AP7" s="24"/>
      <c r="AQ7" s="24"/>
      <c r="AR7" s="24" t="s">
        <v>497</v>
      </c>
      <c r="AS7" s="24"/>
      <c r="AT7" s="43" t="s">
        <v>193</v>
      </c>
      <c r="AU7" s="43"/>
      <c r="AV7" s="81" t="s">
        <v>423</v>
      </c>
      <c r="AW7" s="81"/>
      <c r="AX7" s="24" t="s">
        <v>601</v>
      </c>
      <c r="AY7" s="24"/>
      <c r="AZ7" s="24" t="s">
        <v>302</v>
      </c>
      <c r="BA7" s="24"/>
      <c r="BB7" s="24"/>
      <c r="BC7" s="24"/>
      <c r="BD7" s="24"/>
      <c r="BE7" s="24"/>
      <c r="BF7" s="24" t="s">
        <v>629</v>
      </c>
      <c r="BG7" s="24"/>
      <c r="BH7" s="97" t="s">
        <v>482</v>
      </c>
      <c r="BJ7" s="24" t="s">
        <v>555</v>
      </c>
      <c r="CY7" s="50"/>
    </row>
    <row r="8" spans="1:103" ht="16.5" thickTop="1" thickBot="1" x14ac:dyDescent="0.3">
      <c r="A8" s="7">
        <v>7</v>
      </c>
      <c r="B8" s="7">
        <v>174</v>
      </c>
      <c r="C8" s="7">
        <v>180</v>
      </c>
      <c r="D8" s="7">
        <v>175.25</v>
      </c>
      <c r="E8" s="7">
        <v>179.75</v>
      </c>
      <c r="F8" s="7" t="s">
        <v>715</v>
      </c>
      <c r="G8" s="7">
        <v>55</v>
      </c>
      <c r="I8" t="s">
        <v>716</v>
      </c>
      <c r="J8" t="s">
        <v>708</v>
      </c>
      <c r="K8" t="str">
        <f t="shared" si="0"/>
        <v>AgradoHuila</v>
      </c>
      <c r="M8" t="s">
        <v>717</v>
      </c>
      <c r="P8" t="s">
        <v>718</v>
      </c>
      <c r="Q8" t="s">
        <v>420</v>
      </c>
      <c r="R8" t="s">
        <v>420</v>
      </c>
      <c r="W8" t="s">
        <v>719</v>
      </c>
      <c r="X8">
        <v>8</v>
      </c>
      <c r="AA8">
        <v>1</v>
      </c>
      <c r="AH8" s="43" t="s">
        <v>194</v>
      </c>
      <c r="AI8" s="43"/>
      <c r="AJ8" s="24"/>
      <c r="AK8" s="24"/>
      <c r="AL8" s="43" t="s">
        <v>194</v>
      </c>
      <c r="AM8" s="43"/>
      <c r="AN8" s="24" t="s">
        <v>199</v>
      </c>
      <c r="AO8" s="24"/>
      <c r="AP8" s="24"/>
      <c r="AQ8" s="24"/>
      <c r="AR8" s="24" t="s">
        <v>199</v>
      </c>
      <c r="AS8" s="24"/>
      <c r="AT8" s="43" t="s">
        <v>194</v>
      </c>
      <c r="AU8" s="43"/>
      <c r="AV8" s="81" t="s">
        <v>424</v>
      </c>
      <c r="AW8" s="81"/>
      <c r="AX8" s="24" t="s">
        <v>602</v>
      </c>
      <c r="AY8" s="24"/>
      <c r="AZ8" s="24" t="s">
        <v>620</v>
      </c>
      <c r="BA8" s="24"/>
      <c r="BB8" s="24"/>
      <c r="BC8" s="24"/>
      <c r="BD8" s="24"/>
      <c r="BE8" s="24"/>
      <c r="BF8" s="24" t="s">
        <v>630</v>
      </c>
      <c r="BG8" s="24"/>
      <c r="BH8" s="98" t="s">
        <v>269</v>
      </c>
      <c r="BJ8" s="24" t="s">
        <v>352</v>
      </c>
      <c r="CY8" s="50"/>
    </row>
    <row r="9" spans="1:103" ht="16.5" thickTop="1" thickBot="1" x14ac:dyDescent="0.3">
      <c r="A9" s="8">
        <v>8</v>
      </c>
      <c r="B9" s="8">
        <v>180</v>
      </c>
      <c r="C9" s="8">
        <v>186</v>
      </c>
      <c r="D9" s="8">
        <v>181.25</v>
      </c>
      <c r="E9" s="8">
        <v>185.75</v>
      </c>
      <c r="F9" s="8" t="s">
        <v>715</v>
      </c>
      <c r="G9" s="8">
        <v>55</v>
      </c>
      <c r="I9" t="s">
        <v>720</v>
      </c>
      <c r="J9" t="s">
        <v>721</v>
      </c>
      <c r="K9" t="str">
        <f t="shared" si="0"/>
        <v>Agua de DiosCundinamarca</v>
      </c>
      <c r="M9" t="s">
        <v>219</v>
      </c>
      <c r="P9" t="s">
        <v>722</v>
      </c>
      <c r="Q9" t="s">
        <v>493</v>
      </c>
      <c r="R9" t="s">
        <v>723</v>
      </c>
      <c r="W9" t="s">
        <v>724</v>
      </c>
      <c r="X9">
        <v>9</v>
      </c>
      <c r="AA9">
        <v>1</v>
      </c>
      <c r="AH9" s="43" t="s">
        <v>195</v>
      </c>
      <c r="AI9" s="43"/>
      <c r="AJ9" s="24"/>
      <c r="AK9" s="24"/>
      <c r="AL9" s="43" t="s">
        <v>195</v>
      </c>
      <c r="AM9" s="43"/>
      <c r="AN9" s="24" t="s">
        <v>498</v>
      </c>
      <c r="AO9" s="24"/>
      <c r="AP9" s="24"/>
      <c r="AQ9" s="24"/>
      <c r="AR9" s="24" t="s">
        <v>498</v>
      </c>
      <c r="AS9" s="24"/>
      <c r="AT9" s="43" t="s">
        <v>195</v>
      </c>
      <c r="AU9" s="43"/>
      <c r="AV9" s="81" t="s">
        <v>200</v>
      </c>
      <c r="AW9" s="81"/>
      <c r="AX9" s="24" t="s">
        <v>603</v>
      </c>
      <c r="AY9" s="24"/>
      <c r="AZ9" s="24" t="s">
        <v>406</v>
      </c>
      <c r="BA9" s="24"/>
      <c r="BB9" s="24"/>
      <c r="BC9" s="24"/>
      <c r="BD9" s="24"/>
      <c r="BE9" s="24"/>
      <c r="BF9" s="24" t="s">
        <v>260</v>
      </c>
      <c r="BG9" s="24"/>
      <c r="BH9" s="99" t="s">
        <v>624</v>
      </c>
      <c r="BJ9" s="24" t="s">
        <v>396</v>
      </c>
      <c r="CY9" s="50"/>
    </row>
    <row r="10" spans="1:103" ht="16.5" thickTop="1" thickBot="1" x14ac:dyDescent="0.3">
      <c r="A10" s="7">
        <v>9</v>
      </c>
      <c r="B10" s="7">
        <v>186</v>
      </c>
      <c r="C10" s="7">
        <v>192</v>
      </c>
      <c r="D10" s="7">
        <v>187.25</v>
      </c>
      <c r="E10" s="7">
        <v>191.75</v>
      </c>
      <c r="F10" s="7" t="s">
        <v>715</v>
      </c>
      <c r="G10" s="7">
        <v>55</v>
      </c>
      <c r="I10" t="s">
        <v>725</v>
      </c>
      <c r="J10" t="s">
        <v>726</v>
      </c>
      <c r="K10" t="str">
        <f t="shared" si="0"/>
        <v>AguachicaCesar</v>
      </c>
      <c r="M10" t="s">
        <v>727</v>
      </c>
      <c r="P10" t="s">
        <v>663</v>
      </c>
      <c r="Q10" t="s">
        <v>663</v>
      </c>
      <c r="R10" t="s">
        <v>663</v>
      </c>
      <c r="W10" t="s">
        <v>728</v>
      </c>
      <c r="X10">
        <v>10</v>
      </c>
      <c r="AH10" s="43" t="s">
        <v>196</v>
      </c>
      <c r="AI10" s="43"/>
      <c r="AJ10" s="24"/>
      <c r="AK10" s="24"/>
      <c r="AL10" s="43" t="s">
        <v>196</v>
      </c>
      <c r="AM10" s="43"/>
      <c r="AN10" s="24" t="s">
        <v>499</v>
      </c>
      <c r="AO10" s="24"/>
      <c r="AP10" s="24"/>
      <c r="AQ10" s="24"/>
      <c r="AR10" s="24" t="s">
        <v>499</v>
      </c>
      <c r="AS10" s="24"/>
      <c r="AT10" s="43" t="s">
        <v>196</v>
      </c>
      <c r="AU10" s="43"/>
      <c r="AV10" s="81" t="s">
        <v>425</v>
      </c>
      <c r="AW10" s="81"/>
      <c r="AX10" s="24" t="s">
        <v>277</v>
      </c>
      <c r="AY10" s="24"/>
      <c r="AZ10" s="24" t="s">
        <v>621</v>
      </c>
      <c r="BA10" s="24"/>
      <c r="BB10" s="24"/>
      <c r="BC10" s="24"/>
      <c r="BD10" s="24"/>
      <c r="BE10" s="24"/>
      <c r="BF10" s="24" t="s">
        <v>271</v>
      </c>
      <c r="BG10" s="24"/>
      <c r="BH10" s="98" t="s">
        <v>303</v>
      </c>
      <c r="BJ10" s="24" t="s">
        <v>706</v>
      </c>
      <c r="CY10" s="50"/>
    </row>
    <row r="11" spans="1:103" ht="16.5" thickTop="1" thickBot="1" x14ac:dyDescent="0.3">
      <c r="A11" s="8">
        <v>10</v>
      </c>
      <c r="B11" s="8">
        <v>192</v>
      </c>
      <c r="C11" s="8">
        <v>198</v>
      </c>
      <c r="D11" s="8">
        <v>193.25</v>
      </c>
      <c r="E11" s="8">
        <v>197.75</v>
      </c>
      <c r="F11" s="8" t="s">
        <v>715</v>
      </c>
      <c r="G11" s="8">
        <v>55</v>
      </c>
      <c r="I11" t="s">
        <v>729</v>
      </c>
      <c r="J11" t="s">
        <v>730</v>
      </c>
      <c r="K11" t="str">
        <f t="shared" si="0"/>
        <v>AguadaSantander</v>
      </c>
      <c r="M11" t="s">
        <v>731</v>
      </c>
      <c r="P11" t="s">
        <v>676</v>
      </c>
      <c r="Q11" t="s">
        <v>644</v>
      </c>
      <c r="R11" t="s">
        <v>732</v>
      </c>
      <c r="W11" t="s">
        <v>733</v>
      </c>
      <c r="X11">
        <v>11</v>
      </c>
      <c r="AH11" s="43" t="s">
        <v>197</v>
      </c>
      <c r="AI11" s="43"/>
      <c r="AJ11" s="24"/>
      <c r="AK11" s="24"/>
      <c r="AL11" s="43" t="s">
        <v>197</v>
      </c>
      <c r="AM11" s="43"/>
      <c r="AN11" s="24" t="s">
        <v>500</v>
      </c>
      <c r="AO11" s="24"/>
      <c r="AP11" s="24"/>
      <c r="AQ11" s="24"/>
      <c r="AR11" s="24" t="s">
        <v>500</v>
      </c>
      <c r="AS11" s="24"/>
      <c r="AT11" s="43" t="s">
        <v>197</v>
      </c>
      <c r="AU11" s="43"/>
      <c r="AV11" s="81" t="s">
        <v>206</v>
      </c>
      <c r="AW11" s="81"/>
      <c r="AX11" s="24" t="s">
        <v>604</v>
      </c>
      <c r="AY11" s="24"/>
      <c r="AZ11" s="24" t="s">
        <v>706</v>
      </c>
      <c r="BA11" s="24"/>
      <c r="BB11" s="24"/>
      <c r="BC11" s="24"/>
      <c r="BD11" s="24"/>
      <c r="BE11" s="24"/>
      <c r="BF11" s="24" t="s">
        <v>631</v>
      </c>
      <c r="BG11" s="24"/>
      <c r="BH11" s="97" t="s">
        <v>308</v>
      </c>
      <c r="CY11" s="50"/>
    </row>
    <row r="12" spans="1:103" ht="16.5" thickTop="1" thickBot="1" x14ac:dyDescent="0.3">
      <c r="A12" s="7">
        <v>11</v>
      </c>
      <c r="B12" s="7">
        <v>198</v>
      </c>
      <c r="C12" s="7">
        <v>204</v>
      </c>
      <c r="D12" s="7">
        <v>199.25</v>
      </c>
      <c r="E12" s="7">
        <v>203.75</v>
      </c>
      <c r="F12" s="7" t="s">
        <v>715</v>
      </c>
      <c r="G12" s="7">
        <v>55</v>
      </c>
      <c r="I12" t="s">
        <v>734</v>
      </c>
      <c r="J12" t="s">
        <v>219</v>
      </c>
      <c r="K12" t="str">
        <f t="shared" si="0"/>
        <v>AguadasCaldas</v>
      </c>
      <c r="M12" t="s">
        <v>735</v>
      </c>
      <c r="P12" t="s">
        <v>677</v>
      </c>
      <c r="Q12" t="s">
        <v>646</v>
      </c>
      <c r="R12" t="s">
        <v>736</v>
      </c>
      <c r="W12" t="s">
        <v>737</v>
      </c>
      <c r="X12">
        <v>12</v>
      </c>
      <c r="AH12" s="43" t="s">
        <v>198</v>
      </c>
      <c r="AI12" s="43"/>
      <c r="AJ12" s="24"/>
      <c r="AK12" s="24"/>
      <c r="AL12" s="43" t="s">
        <v>198</v>
      </c>
      <c r="AM12" s="43"/>
      <c r="AN12" s="24" t="s">
        <v>501</v>
      </c>
      <c r="AO12" s="24"/>
      <c r="AP12" s="24"/>
      <c r="AQ12" s="24"/>
      <c r="AR12" s="24" t="s">
        <v>501</v>
      </c>
      <c r="AS12" s="24"/>
      <c r="AT12" s="43" t="s">
        <v>198</v>
      </c>
      <c r="AU12" s="43"/>
      <c r="AV12" s="81" t="s">
        <v>426</v>
      </c>
      <c r="AW12" s="81"/>
      <c r="AX12" s="24" t="s">
        <v>540</v>
      </c>
      <c r="AY12" s="24"/>
      <c r="AZ12" s="24"/>
      <c r="BA12" s="24"/>
      <c r="BB12" s="24"/>
      <c r="BC12" s="24"/>
      <c r="BD12" s="24"/>
      <c r="BE12" s="24"/>
      <c r="BF12" s="24" t="s">
        <v>449</v>
      </c>
      <c r="BG12" s="24"/>
      <c r="BH12" s="98" t="s">
        <v>313</v>
      </c>
      <c r="CY12" s="50"/>
    </row>
    <row r="13" spans="1:103" ht="16.5" thickTop="1" thickBot="1" x14ac:dyDescent="0.3">
      <c r="A13" s="8">
        <v>12</v>
      </c>
      <c r="B13" s="8">
        <v>204</v>
      </c>
      <c r="C13" s="8">
        <v>210</v>
      </c>
      <c r="D13" s="8">
        <v>205.25</v>
      </c>
      <c r="E13" s="8">
        <v>209.75</v>
      </c>
      <c r="F13" s="8" t="s">
        <v>715</v>
      </c>
      <c r="G13" s="8">
        <v>55</v>
      </c>
      <c r="I13" t="s">
        <v>738</v>
      </c>
      <c r="J13" t="s">
        <v>731</v>
      </c>
      <c r="K13" t="str">
        <f t="shared" si="0"/>
        <v>AguazulCasanare</v>
      </c>
      <c r="M13" t="s">
        <v>726</v>
      </c>
      <c r="P13" s="39" t="s">
        <v>739</v>
      </c>
      <c r="Q13" t="s">
        <v>739</v>
      </c>
      <c r="R13" t="s">
        <v>740</v>
      </c>
      <c r="W13" t="s">
        <v>741</v>
      </c>
      <c r="X13">
        <v>13</v>
      </c>
      <c r="AH13" s="43" t="s">
        <v>199</v>
      </c>
      <c r="AI13" s="43"/>
      <c r="AJ13" s="24"/>
      <c r="AK13" s="24"/>
      <c r="AL13" s="43" t="s">
        <v>199</v>
      </c>
      <c r="AM13" s="43"/>
      <c r="AN13" s="24" t="s">
        <v>502</v>
      </c>
      <c r="AO13" s="24"/>
      <c r="AP13" s="24"/>
      <c r="AQ13" s="24"/>
      <c r="AR13" s="24" t="s">
        <v>502</v>
      </c>
      <c r="AS13" s="24"/>
      <c r="AT13" s="43" t="s">
        <v>199</v>
      </c>
      <c r="AU13" s="43"/>
      <c r="AV13" s="81" t="s">
        <v>211</v>
      </c>
      <c r="AW13" s="81"/>
      <c r="AX13" s="24" t="s">
        <v>605</v>
      </c>
      <c r="AY13" s="24"/>
      <c r="AZ13" s="24"/>
      <c r="BA13" s="24"/>
      <c r="BB13" s="24"/>
      <c r="BC13" s="24"/>
      <c r="BD13" s="24"/>
      <c r="BE13" s="24"/>
      <c r="BF13" s="24" t="s">
        <v>292</v>
      </c>
      <c r="BG13" s="24"/>
      <c r="BH13" s="100" t="s">
        <v>316</v>
      </c>
      <c r="CY13" s="50"/>
    </row>
    <row r="14" spans="1:103" ht="16.5" thickTop="1" thickBot="1" x14ac:dyDescent="0.3">
      <c r="A14" s="7">
        <v>13</v>
      </c>
      <c r="B14" s="7">
        <v>210</v>
      </c>
      <c r="C14" s="7">
        <v>216</v>
      </c>
      <c r="D14" s="7">
        <v>211.25</v>
      </c>
      <c r="E14" s="7">
        <v>215.75</v>
      </c>
      <c r="F14" s="7" t="s">
        <v>715</v>
      </c>
      <c r="G14" s="7">
        <v>55</v>
      </c>
      <c r="I14" t="s">
        <v>742</v>
      </c>
      <c r="J14" t="s">
        <v>726</v>
      </c>
      <c r="K14" t="str">
        <f t="shared" si="0"/>
        <v>Agustín CodazziCesar</v>
      </c>
      <c r="M14" t="s">
        <v>701</v>
      </c>
      <c r="P14" t="s">
        <v>678</v>
      </c>
      <c r="Q14" t="s">
        <v>678</v>
      </c>
      <c r="R14" t="s">
        <v>743</v>
      </c>
      <c r="W14" t="s">
        <v>744</v>
      </c>
      <c r="X14">
        <v>14</v>
      </c>
      <c r="AH14" s="43" t="s">
        <v>200</v>
      </c>
      <c r="AI14" s="43"/>
      <c r="AJ14" s="24"/>
      <c r="AK14" s="24"/>
      <c r="AL14" s="43" t="s">
        <v>200</v>
      </c>
      <c r="AM14" s="43"/>
      <c r="AN14" s="24" t="s">
        <v>503</v>
      </c>
      <c r="AO14" s="24"/>
      <c r="AP14" s="24"/>
      <c r="AQ14" s="24"/>
      <c r="AR14" s="24" t="s">
        <v>503</v>
      </c>
      <c r="AS14" s="24"/>
      <c r="AT14" s="43" t="s">
        <v>200</v>
      </c>
      <c r="AU14" s="43"/>
      <c r="AV14" s="81" t="s">
        <v>427</v>
      </c>
      <c r="AW14" s="81"/>
      <c r="AX14" s="24" t="s">
        <v>606</v>
      </c>
      <c r="AY14" s="24"/>
      <c r="AZ14" s="24"/>
      <c r="BA14" s="24"/>
      <c r="BB14" s="24"/>
      <c r="BC14" s="24"/>
      <c r="BD14" s="24"/>
      <c r="BE14" s="24"/>
      <c r="BF14" s="24" t="s">
        <v>542</v>
      </c>
      <c r="BG14" s="24"/>
      <c r="BH14" s="98" t="s">
        <v>317</v>
      </c>
      <c r="CY14" s="50"/>
    </row>
    <row r="15" spans="1:103" ht="16.5" thickTop="1" thickBot="1" x14ac:dyDescent="0.3">
      <c r="A15" s="3">
        <v>14</v>
      </c>
      <c r="B15" s="3">
        <v>470</v>
      </c>
      <c r="C15" s="3">
        <v>476</v>
      </c>
      <c r="D15" s="3" t="s">
        <v>745</v>
      </c>
      <c r="E15" s="3" t="s">
        <v>745</v>
      </c>
      <c r="F15" s="3" t="s">
        <v>746</v>
      </c>
      <c r="G15" s="3"/>
      <c r="I15" t="s">
        <v>747</v>
      </c>
      <c r="J15" t="s">
        <v>708</v>
      </c>
      <c r="K15" t="str">
        <f t="shared" si="0"/>
        <v>AipeHuila</v>
      </c>
      <c r="M15" t="s">
        <v>748</v>
      </c>
      <c r="P15" t="s">
        <v>749</v>
      </c>
      <c r="Q15" t="s">
        <v>596</v>
      </c>
      <c r="R15" t="s">
        <v>750</v>
      </c>
      <c r="W15" t="s">
        <v>751</v>
      </c>
      <c r="X15">
        <v>15</v>
      </c>
      <c r="AH15" s="43" t="s">
        <v>201</v>
      </c>
      <c r="AI15" s="43"/>
      <c r="AJ15" s="24"/>
      <c r="AK15" s="24"/>
      <c r="AL15" s="43" t="s">
        <v>201</v>
      </c>
      <c r="AM15" s="43"/>
      <c r="AN15" s="24" t="s">
        <v>504</v>
      </c>
      <c r="AO15" s="24"/>
      <c r="AP15" s="24"/>
      <c r="AQ15" s="24"/>
      <c r="AR15" s="24" t="s">
        <v>504</v>
      </c>
      <c r="AS15" s="24"/>
      <c r="AT15" s="43" t="s">
        <v>201</v>
      </c>
      <c r="AU15" s="43"/>
      <c r="AV15" s="81" t="s">
        <v>428</v>
      </c>
      <c r="AW15" s="81"/>
      <c r="AX15" s="24" t="s">
        <v>322</v>
      </c>
      <c r="AY15" s="24"/>
      <c r="AZ15" s="24"/>
      <c r="BA15" s="24"/>
      <c r="BB15" s="24"/>
      <c r="BC15" s="24"/>
      <c r="BD15" s="24"/>
      <c r="BE15" s="24"/>
      <c r="BF15" s="24" t="s">
        <v>323</v>
      </c>
      <c r="BG15" s="24"/>
      <c r="BH15" s="98" t="s">
        <v>319</v>
      </c>
      <c r="CY15" s="50"/>
    </row>
    <row r="16" spans="1:103" ht="16.5" thickTop="1" thickBot="1" x14ac:dyDescent="0.3">
      <c r="A16" s="3">
        <v>15</v>
      </c>
      <c r="B16" s="3">
        <v>476</v>
      </c>
      <c r="C16" s="3">
        <v>482</v>
      </c>
      <c r="D16" s="3" t="s">
        <v>745</v>
      </c>
      <c r="E16" s="3" t="s">
        <v>745</v>
      </c>
      <c r="F16" s="3" t="s">
        <v>746</v>
      </c>
      <c r="G16" s="3"/>
      <c r="I16" t="s">
        <v>752</v>
      </c>
      <c r="J16" t="s">
        <v>721</v>
      </c>
      <c r="K16" t="str">
        <f t="shared" si="0"/>
        <v>AlbánCundinamarca</v>
      </c>
      <c r="M16" t="s">
        <v>721</v>
      </c>
      <c r="P16" t="s">
        <v>753</v>
      </c>
      <c r="Q16" t="s">
        <v>188</v>
      </c>
      <c r="R16" t="s">
        <v>188</v>
      </c>
      <c r="W16" t="s">
        <v>754</v>
      </c>
      <c r="X16">
        <v>16</v>
      </c>
      <c r="AH16" s="43" t="s">
        <v>202</v>
      </c>
      <c r="AI16" s="43"/>
      <c r="AJ16" s="24"/>
      <c r="AK16" s="24"/>
      <c r="AL16" s="43" t="s">
        <v>202</v>
      </c>
      <c r="AM16" s="43"/>
      <c r="AN16" s="24" t="s">
        <v>505</v>
      </c>
      <c r="AO16" s="24"/>
      <c r="AP16" s="24"/>
      <c r="AQ16" s="24"/>
      <c r="AR16" s="24" t="s">
        <v>505</v>
      </c>
      <c r="AS16" s="24"/>
      <c r="AT16" s="43" t="s">
        <v>202</v>
      </c>
      <c r="AU16" s="43"/>
      <c r="AV16" s="81" t="s">
        <v>429</v>
      </c>
      <c r="AW16" s="81"/>
      <c r="AX16" s="24" t="s">
        <v>607</v>
      </c>
      <c r="AY16" s="24"/>
      <c r="AZ16" s="24"/>
      <c r="BA16" s="24"/>
      <c r="BB16" s="24"/>
      <c r="BC16" s="24"/>
      <c r="BD16" s="24"/>
      <c r="BE16" s="24"/>
      <c r="BF16" s="24" t="s">
        <v>461</v>
      </c>
      <c r="BG16" s="24"/>
      <c r="BH16" s="97" t="s">
        <v>339</v>
      </c>
      <c r="CY16" s="50"/>
    </row>
    <row r="17" spans="1:103" ht="16.5" thickTop="1" thickBot="1" x14ac:dyDescent="0.3">
      <c r="A17" s="3">
        <v>16</v>
      </c>
      <c r="B17" s="3">
        <v>482</v>
      </c>
      <c r="C17" s="3">
        <v>488</v>
      </c>
      <c r="D17" s="3" t="s">
        <v>745</v>
      </c>
      <c r="E17" s="3" t="s">
        <v>745</v>
      </c>
      <c r="F17" s="3" t="s">
        <v>746</v>
      </c>
      <c r="G17" s="3"/>
      <c r="I17" t="s">
        <v>752</v>
      </c>
      <c r="J17" t="s">
        <v>455</v>
      </c>
      <c r="K17" t="str">
        <f t="shared" si="0"/>
        <v>AlbánNariño</v>
      </c>
      <c r="M17" t="s">
        <v>755</v>
      </c>
      <c r="P17" t="s">
        <v>649</v>
      </c>
      <c r="Q17" t="s">
        <v>649</v>
      </c>
      <c r="R17" t="s">
        <v>649</v>
      </c>
      <c r="W17" t="s">
        <v>756</v>
      </c>
      <c r="X17">
        <v>17</v>
      </c>
      <c r="AH17" s="43" t="s">
        <v>203</v>
      </c>
      <c r="AI17" s="43"/>
      <c r="AJ17" s="24"/>
      <c r="AK17" s="24"/>
      <c r="AL17" s="43" t="s">
        <v>203</v>
      </c>
      <c r="AM17" s="43"/>
      <c r="AN17" s="24" t="s">
        <v>506</v>
      </c>
      <c r="AO17" s="24"/>
      <c r="AP17" s="24"/>
      <c r="AQ17" s="24"/>
      <c r="AR17" s="24" t="s">
        <v>506</v>
      </c>
      <c r="AS17" s="24"/>
      <c r="AT17" s="43" t="s">
        <v>203</v>
      </c>
      <c r="AU17" s="43"/>
      <c r="AV17" s="81" t="s">
        <v>219</v>
      </c>
      <c r="AW17" s="81"/>
      <c r="AX17" s="24" t="s">
        <v>608</v>
      </c>
      <c r="AY17" s="24"/>
      <c r="AZ17" s="24"/>
      <c r="BA17" s="24"/>
      <c r="BB17" s="24"/>
      <c r="BC17" s="24"/>
      <c r="BD17" s="24"/>
      <c r="BE17" s="24"/>
      <c r="BF17" s="24" t="s">
        <v>632</v>
      </c>
      <c r="BG17" s="24"/>
      <c r="BH17" s="97" t="s">
        <v>534</v>
      </c>
      <c r="BL17" s="101"/>
      <c r="CY17" s="50"/>
    </row>
    <row r="18" spans="1:103" ht="16.5" thickTop="1" thickBot="1" x14ac:dyDescent="0.3">
      <c r="A18" s="3">
        <v>17</v>
      </c>
      <c r="B18" s="3">
        <v>488</v>
      </c>
      <c r="C18" s="3">
        <v>494</v>
      </c>
      <c r="D18" s="3" t="s">
        <v>745</v>
      </c>
      <c r="E18" s="3" t="s">
        <v>745</v>
      </c>
      <c r="F18" s="3" t="s">
        <v>746</v>
      </c>
      <c r="G18" s="3"/>
      <c r="I18" t="s">
        <v>757</v>
      </c>
      <c r="J18" t="s">
        <v>727</v>
      </c>
      <c r="K18" t="str">
        <f t="shared" si="0"/>
        <v>AlbaniaCaqueta</v>
      </c>
      <c r="M18" t="s">
        <v>758</v>
      </c>
      <c r="P18" t="s">
        <v>422</v>
      </c>
      <c r="Q18" t="s">
        <v>422</v>
      </c>
      <c r="R18" t="s">
        <v>422</v>
      </c>
      <c r="W18" t="s">
        <v>759</v>
      </c>
      <c r="X18">
        <v>18</v>
      </c>
      <c r="AH18" s="43" t="s">
        <v>204</v>
      </c>
      <c r="AI18" s="43"/>
      <c r="AJ18" s="24"/>
      <c r="AK18" s="24"/>
      <c r="AL18" s="43" t="s">
        <v>204</v>
      </c>
      <c r="AM18" s="43"/>
      <c r="AN18" s="24" t="s">
        <v>507</v>
      </c>
      <c r="AO18" s="24"/>
      <c r="AP18" s="24"/>
      <c r="AQ18" s="24"/>
      <c r="AR18" s="24" t="s">
        <v>507</v>
      </c>
      <c r="AS18" s="24"/>
      <c r="AT18" s="43" t="s">
        <v>204</v>
      </c>
      <c r="AU18" s="43"/>
      <c r="AV18" s="81" t="s">
        <v>430</v>
      </c>
      <c r="AW18" s="81"/>
      <c r="AX18" s="24" t="s">
        <v>580</v>
      </c>
      <c r="AY18" s="24"/>
      <c r="AZ18" s="24"/>
      <c r="BA18" s="24"/>
      <c r="BB18" s="24"/>
      <c r="BC18" s="24"/>
      <c r="BD18" s="24"/>
      <c r="BE18" s="24"/>
      <c r="BF18" s="24" t="s">
        <v>357</v>
      </c>
      <c r="BG18" s="24"/>
      <c r="BH18" s="100" t="s">
        <v>344</v>
      </c>
      <c r="CY18" s="50"/>
    </row>
    <row r="19" spans="1:103" ht="16.5" thickTop="1" thickBot="1" x14ac:dyDescent="0.3">
      <c r="A19" s="3">
        <v>18</v>
      </c>
      <c r="B19" s="3">
        <v>494</v>
      </c>
      <c r="C19" s="3">
        <v>500</v>
      </c>
      <c r="D19" s="3" t="s">
        <v>745</v>
      </c>
      <c r="E19" s="3" t="s">
        <v>745</v>
      </c>
      <c r="F19" s="3" t="s">
        <v>746</v>
      </c>
      <c r="G19" s="3"/>
      <c r="I19" t="s">
        <v>757</v>
      </c>
      <c r="J19" t="s">
        <v>760</v>
      </c>
      <c r="K19" t="str">
        <f t="shared" si="0"/>
        <v>AlbaniaLa Guajira</v>
      </c>
      <c r="M19" t="s">
        <v>708</v>
      </c>
      <c r="P19" t="s">
        <v>650</v>
      </c>
      <c r="Q19" t="s">
        <v>650</v>
      </c>
      <c r="R19" t="s">
        <v>650</v>
      </c>
      <c r="W19" t="s">
        <v>761</v>
      </c>
      <c r="X19">
        <v>19</v>
      </c>
      <c r="AH19" s="43" t="s">
        <v>205</v>
      </c>
      <c r="AI19" s="43"/>
      <c r="AJ19" s="24"/>
      <c r="AK19" s="24"/>
      <c r="AL19" s="43" t="s">
        <v>205</v>
      </c>
      <c r="AM19" s="43"/>
      <c r="AN19" s="24" t="s">
        <v>508</v>
      </c>
      <c r="AO19" s="24"/>
      <c r="AP19" s="24"/>
      <c r="AQ19" s="24"/>
      <c r="AR19" s="24" t="s">
        <v>508</v>
      </c>
      <c r="AS19" s="24"/>
      <c r="AT19" s="43" t="s">
        <v>205</v>
      </c>
      <c r="AU19" s="43"/>
      <c r="AV19" s="81" t="s">
        <v>220</v>
      </c>
      <c r="AW19" s="81"/>
      <c r="AX19" s="24" t="s">
        <v>609</v>
      </c>
      <c r="AY19" s="24"/>
      <c r="AZ19" s="24"/>
      <c r="BA19" s="24"/>
      <c r="BB19" s="24"/>
      <c r="BC19" s="24"/>
      <c r="BD19" s="24"/>
      <c r="BE19" s="24"/>
      <c r="BF19" s="24" t="s">
        <v>633</v>
      </c>
      <c r="BG19" s="24"/>
      <c r="BH19" s="98" t="s">
        <v>352</v>
      </c>
      <c r="CY19" s="50"/>
    </row>
    <row r="20" spans="1:103" ht="25.5" thickTop="1" thickBot="1" x14ac:dyDescent="0.3">
      <c r="A20" s="3">
        <v>19</v>
      </c>
      <c r="B20" s="3">
        <v>500</v>
      </c>
      <c r="C20" s="3">
        <v>506</v>
      </c>
      <c r="D20" s="3" t="s">
        <v>745</v>
      </c>
      <c r="E20" s="3" t="s">
        <v>745</v>
      </c>
      <c r="F20" s="3" t="s">
        <v>746</v>
      </c>
      <c r="G20" s="3"/>
      <c r="I20" t="s">
        <v>757</v>
      </c>
      <c r="J20" t="s">
        <v>730</v>
      </c>
      <c r="K20" t="str">
        <f t="shared" si="0"/>
        <v>AlbaniaSantander</v>
      </c>
      <c r="M20" t="s">
        <v>760</v>
      </c>
      <c r="P20" t="s">
        <v>598</v>
      </c>
      <c r="Q20" t="s">
        <v>598</v>
      </c>
      <c r="R20" t="s">
        <v>598</v>
      </c>
      <c r="W20" t="s">
        <v>762</v>
      </c>
      <c r="X20">
        <v>20</v>
      </c>
      <c r="AH20" s="43" t="s">
        <v>206</v>
      </c>
      <c r="AI20" s="43"/>
      <c r="AJ20" s="24"/>
      <c r="AK20" s="24"/>
      <c r="AL20" s="43" t="s">
        <v>206</v>
      </c>
      <c r="AM20" s="43"/>
      <c r="AN20" s="24" t="s">
        <v>215</v>
      </c>
      <c r="AO20" s="24"/>
      <c r="AP20" s="24"/>
      <c r="AQ20" s="24"/>
      <c r="AR20" s="24" t="s">
        <v>215</v>
      </c>
      <c r="AS20" s="24"/>
      <c r="AT20" s="43" t="s">
        <v>206</v>
      </c>
      <c r="AU20" s="43"/>
      <c r="AV20" s="82" t="s">
        <v>431</v>
      </c>
      <c r="AW20" s="82"/>
      <c r="AX20" s="24" t="s">
        <v>706</v>
      </c>
      <c r="AY20" s="24"/>
      <c r="AZ20" s="24"/>
      <c r="BA20" s="24"/>
      <c r="BB20" s="24"/>
      <c r="BC20" s="24"/>
      <c r="BD20" s="24"/>
      <c r="BE20" s="24"/>
      <c r="BF20" s="24" t="s">
        <v>385</v>
      </c>
      <c r="BG20" s="24"/>
      <c r="BH20" s="99" t="s">
        <v>367</v>
      </c>
      <c r="CY20" s="51"/>
    </row>
    <row r="21" spans="1:103" ht="16.5" thickTop="1" thickBot="1" x14ac:dyDescent="0.3">
      <c r="A21" s="6">
        <v>20</v>
      </c>
      <c r="B21" s="6">
        <v>506</v>
      </c>
      <c r="C21" s="6">
        <v>512</v>
      </c>
      <c r="D21" s="6" t="s">
        <v>745</v>
      </c>
      <c r="E21" s="6" t="s">
        <v>745</v>
      </c>
      <c r="F21" s="6" t="s">
        <v>763</v>
      </c>
      <c r="G21" s="6"/>
      <c r="I21" t="s">
        <v>764</v>
      </c>
      <c r="J21" t="s">
        <v>765</v>
      </c>
      <c r="K21" t="str">
        <f t="shared" si="0"/>
        <v>AlcaláValle del Cauca</v>
      </c>
      <c r="M21" t="s">
        <v>766</v>
      </c>
      <c r="P21" t="s">
        <v>619</v>
      </c>
      <c r="Q21" t="s">
        <v>619</v>
      </c>
      <c r="R21" t="s">
        <v>619</v>
      </c>
      <c r="W21" t="s">
        <v>767</v>
      </c>
      <c r="X21">
        <v>21</v>
      </c>
      <c r="AH21" s="43" t="s">
        <v>207</v>
      </c>
      <c r="AI21" s="43"/>
      <c r="AJ21" s="24"/>
      <c r="AK21" s="24"/>
      <c r="AL21" s="43" t="s">
        <v>207</v>
      </c>
      <c r="AM21" s="43"/>
      <c r="AN21" s="24" t="s">
        <v>509</v>
      </c>
      <c r="AO21" s="24"/>
      <c r="AP21" s="24"/>
      <c r="AQ21" s="24"/>
      <c r="AR21" s="24" t="s">
        <v>509</v>
      </c>
      <c r="AS21" s="24"/>
      <c r="AT21" s="43" t="s">
        <v>207</v>
      </c>
      <c r="AU21" s="43"/>
      <c r="AV21" s="81" t="s">
        <v>432</v>
      </c>
      <c r="AW21" s="81"/>
      <c r="AX21" s="24"/>
      <c r="AY21" s="24"/>
      <c r="AZ21" s="24"/>
      <c r="BA21" s="24"/>
      <c r="BB21" s="24"/>
      <c r="BC21" s="24"/>
      <c r="BD21" s="24"/>
      <c r="BE21" s="24"/>
      <c r="BF21" s="24" t="s">
        <v>634</v>
      </c>
      <c r="BG21" s="24"/>
      <c r="BH21" s="98" t="s">
        <v>625</v>
      </c>
      <c r="CY21" s="50"/>
    </row>
    <row r="22" spans="1:103" ht="16.5" thickTop="1" thickBot="1" x14ac:dyDescent="0.3">
      <c r="A22" s="6">
        <v>21</v>
      </c>
      <c r="B22" s="6">
        <v>512</v>
      </c>
      <c r="C22" s="6" t="s">
        <v>768</v>
      </c>
      <c r="D22" s="6">
        <v>513.25</v>
      </c>
      <c r="E22" s="6">
        <v>517.75</v>
      </c>
      <c r="F22" s="6" t="s">
        <v>746</v>
      </c>
      <c r="G22" s="6">
        <v>65</v>
      </c>
      <c r="I22" t="s">
        <v>190</v>
      </c>
      <c r="J22" t="s">
        <v>455</v>
      </c>
      <c r="K22" t="str">
        <f t="shared" si="0"/>
        <v>AldanaNariño</v>
      </c>
      <c r="M22" t="s">
        <v>697</v>
      </c>
      <c r="P22" t="s">
        <v>662</v>
      </c>
      <c r="Q22" t="s">
        <v>662</v>
      </c>
      <c r="R22" t="s">
        <v>662</v>
      </c>
      <c r="W22" t="s">
        <v>769</v>
      </c>
      <c r="X22">
        <v>22</v>
      </c>
      <c r="AH22" s="43" t="s">
        <v>208</v>
      </c>
      <c r="AI22" s="43"/>
      <c r="AJ22" s="24"/>
      <c r="AK22" s="24"/>
      <c r="AL22" s="43" t="s">
        <v>208</v>
      </c>
      <c r="AM22" s="43"/>
      <c r="AN22" s="24" t="s">
        <v>217</v>
      </c>
      <c r="AO22" s="24"/>
      <c r="AP22" s="24"/>
      <c r="AQ22" s="24"/>
      <c r="AR22" s="24" t="s">
        <v>217</v>
      </c>
      <c r="AS22" s="24"/>
      <c r="AT22" s="43" t="s">
        <v>208</v>
      </c>
      <c r="AU22" s="43"/>
      <c r="AV22" s="81" t="s">
        <v>433</v>
      </c>
      <c r="AW22" s="81"/>
      <c r="AX22" s="24"/>
      <c r="AY22" s="24"/>
      <c r="AZ22" s="24"/>
      <c r="BA22" s="24"/>
      <c r="BB22" s="24"/>
      <c r="BC22" s="24"/>
      <c r="BD22" s="24"/>
      <c r="BE22" s="24"/>
      <c r="BF22" s="24" t="s">
        <v>706</v>
      </c>
      <c r="BG22" s="24"/>
      <c r="BH22" s="24" t="s">
        <v>706</v>
      </c>
      <c r="CY22" s="50"/>
    </row>
    <row r="23" spans="1:103" ht="16.5" thickTop="1" thickBot="1" x14ac:dyDescent="0.3">
      <c r="A23" s="6">
        <v>22</v>
      </c>
      <c r="B23" s="6">
        <v>518</v>
      </c>
      <c r="C23" s="6">
        <v>524</v>
      </c>
      <c r="D23" s="6">
        <v>519.25</v>
      </c>
      <c r="E23" s="6">
        <v>523.75</v>
      </c>
      <c r="F23" s="6" t="s">
        <v>746</v>
      </c>
      <c r="G23" s="6">
        <v>65</v>
      </c>
      <c r="I23" t="s">
        <v>191</v>
      </c>
      <c r="J23" t="s">
        <v>669</v>
      </c>
      <c r="K23" t="str">
        <f t="shared" si="0"/>
        <v>AlejandríaAntioquia</v>
      </c>
      <c r="M23" t="s">
        <v>455</v>
      </c>
      <c r="P23" t="s">
        <v>652</v>
      </c>
      <c r="Q23" t="s">
        <v>652</v>
      </c>
      <c r="R23" t="s">
        <v>652</v>
      </c>
      <c r="W23" t="s">
        <v>770</v>
      </c>
      <c r="X23">
        <v>23</v>
      </c>
      <c r="AH23" s="43" t="s">
        <v>209</v>
      </c>
      <c r="AI23" s="43"/>
      <c r="AJ23" s="24"/>
      <c r="AK23" s="24"/>
      <c r="AL23" s="43" t="s">
        <v>209</v>
      </c>
      <c r="AM23" s="43"/>
      <c r="AN23" s="24" t="s">
        <v>510</v>
      </c>
      <c r="AO23" s="24"/>
      <c r="AP23" s="24"/>
      <c r="AQ23" s="24"/>
      <c r="AR23" s="24" t="s">
        <v>510</v>
      </c>
      <c r="AS23" s="24"/>
      <c r="AT23" s="43" t="s">
        <v>209</v>
      </c>
      <c r="AU23" s="43"/>
      <c r="AV23" s="82" t="s">
        <v>434</v>
      </c>
      <c r="AW23" s="82"/>
      <c r="AX23" s="24"/>
      <c r="AY23" s="24"/>
      <c r="AZ23" s="24"/>
      <c r="BA23" s="24"/>
      <c r="BB23" s="24"/>
      <c r="BC23" s="24"/>
      <c r="BD23" s="24"/>
      <c r="BE23" s="24"/>
      <c r="BF23" s="24"/>
      <c r="BG23" s="24"/>
      <c r="BH23" s="24"/>
      <c r="CY23" s="51"/>
    </row>
    <row r="24" spans="1:103" ht="16.5" thickTop="1" thickBot="1" x14ac:dyDescent="0.3">
      <c r="A24" s="6">
        <v>23</v>
      </c>
      <c r="B24" s="6">
        <v>524</v>
      </c>
      <c r="C24" s="6">
        <v>530</v>
      </c>
      <c r="D24" s="6">
        <v>525.25</v>
      </c>
      <c r="E24" s="6">
        <v>529.75</v>
      </c>
      <c r="F24" s="6" t="s">
        <v>746</v>
      </c>
      <c r="G24" s="6">
        <v>65</v>
      </c>
      <c r="I24" t="s">
        <v>771</v>
      </c>
      <c r="J24" t="s">
        <v>766</v>
      </c>
      <c r="K24" t="str">
        <f t="shared" si="0"/>
        <v>AlgarroboMagdalena</v>
      </c>
      <c r="M24" t="s">
        <v>687</v>
      </c>
      <c r="P24" t="s">
        <v>627</v>
      </c>
      <c r="Q24" t="s">
        <v>627</v>
      </c>
      <c r="R24" t="s">
        <v>627</v>
      </c>
      <c r="W24" t="s">
        <v>772</v>
      </c>
      <c r="X24">
        <v>24</v>
      </c>
      <c r="AH24" s="43" t="s">
        <v>210</v>
      </c>
      <c r="AI24" s="43"/>
      <c r="AJ24" s="24"/>
      <c r="AK24" s="24"/>
      <c r="AL24" s="43" t="s">
        <v>210</v>
      </c>
      <c r="AM24" s="43"/>
      <c r="AN24" s="24" t="s">
        <v>220</v>
      </c>
      <c r="AO24" s="24"/>
      <c r="AP24" s="24"/>
      <c r="AQ24" s="24"/>
      <c r="AR24" s="24" t="s">
        <v>220</v>
      </c>
      <c r="AS24" s="24"/>
      <c r="AT24" s="43" t="s">
        <v>210</v>
      </c>
      <c r="AU24" s="43"/>
      <c r="AV24" s="81" t="s">
        <v>223</v>
      </c>
      <c r="AW24" s="81"/>
      <c r="AX24" s="24"/>
      <c r="AY24" s="24"/>
      <c r="AZ24" s="24"/>
      <c r="BA24" s="24"/>
      <c r="BB24" s="24"/>
      <c r="BC24" s="24"/>
      <c r="BD24" s="24"/>
      <c r="BE24" s="24"/>
      <c r="BF24" s="24"/>
      <c r="BG24" s="24"/>
      <c r="BH24" s="24"/>
      <c r="CY24" s="50"/>
    </row>
    <row r="25" spans="1:103" ht="16.5" thickTop="1" thickBot="1" x14ac:dyDescent="0.3">
      <c r="A25" s="6">
        <v>24</v>
      </c>
      <c r="B25" s="6">
        <v>530</v>
      </c>
      <c r="C25" s="6">
        <v>536</v>
      </c>
      <c r="D25" s="6">
        <v>531.25</v>
      </c>
      <c r="E25" s="6">
        <v>535.75</v>
      </c>
      <c r="F25" s="6" t="s">
        <v>746</v>
      </c>
      <c r="G25" s="6">
        <v>65</v>
      </c>
      <c r="I25" t="s">
        <v>192</v>
      </c>
      <c r="J25" t="s">
        <v>708</v>
      </c>
      <c r="K25" t="str">
        <f t="shared" si="0"/>
        <v>AlgecirasHuila</v>
      </c>
      <c r="M25" t="s">
        <v>773</v>
      </c>
      <c r="P25" t="s">
        <v>653</v>
      </c>
      <c r="Q25" t="s">
        <v>653</v>
      </c>
      <c r="R25" t="s">
        <v>653</v>
      </c>
      <c r="W25" t="s">
        <v>774</v>
      </c>
      <c r="X25">
        <v>25</v>
      </c>
      <c r="AH25" s="43" t="s">
        <v>211</v>
      </c>
      <c r="AI25" s="43"/>
      <c r="AJ25" s="24"/>
      <c r="AK25" s="24"/>
      <c r="AL25" s="43" t="s">
        <v>211</v>
      </c>
      <c r="AM25" s="43"/>
      <c r="AN25" s="24" t="s">
        <v>232</v>
      </c>
      <c r="AO25" s="24"/>
      <c r="AP25" s="24"/>
      <c r="AQ25" s="24"/>
      <c r="AR25" s="24" t="s">
        <v>232</v>
      </c>
      <c r="AS25" s="24"/>
      <c r="AT25" s="43" t="s">
        <v>211</v>
      </c>
      <c r="AU25" s="43"/>
      <c r="AV25" s="82" t="s">
        <v>226</v>
      </c>
      <c r="AW25" s="82"/>
      <c r="AX25" s="24"/>
      <c r="AY25" s="24"/>
      <c r="AZ25" s="24"/>
      <c r="BA25" s="24"/>
      <c r="BB25" s="24"/>
      <c r="BC25" s="24"/>
      <c r="BD25" s="24"/>
      <c r="BE25" s="24"/>
      <c r="BF25" s="24"/>
      <c r="BG25" s="24"/>
      <c r="BH25" s="24"/>
      <c r="CY25" s="51"/>
    </row>
    <row r="26" spans="1:103" ht="16.5" thickTop="1" thickBot="1" x14ac:dyDescent="0.3">
      <c r="A26" s="6">
        <v>25</v>
      </c>
      <c r="B26" s="6">
        <v>536</v>
      </c>
      <c r="C26" s="6">
        <v>542</v>
      </c>
      <c r="D26" s="6">
        <v>537.25</v>
      </c>
      <c r="E26" s="6">
        <v>541.75</v>
      </c>
      <c r="F26" s="6" t="s">
        <v>746</v>
      </c>
      <c r="G26" s="6">
        <v>65</v>
      </c>
      <c r="I26" t="s">
        <v>775</v>
      </c>
      <c r="J26" t="s">
        <v>735</v>
      </c>
      <c r="K26" t="str">
        <f t="shared" si="0"/>
        <v>AlmaguerCauca</v>
      </c>
      <c r="M26" t="s">
        <v>776</v>
      </c>
      <c r="P26" t="s">
        <v>654</v>
      </c>
      <c r="Q26" t="s">
        <v>654</v>
      </c>
      <c r="R26" t="s">
        <v>777</v>
      </c>
      <c r="W26" t="s">
        <v>778</v>
      </c>
      <c r="X26">
        <v>26</v>
      </c>
      <c r="AH26" s="43" t="s">
        <v>212</v>
      </c>
      <c r="AI26" s="43"/>
      <c r="AJ26" s="24"/>
      <c r="AK26" s="24"/>
      <c r="AL26" s="43" t="s">
        <v>212</v>
      </c>
      <c r="AM26" s="43"/>
      <c r="AN26" s="24" t="s">
        <v>511</v>
      </c>
      <c r="AO26" s="24"/>
      <c r="AP26" s="24"/>
      <c r="AQ26" s="24"/>
      <c r="AR26" s="24" t="s">
        <v>511</v>
      </c>
      <c r="AS26" s="24"/>
      <c r="AT26" s="43" t="s">
        <v>212</v>
      </c>
      <c r="AU26" s="43"/>
      <c r="AV26" s="81" t="s">
        <v>246</v>
      </c>
      <c r="AW26" s="81"/>
      <c r="AX26" s="24"/>
      <c r="AY26" s="24"/>
      <c r="AZ26" s="24"/>
      <c r="BA26" s="24"/>
      <c r="BB26" s="24"/>
      <c r="BC26" s="24"/>
      <c r="BD26" s="24"/>
      <c r="BE26" s="24"/>
      <c r="BF26" s="24"/>
      <c r="BG26" s="24"/>
      <c r="BH26" s="24"/>
      <c r="CY26" s="50"/>
    </row>
    <row r="27" spans="1:103" ht="16.5" thickTop="1" thickBot="1" x14ac:dyDescent="0.3">
      <c r="A27" s="3">
        <v>26</v>
      </c>
      <c r="B27" s="3">
        <v>542</v>
      </c>
      <c r="C27" s="3">
        <v>548</v>
      </c>
      <c r="D27" s="3">
        <v>543.25</v>
      </c>
      <c r="E27" s="3">
        <v>547.75</v>
      </c>
      <c r="F27" s="3" t="s">
        <v>746</v>
      </c>
      <c r="G27" s="3">
        <v>65</v>
      </c>
      <c r="I27" t="s">
        <v>779</v>
      </c>
      <c r="J27" t="s">
        <v>717</v>
      </c>
      <c r="K27" t="str">
        <f t="shared" si="0"/>
        <v>AlmeidaBoyaca</v>
      </c>
      <c r="M27" t="s">
        <v>780</v>
      </c>
      <c r="P27" t="s">
        <v>656</v>
      </c>
      <c r="Q27" t="s">
        <v>656</v>
      </c>
      <c r="R27" t="s">
        <v>781</v>
      </c>
      <c r="W27" t="s">
        <v>782</v>
      </c>
      <c r="X27">
        <v>27</v>
      </c>
      <c r="AH27" s="43" t="s">
        <v>213</v>
      </c>
      <c r="AI27" s="43"/>
      <c r="AJ27" s="24"/>
      <c r="AK27" s="24"/>
      <c r="AL27" s="43" t="s">
        <v>213</v>
      </c>
      <c r="AM27" s="43"/>
      <c r="AN27" s="24" t="s">
        <v>512</v>
      </c>
      <c r="AO27" s="24"/>
      <c r="AP27" s="24"/>
      <c r="AQ27" s="24"/>
      <c r="AR27" s="24" t="s">
        <v>512</v>
      </c>
      <c r="AS27" s="24"/>
      <c r="AT27" s="43" t="s">
        <v>213</v>
      </c>
      <c r="AU27" s="43"/>
      <c r="AV27" s="81" t="s">
        <v>435</v>
      </c>
      <c r="AW27" s="81"/>
      <c r="AX27" s="24"/>
      <c r="AY27" s="24"/>
      <c r="AZ27" s="24"/>
      <c r="BA27" s="24"/>
      <c r="BB27" s="24"/>
      <c r="BC27" s="24"/>
      <c r="BD27" s="24"/>
      <c r="BE27" s="24"/>
      <c r="BF27" s="24"/>
      <c r="BG27" s="24"/>
      <c r="BH27" s="24"/>
      <c r="CY27" s="50"/>
    </row>
    <row r="28" spans="1:103" ht="16.5" thickTop="1" thickBot="1" x14ac:dyDescent="0.3">
      <c r="A28" s="3">
        <v>27</v>
      </c>
      <c r="B28" s="3">
        <v>548</v>
      </c>
      <c r="C28" s="3">
        <v>554</v>
      </c>
      <c r="D28" s="3">
        <v>549.25</v>
      </c>
      <c r="E28" s="3">
        <v>553.75</v>
      </c>
      <c r="F28" s="3" t="s">
        <v>746</v>
      </c>
      <c r="G28" s="3">
        <v>65</v>
      </c>
      <c r="I28" t="s">
        <v>783</v>
      </c>
      <c r="J28" t="s">
        <v>784</v>
      </c>
      <c r="K28" t="str">
        <f t="shared" si="0"/>
        <v>AlpujarraTolima</v>
      </c>
      <c r="M28" t="s">
        <v>730</v>
      </c>
      <c r="P28" t="s">
        <v>623</v>
      </c>
      <c r="Q28" t="s">
        <v>623</v>
      </c>
      <c r="R28" t="s">
        <v>623</v>
      </c>
      <c r="W28" t="s">
        <v>785</v>
      </c>
      <c r="X28">
        <v>28</v>
      </c>
      <c r="AH28" s="43" t="s">
        <v>214</v>
      </c>
      <c r="AI28" s="43"/>
      <c r="AJ28" s="24"/>
      <c r="AK28" s="24"/>
      <c r="AL28" s="43" t="s">
        <v>214</v>
      </c>
      <c r="AM28" s="43"/>
      <c r="AN28" s="24" t="s">
        <v>513</v>
      </c>
      <c r="AO28" s="24"/>
      <c r="AP28" s="24"/>
      <c r="AQ28" s="24"/>
      <c r="AR28" s="24" t="s">
        <v>513</v>
      </c>
      <c r="AS28" s="24"/>
      <c r="AT28" s="43" t="s">
        <v>214</v>
      </c>
      <c r="AU28" s="43"/>
      <c r="AV28" s="81" t="s">
        <v>436</v>
      </c>
      <c r="AW28" s="81"/>
      <c r="AX28" s="24"/>
      <c r="AY28" s="24"/>
      <c r="AZ28" s="24"/>
      <c r="BA28" s="24"/>
      <c r="BB28" s="24"/>
      <c r="BC28" s="24"/>
      <c r="BD28" s="24"/>
      <c r="BE28" s="24"/>
      <c r="BF28" s="24"/>
      <c r="BG28" s="24"/>
      <c r="BH28" s="24"/>
      <c r="CY28" s="50"/>
    </row>
    <row r="29" spans="1:103" ht="16.5" thickTop="1" thickBot="1" x14ac:dyDescent="0.3">
      <c r="A29" s="3">
        <v>28</v>
      </c>
      <c r="B29" s="3">
        <v>554</v>
      </c>
      <c r="C29" s="3">
        <v>560</v>
      </c>
      <c r="D29" s="3">
        <v>555.25</v>
      </c>
      <c r="E29" s="3">
        <v>559.75</v>
      </c>
      <c r="F29" s="3" t="s">
        <v>746</v>
      </c>
      <c r="G29" s="3">
        <v>65</v>
      </c>
      <c r="I29" t="s">
        <v>786</v>
      </c>
      <c r="J29" t="s">
        <v>708</v>
      </c>
      <c r="K29" t="str">
        <f t="shared" si="0"/>
        <v>AltamiraHuila</v>
      </c>
      <c r="M29" t="s">
        <v>787</v>
      </c>
      <c r="P29" t="s">
        <v>611</v>
      </c>
      <c r="Q29" t="s">
        <v>611</v>
      </c>
      <c r="R29" t="s">
        <v>788</v>
      </c>
      <c r="W29" t="s">
        <v>789</v>
      </c>
      <c r="X29">
        <v>29</v>
      </c>
      <c r="AH29" s="43" t="s">
        <v>215</v>
      </c>
      <c r="AI29" s="43"/>
      <c r="AJ29" s="24"/>
      <c r="AK29" s="24"/>
      <c r="AL29" s="43" t="s">
        <v>215</v>
      </c>
      <c r="AM29" s="43"/>
      <c r="AN29" s="24" t="s">
        <v>514</v>
      </c>
      <c r="AO29" s="24"/>
      <c r="AP29" s="24"/>
      <c r="AQ29" s="24"/>
      <c r="AR29" s="24" t="s">
        <v>514</v>
      </c>
      <c r="AS29" s="24"/>
      <c r="AT29" s="43" t="s">
        <v>215</v>
      </c>
      <c r="AU29" s="43"/>
      <c r="AV29" s="81" t="s">
        <v>249</v>
      </c>
      <c r="AW29" s="81"/>
      <c r="AX29" s="24"/>
      <c r="AY29" s="24"/>
      <c r="AZ29" s="24"/>
      <c r="BA29" s="24"/>
      <c r="BB29" s="24"/>
      <c r="BC29" s="24"/>
      <c r="BD29" s="24"/>
      <c r="BE29" s="24"/>
      <c r="BF29" s="24"/>
      <c r="BG29" s="24"/>
      <c r="BH29" s="24"/>
      <c r="CY29" s="50"/>
    </row>
    <row r="30" spans="1:103" ht="16.5" thickTop="1" thickBot="1" x14ac:dyDescent="0.3">
      <c r="A30" s="3">
        <v>29</v>
      </c>
      <c r="B30" s="3">
        <v>560</v>
      </c>
      <c r="C30" s="3">
        <v>566</v>
      </c>
      <c r="D30" s="3">
        <v>561.25</v>
      </c>
      <c r="E30" s="3">
        <v>565.75</v>
      </c>
      <c r="F30" s="3" t="s">
        <v>746</v>
      </c>
      <c r="G30" s="3">
        <v>65</v>
      </c>
      <c r="I30" t="s">
        <v>790</v>
      </c>
      <c r="J30" t="s">
        <v>701</v>
      </c>
      <c r="K30" t="str">
        <f t="shared" si="0"/>
        <v>Alto BaudoChoco</v>
      </c>
      <c r="M30" t="s">
        <v>784</v>
      </c>
      <c r="P30" t="s">
        <v>679</v>
      </c>
      <c r="Q30" t="s">
        <v>658</v>
      </c>
      <c r="R30" t="s">
        <v>791</v>
      </c>
      <c r="W30" t="s">
        <v>792</v>
      </c>
      <c r="X30">
        <v>30</v>
      </c>
      <c r="AH30" s="43" t="s">
        <v>216</v>
      </c>
      <c r="AI30" s="43"/>
      <c r="AJ30" s="24"/>
      <c r="AK30" s="24"/>
      <c r="AL30" s="43" t="s">
        <v>216</v>
      </c>
      <c r="AM30" s="43"/>
      <c r="AN30" s="24" t="s">
        <v>236</v>
      </c>
      <c r="AO30" s="24"/>
      <c r="AP30" s="24"/>
      <c r="AQ30" s="24"/>
      <c r="AR30" s="24" t="s">
        <v>236</v>
      </c>
      <c r="AS30" s="24"/>
      <c r="AT30" s="43" t="s">
        <v>216</v>
      </c>
      <c r="AU30" s="43"/>
      <c r="AV30" s="81" t="s">
        <v>437</v>
      </c>
      <c r="AW30" s="81"/>
      <c r="AX30" s="24"/>
      <c r="AY30" s="24"/>
      <c r="AZ30" s="24"/>
      <c r="BA30" s="24"/>
      <c r="BB30" s="24"/>
      <c r="BC30" s="24"/>
      <c r="BD30" s="24"/>
      <c r="BE30" s="24"/>
      <c r="BF30" s="24"/>
      <c r="BG30" s="24"/>
      <c r="BH30" s="24"/>
      <c r="CY30" s="50"/>
    </row>
    <row r="31" spans="1:103" ht="16.5" thickTop="1" thickBot="1" x14ac:dyDescent="0.3">
      <c r="A31" s="3">
        <v>30</v>
      </c>
      <c r="B31" s="3">
        <v>566</v>
      </c>
      <c r="C31" s="3">
        <v>572</v>
      </c>
      <c r="D31" s="3">
        <v>567.25</v>
      </c>
      <c r="E31" s="3">
        <v>571.75</v>
      </c>
      <c r="F31" s="3" t="s">
        <v>746</v>
      </c>
      <c r="G31" s="3">
        <v>65</v>
      </c>
      <c r="I31" t="s">
        <v>793</v>
      </c>
      <c r="J31" t="s">
        <v>712</v>
      </c>
      <c r="K31" t="str">
        <f t="shared" si="0"/>
        <v>Altos del RosarioBolivar</v>
      </c>
      <c r="M31" t="s">
        <v>765</v>
      </c>
      <c r="P31" t="s">
        <v>680</v>
      </c>
      <c r="Q31" t="s">
        <v>661</v>
      </c>
      <c r="R31" t="s">
        <v>661</v>
      </c>
      <c r="W31" t="s">
        <v>794</v>
      </c>
      <c r="X31">
        <v>31</v>
      </c>
      <c r="AH31" s="43" t="s">
        <v>217</v>
      </c>
      <c r="AI31" s="43"/>
      <c r="AJ31" s="24"/>
      <c r="AK31" s="24"/>
      <c r="AL31" s="43" t="s">
        <v>217</v>
      </c>
      <c r="AM31" s="43"/>
      <c r="AN31" s="24" t="s">
        <v>515</v>
      </c>
      <c r="AO31" s="24"/>
      <c r="AP31" s="24"/>
      <c r="AQ31" s="24"/>
      <c r="AR31" s="24" t="s">
        <v>515</v>
      </c>
      <c r="AS31" s="24"/>
      <c r="AT31" s="43" t="s">
        <v>217</v>
      </c>
      <c r="AU31" s="43"/>
      <c r="AV31" s="81" t="s">
        <v>255</v>
      </c>
      <c r="AW31" s="81"/>
      <c r="AX31" s="24"/>
      <c r="AY31" s="24"/>
      <c r="AZ31" s="24"/>
      <c r="BA31" s="24"/>
      <c r="BB31" s="24"/>
      <c r="BC31" s="24"/>
      <c r="BD31" s="24"/>
      <c r="BE31" s="24"/>
      <c r="BF31" s="24"/>
      <c r="BG31" s="24"/>
      <c r="BH31" s="24"/>
      <c r="CY31" s="50"/>
    </row>
    <row r="32" spans="1:103" ht="16.5" thickTop="1" thickBot="1" x14ac:dyDescent="0.3">
      <c r="A32" s="3">
        <v>31</v>
      </c>
      <c r="B32" s="3">
        <v>572</v>
      </c>
      <c r="C32" s="3">
        <v>578</v>
      </c>
      <c r="D32" s="3">
        <v>573.25</v>
      </c>
      <c r="E32" s="3">
        <v>577.75</v>
      </c>
      <c r="F32" s="3" t="s">
        <v>746</v>
      </c>
      <c r="G32" s="3">
        <v>65</v>
      </c>
      <c r="I32" t="s">
        <v>795</v>
      </c>
      <c r="J32" t="s">
        <v>784</v>
      </c>
      <c r="K32" t="str">
        <f t="shared" si="0"/>
        <v>AlvaradoTolima</v>
      </c>
      <c r="M32" t="s">
        <v>796</v>
      </c>
      <c r="P32" t="s">
        <v>681</v>
      </c>
      <c r="Q32" t="s">
        <v>681</v>
      </c>
      <c r="R32" t="s">
        <v>797</v>
      </c>
      <c r="W32" t="s">
        <v>798</v>
      </c>
      <c r="X32">
        <v>32</v>
      </c>
      <c r="AH32" s="43" t="s">
        <v>218</v>
      </c>
      <c r="AI32" s="43"/>
      <c r="AJ32" s="24"/>
      <c r="AK32" s="24"/>
      <c r="AL32" s="43" t="s">
        <v>218</v>
      </c>
      <c r="AM32" s="43"/>
      <c r="AN32" s="24" t="s">
        <v>516</v>
      </c>
      <c r="AO32" s="24"/>
      <c r="AP32" s="24"/>
      <c r="AQ32" s="24"/>
      <c r="AR32" s="24" t="s">
        <v>516</v>
      </c>
      <c r="AS32" s="24"/>
      <c r="AT32" s="43" t="s">
        <v>218</v>
      </c>
      <c r="AU32" s="43"/>
      <c r="AV32" s="82" t="s">
        <v>438</v>
      </c>
      <c r="AW32" s="82"/>
      <c r="AX32" s="24"/>
      <c r="AY32" s="24"/>
      <c r="AZ32" s="24"/>
      <c r="BA32" s="24"/>
      <c r="BB32" s="24"/>
      <c r="BC32" s="24"/>
      <c r="BD32" s="24"/>
      <c r="BE32" s="24"/>
      <c r="BF32" s="24"/>
      <c r="BG32" s="24"/>
      <c r="BH32" s="24"/>
      <c r="CY32" s="51"/>
    </row>
    <row r="33" spans="1:103" ht="16.5" thickTop="1" thickBot="1" x14ac:dyDescent="0.3">
      <c r="A33" s="4">
        <v>32</v>
      </c>
      <c r="B33" s="4">
        <v>578</v>
      </c>
      <c r="C33" s="4">
        <v>584</v>
      </c>
      <c r="D33" s="4">
        <v>579.25</v>
      </c>
      <c r="E33" s="4">
        <v>583.75</v>
      </c>
      <c r="F33" s="4" t="s">
        <v>746</v>
      </c>
      <c r="G33" s="4">
        <v>65</v>
      </c>
      <c r="I33" t="s">
        <v>799</v>
      </c>
      <c r="J33" t="s">
        <v>669</v>
      </c>
      <c r="K33" t="str">
        <f t="shared" si="0"/>
        <v>AmagáAntioquia</v>
      </c>
      <c r="M33" t="s">
        <v>800</v>
      </c>
      <c r="P33" t="s">
        <v>682</v>
      </c>
      <c r="Q33" t="s">
        <v>648</v>
      </c>
      <c r="R33" t="s">
        <v>801</v>
      </c>
      <c r="W33" t="s">
        <v>802</v>
      </c>
      <c r="X33">
        <v>33</v>
      </c>
      <c r="AH33" s="43" t="s">
        <v>219</v>
      </c>
      <c r="AI33" s="43"/>
      <c r="AJ33" s="24"/>
      <c r="AK33" s="24"/>
      <c r="AL33" s="43" t="s">
        <v>219</v>
      </c>
      <c r="AM33" s="43"/>
      <c r="AN33" s="24" t="s">
        <v>517</v>
      </c>
      <c r="AO33" s="24"/>
      <c r="AP33" s="24"/>
      <c r="AQ33" s="24"/>
      <c r="AR33" s="24" t="s">
        <v>517</v>
      </c>
      <c r="AS33" s="24"/>
      <c r="AT33" s="43" t="s">
        <v>219</v>
      </c>
      <c r="AU33" s="43"/>
      <c r="AV33" s="82" t="s">
        <v>439</v>
      </c>
      <c r="AW33" s="82"/>
      <c r="AX33" s="24"/>
      <c r="AY33" s="24"/>
      <c r="AZ33" s="24"/>
      <c r="BA33" s="24"/>
      <c r="BB33" s="24"/>
      <c r="BC33" s="24"/>
      <c r="BD33" s="24"/>
      <c r="BE33" s="24"/>
      <c r="BF33" s="24"/>
      <c r="BG33" s="24"/>
      <c r="BH33" s="24"/>
      <c r="CY33" s="51"/>
    </row>
    <row r="34" spans="1:103" ht="16.5" thickTop="1" thickBot="1" x14ac:dyDescent="0.3">
      <c r="A34" s="4">
        <v>33</v>
      </c>
      <c r="B34" s="4">
        <v>584</v>
      </c>
      <c r="C34" s="4">
        <v>590</v>
      </c>
      <c r="D34" s="4">
        <v>585.25</v>
      </c>
      <c r="E34" s="4">
        <v>589.75</v>
      </c>
      <c r="F34" s="4" t="s">
        <v>746</v>
      </c>
      <c r="G34" s="4">
        <v>65</v>
      </c>
      <c r="I34" t="s">
        <v>194</v>
      </c>
      <c r="J34" t="s">
        <v>669</v>
      </c>
      <c r="K34" t="str">
        <f t="shared" si="0"/>
        <v>AmalfiAntioquia</v>
      </c>
      <c r="P34" t="s">
        <v>683</v>
      </c>
      <c r="Q34" t="s">
        <v>639</v>
      </c>
      <c r="R34" t="s">
        <v>803</v>
      </c>
      <c r="W34" t="s">
        <v>804</v>
      </c>
      <c r="X34">
        <v>34</v>
      </c>
      <c r="AH34" s="43" t="s">
        <v>220</v>
      </c>
      <c r="AI34" s="43"/>
      <c r="AJ34" s="24"/>
      <c r="AK34" s="24"/>
      <c r="AL34" s="43" t="s">
        <v>220</v>
      </c>
      <c r="AM34" s="43"/>
      <c r="AN34" s="24" t="s">
        <v>437</v>
      </c>
      <c r="AO34" s="24"/>
      <c r="AP34" s="24"/>
      <c r="AQ34" s="24"/>
      <c r="AR34" s="24" t="s">
        <v>437</v>
      </c>
      <c r="AS34" s="24"/>
      <c r="AT34" s="43" t="s">
        <v>220</v>
      </c>
      <c r="AU34" s="43"/>
      <c r="AV34" s="81" t="s">
        <v>440</v>
      </c>
      <c r="AW34" s="81"/>
      <c r="AX34" s="24"/>
      <c r="AY34" s="24"/>
      <c r="AZ34" s="24"/>
      <c r="BA34" s="24"/>
      <c r="BB34" s="24"/>
      <c r="BC34" s="24"/>
      <c r="BD34" s="24"/>
      <c r="BE34" s="24"/>
      <c r="BF34" s="24"/>
      <c r="BG34" s="24"/>
      <c r="BH34" s="24"/>
      <c r="CY34" s="50"/>
    </row>
    <row r="35" spans="1:103" ht="16.5" thickTop="1" thickBot="1" x14ac:dyDescent="0.3">
      <c r="A35" s="4">
        <v>34</v>
      </c>
      <c r="B35" s="4">
        <v>590</v>
      </c>
      <c r="C35" s="4">
        <v>596</v>
      </c>
      <c r="D35" s="4">
        <v>591.25</v>
      </c>
      <c r="E35" s="4">
        <v>595.75</v>
      </c>
      <c r="F35" s="4" t="s">
        <v>746</v>
      </c>
      <c r="G35" s="4">
        <v>65</v>
      </c>
      <c r="I35" t="s">
        <v>805</v>
      </c>
      <c r="J35" t="s">
        <v>784</v>
      </c>
      <c r="K35" t="str">
        <f t="shared" si="0"/>
        <v>AmbalemaTolima</v>
      </c>
      <c r="P35" t="s">
        <v>13</v>
      </c>
      <c r="Q35" t="s">
        <v>13</v>
      </c>
      <c r="W35" t="s">
        <v>806</v>
      </c>
      <c r="X35">
        <v>35</v>
      </c>
      <c r="AH35" s="43" t="s">
        <v>221</v>
      </c>
      <c r="AI35" s="43"/>
      <c r="AJ35" s="24"/>
      <c r="AK35" s="24"/>
      <c r="AL35" s="43" t="s">
        <v>221</v>
      </c>
      <c r="AM35" s="43"/>
      <c r="AN35" s="24" t="s">
        <v>518</v>
      </c>
      <c r="AO35" s="24"/>
      <c r="AP35" s="24"/>
      <c r="AQ35" s="24"/>
      <c r="AR35" s="24" t="s">
        <v>518</v>
      </c>
      <c r="AS35" s="24"/>
      <c r="AT35" s="43" t="s">
        <v>221</v>
      </c>
      <c r="AU35" s="43"/>
      <c r="AV35" s="82" t="s">
        <v>441</v>
      </c>
      <c r="AW35" s="82"/>
      <c r="AX35" s="24"/>
      <c r="AY35" s="24"/>
      <c r="AZ35" s="24"/>
      <c r="BA35" s="24"/>
      <c r="BB35" s="24"/>
      <c r="BC35" s="24"/>
      <c r="BD35" s="24"/>
      <c r="BE35" s="24"/>
      <c r="BF35" s="24"/>
      <c r="BG35" s="24"/>
      <c r="BH35" s="24"/>
      <c r="CY35" s="51"/>
    </row>
    <row r="36" spans="1:103" ht="16.5" thickTop="1" thickBot="1" x14ac:dyDescent="0.3">
      <c r="A36" s="4">
        <v>35</v>
      </c>
      <c r="B36" s="4">
        <v>596</v>
      </c>
      <c r="C36" s="4">
        <v>602</v>
      </c>
      <c r="D36" s="4">
        <v>597.25</v>
      </c>
      <c r="E36" s="4">
        <v>601.75</v>
      </c>
      <c r="F36" s="4" t="s">
        <v>746</v>
      </c>
      <c r="G36" s="4">
        <v>65</v>
      </c>
      <c r="I36" t="s">
        <v>807</v>
      </c>
      <c r="J36" t="s">
        <v>721</v>
      </c>
      <c r="K36" t="str">
        <f t="shared" si="0"/>
        <v>AnapoimaCundinamarca</v>
      </c>
      <c r="W36" t="s">
        <v>808</v>
      </c>
      <c r="X36">
        <v>36</v>
      </c>
      <c r="AH36" s="43" t="s">
        <v>222</v>
      </c>
      <c r="AI36" s="43"/>
      <c r="AJ36" s="24"/>
      <c r="AK36" s="24"/>
      <c r="AL36" s="43" t="s">
        <v>222</v>
      </c>
      <c r="AM36" s="43"/>
      <c r="AN36" s="24" t="s">
        <v>519</v>
      </c>
      <c r="AO36" s="24"/>
      <c r="AP36" s="24"/>
      <c r="AQ36" s="24"/>
      <c r="AR36" s="24" t="s">
        <v>519</v>
      </c>
      <c r="AS36" s="24"/>
      <c r="AT36" s="43" t="s">
        <v>222</v>
      </c>
      <c r="AU36" s="43"/>
      <c r="AV36" s="81" t="s">
        <v>442</v>
      </c>
      <c r="AW36" s="81"/>
      <c r="AX36" s="24"/>
      <c r="AY36" s="24"/>
      <c r="AZ36" s="24"/>
      <c r="BA36" s="24"/>
      <c r="BB36" s="24"/>
      <c r="BC36" s="24"/>
      <c r="BD36" s="24"/>
      <c r="BE36" s="24"/>
      <c r="BF36" s="24"/>
      <c r="BG36" s="24"/>
      <c r="BH36" s="24"/>
      <c r="CY36" s="50"/>
    </row>
    <row r="37" spans="1:103" ht="16.5" thickTop="1" thickBot="1" x14ac:dyDescent="0.3">
      <c r="A37" s="4">
        <v>36</v>
      </c>
      <c r="B37" s="4">
        <v>602</v>
      </c>
      <c r="C37" s="4">
        <v>608</v>
      </c>
      <c r="D37" s="4">
        <v>603.25</v>
      </c>
      <c r="E37" s="4">
        <v>607.75</v>
      </c>
      <c r="F37" s="4" t="s">
        <v>746</v>
      </c>
      <c r="G37" s="4">
        <v>65</v>
      </c>
      <c r="I37" t="s">
        <v>809</v>
      </c>
      <c r="J37" t="s">
        <v>455</v>
      </c>
      <c r="K37" t="str">
        <f t="shared" si="0"/>
        <v>AncuyáNariño</v>
      </c>
      <c r="W37" t="s">
        <v>810</v>
      </c>
      <c r="X37">
        <v>37</v>
      </c>
      <c r="AH37" s="43" t="s">
        <v>223</v>
      </c>
      <c r="AI37" s="43"/>
      <c r="AJ37" s="24"/>
      <c r="AK37" s="24"/>
      <c r="AL37" s="43" t="s">
        <v>223</v>
      </c>
      <c r="AM37" s="43"/>
      <c r="AN37" s="24" t="s">
        <v>520</v>
      </c>
      <c r="AO37" s="24"/>
      <c r="AP37" s="24"/>
      <c r="AQ37" s="24"/>
      <c r="AR37" s="24" t="s">
        <v>520</v>
      </c>
      <c r="AS37" s="24"/>
      <c r="AT37" s="43" t="s">
        <v>223</v>
      </c>
      <c r="AU37" s="43"/>
      <c r="AV37" s="81" t="s">
        <v>443</v>
      </c>
      <c r="AW37" s="81"/>
      <c r="AX37" s="24"/>
      <c r="AY37" s="24"/>
      <c r="AZ37" s="24"/>
      <c r="BA37" s="24"/>
      <c r="BB37" s="24"/>
      <c r="BC37" s="24"/>
      <c r="BD37" s="24"/>
      <c r="BE37" s="24"/>
      <c r="BF37" s="24"/>
      <c r="BG37" s="24"/>
      <c r="BH37" s="24"/>
      <c r="CY37" s="50"/>
    </row>
    <row r="38" spans="1:103" ht="16.5" thickTop="1" thickBot="1" x14ac:dyDescent="0.3">
      <c r="A38" s="4" t="s">
        <v>811</v>
      </c>
      <c r="B38" s="4">
        <v>608</v>
      </c>
      <c r="C38" s="4">
        <v>614</v>
      </c>
      <c r="D38" s="4">
        <v>609.25</v>
      </c>
      <c r="E38" s="4">
        <v>613.75</v>
      </c>
      <c r="F38" s="4" t="s">
        <v>746</v>
      </c>
      <c r="G38" s="4">
        <v>65</v>
      </c>
      <c r="I38" t="s">
        <v>495</v>
      </c>
      <c r="J38" t="s">
        <v>765</v>
      </c>
      <c r="K38" t="str">
        <f t="shared" si="0"/>
        <v>AndalucíaValle del Cauca</v>
      </c>
      <c r="W38" t="s">
        <v>812</v>
      </c>
      <c r="X38">
        <v>38</v>
      </c>
      <c r="AH38" s="43" t="s">
        <v>224</v>
      </c>
      <c r="AI38" s="43"/>
      <c r="AJ38" s="24"/>
      <c r="AK38" s="24"/>
      <c r="AL38" s="43" t="s">
        <v>224</v>
      </c>
      <c r="AM38" s="43"/>
      <c r="AN38" s="24" t="s">
        <v>255</v>
      </c>
      <c r="AO38" s="24"/>
      <c r="AP38" s="24"/>
      <c r="AQ38" s="24"/>
      <c r="AR38" s="24" t="s">
        <v>255</v>
      </c>
      <c r="AS38" s="24"/>
      <c r="AT38" s="43" t="s">
        <v>224</v>
      </c>
      <c r="AU38" s="43"/>
      <c r="AV38" s="81" t="s">
        <v>444</v>
      </c>
      <c r="AW38" s="81"/>
      <c r="AX38" s="24"/>
      <c r="AY38" s="24"/>
      <c r="AZ38" s="24"/>
      <c r="BA38" s="24"/>
      <c r="BB38" s="24"/>
      <c r="BC38" s="24"/>
      <c r="BD38" s="24"/>
      <c r="BE38" s="24"/>
      <c r="BF38" s="24"/>
      <c r="BG38" s="24"/>
      <c r="BH38" s="24"/>
      <c r="CY38" s="50"/>
    </row>
    <row r="39" spans="1:103" ht="16.5" thickTop="1" thickBot="1" x14ac:dyDescent="0.3">
      <c r="A39" s="3">
        <v>38</v>
      </c>
      <c r="B39" s="5">
        <v>614</v>
      </c>
      <c r="C39" s="3">
        <v>620</v>
      </c>
      <c r="D39" s="3">
        <v>615.25</v>
      </c>
      <c r="E39" s="3">
        <v>619.75</v>
      </c>
      <c r="F39" s="3" t="s">
        <v>746</v>
      </c>
      <c r="G39" s="3">
        <v>65</v>
      </c>
      <c r="I39" t="s">
        <v>195</v>
      </c>
      <c r="J39" t="s">
        <v>669</v>
      </c>
      <c r="K39" t="str">
        <f t="shared" si="0"/>
        <v>AndesAntioquia</v>
      </c>
      <c r="W39" t="s">
        <v>813</v>
      </c>
      <c r="X39">
        <v>39</v>
      </c>
      <c r="AH39" s="43" t="s">
        <v>225</v>
      </c>
      <c r="AI39" s="43"/>
      <c r="AJ39" s="24"/>
      <c r="AK39" s="24"/>
      <c r="AL39" s="43" t="s">
        <v>225</v>
      </c>
      <c r="AM39" s="43"/>
      <c r="AN39" s="24" t="s">
        <v>256</v>
      </c>
      <c r="AO39" s="24"/>
      <c r="AP39" s="24"/>
      <c r="AQ39" s="24"/>
      <c r="AR39" s="24" t="s">
        <v>256</v>
      </c>
      <c r="AS39" s="24"/>
      <c r="AT39" s="43" t="s">
        <v>225</v>
      </c>
      <c r="AU39" s="43"/>
      <c r="AV39" s="81" t="s">
        <v>268</v>
      </c>
      <c r="AW39" s="81"/>
      <c r="AX39" s="24"/>
      <c r="AY39" s="24"/>
      <c r="AZ39" s="24"/>
      <c r="BA39" s="24"/>
      <c r="BB39" s="24"/>
      <c r="BC39" s="24"/>
      <c r="BD39" s="24"/>
      <c r="BE39" s="24"/>
      <c r="BF39" s="24"/>
      <c r="BG39" s="24"/>
      <c r="BH39" s="24"/>
      <c r="CY39" s="50"/>
    </row>
    <row r="40" spans="1:103" ht="16.5" thickTop="1" thickBot="1" x14ac:dyDescent="0.3">
      <c r="A40" s="3">
        <v>39</v>
      </c>
      <c r="B40" s="5">
        <v>620</v>
      </c>
      <c r="C40" s="3">
        <v>626</v>
      </c>
      <c r="D40" s="3">
        <v>621.25</v>
      </c>
      <c r="E40" s="3">
        <v>625.75</v>
      </c>
      <c r="F40" s="3" t="s">
        <v>746</v>
      </c>
      <c r="G40" s="3">
        <v>65</v>
      </c>
      <c r="I40" t="s">
        <v>814</v>
      </c>
      <c r="J40" t="s">
        <v>669</v>
      </c>
      <c r="K40" t="str">
        <f t="shared" si="0"/>
        <v>AngelópolisAntioquia</v>
      </c>
      <c r="L40" s="38" t="s">
        <v>25</v>
      </c>
      <c r="M40" s="38" t="s">
        <v>26</v>
      </c>
      <c r="N40" s="38" t="s">
        <v>27</v>
      </c>
      <c r="O40" s="38" t="s">
        <v>815</v>
      </c>
      <c r="Q40" s="108" t="s">
        <v>816</v>
      </c>
      <c r="R40" s="26" t="s">
        <v>817</v>
      </c>
      <c r="S40" s="9" t="s">
        <v>818</v>
      </c>
      <c r="T40" s="9"/>
      <c r="W40" t="s">
        <v>819</v>
      </c>
      <c r="X40">
        <v>40</v>
      </c>
      <c r="AH40" s="43" t="s">
        <v>226</v>
      </c>
      <c r="AI40" s="43"/>
      <c r="AJ40" s="24"/>
      <c r="AK40" s="24"/>
      <c r="AL40" s="43" t="s">
        <v>226</v>
      </c>
      <c r="AM40" s="43"/>
      <c r="AN40" s="24" t="s">
        <v>521</v>
      </c>
      <c r="AO40" s="24"/>
      <c r="AP40" s="24"/>
      <c r="AQ40" s="24"/>
      <c r="AR40" s="24" t="s">
        <v>521</v>
      </c>
      <c r="AS40" s="24"/>
      <c r="AT40" s="43" t="s">
        <v>226</v>
      </c>
      <c r="AU40" s="43"/>
      <c r="AV40" s="82" t="s">
        <v>445</v>
      </c>
      <c r="AW40" s="82"/>
      <c r="AX40" s="24"/>
      <c r="AY40" s="24"/>
      <c r="AZ40" s="24"/>
      <c r="BA40" s="24"/>
      <c r="BB40" s="24"/>
      <c r="BC40" s="24"/>
      <c r="BD40" s="24"/>
      <c r="BE40" s="24"/>
      <c r="BF40" s="24"/>
      <c r="BG40" s="24"/>
      <c r="BH40" s="24"/>
      <c r="CY40" s="51"/>
    </row>
    <row r="41" spans="1:103" ht="16.5" thickTop="1" thickBot="1" x14ac:dyDescent="0.3">
      <c r="A41" s="3">
        <v>40</v>
      </c>
      <c r="B41" s="5">
        <v>626</v>
      </c>
      <c r="C41" s="3">
        <v>632</v>
      </c>
      <c r="D41" s="3">
        <v>627.25</v>
      </c>
      <c r="E41" s="3">
        <v>631.75</v>
      </c>
      <c r="F41" s="3" t="s">
        <v>746</v>
      </c>
      <c r="G41" s="3">
        <v>65</v>
      </c>
      <c r="I41" t="s">
        <v>196</v>
      </c>
      <c r="J41" t="s">
        <v>669</v>
      </c>
      <c r="K41" t="str">
        <f t="shared" si="0"/>
        <v>AngosturaAntioquia</v>
      </c>
      <c r="L41" s="32" t="s">
        <v>820</v>
      </c>
      <c r="M41" s="32" t="s">
        <v>821</v>
      </c>
      <c r="N41" s="33" t="s">
        <v>822</v>
      </c>
      <c r="O41" s="34" t="s">
        <v>823</v>
      </c>
      <c r="Q41" s="110" t="s">
        <v>832</v>
      </c>
      <c r="R41" s="40" t="s">
        <v>833</v>
      </c>
      <c r="S41" s="40" t="s">
        <v>824</v>
      </c>
      <c r="T41" s="9"/>
      <c r="W41" t="s">
        <v>825</v>
      </c>
      <c r="X41">
        <v>41</v>
      </c>
      <c r="AH41" s="43" t="s">
        <v>227</v>
      </c>
      <c r="AI41" s="43"/>
      <c r="AJ41" s="24"/>
      <c r="AK41" s="24"/>
      <c r="AL41" s="43" t="s">
        <v>227</v>
      </c>
      <c r="AM41" s="43"/>
      <c r="AN41" s="24" t="s">
        <v>522</v>
      </c>
      <c r="AO41" s="24"/>
      <c r="AP41" s="24"/>
      <c r="AQ41" s="24"/>
      <c r="AR41" s="24" t="s">
        <v>522</v>
      </c>
      <c r="AS41" s="24"/>
      <c r="AT41" s="43" t="s">
        <v>227</v>
      </c>
      <c r="AU41" s="43"/>
      <c r="AV41" s="81" t="s">
        <v>273</v>
      </c>
      <c r="AW41" s="81"/>
      <c r="AX41" s="24"/>
      <c r="AY41" s="24"/>
      <c r="AZ41" s="24"/>
      <c r="BA41" s="24"/>
      <c r="BB41" s="24"/>
      <c r="BC41" s="24"/>
      <c r="BD41" s="24"/>
      <c r="BE41" s="24"/>
      <c r="BF41" s="24"/>
      <c r="BG41" s="24"/>
      <c r="BH41" s="24"/>
      <c r="CY41" s="50"/>
    </row>
    <row r="42" spans="1:103" ht="16.5" thickTop="1" thickBot="1" x14ac:dyDescent="0.3">
      <c r="A42" s="3">
        <v>41</v>
      </c>
      <c r="B42" s="5">
        <v>632</v>
      </c>
      <c r="C42" s="3">
        <v>638</v>
      </c>
      <c r="D42" s="3">
        <v>633.25</v>
      </c>
      <c r="E42" s="3">
        <v>637.75</v>
      </c>
      <c r="F42" s="3" t="s">
        <v>826</v>
      </c>
      <c r="G42" s="3">
        <v>70</v>
      </c>
      <c r="I42" t="s">
        <v>827</v>
      </c>
      <c r="J42" t="s">
        <v>721</v>
      </c>
      <c r="K42" t="str">
        <f t="shared" si="0"/>
        <v>AnolaimaCundinamarca</v>
      </c>
      <c r="L42" s="32" t="s">
        <v>828</v>
      </c>
      <c r="M42" s="32" t="s">
        <v>829</v>
      </c>
      <c r="N42" s="33" t="s">
        <v>830</v>
      </c>
      <c r="O42" s="35" t="s">
        <v>831</v>
      </c>
      <c r="Q42" s="110" t="s">
        <v>838</v>
      </c>
      <c r="R42" s="40" t="s">
        <v>839</v>
      </c>
      <c r="S42" s="40" t="s">
        <v>824</v>
      </c>
      <c r="T42" s="9"/>
      <c r="W42" t="s">
        <v>834</v>
      </c>
      <c r="X42">
        <v>42</v>
      </c>
      <c r="AH42" s="43" t="s">
        <v>228</v>
      </c>
      <c r="AI42" s="43"/>
      <c r="AJ42" s="24"/>
      <c r="AK42" s="24"/>
      <c r="AL42" s="43" t="s">
        <v>228</v>
      </c>
      <c r="AM42" s="43"/>
      <c r="AN42" s="24" t="s">
        <v>523</v>
      </c>
      <c r="AO42" s="24"/>
      <c r="AP42" s="24"/>
      <c r="AQ42" s="24"/>
      <c r="AR42" s="24" t="s">
        <v>523</v>
      </c>
      <c r="AS42" s="24"/>
      <c r="AT42" s="43" t="s">
        <v>228</v>
      </c>
      <c r="AU42" s="43"/>
      <c r="AV42" s="81" t="s">
        <v>446</v>
      </c>
      <c r="AW42" s="81"/>
      <c r="AX42" s="24"/>
      <c r="AY42" s="24"/>
      <c r="AZ42" s="24"/>
      <c r="BA42" s="24"/>
      <c r="BB42" s="24"/>
      <c r="BC42" s="24"/>
      <c r="BD42" s="24"/>
      <c r="BE42" s="24"/>
      <c r="BF42" s="24"/>
      <c r="BG42" s="24"/>
      <c r="BH42" s="24"/>
      <c r="CY42" s="50"/>
    </row>
    <row r="43" spans="1:103" ht="16.5" thickTop="1" thickBot="1" x14ac:dyDescent="0.3">
      <c r="A43" s="3">
        <v>42</v>
      </c>
      <c r="B43" s="3">
        <v>638</v>
      </c>
      <c r="C43" s="3">
        <v>644</v>
      </c>
      <c r="D43" s="3">
        <v>639.25</v>
      </c>
      <c r="E43" s="3">
        <v>643.75</v>
      </c>
      <c r="F43" s="3" t="s">
        <v>826</v>
      </c>
      <c r="G43" s="3">
        <v>70</v>
      </c>
      <c r="I43" t="s">
        <v>423</v>
      </c>
      <c r="J43" t="s">
        <v>669</v>
      </c>
      <c r="K43" t="str">
        <f t="shared" si="0"/>
        <v>AnoríAntioquia</v>
      </c>
      <c r="L43" s="32" t="s">
        <v>835</v>
      </c>
      <c r="N43" s="32" t="s">
        <v>836</v>
      </c>
      <c r="O43" s="35" t="s">
        <v>837</v>
      </c>
      <c r="Q43" s="110" t="s">
        <v>843</v>
      </c>
      <c r="R43" s="40" t="s">
        <v>844</v>
      </c>
      <c r="S43" s="40" t="s">
        <v>824</v>
      </c>
      <c r="W43" t="s">
        <v>840</v>
      </c>
      <c r="X43">
        <v>43</v>
      </c>
      <c r="AH43" s="43" t="s">
        <v>229</v>
      </c>
      <c r="AI43" s="43"/>
      <c r="AJ43" s="24"/>
      <c r="AK43" s="24"/>
      <c r="AL43" s="43" t="s">
        <v>229</v>
      </c>
      <c r="AM43" s="43"/>
      <c r="AN43" s="24" t="s">
        <v>369</v>
      </c>
      <c r="AO43" s="24"/>
      <c r="AP43" s="24"/>
      <c r="AQ43" s="24"/>
      <c r="AR43" s="24" t="s">
        <v>369</v>
      </c>
      <c r="AS43" s="24"/>
      <c r="AT43" s="43" t="s">
        <v>229</v>
      </c>
      <c r="AU43" s="43"/>
      <c r="AV43" s="81" t="s">
        <v>277</v>
      </c>
      <c r="AW43" s="81"/>
      <c r="AX43" s="24"/>
      <c r="AY43" s="24"/>
      <c r="AZ43" s="24"/>
      <c r="BA43" s="24"/>
      <c r="BB43" s="24"/>
      <c r="BC43" s="24"/>
      <c r="BD43" s="24"/>
      <c r="BE43" s="24"/>
      <c r="BF43" s="24"/>
      <c r="BG43" s="24"/>
      <c r="BH43" s="24"/>
      <c r="CY43" s="50"/>
    </row>
    <row r="44" spans="1:103" ht="16.5" thickTop="1" thickBot="1" x14ac:dyDescent="0.3">
      <c r="A44" s="3">
        <v>43</v>
      </c>
      <c r="B44" s="3">
        <v>644</v>
      </c>
      <c r="C44" s="3">
        <v>650</v>
      </c>
      <c r="D44" s="3">
        <v>645.25</v>
      </c>
      <c r="E44" s="3">
        <v>649.75</v>
      </c>
      <c r="F44" s="3" t="s">
        <v>826</v>
      </c>
      <c r="G44" s="3">
        <v>70</v>
      </c>
      <c r="I44" t="s">
        <v>841</v>
      </c>
      <c r="J44" t="s">
        <v>219</v>
      </c>
      <c r="K44" t="str">
        <f t="shared" si="0"/>
        <v>AnsermaCaldas</v>
      </c>
      <c r="O44" s="35" t="s">
        <v>842</v>
      </c>
      <c r="Q44" s="110" t="s">
        <v>848</v>
      </c>
      <c r="R44" s="40" t="s">
        <v>849</v>
      </c>
      <c r="S44" s="40" t="s">
        <v>824</v>
      </c>
      <c r="W44" t="s">
        <v>845</v>
      </c>
      <c r="X44">
        <v>44</v>
      </c>
      <c r="AH44" s="43" t="s">
        <v>230</v>
      </c>
      <c r="AI44" s="43"/>
      <c r="AJ44" s="24"/>
      <c r="AK44" s="24"/>
      <c r="AL44" s="43" t="s">
        <v>230</v>
      </c>
      <c r="AM44" s="43"/>
      <c r="AN44" s="24" t="s">
        <v>524</v>
      </c>
      <c r="AO44" s="24"/>
      <c r="AP44" s="24"/>
      <c r="AQ44" s="24"/>
      <c r="AR44" s="24" t="s">
        <v>524</v>
      </c>
      <c r="AS44" s="24"/>
      <c r="AT44" s="43" t="s">
        <v>230</v>
      </c>
      <c r="AU44" s="43"/>
      <c r="AV44" s="81" t="s">
        <v>447</v>
      </c>
      <c r="AW44" s="81"/>
      <c r="AX44" s="24"/>
      <c r="AY44" s="24"/>
      <c r="AZ44" s="24"/>
      <c r="BA44" s="24"/>
      <c r="BB44" s="24"/>
      <c r="BC44" s="24"/>
      <c r="BD44" s="24"/>
      <c r="BE44" s="24"/>
      <c r="BF44" s="24"/>
      <c r="BG44" s="24"/>
      <c r="BH44" s="24"/>
      <c r="CY44" s="50"/>
    </row>
    <row r="45" spans="1:103" ht="16.5" thickTop="1" thickBot="1" x14ac:dyDescent="0.3">
      <c r="A45" s="4">
        <v>44</v>
      </c>
      <c r="B45" s="4">
        <v>650</v>
      </c>
      <c r="C45" s="4">
        <v>656</v>
      </c>
      <c r="D45" s="4">
        <v>651.25</v>
      </c>
      <c r="E45" s="4">
        <v>655.75</v>
      </c>
      <c r="F45" s="4" t="s">
        <v>826</v>
      </c>
      <c r="G45" s="4">
        <v>70</v>
      </c>
      <c r="I45" t="s">
        <v>846</v>
      </c>
      <c r="J45" t="s">
        <v>765</v>
      </c>
      <c r="K45" t="str">
        <f t="shared" si="0"/>
        <v>AnsermanuevoValle del Cauca</v>
      </c>
      <c r="O45" s="35" t="s">
        <v>847</v>
      </c>
      <c r="Q45" s="110" t="s">
        <v>852</v>
      </c>
      <c r="R45" s="40" t="s">
        <v>853</v>
      </c>
      <c r="S45" s="40" t="s">
        <v>854</v>
      </c>
      <c r="W45" t="s">
        <v>850</v>
      </c>
      <c r="X45">
        <v>45</v>
      </c>
      <c r="AH45" s="43" t="s">
        <v>231</v>
      </c>
      <c r="AI45" s="43"/>
      <c r="AJ45" s="24"/>
      <c r="AK45" s="24"/>
      <c r="AL45" s="43" t="s">
        <v>231</v>
      </c>
      <c r="AM45" s="43"/>
      <c r="AN45" s="24" t="s">
        <v>525</v>
      </c>
      <c r="AO45" s="24"/>
      <c r="AP45" s="24"/>
      <c r="AQ45" s="24"/>
      <c r="AR45" s="24" t="s">
        <v>525</v>
      </c>
      <c r="AS45" s="24"/>
      <c r="AT45" s="43" t="s">
        <v>231</v>
      </c>
      <c r="AU45" s="43"/>
      <c r="AV45" s="81" t="s">
        <v>281</v>
      </c>
      <c r="AW45" s="81"/>
      <c r="AX45" s="24"/>
      <c r="AY45" s="24"/>
      <c r="AZ45" s="24"/>
      <c r="BA45" s="24"/>
      <c r="BB45" s="24"/>
      <c r="BC45" s="24"/>
      <c r="BD45" s="24"/>
      <c r="BE45" s="24"/>
      <c r="BF45" s="24"/>
      <c r="BG45" s="24"/>
      <c r="BH45" s="24"/>
      <c r="CY45" s="50"/>
    </row>
    <row r="46" spans="1:103" ht="16.5" thickTop="1" thickBot="1" x14ac:dyDescent="0.3">
      <c r="A46" s="4">
        <v>45</v>
      </c>
      <c r="B46" s="4">
        <v>656</v>
      </c>
      <c r="C46" s="4">
        <v>662</v>
      </c>
      <c r="D46" s="4">
        <v>657.25</v>
      </c>
      <c r="E46" s="4">
        <v>661.75</v>
      </c>
      <c r="F46" s="4" t="s">
        <v>826</v>
      </c>
      <c r="G46" s="4">
        <v>70</v>
      </c>
      <c r="I46" t="s">
        <v>851</v>
      </c>
      <c r="J46" t="s">
        <v>669</v>
      </c>
      <c r="K46" t="str">
        <f t="shared" si="0"/>
        <v>AnzaAntioquia</v>
      </c>
      <c r="Q46" s="110" t="s">
        <v>860</v>
      </c>
      <c r="R46" s="40" t="s">
        <v>861</v>
      </c>
      <c r="S46" s="40" t="s">
        <v>824</v>
      </c>
      <c r="W46" t="s">
        <v>855</v>
      </c>
      <c r="X46">
        <v>46</v>
      </c>
      <c r="AH46" s="43" t="s">
        <v>232</v>
      </c>
      <c r="AI46" s="43"/>
      <c r="AJ46" s="24"/>
      <c r="AK46" s="24"/>
      <c r="AL46" s="43" t="s">
        <v>232</v>
      </c>
      <c r="AM46" s="43"/>
      <c r="AN46" s="24" t="s">
        <v>526</v>
      </c>
      <c r="AO46" s="24"/>
      <c r="AP46" s="24"/>
      <c r="AQ46" s="24"/>
      <c r="AR46" s="24" t="s">
        <v>526</v>
      </c>
      <c r="AS46" s="24"/>
      <c r="AT46" s="43" t="s">
        <v>232</v>
      </c>
      <c r="AU46" s="43"/>
      <c r="AV46" s="81" t="s">
        <v>448</v>
      </c>
      <c r="AW46" s="81"/>
      <c r="AX46" s="24"/>
      <c r="AY46" s="24"/>
      <c r="AZ46" s="24"/>
      <c r="BA46" s="24"/>
      <c r="BB46" s="24"/>
      <c r="BC46" s="24"/>
      <c r="BD46" s="24"/>
      <c r="BE46" s="24"/>
      <c r="BF46" s="24"/>
      <c r="BG46" s="24"/>
      <c r="BH46" s="24"/>
      <c r="CY46" s="50"/>
    </row>
    <row r="47" spans="1:103" ht="16.5" thickTop="1" thickBot="1" x14ac:dyDescent="0.3">
      <c r="A47" s="4">
        <v>46</v>
      </c>
      <c r="B47" s="4">
        <v>662</v>
      </c>
      <c r="C47" s="4">
        <v>668</v>
      </c>
      <c r="D47" s="4">
        <v>663.25</v>
      </c>
      <c r="E47" s="4">
        <v>667.75</v>
      </c>
      <c r="F47" s="4" t="s">
        <v>826</v>
      </c>
      <c r="G47" s="4">
        <v>70</v>
      </c>
      <c r="I47" t="s">
        <v>856</v>
      </c>
      <c r="J47" t="s">
        <v>784</v>
      </c>
      <c r="K47" t="str">
        <f t="shared" si="0"/>
        <v>AnzoáteguiTolima</v>
      </c>
      <c r="L47" s="36" t="s">
        <v>857</v>
      </c>
      <c r="M47" s="38" t="s">
        <v>858</v>
      </c>
      <c r="N47" s="38" t="s">
        <v>859</v>
      </c>
      <c r="O47" s="109" t="s">
        <v>903</v>
      </c>
      <c r="Q47" s="110" t="s">
        <v>866</v>
      </c>
      <c r="R47" s="40" t="s">
        <v>867</v>
      </c>
      <c r="S47" s="40" t="s">
        <v>854</v>
      </c>
      <c r="W47" t="s">
        <v>862</v>
      </c>
      <c r="X47">
        <v>47</v>
      </c>
      <c r="AH47" s="43" t="s">
        <v>233</v>
      </c>
      <c r="AI47" s="43"/>
      <c r="AJ47" s="24"/>
      <c r="AK47" s="24"/>
      <c r="AL47" s="43" t="s">
        <v>233</v>
      </c>
      <c r="AM47" s="43"/>
      <c r="AN47" s="24" t="s">
        <v>527</v>
      </c>
      <c r="AO47" s="24"/>
      <c r="AP47" s="24"/>
      <c r="AQ47" s="24"/>
      <c r="AR47" s="24" t="s">
        <v>527</v>
      </c>
      <c r="AS47" s="24"/>
      <c r="AT47" s="43" t="s">
        <v>233</v>
      </c>
      <c r="AU47" s="43"/>
      <c r="AV47" s="82" t="s">
        <v>449</v>
      </c>
      <c r="AW47" s="82"/>
      <c r="AX47" s="24"/>
      <c r="AY47" s="24"/>
      <c r="AZ47" s="24"/>
      <c r="BA47" s="24"/>
      <c r="BB47" s="24"/>
      <c r="BC47" s="24"/>
      <c r="BD47" s="24"/>
      <c r="BE47" s="24"/>
      <c r="BF47" s="24"/>
      <c r="BG47" s="24"/>
      <c r="BH47" s="24"/>
      <c r="CY47" s="51"/>
    </row>
    <row r="48" spans="1:103" ht="16.5" thickTop="1" thickBot="1" x14ac:dyDescent="0.3">
      <c r="A48" s="4">
        <v>47</v>
      </c>
      <c r="B48" s="4">
        <v>668</v>
      </c>
      <c r="C48" s="4">
        <v>674</v>
      </c>
      <c r="D48" s="4">
        <v>669.25</v>
      </c>
      <c r="E48" s="4">
        <v>673.75</v>
      </c>
      <c r="F48" s="4" t="s">
        <v>826</v>
      </c>
      <c r="G48" s="4">
        <v>70</v>
      </c>
      <c r="I48" t="s">
        <v>863</v>
      </c>
      <c r="J48" t="s">
        <v>669</v>
      </c>
      <c r="K48" t="str">
        <f t="shared" si="0"/>
        <v>ApartadóAntioquia</v>
      </c>
      <c r="L48" s="37" t="s">
        <v>672</v>
      </c>
      <c r="M48" t="s">
        <v>864</v>
      </c>
      <c r="N48" t="s">
        <v>865</v>
      </c>
      <c r="O48" s="41" t="s">
        <v>843</v>
      </c>
      <c r="Q48" s="110" t="s">
        <v>873</v>
      </c>
      <c r="R48" s="40" t="s">
        <v>874</v>
      </c>
      <c r="S48" s="40" t="s">
        <v>824</v>
      </c>
      <c r="W48" t="s">
        <v>868</v>
      </c>
      <c r="X48">
        <v>48</v>
      </c>
      <c r="AH48" s="43" t="s">
        <v>234</v>
      </c>
      <c r="AI48" s="43"/>
      <c r="AJ48" s="24"/>
      <c r="AK48" s="24"/>
      <c r="AL48" s="43" t="s">
        <v>234</v>
      </c>
      <c r="AM48" s="43"/>
      <c r="AN48" s="24" t="s">
        <v>528</v>
      </c>
      <c r="AO48" s="24"/>
      <c r="AP48" s="24"/>
      <c r="AQ48" s="24"/>
      <c r="AR48" s="24" t="s">
        <v>528</v>
      </c>
      <c r="AS48" s="24"/>
      <c r="AT48" s="43" t="s">
        <v>234</v>
      </c>
      <c r="AU48" s="43"/>
      <c r="AV48" s="81" t="s">
        <v>450</v>
      </c>
      <c r="AW48" s="81"/>
      <c r="AX48" s="24"/>
      <c r="AY48" s="24"/>
      <c r="AZ48" s="24"/>
      <c r="BA48" s="24"/>
      <c r="BB48" s="24"/>
      <c r="BC48" s="24"/>
      <c r="BD48" s="24"/>
      <c r="BE48" s="24"/>
      <c r="BF48" s="24"/>
      <c r="BG48" s="24"/>
      <c r="BH48" s="24"/>
      <c r="CY48" s="50"/>
    </row>
    <row r="49" spans="1:103" ht="16.5" thickTop="1" thickBot="1" x14ac:dyDescent="0.3">
      <c r="A49" s="4">
        <v>48</v>
      </c>
      <c r="B49" s="4">
        <v>674</v>
      </c>
      <c r="C49" s="4">
        <v>680</v>
      </c>
      <c r="D49" s="4">
        <v>675.25</v>
      </c>
      <c r="E49" s="4">
        <v>679.75</v>
      </c>
      <c r="F49" s="4" t="s">
        <v>826</v>
      </c>
      <c r="G49" s="4">
        <v>70</v>
      </c>
      <c r="I49" t="s">
        <v>869</v>
      </c>
      <c r="J49" t="s">
        <v>780</v>
      </c>
      <c r="K49" t="str">
        <f t="shared" si="0"/>
        <v>ApíaRisaralda</v>
      </c>
      <c r="L49" s="37" t="s">
        <v>870</v>
      </c>
      <c r="M49" t="s">
        <v>871</v>
      </c>
      <c r="N49" t="s">
        <v>872</v>
      </c>
      <c r="O49" s="41" t="s">
        <v>885</v>
      </c>
      <c r="Q49" s="110" t="s">
        <v>879</v>
      </c>
      <c r="R49" s="40" t="s">
        <v>880</v>
      </c>
      <c r="S49" s="40" t="s">
        <v>854</v>
      </c>
      <c r="W49" t="s">
        <v>875</v>
      </c>
      <c r="X49">
        <v>49</v>
      </c>
      <c r="AH49" s="43" t="s">
        <v>235</v>
      </c>
      <c r="AI49" s="43"/>
      <c r="AJ49" s="24"/>
      <c r="AK49" s="24"/>
      <c r="AL49" s="43" t="s">
        <v>235</v>
      </c>
      <c r="AM49" s="43"/>
      <c r="AN49" s="24" t="s">
        <v>444</v>
      </c>
      <c r="AO49" s="24"/>
      <c r="AP49" s="24"/>
      <c r="AQ49" s="24"/>
      <c r="AR49" s="24" t="s">
        <v>444</v>
      </c>
      <c r="AS49" s="24"/>
      <c r="AT49" s="43" t="s">
        <v>235</v>
      </c>
      <c r="AU49" s="43"/>
      <c r="AV49" s="81" t="s">
        <v>285</v>
      </c>
      <c r="AW49" s="81"/>
      <c r="AX49" s="24"/>
      <c r="AY49" s="24"/>
      <c r="AZ49" s="24"/>
      <c r="BA49" s="24"/>
      <c r="BB49" s="24"/>
      <c r="BC49" s="24"/>
      <c r="BD49" s="24"/>
      <c r="BE49" s="24"/>
      <c r="BF49" s="24"/>
      <c r="BG49" s="24"/>
      <c r="BH49" s="24"/>
      <c r="CY49" s="50"/>
    </row>
    <row r="50" spans="1:103" ht="16.5" thickTop="1" thickBot="1" x14ac:dyDescent="0.3">
      <c r="A50" s="4">
        <v>49</v>
      </c>
      <c r="B50" s="4">
        <v>680</v>
      </c>
      <c r="C50" s="4">
        <v>686</v>
      </c>
      <c r="D50" s="4">
        <v>681.25</v>
      </c>
      <c r="E50" s="4">
        <v>685.75</v>
      </c>
      <c r="F50" s="4" t="s">
        <v>826</v>
      </c>
      <c r="G50" s="4">
        <v>70</v>
      </c>
      <c r="I50" t="s">
        <v>876</v>
      </c>
      <c r="J50" t="s">
        <v>721</v>
      </c>
      <c r="K50" t="str">
        <f t="shared" si="0"/>
        <v>ApuloCundinamarca</v>
      </c>
      <c r="L50" s="37" t="s">
        <v>695</v>
      </c>
      <c r="M50" t="s">
        <v>877</v>
      </c>
      <c r="N50" t="s">
        <v>878</v>
      </c>
      <c r="Q50" s="110" t="s">
        <v>885</v>
      </c>
      <c r="R50" s="40" t="s">
        <v>886</v>
      </c>
      <c r="S50" s="40" t="s">
        <v>824</v>
      </c>
      <c r="W50" t="s">
        <v>881</v>
      </c>
      <c r="X50">
        <v>50</v>
      </c>
      <c r="AH50" s="43" t="s">
        <v>236</v>
      </c>
      <c r="AI50" s="43"/>
      <c r="AJ50" s="24"/>
      <c r="AK50" s="24"/>
      <c r="AL50" s="43" t="s">
        <v>236</v>
      </c>
      <c r="AM50" s="43"/>
      <c r="AN50" s="24" t="s">
        <v>268</v>
      </c>
      <c r="AO50" s="24"/>
      <c r="AP50" s="24"/>
      <c r="AQ50" s="24"/>
      <c r="AR50" s="24" t="s">
        <v>268</v>
      </c>
      <c r="AS50" s="24"/>
      <c r="AT50" s="43" t="s">
        <v>236</v>
      </c>
      <c r="AU50" s="43"/>
      <c r="AV50" s="81" t="s">
        <v>287</v>
      </c>
      <c r="AW50" s="81"/>
      <c r="AX50" s="24"/>
      <c r="AY50" s="24"/>
      <c r="AZ50" s="24"/>
      <c r="BA50" s="24"/>
      <c r="BB50" s="24"/>
      <c r="BC50" s="24"/>
      <c r="BD50" s="24"/>
      <c r="BE50" s="24"/>
      <c r="BF50" s="24"/>
      <c r="BG50" s="24"/>
      <c r="BH50" s="24"/>
      <c r="CY50" s="50"/>
    </row>
    <row r="51" spans="1:103" ht="16.5" thickTop="1" thickBot="1" x14ac:dyDescent="0.3">
      <c r="A51" s="3">
        <v>50</v>
      </c>
      <c r="B51" s="3">
        <v>686</v>
      </c>
      <c r="C51" s="3">
        <v>692</v>
      </c>
      <c r="D51" s="3">
        <v>687.25</v>
      </c>
      <c r="E51" s="3">
        <v>691.75</v>
      </c>
      <c r="F51" s="3" t="s">
        <v>826</v>
      </c>
      <c r="G51" s="3">
        <v>70</v>
      </c>
      <c r="I51" t="s">
        <v>882</v>
      </c>
      <c r="J51" t="s">
        <v>717</v>
      </c>
      <c r="K51" t="str">
        <f t="shared" si="0"/>
        <v>AquitaniaBoyaca</v>
      </c>
      <c r="L51" s="37" t="s">
        <v>700</v>
      </c>
      <c r="M51" t="s">
        <v>883</v>
      </c>
      <c r="N51" t="s">
        <v>884</v>
      </c>
      <c r="Q51" s="110" t="s">
        <v>890</v>
      </c>
      <c r="R51" s="40" t="s">
        <v>891</v>
      </c>
      <c r="S51" s="40" t="s">
        <v>824</v>
      </c>
      <c r="W51" t="s">
        <v>887</v>
      </c>
      <c r="X51">
        <v>51</v>
      </c>
      <c r="AH51" s="43" t="s">
        <v>237</v>
      </c>
      <c r="AI51" s="43"/>
      <c r="AJ51" s="24"/>
      <c r="AK51" s="24"/>
      <c r="AL51" s="43" t="s">
        <v>237</v>
      </c>
      <c r="AM51" s="43"/>
      <c r="AN51" s="24" t="s">
        <v>271</v>
      </c>
      <c r="AO51" s="24"/>
      <c r="AP51" s="24"/>
      <c r="AQ51" s="24"/>
      <c r="AR51" s="24" t="s">
        <v>271</v>
      </c>
      <c r="AS51" s="24"/>
      <c r="AT51" s="43" t="s">
        <v>237</v>
      </c>
      <c r="AU51" s="43"/>
      <c r="AV51" s="81" t="s">
        <v>288</v>
      </c>
      <c r="AW51" s="81"/>
      <c r="AX51" s="24"/>
      <c r="AY51" s="24"/>
      <c r="AZ51" s="24"/>
      <c r="BA51" s="24"/>
      <c r="BB51" s="24"/>
      <c r="BC51" s="24"/>
      <c r="BD51" s="24"/>
      <c r="BE51" s="24"/>
      <c r="BF51" s="24"/>
      <c r="BG51" s="24"/>
      <c r="BH51" s="24"/>
      <c r="CY51" s="50"/>
    </row>
    <row r="52" spans="1:103" ht="16.5" thickTop="1" thickBot="1" x14ac:dyDescent="0.3">
      <c r="A52" s="3">
        <v>51</v>
      </c>
      <c r="B52" s="3">
        <v>692</v>
      </c>
      <c r="C52" s="3">
        <v>698</v>
      </c>
      <c r="D52" s="3">
        <v>693.25</v>
      </c>
      <c r="E52" s="3">
        <v>697.75</v>
      </c>
      <c r="F52" s="3" t="s">
        <v>826</v>
      </c>
      <c r="G52" s="3">
        <v>70</v>
      </c>
      <c r="I52" t="s">
        <v>888</v>
      </c>
      <c r="J52" t="s">
        <v>766</v>
      </c>
      <c r="K52" t="str">
        <f t="shared" si="0"/>
        <v>AracatacaMagdalena</v>
      </c>
      <c r="L52" s="37" t="s">
        <v>705</v>
      </c>
      <c r="M52" t="s">
        <v>13</v>
      </c>
      <c r="N52" t="s">
        <v>889</v>
      </c>
      <c r="Q52" s="579" t="s">
        <v>8538</v>
      </c>
      <c r="R52" s="106" t="s">
        <v>8539</v>
      </c>
      <c r="S52" s="107" t="s">
        <v>824</v>
      </c>
      <c r="W52" t="s">
        <v>892</v>
      </c>
      <c r="X52">
        <v>52</v>
      </c>
      <c r="AH52" s="43" t="s">
        <v>238</v>
      </c>
      <c r="AI52" s="43"/>
      <c r="AJ52" s="24"/>
      <c r="AK52" s="24"/>
      <c r="AL52" s="43" t="s">
        <v>238</v>
      </c>
      <c r="AM52" s="43"/>
      <c r="AN52" s="24" t="s">
        <v>529</v>
      </c>
      <c r="AO52" s="24"/>
      <c r="AP52" s="24"/>
      <c r="AQ52" s="24"/>
      <c r="AR52" s="24" t="s">
        <v>529</v>
      </c>
      <c r="AS52" s="24"/>
      <c r="AT52" s="43" t="s">
        <v>238</v>
      </c>
      <c r="AU52" s="43"/>
      <c r="AV52" s="81" t="s">
        <v>295</v>
      </c>
      <c r="AW52" s="81"/>
      <c r="AX52" s="24"/>
      <c r="AY52" s="24"/>
      <c r="AZ52" s="24"/>
      <c r="BA52" s="24"/>
      <c r="BB52" s="24"/>
      <c r="BC52" s="24"/>
      <c r="BD52" s="24"/>
      <c r="BE52" s="24"/>
      <c r="BF52" s="24"/>
      <c r="BG52" s="24"/>
      <c r="BH52" s="24"/>
      <c r="CY52" s="50"/>
    </row>
    <row r="53" spans="1:103" ht="15.75" thickTop="1" x14ac:dyDescent="0.25">
      <c r="A53" t="s">
        <v>13</v>
      </c>
      <c r="D53" t="s">
        <v>13</v>
      </c>
      <c r="E53" t="s">
        <v>13</v>
      </c>
      <c r="G53" t="s">
        <v>13</v>
      </c>
      <c r="I53" t="s">
        <v>597</v>
      </c>
      <c r="J53" t="s">
        <v>219</v>
      </c>
      <c r="K53" t="str">
        <f t="shared" si="0"/>
        <v>AranzazuCaldas</v>
      </c>
      <c r="N53" t="s">
        <v>893</v>
      </c>
      <c r="Q53" s="111" t="s">
        <v>894</v>
      </c>
      <c r="R53" s="106" t="s">
        <v>895</v>
      </c>
      <c r="S53" s="107" t="s">
        <v>824</v>
      </c>
      <c r="W53" t="s">
        <v>896</v>
      </c>
      <c r="X53">
        <v>53</v>
      </c>
      <c r="AH53" s="43" t="s">
        <v>239</v>
      </c>
      <c r="AI53" s="43"/>
      <c r="AJ53" s="24"/>
      <c r="AK53" s="24"/>
      <c r="AL53" s="43" t="s">
        <v>239</v>
      </c>
      <c r="AM53" s="43"/>
      <c r="AN53" s="24" t="s">
        <v>530</v>
      </c>
      <c r="AO53" s="24"/>
      <c r="AP53" s="24"/>
      <c r="AQ53" s="24"/>
      <c r="AR53" s="24" t="s">
        <v>530</v>
      </c>
      <c r="AS53" s="24"/>
      <c r="AT53" s="43" t="s">
        <v>239</v>
      </c>
      <c r="AU53" s="43"/>
      <c r="AV53" s="81" t="s">
        <v>309</v>
      </c>
      <c r="AW53" s="81"/>
      <c r="AX53" s="24"/>
      <c r="AY53" s="24"/>
      <c r="AZ53" s="24"/>
      <c r="BA53" s="24"/>
      <c r="BB53" s="24"/>
      <c r="BC53" s="24"/>
      <c r="BD53" s="24"/>
      <c r="BE53" s="24"/>
      <c r="BF53" s="24"/>
      <c r="BG53" s="24"/>
      <c r="BH53" s="24"/>
      <c r="CY53" s="50"/>
    </row>
    <row r="54" spans="1:103" x14ac:dyDescent="0.25">
      <c r="I54" t="s">
        <v>897</v>
      </c>
      <c r="J54" t="s">
        <v>730</v>
      </c>
      <c r="K54" t="str">
        <f t="shared" si="0"/>
        <v>AratocaSantander</v>
      </c>
      <c r="N54" t="s">
        <v>898</v>
      </c>
      <c r="Q54" s="111" t="s">
        <v>8540</v>
      </c>
      <c r="R54" s="78" t="s">
        <v>8541</v>
      </c>
      <c r="S54" s="78" t="s">
        <v>824</v>
      </c>
      <c r="W54" t="s">
        <v>901</v>
      </c>
      <c r="X54">
        <v>54</v>
      </c>
      <c r="AH54" s="43" t="s">
        <v>240</v>
      </c>
      <c r="AI54" s="43"/>
      <c r="AJ54" s="24"/>
      <c r="AK54" s="24"/>
      <c r="AL54" s="43" t="s">
        <v>240</v>
      </c>
      <c r="AM54" s="43"/>
      <c r="AN54" s="24" t="s">
        <v>531</v>
      </c>
      <c r="AO54" s="24"/>
      <c r="AP54" s="24"/>
      <c r="AQ54" s="24"/>
      <c r="AR54" s="24" t="s">
        <v>531</v>
      </c>
      <c r="AS54" s="24"/>
      <c r="AT54" s="43" t="s">
        <v>240</v>
      </c>
      <c r="AU54" s="43"/>
      <c r="AV54" s="82" t="s">
        <v>451</v>
      </c>
      <c r="AW54" s="82"/>
      <c r="AX54" s="24"/>
      <c r="AY54" s="24"/>
      <c r="AZ54" s="24"/>
      <c r="BA54" s="24"/>
      <c r="BB54" s="24"/>
      <c r="BC54" s="24"/>
      <c r="BD54" s="24"/>
      <c r="BE54" s="24"/>
      <c r="BF54" s="24"/>
      <c r="BG54" s="24"/>
      <c r="BH54" s="24"/>
      <c r="CY54" s="51"/>
    </row>
    <row r="55" spans="1:103" x14ac:dyDescent="0.25">
      <c r="I55" t="s">
        <v>497</v>
      </c>
      <c r="J55" t="s">
        <v>497</v>
      </c>
      <c r="K55" t="str">
        <f t="shared" si="0"/>
        <v>AraucaArauca</v>
      </c>
      <c r="N55" t="s">
        <v>902</v>
      </c>
      <c r="Q55" s="580" t="s">
        <v>8542</v>
      </c>
      <c r="R55" s="78" t="s">
        <v>8543</v>
      </c>
      <c r="S55" s="78" t="s">
        <v>824</v>
      </c>
      <c r="W55" t="s">
        <v>904</v>
      </c>
      <c r="X55">
        <v>55</v>
      </c>
      <c r="AH55" s="43" t="s">
        <v>241</v>
      </c>
      <c r="AI55" s="43"/>
      <c r="AJ55" s="24"/>
      <c r="AK55" s="24"/>
      <c r="AL55" s="43" t="s">
        <v>241</v>
      </c>
      <c r="AM55" s="43"/>
      <c r="AN55" s="24" t="s">
        <v>278</v>
      </c>
      <c r="AO55" s="24"/>
      <c r="AP55" s="24"/>
      <c r="AQ55" s="24"/>
      <c r="AR55" s="24" t="s">
        <v>278</v>
      </c>
      <c r="AS55" s="24"/>
      <c r="AT55" s="43" t="s">
        <v>241</v>
      </c>
      <c r="AU55" s="43"/>
      <c r="AV55" s="81" t="s">
        <v>452</v>
      </c>
      <c r="AW55" s="81"/>
      <c r="AX55" s="24"/>
      <c r="AY55" s="24"/>
      <c r="AZ55" s="24"/>
      <c r="BA55" s="24"/>
      <c r="BB55" s="24"/>
      <c r="BC55" s="24"/>
      <c r="BD55" s="24"/>
      <c r="BE55" s="24"/>
      <c r="BF55" s="24"/>
      <c r="BG55" s="24"/>
      <c r="BH55" s="24"/>
      <c r="CY55" s="50"/>
    </row>
    <row r="56" spans="1:103" x14ac:dyDescent="0.25">
      <c r="I56" t="s">
        <v>199</v>
      </c>
      <c r="J56" t="s">
        <v>497</v>
      </c>
      <c r="K56" t="str">
        <f t="shared" si="0"/>
        <v>ArauquitaArauca</v>
      </c>
      <c r="N56" t="s">
        <v>905</v>
      </c>
      <c r="Q56" s="112" t="s">
        <v>899</v>
      </c>
      <c r="R56" s="78" t="s">
        <v>900</v>
      </c>
      <c r="S56" s="78" t="s">
        <v>854</v>
      </c>
      <c r="W56" t="s">
        <v>906</v>
      </c>
      <c r="X56">
        <v>56</v>
      </c>
      <c r="AH56" s="43" t="s">
        <v>242</v>
      </c>
      <c r="AI56" s="43"/>
      <c r="AJ56" s="24"/>
      <c r="AK56" s="24"/>
      <c r="AL56" s="43" t="s">
        <v>242</v>
      </c>
      <c r="AM56" s="43"/>
      <c r="AN56" s="24" t="s">
        <v>532</v>
      </c>
      <c r="AO56" s="24"/>
      <c r="AP56" s="24"/>
      <c r="AQ56" s="24"/>
      <c r="AR56" s="24" t="s">
        <v>532</v>
      </c>
      <c r="AS56" s="24"/>
      <c r="AT56" s="43" t="s">
        <v>242</v>
      </c>
      <c r="AU56" s="43"/>
      <c r="AV56" s="81" t="s">
        <v>453</v>
      </c>
      <c r="AW56" s="81"/>
      <c r="AX56" s="24"/>
      <c r="AY56" s="24"/>
      <c r="AZ56" s="24"/>
      <c r="BA56" s="24"/>
      <c r="BB56" s="24"/>
      <c r="BC56" s="24"/>
      <c r="BD56" s="24"/>
      <c r="BE56" s="24"/>
      <c r="BF56" s="24"/>
      <c r="BG56" s="24"/>
      <c r="BH56" s="24"/>
      <c r="CY56" s="50"/>
    </row>
    <row r="57" spans="1:103" x14ac:dyDescent="0.25">
      <c r="I57" t="s">
        <v>907</v>
      </c>
      <c r="J57" t="s">
        <v>721</v>
      </c>
      <c r="K57" t="str">
        <f t="shared" si="0"/>
        <v>ArbeláezCundinamarca</v>
      </c>
      <c r="N57">
        <v>3109</v>
      </c>
      <c r="W57" t="s">
        <v>908</v>
      </c>
      <c r="X57">
        <v>57</v>
      </c>
      <c r="AH57" s="43" t="s">
        <v>243</v>
      </c>
      <c r="AI57" s="43"/>
      <c r="AJ57" s="24"/>
      <c r="AK57" s="24"/>
      <c r="AL57" s="43" t="s">
        <v>243</v>
      </c>
      <c r="AM57" s="43"/>
      <c r="AN57" s="24" t="s">
        <v>533</v>
      </c>
      <c r="AO57" s="24"/>
      <c r="AP57" s="24"/>
      <c r="AQ57" s="24"/>
      <c r="AR57" s="24" t="s">
        <v>533</v>
      </c>
      <c r="AS57" s="24"/>
      <c r="AT57" s="43" t="s">
        <v>243</v>
      </c>
      <c r="AU57" s="43"/>
      <c r="AV57" s="81" t="s">
        <v>324</v>
      </c>
      <c r="AW57" s="81"/>
      <c r="AX57" s="24"/>
      <c r="AY57" s="24"/>
      <c r="AZ57" s="24"/>
      <c r="BA57" s="24"/>
      <c r="BB57" s="24"/>
      <c r="BC57" s="24"/>
      <c r="BD57" s="24"/>
      <c r="BE57" s="24"/>
      <c r="BF57" s="24"/>
      <c r="BG57" s="24"/>
      <c r="BH57" s="24"/>
      <c r="CY57" s="50"/>
    </row>
    <row r="58" spans="1:103" x14ac:dyDescent="0.25">
      <c r="I58" t="s">
        <v>909</v>
      </c>
      <c r="J58" t="s">
        <v>455</v>
      </c>
      <c r="K58" t="str">
        <f t="shared" si="0"/>
        <v>ArboledaNariño</v>
      </c>
      <c r="N58" t="s">
        <v>910</v>
      </c>
      <c r="W58" t="s">
        <v>911</v>
      </c>
      <c r="X58">
        <v>58</v>
      </c>
      <c r="AH58" s="43" t="s">
        <v>244</v>
      </c>
      <c r="AI58" s="43"/>
      <c r="AJ58" s="24"/>
      <c r="AK58" s="24"/>
      <c r="AL58" s="43" t="s">
        <v>244</v>
      </c>
      <c r="AM58" s="43"/>
      <c r="AN58" s="24" t="s">
        <v>534</v>
      </c>
      <c r="AO58" s="24"/>
      <c r="AP58" s="24"/>
      <c r="AQ58" s="24"/>
      <c r="AR58" s="24" t="s">
        <v>534</v>
      </c>
      <c r="AS58" s="24"/>
      <c r="AT58" s="43" t="s">
        <v>244</v>
      </c>
      <c r="AU58" s="43"/>
      <c r="AV58" s="81" t="s">
        <v>454</v>
      </c>
      <c r="AW58" s="81"/>
      <c r="AX58" s="24"/>
      <c r="AY58" s="24"/>
      <c r="AZ58" s="24"/>
      <c r="BA58" s="24"/>
      <c r="BB58" s="24"/>
      <c r="BC58" s="24"/>
      <c r="BD58" s="24"/>
      <c r="BE58" s="24"/>
      <c r="BF58" s="24"/>
      <c r="BG58" s="24"/>
      <c r="BH58" s="24"/>
      <c r="CY58" s="50"/>
    </row>
    <row r="59" spans="1:103" x14ac:dyDescent="0.25">
      <c r="I59" t="s">
        <v>912</v>
      </c>
      <c r="J59" t="s">
        <v>687</v>
      </c>
      <c r="K59" t="str">
        <f t="shared" si="0"/>
        <v>ArboledasNorte de Santander</v>
      </c>
      <c r="N59" t="s">
        <v>913</v>
      </c>
      <c r="W59" t="s">
        <v>914</v>
      </c>
      <c r="X59">
        <v>59</v>
      </c>
      <c r="AH59" s="43" t="s">
        <v>245</v>
      </c>
      <c r="AI59" s="43"/>
      <c r="AJ59" s="24"/>
      <c r="AK59" s="24"/>
      <c r="AL59" s="43" t="s">
        <v>245</v>
      </c>
      <c r="AM59" s="43"/>
      <c r="AN59" s="24" t="s">
        <v>535</v>
      </c>
      <c r="AO59" s="24"/>
      <c r="AP59" s="24"/>
      <c r="AQ59" s="24"/>
      <c r="AR59" s="24" t="s">
        <v>535</v>
      </c>
      <c r="AS59" s="24"/>
      <c r="AT59" s="43" t="s">
        <v>245</v>
      </c>
      <c r="AU59" s="43"/>
      <c r="AV59" s="81" t="s">
        <v>455</v>
      </c>
      <c r="AW59" s="81"/>
      <c r="AX59" s="24"/>
      <c r="AY59" s="24"/>
      <c r="AZ59" s="24"/>
      <c r="BA59" s="24"/>
      <c r="BB59" s="24"/>
      <c r="BC59" s="24"/>
      <c r="BD59" s="24"/>
      <c r="BE59" s="24"/>
      <c r="BF59" s="24"/>
      <c r="BG59" s="24"/>
      <c r="BH59" s="24"/>
      <c r="CY59" s="50"/>
    </row>
    <row r="60" spans="1:103" x14ac:dyDescent="0.25">
      <c r="I60" t="s">
        <v>200</v>
      </c>
      <c r="J60" t="s">
        <v>669</v>
      </c>
      <c r="K60" t="str">
        <f t="shared" si="0"/>
        <v>ArboletesAntioquia</v>
      </c>
      <c r="N60" t="s">
        <v>13</v>
      </c>
      <c r="W60" t="s">
        <v>915</v>
      </c>
      <c r="X60">
        <v>60</v>
      </c>
      <c r="AH60" s="43" t="s">
        <v>246</v>
      </c>
      <c r="AI60" s="43"/>
      <c r="AJ60" s="24"/>
      <c r="AK60" s="24"/>
      <c r="AL60" s="43" t="s">
        <v>246</v>
      </c>
      <c r="AM60" s="43"/>
      <c r="AN60" s="24" t="s">
        <v>449</v>
      </c>
      <c r="AO60" s="24"/>
      <c r="AP60" s="24"/>
      <c r="AQ60" s="24"/>
      <c r="AR60" s="24" t="s">
        <v>449</v>
      </c>
      <c r="AS60" s="24"/>
      <c r="AT60" s="43" t="s">
        <v>246</v>
      </c>
      <c r="AU60" s="43"/>
      <c r="AV60" s="82" t="s">
        <v>456</v>
      </c>
      <c r="AW60" s="82"/>
      <c r="AX60" s="24"/>
      <c r="AY60" s="24"/>
      <c r="AZ60" s="24"/>
      <c r="BA60" s="24"/>
      <c r="BB60" s="24"/>
      <c r="BC60" s="24"/>
      <c r="BD60" s="24"/>
      <c r="BE60" s="24"/>
      <c r="BF60" s="24"/>
      <c r="BG60" s="24"/>
      <c r="BH60" s="24"/>
      <c r="CY60" s="51"/>
    </row>
    <row r="61" spans="1:103" x14ac:dyDescent="0.25">
      <c r="I61" t="s">
        <v>201</v>
      </c>
      <c r="J61" t="s">
        <v>717</v>
      </c>
      <c r="K61" t="str">
        <f t="shared" si="0"/>
        <v>ArcabucoBoyaca</v>
      </c>
      <c r="W61" t="s">
        <v>916</v>
      </c>
      <c r="X61">
        <v>61</v>
      </c>
      <c r="AH61" s="43" t="s">
        <v>247</v>
      </c>
      <c r="AI61" s="43"/>
      <c r="AJ61" s="24"/>
      <c r="AK61" s="24"/>
      <c r="AL61" s="43" t="s">
        <v>247</v>
      </c>
      <c r="AM61" s="43"/>
      <c r="AN61" s="24" t="s">
        <v>285</v>
      </c>
      <c r="AO61" s="24"/>
      <c r="AP61" s="24"/>
      <c r="AQ61" s="24"/>
      <c r="AR61" s="24" t="s">
        <v>285</v>
      </c>
      <c r="AS61" s="24"/>
      <c r="AT61" s="43" t="s">
        <v>247</v>
      </c>
      <c r="AU61" s="43"/>
      <c r="AV61" s="83" t="s">
        <v>330</v>
      </c>
      <c r="AW61" s="83"/>
      <c r="AX61" s="24"/>
      <c r="AY61" s="24"/>
      <c r="AZ61" s="24"/>
      <c r="BA61" s="24"/>
      <c r="BB61" s="24"/>
      <c r="BC61" s="24"/>
      <c r="BD61" s="24"/>
      <c r="BE61" s="24"/>
      <c r="BF61" s="24"/>
      <c r="BG61" s="24"/>
      <c r="BH61" s="24"/>
      <c r="CY61" s="52"/>
    </row>
    <row r="62" spans="1:103" x14ac:dyDescent="0.25">
      <c r="I62" t="s">
        <v>917</v>
      </c>
      <c r="J62" t="s">
        <v>712</v>
      </c>
      <c r="K62" t="str">
        <f t="shared" si="0"/>
        <v>ArenalBolivar</v>
      </c>
      <c r="W62" t="s">
        <v>918</v>
      </c>
      <c r="X62">
        <v>62</v>
      </c>
      <c r="AH62" s="43" t="s">
        <v>248</v>
      </c>
      <c r="AI62" s="43"/>
      <c r="AJ62" s="24"/>
      <c r="AK62" s="24"/>
      <c r="AL62" s="43" t="s">
        <v>248</v>
      </c>
      <c r="AM62" s="43"/>
      <c r="AN62" s="24" t="s">
        <v>290</v>
      </c>
      <c r="AO62" s="24"/>
      <c r="AP62" s="24"/>
      <c r="AQ62" s="24"/>
      <c r="AR62" s="24" t="s">
        <v>290</v>
      </c>
      <c r="AS62" s="24"/>
      <c r="AT62" s="43" t="s">
        <v>248</v>
      </c>
      <c r="AU62" s="43"/>
      <c r="AV62" s="81" t="s">
        <v>457</v>
      </c>
      <c r="AW62" s="81"/>
      <c r="AX62" s="24"/>
      <c r="AY62" s="24"/>
      <c r="AZ62" s="24"/>
      <c r="BA62" s="24"/>
      <c r="BB62" s="24"/>
      <c r="BC62" s="24"/>
      <c r="BD62" s="24"/>
      <c r="BE62" s="24"/>
      <c r="BF62" s="24"/>
      <c r="BG62" s="24"/>
      <c r="BH62" s="24"/>
      <c r="CY62" s="50"/>
    </row>
    <row r="63" spans="1:103" x14ac:dyDescent="0.25">
      <c r="I63" t="s">
        <v>425</v>
      </c>
      <c r="J63" t="s">
        <v>669</v>
      </c>
      <c r="K63" t="str">
        <f t="shared" si="0"/>
        <v>ArgeliaAntioquia</v>
      </c>
      <c r="W63" t="s">
        <v>919</v>
      </c>
      <c r="X63">
        <v>63</v>
      </c>
      <c r="AH63" s="43" t="s">
        <v>249</v>
      </c>
      <c r="AI63" s="43"/>
      <c r="AJ63" s="24"/>
      <c r="AK63" s="24"/>
      <c r="AL63" s="43" t="s">
        <v>249</v>
      </c>
      <c r="AM63" s="43"/>
      <c r="AN63" s="24" t="s">
        <v>536</v>
      </c>
      <c r="AO63" s="24"/>
      <c r="AP63" s="24"/>
      <c r="AQ63" s="24"/>
      <c r="AR63" s="24" t="s">
        <v>536</v>
      </c>
      <c r="AS63" s="24"/>
      <c r="AT63" s="43" t="s">
        <v>249</v>
      </c>
      <c r="AU63" s="43"/>
      <c r="AV63" s="82" t="s">
        <v>458</v>
      </c>
      <c r="AW63" s="82"/>
      <c r="AX63" s="24"/>
      <c r="AY63" s="24"/>
      <c r="AZ63" s="24"/>
      <c r="BA63" s="24"/>
      <c r="BB63" s="24"/>
      <c r="BC63" s="24"/>
      <c r="BD63" s="24"/>
      <c r="BE63" s="24"/>
      <c r="BF63" s="24"/>
      <c r="BG63" s="24"/>
      <c r="BH63" s="24"/>
      <c r="CY63" s="51"/>
    </row>
    <row r="64" spans="1:103" x14ac:dyDescent="0.25">
      <c r="I64" t="s">
        <v>425</v>
      </c>
      <c r="J64" t="s">
        <v>735</v>
      </c>
      <c r="K64" t="str">
        <f t="shared" si="0"/>
        <v>ArgeliaCauca</v>
      </c>
      <c r="W64" t="s">
        <v>920</v>
      </c>
      <c r="X64">
        <v>64</v>
      </c>
      <c r="AH64" s="43" t="s">
        <v>250</v>
      </c>
      <c r="AI64" s="43"/>
      <c r="AJ64" s="24"/>
      <c r="AK64" s="24"/>
      <c r="AL64" s="43" t="s">
        <v>250</v>
      </c>
      <c r="AM64" s="43"/>
      <c r="AN64" s="24" t="s">
        <v>537</v>
      </c>
      <c r="AO64" s="24"/>
      <c r="AP64" s="24"/>
      <c r="AQ64" s="24"/>
      <c r="AR64" s="24" t="s">
        <v>537</v>
      </c>
      <c r="AS64" s="24"/>
      <c r="AT64" s="43" t="s">
        <v>250</v>
      </c>
      <c r="AU64" s="43"/>
      <c r="AV64" s="82" t="s">
        <v>459</v>
      </c>
      <c r="AW64" s="82"/>
      <c r="AX64" s="24"/>
      <c r="AY64" s="24"/>
      <c r="AZ64" s="24"/>
      <c r="BA64" s="24"/>
      <c r="BB64" s="24"/>
      <c r="BC64" s="24"/>
      <c r="BD64" s="24"/>
      <c r="BE64" s="24"/>
      <c r="BF64" s="24"/>
      <c r="BG64" s="24"/>
      <c r="BH64" s="24"/>
      <c r="CY64" s="51"/>
    </row>
    <row r="65" spans="9:103" x14ac:dyDescent="0.25">
      <c r="I65" t="s">
        <v>425</v>
      </c>
      <c r="J65" t="s">
        <v>765</v>
      </c>
      <c r="K65" t="str">
        <f t="shared" ref="K65:K128" si="1">_xlfn.CONCAT(TRIM(I65),TRIM(J65))</f>
        <v>ArgeliaValle del Cauca</v>
      </c>
      <c r="W65" t="s">
        <v>921</v>
      </c>
      <c r="X65">
        <v>65</v>
      </c>
      <c r="AH65" s="43" t="s">
        <v>251</v>
      </c>
      <c r="AI65" s="43"/>
      <c r="AJ65" s="24"/>
      <c r="AK65" s="24"/>
      <c r="AL65" s="43" t="s">
        <v>251</v>
      </c>
      <c r="AM65" s="43"/>
      <c r="AN65" s="24" t="s">
        <v>538</v>
      </c>
      <c r="AO65" s="24"/>
      <c r="AP65" s="24"/>
      <c r="AQ65" s="24"/>
      <c r="AR65" s="24" t="s">
        <v>538</v>
      </c>
      <c r="AS65" s="24"/>
      <c r="AT65" s="43" t="s">
        <v>251</v>
      </c>
      <c r="AU65" s="43"/>
      <c r="AV65" s="81" t="s">
        <v>460</v>
      </c>
      <c r="AW65" s="81"/>
      <c r="AX65" s="24"/>
      <c r="AY65" s="24"/>
      <c r="AZ65" s="24"/>
      <c r="BA65" s="24"/>
      <c r="BB65" s="24"/>
      <c r="BC65" s="24"/>
      <c r="BD65" s="24"/>
      <c r="BE65" s="24"/>
      <c r="BF65" s="24"/>
      <c r="BG65" s="24"/>
      <c r="BH65" s="24"/>
      <c r="CY65" s="50"/>
    </row>
    <row r="66" spans="9:103" x14ac:dyDescent="0.25">
      <c r="I66" t="s">
        <v>922</v>
      </c>
      <c r="J66" t="s">
        <v>766</v>
      </c>
      <c r="K66" t="str">
        <f t="shared" si="1"/>
        <v>AriguaníMagdalena</v>
      </c>
      <c r="W66" t="s">
        <v>923</v>
      </c>
      <c r="X66">
        <v>66</v>
      </c>
      <c r="AH66" s="43" t="s">
        <v>252</v>
      </c>
      <c r="AI66" s="43"/>
      <c r="AJ66" s="24"/>
      <c r="AK66" s="24"/>
      <c r="AL66" s="43" t="s">
        <v>252</v>
      </c>
      <c r="AM66" s="43"/>
      <c r="AN66" s="24" t="s">
        <v>539</v>
      </c>
      <c r="AO66" s="24"/>
      <c r="AP66" s="24"/>
      <c r="AQ66" s="24"/>
      <c r="AR66" s="24" t="s">
        <v>539</v>
      </c>
      <c r="AS66" s="24"/>
      <c r="AT66" s="43" t="s">
        <v>252</v>
      </c>
      <c r="AU66" s="43"/>
      <c r="AV66" s="82" t="s">
        <v>461</v>
      </c>
      <c r="AW66" s="82"/>
      <c r="AX66" s="24"/>
      <c r="AY66" s="24"/>
      <c r="AZ66" s="24"/>
      <c r="BA66" s="24"/>
      <c r="BB66" s="24"/>
      <c r="BC66" s="24"/>
      <c r="BD66" s="24"/>
      <c r="BE66" s="24"/>
      <c r="BF66" s="24"/>
      <c r="BG66" s="24"/>
      <c r="BH66" s="24"/>
      <c r="CY66" s="51"/>
    </row>
    <row r="67" spans="9:103" x14ac:dyDescent="0.25">
      <c r="I67" t="s">
        <v>924</v>
      </c>
      <c r="J67" t="s">
        <v>712</v>
      </c>
      <c r="K67" t="str">
        <f t="shared" si="1"/>
        <v>ArjonaBolivar</v>
      </c>
      <c r="W67" t="s">
        <v>925</v>
      </c>
      <c r="X67">
        <v>67</v>
      </c>
      <c r="AH67" s="43" t="s">
        <v>253</v>
      </c>
      <c r="AI67" s="43"/>
      <c r="AJ67" s="24"/>
      <c r="AK67" s="24"/>
      <c r="AL67" s="43" t="s">
        <v>253</v>
      </c>
      <c r="AM67" s="43"/>
      <c r="AN67" s="24" t="s">
        <v>540</v>
      </c>
      <c r="AO67" s="24"/>
      <c r="AP67" s="24"/>
      <c r="AQ67" s="24"/>
      <c r="AR67" s="24" t="s">
        <v>540</v>
      </c>
      <c r="AS67" s="24"/>
      <c r="AT67" s="43" t="s">
        <v>253</v>
      </c>
      <c r="AU67" s="43"/>
      <c r="AV67" s="81" t="s">
        <v>462</v>
      </c>
      <c r="AW67" s="81"/>
      <c r="AX67" s="24"/>
      <c r="AY67" s="24"/>
      <c r="AZ67" s="24"/>
      <c r="BA67" s="24"/>
      <c r="BB67" s="24"/>
      <c r="BC67" s="24"/>
      <c r="BD67" s="24"/>
      <c r="BE67" s="24"/>
      <c r="BF67" s="24"/>
      <c r="BG67" s="24"/>
      <c r="BH67" s="24"/>
      <c r="CY67" s="50"/>
    </row>
    <row r="68" spans="9:103" x14ac:dyDescent="0.25">
      <c r="I68" t="s">
        <v>498</v>
      </c>
      <c r="J68" t="s">
        <v>669</v>
      </c>
      <c r="K68" t="str">
        <f t="shared" si="1"/>
        <v>ArmeniaAntioquia</v>
      </c>
      <c r="W68" t="s">
        <v>926</v>
      </c>
      <c r="X68">
        <v>68</v>
      </c>
      <c r="AH68" s="43" t="s">
        <v>254</v>
      </c>
      <c r="AI68" s="43"/>
      <c r="AJ68" s="24"/>
      <c r="AK68" s="24"/>
      <c r="AL68" s="43" t="s">
        <v>254</v>
      </c>
      <c r="AM68" s="43"/>
      <c r="AN68" s="24" t="s">
        <v>541</v>
      </c>
      <c r="AO68" s="24"/>
      <c r="AP68" s="24"/>
      <c r="AQ68" s="24"/>
      <c r="AR68" s="24" t="s">
        <v>541</v>
      </c>
      <c r="AS68" s="24"/>
      <c r="AT68" s="43" t="s">
        <v>254</v>
      </c>
      <c r="AU68" s="43"/>
      <c r="AV68" s="82" t="s">
        <v>463</v>
      </c>
      <c r="AW68" s="82"/>
      <c r="AX68" s="24"/>
      <c r="AY68" s="24"/>
      <c r="AZ68" s="24"/>
      <c r="BA68" s="24"/>
      <c r="BB68" s="24"/>
      <c r="BC68" s="24"/>
      <c r="BD68" s="24"/>
      <c r="BE68" s="24"/>
      <c r="BF68" s="24"/>
      <c r="BG68" s="24"/>
      <c r="BH68" s="24"/>
      <c r="CY68" s="51"/>
    </row>
    <row r="69" spans="9:103" ht="15.75" thickBot="1" x14ac:dyDescent="0.3">
      <c r="I69" t="s">
        <v>498</v>
      </c>
      <c r="J69" t="s">
        <v>776</v>
      </c>
      <c r="K69" t="str">
        <f t="shared" si="1"/>
        <v>ArmeniaQuindio</v>
      </c>
      <c r="W69" t="s">
        <v>927</v>
      </c>
      <c r="X69">
        <v>69</v>
      </c>
      <c r="AH69" s="43" t="s">
        <v>255</v>
      </c>
      <c r="AI69" s="43"/>
      <c r="AJ69" s="24"/>
      <c r="AK69" s="24"/>
      <c r="AL69" s="43" t="s">
        <v>255</v>
      </c>
      <c r="AM69" s="43"/>
      <c r="AN69" s="24" t="s">
        <v>542</v>
      </c>
      <c r="AO69" s="24"/>
      <c r="AP69" s="24"/>
      <c r="AQ69" s="24"/>
      <c r="AR69" s="24" t="s">
        <v>542</v>
      </c>
      <c r="AS69" s="24"/>
      <c r="AT69" s="43" t="s">
        <v>255</v>
      </c>
      <c r="AU69" s="43"/>
      <c r="AV69" s="81" t="s">
        <v>464</v>
      </c>
      <c r="AW69" s="81"/>
      <c r="AX69" s="24"/>
      <c r="AY69" s="24"/>
      <c r="AZ69" s="24"/>
      <c r="BA69" s="24"/>
      <c r="BB69" s="24"/>
      <c r="BC69" s="24"/>
      <c r="BD69" s="24"/>
      <c r="BE69" s="24"/>
      <c r="BF69" s="24"/>
      <c r="BG69" s="24"/>
      <c r="BH69" s="24"/>
      <c r="CY69" s="50"/>
    </row>
    <row r="70" spans="9:103" ht="34.5" thickBot="1" x14ac:dyDescent="0.3">
      <c r="I70" t="s">
        <v>928</v>
      </c>
      <c r="J70" t="s">
        <v>784</v>
      </c>
      <c r="K70" t="str">
        <f t="shared" si="1"/>
        <v>ArmeroTolima</v>
      </c>
      <c r="L70" s="63" t="s">
        <v>929</v>
      </c>
      <c r="M70" s="64" t="s">
        <v>858</v>
      </c>
      <c r="N70" s="64" t="s">
        <v>930</v>
      </c>
      <c r="O70" s="64" t="s">
        <v>931</v>
      </c>
      <c r="P70" s="64" t="s">
        <v>932</v>
      </c>
      <c r="Q70" s="64" t="s">
        <v>933</v>
      </c>
      <c r="R70" s="64" t="s">
        <v>934</v>
      </c>
      <c r="S70" s="64" t="s">
        <v>935</v>
      </c>
      <c r="W70" t="s">
        <v>936</v>
      </c>
      <c r="X70">
        <v>70</v>
      </c>
      <c r="AH70" s="43" t="s">
        <v>256</v>
      </c>
      <c r="AI70" s="43"/>
      <c r="AJ70" s="24"/>
      <c r="AK70" s="24"/>
      <c r="AL70" s="43" t="s">
        <v>256</v>
      </c>
      <c r="AM70" s="43"/>
      <c r="AN70" s="24" t="s">
        <v>301</v>
      </c>
      <c r="AO70" s="24"/>
      <c r="AP70" s="24"/>
      <c r="AQ70" s="24"/>
      <c r="AR70" s="24" t="s">
        <v>301</v>
      </c>
      <c r="AS70" s="24"/>
      <c r="AT70" s="43" t="s">
        <v>256</v>
      </c>
      <c r="AU70" s="43"/>
      <c r="AV70" s="81" t="s">
        <v>351</v>
      </c>
      <c r="AW70" s="81"/>
      <c r="AX70" s="24"/>
      <c r="AY70" s="24"/>
      <c r="AZ70" s="24"/>
      <c r="BA70" s="24"/>
      <c r="BB70" s="24"/>
      <c r="BC70" s="24"/>
      <c r="BD70" s="24"/>
      <c r="BE70" s="24"/>
      <c r="BF70" s="24"/>
      <c r="BG70" s="24"/>
      <c r="BH70" s="24"/>
      <c r="CY70" s="50"/>
    </row>
    <row r="71" spans="9:103" ht="15.75" thickBot="1" x14ac:dyDescent="0.3">
      <c r="I71" t="s">
        <v>937</v>
      </c>
      <c r="J71" t="s">
        <v>712</v>
      </c>
      <c r="K71" t="str">
        <f t="shared" si="1"/>
        <v>ArroyohondoBolivar</v>
      </c>
      <c r="L71" s="56" t="s">
        <v>672</v>
      </c>
      <c r="M71" s="60" t="s">
        <v>938</v>
      </c>
      <c r="N71" s="57" t="s">
        <v>865</v>
      </c>
      <c r="O71" s="57">
        <v>103044</v>
      </c>
      <c r="P71" s="59">
        <v>45410</v>
      </c>
      <c r="Q71" s="59">
        <v>44679</v>
      </c>
      <c r="R71" s="58">
        <v>44980</v>
      </c>
      <c r="S71" s="60" t="s">
        <v>939</v>
      </c>
      <c r="W71" t="s">
        <v>940</v>
      </c>
      <c r="X71">
        <v>71</v>
      </c>
      <c r="AH71" s="43" t="s">
        <v>257</v>
      </c>
      <c r="AI71" s="43"/>
      <c r="AJ71" s="24"/>
      <c r="AK71" s="24"/>
      <c r="AL71" s="43" t="s">
        <v>257</v>
      </c>
      <c r="AM71" s="43"/>
      <c r="AN71" s="24" t="s">
        <v>543</v>
      </c>
      <c r="AO71" s="24"/>
      <c r="AP71" s="24"/>
      <c r="AQ71" s="24"/>
      <c r="AR71" s="24" t="s">
        <v>543</v>
      </c>
      <c r="AS71" s="24"/>
      <c r="AT71" s="43" t="s">
        <v>257</v>
      </c>
      <c r="AU71" s="43"/>
      <c r="AV71" s="82" t="s">
        <v>465</v>
      </c>
      <c r="AW71" s="82"/>
      <c r="AX71" s="24"/>
      <c r="AY71" s="24"/>
      <c r="AZ71" s="24"/>
      <c r="BA71" s="24"/>
      <c r="BB71" s="24"/>
      <c r="BC71" s="24"/>
      <c r="BD71" s="24"/>
      <c r="BE71" s="24"/>
      <c r="BF71" s="24"/>
      <c r="BG71" s="24"/>
      <c r="BH71" s="24"/>
      <c r="CY71" s="51"/>
    </row>
    <row r="72" spans="9:103" ht="15.75" thickBot="1" x14ac:dyDescent="0.3">
      <c r="I72" t="s">
        <v>941</v>
      </c>
      <c r="J72" t="s">
        <v>726</v>
      </c>
      <c r="K72" t="str">
        <f t="shared" si="1"/>
        <v>AstreaCesar</v>
      </c>
      <c r="L72" s="56" t="s">
        <v>672</v>
      </c>
      <c r="M72" s="60" t="s">
        <v>938</v>
      </c>
      <c r="N72" s="57" t="s">
        <v>872</v>
      </c>
      <c r="O72" s="57">
        <v>120565</v>
      </c>
      <c r="P72" s="59">
        <v>45576</v>
      </c>
      <c r="Q72" s="59">
        <v>44845</v>
      </c>
      <c r="R72" s="58">
        <v>44980</v>
      </c>
      <c r="S72" s="60" t="s">
        <v>939</v>
      </c>
      <c r="W72" t="s">
        <v>942</v>
      </c>
      <c r="X72">
        <v>72</v>
      </c>
      <c r="AH72" s="43" t="s">
        <v>258</v>
      </c>
      <c r="AI72" s="43"/>
      <c r="AJ72" s="24"/>
      <c r="AK72" s="24"/>
      <c r="AL72" s="43" t="s">
        <v>258</v>
      </c>
      <c r="AM72" s="43"/>
      <c r="AN72" s="24" t="s">
        <v>302</v>
      </c>
      <c r="AO72" s="24"/>
      <c r="AP72" s="24"/>
      <c r="AQ72" s="24"/>
      <c r="AR72" s="24" t="s">
        <v>302</v>
      </c>
      <c r="AS72" s="24"/>
      <c r="AT72" s="43" t="s">
        <v>258</v>
      </c>
      <c r="AU72" s="43"/>
      <c r="AV72" s="82" t="s">
        <v>466</v>
      </c>
      <c r="AW72" s="82"/>
      <c r="AX72" s="24"/>
      <c r="AY72" s="24"/>
      <c r="AZ72" s="24"/>
      <c r="BA72" s="24"/>
      <c r="BB72" s="24"/>
      <c r="BC72" s="24"/>
      <c r="BD72" s="24"/>
      <c r="BE72" s="24"/>
      <c r="BF72" s="24"/>
      <c r="BG72" s="24"/>
      <c r="BH72" s="24"/>
      <c r="CY72" s="51"/>
    </row>
    <row r="73" spans="9:103" ht="15.75" thickBot="1" x14ac:dyDescent="0.3">
      <c r="I73" t="s">
        <v>499</v>
      </c>
      <c r="J73" t="s">
        <v>784</v>
      </c>
      <c r="K73" t="str">
        <f t="shared" si="1"/>
        <v>AtacoTolima</v>
      </c>
      <c r="L73" s="56" t="s">
        <v>672</v>
      </c>
      <c r="M73" s="60" t="s">
        <v>938</v>
      </c>
      <c r="N73" s="57" t="s">
        <v>878</v>
      </c>
      <c r="O73" s="57">
        <v>115188</v>
      </c>
      <c r="P73" s="59">
        <v>45779</v>
      </c>
      <c r="Q73" s="59">
        <v>45048</v>
      </c>
      <c r="R73" s="58">
        <f t="shared" ref="R73:R76" ca="1" si="2">TODAY()</f>
        <v>45222</v>
      </c>
      <c r="S73" s="60" t="s">
        <v>939</v>
      </c>
      <c r="W73" t="s">
        <v>943</v>
      </c>
      <c r="X73">
        <v>73</v>
      </c>
      <c r="AH73" s="43" t="s">
        <v>259</v>
      </c>
      <c r="AI73" s="43"/>
      <c r="AJ73" s="24"/>
      <c r="AK73" s="24"/>
      <c r="AL73" s="43" t="s">
        <v>259</v>
      </c>
      <c r="AM73" s="43"/>
      <c r="AN73" s="24" t="s">
        <v>544</v>
      </c>
      <c r="AO73" s="24"/>
      <c r="AP73" s="24"/>
      <c r="AQ73" s="24"/>
      <c r="AR73" s="24" t="s">
        <v>544</v>
      </c>
      <c r="AS73" s="24"/>
      <c r="AT73" s="43" t="s">
        <v>259</v>
      </c>
      <c r="AU73" s="43"/>
      <c r="AV73" s="81" t="s">
        <v>355</v>
      </c>
      <c r="AW73" s="81"/>
      <c r="AX73" s="24"/>
      <c r="AY73" s="24"/>
      <c r="AZ73" s="24"/>
      <c r="BA73" s="24"/>
      <c r="BB73" s="24"/>
      <c r="BC73" s="24"/>
      <c r="BD73" s="24"/>
      <c r="BE73" s="24"/>
      <c r="BF73" s="24"/>
      <c r="BG73" s="24"/>
      <c r="BH73" s="24"/>
      <c r="CY73" s="50"/>
    </row>
    <row r="74" spans="9:103" ht="15.75" thickBot="1" x14ac:dyDescent="0.3">
      <c r="I74" t="s">
        <v>944</v>
      </c>
      <c r="J74" t="s">
        <v>701</v>
      </c>
      <c r="K74" t="str">
        <f t="shared" si="1"/>
        <v>AtratoChoco</v>
      </c>
      <c r="L74" s="56" t="s">
        <v>672</v>
      </c>
      <c r="M74" s="60" t="s">
        <v>938</v>
      </c>
      <c r="N74" s="57" t="s">
        <v>878</v>
      </c>
      <c r="O74" s="57">
        <v>115187</v>
      </c>
      <c r="P74" s="59">
        <v>45779</v>
      </c>
      <c r="Q74" s="59">
        <v>45048</v>
      </c>
      <c r="R74" s="58">
        <f t="shared" ca="1" si="2"/>
        <v>45222</v>
      </c>
      <c r="S74" s="60" t="s">
        <v>939</v>
      </c>
      <c r="W74" t="s">
        <v>945</v>
      </c>
      <c r="X74">
        <v>74</v>
      </c>
      <c r="AH74" s="43" t="s">
        <v>260</v>
      </c>
      <c r="AI74" s="43"/>
      <c r="AJ74" s="24"/>
      <c r="AK74" s="24"/>
      <c r="AL74" s="43" t="s">
        <v>260</v>
      </c>
      <c r="AM74" s="43"/>
      <c r="AN74" s="24" t="s">
        <v>545</v>
      </c>
      <c r="AO74" s="24"/>
      <c r="AP74" s="24"/>
      <c r="AQ74" s="24"/>
      <c r="AR74" s="24" t="s">
        <v>545</v>
      </c>
      <c r="AS74" s="24"/>
      <c r="AT74" s="43" t="s">
        <v>260</v>
      </c>
      <c r="AU74" s="43"/>
      <c r="AV74" s="81" t="s">
        <v>467</v>
      </c>
      <c r="AW74" s="81"/>
      <c r="AX74" s="24"/>
      <c r="AY74" s="24"/>
      <c r="AZ74" s="24"/>
      <c r="BA74" s="24"/>
      <c r="BB74" s="24"/>
      <c r="BC74" s="24"/>
      <c r="BD74" s="24"/>
      <c r="BE74" s="24"/>
      <c r="BF74" s="24"/>
      <c r="BG74" s="24"/>
      <c r="BH74" s="24"/>
      <c r="CY74" s="50"/>
    </row>
    <row r="75" spans="9:103" ht="15.75" thickBot="1" x14ac:dyDescent="0.3">
      <c r="I75" t="s">
        <v>946</v>
      </c>
      <c r="J75" t="s">
        <v>748</v>
      </c>
      <c r="K75" t="str">
        <f t="shared" si="1"/>
        <v>AyapelCordoba</v>
      </c>
      <c r="L75" s="56" t="s">
        <v>672</v>
      </c>
      <c r="M75" s="60" t="s">
        <v>938</v>
      </c>
      <c r="N75" s="57" t="s">
        <v>878</v>
      </c>
      <c r="O75" s="57">
        <v>115189</v>
      </c>
      <c r="P75" s="59">
        <v>45779</v>
      </c>
      <c r="Q75" s="59">
        <v>45048</v>
      </c>
      <c r="R75" s="58">
        <f t="shared" ca="1" si="2"/>
        <v>45222</v>
      </c>
      <c r="S75" s="60" t="s">
        <v>939</v>
      </c>
      <c r="W75" t="s">
        <v>947</v>
      </c>
      <c r="X75">
        <v>75</v>
      </c>
      <c r="AH75" s="43" t="s">
        <v>261</v>
      </c>
      <c r="AI75" s="43"/>
      <c r="AJ75" s="24"/>
      <c r="AK75" s="24"/>
      <c r="AL75" s="43" t="s">
        <v>261</v>
      </c>
      <c r="AM75" s="43"/>
      <c r="AN75" s="24" t="s">
        <v>546</v>
      </c>
      <c r="AO75" s="24"/>
      <c r="AP75" s="24"/>
      <c r="AQ75" s="24"/>
      <c r="AR75" s="24" t="s">
        <v>546</v>
      </c>
      <c r="AS75" s="24"/>
      <c r="AT75" s="43" t="s">
        <v>261</v>
      </c>
      <c r="AU75" s="43"/>
      <c r="AV75" s="81" t="s">
        <v>363</v>
      </c>
      <c r="AW75" s="81"/>
      <c r="AX75" s="24"/>
      <c r="AY75" s="24"/>
      <c r="AZ75" s="24"/>
      <c r="BA75" s="24"/>
      <c r="BB75" s="24"/>
      <c r="BC75" s="24"/>
      <c r="BD75" s="24"/>
      <c r="BE75" s="24"/>
      <c r="BF75" s="24"/>
      <c r="BG75" s="24"/>
      <c r="BH75" s="24"/>
      <c r="CY75" s="50"/>
    </row>
    <row r="76" spans="9:103" ht="15.75" thickBot="1" x14ac:dyDescent="0.3">
      <c r="I76" t="s">
        <v>948</v>
      </c>
      <c r="J76" t="s">
        <v>701</v>
      </c>
      <c r="K76" t="str">
        <f t="shared" si="1"/>
        <v>BagadóChoco</v>
      </c>
      <c r="L76" s="56" t="s">
        <v>672</v>
      </c>
      <c r="M76" s="60" t="s">
        <v>938</v>
      </c>
      <c r="N76" s="57" t="s">
        <v>878</v>
      </c>
      <c r="O76" s="57">
        <v>115185</v>
      </c>
      <c r="P76" s="59">
        <v>45779</v>
      </c>
      <c r="Q76" s="59">
        <v>45048</v>
      </c>
      <c r="R76" s="58">
        <f t="shared" ca="1" si="2"/>
        <v>45222</v>
      </c>
      <c r="S76" s="60" t="s">
        <v>939</v>
      </c>
      <c r="W76" t="s">
        <v>949</v>
      </c>
      <c r="X76">
        <v>76</v>
      </c>
      <c r="AH76" s="43" t="s">
        <v>262</v>
      </c>
      <c r="AI76" s="43"/>
      <c r="AJ76" s="24"/>
      <c r="AK76" s="24"/>
      <c r="AL76" s="43" t="s">
        <v>262</v>
      </c>
      <c r="AM76" s="43"/>
      <c r="AN76" s="24" t="s">
        <v>547</v>
      </c>
      <c r="AO76" s="24"/>
      <c r="AP76" s="24"/>
      <c r="AQ76" s="24"/>
      <c r="AR76" s="24" t="s">
        <v>547</v>
      </c>
      <c r="AS76" s="24"/>
      <c r="AT76" s="43" t="s">
        <v>262</v>
      </c>
      <c r="AU76" s="43"/>
      <c r="AV76" s="81" t="s">
        <v>364</v>
      </c>
      <c r="AW76" s="81"/>
      <c r="AX76" s="24"/>
      <c r="AY76" s="24"/>
      <c r="AZ76" s="24"/>
      <c r="BA76" s="24"/>
      <c r="BB76" s="24"/>
      <c r="BC76" s="24"/>
      <c r="BD76" s="24"/>
      <c r="BE76" s="24"/>
      <c r="BF76" s="24"/>
      <c r="BG76" s="24"/>
      <c r="BH76" s="24"/>
      <c r="CY76" s="50"/>
    </row>
    <row r="77" spans="9:103" ht="15.75" thickBot="1" x14ac:dyDescent="0.3">
      <c r="I77" t="s">
        <v>206</v>
      </c>
      <c r="J77" t="s">
        <v>701</v>
      </c>
      <c r="K77" t="str">
        <f t="shared" si="1"/>
        <v>Bahía SolanoChoco</v>
      </c>
      <c r="L77" s="56" t="s">
        <v>672</v>
      </c>
      <c r="M77" s="60" t="s">
        <v>938</v>
      </c>
      <c r="N77" s="57" t="s">
        <v>884</v>
      </c>
      <c r="O77" s="57">
        <v>106040</v>
      </c>
      <c r="P77" s="61">
        <v>45164</v>
      </c>
      <c r="Q77" s="61">
        <v>44434</v>
      </c>
      <c r="R77" s="58">
        <v>44980</v>
      </c>
      <c r="S77" s="60" t="s">
        <v>939</v>
      </c>
      <c r="W77" t="s">
        <v>950</v>
      </c>
      <c r="X77">
        <v>77</v>
      </c>
      <c r="AH77" s="43" t="s">
        <v>263</v>
      </c>
      <c r="AI77" s="43"/>
      <c r="AJ77" s="24"/>
      <c r="AK77" s="24"/>
      <c r="AL77" s="43" t="s">
        <v>263</v>
      </c>
      <c r="AM77" s="43"/>
      <c r="AN77" s="24" t="s">
        <v>306</v>
      </c>
      <c r="AO77" s="24"/>
      <c r="AP77" s="24"/>
      <c r="AQ77" s="24"/>
      <c r="AR77" s="24" t="s">
        <v>306</v>
      </c>
      <c r="AS77" s="24"/>
      <c r="AT77" s="43" t="s">
        <v>263</v>
      </c>
      <c r="AU77" s="43"/>
      <c r="AV77" s="81" t="s">
        <v>366</v>
      </c>
      <c r="AW77" s="81"/>
      <c r="AX77" s="24"/>
      <c r="AY77" s="24"/>
      <c r="AZ77" s="24"/>
      <c r="BA77" s="24"/>
      <c r="BB77" s="24"/>
      <c r="BC77" s="24"/>
      <c r="BD77" s="24"/>
      <c r="BE77" s="24"/>
      <c r="BF77" s="24"/>
      <c r="BG77" s="24"/>
      <c r="BH77" s="24"/>
      <c r="CY77" s="50"/>
    </row>
    <row r="78" spans="9:103" ht="15.75" thickBot="1" x14ac:dyDescent="0.3">
      <c r="I78" t="s">
        <v>500</v>
      </c>
      <c r="J78" t="s">
        <v>701</v>
      </c>
      <c r="K78" t="str">
        <f t="shared" si="1"/>
        <v>Bajo BaudóChoco</v>
      </c>
      <c r="L78" s="56" t="s">
        <v>672</v>
      </c>
      <c r="M78" s="60" t="s">
        <v>938</v>
      </c>
      <c r="N78" s="57" t="s">
        <v>889</v>
      </c>
      <c r="O78" s="57">
        <v>100454</v>
      </c>
      <c r="P78" s="61">
        <v>45631</v>
      </c>
      <c r="Q78" s="61">
        <v>44900</v>
      </c>
      <c r="R78" s="58">
        <v>44980</v>
      </c>
      <c r="S78" s="60" t="s">
        <v>939</v>
      </c>
      <c r="W78" t="s">
        <v>951</v>
      </c>
      <c r="X78">
        <v>78</v>
      </c>
      <c r="AH78" s="43" t="s">
        <v>264</v>
      </c>
      <c r="AI78" s="43"/>
      <c r="AJ78" s="24"/>
      <c r="AK78" s="24"/>
      <c r="AL78" s="43" t="s">
        <v>264</v>
      </c>
      <c r="AM78" s="43"/>
      <c r="AN78" s="24" t="s">
        <v>308</v>
      </c>
      <c r="AO78" s="24"/>
      <c r="AP78" s="24"/>
      <c r="AQ78" s="24"/>
      <c r="AR78" s="24" t="s">
        <v>308</v>
      </c>
      <c r="AS78" s="24"/>
      <c r="AT78" s="43" t="s">
        <v>264</v>
      </c>
      <c r="AU78" s="43"/>
      <c r="AV78" s="81" t="s">
        <v>368</v>
      </c>
      <c r="AW78" s="81"/>
      <c r="AX78" s="24"/>
      <c r="AY78" s="24"/>
      <c r="AZ78" s="24"/>
      <c r="BA78" s="24"/>
      <c r="BB78" s="24"/>
      <c r="BC78" s="24"/>
      <c r="BD78" s="24"/>
      <c r="BE78" s="24"/>
      <c r="BF78" s="24"/>
      <c r="BG78" s="24"/>
      <c r="BH78" s="24"/>
      <c r="CY78" s="50"/>
    </row>
    <row r="79" spans="9:103" ht="15.75" thickBot="1" x14ac:dyDescent="0.3">
      <c r="I79" t="s">
        <v>501</v>
      </c>
      <c r="J79" t="s">
        <v>735</v>
      </c>
      <c r="K79" t="str">
        <f t="shared" si="1"/>
        <v>BalboaCauca</v>
      </c>
      <c r="L79" s="56" t="s">
        <v>952</v>
      </c>
      <c r="M79" s="60" t="s">
        <v>938</v>
      </c>
      <c r="N79" s="57" t="s">
        <v>893</v>
      </c>
      <c r="O79" s="57">
        <v>100237</v>
      </c>
      <c r="P79" s="61">
        <v>45634</v>
      </c>
      <c r="Q79" s="61">
        <v>44903</v>
      </c>
      <c r="R79" s="58">
        <v>44980</v>
      </c>
      <c r="S79" s="60" t="s">
        <v>939</v>
      </c>
      <c r="W79" t="s">
        <v>953</v>
      </c>
      <c r="X79">
        <v>79</v>
      </c>
      <c r="AH79" s="43" t="s">
        <v>265</v>
      </c>
      <c r="AI79" s="43"/>
      <c r="AJ79" s="24"/>
      <c r="AK79" s="24"/>
      <c r="AL79" s="43" t="s">
        <v>265</v>
      </c>
      <c r="AM79" s="43"/>
      <c r="AN79" s="24" t="s">
        <v>548</v>
      </c>
      <c r="AO79" s="24"/>
      <c r="AP79" s="24"/>
      <c r="AQ79" s="24"/>
      <c r="AR79" s="24" t="s">
        <v>548</v>
      </c>
      <c r="AS79" s="24"/>
      <c r="AT79" s="43" t="s">
        <v>265</v>
      </c>
      <c r="AU79" s="43"/>
      <c r="AV79" s="82" t="s">
        <v>468</v>
      </c>
      <c r="AW79" s="82"/>
      <c r="AX79" s="24"/>
      <c r="AY79" s="24"/>
      <c r="AZ79" s="24"/>
      <c r="BA79" s="24"/>
      <c r="BB79" s="24"/>
      <c r="BC79" s="24"/>
      <c r="BD79" s="24"/>
      <c r="BE79" s="24"/>
      <c r="BF79" s="24"/>
      <c r="BG79" s="24"/>
      <c r="BH79" s="24"/>
      <c r="CY79" s="51"/>
    </row>
    <row r="80" spans="9:103" ht="15.75" thickBot="1" x14ac:dyDescent="0.3">
      <c r="I80" t="s">
        <v>501</v>
      </c>
      <c r="J80" t="s">
        <v>780</v>
      </c>
      <c r="K80" t="str">
        <f t="shared" si="1"/>
        <v>BalboaRisaralda</v>
      </c>
      <c r="L80" s="56" t="s">
        <v>672</v>
      </c>
      <c r="M80" s="60" t="s">
        <v>938</v>
      </c>
      <c r="N80" s="57" t="s">
        <v>898</v>
      </c>
      <c r="O80" s="57">
        <v>101855</v>
      </c>
      <c r="P80" s="61">
        <v>45628</v>
      </c>
      <c r="Q80" s="61">
        <v>44897</v>
      </c>
      <c r="R80" s="58">
        <v>44980</v>
      </c>
      <c r="S80" s="60" t="s">
        <v>939</v>
      </c>
      <c r="W80" t="s">
        <v>954</v>
      </c>
      <c r="X80">
        <v>80</v>
      </c>
      <c r="AH80" s="43" t="s">
        <v>266</v>
      </c>
      <c r="AI80" s="43"/>
      <c r="AJ80" s="24"/>
      <c r="AK80" s="24"/>
      <c r="AL80" s="43" t="s">
        <v>266</v>
      </c>
      <c r="AM80" s="43"/>
      <c r="AN80" s="24" t="s">
        <v>549</v>
      </c>
      <c r="AO80" s="24"/>
      <c r="AP80" s="24"/>
      <c r="AQ80" s="24"/>
      <c r="AR80" s="24" t="s">
        <v>549</v>
      </c>
      <c r="AS80" s="24"/>
      <c r="AT80" s="43" t="s">
        <v>266</v>
      </c>
      <c r="AU80" s="43"/>
      <c r="AV80" s="81" t="s">
        <v>469</v>
      </c>
      <c r="AW80" s="81"/>
      <c r="AX80" s="24"/>
      <c r="AY80" s="24"/>
      <c r="AZ80" s="24"/>
      <c r="BA80" s="24"/>
      <c r="BB80" s="24"/>
      <c r="BC80" s="24"/>
      <c r="BD80" s="24"/>
      <c r="BE80" s="24"/>
      <c r="BF80" s="24"/>
      <c r="BG80" s="24"/>
      <c r="BH80" s="24"/>
      <c r="CY80" s="50"/>
    </row>
    <row r="81" spans="9:103" ht="15.75" thickBot="1" x14ac:dyDescent="0.3">
      <c r="I81" t="s">
        <v>955</v>
      </c>
      <c r="J81" t="s">
        <v>702</v>
      </c>
      <c r="K81" t="str">
        <f t="shared" si="1"/>
        <v>BaranoaAtlantico</v>
      </c>
      <c r="L81" s="56" t="s">
        <v>672</v>
      </c>
      <c r="M81" s="60" t="s">
        <v>938</v>
      </c>
      <c r="N81" s="57" t="s">
        <v>898</v>
      </c>
      <c r="O81" s="57">
        <v>101856</v>
      </c>
      <c r="P81" s="61">
        <v>45628</v>
      </c>
      <c r="Q81" s="61">
        <v>44897</v>
      </c>
      <c r="R81" s="58">
        <v>44980</v>
      </c>
      <c r="S81" s="60" t="s">
        <v>939</v>
      </c>
      <c r="W81" t="s">
        <v>956</v>
      </c>
      <c r="X81">
        <v>81</v>
      </c>
      <c r="AH81" s="43" t="s">
        <v>267</v>
      </c>
      <c r="AI81" s="43"/>
      <c r="AJ81" s="24"/>
      <c r="AK81" s="24"/>
      <c r="AL81" s="43" t="s">
        <v>267</v>
      </c>
      <c r="AM81" s="43"/>
      <c r="AN81" s="24" t="s">
        <v>312</v>
      </c>
      <c r="AO81" s="24"/>
      <c r="AP81" s="24"/>
      <c r="AQ81" s="24"/>
      <c r="AR81" s="24" t="s">
        <v>312</v>
      </c>
      <c r="AS81" s="24"/>
      <c r="AT81" s="43" t="s">
        <v>267</v>
      </c>
      <c r="AU81" s="43"/>
      <c r="AV81" s="81" t="s">
        <v>470</v>
      </c>
      <c r="AW81" s="81"/>
      <c r="AX81" s="24"/>
      <c r="AY81" s="24"/>
      <c r="AZ81" s="24"/>
      <c r="BA81" s="24"/>
      <c r="BB81" s="24"/>
      <c r="BC81" s="24"/>
      <c r="BD81" s="24"/>
      <c r="BE81" s="24"/>
      <c r="BF81" s="24"/>
      <c r="BG81" s="24"/>
      <c r="BH81" s="24"/>
      <c r="CY81" s="50"/>
    </row>
    <row r="82" spans="9:103" ht="15.75" thickBot="1" x14ac:dyDescent="0.3">
      <c r="I82" t="s">
        <v>957</v>
      </c>
      <c r="J82" t="s">
        <v>708</v>
      </c>
      <c r="K82" t="str">
        <f t="shared" si="1"/>
        <v>BarayaHuila</v>
      </c>
      <c r="L82" s="56" t="s">
        <v>672</v>
      </c>
      <c r="M82" s="60" t="s">
        <v>958</v>
      </c>
      <c r="N82" s="57" t="s">
        <v>902</v>
      </c>
      <c r="O82" s="57">
        <v>2145011</v>
      </c>
      <c r="P82" s="61">
        <v>45275</v>
      </c>
      <c r="Q82" s="61">
        <v>44545</v>
      </c>
      <c r="R82" s="58">
        <v>44980</v>
      </c>
      <c r="S82" s="60" t="s">
        <v>939</v>
      </c>
      <c r="W82" t="s">
        <v>959</v>
      </c>
      <c r="X82">
        <v>82</v>
      </c>
      <c r="AH82" s="43" t="s">
        <v>268</v>
      </c>
      <c r="AI82" s="43"/>
      <c r="AJ82" s="24"/>
      <c r="AK82" s="24"/>
      <c r="AL82" s="43" t="s">
        <v>268</v>
      </c>
      <c r="AM82" s="43"/>
      <c r="AN82" s="24" t="s">
        <v>550</v>
      </c>
      <c r="AO82" s="24"/>
      <c r="AP82" s="24"/>
      <c r="AQ82" s="24"/>
      <c r="AR82" s="24" t="s">
        <v>550</v>
      </c>
      <c r="AS82" s="24"/>
      <c r="AT82" s="43" t="s">
        <v>268</v>
      </c>
      <c r="AU82" s="43"/>
      <c r="AV82" s="81" t="s">
        <v>471</v>
      </c>
      <c r="AW82" s="81"/>
      <c r="AX82" s="24"/>
      <c r="AY82" s="24"/>
      <c r="AZ82" s="24"/>
      <c r="BA82" s="24"/>
      <c r="BB82" s="24"/>
      <c r="BC82" s="24"/>
      <c r="BD82" s="24"/>
      <c r="BE82" s="24"/>
      <c r="BF82" s="24"/>
      <c r="BG82" s="24"/>
      <c r="BH82" s="24"/>
      <c r="CY82" s="50"/>
    </row>
    <row r="83" spans="9:103" ht="15.75" thickBot="1" x14ac:dyDescent="0.3">
      <c r="I83" t="s">
        <v>503</v>
      </c>
      <c r="J83" t="s">
        <v>455</v>
      </c>
      <c r="K83" t="str">
        <f t="shared" si="1"/>
        <v>BarbacoasNariño</v>
      </c>
      <c r="L83" s="56" t="s">
        <v>870</v>
      </c>
      <c r="M83" s="57" t="s">
        <v>883</v>
      </c>
      <c r="N83" s="57">
        <v>3109</v>
      </c>
      <c r="O83" s="57">
        <v>35755</v>
      </c>
      <c r="P83" s="62" t="s">
        <v>13</v>
      </c>
      <c r="Q83" s="62"/>
      <c r="R83" s="58"/>
      <c r="S83" s="60"/>
      <c r="W83" t="s">
        <v>960</v>
      </c>
      <c r="X83">
        <v>83</v>
      </c>
      <c r="AH83" s="43" t="s">
        <v>269</v>
      </c>
      <c r="AI83" s="43"/>
      <c r="AJ83" s="24"/>
      <c r="AK83" s="24"/>
      <c r="AL83" s="43" t="s">
        <v>269</v>
      </c>
      <c r="AM83" s="43"/>
      <c r="AN83" s="24" t="s">
        <v>551</v>
      </c>
      <c r="AO83" s="24"/>
      <c r="AP83" s="24"/>
      <c r="AQ83" s="24"/>
      <c r="AR83" s="24" t="s">
        <v>551</v>
      </c>
      <c r="AS83" s="24"/>
      <c r="AT83" s="43" t="s">
        <v>269</v>
      </c>
      <c r="AU83" s="43"/>
      <c r="AV83" s="81" t="s">
        <v>472</v>
      </c>
      <c r="AW83" s="81"/>
      <c r="AX83" s="24"/>
      <c r="AY83" s="24"/>
      <c r="AZ83" s="24"/>
      <c r="BA83" s="24"/>
      <c r="BB83" s="24"/>
      <c r="BC83" s="24"/>
      <c r="BD83" s="24"/>
      <c r="BE83" s="24"/>
      <c r="BF83" s="24"/>
      <c r="BG83" s="24"/>
      <c r="BH83" s="24"/>
      <c r="CY83" s="50"/>
    </row>
    <row r="84" spans="9:103" ht="15.75" thickBot="1" x14ac:dyDescent="0.3">
      <c r="I84" t="s">
        <v>961</v>
      </c>
      <c r="J84" t="s">
        <v>669</v>
      </c>
      <c r="K84" t="str">
        <f t="shared" si="1"/>
        <v>BarbosaAntioquia</v>
      </c>
      <c r="L84" s="56" t="s">
        <v>870</v>
      </c>
      <c r="M84" s="60" t="s">
        <v>938</v>
      </c>
      <c r="N84" s="57" t="s">
        <v>905</v>
      </c>
      <c r="O84" s="57">
        <v>100153</v>
      </c>
      <c r="P84" s="58" t="s">
        <v>13</v>
      </c>
      <c r="Q84" s="58"/>
      <c r="R84" s="58"/>
      <c r="S84" s="60"/>
      <c r="W84" t="s">
        <v>962</v>
      </c>
      <c r="X84">
        <v>84</v>
      </c>
      <c r="AH84" s="43" t="s">
        <v>270</v>
      </c>
      <c r="AI84" s="43"/>
      <c r="AJ84" s="24"/>
      <c r="AK84" s="24"/>
      <c r="AL84" s="43" t="s">
        <v>270</v>
      </c>
      <c r="AM84" s="43"/>
      <c r="AN84" s="24" t="s">
        <v>316</v>
      </c>
      <c r="AO84" s="24"/>
      <c r="AP84" s="24"/>
      <c r="AQ84" s="24"/>
      <c r="AR84" s="24" t="s">
        <v>316</v>
      </c>
      <c r="AS84" s="24"/>
      <c r="AT84" s="43" t="s">
        <v>270</v>
      </c>
      <c r="AU84" s="43"/>
      <c r="AV84" s="81" t="s">
        <v>473</v>
      </c>
      <c r="AW84" s="81"/>
      <c r="AX84" s="24"/>
      <c r="AY84" s="24"/>
      <c r="AZ84" s="24"/>
      <c r="BA84" s="24"/>
      <c r="BB84" s="24"/>
      <c r="BC84" s="24"/>
      <c r="BD84" s="24"/>
      <c r="BE84" s="24"/>
      <c r="BF84" s="24"/>
      <c r="BG84" s="24"/>
      <c r="BH84" s="24"/>
      <c r="CY84" s="50"/>
    </row>
    <row r="85" spans="9:103" ht="15.75" thickBot="1" x14ac:dyDescent="0.3">
      <c r="I85" t="s">
        <v>961</v>
      </c>
      <c r="J85" t="s">
        <v>730</v>
      </c>
      <c r="K85" t="str">
        <f t="shared" si="1"/>
        <v>BarbosaSantander</v>
      </c>
      <c r="L85" s="56" t="s">
        <v>870</v>
      </c>
      <c r="M85" s="57" t="s">
        <v>877</v>
      </c>
      <c r="N85" s="57" t="s">
        <v>910</v>
      </c>
      <c r="O85" s="57">
        <v>83779</v>
      </c>
      <c r="P85" s="62" t="s">
        <v>13</v>
      </c>
      <c r="Q85" s="62"/>
      <c r="R85" s="58"/>
      <c r="S85" s="60"/>
      <c r="W85" t="s">
        <v>963</v>
      </c>
      <c r="X85">
        <v>85</v>
      </c>
      <c r="AH85" s="43" t="s">
        <v>271</v>
      </c>
      <c r="AI85" s="43"/>
      <c r="AJ85" s="24"/>
      <c r="AK85" s="24"/>
      <c r="AL85" s="43" t="s">
        <v>271</v>
      </c>
      <c r="AM85" s="43"/>
      <c r="AN85" s="24" t="s">
        <v>319</v>
      </c>
      <c r="AO85" s="24"/>
      <c r="AP85" s="24"/>
      <c r="AQ85" s="24"/>
      <c r="AR85" s="24" t="s">
        <v>319</v>
      </c>
      <c r="AS85" s="24"/>
      <c r="AT85" s="43" t="s">
        <v>271</v>
      </c>
      <c r="AU85" s="43"/>
      <c r="AV85" s="81" t="s">
        <v>474</v>
      </c>
      <c r="AW85" s="81"/>
      <c r="AX85" s="24"/>
      <c r="AY85" s="24"/>
      <c r="AZ85" s="24"/>
      <c r="BA85" s="24"/>
      <c r="BB85" s="24"/>
      <c r="BC85" s="24"/>
      <c r="BD85" s="24"/>
      <c r="BE85" s="24"/>
      <c r="BF85" s="24"/>
      <c r="BG85" s="24"/>
      <c r="BH85" s="24"/>
      <c r="CY85" s="50"/>
    </row>
    <row r="86" spans="9:103" ht="15.75" thickBot="1" x14ac:dyDescent="0.3">
      <c r="I86" t="s">
        <v>964</v>
      </c>
      <c r="J86" t="s">
        <v>730</v>
      </c>
      <c r="K86" t="str">
        <f t="shared" si="1"/>
        <v>BaricharaSantander</v>
      </c>
      <c r="L86" s="56" t="s">
        <v>870</v>
      </c>
      <c r="M86" s="57" t="s">
        <v>938</v>
      </c>
      <c r="N86" s="57" t="s">
        <v>913</v>
      </c>
      <c r="O86" s="57">
        <v>100440</v>
      </c>
      <c r="P86" s="58" t="s">
        <v>13</v>
      </c>
      <c r="Q86" s="58"/>
      <c r="R86" s="58"/>
      <c r="S86" s="60"/>
      <c r="W86" t="s">
        <v>965</v>
      </c>
      <c r="X86">
        <v>86</v>
      </c>
      <c r="AH86" s="43" t="s">
        <v>272</v>
      </c>
      <c r="AI86" s="43"/>
      <c r="AJ86" s="24"/>
      <c r="AK86" s="24"/>
      <c r="AL86" s="43" t="s">
        <v>272</v>
      </c>
      <c r="AM86" s="43"/>
      <c r="AN86" s="24" t="s">
        <v>552</v>
      </c>
      <c r="AO86" s="24"/>
      <c r="AP86" s="24"/>
      <c r="AQ86" s="24"/>
      <c r="AR86" s="24" t="s">
        <v>552</v>
      </c>
      <c r="AS86" s="24"/>
      <c r="AT86" s="43" t="s">
        <v>272</v>
      </c>
      <c r="AU86" s="43"/>
      <c r="AV86" s="81" t="s">
        <v>475</v>
      </c>
      <c r="AW86" s="81"/>
      <c r="AX86" s="24"/>
      <c r="AY86" s="24"/>
      <c r="AZ86" s="24"/>
      <c r="BA86" s="24"/>
      <c r="BB86" s="24"/>
      <c r="BC86" s="24"/>
      <c r="BD86" s="24"/>
      <c r="BE86" s="24"/>
      <c r="BF86" s="24"/>
      <c r="BG86" s="24"/>
      <c r="BH86" s="24"/>
      <c r="CY86" s="50"/>
    </row>
    <row r="87" spans="9:103" ht="15.75" thickBot="1" x14ac:dyDescent="0.3">
      <c r="I87" t="s">
        <v>966</v>
      </c>
      <c r="J87" t="s">
        <v>697</v>
      </c>
      <c r="K87" t="str">
        <f t="shared" si="1"/>
        <v>Barranca de UpíaMeta</v>
      </c>
      <c r="L87" s="56"/>
      <c r="M87" s="57"/>
      <c r="N87" s="57"/>
      <c r="O87" s="57" t="s">
        <v>13</v>
      </c>
      <c r="P87" s="62"/>
      <c r="Q87" s="62"/>
      <c r="R87" s="58"/>
      <c r="S87" s="60"/>
      <c r="W87" t="s">
        <v>967</v>
      </c>
      <c r="X87">
        <v>87</v>
      </c>
      <c r="AH87" s="43" t="s">
        <v>273</v>
      </c>
      <c r="AI87" s="43"/>
      <c r="AJ87" s="24"/>
      <c r="AK87" s="24"/>
      <c r="AL87" s="43" t="s">
        <v>273</v>
      </c>
      <c r="AM87" s="43"/>
      <c r="AN87" s="24" t="s">
        <v>553</v>
      </c>
      <c r="AO87" s="24"/>
      <c r="AP87" s="24"/>
      <c r="AQ87" s="24"/>
      <c r="AR87" s="24" t="s">
        <v>553</v>
      </c>
      <c r="AS87" s="24"/>
      <c r="AT87" s="43" t="s">
        <v>273</v>
      </c>
      <c r="AU87" s="43"/>
      <c r="AV87" s="82" t="s">
        <v>476</v>
      </c>
      <c r="AW87" s="82"/>
      <c r="AX87" s="24"/>
      <c r="AY87" s="24"/>
      <c r="AZ87" s="24"/>
      <c r="BA87" s="24"/>
      <c r="BB87" s="24"/>
      <c r="BC87" s="24"/>
      <c r="BD87" s="24"/>
      <c r="BE87" s="24"/>
      <c r="BF87" s="24"/>
      <c r="BG87" s="24"/>
      <c r="BH87" s="24"/>
      <c r="CY87" s="51"/>
    </row>
    <row r="88" spans="9:103" ht="15.75" thickBot="1" x14ac:dyDescent="0.3">
      <c r="I88" t="s">
        <v>610</v>
      </c>
      <c r="J88" t="s">
        <v>730</v>
      </c>
      <c r="K88" t="str">
        <f t="shared" si="1"/>
        <v>BarrancabermejaSantander</v>
      </c>
      <c r="L88" s="56"/>
      <c r="M88" s="57"/>
      <c r="N88" s="57"/>
      <c r="O88" s="57"/>
      <c r="P88" s="58"/>
      <c r="Q88" s="58"/>
      <c r="R88" s="58"/>
      <c r="S88" s="60"/>
      <c r="W88" t="s">
        <v>968</v>
      </c>
      <c r="X88">
        <v>88</v>
      </c>
      <c r="AH88" s="43" t="s">
        <v>274</v>
      </c>
      <c r="AI88" s="43"/>
      <c r="AJ88" s="24"/>
      <c r="AK88" s="24"/>
      <c r="AL88" s="43" t="s">
        <v>274</v>
      </c>
      <c r="AM88" s="43"/>
      <c r="AN88" s="24" t="s">
        <v>323</v>
      </c>
      <c r="AO88" s="24"/>
      <c r="AP88" s="24"/>
      <c r="AQ88" s="24"/>
      <c r="AR88" s="24" t="s">
        <v>323</v>
      </c>
      <c r="AS88" s="24"/>
      <c r="AT88" s="43" t="s">
        <v>274</v>
      </c>
      <c r="AU88" s="43"/>
      <c r="AV88" s="81" t="s">
        <v>388</v>
      </c>
      <c r="AW88" s="81"/>
      <c r="AX88" s="24"/>
      <c r="AY88" s="24"/>
      <c r="AZ88" s="24"/>
      <c r="BA88" s="24"/>
      <c r="BB88" s="24"/>
      <c r="BC88" s="24"/>
      <c r="BD88" s="24"/>
      <c r="BE88" s="24"/>
      <c r="BF88" s="24"/>
      <c r="BG88" s="24"/>
      <c r="BH88" s="24"/>
      <c r="CY88" s="50"/>
    </row>
    <row r="89" spans="9:103" ht="15.75" thickBot="1" x14ac:dyDescent="0.3">
      <c r="I89" t="s">
        <v>969</v>
      </c>
      <c r="J89" t="s">
        <v>760</v>
      </c>
      <c r="K89" t="str">
        <f t="shared" si="1"/>
        <v>BarrancasLa Guajira</v>
      </c>
      <c r="L89" s="56"/>
      <c r="M89" s="57"/>
      <c r="N89" s="57"/>
      <c r="O89" s="57"/>
      <c r="P89" s="62"/>
      <c r="Q89" s="62"/>
      <c r="R89" s="58"/>
      <c r="S89" s="60"/>
      <c r="W89" t="s">
        <v>970</v>
      </c>
      <c r="X89">
        <v>89</v>
      </c>
      <c r="AH89" s="43" t="s">
        <v>275</v>
      </c>
      <c r="AI89" s="43"/>
      <c r="AJ89" s="24"/>
      <c r="AK89" s="24"/>
      <c r="AL89" s="43" t="s">
        <v>275</v>
      </c>
      <c r="AM89" s="43"/>
      <c r="AN89" s="24" t="s">
        <v>554</v>
      </c>
      <c r="AO89" s="24"/>
      <c r="AP89" s="24"/>
      <c r="AQ89" s="24"/>
      <c r="AR89" s="24" t="s">
        <v>554</v>
      </c>
      <c r="AS89" s="24"/>
      <c r="AT89" s="43" t="s">
        <v>275</v>
      </c>
      <c r="AU89" s="43"/>
      <c r="AV89" s="82" t="s">
        <v>371</v>
      </c>
      <c r="AW89" s="82"/>
      <c r="AX89" s="24"/>
      <c r="AY89" s="24"/>
      <c r="AZ89" s="24"/>
      <c r="BA89" s="24"/>
      <c r="BB89" s="24"/>
      <c r="BC89" s="24"/>
      <c r="BD89" s="24"/>
      <c r="BE89" s="24"/>
      <c r="BF89" s="24"/>
      <c r="BG89" s="24"/>
      <c r="BH89" s="24"/>
      <c r="CY89" s="51"/>
    </row>
    <row r="90" spans="9:103" ht="15.75" thickBot="1" x14ac:dyDescent="0.3">
      <c r="I90" t="s">
        <v>971</v>
      </c>
      <c r="J90" t="s">
        <v>712</v>
      </c>
      <c r="K90" t="str">
        <f t="shared" si="1"/>
        <v>Barranco de LobaBolivar</v>
      </c>
      <c r="L90" s="56"/>
      <c r="M90" s="57"/>
      <c r="N90" s="57"/>
      <c r="O90" s="57"/>
      <c r="P90" s="58"/>
      <c r="Q90" s="58"/>
      <c r="R90" s="58"/>
      <c r="S90" s="60"/>
      <c r="W90" t="s">
        <v>972</v>
      </c>
      <c r="X90">
        <v>90</v>
      </c>
      <c r="AH90" s="43" t="s">
        <v>276</v>
      </c>
      <c r="AI90" s="43"/>
      <c r="AJ90" s="24"/>
      <c r="AK90" s="24"/>
      <c r="AL90" s="43" t="s">
        <v>276</v>
      </c>
      <c r="AM90" s="43"/>
      <c r="AN90" s="24" t="s">
        <v>555</v>
      </c>
      <c r="AO90" s="24"/>
      <c r="AP90" s="24"/>
      <c r="AQ90" s="24"/>
      <c r="AR90" s="24" t="s">
        <v>555</v>
      </c>
      <c r="AS90" s="24"/>
      <c r="AT90" s="43" t="s">
        <v>276</v>
      </c>
      <c r="AU90" s="43"/>
      <c r="AV90" s="81" t="s">
        <v>392</v>
      </c>
      <c r="AW90" s="81"/>
      <c r="AX90" s="24"/>
      <c r="AY90" s="24"/>
      <c r="AZ90" s="24"/>
      <c r="BA90" s="24"/>
      <c r="BB90" s="24"/>
      <c r="BC90" s="24"/>
      <c r="BD90" s="24"/>
      <c r="BE90" s="24"/>
      <c r="BF90" s="24"/>
      <c r="BG90" s="24"/>
      <c r="BH90" s="24"/>
      <c r="CY90" s="50"/>
    </row>
    <row r="91" spans="9:103" x14ac:dyDescent="0.25">
      <c r="I91" t="s">
        <v>973</v>
      </c>
      <c r="J91" t="s">
        <v>755</v>
      </c>
      <c r="K91" t="str">
        <f t="shared" si="1"/>
        <v>Barranco MinasGuainia</v>
      </c>
      <c r="W91" t="s">
        <v>974</v>
      </c>
      <c r="X91">
        <v>91</v>
      </c>
      <c r="AH91" s="43" t="s">
        <v>277</v>
      </c>
      <c r="AI91" s="43"/>
      <c r="AJ91" s="24"/>
      <c r="AK91" s="24"/>
      <c r="AL91" s="43" t="s">
        <v>277</v>
      </c>
      <c r="AM91" s="43"/>
      <c r="AN91" s="24" t="s">
        <v>556</v>
      </c>
      <c r="AO91" s="24"/>
      <c r="AP91" s="24"/>
      <c r="AQ91" s="24"/>
      <c r="AR91" s="24" t="s">
        <v>556</v>
      </c>
      <c r="AS91" s="24"/>
      <c r="AT91" s="43" t="s">
        <v>277</v>
      </c>
      <c r="AU91" s="43"/>
      <c r="AV91" s="82" t="s">
        <v>395</v>
      </c>
      <c r="AW91" s="82"/>
      <c r="AX91" s="24"/>
      <c r="AY91" s="24"/>
      <c r="AZ91" s="24"/>
      <c r="BA91" s="24"/>
      <c r="BB91" s="24"/>
      <c r="BC91" s="24"/>
      <c r="BD91" s="24"/>
      <c r="BE91" s="24"/>
      <c r="BF91" s="24"/>
      <c r="BG91" s="24"/>
      <c r="BH91" s="24"/>
      <c r="CY91" s="51"/>
    </row>
    <row r="92" spans="9:103" x14ac:dyDescent="0.25">
      <c r="I92" t="s">
        <v>504</v>
      </c>
      <c r="J92" t="s">
        <v>702</v>
      </c>
      <c r="K92" t="str">
        <f t="shared" si="1"/>
        <v>BarranquillaAtlantico</v>
      </c>
      <c r="W92" t="s">
        <v>975</v>
      </c>
      <c r="X92">
        <v>92</v>
      </c>
      <c r="AH92" s="43" t="s">
        <v>278</v>
      </c>
      <c r="AI92" s="43"/>
      <c r="AJ92" s="24"/>
      <c r="AK92" s="24"/>
      <c r="AL92" s="43" t="s">
        <v>278</v>
      </c>
      <c r="AM92" s="43"/>
      <c r="AN92" s="24" t="s">
        <v>371</v>
      </c>
      <c r="AO92" s="24"/>
      <c r="AP92" s="24"/>
      <c r="AQ92" s="24"/>
      <c r="AR92" s="24" t="s">
        <v>371</v>
      </c>
      <c r="AS92" s="24"/>
      <c r="AT92" s="43" t="s">
        <v>278</v>
      </c>
      <c r="AU92" s="43"/>
      <c r="AV92" s="82" t="s">
        <v>477</v>
      </c>
      <c r="AW92" s="82"/>
      <c r="AX92" s="24"/>
      <c r="AY92" s="24"/>
      <c r="AZ92" s="24"/>
      <c r="BA92" s="24"/>
      <c r="BB92" s="24"/>
      <c r="BC92" s="24"/>
      <c r="BD92" s="24"/>
      <c r="BE92" s="24"/>
      <c r="BF92" s="24"/>
      <c r="BG92" s="24"/>
      <c r="BH92" s="24"/>
      <c r="CY92" s="51"/>
    </row>
    <row r="93" spans="9:103" x14ac:dyDescent="0.25">
      <c r="I93" t="s">
        <v>976</v>
      </c>
      <c r="J93" t="s">
        <v>726</v>
      </c>
      <c r="K93" t="str">
        <f t="shared" si="1"/>
        <v>BecerrilCesar</v>
      </c>
      <c r="W93" t="s">
        <v>977</v>
      </c>
      <c r="X93">
        <v>93</v>
      </c>
      <c r="AH93" s="43" t="s">
        <v>279</v>
      </c>
      <c r="AI93" s="43"/>
      <c r="AJ93" s="24"/>
      <c r="AK93" s="24"/>
      <c r="AL93" s="43" t="s">
        <v>279</v>
      </c>
      <c r="AM93" s="43"/>
      <c r="AN93" s="24" t="s">
        <v>330</v>
      </c>
      <c r="AO93" s="24"/>
      <c r="AP93" s="24"/>
      <c r="AQ93" s="24"/>
      <c r="AR93" s="24" t="s">
        <v>330</v>
      </c>
      <c r="AS93" s="24"/>
      <c r="AT93" s="43" t="s">
        <v>279</v>
      </c>
      <c r="AU93" s="43"/>
      <c r="AV93" s="81" t="s">
        <v>478</v>
      </c>
      <c r="AW93" s="81"/>
      <c r="AX93" s="24"/>
      <c r="AY93" s="24"/>
      <c r="AZ93" s="24"/>
      <c r="BA93" s="24"/>
      <c r="BB93" s="24"/>
      <c r="BC93" s="24"/>
      <c r="BD93" s="24"/>
      <c r="BE93" s="24"/>
      <c r="BF93" s="24"/>
      <c r="BG93" s="24"/>
      <c r="BH93" s="24"/>
      <c r="CY93" s="50"/>
    </row>
    <row r="94" spans="9:103" x14ac:dyDescent="0.25">
      <c r="I94" t="s">
        <v>978</v>
      </c>
      <c r="J94" t="s">
        <v>219</v>
      </c>
      <c r="K94" t="str">
        <f t="shared" si="1"/>
        <v>BelalcázarCaldas</v>
      </c>
      <c r="W94" t="s">
        <v>979</v>
      </c>
      <c r="X94">
        <v>94</v>
      </c>
      <c r="AH94" s="43" t="s">
        <v>280</v>
      </c>
      <c r="AI94" s="43"/>
      <c r="AJ94" s="24"/>
      <c r="AK94" s="24"/>
      <c r="AL94" s="43" t="s">
        <v>280</v>
      </c>
      <c r="AM94" s="43"/>
      <c r="AN94" s="24" t="s">
        <v>557</v>
      </c>
      <c r="AO94" s="24"/>
      <c r="AP94" s="24"/>
      <c r="AQ94" s="24"/>
      <c r="AR94" s="24" t="s">
        <v>557</v>
      </c>
      <c r="AS94" s="24"/>
      <c r="AT94" s="43" t="s">
        <v>280</v>
      </c>
      <c r="AU94" s="43"/>
      <c r="AV94" s="81" t="s">
        <v>479</v>
      </c>
      <c r="AW94" s="81"/>
      <c r="AX94" s="24"/>
      <c r="AY94" s="24"/>
      <c r="AZ94" s="24"/>
      <c r="BA94" s="24"/>
      <c r="BB94" s="24"/>
      <c r="BC94" s="24"/>
      <c r="BD94" s="24"/>
      <c r="BE94" s="24"/>
      <c r="BF94" s="24"/>
      <c r="BG94" s="24"/>
      <c r="BH94" s="24"/>
      <c r="CY94" s="50"/>
    </row>
    <row r="95" spans="9:103" x14ac:dyDescent="0.25">
      <c r="I95" t="s">
        <v>207</v>
      </c>
      <c r="J95" t="s">
        <v>717</v>
      </c>
      <c r="K95" t="str">
        <f t="shared" si="1"/>
        <v>BelénBoyaca</v>
      </c>
      <c r="W95" t="s">
        <v>980</v>
      </c>
      <c r="X95">
        <v>95</v>
      </c>
      <c r="AH95" s="43" t="s">
        <v>281</v>
      </c>
      <c r="AI95" s="43"/>
      <c r="AJ95" s="24"/>
      <c r="AK95" s="24"/>
      <c r="AL95" s="43" t="s">
        <v>281</v>
      </c>
      <c r="AM95" s="43"/>
      <c r="AN95" s="24" t="s">
        <v>558</v>
      </c>
      <c r="AO95" s="24"/>
      <c r="AP95" s="24"/>
      <c r="AQ95" s="24"/>
      <c r="AR95" s="24" t="s">
        <v>558</v>
      </c>
      <c r="AS95" s="24"/>
      <c r="AT95" s="43" t="s">
        <v>281</v>
      </c>
      <c r="AU95" s="43"/>
      <c r="AV95" s="81" t="s">
        <v>410</v>
      </c>
      <c r="AW95" s="81"/>
      <c r="AX95" s="24"/>
      <c r="AY95" s="24"/>
      <c r="AZ95" s="24"/>
      <c r="BA95" s="24"/>
      <c r="BB95" s="24"/>
      <c r="BC95" s="24"/>
      <c r="BD95" s="24"/>
      <c r="BE95" s="24"/>
      <c r="BF95" s="24"/>
      <c r="BG95" s="24"/>
      <c r="BH95" s="24"/>
      <c r="CY95" s="50"/>
    </row>
    <row r="96" spans="9:103" x14ac:dyDescent="0.25">
      <c r="I96" t="s">
        <v>207</v>
      </c>
      <c r="J96" t="s">
        <v>455</v>
      </c>
      <c r="K96" t="str">
        <f t="shared" si="1"/>
        <v>BelénNariño</v>
      </c>
      <c r="W96" t="s">
        <v>981</v>
      </c>
      <c r="X96">
        <v>96</v>
      </c>
      <c r="AH96" s="43" t="s">
        <v>282</v>
      </c>
      <c r="AI96" s="43"/>
      <c r="AJ96" s="24"/>
      <c r="AK96" s="24"/>
      <c r="AL96" s="43" t="s">
        <v>282</v>
      </c>
      <c r="AM96" s="43"/>
      <c r="AN96" s="24" t="s">
        <v>559</v>
      </c>
      <c r="AO96" s="24"/>
      <c r="AP96" s="24"/>
      <c r="AQ96" s="24"/>
      <c r="AR96" s="24" t="s">
        <v>559</v>
      </c>
      <c r="AS96" s="24"/>
      <c r="AT96" s="43" t="s">
        <v>282</v>
      </c>
      <c r="AU96" s="43"/>
      <c r="AV96" s="81" t="s">
        <v>480</v>
      </c>
      <c r="AW96" s="81"/>
      <c r="AX96" s="24"/>
      <c r="AY96" s="24"/>
      <c r="AZ96" s="24"/>
      <c r="BA96" s="24"/>
      <c r="BB96" s="24"/>
      <c r="BC96" s="24"/>
      <c r="BD96" s="24"/>
      <c r="BE96" s="24"/>
      <c r="BF96" s="24"/>
      <c r="BG96" s="24"/>
      <c r="BH96" s="24"/>
      <c r="CY96" s="50"/>
    </row>
    <row r="97" spans="9:103" x14ac:dyDescent="0.25">
      <c r="I97" t="s">
        <v>982</v>
      </c>
      <c r="J97" t="s">
        <v>727</v>
      </c>
      <c r="K97" t="str">
        <f t="shared" si="1"/>
        <v>Belén de Los AndaquiesCaqueta</v>
      </c>
      <c r="W97" t="s">
        <v>983</v>
      </c>
      <c r="X97">
        <v>97</v>
      </c>
      <c r="AH97" s="43" t="s">
        <v>283</v>
      </c>
      <c r="AI97" s="43"/>
      <c r="AJ97" s="24"/>
      <c r="AK97" s="24"/>
      <c r="AL97" s="43" t="s">
        <v>283</v>
      </c>
      <c r="AM97" s="43"/>
      <c r="AN97" s="24" t="s">
        <v>560</v>
      </c>
      <c r="AO97" s="24"/>
      <c r="AP97" s="24"/>
      <c r="AQ97" s="24"/>
      <c r="AR97" s="24" t="s">
        <v>560</v>
      </c>
      <c r="AS97" s="24"/>
      <c r="AT97" s="43" t="s">
        <v>283</v>
      </c>
      <c r="AU97" s="43"/>
      <c r="AV97" s="81" t="s">
        <v>481</v>
      </c>
      <c r="AW97" s="81"/>
      <c r="AX97" s="24"/>
      <c r="AY97" s="24"/>
      <c r="AZ97" s="24"/>
      <c r="BA97" s="24"/>
      <c r="BB97" s="24"/>
      <c r="BC97" s="24"/>
      <c r="BD97" s="24"/>
      <c r="BE97" s="24"/>
      <c r="BF97" s="24"/>
      <c r="BG97" s="24"/>
      <c r="BH97" s="24"/>
      <c r="CY97" s="50"/>
    </row>
    <row r="98" spans="9:103" x14ac:dyDescent="0.25">
      <c r="I98" t="s">
        <v>984</v>
      </c>
      <c r="J98" t="s">
        <v>780</v>
      </c>
      <c r="K98" t="str">
        <f t="shared" si="1"/>
        <v>Belén de UmbríaRisaralda</v>
      </c>
      <c r="W98" t="s">
        <v>985</v>
      </c>
      <c r="X98">
        <v>98</v>
      </c>
      <c r="AH98" s="43" t="s">
        <v>284</v>
      </c>
      <c r="AI98" s="43"/>
      <c r="AJ98" s="24"/>
      <c r="AK98" s="24"/>
      <c r="AL98" s="43" t="s">
        <v>284</v>
      </c>
      <c r="AM98" s="43"/>
      <c r="AN98" s="24" t="s">
        <v>337</v>
      </c>
      <c r="AO98" s="24"/>
      <c r="AP98" s="24"/>
      <c r="AQ98" s="24"/>
      <c r="AR98" s="24" t="s">
        <v>337</v>
      </c>
      <c r="AS98" s="24"/>
      <c r="AT98" s="43" t="s">
        <v>284</v>
      </c>
      <c r="AU98" s="43"/>
      <c r="AV98" s="82" t="s">
        <v>482</v>
      </c>
      <c r="AW98" s="82"/>
      <c r="AX98" s="24"/>
      <c r="AY98" s="24"/>
      <c r="AZ98" s="24"/>
      <c r="BA98" s="24"/>
      <c r="BB98" s="24"/>
      <c r="BC98" s="24"/>
      <c r="BD98" s="24"/>
      <c r="BE98" s="24"/>
      <c r="BF98" s="24"/>
      <c r="BG98" s="24"/>
      <c r="BH98" s="24"/>
      <c r="CY98" s="51"/>
    </row>
    <row r="99" spans="9:103" x14ac:dyDescent="0.25">
      <c r="I99" t="s">
        <v>210</v>
      </c>
      <c r="J99" t="s">
        <v>669</v>
      </c>
      <c r="K99" t="str">
        <f t="shared" si="1"/>
        <v>BelloAntioquia</v>
      </c>
      <c r="W99" t="s">
        <v>986</v>
      </c>
      <c r="X99">
        <v>99</v>
      </c>
      <c r="AH99" s="43" t="s">
        <v>285</v>
      </c>
      <c r="AI99" s="43"/>
      <c r="AJ99" s="24"/>
      <c r="AK99" s="24"/>
      <c r="AL99" s="43" t="s">
        <v>285</v>
      </c>
      <c r="AM99" s="43"/>
      <c r="AN99" s="24" t="s">
        <v>561</v>
      </c>
      <c r="AO99" s="24"/>
      <c r="AP99" s="24"/>
      <c r="AQ99" s="24"/>
      <c r="AR99" s="24" t="s">
        <v>561</v>
      </c>
      <c r="AS99" s="24"/>
      <c r="AT99" s="43" t="s">
        <v>285</v>
      </c>
      <c r="AU99" s="43"/>
      <c r="AV99" s="81" t="s">
        <v>483</v>
      </c>
      <c r="AW99" s="81"/>
      <c r="AX99" s="24"/>
      <c r="AY99" s="24"/>
      <c r="AZ99" s="24"/>
      <c r="BA99" s="24"/>
      <c r="BB99" s="24"/>
      <c r="BC99" s="24"/>
      <c r="BD99" s="24"/>
      <c r="BE99" s="24"/>
      <c r="BF99" s="24"/>
      <c r="BG99" s="24"/>
      <c r="BH99" s="24"/>
      <c r="CY99" s="50"/>
    </row>
    <row r="100" spans="9:103" x14ac:dyDescent="0.25">
      <c r="I100" t="s">
        <v>211</v>
      </c>
      <c r="J100" t="s">
        <v>669</v>
      </c>
      <c r="K100" t="str">
        <f t="shared" si="1"/>
        <v>BelmiraAntioquia</v>
      </c>
      <c r="W100" t="s">
        <v>987</v>
      </c>
      <c r="X100">
        <v>100</v>
      </c>
      <c r="AH100" s="43" t="s">
        <v>286</v>
      </c>
      <c r="AI100" s="43"/>
      <c r="AJ100" s="24"/>
      <c r="AK100" s="24"/>
      <c r="AL100" s="43" t="s">
        <v>286</v>
      </c>
      <c r="AM100" s="43"/>
      <c r="AN100" s="24" t="s">
        <v>562</v>
      </c>
      <c r="AO100" s="24"/>
      <c r="AP100" s="24"/>
      <c r="AQ100" s="24"/>
      <c r="AR100" s="24" t="s">
        <v>562</v>
      </c>
      <c r="AS100" s="24"/>
      <c r="AT100" s="43" t="s">
        <v>286</v>
      </c>
      <c r="AU100" s="43"/>
      <c r="AV100" s="82" t="s">
        <v>484</v>
      </c>
      <c r="AW100" s="82"/>
      <c r="AX100" s="24"/>
      <c r="AY100" s="24"/>
      <c r="AZ100" s="24"/>
      <c r="BA100" s="24"/>
      <c r="BB100" s="24"/>
      <c r="BC100" s="24"/>
      <c r="BD100" s="24"/>
      <c r="BE100" s="24"/>
      <c r="BF100" s="24"/>
      <c r="BG100" s="24"/>
      <c r="BH100" s="24"/>
      <c r="CY100" s="51"/>
    </row>
    <row r="101" spans="9:103" x14ac:dyDescent="0.25">
      <c r="I101" t="s">
        <v>988</v>
      </c>
      <c r="J101" t="s">
        <v>721</v>
      </c>
      <c r="K101" t="str">
        <f t="shared" si="1"/>
        <v>BeltránCundinamarca</v>
      </c>
      <c r="W101" t="s">
        <v>989</v>
      </c>
      <c r="X101">
        <v>101</v>
      </c>
      <c r="AH101" s="43" t="s">
        <v>287</v>
      </c>
      <c r="AI101" s="43"/>
      <c r="AJ101" s="24"/>
      <c r="AK101" s="24"/>
      <c r="AL101" s="43" t="s">
        <v>287</v>
      </c>
      <c r="AM101" s="43"/>
      <c r="AN101" s="24" t="s">
        <v>339</v>
      </c>
      <c r="AO101" s="24"/>
      <c r="AP101" s="24"/>
      <c r="AQ101" s="24"/>
      <c r="AR101" s="24" t="s">
        <v>339</v>
      </c>
      <c r="AS101" s="24"/>
      <c r="AT101" s="43" t="s">
        <v>287</v>
      </c>
      <c r="AU101" s="43"/>
      <c r="AV101" s="82" t="s">
        <v>485</v>
      </c>
      <c r="AW101" s="82"/>
      <c r="AX101" s="24"/>
      <c r="AY101" s="24"/>
      <c r="AZ101" s="24"/>
      <c r="BA101" s="24"/>
      <c r="BB101" s="24"/>
      <c r="BC101" s="24"/>
      <c r="BD101" s="24"/>
      <c r="BE101" s="24"/>
      <c r="BF101" s="24"/>
      <c r="BG101" s="24"/>
      <c r="BH101" s="24"/>
      <c r="CY101" s="51"/>
    </row>
    <row r="102" spans="9:103" x14ac:dyDescent="0.25">
      <c r="I102" t="s">
        <v>990</v>
      </c>
      <c r="J102" t="s">
        <v>717</v>
      </c>
      <c r="K102" t="str">
        <f t="shared" si="1"/>
        <v>BerbeoBoyaca</v>
      </c>
      <c r="W102" t="s">
        <v>991</v>
      </c>
      <c r="X102">
        <v>102</v>
      </c>
      <c r="AH102" s="43" t="s">
        <v>288</v>
      </c>
      <c r="AI102" s="43"/>
      <c r="AJ102" s="24"/>
      <c r="AK102" s="24"/>
      <c r="AL102" s="43" t="s">
        <v>288</v>
      </c>
      <c r="AM102" s="43"/>
      <c r="AN102" s="24" t="s">
        <v>341</v>
      </c>
      <c r="AO102" s="24"/>
      <c r="AP102" s="24"/>
      <c r="AQ102" s="24"/>
      <c r="AR102" s="24" t="s">
        <v>341</v>
      </c>
      <c r="AS102" s="24"/>
      <c r="AT102" s="43" t="s">
        <v>288</v>
      </c>
      <c r="AU102" s="43"/>
      <c r="AV102" s="82" t="s">
        <v>486</v>
      </c>
      <c r="AW102" s="82"/>
      <c r="AX102" s="24"/>
      <c r="AY102" s="24"/>
      <c r="AZ102" s="24"/>
      <c r="BA102" s="24"/>
      <c r="BB102" s="24"/>
      <c r="BC102" s="24"/>
      <c r="BD102" s="24"/>
      <c r="BE102" s="24"/>
      <c r="BF102" s="24"/>
      <c r="BG102" s="24"/>
      <c r="BH102" s="24"/>
      <c r="CY102" s="51"/>
    </row>
    <row r="103" spans="9:103" x14ac:dyDescent="0.25">
      <c r="I103" t="s">
        <v>427</v>
      </c>
      <c r="J103" t="s">
        <v>669</v>
      </c>
      <c r="K103" t="str">
        <f t="shared" si="1"/>
        <v>BetaniaAntioquia</v>
      </c>
      <c r="W103" t="s">
        <v>992</v>
      </c>
      <c r="X103">
        <v>103</v>
      </c>
      <c r="AH103" s="43" t="s">
        <v>289</v>
      </c>
      <c r="AI103" s="43"/>
      <c r="AJ103" s="24"/>
      <c r="AK103" s="24"/>
      <c r="AL103" s="43" t="s">
        <v>289</v>
      </c>
      <c r="AM103" s="43"/>
      <c r="AN103" s="24" t="s">
        <v>563</v>
      </c>
      <c r="AO103" s="24"/>
      <c r="AP103" s="24"/>
      <c r="AQ103" s="24"/>
      <c r="AR103" s="24" t="s">
        <v>563</v>
      </c>
      <c r="AS103" s="24"/>
      <c r="AT103" s="43" t="s">
        <v>289</v>
      </c>
      <c r="AU103" s="43"/>
      <c r="AV103" s="81" t="s">
        <v>487</v>
      </c>
      <c r="AW103" s="81"/>
      <c r="AX103" s="24"/>
      <c r="AY103" s="24"/>
      <c r="AZ103" s="24"/>
      <c r="BA103" s="24"/>
      <c r="BB103" s="24"/>
      <c r="BC103" s="24"/>
      <c r="BD103" s="24"/>
      <c r="BE103" s="24"/>
      <c r="BF103" s="24"/>
      <c r="BG103" s="24"/>
      <c r="BH103" s="24"/>
      <c r="CY103" s="50"/>
    </row>
    <row r="104" spans="9:103" x14ac:dyDescent="0.25">
      <c r="I104" t="s">
        <v>993</v>
      </c>
      <c r="J104" t="s">
        <v>717</v>
      </c>
      <c r="K104" t="str">
        <f t="shared" si="1"/>
        <v>BetéitivaBoyaca</v>
      </c>
      <c r="W104" t="s">
        <v>994</v>
      </c>
      <c r="X104">
        <v>104</v>
      </c>
      <c r="AH104" s="43" t="s">
        <v>290</v>
      </c>
      <c r="AI104" s="43"/>
      <c r="AJ104" s="24"/>
      <c r="AK104" s="24"/>
      <c r="AL104" s="43" t="s">
        <v>290</v>
      </c>
      <c r="AM104" s="43"/>
      <c r="AN104" s="24" t="s">
        <v>461</v>
      </c>
      <c r="AO104" s="24"/>
      <c r="AP104" s="24"/>
      <c r="AQ104" s="24"/>
      <c r="AR104" s="24" t="s">
        <v>461</v>
      </c>
      <c r="AS104" s="24"/>
      <c r="AT104" s="43" t="s">
        <v>290</v>
      </c>
      <c r="AU104" s="43"/>
      <c r="AV104" s="82" t="s">
        <v>488</v>
      </c>
      <c r="AW104" s="82"/>
      <c r="AX104" s="24"/>
      <c r="AY104" s="24"/>
      <c r="AZ104" s="24"/>
      <c r="BA104" s="24"/>
      <c r="BB104" s="24"/>
      <c r="BC104" s="24"/>
      <c r="BD104" s="24"/>
      <c r="BE104" s="24"/>
      <c r="BF104" s="24"/>
      <c r="BG104" s="24"/>
      <c r="BH104" s="24"/>
      <c r="CY104" s="51"/>
    </row>
    <row r="105" spans="9:103" ht="24" x14ac:dyDescent="0.25">
      <c r="I105" t="s">
        <v>995</v>
      </c>
      <c r="J105" t="s">
        <v>669</v>
      </c>
      <c r="K105" t="str">
        <f t="shared" si="1"/>
        <v>BetuliaAntioquia</v>
      </c>
      <c r="W105" t="s">
        <v>996</v>
      </c>
      <c r="X105">
        <v>105</v>
      </c>
      <c r="AH105" s="43" t="s">
        <v>291</v>
      </c>
      <c r="AI105" s="43"/>
      <c r="AJ105" s="24"/>
      <c r="AK105" s="24"/>
      <c r="AL105" s="43" t="s">
        <v>291</v>
      </c>
      <c r="AM105" s="43"/>
      <c r="AN105" s="24" t="s">
        <v>564</v>
      </c>
      <c r="AO105" s="24"/>
      <c r="AP105" s="24"/>
      <c r="AQ105" s="24"/>
      <c r="AR105" s="24" t="s">
        <v>564</v>
      </c>
      <c r="AS105" s="24"/>
      <c r="AT105" s="43" t="s">
        <v>291</v>
      </c>
      <c r="AU105" s="43"/>
      <c r="AV105" s="84" t="s">
        <v>489</v>
      </c>
      <c r="AW105" s="84"/>
      <c r="AX105" s="24"/>
      <c r="AY105" s="24"/>
      <c r="AZ105" s="24"/>
      <c r="BA105" s="24"/>
      <c r="BB105" s="24"/>
      <c r="BC105" s="24"/>
      <c r="BD105" s="24"/>
      <c r="BE105" s="24"/>
      <c r="BF105" s="24"/>
      <c r="BG105" s="24"/>
      <c r="BH105" s="24"/>
      <c r="CY105" s="53"/>
    </row>
    <row r="106" spans="9:103" x14ac:dyDescent="0.25">
      <c r="I106" t="s">
        <v>995</v>
      </c>
      <c r="J106" t="s">
        <v>730</v>
      </c>
      <c r="K106" t="str">
        <f t="shared" si="1"/>
        <v>BetuliaSantander</v>
      </c>
      <c r="W106" t="s">
        <v>997</v>
      </c>
      <c r="X106">
        <v>106</v>
      </c>
      <c r="AH106" s="43" t="s">
        <v>292</v>
      </c>
      <c r="AI106" s="43"/>
      <c r="AJ106" s="24"/>
      <c r="AK106" s="24"/>
      <c r="AL106" s="43" t="s">
        <v>292</v>
      </c>
      <c r="AM106" s="43"/>
      <c r="AN106" s="24" t="s">
        <v>565</v>
      </c>
      <c r="AO106" s="24"/>
      <c r="AP106" s="24"/>
      <c r="AQ106" s="24"/>
      <c r="AR106" s="24" t="s">
        <v>565</v>
      </c>
      <c r="AS106" s="24"/>
      <c r="AT106" s="43" t="s">
        <v>292</v>
      </c>
      <c r="AU106" s="43"/>
      <c r="AV106" s="84" t="s">
        <v>490</v>
      </c>
      <c r="AW106" s="84"/>
      <c r="AX106" s="24"/>
      <c r="AY106" s="24"/>
      <c r="AZ106" s="24"/>
      <c r="BA106" s="24"/>
      <c r="BB106" s="24"/>
      <c r="BC106" s="24"/>
      <c r="BD106" s="24"/>
      <c r="BE106" s="24"/>
      <c r="BF106" s="24"/>
      <c r="BG106" s="24"/>
      <c r="BH106" s="24"/>
      <c r="CY106" s="53"/>
    </row>
    <row r="107" spans="9:103" x14ac:dyDescent="0.25">
      <c r="I107" t="s">
        <v>998</v>
      </c>
      <c r="J107" t="s">
        <v>721</v>
      </c>
      <c r="K107" t="str">
        <f t="shared" si="1"/>
        <v>BituimaCundinamarca</v>
      </c>
      <c r="W107" t="s">
        <v>999</v>
      </c>
      <c r="X107">
        <v>107</v>
      </c>
      <c r="AH107" s="43" t="s">
        <v>293</v>
      </c>
      <c r="AI107" s="43"/>
      <c r="AJ107" s="24"/>
      <c r="AK107" s="24"/>
      <c r="AL107" s="43" t="s">
        <v>293</v>
      </c>
      <c r="AM107" s="43"/>
      <c r="AN107" s="24" t="s">
        <v>464</v>
      </c>
      <c r="AO107" s="24"/>
      <c r="AP107" s="24"/>
      <c r="AQ107" s="24"/>
      <c r="AR107" s="24" t="s">
        <v>464</v>
      </c>
      <c r="AS107" s="24"/>
      <c r="AT107" s="43" t="s">
        <v>293</v>
      </c>
      <c r="AU107" s="43"/>
      <c r="AV107" s="81" t="s">
        <v>491</v>
      </c>
      <c r="AW107" s="81"/>
      <c r="AX107" s="24"/>
      <c r="AY107" s="24"/>
      <c r="AZ107" s="24"/>
      <c r="BA107" s="24"/>
      <c r="BB107" s="24"/>
      <c r="BC107" s="24"/>
      <c r="BD107" s="24"/>
      <c r="BE107" s="24"/>
      <c r="BF107" s="24"/>
      <c r="BG107" s="24"/>
      <c r="BH107" s="24"/>
      <c r="CY107" s="54"/>
    </row>
    <row r="108" spans="9:103" x14ac:dyDescent="0.25">
      <c r="I108" t="s">
        <v>212</v>
      </c>
      <c r="J108" t="s">
        <v>717</v>
      </c>
      <c r="K108" t="str">
        <f t="shared" si="1"/>
        <v>BoavitaBoyaca</v>
      </c>
      <c r="W108" t="s">
        <v>1000</v>
      </c>
      <c r="X108">
        <v>108</v>
      </c>
      <c r="AH108" s="43" t="s">
        <v>294</v>
      </c>
      <c r="AI108" s="43"/>
      <c r="AJ108" s="24"/>
      <c r="AK108" s="24"/>
      <c r="AL108" s="43" t="s">
        <v>294</v>
      </c>
      <c r="AM108" s="43"/>
      <c r="AN108" s="24" t="s">
        <v>566</v>
      </c>
      <c r="AO108" s="24"/>
      <c r="AP108" s="24"/>
      <c r="AQ108" s="24"/>
      <c r="AR108" s="24" t="s">
        <v>566</v>
      </c>
      <c r="AS108" s="24"/>
      <c r="AT108" s="43" t="s">
        <v>294</v>
      </c>
      <c r="AU108" s="43"/>
      <c r="AV108" s="24" t="s">
        <v>706</v>
      </c>
      <c r="AW108" s="24"/>
      <c r="AX108" s="24"/>
      <c r="AY108" s="24"/>
      <c r="AZ108" s="24"/>
      <c r="BA108" s="24"/>
      <c r="BB108" s="24"/>
      <c r="BC108" s="24"/>
      <c r="BD108" s="24"/>
      <c r="BE108" s="24"/>
      <c r="BF108" s="24"/>
      <c r="BG108" s="24"/>
      <c r="BH108" s="24"/>
    </row>
    <row r="109" spans="9:103" x14ac:dyDescent="0.25">
      <c r="I109" t="s">
        <v>1001</v>
      </c>
      <c r="J109" t="s">
        <v>687</v>
      </c>
      <c r="K109" t="str">
        <f t="shared" si="1"/>
        <v>BochalemaNorte de Santander</v>
      </c>
      <c r="W109" t="s">
        <v>1002</v>
      </c>
      <c r="X109">
        <v>109</v>
      </c>
      <c r="AH109" s="43" t="s">
        <v>295</v>
      </c>
      <c r="AI109" s="43"/>
      <c r="AJ109" s="24"/>
      <c r="AK109" s="24"/>
      <c r="AL109" s="43" t="s">
        <v>295</v>
      </c>
      <c r="AM109" s="43"/>
      <c r="AN109" s="24" t="s">
        <v>567</v>
      </c>
      <c r="AO109" s="24"/>
      <c r="AP109" s="24"/>
      <c r="AQ109" s="24"/>
      <c r="AR109" s="24" t="s">
        <v>567</v>
      </c>
      <c r="AS109" s="24"/>
      <c r="AT109" s="43" t="s">
        <v>295</v>
      </c>
      <c r="AU109" s="43"/>
      <c r="AV109" s="24"/>
      <c r="AW109" s="24"/>
      <c r="AX109" s="24"/>
      <c r="AY109" s="24"/>
      <c r="AZ109" s="24"/>
      <c r="BA109" s="24"/>
      <c r="BB109" s="24"/>
      <c r="BC109" s="24"/>
      <c r="BD109" s="24"/>
      <c r="BE109" s="24"/>
      <c r="BF109" s="24"/>
      <c r="BG109" s="24"/>
      <c r="BH109" s="24"/>
    </row>
    <row r="110" spans="9:103" x14ac:dyDescent="0.25">
      <c r="I110" t="s">
        <v>1003</v>
      </c>
      <c r="J110" t="s">
        <v>1004</v>
      </c>
      <c r="K110" t="str">
        <f t="shared" si="1"/>
        <v>Bogotá, D.C.Bogota D.C.</v>
      </c>
      <c r="W110" t="s">
        <v>1005</v>
      </c>
      <c r="X110">
        <v>110</v>
      </c>
      <c r="AH110" s="43" t="s">
        <v>296</v>
      </c>
      <c r="AI110" s="43"/>
      <c r="AJ110" s="24"/>
      <c r="AK110" s="24"/>
      <c r="AL110" s="43" t="s">
        <v>296</v>
      </c>
      <c r="AM110" s="43"/>
      <c r="AN110" s="24" t="s">
        <v>353</v>
      </c>
      <c r="AO110" s="24"/>
      <c r="AP110" s="24"/>
      <c r="AQ110" s="24"/>
      <c r="AR110" s="24" t="s">
        <v>353</v>
      </c>
      <c r="AS110" s="24"/>
      <c r="AT110" s="43" t="s">
        <v>296</v>
      </c>
      <c r="AU110" s="43"/>
      <c r="AV110" s="24"/>
      <c r="AW110" s="24"/>
      <c r="AX110" s="24"/>
      <c r="AY110" s="24"/>
      <c r="AZ110" s="24"/>
      <c r="BA110" s="24"/>
      <c r="BB110" s="24"/>
      <c r="BC110" s="24"/>
      <c r="BD110" s="24"/>
      <c r="BE110" s="24"/>
      <c r="BF110" s="24"/>
      <c r="BG110" s="24"/>
      <c r="BH110" s="24"/>
    </row>
    <row r="111" spans="9:103" x14ac:dyDescent="0.25">
      <c r="I111" t="s">
        <v>1006</v>
      </c>
      <c r="J111" t="s">
        <v>721</v>
      </c>
      <c r="K111" t="str">
        <f t="shared" si="1"/>
        <v>BojacáCundinamarca</v>
      </c>
      <c r="W111" t="s">
        <v>1007</v>
      </c>
      <c r="X111">
        <v>111</v>
      </c>
      <c r="AH111" s="43" t="s">
        <v>297</v>
      </c>
      <c r="AI111" s="43"/>
      <c r="AJ111" s="24"/>
      <c r="AK111" s="24"/>
      <c r="AL111" s="43" t="s">
        <v>297</v>
      </c>
      <c r="AM111" s="43"/>
      <c r="AN111" s="24" t="s">
        <v>355</v>
      </c>
      <c r="AO111" s="24"/>
      <c r="AP111" s="24"/>
      <c r="AQ111" s="24"/>
      <c r="AR111" s="24" t="s">
        <v>355</v>
      </c>
      <c r="AS111" s="24"/>
      <c r="AT111" s="43" t="s">
        <v>297</v>
      </c>
      <c r="AU111" s="43"/>
      <c r="AV111" s="24"/>
      <c r="AW111" s="24"/>
      <c r="AX111" s="24"/>
      <c r="AY111" s="24"/>
      <c r="AZ111" s="24"/>
      <c r="BA111" s="24"/>
      <c r="BB111" s="24"/>
      <c r="BC111" s="24"/>
      <c r="BD111" s="24"/>
      <c r="BE111" s="24"/>
      <c r="BF111" s="24"/>
      <c r="BG111" s="24"/>
      <c r="BH111" s="24"/>
    </row>
    <row r="112" spans="9:103" x14ac:dyDescent="0.25">
      <c r="I112" t="s">
        <v>1008</v>
      </c>
      <c r="J112" t="s">
        <v>701</v>
      </c>
      <c r="K112" t="str">
        <f t="shared" si="1"/>
        <v>BojayaChoco</v>
      </c>
      <c r="W112" t="s">
        <v>1009</v>
      </c>
      <c r="X112">
        <v>112</v>
      </c>
      <c r="AH112" s="43" t="s">
        <v>298</v>
      </c>
      <c r="AI112" s="43"/>
      <c r="AJ112" s="24"/>
      <c r="AK112" s="24"/>
      <c r="AL112" s="43" t="s">
        <v>298</v>
      </c>
      <c r="AM112" s="43"/>
      <c r="AN112" s="24" t="s">
        <v>568</v>
      </c>
      <c r="AO112" s="24"/>
      <c r="AP112" s="24"/>
      <c r="AQ112" s="24"/>
      <c r="AR112" s="24" t="s">
        <v>568</v>
      </c>
      <c r="AS112" s="24"/>
      <c r="AT112" s="43" t="s">
        <v>298</v>
      </c>
      <c r="AU112" s="43"/>
      <c r="AV112" s="24"/>
      <c r="AW112" s="24"/>
      <c r="AX112" s="24"/>
      <c r="AY112" s="24"/>
      <c r="AZ112" s="24"/>
      <c r="BA112" s="24"/>
      <c r="BB112" s="24"/>
      <c r="BC112" s="24"/>
      <c r="BD112" s="24"/>
      <c r="BE112" s="24"/>
      <c r="BF112" s="24"/>
      <c r="BG112" s="24"/>
      <c r="BH112" s="24"/>
    </row>
    <row r="113" spans="9:60" x14ac:dyDescent="0.25">
      <c r="I113" t="s">
        <v>507</v>
      </c>
      <c r="J113" t="s">
        <v>735</v>
      </c>
      <c r="K113" t="str">
        <f t="shared" si="1"/>
        <v>BolívarCauca</v>
      </c>
      <c r="W113" t="s">
        <v>1010</v>
      </c>
      <c r="X113">
        <v>113</v>
      </c>
      <c r="AH113" s="43" t="s">
        <v>299</v>
      </c>
      <c r="AI113" s="43"/>
      <c r="AJ113" s="24"/>
      <c r="AK113" s="24"/>
      <c r="AL113" s="43" t="s">
        <v>299</v>
      </c>
      <c r="AM113" s="43"/>
      <c r="AN113" s="24" t="s">
        <v>569</v>
      </c>
      <c r="AO113" s="24"/>
      <c r="AP113" s="24"/>
      <c r="AQ113" s="24"/>
      <c r="AR113" s="24" t="s">
        <v>569</v>
      </c>
      <c r="AS113" s="24"/>
      <c r="AT113" s="43" t="s">
        <v>299</v>
      </c>
      <c r="AU113" s="43"/>
      <c r="AV113" s="24"/>
      <c r="AW113" s="24"/>
      <c r="AX113" s="24"/>
      <c r="AY113" s="24"/>
      <c r="AZ113" s="24"/>
      <c r="BA113" s="24"/>
      <c r="BB113" s="24"/>
      <c r="BC113" s="24"/>
      <c r="BD113" s="24"/>
      <c r="BE113" s="24"/>
      <c r="BF113" s="24"/>
      <c r="BG113" s="24"/>
      <c r="BH113" s="24"/>
    </row>
    <row r="114" spans="9:60" x14ac:dyDescent="0.25">
      <c r="I114" t="s">
        <v>507</v>
      </c>
      <c r="J114" t="s">
        <v>730</v>
      </c>
      <c r="K114" t="str">
        <f t="shared" si="1"/>
        <v>BolívarSantander</v>
      </c>
      <c r="W114" t="s">
        <v>1011</v>
      </c>
      <c r="X114">
        <v>114</v>
      </c>
      <c r="AH114" s="43" t="s">
        <v>300</v>
      </c>
      <c r="AI114" s="43"/>
      <c r="AJ114" s="24"/>
      <c r="AK114" s="24"/>
      <c r="AL114" s="43" t="s">
        <v>300</v>
      </c>
      <c r="AM114" s="43"/>
      <c r="AN114" s="24" t="s">
        <v>363</v>
      </c>
      <c r="AO114" s="24"/>
      <c r="AP114" s="24"/>
      <c r="AQ114" s="24"/>
      <c r="AR114" s="24" t="s">
        <v>363</v>
      </c>
      <c r="AS114" s="24"/>
      <c r="AT114" s="43" t="s">
        <v>300</v>
      </c>
      <c r="AU114" s="43"/>
      <c r="AV114" s="24"/>
      <c r="AW114" s="24"/>
      <c r="AX114" s="24"/>
      <c r="AY114" s="24"/>
      <c r="AZ114" s="24"/>
      <c r="BA114" s="24"/>
      <c r="BB114" s="24"/>
      <c r="BC114" s="24"/>
      <c r="BD114" s="24"/>
      <c r="BE114" s="24"/>
      <c r="BF114" s="24"/>
      <c r="BG114" s="24"/>
      <c r="BH114" s="24"/>
    </row>
    <row r="115" spans="9:60" x14ac:dyDescent="0.25">
      <c r="I115" t="s">
        <v>507</v>
      </c>
      <c r="J115" t="s">
        <v>765</v>
      </c>
      <c r="K115" t="str">
        <f t="shared" si="1"/>
        <v>BolívarValle del Cauca</v>
      </c>
      <c r="W115" t="s">
        <v>1012</v>
      </c>
      <c r="X115">
        <v>115</v>
      </c>
      <c r="AH115" s="43" t="s">
        <v>301</v>
      </c>
      <c r="AI115" s="43"/>
      <c r="AJ115" s="24"/>
      <c r="AK115" s="24"/>
      <c r="AL115" s="43" t="s">
        <v>301</v>
      </c>
      <c r="AM115" s="43"/>
      <c r="AN115" s="24" t="s">
        <v>570</v>
      </c>
      <c r="AO115" s="24"/>
      <c r="AP115" s="24"/>
      <c r="AQ115" s="24"/>
      <c r="AR115" s="24" t="s">
        <v>570</v>
      </c>
      <c r="AS115" s="24"/>
      <c r="AT115" s="43" t="s">
        <v>301</v>
      </c>
      <c r="AU115" s="43"/>
      <c r="AV115" s="24"/>
      <c r="AW115" s="24"/>
      <c r="AX115" s="24"/>
      <c r="AY115" s="24"/>
      <c r="AZ115" s="24"/>
      <c r="BA115" s="24"/>
      <c r="BB115" s="24"/>
      <c r="BC115" s="24"/>
      <c r="BD115" s="24"/>
      <c r="BE115" s="24"/>
      <c r="BF115" s="24"/>
      <c r="BG115" s="24"/>
      <c r="BH115" s="24"/>
    </row>
    <row r="116" spans="9:60" x14ac:dyDescent="0.25">
      <c r="I116" t="s">
        <v>508</v>
      </c>
      <c r="J116" t="s">
        <v>726</v>
      </c>
      <c r="K116" t="str">
        <f t="shared" si="1"/>
        <v>BosconiaCesar</v>
      </c>
      <c r="W116" t="s">
        <v>1013</v>
      </c>
      <c r="X116">
        <v>116</v>
      </c>
      <c r="AH116" s="43" t="s">
        <v>302</v>
      </c>
      <c r="AI116" s="43"/>
      <c r="AJ116" s="24"/>
      <c r="AK116" s="24"/>
      <c r="AL116" s="43" t="s">
        <v>302</v>
      </c>
      <c r="AM116" s="43"/>
      <c r="AN116" s="24" t="s">
        <v>571</v>
      </c>
      <c r="AO116" s="24"/>
      <c r="AP116" s="24"/>
      <c r="AQ116" s="24"/>
      <c r="AR116" s="24" t="s">
        <v>571</v>
      </c>
      <c r="AS116" s="24"/>
      <c r="AT116" s="43" t="s">
        <v>302</v>
      </c>
      <c r="AU116" s="43"/>
      <c r="AV116" s="24"/>
      <c r="AW116" s="24"/>
      <c r="AX116" s="24"/>
      <c r="AY116" s="24"/>
      <c r="AZ116" s="24"/>
      <c r="BA116" s="24"/>
      <c r="BB116" s="24"/>
      <c r="BC116" s="24"/>
      <c r="BD116" s="24"/>
      <c r="BE116" s="24"/>
      <c r="BF116" s="24"/>
      <c r="BG116" s="24"/>
      <c r="BH116" s="24"/>
    </row>
    <row r="117" spans="9:60" x14ac:dyDescent="0.25">
      <c r="I117" t="s">
        <v>1014</v>
      </c>
      <c r="J117" t="s">
        <v>717</v>
      </c>
      <c r="K117" t="str">
        <f t="shared" si="1"/>
        <v>BoyacáBoyaca</v>
      </c>
      <c r="W117" t="s">
        <v>1015</v>
      </c>
      <c r="X117">
        <v>117</v>
      </c>
      <c r="AH117" s="43" t="s">
        <v>303</v>
      </c>
      <c r="AI117" s="43"/>
      <c r="AJ117" s="24"/>
      <c r="AK117" s="24"/>
      <c r="AL117" s="43" t="s">
        <v>303</v>
      </c>
      <c r="AM117" s="43"/>
      <c r="AN117" s="24" t="s">
        <v>572</v>
      </c>
      <c r="AO117" s="24"/>
      <c r="AP117" s="24"/>
      <c r="AQ117" s="24"/>
      <c r="AR117" s="24" t="s">
        <v>572</v>
      </c>
      <c r="AS117" s="24"/>
      <c r="AT117" s="43" t="s">
        <v>303</v>
      </c>
      <c r="AU117" s="43"/>
      <c r="AV117" s="24"/>
      <c r="AW117" s="24"/>
      <c r="AX117" s="24"/>
      <c r="AY117" s="24"/>
      <c r="AZ117" s="24"/>
      <c r="BA117" s="24"/>
      <c r="BB117" s="24"/>
      <c r="BC117" s="24"/>
      <c r="BD117" s="24"/>
      <c r="BE117" s="24"/>
      <c r="BF117" s="24"/>
      <c r="BG117" s="24"/>
      <c r="BH117" s="24"/>
    </row>
    <row r="118" spans="9:60" x14ac:dyDescent="0.25">
      <c r="I118" t="s">
        <v>428</v>
      </c>
      <c r="J118" t="s">
        <v>669</v>
      </c>
      <c r="K118" t="str">
        <f t="shared" si="1"/>
        <v>BriceñoAntioquia</v>
      </c>
      <c r="W118" t="s">
        <v>1016</v>
      </c>
      <c r="X118">
        <v>118</v>
      </c>
      <c r="AH118" s="43" t="s">
        <v>304</v>
      </c>
      <c r="AI118" s="43"/>
      <c r="AJ118" s="24"/>
      <c r="AK118" s="24"/>
      <c r="AL118" s="43" t="s">
        <v>304</v>
      </c>
      <c r="AM118" s="43"/>
      <c r="AN118" s="24" t="s">
        <v>573</v>
      </c>
      <c r="AO118" s="24"/>
      <c r="AP118" s="24"/>
      <c r="AQ118" s="24"/>
      <c r="AR118" s="24" t="s">
        <v>573</v>
      </c>
      <c r="AS118" s="24"/>
      <c r="AT118" s="43" t="s">
        <v>304</v>
      </c>
      <c r="AU118" s="43"/>
      <c r="AV118" s="24"/>
      <c r="AW118" s="24"/>
      <c r="AX118" s="24"/>
      <c r="AY118" s="24"/>
      <c r="AZ118" s="24"/>
      <c r="BA118" s="24"/>
      <c r="BB118" s="24"/>
      <c r="BC118" s="24"/>
      <c r="BD118" s="24"/>
      <c r="BE118" s="24"/>
      <c r="BF118" s="24"/>
      <c r="BG118" s="24"/>
      <c r="BH118" s="24"/>
    </row>
    <row r="119" spans="9:60" x14ac:dyDescent="0.25">
      <c r="I119" t="s">
        <v>428</v>
      </c>
      <c r="J119" t="s">
        <v>717</v>
      </c>
      <c r="K119" t="str">
        <f t="shared" si="1"/>
        <v>BriceñoBoyaca</v>
      </c>
      <c r="W119" t="s">
        <v>1017</v>
      </c>
      <c r="X119">
        <v>119</v>
      </c>
      <c r="AH119" s="43" t="s">
        <v>305</v>
      </c>
      <c r="AI119" s="43"/>
      <c r="AJ119" s="24"/>
      <c r="AK119" s="24"/>
      <c r="AL119" s="43" t="s">
        <v>305</v>
      </c>
      <c r="AM119" s="43"/>
      <c r="AN119" s="24" t="s">
        <v>372</v>
      </c>
      <c r="AO119" s="24"/>
      <c r="AP119" s="24"/>
      <c r="AQ119" s="24"/>
      <c r="AR119" s="24" t="s">
        <v>372</v>
      </c>
      <c r="AS119" s="24"/>
      <c r="AT119" s="43" t="s">
        <v>305</v>
      </c>
      <c r="AU119" s="43"/>
      <c r="AV119" s="24"/>
      <c r="AW119" s="24"/>
      <c r="AX119" s="24"/>
      <c r="AY119" s="24"/>
      <c r="AZ119" s="24"/>
      <c r="BA119" s="24"/>
      <c r="BB119" s="24"/>
      <c r="BC119" s="24"/>
      <c r="BD119" s="24"/>
      <c r="BE119" s="24"/>
      <c r="BF119" s="24"/>
      <c r="BG119" s="24"/>
      <c r="BH119" s="24"/>
    </row>
    <row r="120" spans="9:60" x14ac:dyDescent="0.25">
      <c r="I120" t="s">
        <v>1018</v>
      </c>
      <c r="J120" t="s">
        <v>730</v>
      </c>
      <c r="K120" t="str">
        <f t="shared" si="1"/>
        <v>BucaramangaSantander</v>
      </c>
      <c r="W120" t="s">
        <v>1019</v>
      </c>
      <c r="X120">
        <v>120</v>
      </c>
      <c r="AH120" s="43" t="s">
        <v>306</v>
      </c>
      <c r="AI120" s="43"/>
      <c r="AJ120" s="24"/>
      <c r="AK120" s="24"/>
      <c r="AL120" s="43" t="s">
        <v>306</v>
      </c>
      <c r="AM120" s="43"/>
      <c r="AN120" s="24" t="s">
        <v>574</v>
      </c>
      <c r="AO120" s="24"/>
      <c r="AP120" s="24"/>
      <c r="AQ120" s="24"/>
      <c r="AR120" s="24" t="s">
        <v>574</v>
      </c>
      <c r="AS120" s="24"/>
      <c r="AT120" s="43" t="s">
        <v>306</v>
      </c>
      <c r="AU120" s="43"/>
      <c r="AV120" s="24"/>
      <c r="AW120" s="24"/>
      <c r="AX120" s="24"/>
      <c r="AY120" s="24"/>
      <c r="AZ120" s="24"/>
      <c r="BA120" s="24"/>
      <c r="BB120" s="24"/>
      <c r="BC120" s="24"/>
      <c r="BD120" s="24"/>
      <c r="BE120" s="24"/>
      <c r="BF120" s="24"/>
      <c r="BG120" s="24"/>
      <c r="BH120" s="24"/>
    </row>
    <row r="121" spans="9:60" x14ac:dyDescent="0.25">
      <c r="I121" t="s">
        <v>1020</v>
      </c>
      <c r="J121" t="s">
        <v>687</v>
      </c>
      <c r="K121" t="str">
        <f t="shared" si="1"/>
        <v>BucarasicaNorte de Santander</v>
      </c>
      <c r="W121" t="s">
        <v>1021</v>
      </c>
      <c r="X121">
        <v>121</v>
      </c>
      <c r="AH121" s="43" t="s">
        <v>307</v>
      </c>
      <c r="AI121" s="43"/>
      <c r="AJ121" s="24"/>
      <c r="AK121" s="24"/>
      <c r="AL121" s="43" t="s">
        <v>307</v>
      </c>
      <c r="AM121" s="43"/>
      <c r="AN121" s="24" t="s">
        <v>470</v>
      </c>
      <c r="AO121" s="24"/>
      <c r="AP121" s="24"/>
      <c r="AQ121" s="24"/>
      <c r="AR121" s="24" t="s">
        <v>470</v>
      </c>
      <c r="AS121" s="24"/>
      <c r="AT121" s="43" t="s">
        <v>307</v>
      </c>
      <c r="AU121" s="43"/>
      <c r="AV121" s="24"/>
      <c r="AW121" s="24"/>
      <c r="AX121" s="24"/>
      <c r="AY121" s="24"/>
      <c r="AZ121" s="24"/>
      <c r="BA121" s="24"/>
      <c r="BB121" s="24"/>
      <c r="BC121" s="24"/>
      <c r="BD121" s="24"/>
      <c r="BE121" s="24"/>
      <c r="BF121" s="24"/>
      <c r="BG121" s="24"/>
      <c r="BH121" s="24"/>
    </row>
    <row r="122" spans="9:60" x14ac:dyDescent="0.25">
      <c r="I122" t="s">
        <v>214</v>
      </c>
      <c r="J122" t="s">
        <v>765</v>
      </c>
      <c r="K122" t="str">
        <f t="shared" si="1"/>
        <v>BuenaventuraValle del Cauca</v>
      </c>
      <c r="W122" t="s">
        <v>1022</v>
      </c>
      <c r="X122">
        <v>122</v>
      </c>
      <c r="AH122" s="43" t="s">
        <v>308</v>
      </c>
      <c r="AI122" s="43"/>
      <c r="AJ122" s="24"/>
      <c r="AK122" s="24"/>
      <c r="AL122" s="43" t="s">
        <v>308</v>
      </c>
      <c r="AM122" s="43"/>
      <c r="AN122" s="24" t="s">
        <v>471</v>
      </c>
      <c r="AO122" s="24"/>
      <c r="AP122" s="24"/>
      <c r="AQ122" s="24"/>
      <c r="AR122" s="24" t="s">
        <v>471</v>
      </c>
      <c r="AS122" s="24"/>
      <c r="AT122" s="43" t="s">
        <v>308</v>
      </c>
      <c r="AU122" s="43"/>
      <c r="AV122" s="24"/>
      <c r="AW122" s="24"/>
      <c r="AX122" s="24"/>
      <c r="AY122" s="24"/>
      <c r="AZ122" s="24"/>
      <c r="BA122" s="24"/>
      <c r="BB122" s="24"/>
      <c r="BC122" s="24"/>
      <c r="BD122" s="24"/>
      <c r="BE122" s="24"/>
      <c r="BF122" s="24"/>
      <c r="BG122" s="24"/>
      <c r="BH122" s="24"/>
    </row>
    <row r="123" spans="9:60" x14ac:dyDescent="0.25">
      <c r="I123" t="s">
        <v>215</v>
      </c>
      <c r="J123" t="s">
        <v>717</v>
      </c>
      <c r="K123" t="str">
        <f t="shared" si="1"/>
        <v>BuenavistaBoyaca</v>
      </c>
      <c r="W123" t="s">
        <v>1023</v>
      </c>
      <c r="X123">
        <v>123</v>
      </c>
      <c r="AH123" s="43" t="s">
        <v>309</v>
      </c>
      <c r="AI123" s="43"/>
      <c r="AJ123" s="24"/>
      <c r="AK123" s="24"/>
      <c r="AL123" s="43" t="s">
        <v>309</v>
      </c>
      <c r="AM123" s="43"/>
      <c r="AN123" s="24" t="s">
        <v>472</v>
      </c>
      <c r="AO123" s="24"/>
      <c r="AP123" s="24"/>
      <c r="AQ123" s="24"/>
      <c r="AR123" s="24" t="s">
        <v>472</v>
      </c>
      <c r="AS123" s="24"/>
      <c r="AT123" s="43" t="s">
        <v>309</v>
      </c>
      <c r="AU123" s="43"/>
      <c r="AV123" s="24"/>
      <c r="AW123" s="24"/>
      <c r="AX123" s="24"/>
      <c r="AY123" s="24"/>
      <c r="AZ123" s="24"/>
      <c r="BA123" s="24"/>
      <c r="BB123" s="24"/>
      <c r="BC123" s="24"/>
      <c r="BD123" s="24"/>
      <c r="BE123" s="24"/>
      <c r="BF123" s="24"/>
      <c r="BG123" s="24"/>
      <c r="BH123" s="24"/>
    </row>
    <row r="124" spans="9:60" x14ac:dyDescent="0.25">
      <c r="I124" t="s">
        <v>215</v>
      </c>
      <c r="J124" t="s">
        <v>748</v>
      </c>
      <c r="K124" t="str">
        <f t="shared" si="1"/>
        <v>BuenavistaCordoba</v>
      </c>
      <c r="W124" t="s">
        <v>1024</v>
      </c>
      <c r="X124">
        <v>124</v>
      </c>
      <c r="AH124" s="43" t="s">
        <v>310</v>
      </c>
      <c r="AI124" s="43"/>
      <c r="AJ124" s="24"/>
      <c r="AK124" s="24"/>
      <c r="AL124" s="43" t="s">
        <v>310</v>
      </c>
      <c r="AM124" s="43"/>
      <c r="AN124" s="24" t="s">
        <v>575</v>
      </c>
      <c r="AO124" s="24"/>
      <c r="AP124" s="24"/>
      <c r="AQ124" s="24"/>
      <c r="AR124" s="24" t="s">
        <v>575</v>
      </c>
      <c r="AS124" s="24"/>
      <c r="AT124" s="43" t="s">
        <v>310</v>
      </c>
      <c r="AU124" s="43"/>
      <c r="AV124" s="24"/>
      <c r="AW124" s="24"/>
      <c r="AX124" s="24"/>
      <c r="AY124" s="24"/>
      <c r="AZ124" s="24"/>
      <c r="BA124" s="24"/>
      <c r="BB124" s="24"/>
      <c r="BC124" s="24"/>
      <c r="BD124" s="24"/>
      <c r="BE124" s="24"/>
      <c r="BF124" s="24"/>
      <c r="BG124" s="24"/>
      <c r="BH124" s="24"/>
    </row>
    <row r="125" spans="9:60" x14ac:dyDescent="0.25">
      <c r="I125" t="s">
        <v>215</v>
      </c>
      <c r="J125" t="s">
        <v>776</v>
      </c>
      <c r="K125" t="str">
        <f t="shared" si="1"/>
        <v>BuenavistaQuindio</v>
      </c>
      <c r="W125" t="s">
        <v>1025</v>
      </c>
      <c r="X125">
        <v>125</v>
      </c>
      <c r="AH125" s="43" t="s">
        <v>311</v>
      </c>
      <c r="AI125" s="43"/>
      <c r="AJ125" s="24"/>
      <c r="AK125" s="24"/>
      <c r="AL125" s="43" t="s">
        <v>311</v>
      </c>
      <c r="AM125" s="43"/>
      <c r="AN125" s="24" t="s">
        <v>374</v>
      </c>
      <c r="AO125" s="24"/>
      <c r="AP125" s="24"/>
      <c r="AQ125" s="24"/>
      <c r="AR125" s="24" t="s">
        <v>374</v>
      </c>
      <c r="AS125" s="24"/>
      <c r="AT125" s="43" t="s">
        <v>311</v>
      </c>
      <c r="AU125" s="43"/>
      <c r="AV125" s="24"/>
      <c r="AW125" s="24"/>
      <c r="AX125" s="24"/>
      <c r="AY125" s="24"/>
      <c r="AZ125" s="24"/>
      <c r="BA125" s="24"/>
      <c r="BB125" s="24"/>
      <c r="BC125" s="24"/>
      <c r="BD125" s="24"/>
      <c r="BE125" s="24"/>
      <c r="BF125" s="24"/>
      <c r="BG125" s="24"/>
      <c r="BH125" s="24"/>
    </row>
    <row r="126" spans="9:60" x14ac:dyDescent="0.25">
      <c r="I126" t="s">
        <v>215</v>
      </c>
      <c r="J126" t="s">
        <v>787</v>
      </c>
      <c r="K126" t="str">
        <f t="shared" si="1"/>
        <v>BuenavistaSucre</v>
      </c>
      <c r="W126" t="s">
        <v>1026</v>
      </c>
      <c r="X126">
        <v>126</v>
      </c>
      <c r="AH126" s="43" t="s">
        <v>312</v>
      </c>
      <c r="AI126" s="43"/>
      <c r="AJ126" s="24"/>
      <c r="AK126" s="24"/>
      <c r="AL126" s="43" t="s">
        <v>312</v>
      </c>
      <c r="AM126" s="43"/>
      <c r="AN126" s="24" t="s">
        <v>576</v>
      </c>
      <c r="AO126" s="24"/>
      <c r="AP126" s="24"/>
      <c r="AQ126" s="24"/>
      <c r="AR126" s="24" t="s">
        <v>576</v>
      </c>
      <c r="AS126" s="24"/>
      <c r="AT126" s="43" t="s">
        <v>312</v>
      </c>
      <c r="AU126" s="43"/>
      <c r="AV126" s="24"/>
      <c r="AW126" s="24"/>
      <c r="AX126" s="24"/>
      <c r="AY126" s="24"/>
      <c r="AZ126" s="24"/>
      <c r="BA126" s="24"/>
      <c r="BB126" s="24"/>
      <c r="BC126" s="24"/>
      <c r="BD126" s="24"/>
      <c r="BE126" s="24"/>
      <c r="BF126" s="24"/>
      <c r="BG126" s="24"/>
      <c r="BH126" s="24"/>
    </row>
    <row r="127" spans="9:60" x14ac:dyDescent="0.25">
      <c r="I127" t="s">
        <v>1027</v>
      </c>
      <c r="J127" t="s">
        <v>735</v>
      </c>
      <c r="K127" t="str">
        <f t="shared" si="1"/>
        <v>Buenos AiresCauca</v>
      </c>
      <c r="W127" t="s">
        <v>1028</v>
      </c>
      <c r="X127">
        <v>127</v>
      </c>
      <c r="AH127" s="43" t="s">
        <v>313</v>
      </c>
      <c r="AI127" s="43"/>
      <c r="AJ127" s="24"/>
      <c r="AK127" s="24"/>
      <c r="AL127" s="43" t="s">
        <v>313</v>
      </c>
      <c r="AM127" s="43"/>
      <c r="AN127" s="24" t="s">
        <v>577</v>
      </c>
      <c r="AO127" s="24"/>
      <c r="AP127" s="24"/>
      <c r="AQ127" s="24"/>
      <c r="AR127" s="24" t="s">
        <v>577</v>
      </c>
      <c r="AS127" s="24"/>
      <c r="AT127" s="43" t="s">
        <v>313</v>
      </c>
      <c r="AU127" s="43"/>
      <c r="AV127" s="24"/>
      <c r="AW127" s="24"/>
      <c r="AX127" s="24"/>
      <c r="AY127" s="24"/>
      <c r="AZ127" s="24"/>
      <c r="BA127" s="24"/>
      <c r="BB127" s="24"/>
      <c r="BC127" s="24"/>
      <c r="BD127" s="24"/>
      <c r="BE127" s="24"/>
      <c r="BF127" s="24"/>
      <c r="BG127" s="24"/>
      <c r="BH127" s="24"/>
    </row>
    <row r="128" spans="9:60" x14ac:dyDescent="0.25">
      <c r="I128" t="s">
        <v>509</v>
      </c>
      <c r="J128" t="s">
        <v>455</v>
      </c>
      <c r="K128" t="str">
        <f t="shared" si="1"/>
        <v>BuesacoNariño</v>
      </c>
      <c r="W128" t="s">
        <v>1029</v>
      </c>
      <c r="X128">
        <v>128</v>
      </c>
      <c r="AH128" s="43" t="s">
        <v>314</v>
      </c>
      <c r="AI128" s="43"/>
      <c r="AJ128" s="24"/>
      <c r="AK128" s="24"/>
      <c r="AL128" s="43" t="s">
        <v>314</v>
      </c>
      <c r="AM128" s="43"/>
      <c r="AN128" s="24" t="s">
        <v>578</v>
      </c>
      <c r="AO128" s="24"/>
      <c r="AP128" s="24"/>
      <c r="AQ128" s="24"/>
      <c r="AR128" s="24" t="s">
        <v>578</v>
      </c>
      <c r="AS128" s="24"/>
      <c r="AT128" s="43" t="s">
        <v>314</v>
      </c>
      <c r="AU128" s="43"/>
      <c r="AV128" s="24"/>
      <c r="AW128" s="24"/>
      <c r="AX128" s="24"/>
      <c r="AY128" s="24"/>
      <c r="AZ128" s="24"/>
      <c r="BA128" s="24"/>
      <c r="BB128" s="24"/>
      <c r="BC128" s="24"/>
      <c r="BD128" s="24"/>
      <c r="BE128" s="24"/>
      <c r="BF128" s="24"/>
      <c r="BG128" s="24"/>
      <c r="BH128" s="24"/>
    </row>
    <row r="129" spans="9:60" x14ac:dyDescent="0.25">
      <c r="I129" t="s">
        <v>1030</v>
      </c>
      <c r="J129" t="s">
        <v>765</v>
      </c>
      <c r="K129" t="str">
        <f t="shared" ref="K129:K192" si="3">_xlfn.CONCAT(TRIM(I129),TRIM(J129))</f>
        <v>BugalagrandeValle del Cauca</v>
      </c>
      <c r="W129" t="s">
        <v>1031</v>
      </c>
      <c r="X129">
        <v>129</v>
      </c>
      <c r="AH129" s="43" t="s">
        <v>315</v>
      </c>
      <c r="AI129" s="43"/>
      <c r="AJ129" s="24"/>
      <c r="AK129" s="24"/>
      <c r="AL129" s="43" t="s">
        <v>315</v>
      </c>
      <c r="AM129" s="43"/>
      <c r="AN129" s="24" t="s">
        <v>579</v>
      </c>
      <c r="AO129" s="24"/>
      <c r="AP129" s="24"/>
      <c r="AQ129" s="24"/>
      <c r="AR129" s="24" t="s">
        <v>579</v>
      </c>
      <c r="AS129" s="24"/>
      <c r="AT129" s="43" t="s">
        <v>315</v>
      </c>
      <c r="AU129" s="43"/>
      <c r="AV129" s="24"/>
      <c r="AW129" s="24"/>
      <c r="AX129" s="24"/>
      <c r="AY129" s="24"/>
      <c r="AZ129" s="24"/>
      <c r="BA129" s="24"/>
      <c r="BB129" s="24"/>
      <c r="BC129" s="24"/>
      <c r="BD129" s="24"/>
      <c r="BE129" s="24"/>
      <c r="BF129" s="24"/>
      <c r="BG129" s="24"/>
      <c r="BH129" s="24"/>
    </row>
    <row r="130" spans="9:60" x14ac:dyDescent="0.25">
      <c r="I130" t="s">
        <v>1032</v>
      </c>
      <c r="J130" t="s">
        <v>669</v>
      </c>
      <c r="K130" t="str">
        <f t="shared" si="3"/>
        <v>BuriticáAntioquia</v>
      </c>
      <c r="W130" t="s">
        <v>1033</v>
      </c>
      <c r="X130">
        <v>130</v>
      </c>
      <c r="AH130" s="43" t="s">
        <v>316</v>
      </c>
      <c r="AI130" s="43"/>
      <c r="AJ130" s="24"/>
      <c r="AK130" s="24"/>
      <c r="AL130" s="43" t="s">
        <v>316</v>
      </c>
      <c r="AM130" s="43"/>
      <c r="AN130" s="24" t="s">
        <v>580</v>
      </c>
      <c r="AO130" s="24"/>
      <c r="AP130" s="24"/>
      <c r="AQ130" s="24"/>
      <c r="AR130" s="24" t="s">
        <v>580</v>
      </c>
      <c r="AS130" s="24"/>
      <c r="AT130" s="43" t="s">
        <v>316</v>
      </c>
      <c r="AU130" s="43"/>
      <c r="AV130" s="24"/>
      <c r="AW130" s="24"/>
      <c r="AX130" s="24"/>
      <c r="AY130" s="24"/>
      <c r="AZ130" s="24"/>
      <c r="BA130" s="24"/>
      <c r="BB130" s="24"/>
      <c r="BC130" s="24"/>
      <c r="BD130" s="24"/>
      <c r="BE130" s="24"/>
      <c r="BF130" s="24"/>
      <c r="BG130" s="24"/>
      <c r="BH130" s="24"/>
    </row>
    <row r="131" spans="9:60" x14ac:dyDescent="0.25">
      <c r="I131" t="s">
        <v>1034</v>
      </c>
      <c r="J131" t="s">
        <v>717</v>
      </c>
      <c r="K131" t="str">
        <f t="shared" si="3"/>
        <v>BusbanzáBoyaca</v>
      </c>
      <c r="W131" t="s">
        <v>1035</v>
      </c>
      <c r="X131">
        <v>131</v>
      </c>
      <c r="AH131" s="43" t="s">
        <v>317</v>
      </c>
      <c r="AI131" s="43"/>
      <c r="AJ131" s="24"/>
      <c r="AK131" s="24"/>
      <c r="AL131" s="43" t="s">
        <v>317</v>
      </c>
      <c r="AM131" s="43"/>
      <c r="AN131" s="24" t="s">
        <v>379</v>
      </c>
      <c r="AO131" s="24"/>
      <c r="AP131" s="24"/>
      <c r="AQ131" s="24"/>
      <c r="AR131" s="24" t="s">
        <v>379</v>
      </c>
      <c r="AS131" s="24"/>
      <c r="AT131" s="43" t="s">
        <v>317</v>
      </c>
      <c r="AU131" s="43"/>
      <c r="AV131" s="24"/>
      <c r="AW131" s="24"/>
      <c r="AX131" s="24"/>
      <c r="AY131" s="24"/>
      <c r="AZ131" s="24"/>
      <c r="BA131" s="24"/>
      <c r="BB131" s="24"/>
      <c r="BC131" s="24"/>
      <c r="BD131" s="24"/>
      <c r="BE131" s="24"/>
      <c r="BF131" s="24"/>
      <c r="BG131" s="24"/>
      <c r="BH131" s="24"/>
    </row>
    <row r="132" spans="9:60" x14ac:dyDescent="0.25">
      <c r="I132" t="s">
        <v>1036</v>
      </c>
      <c r="J132" t="s">
        <v>721</v>
      </c>
      <c r="K132" t="str">
        <f t="shared" si="3"/>
        <v>CabreraCundinamarca</v>
      </c>
      <c r="W132" t="s">
        <v>1037</v>
      </c>
      <c r="X132">
        <v>132</v>
      </c>
      <c r="AH132" s="43" t="s">
        <v>318</v>
      </c>
      <c r="AI132" s="43"/>
      <c r="AJ132" s="24"/>
      <c r="AK132" s="24"/>
      <c r="AL132" s="43" t="s">
        <v>318</v>
      </c>
      <c r="AM132" s="43"/>
      <c r="AN132" s="24" t="s">
        <v>380</v>
      </c>
      <c r="AO132" s="24"/>
      <c r="AP132" s="24"/>
      <c r="AQ132" s="24"/>
      <c r="AR132" s="24" t="s">
        <v>380</v>
      </c>
      <c r="AS132" s="24"/>
      <c r="AT132" s="43" t="s">
        <v>318</v>
      </c>
      <c r="AU132" s="43"/>
      <c r="AV132" s="24"/>
      <c r="AW132" s="24"/>
      <c r="AX132" s="24"/>
      <c r="AY132" s="24"/>
      <c r="AZ132" s="24"/>
      <c r="BA132" s="24"/>
      <c r="BB132" s="24"/>
      <c r="BC132" s="24"/>
      <c r="BD132" s="24"/>
      <c r="BE132" s="24"/>
      <c r="BF132" s="24"/>
      <c r="BG132" s="24"/>
      <c r="BH132" s="24"/>
    </row>
    <row r="133" spans="9:60" x14ac:dyDescent="0.25">
      <c r="I133" t="s">
        <v>1036</v>
      </c>
      <c r="J133" t="s">
        <v>730</v>
      </c>
      <c r="K133" t="str">
        <f t="shared" si="3"/>
        <v>CabreraSantander</v>
      </c>
      <c r="W133" t="s">
        <v>1038</v>
      </c>
      <c r="X133">
        <v>133</v>
      </c>
      <c r="AH133" s="43" t="s">
        <v>319</v>
      </c>
      <c r="AI133" s="43"/>
      <c r="AJ133" s="24"/>
      <c r="AK133" s="24"/>
      <c r="AL133" s="43" t="s">
        <v>319</v>
      </c>
      <c r="AM133" s="43"/>
      <c r="AN133" s="24" t="s">
        <v>581</v>
      </c>
      <c r="AO133" s="24"/>
      <c r="AP133" s="24"/>
      <c r="AQ133" s="24"/>
      <c r="AR133" s="24" t="s">
        <v>581</v>
      </c>
      <c r="AS133" s="24"/>
      <c r="AT133" s="43" t="s">
        <v>319</v>
      </c>
      <c r="AU133" s="43"/>
      <c r="AV133" s="24"/>
      <c r="AW133" s="24"/>
      <c r="AX133" s="24"/>
      <c r="AY133" s="24"/>
      <c r="AZ133" s="24"/>
      <c r="BA133" s="24"/>
      <c r="BB133" s="24"/>
      <c r="BC133" s="24"/>
      <c r="BD133" s="24"/>
      <c r="BE133" s="24"/>
      <c r="BF133" s="24"/>
      <c r="BG133" s="24"/>
      <c r="BH133" s="24"/>
    </row>
    <row r="134" spans="9:60" x14ac:dyDescent="0.25">
      <c r="I134" t="s">
        <v>1039</v>
      </c>
      <c r="J134" t="s">
        <v>697</v>
      </c>
      <c r="K134" t="str">
        <f t="shared" si="3"/>
        <v>CabuyaroMeta</v>
      </c>
      <c r="W134" t="s">
        <v>1040</v>
      </c>
      <c r="X134">
        <v>134</v>
      </c>
      <c r="AH134" s="43" t="s">
        <v>320</v>
      </c>
      <c r="AI134" s="43"/>
      <c r="AJ134" s="24"/>
      <c r="AK134" s="24"/>
      <c r="AL134" s="43" t="s">
        <v>320</v>
      </c>
      <c r="AM134" s="43"/>
      <c r="AN134" s="24" t="s">
        <v>582</v>
      </c>
      <c r="AO134" s="24"/>
      <c r="AP134" s="24"/>
      <c r="AQ134" s="24"/>
      <c r="AR134" s="24" t="s">
        <v>582</v>
      </c>
      <c r="AS134" s="24"/>
      <c r="AT134" s="43" t="s">
        <v>320</v>
      </c>
      <c r="AU134" s="43"/>
      <c r="AV134" s="24"/>
      <c r="AW134" s="24"/>
      <c r="AX134" s="24"/>
      <c r="AY134" s="24"/>
      <c r="AZ134" s="24"/>
      <c r="BA134" s="24"/>
      <c r="BB134" s="24"/>
      <c r="BC134" s="24"/>
      <c r="BD134" s="24"/>
      <c r="BE134" s="24"/>
      <c r="BF134" s="24"/>
      <c r="BG134" s="24"/>
      <c r="BH134" s="24"/>
    </row>
    <row r="135" spans="9:60" x14ac:dyDescent="0.25">
      <c r="I135" t="s">
        <v>1041</v>
      </c>
      <c r="J135" t="s">
        <v>755</v>
      </c>
      <c r="K135" t="str">
        <f t="shared" si="3"/>
        <v>CacahualGuainia</v>
      </c>
      <c r="W135" t="s">
        <v>1042</v>
      </c>
      <c r="X135">
        <v>135</v>
      </c>
      <c r="AH135" s="43" t="s">
        <v>321</v>
      </c>
      <c r="AI135" s="43"/>
      <c r="AJ135" s="24"/>
      <c r="AK135" s="24"/>
      <c r="AL135" s="43" t="s">
        <v>321</v>
      </c>
      <c r="AM135" s="43"/>
      <c r="AN135" s="24" t="s">
        <v>385</v>
      </c>
      <c r="AO135" s="24"/>
      <c r="AP135" s="24"/>
      <c r="AQ135" s="24"/>
      <c r="AR135" s="24" t="s">
        <v>385</v>
      </c>
      <c r="AS135" s="24"/>
      <c r="AT135" s="43" t="s">
        <v>321</v>
      </c>
      <c r="AU135" s="43"/>
      <c r="AV135" s="24"/>
      <c r="AW135" s="24"/>
      <c r="AX135" s="24"/>
      <c r="AY135" s="24"/>
      <c r="AZ135" s="24"/>
      <c r="BA135" s="24"/>
      <c r="BB135" s="24"/>
      <c r="BC135" s="24"/>
      <c r="BD135" s="24"/>
      <c r="BE135" s="24"/>
      <c r="BF135" s="24"/>
      <c r="BG135" s="24"/>
      <c r="BH135" s="24"/>
    </row>
    <row r="136" spans="9:60" x14ac:dyDescent="0.25">
      <c r="I136" t="s">
        <v>429</v>
      </c>
      <c r="J136" t="s">
        <v>669</v>
      </c>
      <c r="K136" t="str">
        <f t="shared" si="3"/>
        <v>CáceresAntioquia</v>
      </c>
      <c r="W136" t="s">
        <v>1043</v>
      </c>
      <c r="X136">
        <v>136</v>
      </c>
      <c r="AH136" s="43" t="s">
        <v>322</v>
      </c>
      <c r="AI136" s="43"/>
      <c r="AJ136" s="24"/>
      <c r="AK136" s="24"/>
      <c r="AL136" s="43" t="s">
        <v>322</v>
      </c>
      <c r="AM136" s="43"/>
      <c r="AN136" s="24" t="s">
        <v>583</v>
      </c>
      <c r="AO136" s="24"/>
      <c r="AP136" s="24"/>
      <c r="AQ136" s="24"/>
      <c r="AR136" s="24" t="s">
        <v>583</v>
      </c>
      <c r="AS136" s="24"/>
      <c r="AT136" s="43" t="s">
        <v>322</v>
      </c>
      <c r="AU136" s="43"/>
      <c r="AV136" s="24"/>
      <c r="AW136" s="24"/>
      <c r="AX136" s="24"/>
      <c r="AY136" s="24"/>
      <c r="AZ136" s="24"/>
      <c r="BA136" s="24"/>
      <c r="BB136" s="24"/>
      <c r="BC136" s="24"/>
      <c r="BD136" s="24"/>
      <c r="BE136" s="24"/>
      <c r="BF136" s="24"/>
      <c r="BG136" s="24"/>
      <c r="BH136" s="24"/>
    </row>
    <row r="137" spans="9:60" x14ac:dyDescent="0.25">
      <c r="I137" t="s">
        <v>1044</v>
      </c>
      <c r="J137" t="s">
        <v>721</v>
      </c>
      <c r="K137" t="str">
        <f t="shared" si="3"/>
        <v>CachipayCundinamarca</v>
      </c>
      <c r="W137" t="s">
        <v>1045</v>
      </c>
      <c r="X137">
        <v>137</v>
      </c>
      <c r="AH137" s="43" t="s">
        <v>323</v>
      </c>
      <c r="AI137" s="43"/>
      <c r="AJ137" s="24"/>
      <c r="AK137" s="24"/>
      <c r="AL137" s="43" t="s">
        <v>323</v>
      </c>
      <c r="AM137" s="43"/>
      <c r="AN137" s="24" t="s">
        <v>584</v>
      </c>
      <c r="AO137" s="24"/>
      <c r="AP137" s="24"/>
      <c r="AQ137" s="24"/>
      <c r="AR137" s="24" t="s">
        <v>584</v>
      </c>
      <c r="AS137" s="24"/>
      <c r="AT137" s="43" t="s">
        <v>323</v>
      </c>
      <c r="AU137" s="43"/>
      <c r="AV137" s="24"/>
      <c r="AW137" s="24"/>
      <c r="AX137" s="24"/>
      <c r="AY137" s="24"/>
      <c r="AZ137" s="24"/>
      <c r="BA137" s="24"/>
      <c r="BB137" s="24"/>
      <c r="BC137" s="24"/>
      <c r="BD137" s="24"/>
      <c r="BE137" s="24"/>
      <c r="BF137" s="24"/>
      <c r="BG137" s="24"/>
      <c r="BH137" s="24"/>
    </row>
    <row r="138" spans="9:60" x14ac:dyDescent="0.25">
      <c r="I138" t="s">
        <v>1046</v>
      </c>
      <c r="J138" t="s">
        <v>687</v>
      </c>
      <c r="K138" t="str">
        <f t="shared" si="3"/>
        <v>CachiráNorte de Santander</v>
      </c>
      <c r="W138" t="s">
        <v>1047</v>
      </c>
      <c r="X138">
        <v>138</v>
      </c>
      <c r="AH138" s="43" t="s">
        <v>324</v>
      </c>
      <c r="AI138" s="43"/>
      <c r="AJ138" s="24"/>
      <c r="AK138" s="24"/>
      <c r="AL138" s="43" t="s">
        <v>324</v>
      </c>
      <c r="AM138" s="43"/>
      <c r="AN138" s="24" t="s">
        <v>388</v>
      </c>
      <c r="AO138" s="24"/>
      <c r="AP138" s="24"/>
      <c r="AQ138" s="24"/>
      <c r="AR138" s="24" t="s">
        <v>388</v>
      </c>
      <c r="AS138" s="24"/>
      <c r="AT138" s="43" t="s">
        <v>324</v>
      </c>
      <c r="AU138" s="43"/>
      <c r="AV138" s="24"/>
      <c r="AW138" s="24"/>
      <c r="AX138" s="24"/>
      <c r="AY138" s="24"/>
      <c r="AZ138" s="24"/>
      <c r="BA138" s="24"/>
      <c r="BB138" s="24"/>
      <c r="BC138" s="24"/>
      <c r="BD138" s="24"/>
      <c r="BE138" s="24"/>
      <c r="BF138" s="24"/>
      <c r="BG138" s="24"/>
      <c r="BH138" s="24"/>
    </row>
    <row r="139" spans="9:60" x14ac:dyDescent="0.25">
      <c r="I139" t="s">
        <v>1048</v>
      </c>
      <c r="J139" t="s">
        <v>687</v>
      </c>
      <c r="K139" t="str">
        <f t="shared" si="3"/>
        <v>CácotaNorte de Santander</v>
      </c>
      <c r="W139" t="s">
        <v>1049</v>
      </c>
      <c r="X139">
        <v>139</v>
      </c>
      <c r="AH139" s="43" t="s">
        <v>325</v>
      </c>
      <c r="AI139" s="43"/>
      <c r="AJ139" s="24"/>
      <c r="AK139" s="24"/>
      <c r="AL139" s="43" t="s">
        <v>325</v>
      </c>
      <c r="AM139" s="43"/>
      <c r="AN139" s="24" t="s">
        <v>585</v>
      </c>
      <c r="AO139" s="24"/>
      <c r="AP139" s="24"/>
      <c r="AQ139" s="24"/>
      <c r="AR139" s="24" t="s">
        <v>585</v>
      </c>
      <c r="AS139" s="24"/>
      <c r="AT139" s="43" t="s">
        <v>325</v>
      </c>
      <c r="AU139" s="43"/>
      <c r="AV139" s="24"/>
      <c r="AW139" s="24"/>
      <c r="AX139" s="24"/>
      <c r="AY139" s="24"/>
      <c r="AZ139" s="24"/>
      <c r="BA139" s="24"/>
      <c r="BB139" s="24"/>
      <c r="BC139" s="24"/>
      <c r="BD139" s="24"/>
      <c r="BE139" s="24"/>
      <c r="BF139" s="24"/>
      <c r="BG139" s="24"/>
      <c r="BH139" s="24"/>
    </row>
    <row r="140" spans="9:60" x14ac:dyDescent="0.25">
      <c r="I140" t="s">
        <v>1050</v>
      </c>
      <c r="J140" t="s">
        <v>669</v>
      </c>
      <c r="K140" t="str">
        <f t="shared" si="3"/>
        <v>CaicedoAntioquia</v>
      </c>
      <c r="W140" t="s">
        <v>1051</v>
      </c>
      <c r="X140">
        <v>140</v>
      </c>
      <c r="AH140" s="43" t="s">
        <v>326</v>
      </c>
      <c r="AI140" s="43"/>
      <c r="AJ140" s="24"/>
      <c r="AK140" s="24"/>
      <c r="AL140" s="43" t="s">
        <v>326</v>
      </c>
      <c r="AM140" s="43"/>
      <c r="AN140" s="24" t="s">
        <v>586</v>
      </c>
      <c r="AO140" s="24"/>
      <c r="AP140" s="24"/>
      <c r="AQ140" s="24"/>
      <c r="AR140" s="24" t="s">
        <v>586</v>
      </c>
      <c r="AS140" s="24"/>
      <c r="AT140" s="43" t="s">
        <v>326</v>
      </c>
      <c r="AU140" s="43"/>
      <c r="AV140" s="24"/>
      <c r="AW140" s="24"/>
      <c r="AX140" s="24"/>
      <c r="AY140" s="24"/>
      <c r="AZ140" s="24"/>
      <c r="BA140" s="24"/>
      <c r="BB140" s="24"/>
      <c r="BC140" s="24"/>
      <c r="BD140" s="24"/>
      <c r="BE140" s="24"/>
      <c r="BF140" s="24"/>
      <c r="BG140" s="24"/>
      <c r="BH140" s="24"/>
    </row>
    <row r="141" spans="9:60" x14ac:dyDescent="0.25">
      <c r="I141" t="s">
        <v>1052</v>
      </c>
      <c r="J141" t="s">
        <v>765</v>
      </c>
      <c r="K141" t="str">
        <f t="shared" si="3"/>
        <v>CaicedoniaValle del Cauca</v>
      </c>
      <c r="W141" t="s">
        <v>1053</v>
      </c>
      <c r="X141">
        <v>141</v>
      </c>
      <c r="AH141" s="43" t="s">
        <v>327</v>
      </c>
      <c r="AI141" s="43"/>
      <c r="AJ141" s="24"/>
      <c r="AK141" s="24"/>
      <c r="AL141" s="43" t="s">
        <v>327</v>
      </c>
      <c r="AM141" s="43"/>
      <c r="AN141" s="24" t="s">
        <v>587</v>
      </c>
      <c r="AO141" s="24"/>
      <c r="AP141" s="24"/>
      <c r="AQ141" s="24"/>
      <c r="AR141" s="24" t="s">
        <v>587</v>
      </c>
      <c r="AS141" s="24"/>
      <c r="AT141" s="43" t="s">
        <v>327</v>
      </c>
      <c r="AU141" s="43"/>
      <c r="AV141" s="24"/>
      <c r="AW141" s="24"/>
      <c r="AX141" s="24"/>
      <c r="AY141" s="24"/>
      <c r="AZ141" s="24"/>
      <c r="BA141" s="24"/>
      <c r="BB141" s="24"/>
      <c r="BC141" s="24"/>
      <c r="BD141" s="24"/>
      <c r="BE141" s="24"/>
      <c r="BF141" s="24"/>
      <c r="BG141" s="24"/>
      <c r="BH141" s="24"/>
    </row>
    <row r="142" spans="9:60" x14ac:dyDescent="0.25">
      <c r="I142" t="s">
        <v>1054</v>
      </c>
      <c r="J142" t="s">
        <v>787</v>
      </c>
      <c r="K142" t="str">
        <f t="shared" si="3"/>
        <v>CaimitoSucre</v>
      </c>
      <c r="W142" t="s">
        <v>1055</v>
      </c>
      <c r="X142">
        <v>142</v>
      </c>
      <c r="AH142" s="43" t="s">
        <v>328</v>
      </c>
      <c r="AI142" s="43"/>
      <c r="AJ142" s="24"/>
      <c r="AK142" s="24"/>
      <c r="AL142" s="43" t="s">
        <v>328</v>
      </c>
      <c r="AM142" s="43"/>
      <c r="AN142" s="24" t="s">
        <v>588</v>
      </c>
      <c r="AO142" s="24"/>
      <c r="AP142" s="24"/>
      <c r="AQ142" s="24"/>
      <c r="AR142" s="24" t="s">
        <v>588</v>
      </c>
      <c r="AS142" s="24"/>
      <c r="AT142" s="43" t="s">
        <v>328</v>
      </c>
      <c r="AU142" s="43"/>
      <c r="AV142" s="24"/>
      <c r="AW142" s="24"/>
      <c r="AX142" s="24"/>
      <c r="AY142" s="24"/>
      <c r="AZ142" s="24"/>
      <c r="BA142" s="24"/>
      <c r="BB142" s="24"/>
      <c r="BC142" s="24"/>
      <c r="BD142" s="24"/>
      <c r="BE142" s="24"/>
      <c r="BF142" s="24"/>
      <c r="BG142" s="24"/>
      <c r="BH142" s="24"/>
    </row>
    <row r="143" spans="9:60" x14ac:dyDescent="0.25">
      <c r="I143" t="s">
        <v>217</v>
      </c>
      <c r="J143" t="s">
        <v>784</v>
      </c>
      <c r="K143" t="str">
        <f t="shared" si="3"/>
        <v>CajamarcaTolima</v>
      </c>
      <c r="W143" t="s">
        <v>1056</v>
      </c>
      <c r="X143">
        <v>143</v>
      </c>
      <c r="AH143" s="43" t="s">
        <v>329</v>
      </c>
      <c r="AI143" s="43"/>
      <c r="AJ143" s="24"/>
      <c r="AK143" s="24"/>
      <c r="AL143" s="43" t="s">
        <v>329</v>
      </c>
      <c r="AM143" s="43"/>
      <c r="AN143" s="24" t="s">
        <v>589</v>
      </c>
      <c r="AO143" s="24"/>
      <c r="AP143" s="24"/>
      <c r="AQ143" s="24"/>
      <c r="AR143" s="24" t="s">
        <v>589</v>
      </c>
      <c r="AS143" s="24"/>
      <c r="AT143" s="43" t="s">
        <v>329</v>
      </c>
      <c r="AU143" s="43"/>
      <c r="AV143" s="24"/>
      <c r="AW143" s="24"/>
      <c r="AX143" s="24"/>
      <c r="AY143" s="24"/>
      <c r="AZ143" s="24"/>
      <c r="BA143" s="24"/>
      <c r="BB143" s="24"/>
      <c r="BC143" s="24"/>
      <c r="BD143" s="24"/>
      <c r="BE143" s="24"/>
      <c r="BF143" s="24"/>
      <c r="BG143" s="24"/>
      <c r="BH143" s="24"/>
    </row>
    <row r="144" spans="9:60" x14ac:dyDescent="0.25">
      <c r="I144" t="s">
        <v>1057</v>
      </c>
      <c r="J144" t="s">
        <v>735</v>
      </c>
      <c r="K144" t="str">
        <f t="shared" si="3"/>
        <v>CajibíoCauca</v>
      </c>
      <c r="W144" t="s">
        <v>1058</v>
      </c>
      <c r="X144">
        <v>144</v>
      </c>
      <c r="AH144" s="43" t="s">
        <v>330</v>
      </c>
      <c r="AI144" s="43"/>
      <c r="AJ144" s="24"/>
      <c r="AK144" s="24"/>
      <c r="AL144" s="43" t="s">
        <v>330</v>
      </c>
      <c r="AM144" s="43"/>
      <c r="AN144" s="24" t="s">
        <v>395</v>
      </c>
      <c r="AO144" s="24"/>
      <c r="AP144" s="24"/>
      <c r="AQ144" s="24"/>
      <c r="AR144" s="24" t="s">
        <v>395</v>
      </c>
      <c r="AS144" s="24"/>
      <c r="AT144" s="43" t="s">
        <v>330</v>
      </c>
      <c r="AU144" s="43"/>
      <c r="AV144" s="24"/>
      <c r="AW144" s="24"/>
      <c r="AX144" s="24"/>
      <c r="AY144" s="24"/>
      <c r="AZ144" s="24"/>
      <c r="BA144" s="24"/>
      <c r="BB144" s="24"/>
      <c r="BC144" s="24"/>
      <c r="BD144" s="24"/>
      <c r="BE144" s="24"/>
      <c r="BF144" s="24"/>
      <c r="BG144" s="24"/>
      <c r="BH144" s="24"/>
    </row>
    <row r="145" spans="9:60" x14ac:dyDescent="0.25">
      <c r="I145" t="s">
        <v>1059</v>
      </c>
      <c r="J145" t="s">
        <v>721</v>
      </c>
      <c r="K145" t="str">
        <f t="shared" si="3"/>
        <v>CajicáCundinamarca</v>
      </c>
      <c r="W145" t="s">
        <v>1060</v>
      </c>
      <c r="X145">
        <v>145</v>
      </c>
      <c r="AH145" s="43" t="s">
        <v>331</v>
      </c>
      <c r="AI145" s="43"/>
      <c r="AJ145" s="24"/>
      <c r="AK145" s="24"/>
      <c r="AL145" s="43" t="s">
        <v>331</v>
      </c>
      <c r="AM145" s="43"/>
      <c r="AN145" s="24" t="s">
        <v>396</v>
      </c>
      <c r="AO145" s="24"/>
      <c r="AP145" s="24"/>
      <c r="AQ145" s="24"/>
      <c r="AR145" s="24" t="s">
        <v>396</v>
      </c>
      <c r="AS145" s="24"/>
      <c r="AT145" s="43" t="s">
        <v>331</v>
      </c>
      <c r="AU145" s="43"/>
      <c r="AV145" s="24"/>
      <c r="AW145" s="24"/>
      <c r="AX145" s="24"/>
      <c r="AY145" s="24"/>
      <c r="AZ145" s="24"/>
      <c r="BA145" s="24"/>
      <c r="BB145" s="24"/>
      <c r="BC145" s="24"/>
      <c r="BD145" s="24"/>
      <c r="BE145" s="24"/>
      <c r="BF145" s="24"/>
      <c r="BG145" s="24"/>
      <c r="BH145" s="24"/>
    </row>
    <row r="146" spans="9:60" x14ac:dyDescent="0.25">
      <c r="I146" t="s">
        <v>1061</v>
      </c>
      <c r="J146" t="s">
        <v>712</v>
      </c>
      <c r="K146" t="str">
        <f t="shared" si="3"/>
        <v>CalamarBolivar</v>
      </c>
      <c r="W146" t="s">
        <v>1062</v>
      </c>
      <c r="X146">
        <v>146</v>
      </c>
      <c r="AH146" s="43" t="s">
        <v>332</v>
      </c>
      <c r="AI146" s="43"/>
      <c r="AJ146" s="24"/>
      <c r="AK146" s="24"/>
      <c r="AL146" s="43" t="s">
        <v>332</v>
      </c>
      <c r="AM146" s="43"/>
      <c r="AN146" s="24" t="s">
        <v>403</v>
      </c>
      <c r="AO146" s="24"/>
      <c r="AP146" s="24"/>
      <c r="AQ146" s="24"/>
      <c r="AR146" s="24" t="s">
        <v>403</v>
      </c>
      <c r="AS146" s="24"/>
      <c r="AT146" s="43" t="s">
        <v>332</v>
      </c>
      <c r="AU146" s="43"/>
      <c r="AV146" s="24"/>
      <c r="AW146" s="24"/>
      <c r="AX146" s="24"/>
      <c r="AY146" s="24"/>
      <c r="AZ146" s="24"/>
      <c r="BA146" s="24"/>
      <c r="BB146" s="24"/>
      <c r="BC146" s="24"/>
      <c r="BD146" s="24"/>
      <c r="BE146" s="24"/>
      <c r="BF146" s="24"/>
      <c r="BG146" s="24"/>
      <c r="BH146" s="24"/>
    </row>
    <row r="147" spans="9:60" x14ac:dyDescent="0.25">
      <c r="I147" t="s">
        <v>1061</v>
      </c>
      <c r="J147" t="s">
        <v>758</v>
      </c>
      <c r="K147" t="str">
        <f t="shared" si="3"/>
        <v>CalamarGuaviare</v>
      </c>
      <c r="W147" t="s">
        <v>1063</v>
      </c>
      <c r="X147">
        <v>147</v>
      </c>
      <c r="AH147" s="43" t="s">
        <v>333</v>
      </c>
      <c r="AI147" s="43"/>
      <c r="AJ147" s="24"/>
      <c r="AK147" s="24"/>
      <c r="AL147" s="43" t="s">
        <v>333</v>
      </c>
      <c r="AM147" s="43"/>
      <c r="AN147" s="24" t="s">
        <v>478</v>
      </c>
      <c r="AO147" s="24"/>
      <c r="AP147" s="24"/>
      <c r="AQ147" s="24"/>
      <c r="AR147" s="24" t="s">
        <v>478</v>
      </c>
      <c r="AS147" s="24"/>
      <c r="AT147" s="43" t="s">
        <v>333</v>
      </c>
      <c r="AU147" s="43"/>
      <c r="AV147" s="24"/>
      <c r="AW147" s="24"/>
      <c r="AX147" s="24"/>
      <c r="AY147" s="24"/>
      <c r="AZ147" s="24"/>
      <c r="BA147" s="24"/>
      <c r="BB147" s="24"/>
      <c r="BC147" s="24"/>
      <c r="BD147" s="24"/>
      <c r="BE147" s="24"/>
      <c r="BF147" s="24"/>
      <c r="BG147" s="24"/>
      <c r="BH147" s="24"/>
    </row>
    <row r="148" spans="9:60" x14ac:dyDescent="0.25">
      <c r="I148" t="s">
        <v>1064</v>
      </c>
      <c r="J148" t="s">
        <v>776</v>
      </c>
      <c r="K148" t="str">
        <f t="shared" si="3"/>
        <v>CalarcaQuindio</v>
      </c>
      <c r="W148" t="s">
        <v>1065</v>
      </c>
      <c r="X148">
        <v>148</v>
      </c>
      <c r="AH148" s="43" t="s">
        <v>334</v>
      </c>
      <c r="AI148" s="43"/>
      <c r="AJ148" s="24"/>
      <c r="AK148" s="24"/>
      <c r="AL148" s="43" t="s">
        <v>334</v>
      </c>
      <c r="AM148" s="43"/>
      <c r="AN148" s="24" t="s">
        <v>406</v>
      </c>
      <c r="AO148" s="24"/>
      <c r="AP148" s="24"/>
      <c r="AQ148" s="24"/>
      <c r="AR148" s="24" t="s">
        <v>406</v>
      </c>
      <c r="AS148" s="24"/>
      <c r="AT148" s="43" t="s">
        <v>334</v>
      </c>
      <c r="AU148" s="43"/>
      <c r="AV148" s="24"/>
      <c r="AW148" s="24"/>
      <c r="AX148" s="24"/>
      <c r="AY148" s="24"/>
      <c r="AZ148" s="24"/>
      <c r="BA148" s="24"/>
      <c r="BB148" s="24"/>
      <c r="BC148" s="24"/>
      <c r="BD148" s="24"/>
      <c r="BE148" s="24"/>
      <c r="BF148" s="24"/>
      <c r="BG148" s="24"/>
      <c r="BH148" s="24"/>
    </row>
    <row r="149" spans="9:60" x14ac:dyDescent="0.25">
      <c r="I149" t="s">
        <v>219</v>
      </c>
      <c r="J149" t="s">
        <v>669</v>
      </c>
      <c r="K149" t="str">
        <f t="shared" si="3"/>
        <v>CaldasAntioquia</v>
      </c>
      <c r="W149" t="s">
        <v>1066</v>
      </c>
      <c r="X149">
        <v>149</v>
      </c>
      <c r="AH149" s="43" t="s">
        <v>335</v>
      </c>
      <c r="AI149" s="43"/>
      <c r="AJ149" s="24"/>
      <c r="AK149" s="24"/>
      <c r="AL149" s="43" t="s">
        <v>335</v>
      </c>
      <c r="AM149" s="43"/>
      <c r="AN149" s="24" t="s">
        <v>590</v>
      </c>
      <c r="AO149" s="24"/>
      <c r="AP149" s="24"/>
      <c r="AQ149" s="24"/>
      <c r="AR149" s="24" t="s">
        <v>590</v>
      </c>
      <c r="AS149" s="24"/>
      <c r="AT149" s="43" t="s">
        <v>335</v>
      </c>
      <c r="AU149" s="43"/>
      <c r="AV149" s="24"/>
      <c r="AW149" s="24"/>
      <c r="AX149" s="24"/>
      <c r="AY149" s="24"/>
      <c r="AZ149" s="24"/>
      <c r="BA149" s="24"/>
      <c r="BB149" s="24"/>
      <c r="BC149" s="24"/>
      <c r="BD149" s="24"/>
      <c r="BE149" s="24"/>
      <c r="BF149" s="24"/>
      <c r="BG149" s="24"/>
      <c r="BH149" s="24"/>
    </row>
    <row r="150" spans="9:60" x14ac:dyDescent="0.25">
      <c r="I150" t="s">
        <v>219</v>
      </c>
      <c r="J150" t="s">
        <v>717</v>
      </c>
      <c r="K150" t="str">
        <f t="shared" si="3"/>
        <v>CaldasBoyaca</v>
      </c>
      <c r="W150" t="s">
        <v>1067</v>
      </c>
      <c r="X150">
        <v>150</v>
      </c>
      <c r="AH150" s="43" t="s">
        <v>336</v>
      </c>
      <c r="AI150" s="43"/>
      <c r="AJ150" s="24"/>
      <c r="AK150" s="24"/>
      <c r="AL150" s="43" t="s">
        <v>336</v>
      </c>
      <c r="AM150" s="43"/>
      <c r="AN150" s="24" t="s">
        <v>591</v>
      </c>
      <c r="AO150" s="24"/>
      <c r="AP150" s="24"/>
      <c r="AQ150" s="24"/>
      <c r="AR150" s="24" t="s">
        <v>591</v>
      </c>
      <c r="AS150" s="24"/>
      <c r="AT150" s="43" t="s">
        <v>336</v>
      </c>
      <c r="AU150" s="43"/>
      <c r="AV150" s="24"/>
      <c r="AW150" s="24"/>
      <c r="AX150" s="24"/>
      <c r="AY150" s="24"/>
      <c r="AZ150" s="24"/>
      <c r="BA150" s="24"/>
      <c r="BB150" s="24"/>
      <c r="BC150" s="24"/>
      <c r="BD150" s="24"/>
      <c r="BE150" s="24"/>
      <c r="BF150" s="24"/>
      <c r="BG150" s="24"/>
      <c r="BH150" s="24"/>
    </row>
    <row r="151" spans="9:60" x14ac:dyDescent="0.25">
      <c r="I151" t="s">
        <v>1068</v>
      </c>
      <c r="J151" t="s">
        <v>735</v>
      </c>
      <c r="K151" t="str">
        <f t="shared" si="3"/>
        <v>CaldonoCauca</v>
      </c>
      <c r="W151" t="s">
        <v>1069</v>
      </c>
      <c r="X151">
        <v>151</v>
      </c>
      <c r="AH151" s="43" t="s">
        <v>337</v>
      </c>
      <c r="AI151" s="43"/>
      <c r="AJ151" s="24"/>
      <c r="AK151" s="24"/>
      <c r="AL151" s="43" t="s">
        <v>337</v>
      </c>
      <c r="AM151" s="43"/>
      <c r="AN151" s="24" t="s">
        <v>592</v>
      </c>
      <c r="AO151" s="24"/>
      <c r="AP151" s="24"/>
      <c r="AQ151" s="24"/>
      <c r="AR151" s="24" t="s">
        <v>592</v>
      </c>
      <c r="AS151" s="24"/>
      <c r="AT151" s="43" t="s">
        <v>337</v>
      </c>
      <c r="AU151" s="43"/>
      <c r="AV151" s="24"/>
      <c r="AW151" s="24"/>
      <c r="AX151" s="24"/>
      <c r="AY151" s="24"/>
      <c r="AZ151" s="24"/>
      <c r="BA151" s="24"/>
      <c r="BB151" s="24"/>
      <c r="BC151" s="24"/>
      <c r="BD151" s="24"/>
      <c r="BE151" s="24"/>
      <c r="BF151" s="24"/>
      <c r="BG151" s="24"/>
      <c r="BH151" s="24"/>
    </row>
    <row r="152" spans="9:60" x14ac:dyDescent="0.25">
      <c r="I152" t="s">
        <v>1070</v>
      </c>
      <c r="J152" t="s">
        <v>765</v>
      </c>
      <c r="K152" t="str">
        <f t="shared" si="3"/>
        <v>CaliValle del Cauca</v>
      </c>
      <c r="W152" t="s">
        <v>1071</v>
      </c>
      <c r="X152">
        <v>152</v>
      </c>
      <c r="AH152" s="43" t="s">
        <v>338</v>
      </c>
      <c r="AI152" s="43"/>
      <c r="AJ152" s="24"/>
      <c r="AK152" s="24"/>
      <c r="AL152" s="43" t="s">
        <v>338</v>
      </c>
      <c r="AM152" s="43"/>
      <c r="AN152" s="24" t="s">
        <v>410</v>
      </c>
      <c r="AO152" s="24"/>
      <c r="AP152" s="24"/>
      <c r="AQ152" s="24"/>
      <c r="AR152" s="24" t="s">
        <v>410</v>
      </c>
      <c r="AS152" s="24"/>
      <c r="AT152" s="43" t="s">
        <v>338</v>
      </c>
      <c r="AU152" s="43"/>
      <c r="AV152" s="24"/>
      <c r="AW152" s="24"/>
      <c r="AX152" s="24"/>
      <c r="AY152" s="24"/>
      <c r="AZ152" s="24"/>
      <c r="BA152" s="24"/>
      <c r="BB152" s="24"/>
      <c r="BC152" s="24"/>
      <c r="BD152" s="24"/>
      <c r="BE152" s="24"/>
      <c r="BF152" s="24"/>
      <c r="BG152" s="24"/>
      <c r="BH152" s="24"/>
    </row>
    <row r="153" spans="9:60" x14ac:dyDescent="0.25">
      <c r="I153" t="s">
        <v>1072</v>
      </c>
      <c r="J153" t="s">
        <v>730</v>
      </c>
      <c r="K153" t="str">
        <f t="shared" si="3"/>
        <v>CaliforniaSantander</v>
      </c>
      <c r="W153" t="s">
        <v>1073</v>
      </c>
      <c r="X153">
        <v>153</v>
      </c>
      <c r="AH153" s="43" t="s">
        <v>339</v>
      </c>
      <c r="AI153" s="43"/>
      <c r="AJ153" s="24"/>
      <c r="AK153" s="24"/>
      <c r="AL153" s="43" t="s">
        <v>339</v>
      </c>
      <c r="AM153" s="43"/>
      <c r="AN153" s="24" t="s">
        <v>593</v>
      </c>
      <c r="AO153" s="24"/>
      <c r="AP153" s="24"/>
      <c r="AQ153" s="24"/>
      <c r="AR153" s="24" t="s">
        <v>593</v>
      </c>
      <c r="AS153" s="24"/>
      <c r="AT153" s="43" t="s">
        <v>339</v>
      </c>
      <c r="AU153" s="43"/>
      <c r="AV153" s="24"/>
      <c r="AW153" s="24"/>
      <c r="AX153" s="24"/>
      <c r="AY153" s="24"/>
      <c r="AZ153" s="24"/>
      <c r="BA153" s="24"/>
      <c r="BB153" s="24"/>
      <c r="BC153" s="24"/>
      <c r="BD153" s="24"/>
      <c r="BE153" s="24"/>
      <c r="BF153" s="24"/>
      <c r="BG153" s="24"/>
      <c r="BH153" s="24"/>
    </row>
    <row r="154" spans="9:60" x14ac:dyDescent="0.25">
      <c r="I154" t="s">
        <v>1074</v>
      </c>
      <c r="J154" t="s">
        <v>765</v>
      </c>
      <c r="K154" t="str">
        <f t="shared" si="3"/>
        <v>CalimaValle del Cauca</v>
      </c>
      <c r="W154" t="s">
        <v>1075</v>
      </c>
      <c r="X154">
        <v>154</v>
      </c>
      <c r="AH154" s="43" t="s">
        <v>340</v>
      </c>
      <c r="AI154" s="43"/>
      <c r="AJ154" s="24"/>
      <c r="AK154" s="24"/>
      <c r="AL154" s="43" t="s">
        <v>340</v>
      </c>
      <c r="AM154" s="43"/>
      <c r="AN154" s="24" t="s">
        <v>419</v>
      </c>
      <c r="AO154" s="24"/>
      <c r="AP154" s="24"/>
      <c r="AQ154" s="24"/>
      <c r="AR154" s="24" t="s">
        <v>419</v>
      </c>
      <c r="AS154" s="24"/>
      <c r="AT154" s="43" t="s">
        <v>340</v>
      </c>
      <c r="AU154" s="43"/>
      <c r="AV154" s="24"/>
      <c r="AW154" s="24"/>
      <c r="AX154" s="24"/>
      <c r="AY154" s="24"/>
      <c r="AZ154" s="24"/>
      <c r="BA154" s="24"/>
      <c r="BB154" s="24"/>
      <c r="BC154" s="24"/>
      <c r="BD154" s="24"/>
      <c r="BE154" s="24"/>
      <c r="BF154" s="24"/>
      <c r="BG154" s="24"/>
      <c r="BH154" s="24"/>
    </row>
    <row r="155" spans="9:60" x14ac:dyDescent="0.25">
      <c r="I155" t="s">
        <v>1076</v>
      </c>
      <c r="J155" t="s">
        <v>735</v>
      </c>
      <c r="K155" t="str">
        <f t="shared" si="3"/>
        <v>CalotoCauca</v>
      </c>
      <c r="W155" t="s">
        <v>1077</v>
      </c>
      <c r="X155">
        <v>155</v>
      </c>
      <c r="AH155" s="43" t="s">
        <v>341</v>
      </c>
      <c r="AI155" s="43"/>
      <c r="AJ155" s="24"/>
      <c r="AK155" s="24"/>
      <c r="AL155" s="43" t="s">
        <v>341</v>
      </c>
      <c r="AM155" s="43"/>
      <c r="AN155" s="24" t="s">
        <v>594</v>
      </c>
      <c r="AO155" s="24"/>
      <c r="AP155" s="24"/>
      <c r="AQ155" s="24"/>
      <c r="AR155" s="24" t="s">
        <v>594</v>
      </c>
      <c r="AS155" s="24"/>
      <c r="AT155" s="43" t="s">
        <v>341</v>
      </c>
      <c r="AU155" s="43"/>
      <c r="AV155" s="24"/>
      <c r="AW155" s="24"/>
      <c r="AX155" s="24"/>
      <c r="AY155" s="24"/>
      <c r="AZ155" s="24"/>
      <c r="BA155" s="24"/>
      <c r="BB155" s="24"/>
      <c r="BC155" s="24"/>
      <c r="BD155" s="24"/>
      <c r="BE155" s="24"/>
      <c r="BF155" s="24"/>
      <c r="BG155" s="24"/>
      <c r="BH155" s="24"/>
    </row>
    <row r="156" spans="9:60" x14ac:dyDescent="0.25">
      <c r="I156" t="s">
        <v>430</v>
      </c>
      <c r="J156" t="s">
        <v>669</v>
      </c>
      <c r="K156" t="str">
        <f t="shared" si="3"/>
        <v>CampamentoAntioquia</v>
      </c>
      <c r="W156" t="s">
        <v>1078</v>
      </c>
      <c r="X156">
        <v>156</v>
      </c>
      <c r="AH156" s="43" t="s">
        <v>342</v>
      </c>
      <c r="AI156" s="43"/>
      <c r="AJ156" s="24"/>
      <c r="AK156" s="24"/>
      <c r="AL156" s="43" t="s">
        <v>342</v>
      </c>
      <c r="AM156" s="43"/>
      <c r="AN156" s="24" t="s">
        <v>595</v>
      </c>
      <c r="AO156" s="24"/>
      <c r="AP156" s="24"/>
      <c r="AQ156" s="24"/>
      <c r="AR156" s="24" t="s">
        <v>595</v>
      </c>
      <c r="AS156" s="24"/>
      <c r="AT156" s="43" t="s">
        <v>342</v>
      </c>
      <c r="AU156" s="43"/>
      <c r="AV156" s="24"/>
      <c r="AW156" s="24"/>
      <c r="AX156" s="24"/>
      <c r="AY156" s="24"/>
      <c r="AZ156" s="24"/>
      <c r="BA156" s="24"/>
      <c r="BB156" s="24"/>
      <c r="BC156" s="24"/>
      <c r="BD156" s="24"/>
      <c r="BE156" s="24"/>
      <c r="BF156" s="24"/>
      <c r="BG156" s="24"/>
      <c r="BH156" s="24"/>
    </row>
    <row r="157" spans="9:60" x14ac:dyDescent="0.25">
      <c r="I157" t="s">
        <v>1079</v>
      </c>
      <c r="J157" t="s">
        <v>702</v>
      </c>
      <c r="K157" t="str">
        <f t="shared" si="3"/>
        <v>Campo de La CruzAtlantico</v>
      </c>
      <c r="W157" t="s">
        <v>1080</v>
      </c>
      <c r="X157">
        <v>157</v>
      </c>
      <c r="AH157" s="43" t="s">
        <v>343</v>
      </c>
      <c r="AI157" s="43"/>
      <c r="AJ157" s="24"/>
      <c r="AK157" s="24"/>
      <c r="AL157" s="43" t="s">
        <v>343</v>
      </c>
      <c r="AM157" s="43"/>
      <c r="AN157" s="24" t="s">
        <v>706</v>
      </c>
      <c r="AO157" s="24"/>
      <c r="AP157" s="24"/>
      <c r="AQ157" s="24"/>
      <c r="AR157" s="24" t="str">
        <f t="shared" ref="AR157:AR194" si="4">PROPER(AN157)</f>
        <v>Asignado Sin Estación</v>
      </c>
      <c r="AS157" s="24"/>
      <c r="AT157" s="43" t="s">
        <v>343</v>
      </c>
      <c r="AU157" s="43"/>
      <c r="AV157" s="24"/>
      <c r="AW157" s="24"/>
      <c r="AX157" s="24"/>
      <c r="AY157" s="24"/>
      <c r="AZ157" s="24"/>
      <c r="BA157" s="24"/>
      <c r="BB157" s="24"/>
      <c r="BC157" s="24"/>
      <c r="BD157" s="24"/>
      <c r="BE157" s="24"/>
      <c r="BF157" s="24"/>
      <c r="BG157" s="24"/>
      <c r="BH157" s="24"/>
    </row>
    <row r="158" spans="9:60" x14ac:dyDescent="0.25">
      <c r="I158" t="s">
        <v>1081</v>
      </c>
      <c r="J158" t="s">
        <v>708</v>
      </c>
      <c r="K158" t="str">
        <f t="shared" si="3"/>
        <v>CampoalegreHuila</v>
      </c>
      <c r="W158" t="s">
        <v>1082</v>
      </c>
      <c r="X158">
        <v>158</v>
      </c>
      <c r="AH158" s="43" t="s">
        <v>344</v>
      </c>
      <c r="AI158" s="43"/>
      <c r="AJ158" s="24"/>
      <c r="AK158" s="24"/>
      <c r="AL158" s="43" t="s">
        <v>344</v>
      </c>
      <c r="AM158" s="43"/>
      <c r="AN158" s="24"/>
      <c r="AO158" s="24"/>
      <c r="AP158" s="24"/>
      <c r="AQ158" s="24"/>
      <c r="AR158" s="24" t="str">
        <f t="shared" si="4"/>
        <v/>
      </c>
      <c r="AS158" s="24"/>
      <c r="AT158" s="43" t="s">
        <v>344</v>
      </c>
      <c r="AU158" s="43"/>
      <c r="AV158" s="24"/>
      <c r="AW158" s="24"/>
      <c r="AX158" s="24"/>
      <c r="AY158" s="24"/>
      <c r="AZ158" s="24"/>
      <c r="BA158" s="24"/>
      <c r="BB158" s="24"/>
      <c r="BC158" s="24"/>
      <c r="BD158" s="24"/>
      <c r="BE158" s="24"/>
      <c r="BF158" s="24"/>
      <c r="BG158" s="24"/>
      <c r="BH158" s="24"/>
    </row>
    <row r="159" spans="9:60" x14ac:dyDescent="0.25">
      <c r="I159" t="s">
        <v>1083</v>
      </c>
      <c r="J159" t="s">
        <v>717</v>
      </c>
      <c r="K159" t="str">
        <f t="shared" si="3"/>
        <v>CampohermosoBoyaca</v>
      </c>
      <c r="W159" t="s">
        <v>1084</v>
      </c>
      <c r="X159">
        <v>159</v>
      </c>
      <c r="AH159" s="43" t="s">
        <v>345</v>
      </c>
      <c r="AI159" s="43"/>
      <c r="AJ159" s="24"/>
      <c r="AK159" s="24"/>
      <c r="AL159" s="43" t="s">
        <v>345</v>
      </c>
      <c r="AM159" s="43"/>
      <c r="AN159" s="24"/>
      <c r="AO159" s="24"/>
      <c r="AP159" s="24"/>
      <c r="AQ159" s="24"/>
      <c r="AR159" s="24" t="str">
        <f t="shared" si="4"/>
        <v/>
      </c>
      <c r="AS159" s="24"/>
      <c r="AT159" s="43" t="s">
        <v>345</v>
      </c>
      <c r="AU159" s="43"/>
      <c r="AV159" s="24"/>
      <c r="AW159" s="24"/>
      <c r="AX159" s="24"/>
      <c r="AY159" s="24"/>
      <c r="AZ159" s="24"/>
      <c r="BA159" s="24"/>
      <c r="BB159" s="24"/>
      <c r="BC159" s="24"/>
      <c r="BD159" s="24"/>
      <c r="BE159" s="24"/>
      <c r="BF159" s="24"/>
      <c r="BG159" s="24"/>
      <c r="BH159" s="24"/>
    </row>
    <row r="160" spans="9:60" x14ac:dyDescent="0.25">
      <c r="I160" t="s">
        <v>1085</v>
      </c>
      <c r="J160" t="s">
        <v>748</v>
      </c>
      <c r="K160" t="str">
        <f t="shared" si="3"/>
        <v>CanaleteCordoba</v>
      </c>
      <c r="W160" t="s">
        <v>1086</v>
      </c>
      <c r="X160">
        <v>160</v>
      </c>
      <c r="AH160" s="43" t="s">
        <v>346</v>
      </c>
      <c r="AI160" s="43"/>
      <c r="AJ160" s="24"/>
      <c r="AK160" s="24"/>
      <c r="AL160" s="43" t="s">
        <v>346</v>
      </c>
      <c r="AM160" s="43"/>
      <c r="AN160" s="24"/>
      <c r="AO160" s="24"/>
      <c r="AP160" s="24"/>
      <c r="AQ160" s="24"/>
      <c r="AR160" s="24" t="str">
        <f t="shared" si="4"/>
        <v/>
      </c>
      <c r="AS160" s="24"/>
      <c r="AT160" s="43" t="s">
        <v>346</v>
      </c>
      <c r="AU160" s="43"/>
      <c r="AV160" s="24"/>
      <c r="AW160" s="24"/>
      <c r="AX160" s="24"/>
      <c r="AY160" s="24"/>
      <c r="AZ160" s="24"/>
      <c r="BA160" s="24"/>
      <c r="BB160" s="24"/>
      <c r="BC160" s="24"/>
      <c r="BD160" s="24"/>
      <c r="BE160" s="24"/>
      <c r="BF160" s="24"/>
      <c r="BG160" s="24"/>
      <c r="BH160" s="24"/>
    </row>
    <row r="161" spans="9:60" x14ac:dyDescent="0.25">
      <c r="I161" t="s">
        <v>1087</v>
      </c>
      <c r="J161" t="s">
        <v>702</v>
      </c>
      <c r="K161" t="str">
        <f t="shared" si="3"/>
        <v>CandelariaAtlantico</v>
      </c>
      <c r="W161" t="s">
        <v>1088</v>
      </c>
      <c r="X161">
        <v>161</v>
      </c>
      <c r="AH161" s="43" t="s">
        <v>347</v>
      </c>
      <c r="AI161" s="43"/>
      <c r="AJ161" s="24"/>
      <c r="AK161" s="24"/>
      <c r="AL161" s="43" t="s">
        <v>347</v>
      </c>
      <c r="AM161" s="43"/>
      <c r="AN161" s="24"/>
      <c r="AO161" s="24"/>
      <c r="AP161" s="24"/>
      <c r="AQ161" s="24"/>
      <c r="AR161" s="24" t="str">
        <f t="shared" si="4"/>
        <v/>
      </c>
      <c r="AS161" s="24"/>
      <c r="AT161" s="43" t="s">
        <v>347</v>
      </c>
      <c r="AU161" s="43"/>
      <c r="AV161" s="24"/>
      <c r="AW161" s="24"/>
      <c r="AX161" s="24"/>
      <c r="AY161" s="24"/>
      <c r="AZ161" s="24"/>
      <c r="BA161" s="24"/>
      <c r="BB161" s="24"/>
      <c r="BC161" s="24"/>
      <c r="BD161" s="24"/>
      <c r="BE161" s="24"/>
      <c r="BF161" s="24"/>
      <c r="BG161" s="24"/>
      <c r="BH161" s="24"/>
    </row>
    <row r="162" spans="9:60" x14ac:dyDescent="0.25">
      <c r="I162" t="s">
        <v>1087</v>
      </c>
      <c r="J162" t="s">
        <v>765</v>
      </c>
      <c r="K162" t="str">
        <f t="shared" si="3"/>
        <v>CandelariaValle del Cauca</v>
      </c>
      <c r="W162" t="s">
        <v>1089</v>
      </c>
      <c r="X162">
        <v>162</v>
      </c>
      <c r="AH162" s="43" t="s">
        <v>348</v>
      </c>
      <c r="AI162" s="43"/>
      <c r="AJ162" s="24"/>
      <c r="AK162" s="24"/>
      <c r="AL162" s="43" t="s">
        <v>348</v>
      </c>
      <c r="AM162" s="43"/>
      <c r="AN162" s="24"/>
      <c r="AO162" s="24"/>
      <c r="AP162" s="24"/>
      <c r="AQ162" s="24"/>
      <c r="AR162" s="24" t="str">
        <f t="shared" si="4"/>
        <v/>
      </c>
      <c r="AS162" s="24"/>
      <c r="AT162" s="43" t="s">
        <v>348</v>
      </c>
      <c r="AU162" s="43"/>
      <c r="AV162" s="24"/>
      <c r="AW162" s="24"/>
      <c r="AX162" s="24"/>
      <c r="AY162" s="24"/>
      <c r="AZ162" s="24"/>
      <c r="BA162" s="24"/>
      <c r="BB162" s="24"/>
      <c r="BC162" s="24"/>
      <c r="BD162" s="24"/>
      <c r="BE162" s="24"/>
      <c r="BF162" s="24"/>
      <c r="BG162" s="24"/>
      <c r="BH162" s="24"/>
    </row>
    <row r="163" spans="9:60" x14ac:dyDescent="0.25">
      <c r="I163" t="s">
        <v>1090</v>
      </c>
      <c r="J163" t="s">
        <v>712</v>
      </c>
      <c r="K163" t="str">
        <f t="shared" si="3"/>
        <v>CantagalloBolivar</v>
      </c>
      <c r="W163" t="s">
        <v>1091</v>
      </c>
      <c r="X163">
        <v>163</v>
      </c>
      <c r="AH163" s="43" t="s">
        <v>349</v>
      </c>
      <c r="AI163" s="43"/>
      <c r="AJ163" s="24"/>
      <c r="AK163" s="24"/>
      <c r="AL163" s="43" t="s">
        <v>349</v>
      </c>
      <c r="AM163" s="43"/>
      <c r="AN163" s="24"/>
      <c r="AO163" s="24"/>
      <c r="AP163" s="24"/>
      <c r="AQ163" s="24"/>
      <c r="AR163" s="24" t="str">
        <f t="shared" si="4"/>
        <v/>
      </c>
      <c r="AS163" s="24"/>
      <c r="AT163" s="43" t="s">
        <v>349</v>
      </c>
      <c r="AU163" s="43"/>
      <c r="AV163" s="24"/>
      <c r="AW163" s="24"/>
      <c r="AX163" s="24"/>
      <c r="AY163" s="24"/>
      <c r="AZ163" s="24"/>
      <c r="BA163" s="24"/>
      <c r="BB163" s="24"/>
      <c r="BC163" s="24"/>
      <c r="BD163" s="24"/>
      <c r="BE163" s="24"/>
      <c r="BF163" s="24"/>
      <c r="BG163" s="24"/>
      <c r="BH163" s="24"/>
    </row>
    <row r="164" spans="9:60" x14ac:dyDescent="0.25">
      <c r="I164" t="s">
        <v>220</v>
      </c>
      <c r="J164" t="s">
        <v>669</v>
      </c>
      <c r="K164" t="str">
        <f t="shared" si="3"/>
        <v>CañasgordasAntioquia</v>
      </c>
      <c r="W164" t="s">
        <v>1092</v>
      </c>
      <c r="X164">
        <v>164</v>
      </c>
      <c r="AH164" s="43" t="s">
        <v>350</v>
      </c>
      <c r="AI164" s="43"/>
      <c r="AJ164" s="24"/>
      <c r="AK164" s="24"/>
      <c r="AL164" s="43" t="s">
        <v>350</v>
      </c>
      <c r="AM164" s="43"/>
      <c r="AN164" s="24"/>
      <c r="AO164" s="24"/>
      <c r="AP164" s="24"/>
      <c r="AQ164" s="24"/>
      <c r="AR164" s="24" t="str">
        <f t="shared" si="4"/>
        <v/>
      </c>
      <c r="AS164" s="24"/>
      <c r="AT164" s="43" t="s">
        <v>350</v>
      </c>
      <c r="AU164" s="43"/>
      <c r="AV164" s="24"/>
      <c r="AW164" s="24"/>
      <c r="AX164" s="24"/>
      <c r="AY164" s="24"/>
      <c r="AZ164" s="24"/>
      <c r="BA164" s="24"/>
      <c r="BB164" s="24"/>
      <c r="BC164" s="24"/>
      <c r="BD164" s="24"/>
      <c r="BE164" s="24"/>
      <c r="BF164" s="24"/>
      <c r="BG164" s="24"/>
      <c r="BH164" s="24"/>
    </row>
    <row r="165" spans="9:60" x14ac:dyDescent="0.25">
      <c r="I165" t="s">
        <v>1093</v>
      </c>
      <c r="J165" t="s">
        <v>721</v>
      </c>
      <c r="K165" t="str">
        <f t="shared" si="3"/>
        <v>CaparrapíCundinamarca</v>
      </c>
      <c r="W165" t="s">
        <v>1094</v>
      </c>
      <c r="X165">
        <v>165</v>
      </c>
      <c r="AH165" s="43" t="s">
        <v>351</v>
      </c>
      <c r="AI165" s="43"/>
      <c r="AJ165" s="24"/>
      <c r="AK165" s="24"/>
      <c r="AL165" s="43" t="s">
        <v>351</v>
      </c>
      <c r="AM165" s="43"/>
      <c r="AN165" s="24"/>
      <c r="AO165" s="24"/>
      <c r="AP165" s="24"/>
      <c r="AQ165" s="24"/>
      <c r="AR165" s="24" t="str">
        <f t="shared" si="4"/>
        <v/>
      </c>
      <c r="AS165" s="24"/>
      <c r="AT165" s="43" t="s">
        <v>351</v>
      </c>
      <c r="AU165" s="43"/>
      <c r="AV165" s="24"/>
      <c r="AW165" s="24"/>
      <c r="AX165" s="24"/>
      <c r="AY165" s="24"/>
      <c r="AZ165" s="24"/>
      <c r="BA165" s="24"/>
      <c r="BB165" s="24"/>
      <c r="BC165" s="24"/>
      <c r="BD165" s="24"/>
      <c r="BE165" s="24"/>
      <c r="BF165" s="24"/>
      <c r="BG165" s="24"/>
      <c r="BH165" s="24"/>
    </row>
    <row r="166" spans="9:60" x14ac:dyDescent="0.25">
      <c r="I166" t="s">
        <v>1095</v>
      </c>
      <c r="J166" t="s">
        <v>730</v>
      </c>
      <c r="K166" t="str">
        <f t="shared" si="3"/>
        <v>CapitanejoSantander</v>
      </c>
      <c r="W166" t="s">
        <v>1096</v>
      </c>
      <c r="X166">
        <v>166</v>
      </c>
      <c r="AH166" s="43" t="s">
        <v>352</v>
      </c>
      <c r="AI166" s="43"/>
      <c r="AJ166" s="24"/>
      <c r="AK166" s="24"/>
      <c r="AL166" s="43" t="s">
        <v>352</v>
      </c>
      <c r="AM166" s="43"/>
      <c r="AN166" s="24"/>
      <c r="AO166" s="24"/>
      <c r="AP166" s="24"/>
      <c r="AQ166" s="24"/>
      <c r="AR166" s="24" t="str">
        <f t="shared" si="4"/>
        <v/>
      </c>
      <c r="AS166" s="24"/>
      <c r="AT166" s="43" t="s">
        <v>352</v>
      </c>
      <c r="AU166" s="43"/>
      <c r="AV166" s="24"/>
      <c r="AW166" s="24"/>
      <c r="AX166" s="24"/>
      <c r="AY166" s="24"/>
      <c r="AZ166" s="24"/>
      <c r="BA166" s="24"/>
      <c r="BB166" s="24"/>
      <c r="BC166" s="24"/>
      <c r="BD166" s="24"/>
      <c r="BE166" s="24"/>
      <c r="BF166" s="24"/>
      <c r="BG166" s="24"/>
      <c r="BH166" s="24"/>
    </row>
    <row r="167" spans="9:60" x14ac:dyDescent="0.25">
      <c r="I167" t="s">
        <v>1097</v>
      </c>
      <c r="J167" t="s">
        <v>721</v>
      </c>
      <c r="K167" t="str">
        <f t="shared" si="3"/>
        <v>CaquezaCundinamarca</v>
      </c>
      <c r="W167" t="s">
        <v>1098</v>
      </c>
      <c r="X167">
        <v>167</v>
      </c>
      <c r="AH167" s="43" t="s">
        <v>353</v>
      </c>
      <c r="AI167" s="43"/>
      <c r="AJ167" s="24"/>
      <c r="AK167" s="24"/>
      <c r="AL167" s="43" t="s">
        <v>353</v>
      </c>
      <c r="AM167" s="43"/>
      <c r="AN167" s="24"/>
      <c r="AO167" s="24"/>
      <c r="AP167" s="24"/>
      <c r="AQ167" s="24"/>
      <c r="AR167" s="24" t="str">
        <f t="shared" si="4"/>
        <v/>
      </c>
      <c r="AS167" s="24"/>
      <c r="AT167" s="43" t="s">
        <v>353</v>
      </c>
      <c r="AU167" s="43"/>
      <c r="AV167" s="24"/>
      <c r="AW167" s="24"/>
      <c r="AX167" s="24"/>
      <c r="AY167" s="24"/>
      <c r="AZ167" s="24"/>
      <c r="BA167" s="24"/>
      <c r="BB167" s="24"/>
      <c r="BC167" s="24"/>
      <c r="BD167" s="24"/>
      <c r="BE167" s="24"/>
      <c r="BF167" s="24"/>
      <c r="BG167" s="24"/>
      <c r="BH167" s="24"/>
    </row>
    <row r="168" spans="9:60" x14ac:dyDescent="0.25">
      <c r="I168" t="s">
        <v>1099</v>
      </c>
      <c r="J168" t="s">
        <v>669</v>
      </c>
      <c r="K168" t="str">
        <f t="shared" si="3"/>
        <v>CaracolíAntioquia</v>
      </c>
      <c r="W168" t="s">
        <v>1100</v>
      </c>
      <c r="X168">
        <v>168</v>
      </c>
      <c r="AH168" s="43" t="s">
        <v>354</v>
      </c>
      <c r="AI168" s="43"/>
      <c r="AJ168" s="24"/>
      <c r="AK168" s="24"/>
      <c r="AL168" s="43" t="s">
        <v>354</v>
      </c>
      <c r="AM168" s="43"/>
      <c r="AN168" s="24"/>
      <c r="AO168" s="24"/>
      <c r="AP168" s="24"/>
      <c r="AQ168" s="24"/>
      <c r="AR168" s="24" t="str">
        <f t="shared" si="4"/>
        <v/>
      </c>
      <c r="AS168" s="24"/>
      <c r="AT168" s="43" t="s">
        <v>354</v>
      </c>
      <c r="AU168" s="43"/>
      <c r="AV168" s="24"/>
      <c r="AW168" s="24"/>
      <c r="AX168" s="24"/>
      <c r="AY168" s="24"/>
      <c r="AZ168" s="24"/>
      <c r="BA168" s="24"/>
      <c r="BB168" s="24"/>
      <c r="BC168" s="24"/>
      <c r="BD168" s="24"/>
      <c r="BE168" s="24"/>
      <c r="BF168" s="24"/>
      <c r="BG168" s="24"/>
      <c r="BH168" s="24"/>
    </row>
    <row r="169" spans="9:60" x14ac:dyDescent="0.25">
      <c r="I169" t="s">
        <v>432</v>
      </c>
      <c r="J169" t="s">
        <v>669</v>
      </c>
      <c r="K169" t="str">
        <f t="shared" si="3"/>
        <v>CaramantaAntioquia</v>
      </c>
      <c r="W169" t="s">
        <v>1101</v>
      </c>
      <c r="X169">
        <v>169</v>
      </c>
      <c r="AH169" s="43" t="s">
        <v>355</v>
      </c>
      <c r="AI169" s="43"/>
      <c r="AJ169" s="24"/>
      <c r="AK169" s="24"/>
      <c r="AL169" s="43" t="s">
        <v>355</v>
      </c>
      <c r="AM169" s="43"/>
      <c r="AN169" s="24"/>
      <c r="AO169" s="24"/>
      <c r="AP169" s="24"/>
      <c r="AQ169" s="24"/>
      <c r="AR169" s="24" t="str">
        <f t="shared" si="4"/>
        <v/>
      </c>
      <c r="AS169" s="24"/>
      <c r="AT169" s="43" t="s">
        <v>355</v>
      </c>
      <c r="AU169" s="43"/>
      <c r="AV169" s="24"/>
      <c r="AW169" s="24"/>
      <c r="AX169" s="24"/>
      <c r="AY169" s="24"/>
      <c r="AZ169" s="24"/>
      <c r="BA169" s="24"/>
      <c r="BB169" s="24"/>
      <c r="BC169" s="24"/>
      <c r="BD169" s="24"/>
      <c r="BE169" s="24"/>
      <c r="BF169" s="24"/>
      <c r="BG169" s="24"/>
      <c r="BH169" s="24"/>
    </row>
    <row r="170" spans="9:60" x14ac:dyDescent="0.25">
      <c r="I170" t="s">
        <v>221</v>
      </c>
      <c r="J170" t="s">
        <v>730</v>
      </c>
      <c r="K170" t="str">
        <f t="shared" si="3"/>
        <v>CarcasíSantander</v>
      </c>
      <c r="W170" t="s">
        <v>1102</v>
      </c>
      <c r="X170">
        <v>170</v>
      </c>
      <c r="AH170" s="43" t="s">
        <v>356</v>
      </c>
      <c r="AI170" s="43"/>
      <c r="AJ170" s="24"/>
      <c r="AK170" s="24"/>
      <c r="AL170" s="43" t="s">
        <v>356</v>
      </c>
      <c r="AM170" s="43"/>
      <c r="AN170" s="24"/>
      <c r="AO170" s="24"/>
      <c r="AP170" s="24"/>
      <c r="AQ170" s="24"/>
      <c r="AR170" s="24" t="str">
        <f t="shared" si="4"/>
        <v/>
      </c>
      <c r="AS170" s="24"/>
      <c r="AT170" s="43" t="s">
        <v>356</v>
      </c>
      <c r="AU170" s="43"/>
      <c r="AV170" s="24"/>
      <c r="AW170" s="24"/>
      <c r="AX170" s="24"/>
      <c r="AY170" s="24"/>
      <c r="AZ170" s="24"/>
      <c r="BA170" s="24"/>
      <c r="BB170" s="24"/>
      <c r="BC170" s="24"/>
      <c r="BD170" s="24"/>
      <c r="BE170" s="24"/>
      <c r="BF170" s="24"/>
      <c r="BG170" s="24"/>
      <c r="BH170" s="24"/>
    </row>
    <row r="171" spans="9:60" x14ac:dyDescent="0.25">
      <c r="I171" t="s">
        <v>433</v>
      </c>
      <c r="J171" t="s">
        <v>669</v>
      </c>
      <c r="K171" t="str">
        <f t="shared" si="3"/>
        <v>CarepaAntioquia</v>
      </c>
      <c r="W171" t="s">
        <v>1103</v>
      </c>
      <c r="X171">
        <v>171</v>
      </c>
      <c r="AH171" s="43" t="s">
        <v>357</v>
      </c>
      <c r="AI171" s="43"/>
      <c r="AJ171" s="24"/>
      <c r="AK171" s="24"/>
      <c r="AL171" s="43" t="s">
        <v>357</v>
      </c>
      <c r="AM171" s="43"/>
      <c r="AN171" s="24"/>
      <c r="AO171" s="24"/>
      <c r="AP171" s="24"/>
      <c r="AQ171" s="24"/>
      <c r="AR171" s="24" t="str">
        <f t="shared" si="4"/>
        <v/>
      </c>
      <c r="AS171" s="24"/>
      <c r="AT171" s="43" t="s">
        <v>357</v>
      </c>
      <c r="AU171" s="43"/>
      <c r="AV171" s="24"/>
      <c r="AW171" s="24"/>
      <c r="AX171" s="24"/>
      <c r="AY171" s="24"/>
      <c r="AZ171" s="24"/>
      <c r="BA171" s="24"/>
      <c r="BB171" s="24"/>
      <c r="BC171" s="24"/>
      <c r="BD171" s="24"/>
      <c r="BE171" s="24"/>
      <c r="BF171" s="24"/>
      <c r="BG171" s="24"/>
      <c r="BH171" s="24"/>
    </row>
    <row r="172" spans="9:60" x14ac:dyDescent="0.25">
      <c r="I172" t="s">
        <v>1104</v>
      </c>
      <c r="J172" t="s">
        <v>784</v>
      </c>
      <c r="K172" t="str">
        <f t="shared" si="3"/>
        <v>Carmen de ApicaláTolima</v>
      </c>
      <c r="W172" t="s">
        <v>1105</v>
      </c>
      <c r="X172">
        <v>172</v>
      </c>
      <c r="AH172" s="43" t="s">
        <v>358</v>
      </c>
      <c r="AI172" s="43"/>
      <c r="AJ172" s="24"/>
      <c r="AK172" s="24"/>
      <c r="AL172" s="43" t="s">
        <v>358</v>
      </c>
      <c r="AM172" s="43"/>
      <c r="AN172" s="24"/>
      <c r="AO172" s="24"/>
      <c r="AP172" s="24"/>
      <c r="AQ172" s="24"/>
      <c r="AR172" s="24" t="str">
        <f t="shared" si="4"/>
        <v/>
      </c>
      <c r="AS172" s="24"/>
      <c r="AT172" s="43" t="s">
        <v>358</v>
      </c>
      <c r="AU172" s="43"/>
      <c r="AV172" s="24"/>
      <c r="AW172" s="24"/>
      <c r="AX172" s="24"/>
      <c r="AY172" s="24"/>
      <c r="AZ172" s="24"/>
      <c r="BA172" s="24"/>
      <c r="BB172" s="24"/>
      <c r="BC172" s="24"/>
      <c r="BD172" s="24"/>
      <c r="BE172" s="24"/>
      <c r="BF172" s="24"/>
      <c r="BG172" s="24"/>
      <c r="BH172" s="24"/>
    </row>
    <row r="173" spans="9:60" x14ac:dyDescent="0.25">
      <c r="I173" t="s">
        <v>1106</v>
      </c>
      <c r="J173" t="s">
        <v>721</v>
      </c>
      <c r="K173" t="str">
        <f t="shared" si="3"/>
        <v>Carmen de CarupaCundinamarca</v>
      </c>
      <c r="W173" t="s">
        <v>1107</v>
      </c>
      <c r="X173">
        <v>173</v>
      </c>
      <c r="AH173" s="43" t="s">
        <v>359</v>
      </c>
      <c r="AI173" s="43"/>
      <c r="AJ173" s="24"/>
      <c r="AK173" s="24"/>
      <c r="AL173" s="43" t="s">
        <v>359</v>
      </c>
      <c r="AM173" s="43"/>
      <c r="AN173" s="24"/>
      <c r="AO173" s="24"/>
      <c r="AP173" s="24"/>
      <c r="AQ173" s="24"/>
      <c r="AR173" s="24" t="str">
        <f t="shared" si="4"/>
        <v/>
      </c>
      <c r="AS173" s="24"/>
      <c r="AT173" s="43" t="s">
        <v>359</v>
      </c>
      <c r="AU173" s="43"/>
      <c r="AV173" s="24"/>
      <c r="AW173" s="24"/>
      <c r="AX173" s="24"/>
      <c r="AY173" s="24"/>
      <c r="AZ173" s="24"/>
      <c r="BA173" s="24"/>
      <c r="BB173" s="24"/>
      <c r="BC173" s="24"/>
      <c r="BD173" s="24"/>
      <c r="BE173" s="24"/>
      <c r="BF173" s="24"/>
      <c r="BG173" s="24"/>
      <c r="BH173" s="24"/>
    </row>
    <row r="174" spans="9:60" x14ac:dyDescent="0.25">
      <c r="I174" t="s">
        <v>1108</v>
      </c>
      <c r="J174" t="s">
        <v>701</v>
      </c>
      <c r="K174" t="str">
        <f t="shared" si="3"/>
        <v>Carmen del DarienChoco</v>
      </c>
      <c r="W174" t="s">
        <v>1109</v>
      </c>
      <c r="X174">
        <v>174</v>
      </c>
      <c r="AH174" s="43" t="s">
        <v>360</v>
      </c>
      <c r="AI174" s="43"/>
      <c r="AJ174" s="24"/>
      <c r="AK174" s="24"/>
      <c r="AL174" s="43" t="s">
        <v>360</v>
      </c>
      <c r="AM174" s="43"/>
      <c r="AN174" s="24"/>
      <c r="AO174" s="24"/>
      <c r="AP174" s="24"/>
      <c r="AQ174" s="24"/>
      <c r="AR174" s="24" t="str">
        <f t="shared" si="4"/>
        <v/>
      </c>
      <c r="AS174" s="24"/>
      <c r="AT174" s="43" t="s">
        <v>360</v>
      </c>
      <c r="AU174" s="43"/>
      <c r="AV174" s="24"/>
      <c r="AW174" s="24"/>
      <c r="AX174" s="24"/>
      <c r="AY174" s="24"/>
      <c r="AZ174" s="24"/>
      <c r="BA174" s="24"/>
      <c r="BB174" s="24"/>
      <c r="BC174" s="24"/>
      <c r="BD174" s="24"/>
      <c r="BE174" s="24"/>
      <c r="BF174" s="24"/>
      <c r="BG174" s="24"/>
      <c r="BH174" s="24"/>
    </row>
    <row r="175" spans="9:60" x14ac:dyDescent="0.25">
      <c r="I175" t="s">
        <v>223</v>
      </c>
      <c r="J175" t="s">
        <v>669</v>
      </c>
      <c r="K175" t="str">
        <f t="shared" si="3"/>
        <v>CarolinaAntioquia</v>
      </c>
      <c r="W175" t="s">
        <v>1110</v>
      </c>
      <c r="X175">
        <v>175</v>
      </c>
      <c r="AH175" s="43" t="s">
        <v>361</v>
      </c>
      <c r="AI175" s="43"/>
      <c r="AJ175" s="24"/>
      <c r="AK175" s="24"/>
      <c r="AL175" s="43" t="s">
        <v>361</v>
      </c>
      <c r="AM175" s="43"/>
      <c r="AN175" s="24"/>
      <c r="AO175" s="24"/>
      <c r="AP175" s="24"/>
      <c r="AQ175" s="24"/>
      <c r="AR175" s="24" t="str">
        <f t="shared" si="4"/>
        <v/>
      </c>
      <c r="AS175" s="24"/>
      <c r="AT175" s="43" t="s">
        <v>361</v>
      </c>
      <c r="AU175" s="43"/>
      <c r="AV175" s="24"/>
      <c r="AW175" s="24"/>
      <c r="AX175" s="24"/>
      <c r="AY175" s="24"/>
      <c r="AZ175" s="24"/>
      <c r="BA175" s="24"/>
      <c r="BB175" s="24"/>
      <c r="BC175" s="24"/>
      <c r="BD175" s="24"/>
      <c r="BE175" s="24"/>
      <c r="BF175" s="24"/>
      <c r="BG175" s="24"/>
      <c r="BH175" s="24"/>
    </row>
    <row r="176" spans="9:60" x14ac:dyDescent="0.25">
      <c r="I176" t="s">
        <v>1111</v>
      </c>
      <c r="J176" t="s">
        <v>712</v>
      </c>
      <c r="K176" t="str">
        <f t="shared" si="3"/>
        <v>CartagenaBolivar</v>
      </c>
      <c r="W176" t="s">
        <v>1112</v>
      </c>
      <c r="X176">
        <v>176</v>
      </c>
      <c r="AH176" s="43" t="s">
        <v>362</v>
      </c>
      <c r="AI176" s="43"/>
      <c r="AJ176" s="24"/>
      <c r="AK176" s="24"/>
      <c r="AL176" s="43" t="s">
        <v>362</v>
      </c>
      <c r="AM176" s="43"/>
      <c r="AN176" s="24"/>
      <c r="AO176" s="24"/>
      <c r="AP176" s="24"/>
      <c r="AQ176" s="24"/>
      <c r="AR176" s="24" t="str">
        <f t="shared" si="4"/>
        <v/>
      </c>
      <c r="AS176" s="24"/>
      <c r="AT176" s="43" t="s">
        <v>362</v>
      </c>
      <c r="AU176" s="43"/>
      <c r="AV176" s="24"/>
      <c r="AW176" s="24"/>
      <c r="AX176" s="24"/>
      <c r="AY176" s="24"/>
      <c r="AZ176" s="24"/>
      <c r="BA176" s="24"/>
      <c r="BB176" s="24"/>
      <c r="BC176" s="24"/>
      <c r="BD176" s="24"/>
      <c r="BE176" s="24"/>
      <c r="BF176" s="24"/>
      <c r="BG176" s="24"/>
      <c r="BH176" s="24"/>
    </row>
    <row r="177" spans="9:60" x14ac:dyDescent="0.25">
      <c r="I177" t="s">
        <v>1113</v>
      </c>
      <c r="J177" t="s">
        <v>727</v>
      </c>
      <c r="K177" t="str">
        <f t="shared" si="3"/>
        <v>Cartagena del ChairáCaqueta</v>
      </c>
      <c r="W177" t="s">
        <v>1114</v>
      </c>
      <c r="X177">
        <v>177</v>
      </c>
      <c r="AH177" s="43" t="s">
        <v>363</v>
      </c>
      <c r="AI177" s="43"/>
      <c r="AJ177" s="24"/>
      <c r="AK177" s="24"/>
      <c r="AL177" s="43" t="s">
        <v>363</v>
      </c>
      <c r="AM177" s="43"/>
      <c r="AN177" s="24"/>
      <c r="AO177" s="24"/>
      <c r="AP177" s="24"/>
      <c r="AQ177" s="24"/>
      <c r="AR177" s="24" t="str">
        <f t="shared" si="4"/>
        <v/>
      </c>
      <c r="AS177" s="24"/>
      <c r="AT177" s="43" t="s">
        <v>363</v>
      </c>
      <c r="AU177" s="43"/>
      <c r="AV177" s="24"/>
      <c r="AW177" s="24"/>
      <c r="AX177" s="24"/>
      <c r="AY177" s="24"/>
      <c r="AZ177" s="24"/>
      <c r="BA177" s="24"/>
      <c r="BB177" s="24"/>
      <c r="BC177" s="24"/>
      <c r="BD177" s="24"/>
      <c r="BE177" s="24"/>
      <c r="BF177" s="24"/>
      <c r="BG177" s="24"/>
      <c r="BH177" s="24"/>
    </row>
    <row r="178" spans="9:60" x14ac:dyDescent="0.25">
      <c r="I178" t="s">
        <v>1115</v>
      </c>
      <c r="J178" t="s">
        <v>765</v>
      </c>
      <c r="K178" t="str">
        <f t="shared" si="3"/>
        <v>CartagoValle del Cauca</v>
      </c>
      <c r="W178" t="s">
        <v>1116</v>
      </c>
      <c r="X178">
        <v>178</v>
      </c>
      <c r="AH178" s="43" t="s">
        <v>364</v>
      </c>
      <c r="AI178" s="43"/>
      <c r="AJ178" s="24"/>
      <c r="AK178" s="24"/>
      <c r="AL178" s="43" t="s">
        <v>364</v>
      </c>
      <c r="AM178" s="43"/>
      <c r="AN178" s="24"/>
      <c r="AO178" s="24"/>
      <c r="AP178" s="24"/>
      <c r="AQ178" s="24"/>
      <c r="AR178" s="24" t="str">
        <f t="shared" si="4"/>
        <v/>
      </c>
      <c r="AS178" s="24"/>
      <c r="AT178" s="43" t="s">
        <v>364</v>
      </c>
      <c r="AU178" s="43"/>
      <c r="AV178" s="24"/>
      <c r="AW178" s="24"/>
      <c r="AX178" s="24"/>
      <c r="AY178" s="24"/>
      <c r="AZ178" s="24"/>
      <c r="BA178" s="24"/>
      <c r="BB178" s="24"/>
      <c r="BC178" s="24"/>
      <c r="BD178" s="24"/>
      <c r="BE178" s="24"/>
      <c r="BF178" s="24"/>
      <c r="BG178" s="24"/>
      <c r="BH178" s="24"/>
    </row>
    <row r="179" spans="9:60" x14ac:dyDescent="0.25">
      <c r="I179" t="s">
        <v>1117</v>
      </c>
      <c r="J179" t="s">
        <v>796</v>
      </c>
      <c r="K179" t="str">
        <f t="shared" si="3"/>
        <v>CaruruVaupes</v>
      </c>
      <c r="W179" t="s">
        <v>1118</v>
      </c>
      <c r="X179">
        <v>179</v>
      </c>
      <c r="AH179" s="43" t="s">
        <v>365</v>
      </c>
      <c r="AI179" s="43"/>
      <c r="AJ179" s="24"/>
      <c r="AK179" s="24"/>
      <c r="AL179" s="43" t="s">
        <v>365</v>
      </c>
      <c r="AM179" s="43"/>
      <c r="AN179" s="24"/>
      <c r="AO179" s="24"/>
      <c r="AP179" s="24"/>
      <c r="AQ179" s="24"/>
      <c r="AR179" s="24" t="str">
        <f t="shared" si="4"/>
        <v/>
      </c>
      <c r="AS179" s="24"/>
      <c r="AT179" s="43" t="s">
        <v>365</v>
      </c>
      <c r="AU179" s="43"/>
      <c r="AV179" s="24"/>
      <c r="AW179" s="24"/>
      <c r="AX179" s="24"/>
      <c r="AY179" s="24"/>
      <c r="AZ179" s="24"/>
      <c r="BA179" s="24"/>
      <c r="BB179" s="24"/>
      <c r="BC179" s="24"/>
      <c r="BD179" s="24"/>
      <c r="BE179" s="24"/>
      <c r="BF179" s="24"/>
      <c r="BG179" s="24"/>
      <c r="BH179" s="24"/>
    </row>
    <row r="180" spans="9:60" x14ac:dyDescent="0.25">
      <c r="I180" t="s">
        <v>1119</v>
      </c>
      <c r="J180" t="s">
        <v>784</v>
      </c>
      <c r="K180" t="str">
        <f t="shared" si="3"/>
        <v>CasabiancaTolima</v>
      </c>
      <c r="W180" t="s">
        <v>1120</v>
      </c>
      <c r="X180">
        <v>180</v>
      </c>
      <c r="AH180" s="43" t="s">
        <v>366</v>
      </c>
      <c r="AI180" s="43"/>
      <c r="AJ180" s="24"/>
      <c r="AK180" s="24"/>
      <c r="AL180" s="43" t="s">
        <v>366</v>
      </c>
      <c r="AM180" s="43"/>
      <c r="AN180" s="24"/>
      <c r="AO180" s="24"/>
      <c r="AP180" s="24"/>
      <c r="AQ180" s="24"/>
      <c r="AR180" s="24" t="str">
        <f t="shared" si="4"/>
        <v/>
      </c>
      <c r="AS180" s="24"/>
      <c r="AT180" s="43" t="s">
        <v>366</v>
      </c>
      <c r="AU180" s="43"/>
      <c r="AV180" s="24"/>
      <c r="AW180" s="24"/>
      <c r="AX180" s="24"/>
      <c r="AY180" s="24"/>
      <c r="AZ180" s="24"/>
      <c r="BA180" s="24"/>
      <c r="BB180" s="24"/>
      <c r="BC180" s="24"/>
      <c r="BD180" s="24"/>
      <c r="BE180" s="24"/>
      <c r="BF180" s="24"/>
      <c r="BG180" s="24"/>
      <c r="BH180" s="24"/>
    </row>
    <row r="181" spans="9:60" x14ac:dyDescent="0.25">
      <c r="I181" t="s">
        <v>1121</v>
      </c>
      <c r="J181" t="s">
        <v>697</v>
      </c>
      <c r="K181" t="str">
        <f t="shared" si="3"/>
        <v>Castilla la NuevaMeta</v>
      </c>
      <c r="W181" t="s">
        <v>1122</v>
      </c>
      <c r="X181">
        <v>181</v>
      </c>
      <c r="AH181" s="43" t="s">
        <v>367</v>
      </c>
      <c r="AI181" s="43"/>
      <c r="AJ181" s="24"/>
      <c r="AK181" s="24"/>
      <c r="AL181" s="43" t="s">
        <v>367</v>
      </c>
      <c r="AM181" s="43"/>
      <c r="AN181" s="24"/>
      <c r="AO181" s="24"/>
      <c r="AP181" s="24"/>
      <c r="AQ181" s="24"/>
      <c r="AR181" s="24" t="str">
        <f t="shared" si="4"/>
        <v/>
      </c>
      <c r="AS181" s="24"/>
      <c r="AT181" s="43" t="s">
        <v>367</v>
      </c>
      <c r="AU181" s="43"/>
      <c r="AV181" s="24"/>
      <c r="AW181" s="24"/>
      <c r="AX181" s="24"/>
      <c r="AY181" s="24"/>
      <c r="AZ181" s="24"/>
      <c r="BA181" s="24"/>
      <c r="BB181" s="24"/>
      <c r="BC181" s="24"/>
      <c r="BD181" s="24"/>
      <c r="BE181" s="24"/>
      <c r="BF181" s="24"/>
      <c r="BG181" s="24"/>
      <c r="BH181" s="24"/>
    </row>
    <row r="182" spans="9:60" x14ac:dyDescent="0.25">
      <c r="I182" t="s">
        <v>226</v>
      </c>
      <c r="J182" t="s">
        <v>669</v>
      </c>
      <c r="K182" t="str">
        <f t="shared" si="3"/>
        <v>CaucasiaAntioquia</v>
      </c>
      <c r="W182" t="s">
        <v>1123</v>
      </c>
      <c r="X182">
        <v>182</v>
      </c>
      <c r="AH182" s="43" t="s">
        <v>368</v>
      </c>
      <c r="AI182" s="43"/>
      <c r="AJ182" s="24"/>
      <c r="AK182" s="24"/>
      <c r="AL182" s="43" t="s">
        <v>368</v>
      </c>
      <c r="AM182" s="43"/>
      <c r="AN182" s="24"/>
      <c r="AO182" s="24"/>
      <c r="AP182" s="24"/>
      <c r="AQ182" s="24"/>
      <c r="AR182" s="24" t="str">
        <f t="shared" si="4"/>
        <v/>
      </c>
      <c r="AS182" s="24"/>
      <c r="AT182" s="43" t="s">
        <v>368</v>
      </c>
      <c r="AU182" s="43"/>
      <c r="AV182" s="24"/>
      <c r="AW182" s="24"/>
      <c r="AX182" s="24"/>
      <c r="AY182" s="24"/>
      <c r="AZ182" s="24"/>
      <c r="BA182" s="24"/>
      <c r="BB182" s="24"/>
      <c r="BC182" s="24"/>
      <c r="BD182" s="24"/>
      <c r="BE182" s="24"/>
      <c r="BF182" s="24"/>
      <c r="BG182" s="24"/>
      <c r="BH182" s="24"/>
    </row>
    <row r="183" spans="9:60" x14ac:dyDescent="0.25">
      <c r="I183" t="s">
        <v>1124</v>
      </c>
      <c r="J183" t="s">
        <v>730</v>
      </c>
      <c r="K183" t="str">
        <f t="shared" si="3"/>
        <v>CepitáSantander</v>
      </c>
      <c r="W183" t="s">
        <v>1125</v>
      </c>
      <c r="X183">
        <v>183</v>
      </c>
      <c r="AH183" s="43" t="s">
        <v>369</v>
      </c>
      <c r="AI183" s="43"/>
      <c r="AJ183" s="24"/>
      <c r="AK183" s="24"/>
      <c r="AL183" s="43" t="s">
        <v>369</v>
      </c>
      <c r="AM183" s="43"/>
      <c r="AN183" s="24"/>
      <c r="AO183" s="24"/>
      <c r="AP183" s="24"/>
      <c r="AQ183" s="24"/>
      <c r="AR183" s="24" t="str">
        <f t="shared" si="4"/>
        <v/>
      </c>
      <c r="AS183" s="24"/>
      <c r="AT183" s="43" t="s">
        <v>369</v>
      </c>
      <c r="AU183" s="43"/>
      <c r="AV183" s="24"/>
      <c r="AW183" s="24"/>
      <c r="AX183" s="24"/>
      <c r="AY183" s="24"/>
      <c r="AZ183" s="24"/>
      <c r="BA183" s="24"/>
      <c r="BB183" s="24"/>
      <c r="BC183" s="24"/>
      <c r="BD183" s="24"/>
      <c r="BE183" s="24"/>
      <c r="BF183" s="24"/>
      <c r="BG183" s="24"/>
      <c r="BH183" s="24"/>
    </row>
    <row r="184" spans="9:60" x14ac:dyDescent="0.25">
      <c r="I184" t="s">
        <v>1126</v>
      </c>
      <c r="J184" t="s">
        <v>748</v>
      </c>
      <c r="K184" t="str">
        <f t="shared" si="3"/>
        <v>CeretéCordoba</v>
      </c>
      <c r="W184" t="s">
        <v>1127</v>
      </c>
      <c r="X184">
        <v>184</v>
      </c>
      <c r="AH184" s="43" t="s">
        <v>370</v>
      </c>
      <c r="AI184" s="43"/>
      <c r="AJ184" s="24"/>
      <c r="AK184" s="24"/>
      <c r="AL184" s="43" t="s">
        <v>370</v>
      </c>
      <c r="AM184" s="43"/>
      <c r="AN184" s="24"/>
      <c r="AO184" s="24"/>
      <c r="AP184" s="24"/>
      <c r="AQ184" s="24"/>
      <c r="AR184" s="24" t="str">
        <f t="shared" si="4"/>
        <v/>
      </c>
      <c r="AS184" s="24"/>
      <c r="AT184" s="43" t="s">
        <v>370</v>
      </c>
      <c r="AU184" s="43"/>
      <c r="AV184" s="24"/>
      <c r="AW184" s="24"/>
      <c r="AX184" s="24"/>
      <c r="AY184" s="24"/>
      <c r="AZ184" s="24"/>
      <c r="BA184" s="24"/>
      <c r="BB184" s="24"/>
      <c r="BC184" s="24"/>
      <c r="BD184" s="24"/>
      <c r="BE184" s="24"/>
      <c r="BF184" s="24"/>
      <c r="BG184" s="24"/>
      <c r="BH184" s="24"/>
    </row>
    <row r="185" spans="9:60" x14ac:dyDescent="0.25">
      <c r="I185" t="s">
        <v>1128</v>
      </c>
      <c r="J185" t="s">
        <v>717</v>
      </c>
      <c r="K185" t="str">
        <f t="shared" si="3"/>
        <v>CerinzaBoyaca</v>
      </c>
      <c r="W185" t="s">
        <v>1129</v>
      </c>
      <c r="X185">
        <v>185</v>
      </c>
      <c r="AH185" s="43" t="s">
        <v>371</v>
      </c>
      <c r="AI185" s="43"/>
      <c r="AJ185" s="24"/>
      <c r="AK185" s="24"/>
      <c r="AL185" s="43" t="s">
        <v>371</v>
      </c>
      <c r="AM185" s="43"/>
      <c r="AN185" s="24"/>
      <c r="AO185" s="24"/>
      <c r="AP185" s="24"/>
      <c r="AQ185" s="24"/>
      <c r="AR185" s="24" t="str">
        <f t="shared" si="4"/>
        <v/>
      </c>
      <c r="AS185" s="24"/>
      <c r="AT185" s="43" t="s">
        <v>371</v>
      </c>
      <c r="AU185" s="43"/>
      <c r="AV185" s="24"/>
      <c r="AW185" s="24"/>
      <c r="AX185" s="24"/>
      <c r="AY185" s="24"/>
      <c r="AZ185" s="24"/>
      <c r="BA185" s="24"/>
      <c r="BB185" s="24"/>
      <c r="BC185" s="24"/>
      <c r="BD185" s="24"/>
      <c r="BE185" s="24"/>
      <c r="BF185" s="24"/>
      <c r="BG185" s="24"/>
      <c r="BH185" s="24"/>
    </row>
    <row r="186" spans="9:60" x14ac:dyDescent="0.25">
      <c r="I186" t="s">
        <v>227</v>
      </c>
      <c r="J186" t="s">
        <v>730</v>
      </c>
      <c r="K186" t="str">
        <f t="shared" si="3"/>
        <v>CerritoSantander</v>
      </c>
      <c r="W186" t="s">
        <v>1130</v>
      </c>
      <c r="X186">
        <v>186</v>
      </c>
      <c r="AH186" s="43" t="s">
        <v>372</v>
      </c>
      <c r="AI186" s="43"/>
      <c r="AJ186" s="24"/>
      <c r="AK186" s="24"/>
      <c r="AL186" s="43" t="s">
        <v>372</v>
      </c>
      <c r="AM186" s="43"/>
      <c r="AN186" s="24"/>
      <c r="AO186" s="24"/>
      <c r="AP186" s="24"/>
      <c r="AQ186" s="24"/>
      <c r="AR186" s="24" t="str">
        <f t="shared" si="4"/>
        <v/>
      </c>
      <c r="AS186" s="24"/>
      <c r="AT186" s="43" t="s">
        <v>372</v>
      </c>
      <c r="AU186" s="43"/>
      <c r="AV186" s="24"/>
      <c r="AW186" s="24"/>
      <c r="AX186" s="24"/>
      <c r="AY186" s="24"/>
      <c r="AZ186" s="24"/>
      <c r="BA186" s="24"/>
      <c r="BB186" s="24"/>
      <c r="BC186" s="24"/>
      <c r="BD186" s="24"/>
      <c r="BE186" s="24"/>
      <c r="BF186" s="24"/>
      <c r="BG186" s="24"/>
      <c r="BH186" s="24"/>
    </row>
    <row r="187" spans="9:60" x14ac:dyDescent="0.25">
      <c r="I187" t="s">
        <v>1131</v>
      </c>
      <c r="J187" t="s">
        <v>766</v>
      </c>
      <c r="K187" t="str">
        <f t="shared" si="3"/>
        <v>Cerro San AntonioMagdalena</v>
      </c>
      <c r="W187" t="s">
        <v>1132</v>
      </c>
      <c r="X187">
        <v>187</v>
      </c>
      <c r="AH187" s="43" t="s">
        <v>373</v>
      </c>
      <c r="AI187" s="43"/>
      <c r="AJ187" s="24"/>
      <c r="AK187" s="24"/>
      <c r="AL187" s="43" t="s">
        <v>373</v>
      </c>
      <c r="AM187" s="43"/>
      <c r="AN187" s="24"/>
      <c r="AO187" s="24"/>
      <c r="AP187" s="24"/>
      <c r="AQ187" s="24"/>
      <c r="AR187" s="24" t="str">
        <f t="shared" si="4"/>
        <v/>
      </c>
      <c r="AS187" s="24"/>
      <c r="AT187" s="43" t="s">
        <v>373</v>
      </c>
      <c r="AU187" s="43"/>
      <c r="AV187" s="24"/>
      <c r="AW187" s="24"/>
      <c r="AX187" s="24"/>
      <c r="AY187" s="24"/>
      <c r="AZ187" s="24"/>
      <c r="BA187" s="24"/>
      <c r="BB187" s="24"/>
      <c r="BC187" s="24"/>
      <c r="BD187" s="24"/>
      <c r="BE187" s="24"/>
      <c r="BF187" s="24"/>
      <c r="BG187" s="24"/>
      <c r="BH187" s="24"/>
    </row>
    <row r="188" spans="9:60" x14ac:dyDescent="0.25">
      <c r="I188" t="s">
        <v>1133</v>
      </c>
      <c r="J188" t="s">
        <v>701</v>
      </c>
      <c r="K188" t="str">
        <f t="shared" si="3"/>
        <v>CérteguiChoco</v>
      </c>
      <c r="W188" t="s">
        <v>1134</v>
      </c>
      <c r="X188">
        <v>188</v>
      </c>
      <c r="AH188" s="43" t="s">
        <v>374</v>
      </c>
      <c r="AI188" s="43"/>
      <c r="AJ188" s="24"/>
      <c r="AK188" s="24"/>
      <c r="AL188" s="43" t="s">
        <v>374</v>
      </c>
      <c r="AM188" s="43"/>
      <c r="AN188" s="24"/>
      <c r="AO188" s="24"/>
      <c r="AP188" s="24"/>
      <c r="AQ188" s="24"/>
      <c r="AR188" s="24" t="str">
        <f t="shared" si="4"/>
        <v/>
      </c>
      <c r="AS188" s="24"/>
      <c r="AT188" s="43" t="s">
        <v>374</v>
      </c>
      <c r="AU188" s="43"/>
      <c r="AV188" s="24"/>
      <c r="AW188" s="24"/>
      <c r="AX188" s="24"/>
      <c r="AY188" s="24"/>
      <c r="AZ188" s="24"/>
      <c r="BA188" s="24"/>
      <c r="BB188" s="24"/>
      <c r="BC188" s="24"/>
      <c r="BD188" s="24"/>
      <c r="BE188" s="24"/>
      <c r="BF188" s="24"/>
      <c r="BG188" s="24"/>
      <c r="BH188" s="24"/>
    </row>
    <row r="189" spans="9:60" x14ac:dyDescent="0.25">
      <c r="I189" t="s">
        <v>238</v>
      </c>
      <c r="J189" t="s">
        <v>455</v>
      </c>
      <c r="K189" t="str">
        <f t="shared" si="3"/>
        <v>ChachagüíNariño</v>
      </c>
      <c r="W189" t="s">
        <v>1135</v>
      </c>
      <c r="X189">
        <v>189</v>
      </c>
      <c r="AH189" s="43" t="s">
        <v>375</v>
      </c>
      <c r="AI189" s="43"/>
      <c r="AJ189" s="24"/>
      <c r="AK189" s="24"/>
      <c r="AL189" s="43" t="s">
        <v>375</v>
      </c>
      <c r="AM189" s="43"/>
      <c r="AN189" s="24"/>
      <c r="AO189" s="24"/>
      <c r="AP189" s="24"/>
      <c r="AQ189" s="24"/>
      <c r="AR189" s="24" t="str">
        <f t="shared" si="4"/>
        <v/>
      </c>
      <c r="AS189" s="24"/>
      <c r="AT189" s="43" t="s">
        <v>375</v>
      </c>
      <c r="AU189" s="43"/>
      <c r="AV189" s="24"/>
      <c r="AW189" s="24"/>
      <c r="AX189" s="24"/>
      <c r="AY189" s="24"/>
      <c r="AZ189" s="24"/>
      <c r="BA189" s="24"/>
      <c r="BB189" s="24"/>
      <c r="BC189" s="24"/>
      <c r="BD189" s="24"/>
      <c r="BE189" s="24"/>
      <c r="BF189" s="24"/>
      <c r="BG189" s="24"/>
      <c r="BH189" s="24"/>
    </row>
    <row r="190" spans="9:60" x14ac:dyDescent="0.25">
      <c r="I190" t="s">
        <v>1136</v>
      </c>
      <c r="J190" t="s">
        <v>721</v>
      </c>
      <c r="K190" t="str">
        <f t="shared" si="3"/>
        <v>ChaguaníCundinamarca</v>
      </c>
      <c r="W190" t="s">
        <v>1137</v>
      </c>
      <c r="X190">
        <v>190</v>
      </c>
      <c r="AH190" s="43" t="s">
        <v>376</v>
      </c>
      <c r="AI190" s="43"/>
      <c r="AJ190" s="24"/>
      <c r="AK190" s="24"/>
      <c r="AL190" s="43" t="s">
        <v>376</v>
      </c>
      <c r="AM190" s="43"/>
      <c r="AN190" s="24"/>
      <c r="AO190" s="24"/>
      <c r="AP190" s="24"/>
      <c r="AQ190" s="24"/>
      <c r="AR190" s="24" t="str">
        <f t="shared" si="4"/>
        <v/>
      </c>
      <c r="AS190" s="24"/>
      <c r="AT190" s="43" t="s">
        <v>376</v>
      </c>
      <c r="AU190" s="43"/>
      <c r="AV190" s="24"/>
      <c r="AW190" s="24"/>
      <c r="AX190" s="24"/>
      <c r="AY190" s="24"/>
      <c r="AZ190" s="24"/>
      <c r="BA190" s="24"/>
      <c r="BB190" s="24"/>
      <c r="BC190" s="24"/>
      <c r="BD190" s="24"/>
      <c r="BE190" s="24"/>
      <c r="BF190" s="24"/>
      <c r="BG190" s="24"/>
      <c r="BH190" s="24"/>
    </row>
    <row r="191" spans="9:60" x14ac:dyDescent="0.25">
      <c r="I191" t="s">
        <v>1138</v>
      </c>
      <c r="J191" t="s">
        <v>787</v>
      </c>
      <c r="K191" t="str">
        <f t="shared" si="3"/>
        <v>ChalánSucre</v>
      </c>
      <c r="W191" t="s">
        <v>1139</v>
      </c>
      <c r="X191">
        <v>191</v>
      </c>
      <c r="AH191" s="43" t="s">
        <v>377</v>
      </c>
      <c r="AI191" s="43"/>
      <c r="AJ191" s="24"/>
      <c r="AK191" s="24"/>
      <c r="AL191" s="43" t="s">
        <v>377</v>
      </c>
      <c r="AM191" s="43"/>
      <c r="AN191" s="24"/>
      <c r="AO191" s="24"/>
      <c r="AP191" s="24"/>
      <c r="AQ191" s="24"/>
      <c r="AR191" s="24" t="str">
        <f t="shared" si="4"/>
        <v/>
      </c>
      <c r="AS191" s="24"/>
      <c r="AT191" s="43" t="s">
        <v>377</v>
      </c>
      <c r="AU191" s="43"/>
      <c r="AV191" s="24"/>
      <c r="AW191" s="24"/>
      <c r="AX191" s="24"/>
      <c r="AY191" s="24"/>
      <c r="AZ191" s="24"/>
      <c r="BA191" s="24"/>
      <c r="BB191" s="24"/>
      <c r="BC191" s="24"/>
      <c r="BD191" s="24"/>
      <c r="BE191" s="24"/>
      <c r="BF191" s="24"/>
      <c r="BG191" s="24"/>
      <c r="BH191" s="24"/>
    </row>
    <row r="192" spans="9:60" x14ac:dyDescent="0.25">
      <c r="I192" t="s">
        <v>1140</v>
      </c>
      <c r="J192" t="s">
        <v>731</v>
      </c>
      <c r="K192" t="str">
        <f t="shared" si="3"/>
        <v>ChamezaCasanare</v>
      </c>
      <c r="W192" t="s">
        <v>1141</v>
      </c>
      <c r="X192">
        <v>192</v>
      </c>
      <c r="AH192" s="43" t="s">
        <v>378</v>
      </c>
      <c r="AI192" s="43"/>
      <c r="AJ192" s="24"/>
      <c r="AK192" s="24"/>
      <c r="AL192" s="43" t="s">
        <v>378</v>
      </c>
      <c r="AM192" s="43"/>
      <c r="AN192" s="24"/>
      <c r="AO192" s="24"/>
      <c r="AP192" s="24"/>
      <c r="AQ192" s="24"/>
      <c r="AR192" s="24" t="str">
        <f t="shared" si="4"/>
        <v/>
      </c>
      <c r="AS192" s="24"/>
      <c r="AT192" s="43" t="s">
        <v>378</v>
      </c>
      <c r="AU192" s="43"/>
      <c r="AV192" s="24"/>
      <c r="AW192" s="24"/>
      <c r="AX192" s="24"/>
      <c r="AY192" s="24"/>
      <c r="AZ192" s="24"/>
      <c r="BA192" s="24"/>
      <c r="BB192" s="24"/>
      <c r="BC192" s="24"/>
      <c r="BD192" s="24"/>
      <c r="BE192" s="24"/>
      <c r="BF192" s="24"/>
      <c r="BG192" s="24"/>
      <c r="BH192" s="24"/>
    </row>
    <row r="193" spans="9:60" x14ac:dyDescent="0.25">
      <c r="I193" t="s">
        <v>1142</v>
      </c>
      <c r="J193" t="s">
        <v>784</v>
      </c>
      <c r="K193" t="str">
        <f t="shared" ref="K193:K256" si="5">_xlfn.CONCAT(TRIM(I193),TRIM(J193))</f>
        <v>ChaparralTolima</v>
      </c>
      <c r="W193" t="s">
        <v>1143</v>
      </c>
      <c r="X193">
        <v>193</v>
      </c>
      <c r="AH193" s="43" t="s">
        <v>379</v>
      </c>
      <c r="AI193" s="43"/>
      <c r="AJ193" s="24"/>
      <c r="AK193" s="24"/>
      <c r="AL193" s="43" t="s">
        <v>379</v>
      </c>
      <c r="AM193" s="43"/>
      <c r="AN193" s="24"/>
      <c r="AO193" s="24"/>
      <c r="AP193" s="24"/>
      <c r="AQ193" s="24"/>
      <c r="AR193" s="24" t="str">
        <f t="shared" si="4"/>
        <v/>
      </c>
      <c r="AS193" s="24"/>
      <c r="AT193" s="43" t="s">
        <v>379</v>
      </c>
      <c r="AU193" s="43"/>
      <c r="AV193" s="24"/>
      <c r="AW193" s="24"/>
      <c r="AX193" s="24"/>
      <c r="AY193" s="24"/>
      <c r="AZ193" s="24"/>
      <c r="BA193" s="24"/>
      <c r="BB193" s="24"/>
      <c r="BC193" s="24"/>
      <c r="BD193" s="24"/>
      <c r="BE193" s="24"/>
      <c r="BF193" s="24"/>
      <c r="BG193" s="24"/>
      <c r="BH193" s="24"/>
    </row>
    <row r="194" spans="9:60" x14ac:dyDescent="0.25">
      <c r="I194" t="s">
        <v>239</v>
      </c>
      <c r="J194" t="s">
        <v>730</v>
      </c>
      <c r="K194" t="str">
        <f t="shared" si="5"/>
        <v>CharaláSantander</v>
      </c>
      <c r="W194" t="s">
        <v>1144</v>
      </c>
      <c r="X194">
        <v>194</v>
      </c>
      <c r="AH194" s="43" t="s">
        <v>380</v>
      </c>
      <c r="AI194" s="43"/>
      <c r="AJ194" s="24"/>
      <c r="AK194" s="24"/>
      <c r="AL194" s="43" t="s">
        <v>380</v>
      </c>
      <c r="AM194" s="43"/>
      <c r="AN194" s="24"/>
      <c r="AO194" s="24"/>
      <c r="AP194" s="24"/>
      <c r="AQ194" s="24"/>
      <c r="AR194" s="24" t="str">
        <f t="shared" si="4"/>
        <v/>
      </c>
      <c r="AS194" s="24"/>
      <c r="AT194" s="43" t="s">
        <v>380</v>
      </c>
      <c r="AU194" s="43"/>
      <c r="AV194" s="24"/>
      <c r="AW194" s="24"/>
      <c r="AX194" s="24"/>
      <c r="AY194" s="24"/>
      <c r="AZ194" s="24"/>
      <c r="BA194" s="24"/>
      <c r="BB194" s="24"/>
      <c r="BC194" s="24"/>
      <c r="BD194" s="24"/>
      <c r="BE194" s="24"/>
      <c r="BF194" s="24"/>
      <c r="BG194" s="24"/>
      <c r="BH194" s="24"/>
    </row>
    <row r="195" spans="9:60" x14ac:dyDescent="0.25">
      <c r="I195" t="s">
        <v>240</v>
      </c>
      <c r="J195" t="s">
        <v>730</v>
      </c>
      <c r="K195" t="str">
        <f t="shared" si="5"/>
        <v>ChartaSantander</v>
      </c>
      <c r="W195" t="s">
        <v>1145</v>
      </c>
      <c r="X195">
        <v>195</v>
      </c>
      <c r="AH195" s="43" t="s">
        <v>381</v>
      </c>
      <c r="AI195" s="43"/>
      <c r="AJ195" s="24"/>
      <c r="AK195" s="24"/>
      <c r="AL195" s="43" t="s">
        <v>381</v>
      </c>
      <c r="AM195" s="43"/>
      <c r="AN195" s="24"/>
      <c r="AO195" s="24"/>
      <c r="AP195" s="24"/>
      <c r="AQ195" s="24"/>
      <c r="AR195" s="24" t="str">
        <f t="shared" ref="AR195:AR233" si="6">PROPER(AN195)</f>
        <v/>
      </c>
      <c r="AS195" s="24"/>
      <c r="AT195" s="43" t="s">
        <v>381</v>
      </c>
      <c r="AU195" s="43"/>
      <c r="AV195" s="24"/>
      <c r="AW195" s="24"/>
      <c r="AX195" s="24"/>
      <c r="AY195" s="24"/>
      <c r="AZ195" s="24"/>
      <c r="BA195" s="24"/>
      <c r="BB195" s="24"/>
      <c r="BC195" s="24"/>
      <c r="BD195" s="24"/>
      <c r="BE195" s="24"/>
      <c r="BF195" s="24"/>
      <c r="BG195" s="24"/>
      <c r="BH195" s="24"/>
    </row>
    <row r="196" spans="9:60" x14ac:dyDescent="0.25">
      <c r="I196" t="s">
        <v>1146</v>
      </c>
      <c r="J196" t="s">
        <v>721</v>
      </c>
      <c r="K196" t="str">
        <f t="shared" si="5"/>
        <v>ChíaCundinamarca</v>
      </c>
      <c r="W196" t="s">
        <v>1147</v>
      </c>
      <c r="X196">
        <v>196</v>
      </c>
      <c r="AH196" s="43" t="s">
        <v>382</v>
      </c>
      <c r="AI196" s="43"/>
      <c r="AJ196" s="24"/>
      <c r="AK196" s="24"/>
      <c r="AL196" s="43" t="s">
        <v>382</v>
      </c>
      <c r="AM196" s="43"/>
      <c r="AN196" s="24"/>
      <c r="AO196" s="24"/>
      <c r="AP196" s="24"/>
      <c r="AQ196" s="24"/>
      <c r="AR196" s="24" t="str">
        <f t="shared" si="6"/>
        <v/>
      </c>
      <c r="AS196" s="24"/>
      <c r="AT196" s="43" t="s">
        <v>382</v>
      </c>
      <c r="AU196" s="43"/>
      <c r="AV196" s="24"/>
      <c r="AW196" s="24"/>
      <c r="AX196" s="24"/>
      <c r="AY196" s="24"/>
      <c r="AZ196" s="24"/>
      <c r="BA196" s="24"/>
      <c r="BB196" s="24"/>
      <c r="BC196" s="24"/>
      <c r="BD196" s="24"/>
      <c r="BE196" s="24"/>
      <c r="BF196" s="24"/>
      <c r="BG196" s="24"/>
      <c r="BH196" s="24"/>
    </row>
    <row r="197" spans="9:60" x14ac:dyDescent="0.25">
      <c r="I197" t="s">
        <v>1148</v>
      </c>
      <c r="J197" t="s">
        <v>669</v>
      </c>
      <c r="K197" t="str">
        <f t="shared" si="5"/>
        <v>ChigorodóAntioquia</v>
      </c>
      <c r="W197" t="s">
        <v>1149</v>
      </c>
      <c r="X197">
        <v>197</v>
      </c>
      <c r="AH197" s="43" t="s">
        <v>383</v>
      </c>
      <c r="AI197" s="43"/>
      <c r="AJ197" s="24"/>
      <c r="AK197" s="24"/>
      <c r="AL197" s="43" t="s">
        <v>383</v>
      </c>
      <c r="AM197" s="43"/>
      <c r="AN197" s="24"/>
      <c r="AO197" s="24"/>
      <c r="AP197" s="24"/>
      <c r="AQ197" s="24"/>
      <c r="AR197" s="24" t="str">
        <f t="shared" si="6"/>
        <v/>
      </c>
      <c r="AS197" s="24"/>
      <c r="AT197" s="43" t="s">
        <v>383</v>
      </c>
      <c r="AU197" s="43"/>
      <c r="AV197" s="24"/>
      <c r="AW197" s="24"/>
      <c r="AX197" s="24"/>
      <c r="AY197" s="24"/>
      <c r="AZ197" s="24"/>
      <c r="BA197" s="24"/>
      <c r="BB197" s="24"/>
      <c r="BC197" s="24"/>
      <c r="BD197" s="24"/>
      <c r="BE197" s="24"/>
      <c r="BF197" s="24"/>
      <c r="BG197" s="24"/>
      <c r="BH197" s="24"/>
    </row>
    <row r="198" spans="9:60" x14ac:dyDescent="0.25">
      <c r="I198" t="s">
        <v>1150</v>
      </c>
      <c r="J198" t="s">
        <v>730</v>
      </c>
      <c r="K198" t="str">
        <f t="shared" si="5"/>
        <v>ChimaSantander</v>
      </c>
      <c r="W198" t="s">
        <v>1151</v>
      </c>
      <c r="X198">
        <v>198</v>
      </c>
      <c r="AH198" s="43" t="s">
        <v>384</v>
      </c>
      <c r="AI198" s="43"/>
      <c r="AJ198" s="24"/>
      <c r="AK198" s="24"/>
      <c r="AL198" s="43" t="s">
        <v>384</v>
      </c>
      <c r="AM198" s="43"/>
      <c r="AN198" s="24"/>
      <c r="AO198" s="24"/>
      <c r="AP198" s="24"/>
      <c r="AQ198" s="24"/>
      <c r="AR198" s="24" t="str">
        <f t="shared" si="6"/>
        <v/>
      </c>
      <c r="AS198" s="24"/>
      <c r="AT198" s="43" t="s">
        <v>384</v>
      </c>
      <c r="AU198" s="43"/>
      <c r="AV198" s="24"/>
      <c r="AW198" s="24"/>
      <c r="AX198" s="24"/>
      <c r="AY198" s="24"/>
      <c r="AZ198" s="24"/>
      <c r="BA198" s="24"/>
      <c r="BB198" s="24"/>
      <c r="BC198" s="24"/>
      <c r="BD198" s="24"/>
      <c r="BE198" s="24"/>
      <c r="BF198" s="24"/>
      <c r="BG198" s="24"/>
      <c r="BH198" s="24"/>
    </row>
    <row r="199" spans="9:60" x14ac:dyDescent="0.25">
      <c r="I199" t="s">
        <v>1152</v>
      </c>
      <c r="J199" t="s">
        <v>748</v>
      </c>
      <c r="K199" t="str">
        <f t="shared" si="5"/>
        <v>ChimáCordoba</v>
      </c>
      <c r="W199" t="s">
        <v>1153</v>
      </c>
      <c r="X199">
        <v>199</v>
      </c>
      <c r="AH199" s="43" t="s">
        <v>385</v>
      </c>
      <c r="AI199" s="43"/>
      <c r="AJ199" s="24"/>
      <c r="AK199" s="24"/>
      <c r="AL199" s="43" t="s">
        <v>385</v>
      </c>
      <c r="AM199" s="43"/>
      <c r="AN199" s="24"/>
      <c r="AO199" s="24"/>
      <c r="AP199" s="24"/>
      <c r="AQ199" s="24"/>
      <c r="AR199" s="24" t="str">
        <f t="shared" si="6"/>
        <v/>
      </c>
      <c r="AS199" s="24"/>
      <c r="AT199" s="43" t="s">
        <v>385</v>
      </c>
      <c r="AU199" s="43"/>
      <c r="AV199" s="24"/>
      <c r="AW199" s="24"/>
      <c r="AX199" s="24"/>
      <c r="AY199" s="24"/>
      <c r="AZ199" s="24"/>
      <c r="BA199" s="24"/>
      <c r="BB199" s="24"/>
      <c r="BC199" s="24"/>
      <c r="BD199" s="24"/>
      <c r="BE199" s="24"/>
      <c r="BF199" s="24"/>
      <c r="BG199" s="24"/>
      <c r="BH199" s="24"/>
    </row>
    <row r="200" spans="9:60" x14ac:dyDescent="0.25">
      <c r="I200" t="s">
        <v>1154</v>
      </c>
      <c r="J200" t="s">
        <v>726</v>
      </c>
      <c r="K200" t="str">
        <f t="shared" si="5"/>
        <v>ChimichaguaCesar</v>
      </c>
      <c r="W200" t="s">
        <v>1155</v>
      </c>
      <c r="X200">
        <v>200</v>
      </c>
      <c r="AH200" s="43" t="s">
        <v>386</v>
      </c>
      <c r="AI200" s="43"/>
      <c r="AJ200" s="24"/>
      <c r="AK200" s="24"/>
      <c r="AL200" s="43" t="s">
        <v>386</v>
      </c>
      <c r="AM200" s="43"/>
      <c r="AN200" s="24"/>
      <c r="AO200" s="24"/>
      <c r="AP200" s="24"/>
      <c r="AQ200" s="24"/>
      <c r="AR200" s="24" t="str">
        <f t="shared" si="6"/>
        <v/>
      </c>
      <c r="AS200" s="24"/>
      <c r="AT200" s="43" t="s">
        <v>386</v>
      </c>
      <c r="AU200" s="43"/>
      <c r="AV200" s="24"/>
      <c r="AW200" s="24"/>
      <c r="AX200" s="24"/>
      <c r="AY200" s="24"/>
      <c r="AZ200" s="24"/>
      <c r="BA200" s="24"/>
      <c r="BB200" s="24"/>
      <c r="BC200" s="24"/>
      <c r="BD200" s="24"/>
      <c r="BE200" s="24"/>
      <c r="BF200" s="24"/>
      <c r="BG200" s="24"/>
      <c r="BH200" s="24"/>
    </row>
    <row r="201" spans="9:60" x14ac:dyDescent="0.25">
      <c r="I201" t="s">
        <v>612</v>
      </c>
      <c r="J201" t="s">
        <v>687</v>
      </c>
      <c r="K201" t="str">
        <f t="shared" si="5"/>
        <v>ChinácotaNorte de Santander</v>
      </c>
      <c r="W201" t="s">
        <v>1156</v>
      </c>
      <c r="X201">
        <v>201</v>
      </c>
      <c r="AH201" s="43" t="s">
        <v>387</v>
      </c>
      <c r="AI201" s="43"/>
      <c r="AJ201" s="24"/>
      <c r="AK201" s="24"/>
      <c r="AL201" s="43" t="s">
        <v>387</v>
      </c>
      <c r="AM201" s="43"/>
      <c r="AN201" s="24"/>
      <c r="AO201" s="24"/>
      <c r="AP201" s="24"/>
      <c r="AQ201" s="24"/>
      <c r="AR201" s="24" t="str">
        <f t="shared" si="6"/>
        <v/>
      </c>
      <c r="AS201" s="24"/>
      <c r="AT201" s="43" t="s">
        <v>387</v>
      </c>
      <c r="AU201" s="43"/>
      <c r="AV201" s="24"/>
      <c r="AW201" s="24"/>
      <c r="AX201" s="24"/>
      <c r="AY201" s="24"/>
      <c r="AZ201" s="24"/>
      <c r="BA201" s="24"/>
      <c r="BB201" s="24"/>
      <c r="BC201" s="24"/>
      <c r="BD201" s="24"/>
      <c r="BE201" s="24"/>
      <c r="BF201" s="24"/>
      <c r="BG201" s="24"/>
      <c r="BH201" s="24"/>
    </row>
    <row r="202" spans="9:60" x14ac:dyDescent="0.25">
      <c r="I202" t="s">
        <v>1157</v>
      </c>
      <c r="J202" t="s">
        <v>717</v>
      </c>
      <c r="K202" t="str">
        <f t="shared" si="5"/>
        <v>ChinavitaBoyaca</v>
      </c>
      <c r="W202" t="s">
        <v>1158</v>
      </c>
      <c r="X202">
        <v>202</v>
      </c>
      <c r="AH202" s="43" t="s">
        <v>388</v>
      </c>
      <c r="AI202" s="43"/>
      <c r="AJ202" s="24"/>
      <c r="AK202" s="24"/>
      <c r="AL202" s="43" t="s">
        <v>388</v>
      </c>
      <c r="AM202" s="43"/>
      <c r="AN202" s="24"/>
      <c r="AO202" s="24"/>
      <c r="AP202" s="24"/>
      <c r="AQ202" s="24"/>
      <c r="AR202" s="24" t="str">
        <f t="shared" si="6"/>
        <v/>
      </c>
      <c r="AS202" s="24"/>
      <c r="AT202" s="43" t="s">
        <v>388</v>
      </c>
      <c r="AU202" s="43"/>
      <c r="AV202" s="24"/>
      <c r="AW202" s="24"/>
      <c r="AX202" s="24"/>
      <c r="AY202" s="24"/>
      <c r="AZ202" s="24"/>
      <c r="BA202" s="24"/>
      <c r="BB202" s="24"/>
      <c r="BC202" s="24"/>
      <c r="BD202" s="24"/>
      <c r="BE202" s="24"/>
      <c r="BF202" s="24"/>
      <c r="BG202" s="24"/>
      <c r="BH202" s="24"/>
    </row>
    <row r="203" spans="9:60" x14ac:dyDescent="0.25">
      <c r="I203" t="s">
        <v>242</v>
      </c>
      <c r="J203" t="s">
        <v>219</v>
      </c>
      <c r="K203" t="str">
        <f t="shared" si="5"/>
        <v>ChinchináCaldas</v>
      </c>
      <c r="W203" t="s">
        <v>1159</v>
      </c>
      <c r="X203">
        <v>203</v>
      </c>
      <c r="AH203" s="43" t="s">
        <v>389</v>
      </c>
      <c r="AI203" s="43"/>
      <c r="AJ203" s="24"/>
      <c r="AK203" s="24"/>
      <c r="AL203" s="43" t="s">
        <v>389</v>
      </c>
      <c r="AM203" s="43"/>
      <c r="AN203" s="24"/>
      <c r="AO203" s="24"/>
      <c r="AP203" s="24"/>
      <c r="AQ203" s="24"/>
      <c r="AR203" s="24" t="str">
        <f t="shared" si="6"/>
        <v/>
      </c>
      <c r="AS203" s="24"/>
      <c r="AT203" s="43" t="s">
        <v>389</v>
      </c>
      <c r="AU203" s="43"/>
      <c r="AV203" s="24"/>
      <c r="AW203" s="24"/>
      <c r="AX203" s="24"/>
      <c r="AY203" s="24"/>
      <c r="AZ203" s="24"/>
      <c r="BA203" s="24"/>
      <c r="BB203" s="24"/>
      <c r="BC203" s="24"/>
      <c r="BD203" s="24"/>
      <c r="BE203" s="24"/>
      <c r="BF203" s="24"/>
      <c r="BG203" s="24"/>
      <c r="BH203" s="24"/>
    </row>
    <row r="204" spans="9:60" x14ac:dyDescent="0.25">
      <c r="I204" t="s">
        <v>1160</v>
      </c>
      <c r="J204" t="s">
        <v>748</v>
      </c>
      <c r="K204" t="str">
        <f t="shared" si="5"/>
        <v>ChinúCordoba</v>
      </c>
      <c r="W204" t="s">
        <v>1161</v>
      </c>
      <c r="X204">
        <v>204</v>
      </c>
      <c r="AH204" s="43" t="s">
        <v>390</v>
      </c>
      <c r="AI204" s="43"/>
      <c r="AJ204" s="24"/>
      <c r="AK204" s="24"/>
      <c r="AL204" s="43" t="s">
        <v>390</v>
      </c>
      <c r="AM204" s="43"/>
      <c r="AN204" s="24"/>
      <c r="AO204" s="24"/>
      <c r="AP204" s="24"/>
      <c r="AQ204" s="24"/>
      <c r="AR204" s="24" t="str">
        <f t="shared" si="6"/>
        <v/>
      </c>
      <c r="AS204" s="24"/>
      <c r="AT204" s="43" t="s">
        <v>390</v>
      </c>
      <c r="AU204" s="43"/>
      <c r="AV204" s="24"/>
      <c r="AW204" s="24"/>
      <c r="AX204" s="24"/>
      <c r="AY204" s="24"/>
      <c r="AZ204" s="24"/>
      <c r="BA204" s="24"/>
      <c r="BB204" s="24"/>
      <c r="BC204" s="24"/>
      <c r="BD204" s="24"/>
      <c r="BE204" s="24"/>
      <c r="BF204" s="24"/>
      <c r="BG204" s="24"/>
      <c r="BH204" s="24"/>
    </row>
    <row r="205" spans="9:60" x14ac:dyDescent="0.25">
      <c r="I205" t="s">
        <v>1162</v>
      </c>
      <c r="J205" t="s">
        <v>721</v>
      </c>
      <c r="K205" t="str">
        <f t="shared" si="5"/>
        <v>ChipaqueCundinamarca</v>
      </c>
      <c r="W205" t="s">
        <v>1163</v>
      </c>
      <c r="X205">
        <v>205</v>
      </c>
      <c r="AH205" s="43" t="s">
        <v>391</v>
      </c>
      <c r="AI205" s="43"/>
      <c r="AJ205" s="24"/>
      <c r="AK205" s="24"/>
      <c r="AL205" s="43" t="s">
        <v>391</v>
      </c>
      <c r="AM205" s="43"/>
      <c r="AN205" s="24"/>
      <c r="AO205" s="24"/>
      <c r="AP205" s="24"/>
      <c r="AQ205" s="24"/>
      <c r="AR205" s="24" t="str">
        <f t="shared" si="6"/>
        <v/>
      </c>
      <c r="AS205" s="24"/>
      <c r="AT205" s="43" t="s">
        <v>391</v>
      </c>
      <c r="AU205" s="43"/>
      <c r="AV205" s="24"/>
      <c r="AW205" s="24"/>
      <c r="AX205" s="24"/>
      <c r="AY205" s="24"/>
      <c r="AZ205" s="24"/>
      <c r="BA205" s="24"/>
      <c r="BB205" s="24"/>
      <c r="BC205" s="24"/>
      <c r="BD205" s="24"/>
      <c r="BE205" s="24"/>
      <c r="BF205" s="24"/>
      <c r="BG205" s="24"/>
      <c r="BH205" s="24"/>
    </row>
    <row r="206" spans="9:60" x14ac:dyDescent="0.25">
      <c r="I206" t="s">
        <v>1164</v>
      </c>
      <c r="J206" t="s">
        <v>730</v>
      </c>
      <c r="K206" t="str">
        <f t="shared" si="5"/>
        <v>ChipatáSantander</v>
      </c>
      <c r="W206" t="s">
        <v>1165</v>
      </c>
      <c r="X206">
        <v>206</v>
      </c>
      <c r="AH206" s="43" t="s">
        <v>392</v>
      </c>
      <c r="AI206" s="43"/>
      <c r="AJ206" s="24"/>
      <c r="AK206" s="24"/>
      <c r="AL206" s="43" t="s">
        <v>392</v>
      </c>
      <c r="AM206" s="43"/>
      <c r="AN206" s="24"/>
      <c r="AO206" s="24"/>
      <c r="AP206" s="24"/>
      <c r="AQ206" s="24"/>
      <c r="AR206" s="24" t="str">
        <f t="shared" si="6"/>
        <v/>
      </c>
      <c r="AS206" s="24"/>
      <c r="AT206" s="43" t="s">
        <v>392</v>
      </c>
      <c r="AU206" s="43"/>
      <c r="AV206" s="24"/>
      <c r="AW206" s="24"/>
      <c r="AX206" s="24"/>
      <c r="AY206" s="24"/>
      <c r="AZ206" s="24"/>
      <c r="BA206" s="24"/>
      <c r="BB206" s="24"/>
      <c r="BC206" s="24"/>
      <c r="BD206" s="24"/>
      <c r="BE206" s="24"/>
      <c r="BF206" s="24"/>
      <c r="BG206" s="24"/>
      <c r="BH206" s="24"/>
    </row>
    <row r="207" spans="9:60" x14ac:dyDescent="0.25">
      <c r="I207" t="s">
        <v>1166</v>
      </c>
      <c r="J207" t="s">
        <v>717</v>
      </c>
      <c r="K207" t="str">
        <f t="shared" si="5"/>
        <v>ChiquinquiráBoyaca</v>
      </c>
      <c r="W207" t="s">
        <v>1167</v>
      </c>
      <c r="X207">
        <v>207</v>
      </c>
      <c r="AH207" s="43" t="s">
        <v>393</v>
      </c>
      <c r="AI207" s="43"/>
      <c r="AJ207" s="24"/>
      <c r="AK207" s="24"/>
      <c r="AL207" s="43" t="s">
        <v>393</v>
      </c>
      <c r="AM207" s="43"/>
      <c r="AN207" s="24"/>
      <c r="AO207" s="24"/>
      <c r="AP207" s="24"/>
      <c r="AQ207" s="24"/>
      <c r="AR207" s="24" t="str">
        <f t="shared" si="6"/>
        <v/>
      </c>
      <c r="AS207" s="24"/>
      <c r="AT207" s="43" t="s">
        <v>393</v>
      </c>
      <c r="AU207" s="43"/>
      <c r="AV207" s="24"/>
      <c r="AW207" s="24"/>
      <c r="AX207" s="24"/>
      <c r="AY207" s="24"/>
      <c r="AZ207" s="24"/>
      <c r="BA207" s="24"/>
      <c r="BB207" s="24"/>
      <c r="BC207" s="24"/>
      <c r="BD207" s="24"/>
      <c r="BE207" s="24"/>
      <c r="BF207" s="24"/>
      <c r="BG207" s="24"/>
      <c r="BH207" s="24"/>
    </row>
    <row r="208" spans="9:60" x14ac:dyDescent="0.25">
      <c r="I208" t="s">
        <v>1168</v>
      </c>
      <c r="J208" t="s">
        <v>717</v>
      </c>
      <c r="K208" t="str">
        <f t="shared" si="5"/>
        <v>ChíquizaBoyaca</v>
      </c>
      <c r="W208" t="s">
        <v>1169</v>
      </c>
      <c r="X208">
        <v>208</v>
      </c>
      <c r="AH208" s="43" t="s">
        <v>394</v>
      </c>
      <c r="AI208" s="43"/>
      <c r="AJ208" s="24"/>
      <c r="AK208" s="24"/>
      <c r="AL208" s="43" t="s">
        <v>394</v>
      </c>
      <c r="AM208" s="43"/>
      <c r="AN208" s="24"/>
      <c r="AO208" s="24"/>
      <c r="AP208" s="24"/>
      <c r="AQ208" s="24"/>
      <c r="AR208" s="24" t="str">
        <f t="shared" si="6"/>
        <v/>
      </c>
      <c r="AS208" s="24"/>
      <c r="AT208" s="43" t="s">
        <v>394</v>
      </c>
      <c r="AU208" s="43"/>
      <c r="AV208" s="24"/>
      <c r="AW208" s="24"/>
      <c r="AX208" s="24"/>
      <c r="AY208" s="24"/>
      <c r="AZ208" s="24"/>
      <c r="BA208" s="24"/>
      <c r="BB208" s="24"/>
      <c r="BC208" s="24"/>
      <c r="BD208" s="24"/>
      <c r="BE208" s="24"/>
      <c r="BF208" s="24"/>
      <c r="BG208" s="24"/>
      <c r="BH208" s="24"/>
    </row>
    <row r="209" spans="9:60" x14ac:dyDescent="0.25">
      <c r="I209" t="s">
        <v>1170</v>
      </c>
      <c r="J209" t="s">
        <v>726</v>
      </c>
      <c r="K209" t="str">
        <f t="shared" si="5"/>
        <v>ChiriguanáCesar</v>
      </c>
      <c r="W209" t="s">
        <v>1171</v>
      </c>
      <c r="X209">
        <v>209</v>
      </c>
      <c r="AH209" s="43" t="s">
        <v>395</v>
      </c>
      <c r="AI209" s="43"/>
      <c r="AJ209" s="24"/>
      <c r="AK209" s="24"/>
      <c r="AL209" s="43" t="s">
        <v>395</v>
      </c>
      <c r="AM209" s="43"/>
      <c r="AN209" s="24"/>
      <c r="AO209" s="24"/>
      <c r="AP209" s="24"/>
      <c r="AQ209" s="24"/>
      <c r="AR209" s="24" t="str">
        <f t="shared" si="6"/>
        <v/>
      </c>
      <c r="AS209" s="24"/>
      <c r="AT209" s="43" t="s">
        <v>395</v>
      </c>
      <c r="AU209" s="43"/>
      <c r="AV209" s="24"/>
      <c r="AW209" s="24"/>
      <c r="AX209" s="24"/>
      <c r="AY209" s="24"/>
      <c r="AZ209" s="24"/>
      <c r="BA209" s="24"/>
      <c r="BB209" s="24"/>
      <c r="BC209" s="24"/>
      <c r="BD209" s="24"/>
      <c r="BE209" s="24"/>
      <c r="BF209" s="24"/>
      <c r="BG209" s="24"/>
      <c r="BH209" s="24"/>
    </row>
    <row r="210" spans="9:60" x14ac:dyDescent="0.25">
      <c r="I210" t="s">
        <v>1172</v>
      </c>
      <c r="J210" t="s">
        <v>717</v>
      </c>
      <c r="K210" t="str">
        <f t="shared" si="5"/>
        <v>ChiscasBoyaca</v>
      </c>
      <c r="W210" t="s">
        <v>1173</v>
      </c>
      <c r="X210">
        <v>210</v>
      </c>
      <c r="AH210" s="43" t="s">
        <v>396</v>
      </c>
      <c r="AI210" s="43"/>
      <c r="AJ210" s="24"/>
      <c r="AK210" s="24"/>
      <c r="AL210" s="43" t="s">
        <v>396</v>
      </c>
      <c r="AM210" s="43"/>
      <c r="AN210" s="24"/>
      <c r="AO210" s="24"/>
      <c r="AP210" s="24"/>
      <c r="AQ210" s="24"/>
      <c r="AR210" s="24" t="str">
        <f t="shared" si="6"/>
        <v/>
      </c>
      <c r="AS210" s="24"/>
      <c r="AT210" s="43" t="s">
        <v>396</v>
      </c>
      <c r="AU210" s="43"/>
      <c r="AV210" s="24"/>
      <c r="AW210" s="24"/>
      <c r="AX210" s="24"/>
      <c r="AY210" s="24"/>
      <c r="AZ210" s="24"/>
      <c r="BA210" s="24"/>
      <c r="BB210" s="24"/>
      <c r="BC210" s="24"/>
      <c r="BD210" s="24"/>
      <c r="BE210" s="24"/>
      <c r="BF210" s="24"/>
      <c r="BG210" s="24"/>
      <c r="BH210" s="24"/>
    </row>
    <row r="211" spans="9:60" x14ac:dyDescent="0.25">
      <c r="I211" t="s">
        <v>1174</v>
      </c>
      <c r="J211" t="s">
        <v>717</v>
      </c>
      <c r="K211" t="str">
        <f t="shared" si="5"/>
        <v>ChitaBoyaca</v>
      </c>
      <c r="W211" t="s">
        <v>1175</v>
      </c>
      <c r="X211">
        <v>211</v>
      </c>
      <c r="AH211" s="43" t="s">
        <v>397</v>
      </c>
      <c r="AI211" s="43"/>
      <c r="AJ211" s="24"/>
      <c r="AK211" s="24"/>
      <c r="AL211" s="43" t="s">
        <v>397</v>
      </c>
      <c r="AM211" s="43"/>
      <c r="AN211" s="24"/>
      <c r="AO211" s="24"/>
      <c r="AP211" s="24"/>
      <c r="AQ211" s="24"/>
      <c r="AR211" s="24" t="str">
        <f t="shared" si="6"/>
        <v/>
      </c>
      <c r="AS211" s="24"/>
      <c r="AT211" s="43" t="s">
        <v>397</v>
      </c>
      <c r="AU211" s="43"/>
      <c r="AV211" s="24"/>
      <c r="AW211" s="24"/>
      <c r="AX211" s="24"/>
      <c r="AY211" s="24"/>
      <c r="AZ211" s="24"/>
      <c r="BA211" s="24"/>
      <c r="BB211" s="24"/>
      <c r="BC211" s="24"/>
      <c r="BD211" s="24"/>
      <c r="BE211" s="24"/>
      <c r="BF211" s="24"/>
      <c r="BG211" s="24"/>
      <c r="BH211" s="24"/>
    </row>
    <row r="212" spans="9:60" x14ac:dyDescent="0.25">
      <c r="I212" t="s">
        <v>1176</v>
      </c>
      <c r="J212" t="s">
        <v>687</v>
      </c>
      <c r="K212" t="str">
        <f t="shared" si="5"/>
        <v>ChitagáNorte de Santander</v>
      </c>
      <c r="W212" t="s">
        <v>1177</v>
      </c>
      <c r="X212">
        <v>212</v>
      </c>
      <c r="AH212" s="43" t="s">
        <v>398</v>
      </c>
      <c r="AI212" s="43"/>
      <c r="AJ212" s="24"/>
      <c r="AK212" s="24"/>
      <c r="AL212" s="43" t="s">
        <v>398</v>
      </c>
      <c r="AM212" s="43"/>
      <c r="AN212" s="24"/>
      <c r="AO212" s="24"/>
      <c r="AP212" s="24"/>
      <c r="AQ212" s="24"/>
      <c r="AR212" s="24" t="str">
        <f t="shared" si="6"/>
        <v/>
      </c>
      <c r="AS212" s="24"/>
      <c r="AT212" s="43" t="s">
        <v>398</v>
      </c>
      <c r="AU212" s="43"/>
      <c r="AV212" s="24"/>
      <c r="AW212" s="24"/>
      <c r="AX212" s="24"/>
      <c r="AY212" s="24"/>
      <c r="AZ212" s="24"/>
      <c r="BA212" s="24"/>
      <c r="BB212" s="24"/>
      <c r="BC212" s="24"/>
      <c r="BD212" s="24"/>
      <c r="BE212" s="24"/>
      <c r="BF212" s="24"/>
      <c r="BG212" s="24"/>
      <c r="BH212" s="24"/>
    </row>
    <row r="213" spans="9:60" x14ac:dyDescent="0.25">
      <c r="I213" t="s">
        <v>1178</v>
      </c>
      <c r="J213" t="s">
        <v>717</v>
      </c>
      <c r="K213" t="str">
        <f t="shared" si="5"/>
        <v>ChitaraqueBoyaca</v>
      </c>
      <c r="W213" t="s">
        <v>1179</v>
      </c>
      <c r="X213">
        <v>213</v>
      </c>
      <c r="AH213" s="43" t="s">
        <v>399</v>
      </c>
      <c r="AI213" s="43"/>
      <c r="AJ213" s="24"/>
      <c r="AK213" s="24"/>
      <c r="AL213" s="43" t="s">
        <v>399</v>
      </c>
      <c r="AM213" s="43"/>
      <c r="AN213" s="24"/>
      <c r="AO213" s="24"/>
      <c r="AP213" s="24"/>
      <c r="AQ213" s="24"/>
      <c r="AR213" s="24" t="str">
        <f t="shared" si="6"/>
        <v/>
      </c>
      <c r="AS213" s="24"/>
      <c r="AT213" s="43" t="s">
        <v>399</v>
      </c>
      <c r="AU213" s="43"/>
      <c r="AV213" s="24"/>
      <c r="AW213" s="24"/>
      <c r="AX213" s="24"/>
      <c r="AY213" s="24"/>
      <c r="AZ213" s="24"/>
      <c r="BA213" s="24"/>
      <c r="BB213" s="24"/>
      <c r="BC213" s="24"/>
      <c r="BD213" s="24"/>
      <c r="BE213" s="24"/>
      <c r="BF213" s="24"/>
      <c r="BG213" s="24"/>
      <c r="BH213" s="24"/>
    </row>
    <row r="214" spans="9:60" x14ac:dyDescent="0.25">
      <c r="I214" t="s">
        <v>1180</v>
      </c>
      <c r="J214" t="s">
        <v>717</v>
      </c>
      <c r="K214" t="str">
        <f t="shared" si="5"/>
        <v>ChivatáBoyaca</v>
      </c>
      <c r="W214" t="s">
        <v>1181</v>
      </c>
      <c r="X214">
        <v>214</v>
      </c>
      <c r="AH214" s="43" t="s">
        <v>400</v>
      </c>
      <c r="AI214" s="43"/>
      <c r="AJ214" s="24"/>
      <c r="AK214" s="24"/>
      <c r="AL214" s="43" t="s">
        <v>400</v>
      </c>
      <c r="AM214" s="43"/>
      <c r="AN214" s="24"/>
      <c r="AO214" s="24"/>
      <c r="AP214" s="24"/>
      <c r="AQ214" s="24"/>
      <c r="AR214" s="24" t="str">
        <f t="shared" si="6"/>
        <v/>
      </c>
      <c r="AS214" s="24"/>
      <c r="AT214" s="43" t="s">
        <v>400</v>
      </c>
      <c r="AU214" s="43"/>
      <c r="AV214" s="24"/>
      <c r="AW214" s="24"/>
      <c r="AX214" s="24"/>
      <c r="AY214" s="24"/>
      <c r="AZ214" s="24"/>
      <c r="BA214" s="24"/>
      <c r="BB214" s="24"/>
      <c r="BC214" s="24"/>
      <c r="BD214" s="24"/>
      <c r="BE214" s="24"/>
      <c r="BF214" s="24"/>
      <c r="BG214" s="24"/>
      <c r="BH214" s="24"/>
    </row>
    <row r="215" spans="9:60" x14ac:dyDescent="0.25">
      <c r="I215" t="s">
        <v>1182</v>
      </c>
      <c r="J215" t="s">
        <v>766</v>
      </c>
      <c r="K215" t="str">
        <f t="shared" si="5"/>
        <v>ChivoloMagdalena</v>
      </c>
      <c r="W215" t="s">
        <v>1183</v>
      </c>
      <c r="X215">
        <v>215</v>
      </c>
      <c r="AH215" s="43" t="s">
        <v>401</v>
      </c>
      <c r="AI215" s="43"/>
      <c r="AJ215" s="24"/>
      <c r="AK215" s="24"/>
      <c r="AL215" s="43" t="s">
        <v>401</v>
      </c>
      <c r="AM215" s="43"/>
      <c r="AN215" s="24"/>
      <c r="AO215" s="24"/>
      <c r="AP215" s="24"/>
      <c r="AQ215" s="24"/>
      <c r="AR215" s="24" t="str">
        <f t="shared" si="6"/>
        <v/>
      </c>
      <c r="AS215" s="24"/>
      <c r="AT215" s="43" t="s">
        <v>401</v>
      </c>
      <c r="AU215" s="43"/>
      <c r="AV215" s="24"/>
      <c r="AW215" s="24"/>
      <c r="AX215" s="24"/>
      <c r="AY215" s="24"/>
      <c r="AZ215" s="24"/>
      <c r="BA215" s="24"/>
      <c r="BB215" s="24"/>
      <c r="BC215" s="24"/>
      <c r="BD215" s="24"/>
      <c r="BE215" s="24"/>
      <c r="BF215" s="24"/>
      <c r="BG215" s="24"/>
      <c r="BH215" s="24"/>
    </row>
    <row r="216" spans="9:60" x14ac:dyDescent="0.25">
      <c r="I216" t="s">
        <v>1184</v>
      </c>
      <c r="J216" t="s">
        <v>717</v>
      </c>
      <c r="K216" t="str">
        <f t="shared" si="5"/>
        <v>ChivorBoyaca</v>
      </c>
      <c r="W216" t="s">
        <v>1185</v>
      </c>
      <c r="X216">
        <v>216</v>
      </c>
      <c r="AH216" s="43" t="s">
        <v>402</v>
      </c>
      <c r="AI216" s="43"/>
      <c r="AJ216" s="24"/>
      <c r="AK216" s="24"/>
      <c r="AL216" s="43" t="s">
        <v>402</v>
      </c>
      <c r="AM216" s="43"/>
      <c r="AN216" s="24"/>
      <c r="AO216" s="24"/>
      <c r="AP216" s="24"/>
      <c r="AQ216" s="24"/>
      <c r="AR216" s="24" t="str">
        <f t="shared" si="6"/>
        <v/>
      </c>
      <c r="AS216" s="24"/>
      <c r="AT216" s="43" t="s">
        <v>402</v>
      </c>
      <c r="AU216" s="43"/>
      <c r="AV216" s="24"/>
      <c r="AW216" s="24"/>
      <c r="AX216" s="24"/>
      <c r="AY216" s="24"/>
      <c r="AZ216" s="24"/>
      <c r="BA216" s="24"/>
      <c r="BB216" s="24"/>
      <c r="BC216" s="24"/>
      <c r="BD216" s="24"/>
      <c r="BE216" s="24"/>
      <c r="BF216" s="24"/>
      <c r="BG216" s="24"/>
      <c r="BH216" s="24"/>
    </row>
    <row r="217" spans="9:60" x14ac:dyDescent="0.25">
      <c r="I217" t="s">
        <v>244</v>
      </c>
      <c r="J217" t="s">
        <v>721</v>
      </c>
      <c r="K217" t="str">
        <f t="shared" si="5"/>
        <v>ChoachíCundinamarca</v>
      </c>
      <c r="W217" t="s">
        <v>1186</v>
      </c>
      <c r="X217">
        <v>217</v>
      </c>
      <c r="AH217" s="43" t="s">
        <v>403</v>
      </c>
      <c r="AI217" s="43"/>
      <c r="AJ217" s="24"/>
      <c r="AK217" s="24"/>
      <c r="AL217" s="43" t="s">
        <v>403</v>
      </c>
      <c r="AM217" s="43"/>
      <c r="AN217" s="24"/>
      <c r="AO217" s="24"/>
      <c r="AP217" s="24"/>
      <c r="AQ217" s="24"/>
      <c r="AR217" s="24" t="str">
        <f t="shared" si="6"/>
        <v/>
      </c>
      <c r="AS217" s="24"/>
      <c r="AT217" s="43" t="s">
        <v>403</v>
      </c>
      <c r="AU217" s="43"/>
      <c r="AV217" s="24"/>
      <c r="AW217" s="24"/>
      <c r="AX217" s="24"/>
      <c r="AY217" s="24"/>
      <c r="AZ217" s="24"/>
      <c r="BA217" s="24"/>
      <c r="BB217" s="24"/>
      <c r="BC217" s="24"/>
      <c r="BD217" s="24"/>
      <c r="BE217" s="24"/>
      <c r="BF217" s="24"/>
      <c r="BG217" s="24"/>
      <c r="BH217" s="24"/>
    </row>
    <row r="218" spans="9:60" x14ac:dyDescent="0.25">
      <c r="I218" t="s">
        <v>245</v>
      </c>
      <c r="J218" t="s">
        <v>721</v>
      </c>
      <c r="K218" t="str">
        <f t="shared" si="5"/>
        <v>ChocontáCundinamarca</v>
      </c>
      <c r="W218" t="s">
        <v>1187</v>
      </c>
      <c r="X218">
        <v>218</v>
      </c>
      <c r="AH218" s="43" t="s">
        <v>404</v>
      </c>
      <c r="AI218" s="43"/>
      <c r="AJ218" s="24"/>
      <c r="AK218" s="24"/>
      <c r="AL218" s="43" t="s">
        <v>404</v>
      </c>
      <c r="AM218" s="43"/>
      <c r="AN218" s="24"/>
      <c r="AO218" s="24"/>
      <c r="AP218" s="24"/>
      <c r="AQ218" s="24"/>
      <c r="AR218" s="24" t="str">
        <f t="shared" si="6"/>
        <v/>
      </c>
      <c r="AS218" s="24"/>
      <c r="AT218" s="43" t="s">
        <v>404</v>
      </c>
      <c r="AU218" s="43"/>
      <c r="AV218" s="24"/>
      <c r="AW218" s="24"/>
      <c r="AX218" s="24"/>
      <c r="AY218" s="24"/>
      <c r="AZ218" s="24"/>
      <c r="BA218" s="24"/>
      <c r="BB218" s="24"/>
      <c r="BC218" s="24"/>
      <c r="BD218" s="24"/>
      <c r="BE218" s="24"/>
      <c r="BF218" s="24"/>
      <c r="BG218" s="24"/>
      <c r="BH218" s="24"/>
    </row>
    <row r="219" spans="9:60" x14ac:dyDescent="0.25">
      <c r="I219" t="s">
        <v>1188</v>
      </c>
      <c r="J219" t="s">
        <v>712</v>
      </c>
      <c r="K219" t="str">
        <f t="shared" si="5"/>
        <v>CicucoBolivar</v>
      </c>
      <c r="W219" t="s">
        <v>1189</v>
      </c>
      <c r="X219">
        <v>219</v>
      </c>
      <c r="AH219" s="43" t="s">
        <v>405</v>
      </c>
      <c r="AI219" s="43"/>
      <c r="AJ219" s="24"/>
      <c r="AK219" s="24"/>
      <c r="AL219" s="43" t="s">
        <v>405</v>
      </c>
      <c r="AM219" s="43"/>
      <c r="AN219" s="24"/>
      <c r="AO219" s="24"/>
      <c r="AP219" s="24"/>
      <c r="AQ219" s="24"/>
      <c r="AR219" s="24" t="str">
        <f t="shared" si="6"/>
        <v/>
      </c>
      <c r="AS219" s="24"/>
      <c r="AT219" s="43" t="s">
        <v>405</v>
      </c>
      <c r="AU219" s="43"/>
      <c r="AV219" s="24"/>
      <c r="AW219" s="24"/>
      <c r="AX219" s="24"/>
      <c r="AY219" s="24"/>
      <c r="AZ219" s="24"/>
      <c r="BA219" s="24"/>
      <c r="BB219" s="24"/>
      <c r="BC219" s="24"/>
      <c r="BD219" s="24"/>
      <c r="BE219" s="24"/>
      <c r="BF219" s="24"/>
      <c r="BG219" s="24"/>
      <c r="BH219" s="24"/>
    </row>
    <row r="220" spans="9:60" x14ac:dyDescent="0.25">
      <c r="I220" t="s">
        <v>1190</v>
      </c>
      <c r="J220" t="s">
        <v>766</v>
      </c>
      <c r="K220" t="str">
        <f t="shared" si="5"/>
        <v>CiénagaMagdalena</v>
      </c>
      <c r="W220" t="s">
        <v>1191</v>
      </c>
      <c r="X220">
        <v>220</v>
      </c>
      <c r="AH220" s="43" t="s">
        <v>406</v>
      </c>
      <c r="AI220" s="43"/>
      <c r="AJ220" s="24"/>
      <c r="AK220" s="24"/>
      <c r="AL220" s="43" t="s">
        <v>406</v>
      </c>
      <c r="AM220" s="43"/>
      <c r="AN220" s="24"/>
      <c r="AO220" s="24"/>
      <c r="AP220" s="24"/>
      <c r="AQ220" s="24"/>
      <c r="AR220" s="24" t="str">
        <f t="shared" si="6"/>
        <v/>
      </c>
      <c r="AS220" s="24"/>
      <c r="AT220" s="43" t="s">
        <v>406</v>
      </c>
      <c r="AU220" s="43"/>
      <c r="AV220" s="24"/>
      <c r="AW220" s="24"/>
      <c r="AX220" s="24"/>
      <c r="AY220" s="24"/>
      <c r="AZ220" s="24"/>
      <c r="BA220" s="24"/>
      <c r="BB220" s="24"/>
      <c r="BC220" s="24"/>
      <c r="BD220" s="24"/>
      <c r="BE220" s="24"/>
      <c r="BF220" s="24"/>
      <c r="BG220" s="24"/>
      <c r="BH220" s="24"/>
    </row>
    <row r="221" spans="9:60" x14ac:dyDescent="0.25">
      <c r="I221" t="s">
        <v>1192</v>
      </c>
      <c r="J221" t="s">
        <v>748</v>
      </c>
      <c r="K221" t="str">
        <f t="shared" si="5"/>
        <v>Ciénaga de OroCordoba</v>
      </c>
      <c r="W221" t="s">
        <v>1193</v>
      </c>
      <c r="X221">
        <v>221</v>
      </c>
      <c r="AH221" s="43" t="s">
        <v>407</v>
      </c>
      <c r="AI221" s="43"/>
      <c r="AJ221" s="24"/>
      <c r="AK221" s="24"/>
      <c r="AL221" s="43" t="s">
        <v>407</v>
      </c>
      <c r="AM221" s="43"/>
      <c r="AN221" s="24"/>
      <c r="AO221" s="24"/>
      <c r="AP221" s="24"/>
      <c r="AQ221" s="24"/>
      <c r="AR221" s="24" t="str">
        <f t="shared" si="6"/>
        <v/>
      </c>
      <c r="AS221" s="24"/>
      <c r="AT221" s="43" t="s">
        <v>407</v>
      </c>
      <c r="AU221" s="43"/>
      <c r="AV221" s="24"/>
      <c r="AW221" s="24"/>
      <c r="AX221" s="24"/>
      <c r="AY221" s="24"/>
      <c r="AZ221" s="24"/>
      <c r="BA221" s="24"/>
      <c r="BB221" s="24"/>
      <c r="BC221" s="24"/>
      <c r="BD221" s="24"/>
      <c r="BE221" s="24"/>
      <c r="BF221" s="24"/>
      <c r="BG221" s="24"/>
      <c r="BH221" s="24"/>
    </row>
    <row r="222" spans="9:60" x14ac:dyDescent="0.25">
      <c r="I222" t="s">
        <v>1194</v>
      </c>
      <c r="J222" t="s">
        <v>717</v>
      </c>
      <c r="K222" t="str">
        <f t="shared" si="5"/>
        <v>CiénegaBoyaca</v>
      </c>
      <c r="W222" t="s">
        <v>1195</v>
      </c>
      <c r="X222">
        <v>222</v>
      </c>
      <c r="AH222" s="43" t="s">
        <v>408</v>
      </c>
      <c r="AI222" s="43"/>
      <c r="AJ222" s="24"/>
      <c r="AK222" s="24"/>
      <c r="AL222" s="43" t="s">
        <v>408</v>
      </c>
      <c r="AM222" s="43"/>
      <c r="AN222" s="24"/>
      <c r="AO222" s="24"/>
      <c r="AP222" s="24"/>
      <c r="AQ222" s="24"/>
      <c r="AR222" s="24" t="str">
        <f t="shared" si="6"/>
        <v/>
      </c>
      <c r="AS222" s="24"/>
      <c r="AT222" s="43" t="s">
        <v>408</v>
      </c>
      <c r="AU222" s="43"/>
      <c r="AV222" s="24"/>
      <c r="AW222" s="24"/>
      <c r="AX222" s="24"/>
      <c r="AY222" s="24"/>
      <c r="AZ222" s="24"/>
      <c r="BA222" s="24"/>
      <c r="BB222" s="24"/>
      <c r="BC222" s="24"/>
      <c r="BD222" s="24"/>
      <c r="BE222" s="24"/>
      <c r="BF222" s="24"/>
      <c r="BG222" s="24"/>
      <c r="BH222" s="24"/>
    </row>
    <row r="223" spans="9:60" x14ac:dyDescent="0.25">
      <c r="I223" t="s">
        <v>516</v>
      </c>
      <c r="J223" t="s">
        <v>730</v>
      </c>
      <c r="K223" t="str">
        <f t="shared" si="5"/>
        <v>CimitarraSantander</v>
      </c>
      <c r="W223" t="s">
        <v>1196</v>
      </c>
      <c r="X223">
        <v>223</v>
      </c>
      <c r="AH223" s="43" t="s">
        <v>409</v>
      </c>
      <c r="AI223" s="43"/>
      <c r="AJ223" s="24"/>
      <c r="AK223" s="24"/>
      <c r="AL223" s="43" t="s">
        <v>409</v>
      </c>
      <c r="AM223" s="43"/>
      <c r="AN223" s="24"/>
      <c r="AO223" s="24"/>
      <c r="AP223" s="24"/>
      <c r="AQ223" s="24"/>
      <c r="AR223" s="24" t="str">
        <f t="shared" si="6"/>
        <v/>
      </c>
      <c r="AS223" s="24"/>
      <c r="AT223" s="43" t="s">
        <v>409</v>
      </c>
      <c r="AU223" s="43"/>
      <c r="AV223" s="24"/>
      <c r="AW223" s="24"/>
      <c r="AX223" s="24"/>
      <c r="AY223" s="24"/>
      <c r="AZ223" s="24"/>
      <c r="BA223" s="24"/>
      <c r="BB223" s="24"/>
      <c r="BC223" s="24"/>
      <c r="BD223" s="24"/>
      <c r="BE223" s="24"/>
      <c r="BF223" s="24"/>
      <c r="BG223" s="24"/>
      <c r="BH223" s="24"/>
    </row>
    <row r="224" spans="9:60" x14ac:dyDescent="0.25">
      <c r="I224" t="s">
        <v>1197</v>
      </c>
      <c r="J224" t="s">
        <v>776</v>
      </c>
      <c r="K224" t="str">
        <f t="shared" si="5"/>
        <v>CircasiaQuindio</v>
      </c>
      <c r="W224" t="s">
        <v>1198</v>
      </c>
      <c r="X224">
        <v>224</v>
      </c>
      <c r="AH224" s="43" t="s">
        <v>410</v>
      </c>
      <c r="AI224" s="43"/>
      <c r="AJ224" s="24"/>
      <c r="AK224" s="24"/>
      <c r="AL224" s="43" t="s">
        <v>410</v>
      </c>
      <c r="AM224" s="43"/>
      <c r="AN224" s="24"/>
      <c r="AO224" s="24"/>
      <c r="AP224" s="24"/>
      <c r="AQ224" s="24"/>
      <c r="AR224" s="24" t="str">
        <f t="shared" si="6"/>
        <v/>
      </c>
      <c r="AS224" s="24"/>
      <c r="AT224" s="43" t="s">
        <v>410</v>
      </c>
      <c r="AU224" s="43"/>
      <c r="AV224" s="24"/>
      <c r="AW224" s="24"/>
      <c r="AX224" s="24"/>
      <c r="AY224" s="24"/>
      <c r="AZ224" s="24"/>
      <c r="BA224" s="24"/>
      <c r="BB224" s="24"/>
      <c r="BC224" s="24"/>
      <c r="BD224" s="24"/>
      <c r="BE224" s="24"/>
      <c r="BF224" s="24"/>
      <c r="BG224" s="24"/>
      <c r="BH224" s="24"/>
    </row>
    <row r="225" spans="9:60" x14ac:dyDescent="0.25">
      <c r="I225" t="s">
        <v>246</v>
      </c>
      <c r="J225" t="s">
        <v>669</v>
      </c>
      <c r="K225" t="str">
        <f t="shared" si="5"/>
        <v>CisnerosAntioquia</v>
      </c>
      <c r="W225" t="s">
        <v>1199</v>
      </c>
      <c r="X225">
        <v>225</v>
      </c>
      <c r="AH225" s="43" t="s">
        <v>411</v>
      </c>
      <c r="AI225" s="43"/>
      <c r="AJ225" s="24"/>
      <c r="AK225" s="24"/>
      <c r="AL225" s="43" t="s">
        <v>411</v>
      </c>
      <c r="AM225" s="43"/>
      <c r="AN225" s="24"/>
      <c r="AO225" s="24"/>
      <c r="AP225" s="24"/>
      <c r="AQ225" s="24"/>
      <c r="AR225" s="24" t="str">
        <f t="shared" si="6"/>
        <v/>
      </c>
      <c r="AS225" s="24"/>
      <c r="AT225" s="43" t="s">
        <v>411</v>
      </c>
      <c r="AU225" s="43"/>
      <c r="AV225" s="24"/>
      <c r="AW225" s="24"/>
      <c r="AX225" s="24"/>
      <c r="AY225" s="24"/>
      <c r="AZ225" s="24"/>
      <c r="BA225" s="24"/>
      <c r="BB225" s="24"/>
      <c r="BC225" s="24"/>
      <c r="BD225" s="24"/>
      <c r="BE225" s="24"/>
      <c r="BF225" s="24"/>
      <c r="BG225" s="24"/>
      <c r="BH225" s="24"/>
    </row>
    <row r="226" spans="9:60" x14ac:dyDescent="0.25">
      <c r="I226" t="s">
        <v>247</v>
      </c>
      <c r="J226" t="s">
        <v>669</v>
      </c>
      <c r="K226" t="str">
        <f t="shared" si="5"/>
        <v>Ciudad BolívarAntioquia</v>
      </c>
      <c r="W226" t="s">
        <v>1200</v>
      </c>
      <c r="X226">
        <v>226</v>
      </c>
      <c r="AH226" s="43" t="s">
        <v>412</v>
      </c>
      <c r="AI226" s="43"/>
      <c r="AJ226" s="24"/>
      <c r="AK226" s="24"/>
      <c r="AL226" s="43" t="s">
        <v>412</v>
      </c>
      <c r="AM226" s="43"/>
      <c r="AN226" s="24"/>
      <c r="AO226" s="24"/>
      <c r="AP226" s="24"/>
      <c r="AQ226" s="24"/>
      <c r="AR226" s="24" t="str">
        <f t="shared" si="6"/>
        <v/>
      </c>
      <c r="AS226" s="24"/>
      <c r="AT226" s="43" t="s">
        <v>412</v>
      </c>
      <c r="AU226" s="43"/>
      <c r="AV226" s="24"/>
      <c r="AW226" s="24"/>
      <c r="AX226" s="24"/>
      <c r="AY226" s="24"/>
      <c r="AZ226" s="24"/>
      <c r="BA226" s="24"/>
      <c r="BB226" s="24"/>
      <c r="BC226" s="24"/>
      <c r="BD226" s="24"/>
      <c r="BE226" s="24"/>
      <c r="BF226" s="24"/>
      <c r="BG226" s="24"/>
      <c r="BH226" s="24"/>
    </row>
    <row r="227" spans="9:60" x14ac:dyDescent="0.25">
      <c r="I227" t="s">
        <v>1201</v>
      </c>
      <c r="J227" t="s">
        <v>712</v>
      </c>
      <c r="K227" t="str">
        <f t="shared" si="5"/>
        <v>ClemenciaBolivar</v>
      </c>
      <c r="W227" t="s">
        <v>1202</v>
      </c>
      <c r="X227">
        <v>227</v>
      </c>
      <c r="AH227" s="43" t="s">
        <v>413</v>
      </c>
      <c r="AI227" s="43"/>
      <c r="AJ227" s="24"/>
      <c r="AK227" s="24"/>
      <c r="AL227" s="43" t="s">
        <v>413</v>
      </c>
      <c r="AM227" s="43"/>
      <c r="AN227" s="24"/>
      <c r="AO227" s="24"/>
      <c r="AP227" s="24"/>
      <c r="AQ227" s="24"/>
      <c r="AR227" s="24" t="str">
        <f t="shared" si="6"/>
        <v/>
      </c>
      <c r="AS227" s="24"/>
      <c r="AT227" s="43" t="s">
        <v>413</v>
      </c>
      <c r="AU227" s="43"/>
      <c r="AV227" s="24"/>
      <c r="AW227" s="24"/>
      <c r="AX227" s="24"/>
      <c r="AY227" s="24"/>
      <c r="AZ227" s="24"/>
      <c r="BA227" s="24"/>
      <c r="BB227" s="24"/>
      <c r="BC227" s="24"/>
      <c r="BD227" s="24"/>
      <c r="BE227" s="24"/>
      <c r="BF227" s="24"/>
      <c r="BG227" s="24"/>
      <c r="BH227" s="24"/>
    </row>
    <row r="228" spans="9:60" x14ac:dyDescent="0.25">
      <c r="I228" t="s">
        <v>436</v>
      </c>
      <c r="J228" t="s">
        <v>669</v>
      </c>
      <c r="K228" t="str">
        <f t="shared" si="5"/>
        <v>CocornáAntioquia</v>
      </c>
      <c r="W228" t="s">
        <v>1203</v>
      </c>
      <c r="X228">
        <v>228</v>
      </c>
      <c r="AH228" s="43" t="s">
        <v>414</v>
      </c>
      <c r="AI228" s="43"/>
      <c r="AJ228" s="24"/>
      <c r="AK228" s="24"/>
      <c r="AL228" s="43" t="s">
        <v>414</v>
      </c>
      <c r="AM228" s="43"/>
      <c r="AN228" s="24"/>
      <c r="AO228" s="24"/>
      <c r="AP228" s="24"/>
      <c r="AQ228" s="24"/>
      <c r="AR228" s="24" t="str">
        <f t="shared" si="6"/>
        <v/>
      </c>
      <c r="AS228" s="24"/>
      <c r="AT228" s="43" t="s">
        <v>414</v>
      </c>
      <c r="AU228" s="43"/>
      <c r="AV228" s="24"/>
      <c r="AW228" s="24"/>
      <c r="AX228" s="24"/>
      <c r="AY228" s="24"/>
      <c r="AZ228" s="24"/>
      <c r="BA228" s="24"/>
      <c r="BB228" s="24"/>
      <c r="BC228" s="24"/>
      <c r="BD228" s="24"/>
      <c r="BE228" s="24"/>
      <c r="BF228" s="24"/>
      <c r="BG228" s="24"/>
      <c r="BH228" s="24"/>
    </row>
    <row r="229" spans="9:60" x14ac:dyDescent="0.25">
      <c r="I229" t="s">
        <v>1204</v>
      </c>
      <c r="J229" t="s">
        <v>784</v>
      </c>
      <c r="K229" t="str">
        <f t="shared" si="5"/>
        <v>CoelloTolima</v>
      </c>
      <c r="W229" t="s">
        <v>1205</v>
      </c>
      <c r="X229">
        <v>229</v>
      </c>
      <c r="AH229" s="43" t="s">
        <v>415</v>
      </c>
      <c r="AI229" s="43"/>
      <c r="AJ229" s="24"/>
      <c r="AK229" s="24"/>
      <c r="AL229" s="43" t="s">
        <v>415</v>
      </c>
      <c r="AM229" s="43"/>
      <c r="AN229" s="24"/>
      <c r="AO229" s="24"/>
      <c r="AP229" s="24"/>
      <c r="AQ229" s="24"/>
      <c r="AR229" s="24" t="str">
        <f t="shared" si="6"/>
        <v/>
      </c>
      <c r="AS229" s="24"/>
      <c r="AT229" s="43" t="s">
        <v>415</v>
      </c>
      <c r="AU229" s="43"/>
      <c r="AV229" s="24"/>
      <c r="AW229" s="24"/>
      <c r="AX229" s="24"/>
      <c r="AY229" s="24"/>
      <c r="AZ229" s="24"/>
      <c r="BA229" s="24"/>
      <c r="BB229" s="24"/>
      <c r="BC229" s="24"/>
      <c r="BD229" s="24"/>
      <c r="BE229" s="24"/>
      <c r="BF229" s="24"/>
      <c r="BG229" s="24"/>
      <c r="BH229" s="24"/>
    </row>
    <row r="230" spans="9:60" x14ac:dyDescent="0.25">
      <c r="I230" t="s">
        <v>1206</v>
      </c>
      <c r="J230" t="s">
        <v>721</v>
      </c>
      <c r="K230" t="str">
        <f t="shared" si="5"/>
        <v>CoguaCundinamarca</v>
      </c>
      <c r="W230" t="s">
        <v>1207</v>
      </c>
      <c r="X230">
        <v>230</v>
      </c>
      <c r="AH230" s="43" t="s">
        <v>416</v>
      </c>
      <c r="AI230" s="43"/>
      <c r="AJ230" s="24"/>
      <c r="AK230" s="24"/>
      <c r="AL230" s="43" t="s">
        <v>416</v>
      </c>
      <c r="AM230" s="43"/>
      <c r="AN230" s="24"/>
      <c r="AO230" s="24"/>
      <c r="AP230" s="24"/>
      <c r="AQ230" s="24"/>
      <c r="AR230" s="24" t="str">
        <f t="shared" si="6"/>
        <v/>
      </c>
      <c r="AS230" s="24"/>
      <c r="AT230" s="43" t="s">
        <v>416</v>
      </c>
      <c r="AU230" s="43"/>
      <c r="AV230" s="24"/>
      <c r="AW230" s="24"/>
      <c r="AX230" s="24"/>
      <c r="AY230" s="24"/>
      <c r="AZ230" s="24"/>
      <c r="BA230" s="24"/>
      <c r="BB230" s="24"/>
      <c r="BC230" s="24"/>
      <c r="BD230" s="24"/>
      <c r="BE230" s="24"/>
      <c r="BF230" s="24"/>
      <c r="BG230" s="24"/>
      <c r="BH230" s="24"/>
    </row>
    <row r="231" spans="9:60" x14ac:dyDescent="0.25">
      <c r="I231" t="s">
        <v>248</v>
      </c>
      <c r="J231" t="s">
        <v>708</v>
      </c>
      <c r="K231" t="str">
        <f t="shared" si="5"/>
        <v>ColombiaHuila</v>
      </c>
      <c r="W231" t="s">
        <v>1208</v>
      </c>
      <c r="X231">
        <v>231</v>
      </c>
      <c r="AH231" s="43" t="s">
        <v>417</v>
      </c>
      <c r="AI231" s="43"/>
      <c r="AJ231" s="24"/>
      <c r="AK231" s="24"/>
      <c r="AL231" s="43" t="s">
        <v>417</v>
      </c>
      <c r="AM231" s="43"/>
      <c r="AN231" s="24"/>
      <c r="AO231" s="24"/>
      <c r="AP231" s="24"/>
      <c r="AQ231" s="24"/>
      <c r="AR231" s="24" t="str">
        <f t="shared" si="6"/>
        <v/>
      </c>
      <c r="AS231" s="24"/>
      <c r="AT231" s="43" t="s">
        <v>417</v>
      </c>
      <c r="AU231" s="43"/>
      <c r="AV231" s="24"/>
      <c r="AW231" s="24"/>
      <c r="AX231" s="24"/>
      <c r="AY231" s="24"/>
      <c r="AZ231" s="24"/>
      <c r="BA231" s="24"/>
      <c r="BB231" s="24"/>
      <c r="BC231" s="24"/>
      <c r="BD231" s="24"/>
      <c r="BE231" s="24"/>
      <c r="BF231" s="24"/>
      <c r="BG231" s="24"/>
      <c r="BH231" s="24"/>
    </row>
    <row r="232" spans="9:60" x14ac:dyDescent="0.25">
      <c r="I232" t="s">
        <v>1209</v>
      </c>
      <c r="J232" t="s">
        <v>455</v>
      </c>
      <c r="K232" t="str">
        <f t="shared" si="5"/>
        <v>ColónNariño</v>
      </c>
      <c r="W232" t="s">
        <v>1210</v>
      </c>
      <c r="X232">
        <v>232</v>
      </c>
      <c r="AH232" s="43" t="s">
        <v>418</v>
      </c>
      <c r="AI232" s="43"/>
      <c r="AJ232" s="24"/>
      <c r="AK232" s="24"/>
      <c r="AL232" s="43" t="s">
        <v>418</v>
      </c>
      <c r="AM232" s="43"/>
      <c r="AN232" s="24"/>
      <c r="AO232" s="24"/>
      <c r="AP232" s="24"/>
      <c r="AQ232" s="24"/>
      <c r="AR232" s="24" t="str">
        <f t="shared" si="6"/>
        <v/>
      </c>
      <c r="AS232" s="24"/>
      <c r="AT232" s="43" t="s">
        <v>418</v>
      </c>
      <c r="AU232" s="43"/>
      <c r="AV232" s="24"/>
      <c r="AW232" s="24"/>
      <c r="AX232" s="24"/>
      <c r="AY232" s="24"/>
      <c r="AZ232" s="24"/>
      <c r="BA232" s="24"/>
      <c r="BB232" s="24"/>
      <c r="BC232" s="24"/>
      <c r="BD232" s="24"/>
      <c r="BE232" s="24"/>
      <c r="BF232" s="24"/>
      <c r="BG232" s="24"/>
      <c r="BH232" s="24"/>
    </row>
    <row r="233" spans="9:60" x14ac:dyDescent="0.25">
      <c r="I233" t="s">
        <v>1209</v>
      </c>
      <c r="J233" t="s">
        <v>773</v>
      </c>
      <c r="K233" t="str">
        <f t="shared" si="5"/>
        <v>ColónPutumayo</v>
      </c>
      <c r="W233" t="s">
        <v>1211</v>
      </c>
      <c r="X233">
        <v>233</v>
      </c>
      <c r="AH233" s="43" t="s">
        <v>419</v>
      </c>
      <c r="AI233" s="43"/>
      <c r="AJ233" s="24"/>
      <c r="AK233" s="24"/>
      <c r="AL233" s="43" t="s">
        <v>419</v>
      </c>
      <c r="AM233" s="43"/>
      <c r="AN233" s="24"/>
      <c r="AO233" s="24"/>
      <c r="AP233" s="24"/>
      <c r="AQ233" s="24"/>
      <c r="AR233" s="24" t="str">
        <f t="shared" si="6"/>
        <v/>
      </c>
      <c r="AS233" s="24"/>
      <c r="AT233" s="43" t="s">
        <v>419</v>
      </c>
      <c r="AU233" s="43"/>
      <c r="AV233" s="24"/>
      <c r="AW233" s="24"/>
      <c r="AX233" s="24"/>
      <c r="AY233" s="24"/>
      <c r="AZ233" s="24"/>
      <c r="BA233" s="24"/>
      <c r="BB233" s="24"/>
      <c r="BC233" s="24"/>
      <c r="BD233" s="24"/>
      <c r="BE233" s="24"/>
      <c r="BF233" s="24"/>
      <c r="BG233" s="24"/>
      <c r="BH233" s="24"/>
    </row>
    <row r="234" spans="9:60" x14ac:dyDescent="0.25">
      <c r="I234" t="s">
        <v>1212</v>
      </c>
      <c r="J234" t="s">
        <v>787</v>
      </c>
      <c r="K234" t="str">
        <f t="shared" si="5"/>
        <v>ColosoSucre</v>
      </c>
      <c r="W234" t="s">
        <v>1213</v>
      </c>
      <c r="X234">
        <v>234</v>
      </c>
      <c r="AH234" s="24" t="s">
        <v>706</v>
      </c>
      <c r="AI234" s="24"/>
      <c r="AJ234" s="24"/>
      <c r="AK234" s="24"/>
      <c r="AL234" s="24" t="s">
        <v>706</v>
      </c>
      <c r="AM234" s="24"/>
      <c r="AN234" s="24"/>
      <c r="AO234" s="24"/>
      <c r="AP234" s="24"/>
      <c r="AQ234" s="24"/>
      <c r="AR234" s="24"/>
      <c r="AS234" s="24"/>
      <c r="AT234" s="24" t="s">
        <v>706</v>
      </c>
      <c r="AU234" s="24"/>
      <c r="AV234" s="24"/>
      <c r="AW234" s="24"/>
      <c r="AX234" s="24"/>
      <c r="AY234" s="24"/>
      <c r="AZ234" s="24"/>
      <c r="BA234" s="24"/>
      <c r="BB234" s="24"/>
      <c r="BC234" s="24"/>
      <c r="BD234" s="24"/>
      <c r="BE234" s="24"/>
      <c r="BF234" s="24"/>
      <c r="BG234" s="24"/>
      <c r="BH234" s="24"/>
    </row>
    <row r="235" spans="9:60" x14ac:dyDescent="0.25">
      <c r="I235" t="s">
        <v>1214</v>
      </c>
      <c r="J235" t="s">
        <v>717</v>
      </c>
      <c r="K235" t="str">
        <f t="shared" si="5"/>
        <v>CómbitaBoyaca</v>
      </c>
      <c r="W235" t="s">
        <v>1215</v>
      </c>
      <c r="X235">
        <v>235</v>
      </c>
      <c r="AH235" s="24"/>
      <c r="AI235" s="24"/>
      <c r="AJ235" s="24"/>
      <c r="AK235" s="24"/>
      <c r="AL235" s="24"/>
      <c r="AM235" s="24"/>
      <c r="AN235" s="24"/>
      <c r="AO235" s="24"/>
      <c r="AP235" s="24"/>
      <c r="AQ235" s="24"/>
      <c r="AR235" s="24"/>
      <c r="AS235" s="24"/>
      <c r="AT235" s="24"/>
      <c r="AU235" s="24"/>
      <c r="AV235" s="24"/>
      <c r="AW235" s="24"/>
      <c r="AX235" s="24"/>
      <c r="AY235" s="24"/>
      <c r="AZ235" s="24"/>
      <c r="BA235" s="24"/>
      <c r="BB235" s="24"/>
      <c r="BC235" s="24"/>
      <c r="BD235" s="24"/>
      <c r="BE235" s="24"/>
      <c r="BF235" s="24"/>
      <c r="BG235" s="24"/>
      <c r="BH235" s="24"/>
    </row>
    <row r="236" spans="9:60" x14ac:dyDescent="0.25">
      <c r="I236" t="s">
        <v>249</v>
      </c>
      <c r="J236" t="s">
        <v>669</v>
      </c>
      <c r="K236" t="str">
        <f t="shared" si="5"/>
        <v>ConcepciónAntioquia</v>
      </c>
      <c r="W236" t="s">
        <v>1216</v>
      </c>
      <c r="X236">
        <v>236</v>
      </c>
      <c r="AH236" s="24"/>
      <c r="AI236" s="24"/>
      <c r="AJ236" s="24"/>
      <c r="AK236" s="24"/>
      <c r="AL236" s="24"/>
      <c r="AM236" s="24"/>
      <c r="AN236" s="24"/>
      <c r="AO236" s="24"/>
      <c r="AP236" s="24"/>
      <c r="AQ236" s="24"/>
      <c r="AR236" s="24"/>
      <c r="AS236" s="24"/>
      <c r="AT236" s="24"/>
      <c r="AU236" s="24"/>
      <c r="AV236" s="24"/>
      <c r="AW236" s="24"/>
      <c r="AX236" s="24"/>
      <c r="AY236" s="24"/>
      <c r="AZ236" s="24"/>
      <c r="BA236" s="24"/>
      <c r="BB236" s="24"/>
      <c r="BC236" s="24"/>
      <c r="BD236" s="24"/>
      <c r="BE236" s="24"/>
      <c r="BF236" s="24"/>
      <c r="BG236" s="24"/>
      <c r="BH236" s="24"/>
    </row>
    <row r="237" spans="9:60" x14ac:dyDescent="0.25">
      <c r="I237" t="s">
        <v>249</v>
      </c>
      <c r="J237" t="s">
        <v>730</v>
      </c>
      <c r="K237" t="str">
        <f t="shared" si="5"/>
        <v>ConcepciónSantander</v>
      </c>
      <c r="W237" t="s">
        <v>1217</v>
      </c>
      <c r="X237">
        <v>237</v>
      </c>
      <c r="AH237" s="24"/>
      <c r="AI237" s="24"/>
      <c r="AJ237" s="24"/>
      <c r="AK237" s="24"/>
      <c r="AL237" s="24"/>
      <c r="AM237" s="24"/>
      <c r="AN237" s="24"/>
      <c r="AO237" s="24"/>
      <c r="AP237" s="24"/>
      <c r="AQ237" s="24"/>
      <c r="AR237" s="24"/>
      <c r="AS237" s="24"/>
      <c r="AT237" s="24"/>
      <c r="AU237" s="24"/>
      <c r="AV237" s="24"/>
      <c r="AW237" s="24"/>
      <c r="AX237" s="24"/>
      <c r="AY237" s="24"/>
      <c r="AZ237" s="24"/>
      <c r="BA237" s="24"/>
      <c r="BB237" s="24"/>
      <c r="BC237" s="24"/>
      <c r="BD237" s="24"/>
      <c r="BE237" s="24"/>
      <c r="BF237" s="24"/>
      <c r="BG237" s="24"/>
      <c r="BH237" s="24"/>
    </row>
    <row r="238" spans="9:60" x14ac:dyDescent="0.25">
      <c r="I238" t="s">
        <v>437</v>
      </c>
      <c r="J238" t="s">
        <v>669</v>
      </c>
      <c r="K238" t="str">
        <f t="shared" si="5"/>
        <v>ConcordiaAntioquia</v>
      </c>
      <c r="W238" t="s">
        <v>1218</v>
      </c>
      <c r="X238">
        <v>238</v>
      </c>
      <c r="AH238" s="24"/>
      <c r="AI238" s="24"/>
      <c r="AJ238" s="24"/>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row>
    <row r="239" spans="9:60" x14ac:dyDescent="0.25">
      <c r="I239" t="s">
        <v>437</v>
      </c>
      <c r="J239" t="s">
        <v>766</v>
      </c>
      <c r="K239" t="str">
        <f t="shared" si="5"/>
        <v>ConcordiaMagdalena</v>
      </c>
      <c r="W239" t="s">
        <v>1219</v>
      </c>
      <c r="X239">
        <v>239</v>
      </c>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row>
    <row r="240" spans="9:60" x14ac:dyDescent="0.25">
      <c r="I240" t="s">
        <v>1220</v>
      </c>
      <c r="J240" t="s">
        <v>701</v>
      </c>
      <c r="K240" t="str">
        <f t="shared" si="5"/>
        <v>CondotoChoco</v>
      </c>
      <c r="W240" t="s">
        <v>1221</v>
      </c>
      <c r="X240">
        <v>240</v>
      </c>
      <c r="AH240" s="24"/>
      <c r="AI240" s="24"/>
      <c r="AJ240" s="24"/>
      <c r="AK240" s="24"/>
      <c r="AL240" s="24"/>
      <c r="AM240" s="24"/>
      <c r="AN240" s="24"/>
      <c r="AO240" s="24"/>
      <c r="AP240" s="24"/>
      <c r="AQ240" s="24"/>
      <c r="AR240" s="24"/>
      <c r="AS240" s="24"/>
      <c r="AT240" s="24"/>
      <c r="AU240" s="24"/>
      <c r="AV240" s="24"/>
      <c r="AW240" s="24"/>
      <c r="AX240" s="24"/>
      <c r="AY240" s="24"/>
      <c r="AZ240" s="24"/>
      <c r="BA240" s="24"/>
      <c r="BB240" s="24"/>
      <c r="BC240" s="24"/>
      <c r="BD240" s="24"/>
      <c r="BE240" s="24"/>
      <c r="BF240" s="24"/>
      <c r="BG240" s="24"/>
      <c r="BH240" s="24"/>
    </row>
    <row r="241" spans="9:60" x14ac:dyDescent="0.25">
      <c r="I241" t="s">
        <v>1222</v>
      </c>
      <c r="J241" t="s">
        <v>730</v>
      </c>
      <c r="K241" t="str">
        <f t="shared" si="5"/>
        <v>ConfinesSantander</v>
      </c>
      <c r="W241" t="s">
        <v>1223</v>
      </c>
      <c r="X241">
        <v>241</v>
      </c>
      <c r="AH241" s="24"/>
      <c r="AI241" s="24"/>
      <c r="AJ241" s="24"/>
      <c r="AK241" s="24"/>
      <c r="AL241" s="24"/>
      <c r="AM241" s="24"/>
      <c r="AN241" s="24"/>
      <c r="AO241" s="24"/>
      <c r="AP241" s="24"/>
      <c r="AQ241" s="24"/>
      <c r="AR241" s="24"/>
      <c r="AS241" s="24"/>
      <c r="AT241" s="24"/>
      <c r="AU241" s="24"/>
      <c r="AV241" s="24"/>
      <c r="AW241" s="24"/>
      <c r="AX241" s="24"/>
      <c r="AY241" s="24"/>
      <c r="AZ241" s="24"/>
      <c r="BA241" s="24"/>
      <c r="BB241" s="24"/>
      <c r="BC241" s="24"/>
      <c r="BD241" s="24"/>
      <c r="BE241" s="24"/>
      <c r="BF241" s="24"/>
      <c r="BG241" s="24"/>
      <c r="BH241" s="24"/>
    </row>
    <row r="242" spans="9:60" x14ac:dyDescent="0.25">
      <c r="I242" t="s">
        <v>1224</v>
      </c>
      <c r="J242" t="s">
        <v>455</v>
      </c>
      <c r="K242" t="str">
        <f t="shared" si="5"/>
        <v>ConsacaNariño</v>
      </c>
      <c r="W242" t="s">
        <v>1225</v>
      </c>
      <c r="X242">
        <v>242</v>
      </c>
      <c r="AH242" s="24"/>
      <c r="AI242" s="24"/>
      <c r="AJ242" s="24"/>
      <c r="AK242" s="24"/>
      <c r="AL242" s="24"/>
      <c r="AM242" s="24"/>
      <c r="AN242" s="24"/>
      <c r="AO242" s="24"/>
      <c r="AP242" s="24"/>
      <c r="AQ242" s="24"/>
      <c r="AR242" s="24"/>
      <c r="AS242" s="24"/>
      <c r="AT242" s="24"/>
      <c r="AU242" s="24"/>
      <c r="AV242" s="24"/>
      <c r="AW242" s="24"/>
      <c r="AX242" s="24"/>
      <c r="AY242" s="24"/>
      <c r="AZ242" s="24"/>
      <c r="BA242" s="24"/>
      <c r="BB242" s="24"/>
      <c r="BC242" s="24"/>
      <c r="BD242" s="24"/>
      <c r="BE242" s="24"/>
      <c r="BF242" s="24"/>
      <c r="BG242" s="24"/>
      <c r="BH242" s="24"/>
    </row>
    <row r="243" spans="9:60" x14ac:dyDescent="0.25">
      <c r="I243" t="s">
        <v>250</v>
      </c>
      <c r="J243" t="s">
        <v>455</v>
      </c>
      <c r="K243" t="str">
        <f t="shared" si="5"/>
        <v>ContaderoNariño</v>
      </c>
      <c r="W243" t="s">
        <v>1226</v>
      </c>
      <c r="X243">
        <v>243</v>
      </c>
      <c r="AH243" s="24"/>
      <c r="AI243" s="24"/>
      <c r="AJ243" s="24"/>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row>
    <row r="244" spans="9:60" x14ac:dyDescent="0.25">
      <c r="I244" t="s">
        <v>251</v>
      </c>
      <c r="J244" t="s">
        <v>730</v>
      </c>
      <c r="K244" t="str">
        <f t="shared" si="5"/>
        <v>ContrataciónSantander</v>
      </c>
      <c r="W244" t="s">
        <v>1227</v>
      </c>
      <c r="X244">
        <v>244</v>
      </c>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c r="BE244" s="24"/>
      <c r="BF244" s="24"/>
      <c r="BG244" s="24"/>
      <c r="BH244" s="24"/>
    </row>
    <row r="245" spans="9:60" x14ac:dyDescent="0.25">
      <c r="I245" t="s">
        <v>518</v>
      </c>
      <c r="J245" t="s">
        <v>687</v>
      </c>
      <c r="K245" t="str">
        <f t="shared" si="5"/>
        <v>ConvenciónNorte de Santander</v>
      </c>
      <c r="W245" t="s">
        <v>1228</v>
      </c>
      <c r="X245">
        <v>245</v>
      </c>
      <c r="AH245" s="24"/>
      <c r="AI245" s="24"/>
      <c r="AJ245" s="24"/>
      <c r="AK245" s="24"/>
      <c r="AL245" s="24"/>
      <c r="AM245" s="24"/>
      <c r="AN245" s="24"/>
      <c r="AO245" s="24"/>
      <c r="AP245" s="24"/>
      <c r="AQ245" s="24"/>
      <c r="AR245" s="24"/>
      <c r="AS245" s="24"/>
      <c r="AT245" s="24"/>
      <c r="AU245" s="24"/>
      <c r="AV245" s="24"/>
      <c r="AW245" s="24"/>
      <c r="AX245" s="24"/>
      <c r="AY245" s="24"/>
      <c r="AZ245" s="24"/>
      <c r="BA245" s="24"/>
      <c r="BB245" s="24"/>
      <c r="BC245" s="24"/>
      <c r="BD245" s="24"/>
      <c r="BE245" s="24"/>
      <c r="BF245" s="24"/>
      <c r="BG245" s="24"/>
      <c r="BH245" s="24"/>
    </row>
    <row r="246" spans="9:60" x14ac:dyDescent="0.25">
      <c r="I246" t="s">
        <v>1229</v>
      </c>
      <c r="J246" t="s">
        <v>669</v>
      </c>
      <c r="K246" t="str">
        <f t="shared" si="5"/>
        <v>CopacabanaAntioquia</v>
      </c>
      <c r="W246" t="s">
        <v>1230</v>
      </c>
      <c r="X246">
        <v>246</v>
      </c>
      <c r="AH246" s="24"/>
      <c r="AI246" s="24"/>
      <c r="AJ246" s="24"/>
      <c r="AK246" s="24"/>
      <c r="AL246" s="24"/>
      <c r="AM246" s="24"/>
      <c r="AN246" s="24"/>
      <c r="AO246" s="24"/>
      <c r="AP246" s="24"/>
      <c r="AQ246" s="24"/>
      <c r="AR246" s="24"/>
      <c r="AS246" s="24"/>
      <c r="AT246" s="24"/>
      <c r="AU246" s="24"/>
      <c r="AV246" s="24"/>
      <c r="AW246" s="24"/>
      <c r="AX246" s="24"/>
      <c r="AY246" s="24"/>
      <c r="AZ246" s="24"/>
      <c r="BA246" s="24"/>
      <c r="BB246" s="24"/>
      <c r="BC246" s="24"/>
      <c r="BD246" s="24"/>
      <c r="BE246" s="24"/>
      <c r="BF246" s="24"/>
      <c r="BG246" s="24"/>
      <c r="BH246" s="24"/>
    </row>
    <row r="247" spans="9:60" x14ac:dyDescent="0.25">
      <c r="I247" t="s">
        <v>1231</v>
      </c>
      <c r="J247" t="s">
        <v>717</v>
      </c>
      <c r="K247" t="str">
        <f t="shared" si="5"/>
        <v>CoperBoyaca</v>
      </c>
      <c r="W247" t="s">
        <v>1232</v>
      </c>
      <c r="X247">
        <v>247</v>
      </c>
      <c r="AH247" s="24"/>
      <c r="AI247" s="24"/>
      <c r="AJ247" s="24"/>
      <c r="AK247" s="24"/>
      <c r="AL247" s="24"/>
      <c r="AM247" s="24"/>
      <c r="AN247" s="24"/>
      <c r="AO247" s="24"/>
      <c r="AP247" s="24"/>
      <c r="AQ247" s="24"/>
      <c r="AR247" s="24"/>
      <c r="AS247" s="24"/>
      <c r="AT247" s="24"/>
      <c r="AU247" s="24"/>
      <c r="AV247" s="24"/>
      <c r="AW247" s="24"/>
      <c r="AX247" s="24"/>
      <c r="AY247" s="24"/>
      <c r="AZ247" s="24"/>
      <c r="BA247" s="24"/>
      <c r="BB247" s="24"/>
      <c r="BC247" s="24"/>
      <c r="BD247" s="24"/>
      <c r="BE247" s="24"/>
      <c r="BF247" s="24"/>
      <c r="BG247" s="24"/>
      <c r="BH247" s="24"/>
    </row>
    <row r="248" spans="9:60" x14ac:dyDescent="0.25">
      <c r="I248" t="s">
        <v>1233</v>
      </c>
      <c r="J248" t="s">
        <v>712</v>
      </c>
      <c r="K248" t="str">
        <f t="shared" si="5"/>
        <v>CórdobaBolivar</v>
      </c>
      <c r="W248" t="s">
        <v>1234</v>
      </c>
      <c r="X248">
        <v>248</v>
      </c>
      <c r="AH248" s="24"/>
      <c r="AI248" s="24"/>
      <c r="AJ248" s="24"/>
      <c r="AK248" s="24"/>
      <c r="AL248" s="24"/>
      <c r="AM248" s="24"/>
      <c r="AN248" s="24"/>
      <c r="AO248" s="24"/>
      <c r="AP248" s="24"/>
      <c r="AQ248" s="24"/>
      <c r="AR248" s="24"/>
      <c r="AS248" s="24"/>
      <c r="AT248" s="24"/>
      <c r="AU248" s="24"/>
      <c r="AV248" s="24"/>
      <c r="AW248" s="24"/>
      <c r="AX248" s="24"/>
      <c r="AY248" s="24"/>
      <c r="AZ248" s="24"/>
      <c r="BA248" s="24"/>
      <c r="BB248" s="24"/>
      <c r="BC248" s="24"/>
      <c r="BD248" s="24"/>
      <c r="BE248" s="24"/>
      <c r="BF248" s="24"/>
      <c r="BG248" s="24"/>
      <c r="BH248" s="24"/>
    </row>
    <row r="249" spans="9:60" x14ac:dyDescent="0.25">
      <c r="I249" t="s">
        <v>1233</v>
      </c>
      <c r="J249" t="s">
        <v>455</v>
      </c>
      <c r="K249" t="str">
        <f t="shared" si="5"/>
        <v>CórdobaNariño</v>
      </c>
      <c r="W249" t="s">
        <v>1235</v>
      </c>
      <c r="X249">
        <v>249</v>
      </c>
      <c r="AH249" s="24"/>
      <c r="AI249" s="24"/>
      <c r="AJ249" s="24"/>
      <c r="AK249" s="24"/>
      <c r="AL249" s="24"/>
      <c r="AM249" s="24"/>
      <c r="AN249" s="24"/>
      <c r="AO249" s="24"/>
      <c r="AP249" s="24"/>
      <c r="AQ249" s="24"/>
      <c r="AR249" s="24"/>
      <c r="AS249" s="24"/>
      <c r="AT249" s="24"/>
      <c r="AU249" s="24"/>
      <c r="AV249" s="24"/>
      <c r="AW249" s="24"/>
      <c r="AX249" s="24"/>
      <c r="AY249" s="24"/>
      <c r="AZ249" s="24"/>
      <c r="BA249" s="24"/>
      <c r="BB249" s="24"/>
      <c r="BC249" s="24"/>
      <c r="BD249" s="24"/>
      <c r="BE249" s="24"/>
      <c r="BF249" s="24"/>
      <c r="BG249" s="24"/>
      <c r="BH249" s="24"/>
    </row>
    <row r="250" spans="9:60" x14ac:dyDescent="0.25">
      <c r="I250" t="s">
        <v>1233</v>
      </c>
      <c r="J250" t="s">
        <v>776</v>
      </c>
      <c r="K250" t="str">
        <f t="shared" si="5"/>
        <v>CórdobaQuindio</v>
      </c>
      <c r="W250" t="s">
        <v>1236</v>
      </c>
      <c r="X250">
        <v>250</v>
      </c>
      <c r="AH250" s="24"/>
      <c r="AI250" s="24"/>
      <c r="AJ250" s="24"/>
      <c r="AK250" s="24"/>
      <c r="AL250" s="24"/>
      <c r="AM250" s="24"/>
      <c r="AN250" s="24"/>
      <c r="AO250" s="24"/>
      <c r="AP250" s="24"/>
      <c r="AQ250" s="24"/>
      <c r="AR250" s="24"/>
      <c r="AS250" s="24"/>
      <c r="AT250" s="24"/>
      <c r="AU250" s="24"/>
      <c r="AV250" s="24"/>
      <c r="AW250" s="24"/>
      <c r="AX250" s="24"/>
      <c r="AY250" s="24"/>
      <c r="AZ250" s="24"/>
      <c r="BA250" s="24"/>
      <c r="BB250" s="24"/>
      <c r="BC250" s="24"/>
      <c r="BD250" s="24"/>
      <c r="BE250" s="24"/>
      <c r="BF250" s="24"/>
      <c r="BG250" s="24"/>
      <c r="BH250" s="24"/>
    </row>
    <row r="251" spans="9:60" x14ac:dyDescent="0.25">
      <c r="I251" t="s">
        <v>1237</v>
      </c>
      <c r="J251" t="s">
        <v>735</v>
      </c>
      <c r="K251" t="str">
        <f t="shared" si="5"/>
        <v>CorintoCauca</v>
      </c>
      <c r="W251" t="s">
        <v>1238</v>
      </c>
      <c r="X251">
        <v>251</v>
      </c>
      <c r="AH251" s="24"/>
      <c r="AI251" s="24"/>
      <c r="AJ251" s="24"/>
      <c r="AK251" s="24"/>
      <c r="AL251" s="24"/>
      <c r="AM251" s="24"/>
      <c r="AN251" s="24"/>
      <c r="AO251" s="24"/>
      <c r="AP251" s="24"/>
      <c r="AQ251" s="24"/>
      <c r="AR251" s="24"/>
      <c r="AS251" s="24"/>
      <c r="AT251" s="24"/>
      <c r="AU251" s="24"/>
      <c r="AV251" s="24"/>
      <c r="AW251" s="24"/>
      <c r="AX251" s="24"/>
      <c r="AY251" s="24"/>
      <c r="AZ251" s="24"/>
      <c r="BA251" s="24"/>
      <c r="BB251" s="24"/>
      <c r="BC251" s="24"/>
      <c r="BD251" s="24"/>
      <c r="BE251" s="24"/>
      <c r="BF251" s="24"/>
      <c r="BG251" s="24"/>
      <c r="BH251" s="24"/>
    </row>
    <row r="252" spans="9:60" x14ac:dyDescent="0.25">
      <c r="I252" t="s">
        <v>252</v>
      </c>
      <c r="J252" t="s">
        <v>730</v>
      </c>
      <c r="K252" t="str">
        <f t="shared" si="5"/>
        <v>CoromoroSantander</v>
      </c>
      <c r="W252" t="s">
        <v>1239</v>
      </c>
      <c r="X252">
        <v>252</v>
      </c>
      <c r="AH252" s="24"/>
      <c r="AI252" s="24"/>
      <c r="AJ252" s="24"/>
      <c r="AK252" s="24"/>
      <c r="AL252" s="24"/>
      <c r="AM252" s="24"/>
      <c r="AN252" s="24"/>
      <c r="AO252" s="24"/>
      <c r="AP252" s="24"/>
      <c r="AQ252" s="24"/>
      <c r="AR252" s="24"/>
      <c r="AS252" s="24"/>
      <c r="AT252" s="24"/>
      <c r="AU252" s="24"/>
      <c r="AV252" s="24"/>
      <c r="AW252" s="24"/>
      <c r="AX252" s="24"/>
      <c r="AY252" s="24"/>
      <c r="AZ252" s="24"/>
      <c r="BA252" s="24"/>
      <c r="BB252" s="24"/>
      <c r="BC252" s="24"/>
      <c r="BD252" s="24"/>
      <c r="BE252" s="24"/>
      <c r="BF252" s="24"/>
      <c r="BG252" s="24"/>
      <c r="BH252" s="24"/>
    </row>
    <row r="253" spans="9:60" x14ac:dyDescent="0.25">
      <c r="I253" t="s">
        <v>1240</v>
      </c>
      <c r="J253" t="s">
        <v>787</v>
      </c>
      <c r="K253" t="str">
        <f t="shared" si="5"/>
        <v>CorozalSucre</v>
      </c>
      <c r="W253" t="s">
        <v>1241</v>
      </c>
      <c r="X253">
        <v>253</v>
      </c>
      <c r="AH253" s="24"/>
      <c r="AI253" s="24"/>
      <c r="AJ253" s="24"/>
      <c r="AK253" s="24"/>
      <c r="AL253" s="24"/>
      <c r="AM253" s="24"/>
      <c r="AN253" s="24"/>
      <c r="AO253" s="24"/>
      <c r="AP253" s="24"/>
      <c r="AQ253" s="24"/>
      <c r="AR253" s="24"/>
      <c r="AS253" s="24"/>
      <c r="AT253" s="24"/>
      <c r="AU253" s="24"/>
      <c r="AV253" s="24"/>
      <c r="AW253" s="24"/>
      <c r="AX253" s="24"/>
      <c r="AY253" s="24"/>
      <c r="AZ253" s="24"/>
      <c r="BA253" s="24"/>
      <c r="BB253" s="24"/>
      <c r="BC253" s="24"/>
      <c r="BD253" s="24"/>
      <c r="BE253" s="24"/>
      <c r="BF253" s="24"/>
      <c r="BG253" s="24"/>
      <c r="BH253" s="24"/>
    </row>
    <row r="254" spans="9:60" x14ac:dyDescent="0.25">
      <c r="I254" t="s">
        <v>1242</v>
      </c>
      <c r="J254" t="s">
        <v>717</v>
      </c>
      <c r="K254" t="str">
        <f t="shared" si="5"/>
        <v>CorralesBoyaca</v>
      </c>
      <c r="W254" t="s">
        <v>1243</v>
      </c>
      <c r="X254">
        <v>254</v>
      </c>
      <c r="AH254" s="24"/>
      <c r="AI254" s="24"/>
      <c r="AJ254" s="24"/>
      <c r="AK254" s="24"/>
      <c r="AL254" s="24"/>
      <c r="AM254" s="24"/>
      <c r="AN254" s="24"/>
      <c r="AO254" s="24"/>
      <c r="AP254" s="24"/>
      <c r="AQ254" s="24"/>
      <c r="AR254" s="24"/>
      <c r="AS254" s="24"/>
      <c r="AT254" s="24"/>
      <c r="AU254" s="24"/>
      <c r="AV254" s="24"/>
      <c r="AW254" s="24"/>
      <c r="AX254" s="24"/>
      <c r="AY254" s="24"/>
      <c r="AZ254" s="24"/>
      <c r="BA254" s="24"/>
      <c r="BB254" s="24"/>
      <c r="BC254" s="24"/>
      <c r="BD254" s="24"/>
      <c r="BE254" s="24"/>
      <c r="BF254" s="24"/>
      <c r="BG254" s="24"/>
      <c r="BH254" s="24"/>
    </row>
    <row r="255" spans="9:60" x14ac:dyDescent="0.25">
      <c r="I255" t="s">
        <v>1244</v>
      </c>
      <c r="J255" t="s">
        <v>721</v>
      </c>
      <c r="K255" t="str">
        <f t="shared" si="5"/>
        <v>CotaCundinamarca</v>
      </c>
      <c r="W255" t="s">
        <v>1245</v>
      </c>
      <c r="X255">
        <v>255</v>
      </c>
      <c r="AH255" s="24"/>
      <c r="AI255" s="24"/>
      <c r="AJ255" s="24"/>
      <c r="AK255" s="24"/>
      <c r="AL255" s="24"/>
      <c r="AM255" s="24"/>
      <c r="AN255" s="24"/>
      <c r="AO255" s="24"/>
      <c r="AP255" s="24"/>
      <c r="AQ255" s="24"/>
      <c r="AR255" s="24"/>
      <c r="AS255" s="24"/>
      <c r="AT255" s="24"/>
      <c r="AU255" s="24"/>
      <c r="AV255" s="24"/>
      <c r="AW255" s="24"/>
      <c r="AX255" s="24"/>
      <c r="AY255" s="24"/>
      <c r="AZ255" s="24"/>
      <c r="BA255" s="24"/>
      <c r="BB255" s="24"/>
      <c r="BC255" s="24"/>
      <c r="BD255" s="24"/>
      <c r="BE255" s="24"/>
      <c r="BF255" s="24"/>
      <c r="BG255" s="24"/>
      <c r="BH255" s="24"/>
    </row>
    <row r="256" spans="9:60" x14ac:dyDescent="0.25">
      <c r="I256" t="s">
        <v>1246</v>
      </c>
      <c r="J256" t="s">
        <v>748</v>
      </c>
      <c r="K256" t="str">
        <f t="shared" si="5"/>
        <v>CotorraCordoba</v>
      </c>
      <c r="W256" t="s">
        <v>1247</v>
      </c>
      <c r="X256">
        <v>256</v>
      </c>
      <c r="AH256" s="24"/>
      <c r="AI256" s="24"/>
      <c r="AJ256" s="24"/>
      <c r="AK256" s="24"/>
      <c r="AL256" s="24"/>
      <c r="AM256" s="24"/>
      <c r="AN256" s="24"/>
      <c r="AO256" s="24"/>
      <c r="AP256" s="24"/>
      <c r="AQ256" s="24"/>
      <c r="AR256" s="24"/>
      <c r="AS256" s="24"/>
      <c r="AT256" s="24"/>
      <c r="AU256" s="24"/>
      <c r="AV256" s="24"/>
      <c r="AW256" s="24"/>
      <c r="AX256" s="24"/>
      <c r="AY256" s="24"/>
      <c r="AZ256" s="24"/>
      <c r="BA256" s="24"/>
      <c r="BB256" s="24"/>
      <c r="BC256" s="24"/>
      <c r="BD256" s="24"/>
      <c r="BE256" s="24"/>
      <c r="BF256" s="24"/>
      <c r="BG256" s="24"/>
      <c r="BH256" s="24"/>
    </row>
    <row r="257" spans="9:60" x14ac:dyDescent="0.25">
      <c r="I257" t="s">
        <v>1248</v>
      </c>
      <c r="J257" t="s">
        <v>717</v>
      </c>
      <c r="K257" t="str">
        <f t="shared" ref="K257:K320" si="7">_xlfn.CONCAT(TRIM(I257),TRIM(J257))</f>
        <v>CovarachíaBoyaca</v>
      </c>
      <c r="W257" t="s">
        <v>1249</v>
      </c>
      <c r="X257">
        <v>257</v>
      </c>
      <c r="AH257" s="24"/>
      <c r="AI257" s="24"/>
      <c r="AJ257" s="24"/>
      <c r="AK257" s="24"/>
      <c r="AL257" s="24"/>
      <c r="AM257" s="24"/>
      <c r="AN257" s="24"/>
      <c r="AO257" s="24"/>
      <c r="AP257" s="24"/>
      <c r="AQ257" s="24"/>
      <c r="AR257" s="24"/>
      <c r="AS257" s="24"/>
      <c r="AT257" s="24"/>
      <c r="AU257" s="24"/>
      <c r="AV257" s="24"/>
      <c r="AW257" s="24"/>
      <c r="AX257" s="24"/>
      <c r="AY257" s="24"/>
      <c r="AZ257" s="24"/>
      <c r="BA257" s="24"/>
      <c r="BB257" s="24"/>
      <c r="BC257" s="24"/>
      <c r="BD257" s="24"/>
      <c r="BE257" s="24"/>
      <c r="BF257" s="24"/>
      <c r="BG257" s="24"/>
      <c r="BH257" s="24"/>
    </row>
    <row r="258" spans="9:60" x14ac:dyDescent="0.25">
      <c r="I258" t="s">
        <v>1250</v>
      </c>
      <c r="J258" t="s">
        <v>787</v>
      </c>
      <c r="K258" t="str">
        <f t="shared" si="7"/>
        <v>CoveñasSucre</v>
      </c>
      <c r="W258" t="s">
        <v>1251</v>
      </c>
      <c r="X258">
        <v>258</v>
      </c>
      <c r="AH258" s="24"/>
      <c r="AI258" s="24"/>
      <c r="AJ258" s="24"/>
      <c r="AK258" s="24"/>
      <c r="AL258" s="24"/>
      <c r="AM258" s="24"/>
      <c r="AN258" s="24"/>
      <c r="AO258" s="24"/>
      <c r="AP258" s="24"/>
      <c r="AQ258" s="24"/>
      <c r="AR258" s="24"/>
      <c r="AS258" s="24"/>
      <c r="AT258" s="24"/>
      <c r="AU258" s="24"/>
      <c r="AV258" s="24"/>
      <c r="AW258" s="24"/>
      <c r="AX258" s="24"/>
      <c r="AY258" s="24"/>
      <c r="AZ258" s="24"/>
      <c r="BA258" s="24"/>
      <c r="BB258" s="24"/>
      <c r="BC258" s="24"/>
      <c r="BD258" s="24"/>
      <c r="BE258" s="24"/>
      <c r="BF258" s="24"/>
      <c r="BG258" s="24"/>
      <c r="BH258" s="24"/>
    </row>
    <row r="259" spans="9:60" x14ac:dyDescent="0.25">
      <c r="I259" t="s">
        <v>1252</v>
      </c>
      <c r="J259" t="s">
        <v>784</v>
      </c>
      <c r="K259" t="str">
        <f t="shared" si="7"/>
        <v>CoyaimaTolima</v>
      </c>
      <c r="W259" t="s">
        <v>1253</v>
      </c>
      <c r="X259">
        <v>259</v>
      </c>
      <c r="AH259" s="24"/>
      <c r="AI259" s="24"/>
      <c r="AJ259" s="24"/>
      <c r="AK259" s="24"/>
      <c r="AL259" s="24"/>
      <c r="AM259" s="24"/>
      <c r="AN259" s="24"/>
      <c r="AO259" s="24"/>
      <c r="AP259" s="24"/>
      <c r="AQ259" s="24"/>
      <c r="AR259" s="24"/>
      <c r="AS259" s="24"/>
      <c r="AT259" s="24"/>
      <c r="AU259" s="24"/>
      <c r="AV259" s="24"/>
      <c r="AW259" s="24"/>
      <c r="AX259" s="24"/>
      <c r="AY259" s="24"/>
      <c r="AZ259" s="24"/>
      <c r="BA259" s="24"/>
      <c r="BB259" s="24"/>
      <c r="BC259" s="24"/>
      <c r="BD259" s="24"/>
      <c r="BE259" s="24"/>
      <c r="BF259" s="24"/>
      <c r="BG259" s="24"/>
      <c r="BH259" s="24"/>
    </row>
    <row r="260" spans="9:60" x14ac:dyDescent="0.25">
      <c r="I260" t="s">
        <v>1254</v>
      </c>
      <c r="J260" t="s">
        <v>497</v>
      </c>
      <c r="K260" t="str">
        <f t="shared" si="7"/>
        <v>Cravo NorteArauca</v>
      </c>
      <c r="W260" t="s">
        <v>1255</v>
      </c>
      <c r="X260">
        <v>260</v>
      </c>
      <c r="AH260" s="24"/>
      <c r="AI260" s="24"/>
      <c r="AJ260" s="24"/>
      <c r="AK260" s="24"/>
      <c r="AL260" s="24"/>
      <c r="AM260" s="24"/>
      <c r="AN260" s="24"/>
      <c r="AO260" s="24"/>
      <c r="AP260" s="24"/>
      <c r="AQ260" s="24"/>
      <c r="AR260" s="24"/>
      <c r="AS260" s="24"/>
      <c r="AT260" s="24"/>
      <c r="AU260" s="24"/>
      <c r="AV260" s="24"/>
      <c r="AW260" s="24"/>
      <c r="AX260" s="24"/>
      <c r="AY260" s="24"/>
      <c r="AZ260" s="24"/>
      <c r="BA260" s="24"/>
      <c r="BB260" s="24"/>
      <c r="BC260" s="24"/>
      <c r="BD260" s="24"/>
      <c r="BE260" s="24"/>
      <c r="BF260" s="24"/>
      <c r="BG260" s="24"/>
      <c r="BH260" s="24"/>
    </row>
    <row r="261" spans="9:60" x14ac:dyDescent="0.25">
      <c r="I261" t="s">
        <v>1256</v>
      </c>
      <c r="J261" t="s">
        <v>455</v>
      </c>
      <c r="K261" t="str">
        <f t="shared" si="7"/>
        <v>CuaspudNariño</v>
      </c>
      <c r="W261" t="s">
        <v>1257</v>
      </c>
      <c r="X261">
        <v>261</v>
      </c>
      <c r="AH261" s="24"/>
      <c r="AI261" s="24"/>
      <c r="AJ261" s="24"/>
      <c r="AK261" s="24"/>
      <c r="AL261" s="24"/>
      <c r="AM261" s="24"/>
      <c r="AN261" s="24"/>
      <c r="AO261" s="24"/>
      <c r="AP261" s="24"/>
      <c r="AQ261" s="24"/>
      <c r="AR261" s="24"/>
      <c r="AS261" s="24"/>
      <c r="AT261" s="24"/>
      <c r="AU261" s="24"/>
      <c r="AV261" s="24"/>
      <c r="AW261" s="24"/>
      <c r="AX261" s="24"/>
      <c r="AY261" s="24"/>
      <c r="AZ261" s="24"/>
      <c r="BA261" s="24"/>
      <c r="BB261" s="24"/>
      <c r="BC261" s="24"/>
      <c r="BD261" s="24"/>
      <c r="BE261" s="24"/>
      <c r="BF261" s="24"/>
      <c r="BG261" s="24"/>
      <c r="BH261" s="24"/>
    </row>
    <row r="262" spans="9:60" x14ac:dyDescent="0.25">
      <c r="I262" t="s">
        <v>1258</v>
      </c>
      <c r="J262" t="s">
        <v>717</v>
      </c>
      <c r="K262" t="str">
        <f t="shared" si="7"/>
        <v>CubaráBoyaca</v>
      </c>
      <c r="W262" t="s">
        <v>1259</v>
      </c>
      <c r="X262">
        <v>262</v>
      </c>
      <c r="AH262" s="24"/>
      <c r="AI262" s="24"/>
      <c r="AJ262" s="24"/>
      <c r="AK262" s="24"/>
      <c r="AL262" s="24"/>
      <c r="AM262" s="24"/>
      <c r="AN262" s="24"/>
      <c r="AO262" s="24"/>
      <c r="AP262" s="24"/>
      <c r="AQ262" s="24"/>
      <c r="AR262" s="24"/>
      <c r="AS262" s="24"/>
      <c r="AT262" s="24"/>
      <c r="AU262" s="24"/>
      <c r="AV262" s="24"/>
      <c r="AW262" s="24"/>
      <c r="AX262" s="24"/>
      <c r="AY262" s="24"/>
      <c r="AZ262" s="24"/>
      <c r="BA262" s="24"/>
      <c r="BB262" s="24"/>
      <c r="BC262" s="24"/>
      <c r="BD262" s="24"/>
      <c r="BE262" s="24"/>
      <c r="BF262" s="24"/>
      <c r="BG262" s="24"/>
      <c r="BH262" s="24"/>
    </row>
    <row r="263" spans="9:60" x14ac:dyDescent="0.25">
      <c r="I263" t="s">
        <v>1260</v>
      </c>
      <c r="J263" t="s">
        <v>697</v>
      </c>
      <c r="K263" t="str">
        <f t="shared" si="7"/>
        <v>CubarralMeta</v>
      </c>
      <c r="W263" t="s">
        <v>1261</v>
      </c>
      <c r="X263">
        <v>263</v>
      </c>
      <c r="AH263" s="24"/>
      <c r="AI263" s="24"/>
      <c r="AJ263" s="24"/>
      <c r="AK263" s="24"/>
      <c r="AL263" s="24"/>
      <c r="AM263" s="24"/>
      <c r="AN263" s="24"/>
      <c r="AO263" s="24"/>
      <c r="AP263" s="24"/>
      <c r="AQ263" s="24"/>
      <c r="AR263" s="24"/>
      <c r="AS263" s="24"/>
      <c r="AT263" s="24"/>
      <c r="AU263" s="24"/>
      <c r="AV263" s="24"/>
      <c r="AW263" s="24"/>
      <c r="AX263" s="24"/>
      <c r="AY263" s="24"/>
      <c r="AZ263" s="24"/>
      <c r="BA263" s="24"/>
      <c r="BB263" s="24"/>
      <c r="BC263" s="24"/>
      <c r="BD263" s="24"/>
      <c r="BE263" s="24"/>
      <c r="BF263" s="24"/>
      <c r="BG263" s="24"/>
      <c r="BH263" s="24"/>
    </row>
    <row r="264" spans="9:60" x14ac:dyDescent="0.25">
      <c r="I264" t="s">
        <v>253</v>
      </c>
      <c r="J264" t="s">
        <v>717</v>
      </c>
      <c r="K264" t="str">
        <f t="shared" si="7"/>
        <v>CucaitaBoyaca</v>
      </c>
      <c r="W264" t="s">
        <v>1262</v>
      </c>
      <c r="X264">
        <v>264</v>
      </c>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row>
    <row r="265" spans="9:60" x14ac:dyDescent="0.25">
      <c r="I265" t="s">
        <v>254</v>
      </c>
      <c r="J265" t="s">
        <v>721</v>
      </c>
      <c r="K265" t="str">
        <f t="shared" si="7"/>
        <v>CucunubáCundinamarca</v>
      </c>
      <c r="W265" t="s">
        <v>1263</v>
      </c>
      <c r="X265">
        <v>265</v>
      </c>
      <c r="AH265" s="24"/>
      <c r="AI265" s="24"/>
      <c r="AJ265" s="24"/>
      <c r="AK265" s="24"/>
      <c r="AL265" s="24"/>
      <c r="AM265" s="24"/>
      <c r="AN265" s="24"/>
      <c r="AO265" s="24"/>
      <c r="AP265" s="24"/>
      <c r="AQ265" s="24"/>
      <c r="AR265" s="24"/>
      <c r="AS265" s="24"/>
      <c r="AT265" s="24"/>
      <c r="AU265" s="24"/>
      <c r="AV265" s="24"/>
      <c r="AW265" s="24"/>
      <c r="AX265" s="24"/>
      <c r="AY265" s="24"/>
      <c r="AZ265" s="24"/>
      <c r="BA265" s="24"/>
      <c r="BB265" s="24"/>
      <c r="BC265" s="24"/>
      <c r="BD265" s="24"/>
      <c r="BE265" s="24"/>
      <c r="BF265" s="24"/>
      <c r="BG265" s="24"/>
      <c r="BH265" s="24"/>
    </row>
    <row r="266" spans="9:60" x14ac:dyDescent="0.25">
      <c r="I266" t="s">
        <v>1264</v>
      </c>
      <c r="J266" t="s">
        <v>687</v>
      </c>
      <c r="K266" t="str">
        <f t="shared" si="7"/>
        <v>CúcutaNorte de Santander</v>
      </c>
      <c r="W266" t="s">
        <v>1265</v>
      </c>
      <c r="X266">
        <v>266</v>
      </c>
      <c r="AH266" s="24"/>
      <c r="AI266" s="24"/>
      <c r="AJ266" s="24"/>
      <c r="AK266" s="24"/>
      <c r="AL266" s="24"/>
      <c r="AM266" s="24"/>
      <c r="AN266" s="24"/>
      <c r="AO266" s="24"/>
      <c r="AP266" s="24"/>
      <c r="AQ266" s="24"/>
      <c r="AR266" s="24"/>
      <c r="AS266" s="24"/>
      <c r="AT266" s="24"/>
      <c r="AU266" s="24"/>
      <c r="AV266" s="24"/>
      <c r="AW266" s="24"/>
      <c r="AX266" s="24"/>
      <c r="AY266" s="24"/>
      <c r="AZ266" s="24"/>
      <c r="BA266" s="24"/>
      <c r="BB266" s="24"/>
      <c r="BC266" s="24"/>
      <c r="BD266" s="24"/>
      <c r="BE266" s="24"/>
      <c r="BF266" s="24"/>
      <c r="BG266" s="24"/>
      <c r="BH266" s="24"/>
    </row>
    <row r="267" spans="9:60" x14ac:dyDescent="0.25">
      <c r="I267" t="s">
        <v>1266</v>
      </c>
      <c r="J267" t="s">
        <v>687</v>
      </c>
      <c r="K267" t="str">
        <f t="shared" si="7"/>
        <v>CucutillaNorte de Santander</v>
      </c>
      <c r="W267" t="s">
        <v>1267</v>
      </c>
      <c r="X267">
        <v>267</v>
      </c>
      <c r="AH267" s="24"/>
      <c r="AI267" s="24"/>
      <c r="AJ267" s="24"/>
      <c r="AK267" s="24"/>
      <c r="AL267" s="24"/>
      <c r="AM267" s="24"/>
      <c r="AN267" s="24"/>
      <c r="AO267" s="24"/>
      <c r="AP267" s="24"/>
      <c r="AQ267" s="24"/>
      <c r="AR267" s="24"/>
      <c r="AS267" s="24"/>
      <c r="AT267" s="24"/>
      <c r="AU267" s="24"/>
      <c r="AV267" s="24"/>
      <c r="AW267" s="24"/>
      <c r="AX267" s="24"/>
      <c r="AY267" s="24"/>
      <c r="AZ267" s="24"/>
      <c r="BA267" s="24"/>
      <c r="BB267" s="24"/>
      <c r="BC267" s="24"/>
      <c r="BD267" s="24"/>
      <c r="BE267" s="24"/>
      <c r="BF267" s="24"/>
      <c r="BG267" s="24"/>
      <c r="BH267" s="24"/>
    </row>
    <row r="268" spans="9:60" x14ac:dyDescent="0.25">
      <c r="I268" t="s">
        <v>1268</v>
      </c>
      <c r="J268" t="s">
        <v>717</v>
      </c>
      <c r="K268" t="str">
        <f t="shared" si="7"/>
        <v>CuítivaBoyaca</v>
      </c>
      <c r="W268" t="s">
        <v>1269</v>
      </c>
      <c r="X268">
        <v>268</v>
      </c>
      <c r="AH268" s="24"/>
      <c r="AI268" s="24"/>
      <c r="AJ268" s="24"/>
      <c r="AK268" s="24"/>
      <c r="AL268" s="24"/>
      <c r="AM268" s="24"/>
      <c r="AN268" s="24"/>
      <c r="AO268" s="24"/>
      <c r="AP268" s="24"/>
      <c r="AQ268" s="24"/>
      <c r="AR268" s="24"/>
      <c r="AS268" s="24"/>
      <c r="AT268" s="24"/>
      <c r="AU268" s="24"/>
      <c r="AV268" s="24"/>
      <c r="AW268" s="24"/>
      <c r="AX268" s="24"/>
      <c r="AY268" s="24"/>
      <c r="AZ268" s="24"/>
      <c r="BA268" s="24"/>
      <c r="BB268" s="24"/>
      <c r="BC268" s="24"/>
      <c r="BD268" s="24"/>
      <c r="BE268" s="24"/>
      <c r="BF268" s="24"/>
      <c r="BG268" s="24"/>
      <c r="BH268" s="24"/>
    </row>
    <row r="269" spans="9:60" x14ac:dyDescent="0.25">
      <c r="I269" t="s">
        <v>1270</v>
      </c>
      <c r="J269" t="s">
        <v>697</v>
      </c>
      <c r="K269" t="str">
        <f t="shared" si="7"/>
        <v>CumaralMeta</v>
      </c>
      <c r="W269" t="s">
        <v>1271</v>
      </c>
      <c r="X269">
        <v>269</v>
      </c>
      <c r="AH269" s="24"/>
      <c r="AI269" s="24"/>
      <c r="AJ269" s="24"/>
      <c r="AK269" s="24"/>
      <c r="AL269" s="24"/>
      <c r="AM269" s="24"/>
      <c r="AN269" s="24"/>
      <c r="AO269" s="24"/>
      <c r="AP269" s="24"/>
      <c r="AQ269" s="24"/>
      <c r="AR269" s="24"/>
      <c r="AS269" s="24"/>
      <c r="AT269" s="24"/>
      <c r="AU269" s="24"/>
      <c r="AV269" s="24"/>
      <c r="AW269" s="24"/>
      <c r="AX269" s="24"/>
      <c r="AY269" s="24"/>
      <c r="AZ269" s="24"/>
      <c r="BA269" s="24"/>
      <c r="BB269" s="24"/>
      <c r="BC269" s="24"/>
      <c r="BD269" s="24"/>
      <c r="BE269" s="24"/>
      <c r="BF269" s="24"/>
      <c r="BG269" s="24"/>
      <c r="BH269" s="24"/>
    </row>
    <row r="270" spans="9:60" x14ac:dyDescent="0.25">
      <c r="I270" t="s">
        <v>1272</v>
      </c>
      <c r="J270" t="s">
        <v>800</v>
      </c>
      <c r="K270" t="str">
        <f t="shared" si="7"/>
        <v>CumariboVichada</v>
      </c>
      <c r="W270" t="s">
        <v>1273</v>
      </c>
      <c r="X270">
        <v>270</v>
      </c>
      <c r="AH270" s="24"/>
      <c r="AI270" s="24"/>
      <c r="AJ270" s="24"/>
      <c r="AK270" s="24"/>
      <c r="AL270" s="24"/>
      <c r="AM270" s="24"/>
      <c r="AN270" s="24"/>
      <c r="AO270" s="24"/>
      <c r="AP270" s="24"/>
      <c r="AQ270" s="24"/>
      <c r="AR270" s="24"/>
      <c r="AS270" s="24"/>
      <c r="AT270" s="24"/>
      <c r="AU270" s="24"/>
      <c r="AV270" s="24"/>
      <c r="AW270" s="24"/>
      <c r="AX270" s="24"/>
      <c r="AY270" s="24"/>
      <c r="AZ270" s="24"/>
      <c r="BA270" s="24"/>
      <c r="BB270" s="24"/>
      <c r="BC270" s="24"/>
      <c r="BD270" s="24"/>
      <c r="BE270" s="24"/>
      <c r="BF270" s="24"/>
      <c r="BG270" s="24"/>
      <c r="BH270" s="24"/>
    </row>
    <row r="271" spans="9:60" x14ac:dyDescent="0.25">
      <c r="I271" t="s">
        <v>1274</v>
      </c>
      <c r="J271" t="s">
        <v>455</v>
      </c>
      <c r="K271" t="str">
        <f t="shared" si="7"/>
        <v>CumbalNariño</v>
      </c>
      <c r="W271" t="s">
        <v>1275</v>
      </c>
      <c r="X271">
        <v>271</v>
      </c>
      <c r="AH271" s="24"/>
      <c r="AI271" s="24"/>
      <c r="AJ271" s="24"/>
      <c r="AK271" s="24"/>
      <c r="AL271" s="24"/>
      <c r="AM271" s="24"/>
      <c r="AN271" s="24"/>
      <c r="AO271" s="24"/>
      <c r="AP271" s="24"/>
      <c r="AQ271" s="24"/>
      <c r="AR271" s="24"/>
      <c r="AS271" s="24"/>
      <c r="AT271" s="24"/>
      <c r="AU271" s="24"/>
      <c r="AV271" s="24"/>
      <c r="AW271" s="24"/>
      <c r="AX271" s="24"/>
      <c r="AY271" s="24"/>
      <c r="AZ271" s="24"/>
      <c r="BA271" s="24"/>
      <c r="BB271" s="24"/>
      <c r="BC271" s="24"/>
      <c r="BD271" s="24"/>
      <c r="BE271" s="24"/>
      <c r="BF271" s="24"/>
      <c r="BG271" s="24"/>
      <c r="BH271" s="24"/>
    </row>
    <row r="272" spans="9:60" x14ac:dyDescent="0.25">
      <c r="I272" t="s">
        <v>1276</v>
      </c>
      <c r="J272" t="s">
        <v>455</v>
      </c>
      <c r="K272" t="str">
        <f t="shared" si="7"/>
        <v>CumbitaraNariño</v>
      </c>
      <c r="W272" t="s">
        <v>1277</v>
      </c>
      <c r="X272">
        <v>272</v>
      </c>
      <c r="AH272" s="24"/>
      <c r="AI272" s="24"/>
      <c r="AJ272" s="24"/>
      <c r="AK272" s="24"/>
      <c r="AL272" s="24"/>
      <c r="AM272" s="24"/>
      <c r="AN272" s="24"/>
      <c r="AO272" s="24"/>
      <c r="AP272" s="24"/>
      <c r="AQ272" s="24"/>
      <c r="AR272" s="24"/>
      <c r="AS272" s="24"/>
      <c r="AT272" s="24"/>
      <c r="AU272" s="24"/>
      <c r="AV272" s="24"/>
      <c r="AW272" s="24"/>
      <c r="AX272" s="24"/>
      <c r="AY272" s="24"/>
      <c r="AZ272" s="24"/>
      <c r="BA272" s="24"/>
      <c r="BB272" s="24"/>
      <c r="BC272" s="24"/>
      <c r="BD272" s="24"/>
      <c r="BE272" s="24"/>
      <c r="BF272" s="24"/>
      <c r="BG272" s="24"/>
      <c r="BH272" s="24"/>
    </row>
    <row r="273" spans="9:60" x14ac:dyDescent="0.25">
      <c r="I273" t="s">
        <v>1278</v>
      </c>
      <c r="J273" t="s">
        <v>784</v>
      </c>
      <c r="K273" t="str">
        <f t="shared" si="7"/>
        <v>CundayTolima</v>
      </c>
      <c r="W273" t="s">
        <v>1279</v>
      </c>
      <c r="X273">
        <v>273</v>
      </c>
      <c r="AH273" s="24"/>
      <c r="AI273" s="24"/>
      <c r="AJ273" s="24"/>
      <c r="AK273" s="24"/>
      <c r="AL273" s="24"/>
      <c r="AM273" s="24"/>
      <c r="AN273" s="24"/>
      <c r="AO273" s="24"/>
      <c r="AP273" s="24"/>
      <c r="AQ273" s="24"/>
      <c r="AR273" s="24"/>
      <c r="AS273" s="24"/>
      <c r="AT273" s="24"/>
      <c r="AU273" s="24"/>
      <c r="AV273" s="24"/>
      <c r="AW273" s="24"/>
      <c r="AX273" s="24"/>
      <c r="AY273" s="24"/>
      <c r="AZ273" s="24"/>
      <c r="BA273" s="24"/>
      <c r="BB273" s="24"/>
      <c r="BC273" s="24"/>
      <c r="BD273" s="24"/>
      <c r="BE273" s="24"/>
      <c r="BF273" s="24"/>
      <c r="BG273" s="24"/>
      <c r="BH273" s="24"/>
    </row>
    <row r="274" spans="9:60" x14ac:dyDescent="0.25">
      <c r="I274" t="s">
        <v>1280</v>
      </c>
      <c r="J274" t="s">
        <v>727</v>
      </c>
      <c r="K274" t="str">
        <f t="shared" si="7"/>
        <v>CurilloCaqueta</v>
      </c>
      <c r="W274" t="s">
        <v>1281</v>
      </c>
      <c r="X274">
        <v>274</v>
      </c>
      <c r="AH274" s="24"/>
      <c r="AI274" s="24"/>
      <c r="AJ274" s="24"/>
      <c r="AK274" s="24"/>
      <c r="AL274" s="24"/>
      <c r="AM274" s="24"/>
      <c r="AN274" s="24"/>
      <c r="AO274" s="24"/>
      <c r="AP274" s="24"/>
      <c r="AQ274" s="24"/>
      <c r="AR274" s="24"/>
      <c r="AS274" s="24"/>
      <c r="AT274" s="24"/>
      <c r="AU274" s="24"/>
      <c r="AV274" s="24"/>
      <c r="AW274" s="24"/>
      <c r="AX274" s="24"/>
      <c r="AY274" s="24"/>
      <c r="AZ274" s="24"/>
      <c r="BA274" s="24"/>
      <c r="BB274" s="24"/>
      <c r="BC274" s="24"/>
      <c r="BD274" s="24"/>
      <c r="BE274" s="24"/>
      <c r="BF274" s="24"/>
      <c r="BG274" s="24"/>
      <c r="BH274" s="24"/>
    </row>
    <row r="275" spans="9:60" x14ac:dyDescent="0.25">
      <c r="I275" t="s">
        <v>1282</v>
      </c>
      <c r="J275" t="s">
        <v>730</v>
      </c>
      <c r="K275" t="str">
        <f t="shared" si="7"/>
        <v>CuritíSantander</v>
      </c>
      <c r="W275" t="s">
        <v>1283</v>
      </c>
      <c r="X275">
        <v>275</v>
      </c>
      <c r="AH275" s="24"/>
      <c r="AI275" s="24"/>
      <c r="AJ275" s="24"/>
      <c r="AK275" s="24"/>
      <c r="AL275" s="24"/>
      <c r="AM275" s="24"/>
      <c r="AN275" s="24"/>
      <c r="AO275" s="24"/>
      <c r="AP275" s="24"/>
      <c r="AQ275" s="24"/>
      <c r="AR275" s="24"/>
      <c r="AS275" s="24"/>
      <c r="AT275" s="24"/>
      <c r="AU275" s="24"/>
      <c r="AV275" s="24"/>
      <c r="AW275" s="24"/>
      <c r="AX275" s="24"/>
      <c r="AY275" s="24"/>
      <c r="AZ275" s="24"/>
      <c r="BA275" s="24"/>
      <c r="BB275" s="24"/>
      <c r="BC275" s="24"/>
      <c r="BD275" s="24"/>
      <c r="BE275" s="24"/>
      <c r="BF275" s="24"/>
      <c r="BG275" s="24"/>
      <c r="BH275" s="24"/>
    </row>
    <row r="276" spans="9:60" x14ac:dyDescent="0.25">
      <c r="I276" t="s">
        <v>520</v>
      </c>
      <c r="J276" t="s">
        <v>726</v>
      </c>
      <c r="K276" t="str">
        <f t="shared" si="7"/>
        <v>CurumaníCesar</v>
      </c>
      <c r="W276" t="s">
        <v>1284</v>
      </c>
      <c r="X276">
        <v>276</v>
      </c>
      <c r="AH276" s="24"/>
      <c r="AI276" s="24"/>
      <c r="AJ276" s="24"/>
      <c r="AK276" s="24"/>
      <c r="AL276" s="24"/>
      <c r="AM276" s="24"/>
      <c r="AN276" s="24"/>
      <c r="AO276" s="24"/>
      <c r="AP276" s="24"/>
      <c r="AQ276" s="24"/>
      <c r="AR276" s="24"/>
      <c r="AS276" s="24"/>
      <c r="AT276" s="24"/>
      <c r="AU276" s="24"/>
      <c r="AV276" s="24"/>
      <c r="AW276" s="24"/>
      <c r="AX276" s="24"/>
      <c r="AY276" s="24"/>
      <c r="AZ276" s="24"/>
      <c r="BA276" s="24"/>
      <c r="BB276" s="24"/>
      <c r="BC276" s="24"/>
      <c r="BD276" s="24"/>
      <c r="BE276" s="24"/>
      <c r="BF276" s="24"/>
      <c r="BG276" s="24"/>
      <c r="BH276" s="24"/>
    </row>
    <row r="277" spans="9:60" x14ac:dyDescent="0.25">
      <c r="I277" t="s">
        <v>255</v>
      </c>
      <c r="J277" t="s">
        <v>669</v>
      </c>
      <c r="K277" t="str">
        <f t="shared" si="7"/>
        <v>DabeibaAntioquia</v>
      </c>
      <c r="W277" t="s">
        <v>1285</v>
      </c>
      <c r="X277">
        <v>277</v>
      </c>
      <c r="AH277" s="24"/>
      <c r="AI277" s="24"/>
      <c r="AJ277" s="24"/>
      <c r="AK277" s="24"/>
      <c r="AL277" s="24"/>
      <c r="AM277" s="24"/>
      <c r="AN277" s="24"/>
      <c r="AO277" s="24"/>
      <c r="AP277" s="24"/>
      <c r="AQ277" s="24"/>
      <c r="AR277" s="24"/>
      <c r="AS277" s="24"/>
      <c r="AT277" s="24"/>
      <c r="AU277" s="24"/>
      <c r="AV277" s="24"/>
      <c r="AW277" s="24"/>
      <c r="AX277" s="24"/>
      <c r="AY277" s="24"/>
      <c r="AZ277" s="24"/>
      <c r="BA277" s="24"/>
      <c r="BB277" s="24"/>
      <c r="BC277" s="24"/>
      <c r="BD277" s="24"/>
      <c r="BE277" s="24"/>
      <c r="BF277" s="24"/>
      <c r="BG277" s="24"/>
      <c r="BH277" s="24"/>
    </row>
    <row r="278" spans="9:60" x14ac:dyDescent="0.25">
      <c r="I278" t="s">
        <v>256</v>
      </c>
      <c r="J278" t="s">
        <v>765</v>
      </c>
      <c r="K278" t="str">
        <f t="shared" si="7"/>
        <v>DaguaValle del Cauca</v>
      </c>
      <c r="W278" t="s">
        <v>1286</v>
      </c>
      <c r="X278">
        <v>278</v>
      </c>
      <c r="AH278" s="24"/>
      <c r="AI278" s="24"/>
      <c r="AJ278" s="24"/>
      <c r="AK278" s="24"/>
      <c r="AL278" s="24"/>
      <c r="AM278" s="24"/>
      <c r="AN278" s="24"/>
      <c r="AO278" s="24"/>
      <c r="AP278" s="24"/>
      <c r="AQ278" s="24"/>
      <c r="AR278" s="24"/>
      <c r="AS278" s="24"/>
      <c r="AT278" s="24"/>
      <c r="AU278" s="24"/>
      <c r="AV278" s="24"/>
      <c r="AW278" s="24"/>
      <c r="AX278" s="24"/>
      <c r="AY278" s="24"/>
      <c r="AZ278" s="24"/>
      <c r="BA278" s="24"/>
      <c r="BB278" s="24"/>
      <c r="BC278" s="24"/>
      <c r="BD278" s="24"/>
      <c r="BE278" s="24"/>
      <c r="BF278" s="24"/>
      <c r="BG278" s="24"/>
      <c r="BH278" s="24"/>
    </row>
    <row r="279" spans="9:60" x14ac:dyDescent="0.25">
      <c r="I279" t="s">
        <v>1287</v>
      </c>
      <c r="J279" t="s">
        <v>760</v>
      </c>
      <c r="K279" t="str">
        <f t="shared" si="7"/>
        <v>DibullaLa Guajira</v>
      </c>
      <c r="W279" t="s">
        <v>1288</v>
      </c>
      <c r="X279">
        <v>279</v>
      </c>
      <c r="AH279" s="24"/>
      <c r="AI279" s="24"/>
      <c r="AJ279" s="24"/>
      <c r="AK279" s="24"/>
      <c r="AL279" s="24"/>
      <c r="AM279" s="24"/>
      <c r="AN279" s="24"/>
      <c r="AO279" s="24"/>
      <c r="AP279" s="24"/>
      <c r="AQ279" s="24"/>
      <c r="AR279" s="24"/>
      <c r="AS279" s="24"/>
      <c r="AT279" s="24"/>
      <c r="AU279" s="24"/>
      <c r="AV279" s="24"/>
      <c r="AW279" s="24"/>
      <c r="AX279" s="24"/>
      <c r="AY279" s="24"/>
      <c r="AZ279" s="24"/>
      <c r="BA279" s="24"/>
      <c r="BB279" s="24"/>
      <c r="BC279" s="24"/>
      <c r="BD279" s="24"/>
      <c r="BE279" s="24"/>
      <c r="BF279" s="24"/>
      <c r="BG279" s="24"/>
      <c r="BH279" s="24"/>
    </row>
    <row r="280" spans="9:60" x14ac:dyDescent="0.25">
      <c r="I280" t="s">
        <v>1289</v>
      </c>
      <c r="J280" t="s">
        <v>760</v>
      </c>
      <c r="K280" t="str">
        <f t="shared" si="7"/>
        <v>DistracciónLa Guajira</v>
      </c>
      <c r="W280" t="s">
        <v>1290</v>
      </c>
      <c r="X280">
        <v>280</v>
      </c>
      <c r="AH280" s="24"/>
      <c r="AI280" s="24"/>
      <c r="AJ280" s="24"/>
      <c r="AK280" s="24"/>
      <c r="AL280" s="24"/>
      <c r="AM280" s="24"/>
      <c r="AN280" s="24"/>
      <c r="AO280" s="24"/>
      <c r="AP280" s="24"/>
      <c r="AQ280" s="24"/>
      <c r="AR280" s="24"/>
      <c r="AS280" s="24"/>
      <c r="AT280" s="24"/>
      <c r="AU280" s="24"/>
      <c r="AV280" s="24"/>
      <c r="AW280" s="24"/>
      <c r="AX280" s="24"/>
      <c r="AY280" s="24"/>
      <c r="AZ280" s="24"/>
      <c r="BA280" s="24"/>
      <c r="BB280" s="24"/>
      <c r="BC280" s="24"/>
      <c r="BD280" s="24"/>
      <c r="BE280" s="24"/>
      <c r="BF280" s="24"/>
      <c r="BG280" s="24"/>
      <c r="BH280" s="24"/>
    </row>
    <row r="281" spans="9:60" x14ac:dyDescent="0.25">
      <c r="I281" t="s">
        <v>1291</v>
      </c>
      <c r="J281" t="s">
        <v>784</v>
      </c>
      <c r="K281" t="str">
        <f t="shared" si="7"/>
        <v>DoloresTolima</v>
      </c>
      <c r="W281" t="s">
        <v>1292</v>
      </c>
      <c r="X281">
        <v>281</v>
      </c>
      <c r="AH281" s="24"/>
      <c r="AI281" s="24"/>
      <c r="AJ281" s="24"/>
      <c r="AK281" s="24"/>
      <c r="AL281" s="24"/>
      <c r="AM281" s="24"/>
      <c r="AN281" s="24"/>
      <c r="AO281" s="24"/>
      <c r="AP281" s="24"/>
      <c r="AQ281" s="24"/>
      <c r="AR281" s="24"/>
      <c r="AS281" s="24"/>
      <c r="AT281" s="24"/>
      <c r="AU281" s="24"/>
      <c r="AV281" s="24"/>
      <c r="AW281" s="24"/>
      <c r="AX281" s="24"/>
      <c r="AY281" s="24"/>
      <c r="AZ281" s="24"/>
      <c r="BA281" s="24"/>
      <c r="BB281" s="24"/>
      <c r="BC281" s="24"/>
      <c r="BD281" s="24"/>
      <c r="BE281" s="24"/>
      <c r="BF281" s="24"/>
      <c r="BG281" s="24"/>
      <c r="BH281" s="24"/>
    </row>
    <row r="282" spans="9:60" x14ac:dyDescent="0.25">
      <c r="I282" t="s">
        <v>439</v>
      </c>
      <c r="J282" t="s">
        <v>669</v>
      </c>
      <c r="K282" t="str">
        <f t="shared" si="7"/>
        <v>Don MatíasAntioquia</v>
      </c>
      <c r="W282" t="s">
        <v>1293</v>
      </c>
      <c r="X282">
        <v>282</v>
      </c>
      <c r="AH282" s="24"/>
      <c r="AI282" s="24"/>
      <c r="AJ282" s="24"/>
      <c r="AK282" s="24"/>
      <c r="AL282" s="24"/>
      <c r="AM282" s="24"/>
      <c r="AN282" s="24"/>
      <c r="AO282" s="24"/>
      <c r="AP282" s="24"/>
      <c r="AQ282" s="24"/>
      <c r="AR282" s="24"/>
      <c r="AS282" s="24"/>
      <c r="AT282" s="24"/>
      <c r="AU282" s="24"/>
      <c r="AV282" s="24"/>
      <c r="AW282" s="24"/>
      <c r="AX282" s="24"/>
      <c r="AY282" s="24"/>
      <c r="AZ282" s="24"/>
      <c r="BA282" s="24"/>
      <c r="BB282" s="24"/>
      <c r="BC282" s="24"/>
      <c r="BD282" s="24"/>
      <c r="BE282" s="24"/>
      <c r="BF282" s="24"/>
      <c r="BG282" s="24"/>
      <c r="BH282" s="24"/>
    </row>
    <row r="283" spans="9:60" x14ac:dyDescent="0.25">
      <c r="I283" t="s">
        <v>1294</v>
      </c>
      <c r="J283" t="s">
        <v>780</v>
      </c>
      <c r="K283" t="str">
        <f t="shared" si="7"/>
        <v>DosquebradasRisaralda</v>
      </c>
      <c r="W283" t="s">
        <v>1295</v>
      </c>
      <c r="X283">
        <v>283</v>
      </c>
      <c r="AH283" s="24"/>
      <c r="AI283" s="24"/>
      <c r="AJ283" s="24"/>
      <c r="AK283" s="24"/>
      <c r="AL283" s="24"/>
      <c r="AM283" s="24"/>
      <c r="AN283" s="24"/>
      <c r="AO283" s="24"/>
      <c r="AP283" s="24"/>
      <c r="AQ283" s="24"/>
      <c r="AR283" s="24"/>
      <c r="AS283" s="24"/>
      <c r="AT283" s="24"/>
      <c r="AU283" s="24"/>
      <c r="AV283" s="24"/>
      <c r="AW283" s="24"/>
      <c r="AX283" s="24"/>
      <c r="AY283" s="24"/>
      <c r="AZ283" s="24"/>
      <c r="BA283" s="24"/>
      <c r="BB283" s="24"/>
      <c r="BC283" s="24"/>
      <c r="BD283" s="24"/>
      <c r="BE283" s="24"/>
      <c r="BF283" s="24"/>
      <c r="BG283" s="24"/>
      <c r="BH283" s="24"/>
    </row>
    <row r="284" spans="9:60" x14ac:dyDescent="0.25">
      <c r="I284" t="s">
        <v>1296</v>
      </c>
      <c r="J284" t="s">
        <v>717</v>
      </c>
      <c r="K284" t="str">
        <f t="shared" si="7"/>
        <v>DuitamaBoyaca</v>
      </c>
      <c r="W284" t="s">
        <v>1297</v>
      </c>
      <c r="X284">
        <v>284</v>
      </c>
      <c r="AH284" s="24"/>
      <c r="AI284" s="24"/>
      <c r="AJ284" s="24"/>
      <c r="AK284" s="24"/>
      <c r="AL284" s="24"/>
      <c r="AM284" s="24"/>
      <c r="AN284" s="24"/>
      <c r="AO284" s="24"/>
      <c r="AP284" s="24"/>
      <c r="AQ284" s="24"/>
      <c r="AR284" s="24"/>
      <c r="AS284" s="24"/>
      <c r="AT284" s="24"/>
      <c r="AU284" s="24"/>
      <c r="AV284" s="24"/>
      <c r="AW284" s="24"/>
      <c r="AX284" s="24"/>
      <c r="AY284" s="24"/>
      <c r="AZ284" s="24"/>
      <c r="BA284" s="24"/>
      <c r="BB284" s="24"/>
      <c r="BC284" s="24"/>
      <c r="BD284" s="24"/>
      <c r="BE284" s="24"/>
      <c r="BF284" s="24"/>
      <c r="BG284" s="24"/>
      <c r="BH284" s="24"/>
    </row>
    <row r="285" spans="9:60" x14ac:dyDescent="0.25">
      <c r="I285" t="s">
        <v>1298</v>
      </c>
      <c r="J285" t="s">
        <v>687</v>
      </c>
      <c r="K285" t="str">
        <f t="shared" si="7"/>
        <v>DuraniaNorte de Santander</v>
      </c>
      <c r="W285" t="s">
        <v>1299</v>
      </c>
      <c r="X285">
        <v>285</v>
      </c>
      <c r="AH285" s="24"/>
      <c r="AI285" s="24"/>
      <c r="AJ285" s="24"/>
      <c r="AK285" s="24"/>
      <c r="AL285" s="24"/>
      <c r="AM285" s="24"/>
      <c r="AN285" s="24"/>
      <c r="AO285" s="24"/>
      <c r="AP285" s="24"/>
      <c r="AQ285" s="24"/>
      <c r="AR285" s="24"/>
      <c r="AS285" s="24"/>
      <c r="AT285" s="24"/>
      <c r="AU285" s="24"/>
      <c r="AV285" s="24"/>
      <c r="AW285" s="24"/>
      <c r="AX285" s="24"/>
      <c r="AY285" s="24"/>
      <c r="AZ285" s="24"/>
      <c r="BA285" s="24"/>
      <c r="BB285" s="24"/>
      <c r="BC285" s="24"/>
      <c r="BD285" s="24"/>
      <c r="BE285" s="24"/>
      <c r="BF285" s="24"/>
      <c r="BG285" s="24"/>
      <c r="BH285" s="24"/>
    </row>
    <row r="286" spans="9:60" x14ac:dyDescent="0.25">
      <c r="I286" t="s">
        <v>440</v>
      </c>
      <c r="J286" t="s">
        <v>669</v>
      </c>
      <c r="K286" t="str">
        <f t="shared" si="7"/>
        <v>EbéjicoAntioquia</v>
      </c>
      <c r="W286" t="s">
        <v>1300</v>
      </c>
      <c r="X286">
        <v>286</v>
      </c>
      <c r="AH286" s="24"/>
      <c r="AI286" s="24"/>
      <c r="AJ286" s="24"/>
      <c r="AK286" s="24"/>
      <c r="AL286" s="24"/>
      <c r="AM286" s="24"/>
      <c r="AN286" s="24"/>
      <c r="AO286" s="24"/>
      <c r="AP286" s="24"/>
      <c r="AQ286" s="24"/>
      <c r="AR286" s="24"/>
      <c r="AS286" s="24"/>
      <c r="AT286" s="24"/>
      <c r="AU286" s="24"/>
      <c r="AV286" s="24"/>
      <c r="AW286" s="24"/>
      <c r="AX286" s="24"/>
      <c r="AY286" s="24"/>
      <c r="AZ286" s="24"/>
      <c r="BA286" s="24"/>
      <c r="BB286" s="24"/>
      <c r="BC286" s="24"/>
      <c r="BD286" s="24"/>
      <c r="BE286" s="24"/>
      <c r="BF286" s="24"/>
      <c r="BG286" s="24"/>
      <c r="BH286" s="24"/>
    </row>
    <row r="287" spans="9:60" x14ac:dyDescent="0.25">
      <c r="I287" t="s">
        <v>629</v>
      </c>
      <c r="J287" t="s">
        <v>765</v>
      </c>
      <c r="K287" t="str">
        <f t="shared" si="7"/>
        <v>El ÁguilaValle del Cauca</v>
      </c>
      <c r="W287" t="s">
        <v>1301</v>
      </c>
      <c r="X287">
        <v>287</v>
      </c>
      <c r="AH287" s="24"/>
      <c r="AI287" s="24"/>
      <c r="AJ287" s="24"/>
      <c r="AK287" s="24"/>
      <c r="AL287" s="24"/>
      <c r="AM287" s="24"/>
      <c r="AN287" s="24"/>
      <c r="AO287" s="24"/>
      <c r="AP287" s="24"/>
      <c r="AQ287" s="24"/>
      <c r="AR287" s="24"/>
      <c r="AS287" s="24"/>
      <c r="AT287" s="24"/>
      <c r="AU287" s="24"/>
      <c r="AV287" s="24"/>
      <c r="AW287" s="24"/>
      <c r="AX287" s="24"/>
      <c r="AY287" s="24"/>
      <c r="AZ287" s="24"/>
      <c r="BA287" s="24"/>
      <c r="BB287" s="24"/>
      <c r="BC287" s="24"/>
      <c r="BD287" s="24"/>
      <c r="BE287" s="24"/>
      <c r="BF287" s="24"/>
      <c r="BG287" s="24"/>
      <c r="BH287" s="24"/>
    </row>
    <row r="288" spans="9:60" x14ac:dyDescent="0.25">
      <c r="I288" t="s">
        <v>441</v>
      </c>
      <c r="J288" t="s">
        <v>669</v>
      </c>
      <c r="K288" t="str">
        <f t="shared" si="7"/>
        <v>El BagreAntioquia</v>
      </c>
      <c r="W288" t="s">
        <v>1302</v>
      </c>
      <c r="X288">
        <v>288</v>
      </c>
      <c r="AH288" s="24"/>
      <c r="AI288" s="24"/>
      <c r="AJ288" s="24"/>
      <c r="AK288" s="24"/>
      <c r="AL288" s="24"/>
      <c r="AM288" s="24"/>
      <c r="AN288" s="24"/>
      <c r="AO288" s="24"/>
      <c r="AP288" s="24"/>
      <c r="AQ288" s="24"/>
      <c r="AR288" s="24"/>
      <c r="AS288" s="24"/>
      <c r="AT288" s="24"/>
      <c r="AU288" s="24"/>
      <c r="AV288" s="24"/>
      <c r="AW288" s="24"/>
      <c r="AX288" s="24"/>
      <c r="AY288" s="24"/>
      <c r="AZ288" s="24"/>
      <c r="BA288" s="24"/>
      <c r="BB288" s="24"/>
      <c r="BC288" s="24"/>
      <c r="BD288" s="24"/>
      <c r="BE288" s="24"/>
      <c r="BF288" s="24"/>
      <c r="BG288" s="24"/>
      <c r="BH288" s="24"/>
    </row>
    <row r="289" spans="9:60" x14ac:dyDescent="0.25">
      <c r="I289" t="s">
        <v>1303</v>
      </c>
      <c r="J289" t="s">
        <v>766</v>
      </c>
      <c r="K289" t="str">
        <f t="shared" si="7"/>
        <v>El BancoMagdalena</v>
      </c>
      <c r="W289" t="s">
        <v>1304</v>
      </c>
      <c r="X289">
        <v>289</v>
      </c>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row>
    <row r="290" spans="9:60" x14ac:dyDescent="0.25">
      <c r="I290" t="s">
        <v>630</v>
      </c>
      <c r="J290" t="s">
        <v>765</v>
      </c>
      <c r="K290" t="str">
        <f t="shared" si="7"/>
        <v>El CairoValle del Cauca</v>
      </c>
      <c r="W290" t="s">
        <v>1305</v>
      </c>
      <c r="X290">
        <v>290</v>
      </c>
      <c r="AH290" s="24"/>
      <c r="AI290" s="24"/>
      <c r="AJ290" s="24"/>
      <c r="AK290" s="24"/>
      <c r="AL290" s="24"/>
      <c r="AM290" s="24"/>
      <c r="AN290" s="24"/>
      <c r="AO290" s="24"/>
      <c r="AP290" s="24"/>
      <c r="AQ290" s="24"/>
      <c r="AR290" s="24"/>
      <c r="AS290" s="24"/>
      <c r="AT290" s="24"/>
      <c r="AU290" s="24"/>
      <c r="AV290" s="24"/>
      <c r="AW290" s="24"/>
      <c r="AX290" s="24"/>
      <c r="AY290" s="24"/>
      <c r="AZ290" s="24"/>
      <c r="BA290" s="24"/>
      <c r="BB290" s="24"/>
      <c r="BC290" s="24"/>
      <c r="BD290" s="24"/>
      <c r="BE290" s="24"/>
      <c r="BF290" s="24"/>
      <c r="BG290" s="24"/>
      <c r="BH290" s="24"/>
    </row>
    <row r="291" spans="9:60" x14ac:dyDescent="0.25">
      <c r="I291" t="s">
        <v>1306</v>
      </c>
      <c r="J291" t="s">
        <v>697</v>
      </c>
      <c r="K291" t="str">
        <f t="shared" si="7"/>
        <v>El CalvarioMeta</v>
      </c>
      <c r="W291" t="s">
        <v>1307</v>
      </c>
      <c r="X291">
        <v>291</v>
      </c>
      <c r="AH291" s="24"/>
      <c r="AI291" s="24"/>
      <c r="AJ291" s="24"/>
      <c r="AK291" s="24"/>
      <c r="AL291" s="24"/>
      <c r="AM291" s="24"/>
      <c r="AN291" s="24"/>
      <c r="AO291" s="24"/>
      <c r="AP291" s="24"/>
      <c r="AQ291" s="24"/>
      <c r="AR291" s="24"/>
      <c r="AS291" s="24"/>
      <c r="AT291" s="24"/>
      <c r="AU291" s="24"/>
      <c r="AV291" s="24"/>
      <c r="AW291" s="24"/>
      <c r="AX291" s="24"/>
      <c r="AY291" s="24"/>
      <c r="AZ291" s="24"/>
      <c r="BA291" s="24"/>
      <c r="BB291" s="24"/>
      <c r="BC291" s="24"/>
      <c r="BD291" s="24"/>
      <c r="BE291" s="24"/>
      <c r="BF291" s="24"/>
      <c r="BG291" s="24"/>
      <c r="BH291" s="24"/>
    </row>
    <row r="292" spans="9:60" x14ac:dyDescent="0.25">
      <c r="I292" t="s">
        <v>1308</v>
      </c>
      <c r="J292" t="s">
        <v>701</v>
      </c>
      <c r="K292" t="str">
        <f t="shared" si="7"/>
        <v>El Cantón del San PabloChoco</v>
      </c>
      <c r="W292" t="s">
        <v>1309</v>
      </c>
      <c r="X292">
        <v>292</v>
      </c>
      <c r="AH292" s="24"/>
      <c r="AI292" s="24"/>
      <c r="AJ292" s="24"/>
      <c r="AK292" s="24"/>
      <c r="AL292" s="24"/>
      <c r="AM292" s="24"/>
      <c r="AN292" s="24"/>
      <c r="AO292" s="24"/>
      <c r="AP292" s="24"/>
      <c r="AQ292" s="24"/>
      <c r="AR292" s="24"/>
      <c r="AS292" s="24"/>
      <c r="AT292" s="24"/>
      <c r="AU292" s="24"/>
      <c r="AV292" s="24"/>
      <c r="AW292" s="24"/>
      <c r="AX292" s="24"/>
      <c r="AY292" s="24"/>
      <c r="AZ292" s="24"/>
      <c r="BA292" s="24"/>
      <c r="BB292" s="24"/>
      <c r="BC292" s="24"/>
      <c r="BD292" s="24"/>
      <c r="BE292" s="24"/>
      <c r="BF292" s="24"/>
      <c r="BG292" s="24"/>
      <c r="BH292" s="24"/>
    </row>
    <row r="293" spans="9:60" x14ac:dyDescent="0.25">
      <c r="I293" t="s">
        <v>258</v>
      </c>
      <c r="J293" t="s">
        <v>687</v>
      </c>
      <c r="K293" t="str">
        <f t="shared" si="7"/>
        <v>El CarmenNorte de Santander</v>
      </c>
      <c r="W293" t="s">
        <v>1310</v>
      </c>
      <c r="X293">
        <v>293</v>
      </c>
      <c r="AH293" s="24"/>
      <c r="AI293" s="24"/>
      <c r="AJ293" s="24"/>
      <c r="AK293" s="24"/>
      <c r="AL293" s="24"/>
      <c r="AM293" s="24"/>
      <c r="AN293" s="24"/>
      <c r="AO293" s="24"/>
      <c r="AP293" s="24"/>
      <c r="AQ293" s="24"/>
      <c r="AR293" s="24"/>
      <c r="AS293" s="24"/>
      <c r="AT293" s="24"/>
      <c r="AU293" s="24"/>
      <c r="AV293" s="24"/>
      <c r="AW293" s="24"/>
      <c r="AX293" s="24"/>
      <c r="AY293" s="24"/>
      <c r="AZ293" s="24"/>
      <c r="BA293" s="24"/>
      <c r="BB293" s="24"/>
      <c r="BC293" s="24"/>
      <c r="BD293" s="24"/>
      <c r="BE293" s="24"/>
      <c r="BF293" s="24"/>
      <c r="BG293" s="24"/>
      <c r="BH293" s="24"/>
    </row>
    <row r="294" spans="9:60" x14ac:dyDescent="0.25">
      <c r="I294" t="s">
        <v>1311</v>
      </c>
      <c r="J294" t="s">
        <v>701</v>
      </c>
      <c r="K294" t="str">
        <f t="shared" si="7"/>
        <v>El Carmen de AtratoChoco</v>
      </c>
      <c r="W294" t="s">
        <v>1312</v>
      </c>
      <c r="X294">
        <v>294</v>
      </c>
      <c r="AH294" s="24"/>
      <c r="AI294" s="24"/>
      <c r="AJ294" s="24"/>
      <c r="AK294" s="24"/>
      <c r="AL294" s="24"/>
      <c r="AM294" s="24"/>
      <c r="AN294" s="24"/>
      <c r="AO294" s="24"/>
      <c r="AP294" s="24"/>
      <c r="AQ294" s="24"/>
      <c r="AR294" s="24"/>
      <c r="AS294" s="24"/>
      <c r="AT294" s="24"/>
      <c r="AU294" s="24"/>
      <c r="AV294" s="24"/>
      <c r="AW294" s="24"/>
      <c r="AX294" s="24"/>
      <c r="AY294" s="24"/>
      <c r="AZ294" s="24"/>
      <c r="BA294" s="24"/>
      <c r="BB294" s="24"/>
      <c r="BC294" s="24"/>
      <c r="BD294" s="24"/>
      <c r="BE294" s="24"/>
      <c r="BF294" s="24"/>
      <c r="BG294" s="24"/>
      <c r="BH294" s="24"/>
    </row>
    <row r="295" spans="9:60" x14ac:dyDescent="0.25">
      <c r="I295" t="s">
        <v>1313</v>
      </c>
      <c r="J295" t="s">
        <v>712</v>
      </c>
      <c r="K295" t="str">
        <f t="shared" si="7"/>
        <v>El Carmen de BolívarBolivar</v>
      </c>
      <c r="W295" t="s">
        <v>1314</v>
      </c>
      <c r="X295">
        <v>295</v>
      </c>
      <c r="AH295" s="24"/>
      <c r="AI295" s="24"/>
      <c r="AJ295" s="24"/>
      <c r="AK295" s="24"/>
      <c r="AL295" s="24"/>
      <c r="AM295" s="24"/>
      <c r="AN295" s="24"/>
      <c r="AO295" s="24"/>
      <c r="AP295" s="24"/>
      <c r="AQ295" s="24"/>
      <c r="AR295" s="24"/>
      <c r="AS295" s="24"/>
      <c r="AT295" s="24"/>
      <c r="AU295" s="24"/>
      <c r="AV295" s="24"/>
      <c r="AW295" s="24"/>
      <c r="AX295" s="24"/>
      <c r="AY295" s="24"/>
      <c r="AZ295" s="24"/>
      <c r="BA295" s="24"/>
      <c r="BB295" s="24"/>
      <c r="BC295" s="24"/>
      <c r="BD295" s="24"/>
      <c r="BE295" s="24"/>
      <c r="BF295" s="24"/>
      <c r="BG295" s="24"/>
      <c r="BH295" s="24"/>
    </row>
    <row r="296" spans="9:60" x14ac:dyDescent="0.25">
      <c r="I296" t="s">
        <v>1315</v>
      </c>
      <c r="J296" t="s">
        <v>730</v>
      </c>
      <c r="K296" t="str">
        <f t="shared" si="7"/>
        <v>El Carmen de ChucuríSantander</v>
      </c>
      <c r="W296" t="s">
        <v>1316</v>
      </c>
      <c r="X296">
        <v>296</v>
      </c>
      <c r="AH296" s="24"/>
      <c r="AI296" s="24"/>
      <c r="AJ296" s="24"/>
      <c r="AK296" s="24"/>
      <c r="AL296" s="24"/>
      <c r="AM296" s="24"/>
      <c r="AN296" s="24"/>
      <c r="AO296" s="24"/>
      <c r="AP296" s="24"/>
      <c r="AQ296" s="24"/>
      <c r="AR296" s="24"/>
      <c r="AS296" s="24"/>
      <c r="AT296" s="24"/>
      <c r="AU296" s="24"/>
      <c r="AV296" s="24"/>
      <c r="AW296" s="24"/>
      <c r="AX296" s="24"/>
      <c r="AY296" s="24"/>
      <c r="AZ296" s="24"/>
      <c r="BA296" s="24"/>
      <c r="BB296" s="24"/>
      <c r="BC296" s="24"/>
      <c r="BD296" s="24"/>
      <c r="BE296" s="24"/>
      <c r="BF296" s="24"/>
      <c r="BG296" s="24"/>
      <c r="BH296" s="24"/>
    </row>
    <row r="297" spans="9:60" x14ac:dyDescent="0.25">
      <c r="I297" t="s">
        <v>1317</v>
      </c>
      <c r="J297" t="s">
        <v>669</v>
      </c>
      <c r="K297" t="str">
        <f t="shared" si="7"/>
        <v>El Carmen de ViboralAntioquia</v>
      </c>
      <c r="W297" t="s">
        <v>1318</v>
      </c>
      <c r="X297">
        <v>297</v>
      </c>
      <c r="AH297" s="24"/>
      <c r="AI297" s="24"/>
      <c r="AJ297" s="24"/>
      <c r="AK297" s="24"/>
      <c r="AL297" s="24"/>
      <c r="AM297" s="24"/>
      <c r="AN297" s="24"/>
      <c r="AO297" s="24"/>
      <c r="AP297" s="24"/>
      <c r="AQ297" s="24"/>
      <c r="AR297" s="24"/>
      <c r="AS297" s="24"/>
      <c r="AT297" s="24"/>
      <c r="AU297" s="24"/>
      <c r="AV297" s="24"/>
      <c r="AW297" s="24"/>
      <c r="AX297" s="24"/>
      <c r="AY297" s="24"/>
      <c r="AZ297" s="24"/>
      <c r="BA297" s="24"/>
      <c r="BB297" s="24"/>
      <c r="BC297" s="24"/>
      <c r="BD297" s="24"/>
      <c r="BE297" s="24"/>
      <c r="BF297" s="24"/>
      <c r="BG297" s="24"/>
      <c r="BH297" s="24"/>
    </row>
    <row r="298" spans="9:60" x14ac:dyDescent="0.25">
      <c r="I298" t="s">
        <v>599</v>
      </c>
      <c r="J298" t="s">
        <v>697</v>
      </c>
      <c r="K298" t="str">
        <f t="shared" si="7"/>
        <v>El CastilloMeta</v>
      </c>
      <c r="W298" t="s">
        <v>1319</v>
      </c>
      <c r="X298">
        <v>298</v>
      </c>
      <c r="AH298" s="24"/>
      <c r="AI298" s="24"/>
      <c r="AJ298" s="24"/>
      <c r="AK298" s="24"/>
      <c r="AL298" s="24"/>
      <c r="AM298" s="24"/>
      <c r="AN298" s="24"/>
      <c r="AO298" s="24"/>
      <c r="AP298" s="24"/>
      <c r="AQ298" s="24"/>
      <c r="AR298" s="24"/>
      <c r="AS298" s="24"/>
      <c r="AT298" s="24"/>
      <c r="AU298" s="24"/>
      <c r="AV298" s="24"/>
      <c r="AW298" s="24"/>
      <c r="AX298" s="24"/>
      <c r="AY298" s="24"/>
      <c r="AZ298" s="24"/>
      <c r="BA298" s="24"/>
      <c r="BB298" s="24"/>
      <c r="BC298" s="24"/>
      <c r="BD298" s="24"/>
      <c r="BE298" s="24"/>
      <c r="BF298" s="24"/>
      <c r="BG298" s="24"/>
      <c r="BH298" s="24"/>
    </row>
    <row r="299" spans="9:60" x14ac:dyDescent="0.25">
      <c r="I299" t="s">
        <v>1320</v>
      </c>
      <c r="J299" t="s">
        <v>765</v>
      </c>
      <c r="K299" t="str">
        <f t="shared" si="7"/>
        <v>El CerritoValle del Cauca</v>
      </c>
      <c r="W299" t="s">
        <v>1321</v>
      </c>
      <c r="X299">
        <v>299</v>
      </c>
      <c r="AH299" s="24"/>
      <c r="AI299" s="24"/>
      <c r="AJ299" s="24"/>
      <c r="AK299" s="24"/>
      <c r="AL299" s="24"/>
      <c r="AM299" s="24"/>
      <c r="AN299" s="24"/>
      <c r="AO299" s="24"/>
      <c r="AP299" s="24"/>
      <c r="AQ299" s="24"/>
      <c r="AR299" s="24"/>
      <c r="AS299" s="24"/>
      <c r="AT299" s="24"/>
      <c r="AU299" s="24"/>
      <c r="AV299" s="24"/>
      <c r="AW299" s="24"/>
      <c r="AX299" s="24"/>
      <c r="AY299" s="24"/>
      <c r="AZ299" s="24"/>
      <c r="BA299" s="24"/>
      <c r="BB299" s="24"/>
      <c r="BC299" s="24"/>
      <c r="BD299" s="24"/>
      <c r="BE299" s="24"/>
      <c r="BF299" s="24"/>
      <c r="BG299" s="24"/>
      <c r="BH299" s="24"/>
    </row>
    <row r="300" spans="9:60" x14ac:dyDescent="0.25">
      <c r="I300" t="s">
        <v>1322</v>
      </c>
      <c r="J300" t="s">
        <v>455</v>
      </c>
      <c r="K300" t="str">
        <f t="shared" si="7"/>
        <v>El CharcoNariño</v>
      </c>
      <c r="W300" t="s">
        <v>1323</v>
      </c>
      <c r="X300">
        <v>300</v>
      </c>
      <c r="AH300" s="24"/>
      <c r="AI300" s="24"/>
      <c r="AJ300" s="24"/>
      <c r="AK300" s="24"/>
      <c r="AL300" s="24"/>
      <c r="AM300" s="24"/>
      <c r="AN300" s="24"/>
      <c r="AO300" s="24"/>
      <c r="AP300" s="24"/>
      <c r="AQ300" s="24"/>
      <c r="AR300" s="24"/>
      <c r="AS300" s="24"/>
      <c r="AT300" s="24"/>
      <c r="AU300" s="24"/>
      <c r="AV300" s="24"/>
      <c r="AW300" s="24"/>
      <c r="AX300" s="24"/>
      <c r="AY300" s="24"/>
      <c r="AZ300" s="24"/>
      <c r="BA300" s="24"/>
      <c r="BB300" s="24"/>
      <c r="BC300" s="24"/>
      <c r="BD300" s="24"/>
      <c r="BE300" s="24"/>
      <c r="BF300" s="24"/>
      <c r="BG300" s="24"/>
      <c r="BH300" s="24"/>
    </row>
    <row r="301" spans="9:60" x14ac:dyDescent="0.25">
      <c r="I301" t="s">
        <v>259</v>
      </c>
      <c r="J301" t="s">
        <v>717</v>
      </c>
      <c r="K301" t="str">
        <f t="shared" si="7"/>
        <v>El CocuyBoyaca</v>
      </c>
      <c r="W301" t="s">
        <v>1324</v>
      </c>
      <c r="X301">
        <v>301</v>
      </c>
      <c r="AH301" s="24"/>
      <c r="AI301" s="24"/>
      <c r="AJ301" s="24"/>
      <c r="AK301" s="24"/>
      <c r="AL301" s="24"/>
      <c r="AM301" s="24"/>
      <c r="AN301" s="24"/>
      <c r="AO301" s="24"/>
      <c r="AP301" s="24"/>
      <c r="AQ301" s="24"/>
      <c r="AR301" s="24"/>
      <c r="AS301" s="24"/>
      <c r="AT301" s="24"/>
      <c r="AU301" s="24"/>
      <c r="AV301" s="24"/>
      <c r="AW301" s="24"/>
      <c r="AX301" s="24"/>
      <c r="AY301" s="24"/>
      <c r="AZ301" s="24"/>
      <c r="BA301" s="24"/>
      <c r="BB301" s="24"/>
      <c r="BC301" s="24"/>
      <c r="BD301" s="24"/>
      <c r="BE301" s="24"/>
      <c r="BF301" s="24"/>
      <c r="BG301" s="24"/>
      <c r="BH301" s="24"/>
    </row>
    <row r="302" spans="9:60" x14ac:dyDescent="0.25">
      <c r="I302" t="s">
        <v>1325</v>
      </c>
      <c r="J302" t="s">
        <v>721</v>
      </c>
      <c r="K302" t="str">
        <f t="shared" si="7"/>
        <v>El ColegioCundinamarca</v>
      </c>
      <c r="W302" t="s">
        <v>1326</v>
      </c>
      <c r="X302">
        <v>302</v>
      </c>
      <c r="AH302" s="24"/>
      <c r="AI302" s="24"/>
      <c r="AJ302" s="24"/>
      <c r="AK302" s="24"/>
      <c r="AL302" s="24"/>
      <c r="AM302" s="24"/>
      <c r="AN302" s="24"/>
      <c r="AO302" s="24"/>
      <c r="AP302" s="24"/>
      <c r="AQ302" s="24"/>
      <c r="AR302" s="24"/>
      <c r="AS302" s="24"/>
      <c r="AT302" s="24"/>
      <c r="AU302" s="24"/>
      <c r="AV302" s="24"/>
      <c r="AW302" s="24"/>
      <c r="AX302" s="24"/>
      <c r="AY302" s="24"/>
      <c r="AZ302" s="24"/>
      <c r="BA302" s="24"/>
      <c r="BB302" s="24"/>
      <c r="BC302" s="24"/>
      <c r="BD302" s="24"/>
      <c r="BE302" s="24"/>
      <c r="BF302" s="24"/>
      <c r="BG302" s="24"/>
      <c r="BH302" s="24"/>
    </row>
    <row r="303" spans="9:60" x14ac:dyDescent="0.25">
      <c r="I303" t="s">
        <v>522</v>
      </c>
      <c r="J303" t="s">
        <v>726</v>
      </c>
      <c r="K303" t="str">
        <f t="shared" si="7"/>
        <v>El CopeyCesar</v>
      </c>
      <c r="W303" t="s">
        <v>1327</v>
      </c>
      <c r="X303">
        <v>303</v>
      </c>
      <c r="AH303" s="24"/>
      <c r="AI303" s="24"/>
      <c r="AJ303" s="24"/>
      <c r="AK303" s="24"/>
      <c r="AL303" s="24"/>
      <c r="AM303" s="24"/>
      <c r="AN303" s="24"/>
      <c r="AO303" s="24"/>
      <c r="AP303" s="24"/>
      <c r="AQ303" s="24"/>
      <c r="AR303" s="24"/>
      <c r="AS303" s="24"/>
      <c r="AT303" s="24"/>
      <c r="AU303" s="24"/>
      <c r="AV303" s="24"/>
      <c r="AW303" s="24"/>
      <c r="AX303" s="24"/>
      <c r="AY303" s="24"/>
      <c r="AZ303" s="24"/>
      <c r="BA303" s="24"/>
      <c r="BB303" s="24"/>
      <c r="BC303" s="24"/>
      <c r="BD303" s="24"/>
      <c r="BE303" s="24"/>
      <c r="BF303" s="24"/>
      <c r="BG303" s="24"/>
      <c r="BH303" s="24"/>
    </row>
    <row r="304" spans="9:60" x14ac:dyDescent="0.25">
      <c r="I304" t="s">
        <v>1328</v>
      </c>
      <c r="J304" t="s">
        <v>727</v>
      </c>
      <c r="K304" t="str">
        <f t="shared" si="7"/>
        <v>El DoncelloCaqueta</v>
      </c>
      <c r="W304" t="s">
        <v>1329</v>
      </c>
      <c r="X304">
        <v>304</v>
      </c>
      <c r="AH304" s="24"/>
      <c r="AI304" s="24"/>
      <c r="AJ304" s="24"/>
      <c r="AK304" s="24"/>
      <c r="AL304" s="24"/>
      <c r="AM304" s="24"/>
      <c r="AN304" s="24"/>
      <c r="AO304" s="24"/>
      <c r="AP304" s="24"/>
      <c r="AQ304" s="24"/>
      <c r="AR304" s="24"/>
      <c r="AS304" s="24"/>
      <c r="AT304" s="24"/>
      <c r="AU304" s="24"/>
      <c r="AV304" s="24"/>
      <c r="AW304" s="24"/>
      <c r="AX304" s="24"/>
      <c r="AY304" s="24"/>
      <c r="AZ304" s="24"/>
      <c r="BA304" s="24"/>
      <c r="BB304" s="24"/>
      <c r="BC304" s="24"/>
      <c r="BD304" s="24"/>
      <c r="BE304" s="24"/>
      <c r="BF304" s="24"/>
      <c r="BG304" s="24"/>
      <c r="BH304" s="24"/>
    </row>
    <row r="305" spans="9:60" x14ac:dyDescent="0.25">
      <c r="I305" t="s">
        <v>1330</v>
      </c>
      <c r="J305" t="s">
        <v>697</v>
      </c>
      <c r="K305" t="str">
        <f t="shared" si="7"/>
        <v>El DoradoMeta</v>
      </c>
      <c r="W305" t="s">
        <v>1331</v>
      </c>
      <c r="X305">
        <v>305</v>
      </c>
      <c r="AH305" s="24"/>
      <c r="AI305" s="24"/>
      <c r="AJ305" s="24"/>
      <c r="AK305" s="24"/>
      <c r="AL305" s="24"/>
      <c r="AM305" s="24"/>
      <c r="AN305" s="24"/>
      <c r="AO305" s="24"/>
      <c r="AP305" s="24"/>
      <c r="AQ305" s="24"/>
      <c r="AR305" s="24"/>
      <c r="AS305" s="24"/>
      <c r="AT305" s="24"/>
      <c r="AU305" s="24"/>
      <c r="AV305" s="24"/>
      <c r="AW305" s="24"/>
      <c r="AX305" s="24"/>
      <c r="AY305" s="24"/>
      <c r="AZ305" s="24"/>
      <c r="BA305" s="24"/>
      <c r="BB305" s="24"/>
      <c r="BC305" s="24"/>
      <c r="BD305" s="24"/>
      <c r="BE305" s="24"/>
      <c r="BF305" s="24"/>
      <c r="BG305" s="24"/>
      <c r="BH305" s="24"/>
    </row>
    <row r="306" spans="9:60" x14ac:dyDescent="0.25">
      <c r="I306" t="s">
        <v>260</v>
      </c>
      <c r="J306" t="s">
        <v>765</v>
      </c>
      <c r="K306" t="str">
        <f t="shared" si="7"/>
        <v>El DovioValle del Cauca</v>
      </c>
      <c r="W306" t="s">
        <v>1332</v>
      </c>
      <c r="X306">
        <v>306</v>
      </c>
      <c r="AH306" s="24"/>
      <c r="AI306" s="24"/>
      <c r="AJ306" s="24"/>
      <c r="AK306" s="24"/>
      <c r="AL306" s="24"/>
      <c r="AM306" s="24"/>
      <c r="AN306" s="24"/>
      <c r="AO306" s="24"/>
      <c r="AP306" s="24"/>
      <c r="AQ306" s="24"/>
      <c r="AR306" s="24"/>
      <c r="AS306" s="24"/>
      <c r="AT306" s="24"/>
      <c r="AU306" s="24"/>
      <c r="AV306" s="24"/>
      <c r="AW306" s="24"/>
      <c r="AX306" s="24"/>
      <c r="AY306" s="24"/>
      <c r="AZ306" s="24"/>
      <c r="BA306" s="24"/>
      <c r="BB306" s="24"/>
      <c r="BC306" s="24"/>
      <c r="BD306" s="24"/>
      <c r="BE306" s="24"/>
      <c r="BF306" s="24"/>
      <c r="BG306" s="24"/>
      <c r="BH306" s="24"/>
    </row>
    <row r="307" spans="9:60" x14ac:dyDescent="0.25">
      <c r="I307" t="s">
        <v>1333</v>
      </c>
      <c r="J307" t="s">
        <v>670</v>
      </c>
      <c r="K307" t="str">
        <f t="shared" si="7"/>
        <v>El EncantoAmazonas</v>
      </c>
      <c r="W307" t="s">
        <v>1334</v>
      </c>
      <c r="X307">
        <v>307</v>
      </c>
      <c r="AH307" s="24"/>
      <c r="AI307" s="24"/>
      <c r="AJ307" s="24"/>
      <c r="AK307" s="24"/>
      <c r="AL307" s="24"/>
      <c r="AM307" s="24"/>
      <c r="AN307" s="24"/>
      <c r="AO307" s="24"/>
      <c r="AP307" s="24"/>
      <c r="AQ307" s="24"/>
      <c r="AR307" s="24"/>
      <c r="AS307" s="24"/>
      <c r="AT307" s="24"/>
      <c r="AU307" s="24"/>
      <c r="AV307" s="24"/>
      <c r="AW307" s="24"/>
      <c r="AX307" s="24"/>
      <c r="AY307" s="24"/>
      <c r="AZ307" s="24"/>
      <c r="BA307" s="24"/>
      <c r="BB307" s="24"/>
      <c r="BC307" s="24"/>
      <c r="BD307" s="24"/>
      <c r="BE307" s="24"/>
      <c r="BF307" s="24"/>
      <c r="BG307" s="24"/>
      <c r="BH307" s="24"/>
    </row>
    <row r="308" spans="9:60" x14ac:dyDescent="0.25">
      <c r="I308" t="s">
        <v>261</v>
      </c>
      <c r="J308" t="s">
        <v>717</v>
      </c>
      <c r="K308" t="str">
        <f t="shared" si="7"/>
        <v>El EspinoBoyaca</v>
      </c>
      <c r="W308" t="s">
        <v>1335</v>
      </c>
      <c r="X308">
        <v>308</v>
      </c>
      <c r="AH308" s="24"/>
      <c r="AI308" s="24"/>
      <c r="AJ308" s="24"/>
      <c r="AK308" s="24"/>
      <c r="AL308" s="24"/>
      <c r="AM308" s="24"/>
      <c r="AN308" s="24"/>
      <c r="AO308" s="24"/>
      <c r="AP308" s="24"/>
      <c r="AQ308" s="24"/>
      <c r="AR308" s="24"/>
      <c r="AS308" s="24"/>
      <c r="AT308" s="24"/>
      <c r="AU308" s="24"/>
      <c r="AV308" s="24"/>
      <c r="AW308" s="24"/>
      <c r="AX308" s="24"/>
      <c r="AY308" s="24"/>
      <c r="AZ308" s="24"/>
      <c r="BA308" s="24"/>
      <c r="BB308" s="24"/>
      <c r="BC308" s="24"/>
      <c r="BD308" s="24"/>
      <c r="BE308" s="24"/>
      <c r="BF308" s="24"/>
      <c r="BG308" s="24"/>
      <c r="BH308" s="24"/>
    </row>
    <row r="309" spans="9:60" x14ac:dyDescent="0.25">
      <c r="I309" t="s">
        <v>1336</v>
      </c>
      <c r="J309" t="s">
        <v>730</v>
      </c>
      <c r="K309" t="str">
        <f t="shared" si="7"/>
        <v>El GuacamayoSantander</v>
      </c>
      <c r="W309" t="s">
        <v>1337</v>
      </c>
      <c r="X309">
        <v>309</v>
      </c>
      <c r="AH309" s="24"/>
      <c r="AI309" s="24"/>
      <c r="AJ309" s="24"/>
      <c r="AK309" s="24"/>
      <c r="AL309" s="24"/>
      <c r="AM309" s="24"/>
      <c r="AN309" s="24"/>
      <c r="AO309" s="24"/>
      <c r="AP309" s="24"/>
      <c r="AQ309" s="24"/>
      <c r="AR309" s="24"/>
      <c r="AS309" s="24"/>
      <c r="AT309" s="24"/>
      <c r="AU309" s="24"/>
      <c r="AV309" s="24"/>
      <c r="AW309" s="24"/>
      <c r="AX309" s="24"/>
      <c r="AY309" s="24"/>
      <c r="AZ309" s="24"/>
      <c r="BA309" s="24"/>
      <c r="BB309" s="24"/>
      <c r="BC309" s="24"/>
      <c r="BD309" s="24"/>
      <c r="BE309" s="24"/>
      <c r="BF309" s="24"/>
      <c r="BG309" s="24"/>
      <c r="BH309" s="24"/>
    </row>
    <row r="310" spans="9:60" x14ac:dyDescent="0.25">
      <c r="I310" t="s">
        <v>1338</v>
      </c>
      <c r="J310" t="s">
        <v>712</v>
      </c>
      <c r="K310" t="str">
        <f t="shared" si="7"/>
        <v>El GuamoBolivar</v>
      </c>
      <c r="W310" t="s">
        <v>1339</v>
      </c>
      <c r="X310">
        <v>310</v>
      </c>
      <c r="AH310" s="24"/>
      <c r="AI310" s="24"/>
      <c r="AJ310" s="24"/>
      <c r="AK310" s="24"/>
      <c r="AL310" s="24"/>
      <c r="AM310" s="24"/>
      <c r="AN310" s="24"/>
      <c r="AO310" s="24"/>
      <c r="AP310" s="24"/>
      <c r="AQ310" s="24"/>
      <c r="AR310" s="24"/>
      <c r="AS310" s="24"/>
      <c r="AT310" s="24"/>
      <c r="AU310" s="24"/>
      <c r="AV310" s="24"/>
      <c r="AW310" s="24"/>
      <c r="AX310" s="24"/>
      <c r="AY310" s="24"/>
      <c r="AZ310" s="24"/>
      <c r="BA310" s="24"/>
      <c r="BB310" s="24"/>
      <c r="BC310" s="24"/>
      <c r="BD310" s="24"/>
      <c r="BE310" s="24"/>
      <c r="BF310" s="24"/>
      <c r="BG310" s="24"/>
      <c r="BH310" s="24"/>
    </row>
    <row r="311" spans="9:60" x14ac:dyDescent="0.25">
      <c r="I311" t="s">
        <v>1340</v>
      </c>
      <c r="J311" t="s">
        <v>701</v>
      </c>
      <c r="K311" t="str">
        <f t="shared" si="7"/>
        <v>El Litoral del San JuanChoco</v>
      </c>
      <c r="W311" t="s">
        <v>1341</v>
      </c>
      <c r="X311">
        <v>311</v>
      </c>
      <c r="AH311" s="24"/>
      <c r="AI311" s="24"/>
      <c r="AJ311" s="24"/>
      <c r="AK311" s="24"/>
      <c r="AL311" s="24"/>
      <c r="AM311" s="24"/>
      <c r="AN311" s="24"/>
      <c r="AO311" s="24"/>
      <c r="AP311" s="24"/>
      <c r="AQ311" s="24"/>
      <c r="AR311" s="24"/>
      <c r="AS311" s="24"/>
      <c r="AT311" s="24"/>
      <c r="AU311" s="24"/>
      <c r="AV311" s="24"/>
      <c r="AW311" s="24"/>
      <c r="AX311" s="24"/>
      <c r="AY311" s="24"/>
      <c r="AZ311" s="24"/>
      <c r="BA311" s="24"/>
      <c r="BB311" s="24"/>
      <c r="BC311" s="24"/>
      <c r="BD311" s="24"/>
      <c r="BE311" s="24"/>
      <c r="BF311" s="24"/>
      <c r="BG311" s="24"/>
      <c r="BH311" s="24"/>
    </row>
    <row r="312" spans="9:60" x14ac:dyDescent="0.25">
      <c r="I312" t="s">
        <v>1342</v>
      </c>
      <c r="J312" t="s">
        <v>760</v>
      </c>
      <c r="K312" t="str">
        <f t="shared" si="7"/>
        <v>El MolinoLa Guajira</v>
      </c>
      <c r="W312" t="s">
        <v>1343</v>
      </c>
      <c r="X312">
        <v>312</v>
      </c>
      <c r="AH312" s="24"/>
      <c r="AI312" s="24"/>
      <c r="AJ312" s="24"/>
      <c r="AK312" s="24"/>
      <c r="AL312" s="24"/>
      <c r="AM312" s="24"/>
      <c r="AN312" s="24"/>
      <c r="AO312" s="24"/>
      <c r="AP312" s="24"/>
      <c r="AQ312" s="24"/>
      <c r="AR312" s="24"/>
      <c r="AS312" s="24"/>
      <c r="AT312" s="24"/>
      <c r="AU312" s="24"/>
      <c r="AV312" s="24"/>
      <c r="AW312" s="24"/>
      <c r="AX312" s="24"/>
      <c r="AY312" s="24"/>
      <c r="AZ312" s="24"/>
      <c r="BA312" s="24"/>
      <c r="BB312" s="24"/>
      <c r="BC312" s="24"/>
      <c r="BD312" s="24"/>
      <c r="BE312" s="24"/>
      <c r="BF312" s="24"/>
      <c r="BG312" s="24"/>
      <c r="BH312" s="24"/>
    </row>
    <row r="313" spans="9:60" x14ac:dyDescent="0.25">
      <c r="I313" t="s">
        <v>1344</v>
      </c>
      <c r="J313" t="s">
        <v>726</v>
      </c>
      <c r="K313" t="str">
        <f t="shared" si="7"/>
        <v>El PasoCesar</v>
      </c>
      <c r="W313" t="s">
        <v>1345</v>
      </c>
      <c r="X313">
        <v>313</v>
      </c>
      <c r="AH313" s="24"/>
      <c r="AI313" s="24"/>
      <c r="AJ313" s="24"/>
      <c r="AK313" s="24"/>
      <c r="AL313" s="24"/>
      <c r="AM313" s="24"/>
      <c r="AN313" s="24"/>
      <c r="AO313" s="24"/>
      <c r="AP313" s="24"/>
      <c r="AQ313" s="24"/>
      <c r="AR313" s="24"/>
      <c r="AS313" s="24"/>
      <c r="AT313" s="24"/>
      <c r="AU313" s="24"/>
      <c r="AV313" s="24"/>
      <c r="AW313" s="24"/>
      <c r="AX313" s="24"/>
      <c r="AY313" s="24"/>
      <c r="AZ313" s="24"/>
      <c r="BA313" s="24"/>
      <c r="BB313" s="24"/>
      <c r="BC313" s="24"/>
      <c r="BD313" s="24"/>
      <c r="BE313" s="24"/>
      <c r="BF313" s="24"/>
      <c r="BG313" s="24"/>
      <c r="BH313" s="24"/>
    </row>
    <row r="314" spans="9:60" x14ac:dyDescent="0.25">
      <c r="I314" t="s">
        <v>1346</v>
      </c>
      <c r="J314" t="s">
        <v>727</v>
      </c>
      <c r="K314" t="str">
        <f t="shared" si="7"/>
        <v>El PaujilCaqueta</v>
      </c>
      <c r="W314" t="s">
        <v>1347</v>
      </c>
      <c r="X314">
        <v>314</v>
      </c>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c r="BE314" s="24"/>
      <c r="BF314" s="24"/>
      <c r="BG314" s="24"/>
      <c r="BH314" s="24"/>
    </row>
    <row r="315" spans="9:60" x14ac:dyDescent="0.25">
      <c r="I315" t="s">
        <v>1348</v>
      </c>
      <c r="J315" t="s">
        <v>455</v>
      </c>
      <c r="K315" t="str">
        <f t="shared" si="7"/>
        <v>El PeñolNariño</v>
      </c>
      <c r="W315" t="s">
        <v>1349</v>
      </c>
      <c r="X315">
        <v>315</v>
      </c>
      <c r="AH315" s="24"/>
      <c r="AI315" s="24"/>
      <c r="AJ315" s="24"/>
      <c r="AK315" s="24"/>
      <c r="AL315" s="24"/>
      <c r="AM315" s="24"/>
      <c r="AN315" s="24"/>
      <c r="AO315" s="24"/>
      <c r="AP315" s="24"/>
      <c r="AQ315" s="24"/>
      <c r="AR315" s="24"/>
      <c r="AS315" s="24"/>
      <c r="AT315" s="24"/>
      <c r="AU315" s="24"/>
      <c r="AV315" s="24"/>
      <c r="AW315" s="24"/>
      <c r="AX315" s="24"/>
      <c r="AY315" s="24"/>
      <c r="AZ315" s="24"/>
      <c r="BA315" s="24"/>
      <c r="BB315" s="24"/>
      <c r="BC315" s="24"/>
      <c r="BD315" s="24"/>
      <c r="BE315" s="24"/>
      <c r="BF315" s="24"/>
      <c r="BG315" s="24"/>
      <c r="BH315" s="24"/>
    </row>
    <row r="316" spans="9:60" x14ac:dyDescent="0.25">
      <c r="I316" t="s">
        <v>1350</v>
      </c>
      <c r="J316" t="s">
        <v>712</v>
      </c>
      <c r="K316" t="str">
        <f t="shared" si="7"/>
        <v>El PeñónBolivar</v>
      </c>
      <c r="W316" t="s">
        <v>1351</v>
      </c>
      <c r="X316">
        <v>316</v>
      </c>
      <c r="AH316" s="24"/>
      <c r="AI316" s="24"/>
      <c r="AJ316" s="24"/>
      <c r="AK316" s="24"/>
      <c r="AL316" s="24"/>
      <c r="AM316" s="24"/>
      <c r="AN316" s="24"/>
      <c r="AO316" s="24"/>
      <c r="AP316" s="24"/>
      <c r="AQ316" s="24"/>
      <c r="AR316" s="24"/>
      <c r="AS316" s="24"/>
      <c r="AT316" s="24"/>
      <c r="AU316" s="24"/>
      <c r="AV316" s="24"/>
      <c r="AW316" s="24"/>
      <c r="AX316" s="24"/>
      <c r="AY316" s="24"/>
      <c r="AZ316" s="24"/>
      <c r="BA316" s="24"/>
      <c r="BB316" s="24"/>
      <c r="BC316" s="24"/>
      <c r="BD316" s="24"/>
      <c r="BE316" s="24"/>
      <c r="BF316" s="24"/>
      <c r="BG316" s="24"/>
      <c r="BH316" s="24"/>
    </row>
    <row r="317" spans="9:60" x14ac:dyDescent="0.25">
      <c r="I317" t="s">
        <v>1350</v>
      </c>
      <c r="J317" t="s">
        <v>721</v>
      </c>
      <c r="K317" t="str">
        <f t="shared" si="7"/>
        <v>El PeñónCundinamarca</v>
      </c>
      <c r="W317" t="s">
        <v>1352</v>
      </c>
      <c r="X317">
        <v>317</v>
      </c>
      <c r="AH317" s="24"/>
      <c r="AI317" s="24"/>
      <c r="AJ317" s="24"/>
      <c r="AK317" s="24"/>
      <c r="AL317" s="24"/>
      <c r="AM317" s="24"/>
      <c r="AN317" s="24"/>
      <c r="AO317" s="24"/>
      <c r="AP317" s="24"/>
      <c r="AQ317" s="24"/>
      <c r="AR317" s="24"/>
      <c r="AS317" s="24"/>
      <c r="AT317" s="24"/>
      <c r="AU317" s="24"/>
      <c r="AV317" s="24"/>
      <c r="AW317" s="24"/>
      <c r="AX317" s="24"/>
      <c r="AY317" s="24"/>
      <c r="AZ317" s="24"/>
      <c r="BA317" s="24"/>
      <c r="BB317" s="24"/>
      <c r="BC317" s="24"/>
      <c r="BD317" s="24"/>
      <c r="BE317" s="24"/>
      <c r="BF317" s="24"/>
      <c r="BG317" s="24"/>
      <c r="BH317" s="24"/>
    </row>
    <row r="318" spans="9:60" x14ac:dyDescent="0.25">
      <c r="I318" t="s">
        <v>1350</v>
      </c>
      <c r="J318" t="s">
        <v>730</v>
      </c>
      <c r="K318" t="str">
        <f t="shared" si="7"/>
        <v>El PeñónSantander</v>
      </c>
      <c r="W318" t="s">
        <v>1353</v>
      </c>
      <c r="X318">
        <v>318</v>
      </c>
      <c r="AH318" s="24"/>
      <c r="AI318" s="24"/>
      <c r="AJ318" s="24"/>
      <c r="AK318" s="24"/>
      <c r="AL318" s="24"/>
      <c r="AM318" s="24"/>
      <c r="AN318" s="24"/>
      <c r="AO318" s="24"/>
      <c r="AP318" s="24"/>
      <c r="AQ318" s="24"/>
      <c r="AR318" s="24"/>
      <c r="AS318" s="24"/>
      <c r="AT318" s="24"/>
      <c r="AU318" s="24"/>
      <c r="AV318" s="24"/>
      <c r="AW318" s="24"/>
      <c r="AX318" s="24"/>
      <c r="AY318" s="24"/>
      <c r="AZ318" s="24"/>
      <c r="BA318" s="24"/>
      <c r="BB318" s="24"/>
      <c r="BC318" s="24"/>
      <c r="BD318" s="24"/>
      <c r="BE318" s="24"/>
      <c r="BF318" s="24"/>
      <c r="BG318" s="24"/>
      <c r="BH318" s="24"/>
    </row>
    <row r="319" spans="9:60" x14ac:dyDescent="0.25">
      <c r="I319" t="s">
        <v>1354</v>
      </c>
      <c r="J319" t="s">
        <v>766</v>
      </c>
      <c r="K319" t="str">
        <f t="shared" si="7"/>
        <v>El PiñonMagdalena</v>
      </c>
      <c r="W319" t="s">
        <v>1355</v>
      </c>
      <c r="X319">
        <v>319</v>
      </c>
      <c r="AH319" s="24"/>
      <c r="AI319" s="24"/>
      <c r="AJ319" s="24"/>
      <c r="AK319" s="24"/>
      <c r="AL319" s="24"/>
      <c r="AM319" s="24"/>
      <c r="AN319" s="24"/>
      <c r="AO319" s="24"/>
      <c r="AP319" s="24"/>
      <c r="AQ319" s="24"/>
      <c r="AR319" s="24"/>
      <c r="AS319" s="24"/>
      <c r="AT319" s="24"/>
      <c r="AU319" s="24"/>
      <c r="AV319" s="24"/>
      <c r="AW319" s="24"/>
      <c r="AX319" s="24"/>
      <c r="AY319" s="24"/>
      <c r="AZ319" s="24"/>
      <c r="BA319" s="24"/>
      <c r="BB319" s="24"/>
      <c r="BC319" s="24"/>
      <c r="BD319" s="24"/>
      <c r="BE319" s="24"/>
      <c r="BF319" s="24"/>
      <c r="BG319" s="24"/>
      <c r="BH319" s="24"/>
    </row>
    <row r="320" spans="9:60" x14ac:dyDescent="0.25">
      <c r="I320" t="s">
        <v>1356</v>
      </c>
      <c r="J320" t="s">
        <v>730</v>
      </c>
      <c r="K320" t="str">
        <f t="shared" si="7"/>
        <v>El PlayónSantander</v>
      </c>
      <c r="W320" t="s">
        <v>1357</v>
      </c>
      <c r="X320">
        <v>320</v>
      </c>
      <c r="AH320" s="24"/>
      <c r="AI320" s="24"/>
      <c r="AJ320" s="24"/>
      <c r="AK320" s="24"/>
      <c r="AL320" s="24"/>
      <c r="AM320" s="24"/>
      <c r="AN320" s="24"/>
      <c r="AO320" s="24"/>
      <c r="AP320" s="24"/>
      <c r="AQ320" s="24"/>
      <c r="AR320" s="24"/>
      <c r="AS320" s="24"/>
      <c r="AT320" s="24"/>
      <c r="AU320" s="24"/>
      <c r="AV320" s="24"/>
      <c r="AW320" s="24"/>
      <c r="AX320" s="24"/>
      <c r="AY320" s="24"/>
      <c r="AZ320" s="24"/>
      <c r="BA320" s="24"/>
      <c r="BB320" s="24"/>
      <c r="BC320" s="24"/>
      <c r="BD320" s="24"/>
      <c r="BE320" s="24"/>
      <c r="BF320" s="24"/>
      <c r="BG320" s="24"/>
      <c r="BH320" s="24"/>
    </row>
    <row r="321" spans="9:60" x14ac:dyDescent="0.25">
      <c r="I321" t="s">
        <v>1358</v>
      </c>
      <c r="J321" t="s">
        <v>766</v>
      </c>
      <c r="K321" t="str">
        <f t="shared" ref="K321:K384" si="8">_xlfn.CONCAT(TRIM(I321),TRIM(J321))</f>
        <v>El ReténMagdalena</v>
      </c>
      <c r="W321" t="s">
        <v>1359</v>
      </c>
      <c r="X321">
        <v>321</v>
      </c>
      <c r="AH321" s="24"/>
      <c r="AI321" s="24"/>
      <c r="AJ321" s="24"/>
      <c r="AK321" s="24"/>
      <c r="AL321" s="24"/>
      <c r="AM321" s="24"/>
      <c r="AN321" s="24"/>
      <c r="AO321" s="24"/>
      <c r="AP321" s="24"/>
      <c r="AQ321" s="24"/>
      <c r="AR321" s="24"/>
      <c r="AS321" s="24"/>
      <c r="AT321" s="24"/>
      <c r="AU321" s="24"/>
      <c r="AV321" s="24"/>
      <c r="AW321" s="24"/>
      <c r="AX321" s="24"/>
      <c r="AY321" s="24"/>
      <c r="AZ321" s="24"/>
      <c r="BA321" s="24"/>
      <c r="BB321" s="24"/>
      <c r="BC321" s="24"/>
      <c r="BD321" s="24"/>
      <c r="BE321" s="24"/>
      <c r="BF321" s="24"/>
      <c r="BG321" s="24"/>
      <c r="BH321" s="24"/>
    </row>
    <row r="322" spans="9:60" x14ac:dyDescent="0.25">
      <c r="I322" t="s">
        <v>1360</v>
      </c>
      <c r="J322" t="s">
        <v>758</v>
      </c>
      <c r="K322" t="str">
        <f t="shared" si="8"/>
        <v>El RetornoGuaviare</v>
      </c>
      <c r="W322" t="s">
        <v>1361</v>
      </c>
      <c r="X322">
        <v>322</v>
      </c>
      <c r="AH322" s="24"/>
      <c r="AI322" s="24"/>
      <c r="AJ322" s="24"/>
      <c r="AK322" s="24"/>
      <c r="AL322" s="24"/>
      <c r="AM322" s="24"/>
      <c r="AN322" s="24"/>
      <c r="AO322" s="24"/>
      <c r="AP322" s="24"/>
      <c r="AQ322" s="24"/>
      <c r="AR322" s="24"/>
      <c r="AS322" s="24"/>
      <c r="AT322" s="24"/>
      <c r="AU322" s="24"/>
      <c r="AV322" s="24"/>
      <c r="AW322" s="24"/>
      <c r="AX322" s="24"/>
      <c r="AY322" s="24"/>
      <c r="AZ322" s="24"/>
      <c r="BA322" s="24"/>
      <c r="BB322" s="24"/>
      <c r="BC322" s="24"/>
      <c r="BD322" s="24"/>
      <c r="BE322" s="24"/>
      <c r="BF322" s="24"/>
      <c r="BG322" s="24"/>
      <c r="BH322" s="24"/>
    </row>
    <row r="323" spans="9:60" x14ac:dyDescent="0.25">
      <c r="I323" t="s">
        <v>1362</v>
      </c>
      <c r="J323" t="s">
        <v>787</v>
      </c>
      <c r="K323" t="str">
        <f t="shared" si="8"/>
        <v>El RobleSucre</v>
      </c>
      <c r="W323" t="s">
        <v>1363</v>
      </c>
      <c r="X323">
        <v>323</v>
      </c>
      <c r="AH323" s="24"/>
      <c r="AI323" s="24"/>
      <c r="AJ323" s="24"/>
      <c r="AK323" s="24"/>
      <c r="AL323" s="24"/>
      <c r="AM323" s="24"/>
      <c r="AN323" s="24"/>
      <c r="AO323" s="24"/>
      <c r="AP323" s="24"/>
      <c r="AQ323" s="24"/>
      <c r="AR323" s="24"/>
      <c r="AS323" s="24"/>
      <c r="AT323" s="24"/>
      <c r="AU323" s="24"/>
      <c r="AV323" s="24"/>
      <c r="AW323" s="24"/>
      <c r="AX323" s="24"/>
      <c r="AY323" s="24"/>
      <c r="AZ323" s="24"/>
      <c r="BA323" s="24"/>
      <c r="BB323" s="24"/>
      <c r="BC323" s="24"/>
      <c r="BD323" s="24"/>
      <c r="BE323" s="24"/>
      <c r="BF323" s="24"/>
      <c r="BG323" s="24"/>
      <c r="BH323" s="24"/>
    </row>
    <row r="324" spans="9:60" x14ac:dyDescent="0.25">
      <c r="I324" t="s">
        <v>1364</v>
      </c>
      <c r="J324" t="s">
        <v>721</v>
      </c>
      <c r="K324" t="str">
        <f t="shared" si="8"/>
        <v>El RosalCundinamarca</v>
      </c>
      <c r="W324" t="s">
        <v>1365</v>
      </c>
      <c r="X324">
        <v>324</v>
      </c>
      <c r="AH324" s="24"/>
      <c r="AI324" s="24"/>
      <c r="AJ324" s="24"/>
      <c r="AK324" s="24"/>
      <c r="AL324" s="24"/>
      <c r="AM324" s="24"/>
      <c r="AN324" s="24"/>
      <c r="AO324" s="24"/>
      <c r="AP324" s="24"/>
      <c r="AQ324" s="24"/>
      <c r="AR324" s="24"/>
      <c r="AS324" s="24"/>
      <c r="AT324" s="24"/>
      <c r="AU324" s="24"/>
      <c r="AV324" s="24"/>
      <c r="AW324" s="24"/>
      <c r="AX324" s="24"/>
      <c r="AY324" s="24"/>
      <c r="AZ324" s="24"/>
      <c r="BA324" s="24"/>
      <c r="BB324" s="24"/>
      <c r="BC324" s="24"/>
      <c r="BD324" s="24"/>
      <c r="BE324" s="24"/>
      <c r="BF324" s="24"/>
      <c r="BG324" s="24"/>
      <c r="BH324" s="24"/>
    </row>
    <row r="325" spans="9:60" x14ac:dyDescent="0.25">
      <c r="I325" t="s">
        <v>262</v>
      </c>
      <c r="J325" t="s">
        <v>455</v>
      </c>
      <c r="K325" t="str">
        <f t="shared" si="8"/>
        <v>El RosarioNariño</v>
      </c>
      <c r="W325" t="s">
        <v>1366</v>
      </c>
      <c r="X325">
        <v>325</v>
      </c>
      <c r="AH325" s="24"/>
      <c r="AI325" s="24"/>
      <c r="AJ325" s="24"/>
      <c r="AK325" s="24"/>
      <c r="AL325" s="24"/>
      <c r="AM325" s="24"/>
      <c r="AN325" s="24"/>
      <c r="AO325" s="24"/>
      <c r="AP325" s="24"/>
      <c r="AQ325" s="24"/>
      <c r="AR325" s="24"/>
      <c r="AS325" s="24"/>
      <c r="AT325" s="24"/>
      <c r="AU325" s="24"/>
      <c r="AV325" s="24"/>
      <c r="AW325" s="24"/>
      <c r="AX325" s="24"/>
      <c r="AY325" s="24"/>
      <c r="AZ325" s="24"/>
      <c r="BA325" s="24"/>
      <c r="BB325" s="24"/>
      <c r="BC325" s="24"/>
      <c r="BD325" s="24"/>
      <c r="BE325" s="24"/>
      <c r="BF325" s="24"/>
      <c r="BG325" s="24"/>
      <c r="BH325" s="24"/>
    </row>
    <row r="326" spans="9:60" x14ac:dyDescent="0.25">
      <c r="I326" t="s">
        <v>1367</v>
      </c>
      <c r="J326" t="s">
        <v>669</v>
      </c>
      <c r="K326" t="str">
        <f t="shared" si="8"/>
        <v>El SantuarioAntioquia</v>
      </c>
      <c r="W326" t="s">
        <v>1368</v>
      </c>
      <c r="X326">
        <v>326</v>
      </c>
      <c r="AH326" s="24"/>
      <c r="AI326" s="24"/>
      <c r="AJ326" s="24"/>
      <c r="AK326" s="24"/>
      <c r="AL326" s="24"/>
      <c r="AM326" s="24"/>
      <c r="AN326" s="24"/>
      <c r="AO326" s="24"/>
      <c r="AP326" s="24"/>
      <c r="AQ326" s="24"/>
      <c r="AR326" s="24"/>
      <c r="AS326" s="24"/>
      <c r="AT326" s="24"/>
      <c r="AU326" s="24"/>
      <c r="AV326" s="24"/>
      <c r="AW326" s="24"/>
      <c r="AX326" s="24"/>
      <c r="AY326" s="24"/>
      <c r="AZ326" s="24"/>
      <c r="BA326" s="24"/>
      <c r="BB326" s="24"/>
      <c r="BC326" s="24"/>
      <c r="BD326" s="24"/>
      <c r="BE326" s="24"/>
      <c r="BF326" s="24"/>
      <c r="BG326" s="24"/>
      <c r="BH326" s="24"/>
    </row>
    <row r="327" spans="9:60" x14ac:dyDescent="0.25">
      <c r="I327" t="s">
        <v>264</v>
      </c>
      <c r="J327" t="s">
        <v>455</v>
      </c>
      <c r="K327" t="str">
        <f t="shared" si="8"/>
        <v>El Tablón de GómezNariño</v>
      </c>
      <c r="W327" t="s">
        <v>1369</v>
      </c>
      <c r="X327">
        <v>327</v>
      </c>
      <c r="AH327" s="24"/>
      <c r="AI327" s="24"/>
      <c r="AJ327" s="24"/>
      <c r="AK327" s="24"/>
      <c r="AL327" s="24"/>
      <c r="AM327" s="24"/>
      <c r="AN327" s="24"/>
      <c r="AO327" s="24"/>
      <c r="AP327" s="24"/>
      <c r="AQ327" s="24"/>
      <c r="AR327" s="24"/>
      <c r="AS327" s="24"/>
      <c r="AT327" s="24"/>
      <c r="AU327" s="24"/>
      <c r="AV327" s="24"/>
      <c r="AW327" s="24"/>
      <c r="AX327" s="24"/>
      <c r="AY327" s="24"/>
      <c r="AZ327" s="24"/>
      <c r="BA327" s="24"/>
      <c r="BB327" s="24"/>
      <c r="BC327" s="24"/>
      <c r="BD327" s="24"/>
      <c r="BE327" s="24"/>
      <c r="BF327" s="24"/>
      <c r="BG327" s="24"/>
      <c r="BH327" s="24"/>
    </row>
    <row r="328" spans="9:60" x14ac:dyDescent="0.25">
      <c r="I328" t="s">
        <v>265</v>
      </c>
      <c r="J328" t="s">
        <v>735</v>
      </c>
      <c r="K328" t="str">
        <f t="shared" si="8"/>
        <v>El TamboCauca</v>
      </c>
      <c r="W328" t="s">
        <v>1370</v>
      </c>
      <c r="X328">
        <v>328</v>
      </c>
      <c r="AH328" s="24"/>
      <c r="AI328" s="24"/>
      <c r="AJ328" s="24"/>
      <c r="AK328" s="24"/>
      <c r="AL328" s="24"/>
      <c r="AM328" s="24"/>
      <c r="AN328" s="24"/>
      <c r="AO328" s="24"/>
      <c r="AP328" s="24"/>
      <c r="AQ328" s="24"/>
      <c r="AR328" s="24"/>
      <c r="AS328" s="24"/>
      <c r="AT328" s="24"/>
      <c r="AU328" s="24"/>
      <c r="AV328" s="24"/>
      <c r="AW328" s="24"/>
      <c r="AX328" s="24"/>
      <c r="AY328" s="24"/>
      <c r="AZ328" s="24"/>
      <c r="BA328" s="24"/>
      <c r="BB328" s="24"/>
      <c r="BC328" s="24"/>
      <c r="BD328" s="24"/>
      <c r="BE328" s="24"/>
      <c r="BF328" s="24"/>
      <c r="BG328" s="24"/>
      <c r="BH328" s="24"/>
    </row>
    <row r="329" spans="9:60" x14ac:dyDescent="0.25">
      <c r="I329" t="s">
        <v>265</v>
      </c>
      <c r="J329" t="s">
        <v>455</v>
      </c>
      <c r="K329" t="str">
        <f t="shared" si="8"/>
        <v>El TamboNariño</v>
      </c>
      <c r="W329" t="s">
        <v>1371</v>
      </c>
      <c r="X329">
        <v>329</v>
      </c>
      <c r="AH329" s="24"/>
      <c r="AI329" s="24"/>
      <c r="AJ329" s="24"/>
      <c r="AK329" s="24"/>
      <c r="AL329" s="24"/>
      <c r="AM329" s="24"/>
      <c r="AN329" s="24"/>
      <c r="AO329" s="24"/>
      <c r="AP329" s="24"/>
      <c r="AQ329" s="24"/>
      <c r="AR329" s="24"/>
      <c r="AS329" s="24"/>
      <c r="AT329" s="24"/>
      <c r="AU329" s="24"/>
      <c r="AV329" s="24"/>
      <c r="AW329" s="24"/>
      <c r="AX329" s="24"/>
      <c r="AY329" s="24"/>
      <c r="AZ329" s="24"/>
      <c r="BA329" s="24"/>
      <c r="BB329" s="24"/>
      <c r="BC329" s="24"/>
      <c r="BD329" s="24"/>
      <c r="BE329" s="24"/>
      <c r="BF329" s="24"/>
      <c r="BG329" s="24"/>
      <c r="BH329" s="24"/>
    </row>
    <row r="330" spans="9:60" x14ac:dyDescent="0.25">
      <c r="I330" t="s">
        <v>1372</v>
      </c>
      <c r="J330" t="s">
        <v>687</v>
      </c>
      <c r="K330" t="str">
        <f t="shared" si="8"/>
        <v>El TarraNorte de Santander</v>
      </c>
      <c r="W330" t="s">
        <v>1373</v>
      </c>
      <c r="X330">
        <v>330</v>
      </c>
      <c r="AH330" s="24"/>
      <c r="AI330" s="24"/>
      <c r="AJ330" s="24"/>
      <c r="AK330" s="24"/>
      <c r="AL330" s="24"/>
      <c r="AM330" s="24"/>
      <c r="AN330" s="24"/>
      <c r="AO330" s="24"/>
      <c r="AP330" s="24"/>
      <c r="AQ330" s="24"/>
      <c r="AR330" s="24"/>
      <c r="AS330" s="24"/>
      <c r="AT330" s="24"/>
      <c r="AU330" s="24"/>
      <c r="AV330" s="24"/>
      <c r="AW330" s="24"/>
      <c r="AX330" s="24"/>
      <c r="AY330" s="24"/>
      <c r="AZ330" s="24"/>
      <c r="BA330" s="24"/>
      <c r="BB330" s="24"/>
      <c r="BC330" s="24"/>
      <c r="BD330" s="24"/>
      <c r="BE330" s="24"/>
      <c r="BF330" s="24"/>
      <c r="BG330" s="24"/>
      <c r="BH330" s="24"/>
    </row>
    <row r="331" spans="9:60" x14ac:dyDescent="0.25">
      <c r="I331" t="s">
        <v>1374</v>
      </c>
      <c r="J331" t="s">
        <v>687</v>
      </c>
      <c r="K331" t="str">
        <f t="shared" si="8"/>
        <v>El ZuliaNorte de Santander</v>
      </c>
      <c r="W331" t="s">
        <v>1375</v>
      </c>
      <c r="X331">
        <v>331</v>
      </c>
      <c r="AH331" s="24"/>
      <c r="AI331" s="24"/>
      <c r="AJ331" s="24"/>
      <c r="AK331" s="24"/>
      <c r="AL331" s="24"/>
      <c r="AM331" s="24"/>
      <c r="AN331" s="24"/>
      <c r="AO331" s="24"/>
      <c r="AP331" s="24"/>
      <c r="AQ331" s="24"/>
      <c r="AR331" s="24"/>
      <c r="AS331" s="24"/>
      <c r="AT331" s="24"/>
      <c r="AU331" s="24"/>
      <c r="AV331" s="24"/>
      <c r="AW331" s="24"/>
      <c r="AX331" s="24"/>
      <c r="AY331" s="24"/>
      <c r="AZ331" s="24"/>
      <c r="BA331" s="24"/>
      <c r="BB331" s="24"/>
      <c r="BC331" s="24"/>
      <c r="BD331" s="24"/>
      <c r="BE331" s="24"/>
      <c r="BF331" s="24"/>
      <c r="BG331" s="24"/>
      <c r="BH331" s="24"/>
    </row>
    <row r="332" spans="9:60" x14ac:dyDescent="0.25">
      <c r="I332" t="s">
        <v>1376</v>
      </c>
      <c r="J332" t="s">
        <v>708</v>
      </c>
      <c r="K332" t="str">
        <f t="shared" si="8"/>
        <v>ElíasHuila</v>
      </c>
      <c r="W332" t="s">
        <v>1377</v>
      </c>
      <c r="X332">
        <v>332</v>
      </c>
      <c r="AH332" s="24"/>
      <c r="AI332" s="24"/>
      <c r="AJ332" s="24"/>
      <c r="AK332" s="24"/>
      <c r="AL332" s="24"/>
      <c r="AM332" s="24"/>
      <c r="AN332" s="24"/>
      <c r="AO332" s="24"/>
      <c r="AP332" s="24"/>
      <c r="AQ332" s="24"/>
      <c r="AR332" s="24"/>
      <c r="AS332" s="24"/>
      <c r="AT332" s="24"/>
      <c r="AU332" s="24"/>
      <c r="AV332" s="24"/>
      <c r="AW332" s="24"/>
      <c r="AX332" s="24"/>
      <c r="AY332" s="24"/>
      <c r="AZ332" s="24"/>
      <c r="BA332" s="24"/>
      <c r="BB332" s="24"/>
      <c r="BC332" s="24"/>
      <c r="BD332" s="24"/>
      <c r="BE332" s="24"/>
      <c r="BF332" s="24"/>
      <c r="BG332" s="24"/>
      <c r="BH332" s="24"/>
    </row>
    <row r="333" spans="9:60" x14ac:dyDescent="0.25">
      <c r="I333" t="s">
        <v>1378</v>
      </c>
      <c r="J333" t="s">
        <v>730</v>
      </c>
      <c r="K333" t="str">
        <f t="shared" si="8"/>
        <v>EncinoSantander</v>
      </c>
      <c r="W333" t="s">
        <v>1379</v>
      </c>
      <c r="X333">
        <v>333</v>
      </c>
      <c r="AH333" s="24"/>
      <c r="AI333" s="24"/>
      <c r="AJ333" s="24"/>
      <c r="AK333" s="24"/>
      <c r="AL333" s="24"/>
      <c r="AM333" s="24"/>
      <c r="AN333" s="24"/>
      <c r="AO333" s="24"/>
      <c r="AP333" s="24"/>
      <c r="AQ333" s="24"/>
      <c r="AR333" s="24"/>
      <c r="AS333" s="24"/>
      <c r="AT333" s="24"/>
      <c r="AU333" s="24"/>
      <c r="AV333" s="24"/>
      <c r="AW333" s="24"/>
      <c r="AX333" s="24"/>
      <c r="AY333" s="24"/>
      <c r="AZ333" s="24"/>
      <c r="BA333" s="24"/>
      <c r="BB333" s="24"/>
      <c r="BC333" s="24"/>
      <c r="BD333" s="24"/>
      <c r="BE333" s="24"/>
      <c r="BF333" s="24"/>
      <c r="BG333" s="24"/>
      <c r="BH333" s="24"/>
    </row>
    <row r="334" spans="9:60" x14ac:dyDescent="0.25">
      <c r="I334" t="s">
        <v>1380</v>
      </c>
      <c r="J334" t="s">
        <v>730</v>
      </c>
      <c r="K334" t="str">
        <f t="shared" si="8"/>
        <v>EncisoSantander</v>
      </c>
      <c r="W334" t="s">
        <v>1381</v>
      </c>
      <c r="X334">
        <v>334</v>
      </c>
      <c r="AH334" s="24"/>
      <c r="AI334" s="24"/>
      <c r="AJ334" s="24"/>
      <c r="AK334" s="24"/>
      <c r="AL334" s="24"/>
      <c r="AM334" s="24"/>
      <c r="AN334" s="24"/>
      <c r="AO334" s="24"/>
      <c r="AP334" s="24"/>
      <c r="AQ334" s="24"/>
      <c r="AR334" s="24"/>
      <c r="AS334" s="24"/>
      <c r="AT334" s="24"/>
      <c r="AU334" s="24"/>
      <c r="AV334" s="24"/>
      <c r="AW334" s="24"/>
      <c r="AX334" s="24"/>
      <c r="AY334" s="24"/>
      <c r="AZ334" s="24"/>
      <c r="BA334" s="24"/>
      <c r="BB334" s="24"/>
      <c r="BC334" s="24"/>
      <c r="BD334" s="24"/>
      <c r="BE334" s="24"/>
      <c r="BF334" s="24"/>
      <c r="BG334" s="24"/>
      <c r="BH334" s="24"/>
    </row>
    <row r="335" spans="9:60" x14ac:dyDescent="0.25">
      <c r="I335" t="s">
        <v>443</v>
      </c>
      <c r="J335" t="s">
        <v>669</v>
      </c>
      <c r="K335" t="str">
        <f t="shared" si="8"/>
        <v>EntrerriosAntioquia</v>
      </c>
      <c r="W335" t="s">
        <v>1382</v>
      </c>
      <c r="X335">
        <v>335</v>
      </c>
      <c r="AH335" s="24"/>
      <c r="AI335" s="24"/>
      <c r="AJ335" s="24"/>
      <c r="AK335" s="24"/>
      <c r="AL335" s="24"/>
      <c r="AM335" s="24"/>
      <c r="AN335" s="24"/>
      <c r="AO335" s="24"/>
      <c r="AP335" s="24"/>
      <c r="AQ335" s="24"/>
      <c r="AR335" s="24"/>
      <c r="AS335" s="24"/>
      <c r="AT335" s="24"/>
      <c r="AU335" s="24"/>
      <c r="AV335" s="24"/>
      <c r="AW335" s="24"/>
      <c r="AX335" s="24"/>
      <c r="AY335" s="24"/>
      <c r="AZ335" s="24"/>
      <c r="BA335" s="24"/>
      <c r="BB335" s="24"/>
      <c r="BC335" s="24"/>
      <c r="BD335" s="24"/>
      <c r="BE335" s="24"/>
      <c r="BF335" s="24"/>
      <c r="BG335" s="24"/>
      <c r="BH335" s="24"/>
    </row>
    <row r="336" spans="9:60" x14ac:dyDescent="0.25">
      <c r="I336" t="s">
        <v>1383</v>
      </c>
      <c r="J336" t="s">
        <v>669</v>
      </c>
      <c r="K336" t="str">
        <f t="shared" si="8"/>
        <v>EnvigadoAntioquia</v>
      </c>
      <c r="W336" t="s">
        <v>1384</v>
      </c>
      <c r="X336">
        <v>336</v>
      </c>
      <c r="AH336" s="24"/>
      <c r="AI336" s="24"/>
      <c r="AJ336" s="24"/>
      <c r="AK336" s="24"/>
      <c r="AL336" s="24"/>
      <c r="AM336" s="24"/>
      <c r="AN336" s="24"/>
      <c r="AO336" s="24"/>
      <c r="AP336" s="24"/>
      <c r="AQ336" s="24"/>
      <c r="AR336" s="24"/>
      <c r="AS336" s="24"/>
      <c r="AT336" s="24"/>
      <c r="AU336" s="24"/>
      <c r="AV336" s="24"/>
      <c r="AW336" s="24"/>
      <c r="AX336" s="24"/>
      <c r="AY336" s="24"/>
      <c r="AZ336" s="24"/>
      <c r="BA336" s="24"/>
      <c r="BB336" s="24"/>
      <c r="BC336" s="24"/>
      <c r="BD336" s="24"/>
      <c r="BE336" s="24"/>
      <c r="BF336" s="24"/>
      <c r="BG336" s="24"/>
      <c r="BH336" s="24"/>
    </row>
    <row r="337" spans="9:60" x14ac:dyDescent="0.25">
      <c r="I337" t="s">
        <v>1385</v>
      </c>
      <c r="J337" t="s">
        <v>784</v>
      </c>
      <c r="K337" t="str">
        <f t="shared" si="8"/>
        <v>EspinalTolima</v>
      </c>
      <c r="W337" t="s">
        <v>1386</v>
      </c>
      <c r="X337">
        <v>337</v>
      </c>
      <c r="AH337" s="24"/>
      <c r="AI337" s="24"/>
      <c r="AJ337" s="24"/>
      <c r="AK337" s="24"/>
      <c r="AL337" s="24"/>
      <c r="AM337" s="24"/>
      <c r="AN337" s="24"/>
      <c r="AO337" s="24"/>
      <c r="AP337" s="24"/>
      <c r="AQ337" s="24"/>
      <c r="AR337" s="24"/>
      <c r="AS337" s="24"/>
      <c r="AT337" s="24"/>
      <c r="AU337" s="24"/>
      <c r="AV337" s="24"/>
      <c r="AW337" s="24"/>
      <c r="AX337" s="24"/>
      <c r="AY337" s="24"/>
      <c r="AZ337" s="24"/>
      <c r="BA337" s="24"/>
      <c r="BB337" s="24"/>
      <c r="BC337" s="24"/>
      <c r="BD337" s="24"/>
      <c r="BE337" s="24"/>
      <c r="BF337" s="24"/>
      <c r="BG337" s="24"/>
      <c r="BH337" s="24"/>
    </row>
    <row r="338" spans="9:60" x14ac:dyDescent="0.25">
      <c r="I338" t="s">
        <v>1387</v>
      </c>
      <c r="J338" t="s">
        <v>721</v>
      </c>
      <c r="K338" t="str">
        <f t="shared" si="8"/>
        <v>FacatativáCundinamarca</v>
      </c>
      <c r="W338" t="s">
        <v>1388</v>
      </c>
      <c r="X338">
        <v>338</v>
      </c>
      <c r="AH338" s="24"/>
      <c r="AI338" s="24"/>
      <c r="AJ338" s="24"/>
      <c r="AK338" s="24"/>
      <c r="AL338" s="24"/>
      <c r="AM338" s="24"/>
      <c r="AN338" s="24"/>
      <c r="AO338" s="24"/>
      <c r="AP338" s="24"/>
      <c r="AQ338" s="24"/>
      <c r="AR338" s="24"/>
      <c r="AS338" s="24"/>
      <c r="AT338" s="24"/>
      <c r="AU338" s="24"/>
      <c r="AV338" s="24"/>
      <c r="AW338" s="24"/>
      <c r="AX338" s="24"/>
      <c r="AY338" s="24"/>
      <c r="AZ338" s="24"/>
      <c r="BA338" s="24"/>
      <c r="BB338" s="24"/>
      <c r="BC338" s="24"/>
      <c r="BD338" s="24"/>
      <c r="BE338" s="24"/>
      <c r="BF338" s="24"/>
      <c r="BG338" s="24"/>
      <c r="BH338" s="24"/>
    </row>
    <row r="339" spans="9:60" x14ac:dyDescent="0.25">
      <c r="I339" t="s">
        <v>1389</v>
      </c>
      <c r="J339" t="s">
        <v>784</v>
      </c>
      <c r="K339" t="str">
        <f t="shared" si="8"/>
        <v>FalanTolima</v>
      </c>
      <c r="W339" t="s">
        <v>1390</v>
      </c>
      <c r="X339">
        <v>339</v>
      </c>
      <c r="AH339" s="24"/>
      <c r="AI339" s="24"/>
      <c r="AJ339" s="24"/>
      <c r="AK339" s="24"/>
      <c r="AL339" s="24"/>
      <c r="AM339" s="24"/>
      <c r="AN339" s="24"/>
      <c r="AO339" s="24"/>
      <c r="AP339" s="24"/>
      <c r="AQ339" s="24"/>
      <c r="AR339" s="24"/>
      <c r="AS339" s="24"/>
      <c r="AT339" s="24"/>
      <c r="AU339" s="24"/>
      <c r="AV339" s="24"/>
      <c r="AW339" s="24"/>
      <c r="AX339" s="24"/>
      <c r="AY339" s="24"/>
      <c r="AZ339" s="24"/>
      <c r="BA339" s="24"/>
      <c r="BB339" s="24"/>
      <c r="BC339" s="24"/>
      <c r="BD339" s="24"/>
      <c r="BE339" s="24"/>
      <c r="BF339" s="24"/>
      <c r="BG339" s="24"/>
      <c r="BH339" s="24"/>
    </row>
    <row r="340" spans="9:60" x14ac:dyDescent="0.25">
      <c r="I340" t="s">
        <v>1391</v>
      </c>
      <c r="J340" t="s">
        <v>219</v>
      </c>
      <c r="K340" t="str">
        <f t="shared" si="8"/>
        <v>FiladelfiaCaldas</v>
      </c>
      <c r="W340" t="s">
        <v>1392</v>
      </c>
      <c r="X340">
        <v>340</v>
      </c>
      <c r="AH340" s="24"/>
      <c r="AI340" s="24"/>
      <c r="AJ340" s="24"/>
      <c r="AK340" s="24"/>
      <c r="AL340" s="24"/>
      <c r="AM340" s="24"/>
      <c r="AN340" s="24"/>
      <c r="AO340" s="24"/>
      <c r="AP340" s="24"/>
      <c r="AQ340" s="24"/>
      <c r="AR340" s="24"/>
      <c r="AS340" s="24"/>
      <c r="AT340" s="24"/>
      <c r="AU340" s="24"/>
      <c r="AV340" s="24"/>
      <c r="AW340" s="24"/>
      <c r="AX340" s="24"/>
      <c r="AY340" s="24"/>
      <c r="AZ340" s="24"/>
      <c r="BA340" s="24"/>
      <c r="BB340" s="24"/>
      <c r="BC340" s="24"/>
      <c r="BD340" s="24"/>
      <c r="BE340" s="24"/>
      <c r="BF340" s="24"/>
      <c r="BG340" s="24"/>
      <c r="BH340" s="24"/>
    </row>
    <row r="341" spans="9:60" x14ac:dyDescent="0.25">
      <c r="I341" t="s">
        <v>1393</v>
      </c>
      <c r="J341" t="s">
        <v>776</v>
      </c>
      <c r="K341" t="str">
        <f t="shared" si="8"/>
        <v>FilandiaQuindio</v>
      </c>
      <c r="W341" t="s">
        <v>1394</v>
      </c>
      <c r="X341">
        <v>341</v>
      </c>
      <c r="AH341" s="24"/>
      <c r="AI341" s="24"/>
      <c r="AJ341" s="24"/>
      <c r="AK341" s="24"/>
      <c r="AL341" s="24"/>
      <c r="AM341" s="24"/>
      <c r="AN341" s="24"/>
      <c r="AO341" s="24"/>
      <c r="AP341" s="24"/>
      <c r="AQ341" s="24"/>
      <c r="AR341" s="24"/>
      <c r="AS341" s="24"/>
      <c r="AT341" s="24"/>
      <c r="AU341" s="24"/>
      <c r="AV341" s="24"/>
      <c r="AW341" s="24"/>
      <c r="AX341" s="24"/>
      <c r="AY341" s="24"/>
      <c r="AZ341" s="24"/>
      <c r="BA341" s="24"/>
      <c r="BB341" s="24"/>
      <c r="BC341" s="24"/>
      <c r="BD341" s="24"/>
      <c r="BE341" s="24"/>
      <c r="BF341" s="24"/>
      <c r="BG341" s="24"/>
      <c r="BH341" s="24"/>
    </row>
    <row r="342" spans="9:60" x14ac:dyDescent="0.25">
      <c r="I342" t="s">
        <v>1395</v>
      </c>
      <c r="J342" t="s">
        <v>717</v>
      </c>
      <c r="K342" t="str">
        <f t="shared" si="8"/>
        <v>FiravitobaBoyaca</v>
      </c>
      <c r="W342" t="s">
        <v>1396</v>
      </c>
      <c r="X342">
        <v>342</v>
      </c>
      <c r="AH342" s="24"/>
      <c r="AI342" s="24"/>
      <c r="AJ342" s="24"/>
      <c r="AK342" s="24"/>
      <c r="AL342" s="24"/>
      <c r="AM342" s="24"/>
      <c r="AN342" s="24"/>
      <c r="AO342" s="24"/>
      <c r="AP342" s="24"/>
      <c r="AQ342" s="24"/>
      <c r="AR342" s="24"/>
      <c r="AS342" s="24"/>
      <c r="AT342" s="24"/>
      <c r="AU342" s="24"/>
      <c r="AV342" s="24"/>
      <c r="AW342" s="24"/>
      <c r="AX342" s="24"/>
      <c r="AY342" s="24"/>
      <c r="AZ342" s="24"/>
      <c r="BA342" s="24"/>
      <c r="BB342" s="24"/>
      <c r="BC342" s="24"/>
      <c r="BD342" s="24"/>
      <c r="BE342" s="24"/>
      <c r="BF342" s="24"/>
      <c r="BG342" s="24"/>
      <c r="BH342" s="24"/>
    </row>
    <row r="343" spans="9:60" x14ac:dyDescent="0.25">
      <c r="I343" t="s">
        <v>1397</v>
      </c>
      <c r="J343" t="s">
        <v>784</v>
      </c>
      <c r="K343" t="str">
        <f t="shared" si="8"/>
        <v>FlandesTolima</v>
      </c>
      <c r="W343" t="s">
        <v>1398</v>
      </c>
      <c r="X343">
        <v>343</v>
      </c>
      <c r="AH343" s="24"/>
      <c r="AI343" s="24"/>
      <c r="AJ343" s="24"/>
      <c r="AK343" s="24"/>
      <c r="AL343" s="24"/>
      <c r="AM343" s="24"/>
      <c r="AN343" s="24"/>
      <c r="AO343" s="24"/>
      <c r="AP343" s="24"/>
      <c r="AQ343" s="24"/>
      <c r="AR343" s="24"/>
      <c r="AS343" s="24"/>
      <c r="AT343" s="24"/>
      <c r="AU343" s="24"/>
      <c r="AV343" s="24"/>
      <c r="AW343" s="24"/>
      <c r="AX343" s="24"/>
      <c r="AY343" s="24"/>
      <c r="AZ343" s="24"/>
      <c r="BA343" s="24"/>
      <c r="BB343" s="24"/>
      <c r="BC343" s="24"/>
      <c r="BD343" s="24"/>
      <c r="BE343" s="24"/>
      <c r="BF343" s="24"/>
      <c r="BG343" s="24"/>
      <c r="BH343" s="24"/>
    </row>
    <row r="344" spans="9:60" x14ac:dyDescent="0.25">
      <c r="I344" t="s">
        <v>1399</v>
      </c>
      <c r="J344" t="s">
        <v>727</v>
      </c>
      <c r="K344" t="str">
        <f t="shared" si="8"/>
        <v>FlorenciaCaqueta</v>
      </c>
      <c r="W344" t="s">
        <v>1400</v>
      </c>
      <c r="X344">
        <v>344</v>
      </c>
      <c r="AH344" s="24"/>
      <c r="AI344" s="24"/>
      <c r="AJ344" s="24"/>
      <c r="AK344" s="24"/>
      <c r="AL344" s="24"/>
      <c r="AM344" s="24"/>
      <c r="AN344" s="24"/>
      <c r="AO344" s="24"/>
      <c r="AP344" s="24"/>
      <c r="AQ344" s="24"/>
      <c r="AR344" s="24"/>
      <c r="AS344" s="24"/>
      <c r="AT344" s="24"/>
      <c r="AU344" s="24"/>
      <c r="AV344" s="24"/>
      <c r="AW344" s="24"/>
      <c r="AX344" s="24"/>
      <c r="AY344" s="24"/>
      <c r="AZ344" s="24"/>
      <c r="BA344" s="24"/>
      <c r="BB344" s="24"/>
      <c r="BC344" s="24"/>
      <c r="BD344" s="24"/>
      <c r="BE344" s="24"/>
      <c r="BF344" s="24"/>
      <c r="BG344" s="24"/>
      <c r="BH344" s="24"/>
    </row>
    <row r="345" spans="9:60" x14ac:dyDescent="0.25">
      <c r="I345" t="s">
        <v>1399</v>
      </c>
      <c r="J345" t="s">
        <v>735</v>
      </c>
      <c r="K345" t="str">
        <f t="shared" si="8"/>
        <v>FlorenciaCauca</v>
      </c>
      <c r="W345" t="s">
        <v>1401</v>
      </c>
      <c r="X345">
        <v>345</v>
      </c>
      <c r="AH345" s="24"/>
      <c r="AI345" s="24"/>
      <c r="AJ345" s="24"/>
      <c r="AK345" s="24"/>
      <c r="AL345" s="24"/>
      <c r="AM345" s="24"/>
      <c r="AN345" s="24"/>
      <c r="AO345" s="24"/>
      <c r="AP345" s="24"/>
      <c r="AQ345" s="24"/>
      <c r="AR345" s="24"/>
      <c r="AS345" s="24"/>
      <c r="AT345" s="24"/>
      <c r="AU345" s="24"/>
      <c r="AV345" s="24"/>
      <c r="AW345" s="24"/>
      <c r="AX345" s="24"/>
      <c r="AY345" s="24"/>
      <c r="AZ345" s="24"/>
      <c r="BA345" s="24"/>
      <c r="BB345" s="24"/>
      <c r="BC345" s="24"/>
      <c r="BD345" s="24"/>
      <c r="BE345" s="24"/>
      <c r="BF345" s="24"/>
      <c r="BG345" s="24"/>
      <c r="BH345" s="24"/>
    </row>
    <row r="346" spans="9:60" x14ac:dyDescent="0.25">
      <c r="I346" t="s">
        <v>1402</v>
      </c>
      <c r="J346" t="s">
        <v>717</v>
      </c>
      <c r="K346" t="str">
        <f t="shared" si="8"/>
        <v>FlorestaBoyaca</v>
      </c>
      <c r="W346" t="s">
        <v>1403</v>
      </c>
      <c r="X346">
        <v>346</v>
      </c>
      <c r="AH346" s="24"/>
      <c r="AI346" s="24"/>
      <c r="AJ346" s="24"/>
      <c r="AK346" s="24"/>
      <c r="AL346" s="24"/>
      <c r="AM346" s="24"/>
      <c r="AN346" s="24"/>
      <c r="AO346" s="24"/>
      <c r="AP346" s="24"/>
      <c r="AQ346" s="24"/>
      <c r="AR346" s="24"/>
      <c r="AS346" s="24"/>
      <c r="AT346" s="24"/>
      <c r="AU346" s="24"/>
      <c r="AV346" s="24"/>
      <c r="AW346" s="24"/>
      <c r="AX346" s="24"/>
      <c r="AY346" s="24"/>
      <c r="AZ346" s="24"/>
      <c r="BA346" s="24"/>
      <c r="BB346" s="24"/>
      <c r="BC346" s="24"/>
      <c r="BD346" s="24"/>
      <c r="BE346" s="24"/>
      <c r="BF346" s="24"/>
      <c r="BG346" s="24"/>
      <c r="BH346" s="24"/>
    </row>
    <row r="347" spans="9:60" x14ac:dyDescent="0.25">
      <c r="I347" t="s">
        <v>1404</v>
      </c>
      <c r="J347" t="s">
        <v>730</v>
      </c>
      <c r="K347" t="str">
        <f t="shared" si="8"/>
        <v>FloriánSantander</v>
      </c>
      <c r="W347" t="s">
        <v>1405</v>
      </c>
      <c r="X347">
        <v>347</v>
      </c>
      <c r="AH347" s="24"/>
      <c r="AI347" s="24"/>
      <c r="AJ347" s="24"/>
      <c r="AK347" s="24"/>
      <c r="AL347" s="24"/>
      <c r="AM347" s="24"/>
      <c r="AN347" s="24"/>
      <c r="AO347" s="24"/>
      <c r="AP347" s="24"/>
      <c r="AQ347" s="24"/>
      <c r="AR347" s="24"/>
      <c r="AS347" s="24"/>
      <c r="AT347" s="24"/>
      <c r="AU347" s="24"/>
      <c r="AV347" s="24"/>
      <c r="AW347" s="24"/>
      <c r="AX347" s="24"/>
      <c r="AY347" s="24"/>
      <c r="AZ347" s="24"/>
      <c r="BA347" s="24"/>
      <c r="BB347" s="24"/>
      <c r="BC347" s="24"/>
      <c r="BD347" s="24"/>
      <c r="BE347" s="24"/>
      <c r="BF347" s="24"/>
      <c r="BG347" s="24"/>
      <c r="BH347" s="24"/>
    </row>
    <row r="348" spans="9:60" x14ac:dyDescent="0.25">
      <c r="I348" t="s">
        <v>1406</v>
      </c>
      <c r="J348" t="s">
        <v>765</v>
      </c>
      <c r="K348" t="str">
        <f t="shared" si="8"/>
        <v>FloridaValle del Cauca</v>
      </c>
      <c r="W348" t="s">
        <v>1407</v>
      </c>
      <c r="X348">
        <v>348</v>
      </c>
      <c r="AH348" s="24"/>
      <c r="AI348" s="24"/>
      <c r="AJ348" s="24"/>
      <c r="AK348" s="24"/>
      <c r="AL348" s="24"/>
      <c r="AM348" s="24"/>
      <c r="AN348" s="24"/>
      <c r="AO348" s="24"/>
      <c r="AP348" s="24"/>
      <c r="AQ348" s="24"/>
      <c r="AR348" s="24"/>
      <c r="AS348" s="24"/>
      <c r="AT348" s="24"/>
      <c r="AU348" s="24"/>
      <c r="AV348" s="24"/>
      <c r="AW348" s="24"/>
      <c r="AX348" s="24"/>
      <c r="AY348" s="24"/>
      <c r="AZ348" s="24"/>
      <c r="BA348" s="24"/>
      <c r="BB348" s="24"/>
      <c r="BC348" s="24"/>
      <c r="BD348" s="24"/>
      <c r="BE348" s="24"/>
      <c r="BF348" s="24"/>
      <c r="BG348" s="24"/>
      <c r="BH348" s="24"/>
    </row>
    <row r="349" spans="9:60" x14ac:dyDescent="0.25">
      <c r="I349" t="s">
        <v>1408</v>
      </c>
      <c r="J349" t="s">
        <v>730</v>
      </c>
      <c r="K349" t="str">
        <f t="shared" si="8"/>
        <v>FloridablancaSantander</v>
      </c>
      <c r="W349" t="s">
        <v>1409</v>
      </c>
      <c r="X349">
        <v>349</v>
      </c>
      <c r="AH349" s="24"/>
      <c r="AI349" s="24"/>
      <c r="AJ349" s="24"/>
      <c r="AK349" s="24"/>
      <c r="AL349" s="24"/>
      <c r="AM349" s="24"/>
      <c r="AN349" s="24"/>
      <c r="AO349" s="24"/>
      <c r="AP349" s="24"/>
      <c r="AQ349" s="24"/>
      <c r="AR349" s="24"/>
      <c r="AS349" s="24"/>
      <c r="AT349" s="24"/>
      <c r="AU349" s="24"/>
      <c r="AV349" s="24"/>
      <c r="AW349" s="24"/>
      <c r="AX349" s="24"/>
      <c r="AY349" s="24"/>
      <c r="AZ349" s="24"/>
      <c r="BA349" s="24"/>
      <c r="BB349" s="24"/>
      <c r="BC349" s="24"/>
      <c r="BD349" s="24"/>
      <c r="BE349" s="24"/>
      <c r="BF349" s="24"/>
      <c r="BG349" s="24"/>
      <c r="BH349" s="24"/>
    </row>
    <row r="350" spans="9:60" x14ac:dyDescent="0.25">
      <c r="I350" t="s">
        <v>1410</v>
      </c>
      <c r="J350" t="s">
        <v>721</v>
      </c>
      <c r="K350" t="str">
        <f t="shared" si="8"/>
        <v>FomequeCundinamarca</v>
      </c>
      <c r="W350" t="s">
        <v>1411</v>
      </c>
      <c r="X350">
        <v>350</v>
      </c>
      <c r="AH350" s="24"/>
      <c r="AI350" s="24"/>
      <c r="AJ350" s="24"/>
      <c r="AK350" s="24"/>
      <c r="AL350" s="24"/>
      <c r="AM350" s="24"/>
      <c r="AN350" s="24"/>
      <c r="AO350" s="24"/>
      <c r="AP350" s="24"/>
      <c r="AQ350" s="24"/>
      <c r="AR350" s="24"/>
      <c r="AS350" s="24"/>
      <c r="AT350" s="24"/>
      <c r="AU350" s="24"/>
      <c r="AV350" s="24"/>
      <c r="AW350" s="24"/>
      <c r="AX350" s="24"/>
      <c r="AY350" s="24"/>
      <c r="AZ350" s="24"/>
      <c r="BA350" s="24"/>
      <c r="BB350" s="24"/>
      <c r="BC350" s="24"/>
      <c r="BD350" s="24"/>
      <c r="BE350" s="24"/>
      <c r="BF350" s="24"/>
      <c r="BG350" s="24"/>
      <c r="BH350" s="24"/>
    </row>
    <row r="351" spans="9:60" x14ac:dyDescent="0.25">
      <c r="I351" t="s">
        <v>1412</v>
      </c>
      <c r="J351" t="s">
        <v>760</v>
      </c>
      <c r="K351" t="str">
        <f t="shared" si="8"/>
        <v>FonsecaLa Guajira</v>
      </c>
      <c r="W351" t="s">
        <v>1413</v>
      </c>
      <c r="X351">
        <v>351</v>
      </c>
      <c r="AH351" s="24"/>
      <c r="AI351" s="24"/>
      <c r="AJ351" s="24"/>
      <c r="AK351" s="24"/>
      <c r="AL351" s="24"/>
      <c r="AM351" s="24"/>
      <c r="AN351" s="24"/>
      <c r="AO351" s="24"/>
      <c r="AP351" s="24"/>
      <c r="AQ351" s="24"/>
      <c r="AR351" s="24"/>
      <c r="AS351" s="24"/>
      <c r="AT351" s="24"/>
      <c r="AU351" s="24"/>
      <c r="AV351" s="24"/>
      <c r="AW351" s="24"/>
      <c r="AX351" s="24"/>
      <c r="AY351" s="24"/>
      <c r="AZ351" s="24"/>
      <c r="BA351" s="24"/>
      <c r="BB351" s="24"/>
      <c r="BC351" s="24"/>
      <c r="BD351" s="24"/>
      <c r="BE351" s="24"/>
      <c r="BF351" s="24"/>
      <c r="BG351" s="24"/>
      <c r="BH351" s="24"/>
    </row>
    <row r="352" spans="9:60" x14ac:dyDescent="0.25">
      <c r="I352" t="s">
        <v>267</v>
      </c>
      <c r="J352" t="s">
        <v>497</v>
      </c>
      <c r="K352" t="str">
        <f t="shared" si="8"/>
        <v>FortulArauca</v>
      </c>
      <c r="W352" t="s">
        <v>1414</v>
      </c>
      <c r="X352">
        <v>352</v>
      </c>
      <c r="AH352" s="24"/>
      <c r="AI352" s="24"/>
      <c r="AJ352" s="24"/>
      <c r="AK352" s="24"/>
      <c r="AL352" s="24"/>
      <c r="AM352" s="24"/>
      <c r="AN352" s="24"/>
      <c r="AO352" s="24"/>
      <c r="AP352" s="24"/>
      <c r="AQ352" s="24"/>
      <c r="AR352" s="24"/>
      <c r="AS352" s="24"/>
      <c r="AT352" s="24"/>
      <c r="AU352" s="24"/>
      <c r="AV352" s="24"/>
      <c r="AW352" s="24"/>
      <c r="AX352" s="24"/>
      <c r="AY352" s="24"/>
      <c r="AZ352" s="24"/>
      <c r="BA352" s="24"/>
      <c r="BB352" s="24"/>
      <c r="BC352" s="24"/>
      <c r="BD352" s="24"/>
      <c r="BE352" s="24"/>
      <c r="BF352" s="24"/>
      <c r="BG352" s="24"/>
      <c r="BH352" s="24"/>
    </row>
    <row r="353" spans="9:60" x14ac:dyDescent="0.25">
      <c r="I353" t="s">
        <v>1415</v>
      </c>
      <c r="J353" t="s">
        <v>721</v>
      </c>
      <c r="K353" t="str">
        <f t="shared" si="8"/>
        <v>FoscaCundinamarca</v>
      </c>
      <c r="W353" t="s">
        <v>1416</v>
      </c>
      <c r="X353">
        <v>353</v>
      </c>
      <c r="AH353" s="24"/>
      <c r="AI353" s="24"/>
      <c r="AJ353" s="24"/>
      <c r="AK353" s="24"/>
      <c r="AL353" s="24"/>
      <c r="AM353" s="24"/>
      <c r="AN353" s="24"/>
      <c r="AO353" s="24"/>
      <c r="AP353" s="24"/>
      <c r="AQ353" s="24"/>
      <c r="AR353" s="24"/>
      <c r="AS353" s="24"/>
      <c r="AT353" s="24"/>
      <c r="AU353" s="24"/>
      <c r="AV353" s="24"/>
      <c r="AW353" s="24"/>
      <c r="AX353" s="24"/>
      <c r="AY353" s="24"/>
      <c r="AZ353" s="24"/>
      <c r="BA353" s="24"/>
      <c r="BB353" s="24"/>
      <c r="BC353" s="24"/>
      <c r="BD353" s="24"/>
      <c r="BE353" s="24"/>
      <c r="BF353" s="24"/>
      <c r="BG353" s="24"/>
      <c r="BH353" s="24"/>
    </row>
    <row r="354" spans="9:60" x14ac:dyDescent="0.25">
      <c r="I354" t="s">
        <v>1417</v>
      </c>
      <c r="J354" t="s">
        <v>455</v>
      </c>
      <c r="K354" t="str">
        <f t="shared" si="8"/>
        <v>Francisco PizarroNariño</v>
      </c>
      <c r="W354" t="s">
        <v>1418</v>
      </c>
      <c r="X354">
        <v>354</v>
      </c>
      <c r="AH354" s="24"/>
      <c r="AI354" s="24"/>
      <c r="AJ354" s="24"/>
      <c r="AK354" s="24"/>
      <c r="AL354" s="24"/>
      <c r="AM354" s="24"/>
      <c r="AN354" s="24"/>
      <c r="AO354" s="24"/>
      <c r="AP354" s="24"/>
      <c r="AQ354" s="24"/>
      <c r="AR354" s="24"/>
      <c r="AS354" s="24"/>
      <c r="AT354" s="24"/>
      <c r="AU354" s="24"/>
      <c r="AV354" s="24"/>
      <c r="AW354" s="24"/>
      <c r="AX354" s="24"/>
      <c r="AY354" s="24"/>
      <c r="AZ354" s="24"/>
      <c r="BA354" s="24"/>
      <c r="BB354" s="24"/>
      <c r="BC354" s="24"/>
      <c r="BD354" s="24"/>
      <c r="BE354" s="24"/>
      <c r="BF354" s="24"/>
      <c r="BG354" s="24"/>
      <c r="BH354" s="24"/>
    </row>
    <row r="355" spans="9:60" x14ac:dyDescent="0.25">
      <c r="I355" t="s">
        <v>444</v>
      </c>
      <c r="J355" t="s">
        <v>669</v>
      </c>
      <c r="K355" t="str">
        <f t="shared" si="8"/>
        <v>FredoniaAntioquia</v>
      </c>
      <c r="W355" t="s">
        <v>1419</v>
      </c>
      <c r="X355">
        <v>355</v>
      </c>
      <c r="AH355" s="24"/>
      <c r="AI355" s="24"/>
      <c r="AJ355" s="24"/>
      <c r="AK355" s="24"/>
      <c r="AL355" s="24"/>
      <c r="AM355" s="24"/>
      <c r="AN355" s="24"/>
      <c r="AO355" s="24"/>
      <c r="AP355" s="24"/>
      <c r="AQ355" s="24"/>
      <c r="AR355" s="24"/>
      <c r="AS355" s="24"/>
      <c r="AT355" s="24"/>
      <c r="AU355" s="24"/>
      <c r="AV355" s="24"/>
      <c r="AW355" s="24"/>
      <c r="AX355" s="24"/>
      <c r="AY355" s="24"/>
      <c r="AZ355" s="24"/>
      <c r="BA355" s="24"/>
      <c r="BB355" s="24"/>
      <c r="BC355" s="24"/>
      <c r="BD355" s="24"/>
      <c r="BE355" s="24"/>
      <c r="BF355" s="24"/>
      <c r="BG355" s="24"/>
      <c r="BH355" s="24"/>
    </row>
    <row r="356" spans="9:60" x14ac:dyDescent="0.25">
      <c r="I356" t="s">
        <v>1420</v>
      </c>
      <c r="J356" t="s">
        <v>784</v>
      </c>
      <c r="K356" t="str">
        <f t="shared" si="8"/>
        <v>FresnoTolima</v>
      </c>
      <c r="W356" t="s">
        <v>1421</v>
      </c>
      <c r="X356">
        <v>356</v>
      </c>
      <c r="AH356" s="24"/>
      <c r="AI356" s="24"/>
      <c r="AJ356" s="24"/>
      <c r="AK356" s="24"/>
      <c r="AL356" s="24"/>
      <c r="AM356" s="24"/>
      <c r="AN356" s="24"/>
      <c r="AO356" s="24"/>
      <c r="AP356" s="24"/>
      <c r="AQ356" s="24"/>
      <c r="AR356" s="24"/>
      <c r="AS356" s="24"/>
      <c r="AT356" s="24"/>
      <c r="AU356" s="24"/>
      <c r="AV356" s="24"/>
      <c r="AW356" s="24"/>
      <c r="AX356" s="24"/>
      <c r="AY356" s="24"/>
      <c r="AZ356" s="24"/>
      <c r="BA356" s="24"/>
      <c r="BB356" s="24"/>
      <c r="BC356" s="24"/>
      <c r="BD356" s="24"/>
      <c r="BE356" s="24"/>
      <c r="BF356" s="24"/>
      <c r="BG356" s="24"/>
      <c r="BH356" s="24"/>
    </row>
    <row r="357" spans="9:60" x14ac:dyDescent="0.25">
      <c r="I357" t="s">
        <v>268</v>
      </c>
      <c r="J357" t="s">
        <v>669</v>
      </c>
      <c r="K357" t="str">
        <f t="shared" si="8"/>
        <v>FrontinoAntioquia</v>
      </c>
      <c r="W357" t="s">
        <v>1422</v>
      </c>
      <c r="X357">
        <v>357</v>
      </c>
      <c r="AH357" s="24"/>
      <c r="AI357" s="24"/>
      <c r="AJ357" s="24"/>
      <c r="AK357" s="24"/>
      <c r="AL357" s="24"/>
      <c r="AM357" s="24"/>
      <c r="AN357" s="24"/>
      <c r="AO357" s="24"/>
      <c r="AP357" s="24"/>
      <c r="AQ357" s="24"/>
      <c r="AR357" s="24"/>
      <c r="AS357" s="24"/>
      <c r="AT357" s="24"/>
      <c r="AU357" s="24"/>
      <c r="AV357" s="24"/>
      <c r="AW357" s="24"/>
      <c r="AX357" s="24"/>
      <c r="AY357" s="24"/>
      <c r="AZ357" s="24"/>
      <c r="BA357" s="24"/>
      <c r="BB357" s="24"/>
      <c r="BC357" s="24"/>
      <c r="BD357" s="24"/>
      <c r="BE357" s="24"/>
      <c r="BF357" s="24"/>
      <c r="BG357" s="24"/>
      <c r="BH357" s="24"/>
    </row>
    <row r="358" spans="9:60" x14ac:dyDescent="0.25">
      <c r="I358" t="s">
        <v>1423</v>
      </c>
      <c r="J358" t="s">
        <v>697</v>
      </c>
      <c r="K358" t="str">
        <f t="shared" si="8"/>
        <v>Fuente de OroMeta</v>
      </c>
      <c r="W358" t="s">
        <v>1424</v>
      </c>
      <c r="X358">
        <v>358</v>
      </c>
      <c r="AH358" s="24"/>
      <c r="AI358" s="24"/>
      <c r="AJ358" s="24"/>
      <c r="AK358" s="24"/>
      <c r="AL358" s="24"/>
      <c r="AM358" s="24"/>
      <c r="AN358" s="24"/>
      <c r="AO358" s="24"/>
      <c r="AP358" s="24"/>
      <c r="AQ358" s="24"/>
      <c r="AR358" s="24"/>
      <c r="AS358" s="24"/>
      <c r="AT358" s="24"/>
      <c r="AU358" s="24"/>
      <c r="AV358" s="24"/>
      <c r="AW358" s="24"/>
      <c r="AX358" s="24"/>
      <c r="AY358" s="24"/>
      <c r="AZ358" s="24"/>
      <c r="BA358" s="24"/>
      <c r="BB358" s="24"/>
      <c r="BC358" s="24"/>
      <c r="BD358" s="24"/>
      <c r="BE358" s="24"/>
      <c r="BF358" s="24"/>
      <c r="BG358" s="24"/>
      <c r="BH358" s="24"/>
    </row>
    <row r="359" spans="9:60" x14ac:dyDescent="0.25">
      <c r="I359" t="s">
        <v>1425</v>
      </c>
      <c r="J359" t="s">
        <v>766</v>
      </c>
      <c r="K359" t="str">
        <f t="shared" si="8"/>
        <v>FundaciónMagdalena</v>
      </c>
      <c r="W359" t="s">
        <v>1426</v>
      </c>
      <c r="X359">
        <v>359</v>
      </c>
      <c r="AH359" s="24"/>
      <c r="AI359" s="24"/>
      <c r="AJ359" s="24"/>
      <c r="AK359" s="24"/>
      <c r="AL359" s="24"/>
      <c r="AM359" s="24"/>
      <c r="AN359" s="24"/>
      <c r="AO359" s="24"/>
      <c r="AP359" s="24"/>
      <c r="AQ359" s="24"/>
      <c r="AR359" s="24"/>
      <c r="AS359" s="24"/>
      <c r="AT359" s="24"/>
      <c r="AU359" s="24"/>
      <c r="AV359" s="24"/>
      <c r="AW359" s="24"/>
      <c r="AX359" s="24"/>
      <c r="AY359" s="24"/>
      <c r="AZ359" s="24"/>
      <c r="BA359" s="24"/>
      <c r="BB359" s="24"/>
      <c r="BC359" s="24"/>
      <c r="BD359" s="24"/>
      <c r="BE359" s="24"/>
      <c r="BF359" s="24"/>
      <c r="BG359" s="24"/>
      <c r="BH359" s="24"/>
    </row>
    <row r="360" spans="9:60" x14ac:dyDescent="0.25">
      <c r="I360" t="s">
        <v>1427</v>
      </c>
      <c r="J360" t="s">
        <v>455</v>
      </c>
      <c r="K360" t="str">
        <f t="shared" si="8"/>
        <v>FunesNariño</v>
      </c>
      <c r="W360" t="s">
        <v>1428</v>
      </c>
      <c r="X360">
        <v>360</v>
      </c>
      <c r="AH360" s="24"/>
      <c r="AI360" s="24"/>
      <c r="AJ360" s="24"/>
      <c r="AK360" s="24"/>
      <c r="AL360" s="24"/>
      <c r="AM360" s="24"/>
      <c r="AN360" s="24"/>
      <c r="AO360" s="24"/>
      <c r="AP360" s="24"/>
      <c r="AQ360" s="24"/>
      <c r="AR360" s="24"/>
      <c r="AS360" s="24"/>
      <c r="AT360" s="24"/>
      <c r="AU360" s="24"/>
      <c r="AV360" s="24"/>
      <c r="AW360" s="24"/>
      <c r="AX360" s="24"/>
      <c r="AY360" s="24"/>
      <c r="AZ360" s="24"/>
      <c r="BA360" s="24"/>
      <c r="BB360" s="24"/>
      <c r="BC360" s="24"/>
      <c r="BD360" s="24"/>
      <c r="BE360" s="24"/>
      <c r="BF360" s="24"/>
      <c r="BG360" s="24"/>
      <c r="BH360" s="24"/>
    </row>
    <row r="361" spans="9:60" x14ac:dyDescent="0.25">
      <c r="I361" t="s">
        <v>1429</v>
      </c>
      <c r="J361" t="s">
        <v>721</v>
      </c>
      <c r="K361" t="str">
        <f t="shared" si="8"/>
        <v>FunzaCundinamarca</v>
      </c>
      <c r="W361" t="s">
        <v>1430</v>
      </c>
      <c r="X361">
        <v>361</v>
      </c>
      <c r="AH361" s="24"/>
      <c r="AI361" s="24"/>
      <c r="AJ361" s="24"/>
      <c r="AK361" s="24"/>
      <c r="AL361" s="24"/>
      <c r="AM361" s="24"/>
      <c r="AN361" s="24"/>
      <c r="AO361" s="24"/>
      <c r="AP361" s="24"/>
      <c r="AQ361" s="24"/>
      <c r="AR361" s="24"/>
      <c r="AS361" s="24"/>
      <c r="AT361" s="24"/>
      <c r="AU361" s="24"/>
      <c r="AV361" s="24"/>
      <c r="AW361" s="24"/>
      <c r="AX361" s="24"/>
      <c r="AY361" s="24"/>
      <c r="AZ361" s="24"/>
      <c r="BA361" s="24"/>
      <c r="BB361" s="24"/>
      <c r="BC361" s="24"/>
      <c r="BD361" s="24"/>
      <c r="BE361" s="24"/>
      <c r="BF361" s="24"/>
      <c r="BG361" s="24"/>
      <c r="BH361" s="24"/>
    </row>
    <row r="362" spans="9:60" x14ac:dyDescent="0.25">
      <c r="I362" t="s">
        <v>1431</v>
      </c>
      <c r="J362" t="s">
        <v>721</v>
      </c>
      <c r="K362" t="str">
        <f t="shared" si="8"/>
        <v>FúqueneCundinamarca</v>
      </c>
      <c r="W362" t="s">
        <v>1432</v>
      </c>
      <c r="X362">
        <v>362</v>
      </c>
      <c r="AH362" s="24"/>
      <c r="AI362" s="24"/>
      <c r="AJ362" s="24"/>
      <c r="AK362" s="24"/>
      <c r="AL362" s="24"/>
      <c r="AM362" s="24"/>
      <c r="AN362" s="24"/>
      <c r="AO362" s="24"/>
      <c r="AP362" s="24"/>
      <c r="AQ362" s="24"/>
      <c r="AR362" s="24"/>
      <c r="AS362" s="24"/>
      <c r="AT362" s="24"/>
      <c r="AU362" s="24"/>
      <c r="AV362" s="24"/>
      <c r="AW362" s="24"/>
      <c r="AX362" s="24"/>
      <c r="AY362" s="24"/>
      <c r="AZ362" s="24"/>
      <c r="BA362" s="24"/>
      <c r="BB362" s="24"/>
      <c r="BC362" s="24"/>
      <c r="BD362" s="24"/>
      <c r="BE362" s="24"/>
      <c r="BF362" s="24"/>
      <c r="BG362" s="24"/>
      <c r="BH362" s="24"/>
    </row>
    <row r="363" spans="9:60" x14ac:dyDescent="0.25">
      <c r="I363" t="s">
        <v>1433</v>
      </c>
      <c r="J363" t="s">
        <v>721</v>
      </c>
      <c r="K363" t="str">
        <f t="shared" si="8"/>
        <v>FusagasugáCundinamarca</v>
      </c>
      <c r="W363" t="s">
        <v>1434</v>
      </c>
      <c r="X363">
        <v>363</v>
      </c>
      <c r="AH363" s="24"/>
      <c r="AI363" s="24"/>
      <c r="AJ363" s="24"/>
      <c r="AK363" s="24"/>
      <c r="AL363" s="24"/>
      <c r="AM363" s="24"/>
      <c r="AN363" s="24"/>
      <c r="AO363" s="24"/>
      <c r="AP363" s="24"/>
      <c r="AQ363" s="24"/>
      <c r="AR363" s="24"/>
      <c r="AS363" s="24"/>
      <c r="AT363" s="24"/>
      <c r="AU363" s="24"/>
      <c r="AV363" s="24"/>
      <c r="AW363" s="24"/>
      <c r="AX363" s="24"/>
      <c r="AY363" s="24"/>
      <c r="AZ363" s="24"/>
      <c r="BA363" s="24"/>
      <c r="BB363" s="24"/>
      <c r="BC363" s="24"/>
      <c r="BD363" s="24"/>
      <c r="BE363" s="24"/>
      <c r="BF363" s="24"/>
      <c r="BG363" s="24"/>
      <c r="BH363" s="24"/>
    </row>
    <row r="364" spans="9:60" x14ac:dyDescent="0.25">
      <c r="I364" t="s">
        <v>1435</v>
      </c>
      <c r="J364" t="s">
        <v>721</v>
      </c>
      <c r="K364" t="str">
        <f t="shared" si="8"/>
        <v>GachalaCundinamarca</v>
      </c>
      <c r="W364" t="s">
        <v>1436</v>
      </c>
      <c r="X364">
        <v>364</v>
      </c>
      <c r="AH364" s="24"/>
      <c r="AI364" s="24"/>
      <c r="AJ364" s="24"/>
      <c r="AK364" s="24"/>
      <c r="AL364" s="24"/>
      <c r="AM364" s="24"/>
      <c r="AN364" s="24"/>
      <c r="AO364" s="24"/>
      <c r="AP364" s="24"/>
      <c r="AQ364" s="24"/>
      <c r="AR364" s="24"/>
      <c r="AS364" s="24"/>
      <c r="AT364" s="24"/>
      <c r="AU364" s="24"/>
      <c r="AV364" s="24"/>
      <c r="AW364" s="24"/>
      <c r="AX364" s="24"/>
      <c r="AY364" s="24"/>
      <c r="AZ364" s="24"/>
      <c r="BA364" s="24"/>
      <c r="BB364" s="24"/>
      <c r="BC364" s="24"/>
      <c r="BD364" s="24"/>
      <c r="BE364" s="24"/>
      <c r="BF364" s="24"/>
      <c r="BG364" s="24"/>
      <c r="BH364" s="24"/>
    </row>
    <row r="365" spans="9:60" x14ac:dyDescent="0.25">
      <c r="I365" t="s">
        <v>1437</v>
      </c>
      <c r="J365" t="s">
        <v>721</v>
      </c>
      <c r="K365" t="str">
        <f t="shared" si="8"/>
        <v>GachancipáCundinamarca</v>
      </c>
      <c r="W365" t="s">
        <v>1438</v>
      </c>
      <c r="X365">
        <v>365</v>
      </c>
      <c r="AH365" s="24"/>
      <c r="AI365" s="24"/>
      <c r="AJ365" s="24"/>
      <c r="AK365" s="24"/>
      <c r="AL365" s="24"/>
      <c r="AM365" s="24"/>
      <c r="AN365" s="24"/>
      <c r="AO365" s="24"/>
      <c r="AP365" s="24"/>
      <c r="AQ365" s="24"/>
      <c r="AR365" s="24"/>
      <c r="AS365" s="24"/>
      <c r="AT365" s="24"/>
      <c r="AU365" s="24"/>
      <c r="AV365" s="24"/>
      <c r="AW365" s="24"/>
      <c r="AX365" s="24"/>
      <c r="AY365" s="24"/>
      <c r="AZ365" s="24"/>
      <c r="BA365" s="24"/>
      <c r="BB365" s="24"/>
      <c r="BC365" s="24"/>
      <c r="BD365" s="24"/>
      <c r="BE365" s="24"/>
      <c r="BF365" s="24"/>
      <c r="BG365" s="24"/>
      <c r="BH365" s="24"/>
    </row>
    <row r="366" spans="9:60" x14ac:dyDescent="0.25">
      <c r="I366" t="s">
        <v>1439</v>
      </c>
      <c r="J366" t="s">
        <v>717</v>
      </c>
      <c r="K366" t="str">
        <f t="shared" si="8"/>
        <v>GachantiváBoyaca</v>
      </c>
      <c r="W366" t="s">
        <v>1440</v>
      </c>
      <c r="X366">
        <v>366</v>
      </c>
      <c r="AH366" s="24"/>
      <c r="AI366" s="24"/>
      <c r="AJ366" s="24"/>
      <c r="AK366" s="24"/>
      <c r="AL366" s="24"/>
      <c r="AM366" s="24"/>
      <c r="AN366" s="24"/>
      <c r="AO366" s="24"/>
      <c r="AP366" s="24"/>
      <c r="AQ366" s="24"/>
      <c r="AR366" s="24"/>
      <c r="AS366" s="24"/>
      <c r="AT366" s="24"/>
      <c r="AU366" s="24"/>
      <c r="AV366" s="24"/>
      <c r="AW366" s="24"/>
      <c r="AX366" s="24"/>
      <c r="AY366" s="24"/>
      <c r="AZ366" s="24"/>
      <c r="BA366" s="24"/>
      <c r="BB366" s="24"/>
      <c r="BC366" s="24"/>
      <c r="BD366" s="24"/>
      <c r="BE366" s="24"/>
      <c r="BF366" s="24"/>
      <c r="BG366" s="24"/>
      <c r="BH366" s="24"/>
    </row>
    <row r="367" spans="9:60" x14ac:dyDescent="0.25">
      <c r="I367" t="s">
        <v>1441</v>
      </c>
      <c r="J367" t="s">
        <v>721</v>
      </c>
      <c r="K367" t="str">
        <f t="shared" si="8"/>
        <v>GachetáCundinamarca</v>
      </c>
      <c r="W367" t="s">
        <v>1442</v>
      </c>
      <c r="X367">
        <v>367</v>
      </c>
      <c r="AH367" s="24"/>
      <c r="AI367" s="24"/>
      <c r="AJ367" s="24"/>
      <c r="AK367" s="24"/>
      <c r="AL367" s="24"/>
      <c r="AM367" s="24"/>
      <c r="AN367" s="24"/>
      <c r="AO367" s="24"/>
      <c r="AP367" s="24"/>
      <c r="AQ367" s="24"/>
      <c r="AR367" s="24"/>
      <c r="AS367" s="24"/>
      <c r="AT367" s="24"/>
      <c r="AU367" s="24"/>
      <c r="AV367" s="24"/>
      <c r="AW367" s="24"/>
      <c r="AX367" s="24"/>
      <c r="AY367" s="24"/>
      <c r="AZ367" s="24"/>
      <c r="BA367" s="24"/>
      <c r="BB367" s="24"/>
      <c r="BC367" s="24"/>
      <c r="BD367" s="24"/>
      <c r="BE367" s="24"/>
      <c r="BF367" s="24"/>
      <c r="BG367" s="24"/>
      <c r="BH367" s="24"/>
    </row>
    <row r="368" spans="9:60" x14ac:dyDescent="0.25">
      <c r="I368" t="s">
        <v>1443</v>
      </c>
      <c r="J368" t="s">
        <v>730</v>
      </c>
      <c r="K368" t="str">
        <f t="shared" si="8"/>
        <v>GalánSantander</v>
      </c>
      <c r="W368" t="s">
        <v>1444</v>
      </c>
      <c r="X368">
        <v>368</v>
      </c>
      <c r="AH368" s="24"/>
      <c r="AI368" s="24"/>
      <c r="AJ368" s="24"/>
      <c r="AK368" s="24"/>
      <c r="AL368" s="24"/>
      <c r="AM368" s="24"/>
      <c r="AN368" s="24"/>
      <c r="AO368" s="24"/>
      <c r="AP368" s="24"/>
      <c r="AQ368" s="24"/>
      <c r="AR368" s="24"/>
      <c r="AS368" s="24"/>
      <c r="AT368" s="24"/>
      <c r="AU368" s="24"/>
      <c r="AV368" s="24"/>
      <c r="AW368" s="24"/>
      <c r="AX368" s="24"/>
      <c r="AY368" s="24"/>
      <c r="AZ368" s="24"/>
      <c r="BA368" s="24"/>
      <c r="BB368" s="24"/>
      <c r="BC368" s="24"/>
      <c r="BD368" s="24"/>
      <c r="BE368" s="24"/>
      <c r="BF368" s="24"/>
      <c r="BG368" s="24"/>
      <c r="BH368" s="24"/>
    </row>
    <row r="369" spans="9:60" x14ac:dyDescent="0.25">
      <c r="I369" t="s">
        <v>1445</v>
      </c>
      <c r="J369" t="s">
        <v>702</v>
      </c>
      <c r="K369" t="str">
        <f t="shared" si="8"/>
        <v>GalapaAtlantico</v>
      </c>
      <c r="W369" t="s">
        <v>1446</v>
      </c>
      <c r="X369">
        <v>369</v>
      </c>
      <c r="AH369" s="24"/>
      <c r="AI369" s="24"/>
      <c r="AJ369" s="24"/>
      <c r="AK369" s="24"/>
      <c r="AL369" s="24"/>
      <c r="AM369" s="24"/>
      <c r="AN369" s="24"/>
      <c r="AO369" s="24"/>
      <c r="AP369" s="24"/>
      <c r="AQ369" s="24"/>
      <c r="AR369" s="24"/>
      <c r="AS369" s="24"/>
      <c r="AT369" s="24"/>
      <c r="AU369" s="24"/>
      <c r="AV369" s="24"/>
      <c r="AW369" s="24"/>
      <c r="AX369" s="24"/>
      <c r="AY369" s="24"/>
      <c r="AZ369" s="24"/>
      <c r="BA369" s="24"/>
      <c r="BB369" s="24"/>
      <c r="BC369" s="24"/>
      <c r="BD369" s="24"/>
      <c r="BE369" s="24"/>
      <c r="BF369" s="24"/>
      <c r="BG369" s="24"/>
      <c r="BH369" s="24"/>
    </row>
    <row r="370" spans="9:60" x14ac:dyDescent="0.25">
      <c r="I370" t="s">
        <v>271</v>
      </c>
      <c r="J370" t="s">
        <v>787</v>
      </c>
      <c r="K370" t="str">
        <f t="shared" si="8"/>
        <v>GalerasSucre</v>
      </c>
      <c r="W370" t="s">
        <v>1447</v>
      </c>
      <c r="X370">
        <v>370</v>
      </c>
      <c r="AH370" s="24"/>
      <c r="AI370" s="24"/>
      <c r="AJ370" s="24"/>
      <c r="AK370" s="24"/>
      <c r="AL370" s="24"/>
      <c r="AM370" s="24"/>
      <c r="AN370" s="24"/>
      <c r="AO370" s="24"/>
      <c r="AP370" s="24"/>
      <c r="AQ370" s="24"/>
      <c r="AR370" s="24"/>
      <c r="AS370" s="24"/>
      <c r="AT370" s="24"/>
      <c r="AU370" s="24"/>
      <c r="AV370" s="24"/>
      <c r="AW370" s="24"/>
      <c r="AX370" s="24"/>
      <c r="AY370" s="24"/>
      <c r="AZ370" s="24"/>
      <c r="BA370" s="24"/>
      <c r="BB370" s="24"/>
      <c r="BC370" s="24"/>
      <c r="BD370" s="24"/>
      <c r="BE370" s="24"/>
      <c r="BF370" s="24"/>
      <c r="BG370" s="24"/>
      <c r="BH370" s="24"/>
    </row>
    <row r="371" spans="9:60" x14ac:dyDescent="0.25">
      <c r="I371" t="s">
        <v>1448</v>
      </c>
      <c r="J371" t="s">
        <v>721</v>
      </c>
      <c r="K371" t="str">
        <f t="shared" si="8"/>
        <v>GamaCundinamarca</v>
      </c>
      <c r="W371" t="s">
        <v>1449</v>
      </c>
      <c r="X371">
        <v>371</v>
      </c>
      <c r="AH371" s="24"/>
      <c r="AI371" s="24"/>
      <c r="AJ371" s="24"/>
      <c r="AK371" s="24"/>
      <c r="AL371" s="24"/>
      <c r="AM371" s="24"/>
      <c r="AN371" s="24"/>
      <c r="AO371" s="24"/>
      <c r="AP371" s="24"/>
      <c r="AQ371" s="24"/>
      <c r="AR371" s="24"/>
      <c r="AS371" s="24"/>
      <c r="AT371" s="24"/>
      <c r="AU371" s="24"/>
      <c r="AV371" s="24"/>
      <c r="AW371" s="24"/>
      <c r="AX371" s="24"/>
      <c r="AY371" s="24"/>
      <c r="AZ371" s="24"/>
      <c r="BA371" s="24"/>
      <c r="BB371" s="24"/>
      <c r="BC371" s="24"/>
      <c r="BD371" s="24"/>
      <c r="BE371" s="24"/>
      <c r="BF371" s="24"/>
      <c r="BG371" s="24"/>
      <c r="BH371" s="24"/>
    </row>
    <row r="372" spans="9:60" x14ac:dyDescent="0.25">
      <c r="I372" t="s">
        <v>1450</v>
      </c>
      <c r="J372" t="s">
        <v>726</v>
      </c>
      <c r="K372" t="str">
        <f t="shared" si="8"/>
        <v>GamarraCesar</v>
      </c>
      <c r="W372" t="s">
        <v>1451</v>
      </c>
      <c r="X372">
        <v>372</v>
      </c>
      <c r="AH372" s="24"/>
      <c r="AI372" s="24"/>
      <c r="AJ372" s="24"/>
      <c r="AK372" s="24"/>
      <c r="AL372" s="24"/>
      <c r="AM372" s="24"/>
      <c r="AN372" s="24"/>
      <c r="AO372" s="24"/>
      <c r="AP372" s="24"/>
      <c r="AQ372" s="24"/>
      <c r="AR372" s="24"/>
      <c r="AS372" s="24"/>
      <c r="AT372" s="24"/>
      <c r="AU372" s="24"/>
      <c r="AV372" s="24"/>
      <c r="AW372" s="24"/>
      <c r="AX372" s="24"/>
      <c r="AY372" s="24"/>
      <c r="AZ372" s="24"/>
      <c r="BA372" s="24"/>
      <c r="BB372" s="24"/>
      <c r="BC372" s="24"/>
      <c r="BD372" s="24"/>
      <c r="BE372" s="24"/>
      <c r="BF372" s="24"/>
      <c r="BG372" s="24"/>
      <c r="BH372" s="24"/>
    </row>
    <row r="373" spans="9:60" x14ac:dyDescent="0.25">
      <c r="I373" t="s">
        <v>1452</v>
      </c>
      <c r="J373" t="s">
        <v>730</v>
      </c>
      <c r="K373" t="str">
        <f t="shared" si="8"/>
        <v>GambitaSantander</v>
      </c>
      <c r="W373" t="s">
        <v>1453</v>
      </c>
      <c r="X373">
        <v>373</v>
      </c>
      <c r="AH373" s="24"/>
      <c r="AI373" s="24"/>
      <c r="AJ373" s="24"/>
      <c r="AK373" s="24"/>
      <c r="AL373" s="24"/>
      <c r="AM373" s="24"/>
      <c r="AN373" s="24"/>
      <c r="AO373" s="24"/>
      <c r="AP373" s="24"/>
      <c r="AQ373" s="24"/>
      <c r="AR373" s="24"/>
      <c r="AS373" s="24"/>
      <c r="AT373" s="24"/>
      <c r="AU373" s="24"/>
      <c r="AV373" s="24"/>
      <c r="AW373" s="24"/>
      <c r="AX373" s="24"/>
      <c r="AY373" s="24"/>
      <c r="AZ373" s="24"/>
      <c r="BA373" s="24"/>
      <c r="BB373" s="24"/>
      <c r="BC373" s="24"/>
      <c r="BD373" s="24"/>
      <c r="BE373" s="24"/>
      <c r="BF373" s="24"/>
      <c r="BG373" s="24"/>
      <c r="BH373" s="24"/>
    </row>
    <row r="374" spans="9:60" x14ac:dyDescent="0.25">
      <c r="I374" t="s">
        <v>1454</v>
      </c>
      <c r="J374" t="s">
        <v>717</v>
      </c>
      <c r="K374" t="str">
        <f t="shared" si="8"/>
        <v>GamezaBoyaca</v>
      </c>
      <c r="W374" t="s">
        <v>1455</v>
      </c>
      <c r="X374">
        <v>374</v>
      </c>
      <c r="AH374" s="24"/>
      <c r="AI374" s="24"/>
      <c r="AJ374" s="24"/>
      <c r="AK374" s="24"/>
      <c r="AL374" s="24"/>
      <c r="AM374" s="24"/>
      <c r="AN374" s="24"/>
      <c r="AO374" s="24"/>
      <c r="AP374" s="24"/>
      <c r="AQ374" s="24"/>
      <c r="AR374" s="24"/>
      <c r="AS374" s="24"/>
      <c r="AT374" s="24"/>
      <c r="AU374" s="24"/>
      <c r="AV374" s="24"/>
      <c r="AW374" s="24"/>
      <c r="AX374" s="24"/>
      <c r="AY374" s="24"/>
      <c r="AZ374" s="24"/>
      <c r="BA374" s="24"/>
      <c r="BB374" s="24"/>
      <c r="BC374" s="24"/>
      <c r="BD374" s="24"/>
      <c r="BE374" s="24"/>
      <c r="BF374" s="24"/>
      <c r="BG374" s="24"/>
      <c r="BH374" s="24"/>
    </row>
    <row r="375" spans="9:60" x14ac:dyDescent="0.25">
      <c r="I375" t="s">
        <v>1456</v>
      </c>
      <c r="J375" t="s">
        <v>717</v>
      </c>
      <c r="K375" t="str">
        <f t="shared" si="8"/>
        <v>GaragoaBoyaca</v>
      </c>
      <c r="W375" t="s">
        <v>1457</v>
      </c>
      <c r="X375">
        <v>375</v>
      </c>
    </row>
    <row r="376" spans="9:60" x14ac:dyDescent="0.25">
      <c r="I376" t="s">
        <v>530</v>
      </c>
      <c r="J376" t="s">
        <v>708</v>
      </c>
      <c r="K376" t="str">
        <f t="shared" si="8"/>
        <v>GarzónHuila</v>
      </c>
      <c r="W376" t="s">
        <v>1458</v>
      </c>
      <c r="X376">
        <v>376</v>
      </c>
    </row>
    <row r="377" spans="9:60" x14ac:dyDescent="0.25">
      <c r="I377" t="s">
        <v>272</v>
      </c>
      <c r="J377" t="s">
        <v>776</v>
      </c>
      <c r="K377" t="str">
        <f t="shared" si="8"/>
        <v>GénovaQuindio</v>
      </c>
      <c r="W377" t="s">
        <v>1459</v>
      </c>
      <c r="X377">
        <v>377</v>
      </c>
    </row>
    <row r="378" spans="9:60" x14ac:dyDescent="0.25">
      <c r="I378" t="s">
        <v>531</v>
      </c>
      <c r="J378" t="s">
        <v>708</v>
      </c>
      <c r="K378" t="str">
        <f t="shared" si="8"/>
        <v>GiganteHuila</v>
      </c>
      <c r="W378" t="s">
        <v>1460</v>
      </c>
      <c r="X378">
        <v>378</v>
      </c>
    </row>
    <row r="379" spans="9:60" x14ac:dyDescent="0.25">
      <c r="I379" t="s">
        <v>1461</v>
      </c>
      <c r="J379" t="s">
        <v>765</v>
      </c>
      <c r="K379" t="str">
        <f t="shared" si="8"/>
        <v>GinebraValle del Cauca</v>
      </c>
      <c r="W379" t="s">
        <v>1462</v>
      </c>
      <c r="X379">
        <v>379</v>
      </c>
    </row>
    <row r="380" spans="9:60" x14ac:dyDescent="0.25">
      <c r="I380" t="s">
        <v>1463</v>
      </c>
      <c r="J380" t="s">
        <v>669</v>
      </c>
      <c r="K380" t="str">
        <f t="shared" si="8"/>
        <v>GiraldoAntioquia</v>
      </c>
      <c r="W380" t="s">
        <v>1464</v>
      </c>
      <c r="X380">
        <v>380</v>
      </c>
    </row>
    <row r="381" spans="9:60" x14ac:dyDescent="0.25">
      <c r="I381" t="s">
        <v>1465</v>
      </c>
      <c r="J381" t="s">
        <v>721</v>
      </c>
      <c r="K381" t="str">
        <f t="shared" si="8"/>
        <v>GirardotCundinamarca</v>
      </c>
      <c r="W381" t="s">
        <v>1466</v>
      </c>
      <c r="X381">
        <v>381</v>
      </c>
    </row>
    <row r="382" spans="9:60" x14ac:dyDescent="0.25">
      <c r="I382" t="s">
        <v>1467</v>
      </c>
      <c r="J382" t="s">
        <v>669</v>
      </c>
      <c r="K382" t="str">
        <f t="shared" si="8"/>
        <v>GirardotaAntioquia</v>
      </c>
      <c r="W382" t="s">
        <v>1468</v>
      </c>
      <c r="X382">
        <v>382</v>
      </c>
    </row>
    <row r="383" spans="9:60" x14ac:dyDescent="0.25">
      <c r="I383" t="s">
        <v>1469</v>
      </c>
      <c r="J383" t="s">
        <v>730</v>
      </c>
      <c r="K383" t="str">
        <f t="shared" si="8"/>
        <v>GirónSantander</v>
      </c>
      <c r="W383" t="s">
        <v>1470</v>
      </c>
      <c r="X383">
        <v>383</v>
      </c>
    </row>
    <row r="384" spans="9:60" x14ac:dyDescent="0.25">
      <c r="I384" t="s">
        <v>273</v>
      </c>
      <c r="J384" t="s">
        <v>669</v>
      </c>
      <c r="K384" t="str">
        <f t="shared" si="8"/>
        <v>Gómez PlataAntioquia</v>
      </c>
      <c r="W384" t="s">
        <v>1471</v>
      </c>
      <c r="X384">
        <v>384</v>
      </c>
    </row>
    <row r="385" spans="9:24" x14ac:dyDescent="0.25">
      <c r="I385" t="s">
        <v>1472</v>
      </c>
      <c r="J385" t="s">
        <v>726</v>
      </c>
      <c r="K385" t="str">
        <f t="shared" ref="K385:K448" si="9">_xlfn.CONCAT(TRIM(I385),TRIM(J385))</f>
        <v>GonzálezCesar</v>
      </c>
      <c r="W385" t="s">
        <v>1473</v>
      </c>
      <c r="X385">
        <v>385</v>
      </c>
    </row>
    <row r="386" spans="9:24" x14ac:dyDescent="0.25">
      <c r="I386" t="s">
        <v>1474</v>
      </c>
      <c r="J386" t="s">
        <v>687</v>
      </c>
      <c r="K386" t="str">
        <f t="shared" si="9"/>
        <v>GramaloteNorte de Santander</v>
      </c>
      <c r="W386" t="s">
        <v>1475</v>
      </c>
      <c r="X386">
        <v>386</v>
      </c>
    </row>
    <row r="387" spans="9:24" x14ac:dyDescent="0.25">
      <c r="I387" t="s">
        <v>446</v>
      </c>
      <c r="J387" t="s">
        <v>669</v>
      </c>
      <c r="K387" t="str">
        <f t="shared" si="9"/>
        <v>GranadaAntioquia</v>
      </c>
      <c r="W387" t="s">
        <v>1476</v>
      </c>
      <c r="X387">
        <v>387</v>
      </c>
    </row>
    <row r="388" spans="9:24" x14ac:dyDescent="0.25">
      <c r="I388" t="s">
        <v>446</v>
      </c>
      <c r="J388" t="s">
        <v>721</v>
      </c>
      <c r="K388" t="str">
        <f t="shared" si="9"/>
        <v>GranadaCundinamarca</v>
      </c>
      <c r="W388" t="s">
        <v>1477</v>
      </c>
      <c r="X388">
        <v>388</v>
      </c>
    </row>
    <row r="389" spans="9:24" x14ac:dyDescent="0.25">
      <c r="I389" t="s">
        <v>446</v>
      </c>
      <c r="J389" t="s">
        <v>697</v>
      </c>
      <c r="K389" t="str">
        <f t="shared" si="9"/>
        <v>GranadaMeta</v>
      </c>
      <c r="W389" t="s">
        <v>1478</v>
      </c>
      <c r="X389">
        <v>389</v>
      </c>
    </row>
    <row r="390" spans="9:24" x14ac:dyDescent="0.25">
      <c r="I390" t="s">
        <v>1479</v>
      </c>
      <c r="J390" t="s">
        <v>730</v>
      </c>
      <c r="K390" t="str">
        <f t="shared" si="9"/>
        <v>GuacaSantander</v>
      </c>
      <c r="W390" t="s">
        <v>1480</v>
      </c>
      <c r="X390">
        <v>390</v>
      </c>
    </row>
    <row r="391" spans="9:24" x14ac:dyDescent="0.25">
      <c r="I391" t="s">
        <v>1481</v>
      </c>
      <c r="J391" t="s">
        <v>717</v>
      </c>
      <c r="K391" t="str">
        <f t="shared" si="9"/>
        <v>GuacamayasBoyaca</v>
      </c>
      <c r="W391" t="s">
        <v>1482</v>
      </c>
      <c r="X391">
        <v>391</v>
      </c>
    </row>
    <row r="392" spans="9:24" x14ac:dyDescent="0.25">
      <c r="I392" t="s">
        <v>1483</v>
      </c>
      <c r="J392" t="s">
        <v>765</v>
      </c>
      <c r="K392" t="str">
        <f t="shared" si="9"/>
        <v>GuacaríValle del Cauca</v>
      </c>
      <c r="W392" t="s">
        <v>1484</v>
      </c>
      <c r="X392">
        <v>392</v>
      </c>
    </row>
    <row r="393" spans="9:24" x14ac:dyDescent="0.25">
      <c r="I393" t="s">
        <v>1485</v>
      </c>
      <c r="J393" t="s">
        <v>735</v>
      </c>
      <c r="K393" t="str">
        <f t="shared" si="9"/>
        <v>GuachenéCauca</v>
      </c>
      <c r="W393" t="s">
        <v>1486</v>
      </c>
      <c r="X393">
        <v>393</v>
      </c>
    </row>
    <row r="394" spans="9:24" x14ac:dyDescent="0.25">
      <c r="I394" t="s">
        <v>276</v>
      </c>
      <c r="J394" t="s">
        <v>721</v>
      </c>
      <c r="K394" t="str">
        <f t="shared" si="9"/>
        <v>GuachetáCundinamarca</v>
      </c>
      <c r="W394" t="s">
        <v>1487</v>
      </c>
      <c r="X394">
        <v>394</v>
      </c>
    </row>
    <row r="395" spans="9:24" x14ac:dyDescent="0.25">
      <c r="I395" t="s">
        <v>1488</v>
      </c>
      <c r="J395" t="s">
        <v>455</v>
      </c>
      <c r="K395" t="str">
        <f t="shared" si="9"/>
        <v>GuachucalNariño</v>
      </c>
      <c r="W395" t="s">
        <v>1489</v>
      </c>
      <c r="X395">
        <v>395</v>
      </c>
    </row>
    <row r="396" spans="9:24" x14ac:dyDescent="0.25">
      <c r="I396" t="s">
        <v>1490</v>
      </c>
      <c r="J396" t="s">
        <v>765</v>
      </c>
      <c r="K396" t="str">
        <f t="shared" si="9"/>
        <v>Guadalajara de BugaValle del Cauca</v>
      </c>
      <c r="W396" t="s">
        <v>1491</v>
      </c>
      <c r="X396">
        <v>396</v>
      </c>
    </row>
    <row r="397" spans="9:24" x14ac:dyDescent="0.25">
      <c r="I397" t="s">
        <v>277</v>
      </c>
      <c r="J397" t="s">
        <v>669</v>
      </c>
      <c r="K397" t="str">
        <f t="shared" si="9"/>
        <v>GuadalupeAntioquia</v>
      </c>
      <c r="W397" t="s">
        <v>1492</v>
      </c>
      <c r="X397">
        <v>397</v>
      </c>
    </row>
    <row r="398" spans="9:24" x14ac:dyDescent="0.25">
      <c r="I398" t="s">
        <v>277</v>
      </c>
      <c r="J398" t="s">
        <v>708</v>
      </c>
      <c r="K398" t="str">
        <f t="shared" si="9"/>
        <v>GuadalupeHuila</v>
      </c>
      <c r="W398" t="s">
        <v>1493</v>
      </c>
      <c r="X398">
        <v>398</v>
      </c>
    </row>
    <row r="399" spans="9:24" x14ac:dyDescent="0.25">
      <c r="I399" t="s">
        <v>277</v>
      </c>
      <c r="J399" t="s">
        <v>730</v>
      </c>
      <c r="K399" t="str">
        <f t="shared" si="9"/>
        <v>GuadalupeSantander</v>
      </c>
      <c r="W399" t="s">
        <v>1494</v>
      </c>
      <c r="X399">
        <v>399</v>
      </c>
    </row>
    <row r="400" spans="9:24" x14ac:dyDescent="0.25">
      <c r="I400" t="s">
        <v>278</v>
      </c>
      <c r="J400" t="s">
        <v>721</v>
      </c>
      <c r="K400" t="str">
        <f t="shared" si="9"/>
        <v>GuaduasCundinamarca</v>
      </c>
      <c r="W400" t="s">
        <v>1495</v>
      </c>
      <c r="X400">
        <v>400</v>
      </c>
    </row>
    <row r="401" spans="9:24" x14ac:dyDescent="0.25">
      <c r="I401" t="s">
        <v>1496</v>
      </c>
      <c r="J401" t="s">
        <v>455</v>
      </c>
      <c r="K401" t="str">
        <f t="shared" si="9"/>
        <v>GuaitarillaNariño</v>
      </c>
      <c r="W401" t="s">
        <v>1497</v>
      </c>
      <c r="X401">
        <v>401</v>
      </c>
    </row>
    <row r="402" spans="9:24" x14ac:dyDescent="0.25">
      <c r="I402" t="s">
        <v>1498</v>
      </c>
      <c r="J402" t="s">
        <v>455</v>
      </c>
      <c r="K402" t="str">
        <f t="shared" si="9"/>
        <v>GualmatánNariño</v>
      </c>
      <c r="W402" t="s">
        <v>1499</v>
      </c>
      <c r="X402">
        <v>402</v>
      </c>
    </row>
    <row r="403" spans="9:24" x14ac:dyDescent="0.25">
      <c r="I403" t="s">
        <v>1500</v>
      </c>
      <c r="J403" t="s">
        <v>766</v>
      </c>
      <c r="K403" t="str">
        <f t="shared" si="9"/>
        <v>GuamalMagdalena</v>
      </c>
      <c r="W403" t="s">
        <v>1501</v>
      </c>
      <c r="X403">
        <v>403</v>
      </c>
    </row>
    <row r="404" spans="9:24" x14ac:dyDescent="0.25">
      <c r="I404" t="s">
        <v>1500</v>
      </c>
      <c r="J404" t="s">
        <v>697</v>
      </c>
      <c r="K404" t="str">
        <f t="shared" si="9"/>
        <v>GuamalMeta</v>
      </c>
      <c r="W404" t="s">
        <v>1502</v>
      </c>
      <c r="X404">
        <v>404</v>
      </c>
    </row>
    <row r="405" spans="9:24" x14ac:dyDescent="0.25">
      <c r="I405" t="s">
        <v>1503</v>
      </c>
      <c r="J405" t="s">
        <v>784</v>
      </c>
      <c r="K405" t="str">
        <f t="shared" si="9"/>
        <v>GuamoTolima</v>
      </c>
      <c r="W405" t="s">
        <v>1504</v>
      </c>
      <c r="X405">
        <v>405</v>
      </c>
    </row>
    <row r="406" spans="9:24" x14ac:dyDescent="0.25">
      <c r="I406" t="s">
        <v>1505</v>
      </c>
      <c r="J406" t="s">
        <v>735</v>
      </c>
      <c r="K406" t="str">
        <f t="shared" si="9"/>
        <v>GuapiCauca</v>
      </c>
      <c r="W406" t="s">
        <v>1506</v>
      </c>
      <c r="X406">
        <v>406</v>
      </c>
    </row>
    <row r="407" spans="9:24" x14ac:dyDescent="0.25">
      <c r="I407" t="s">
        <v>1507</v>
      </c>
      <c r="J407" t="s">
        <v>730</v>
      </c>
      <c r="K407" t="str">
        <f t="shared" si="9"/>
        <v>GuapotáSantander</v>
      </c>
      <c r="W407" t="s">
        <v>1508</v>
      </c>
      <c r="X407">
        <v>407</v>
      </c>
    </row>
    <row r="408" spans="9:24" x14ac:dyDescent="0.25">
      <c r="I408" t="s">
        <v>1509</v>
      </c>
      <c r="J408" t="s">
        <v>787</v>
      </c>
      <c r="K408" t="str">
        <f t="shared" si="9"/>
        <v>GuarandaSucre</v>
      </c>
      <c r="W408" t="s">
        <v>1510</v>
      </c>
      <c r="X408">
        <v>408</v>
      </c>
    </row>
    <row r="409" spans="9:24" x14ac:dyDescent="0.25">
      <c r="I409" t="s">
        <v>447</v>
      </c>
      <c r="J409" t="s">
        <v>669</v>
      </c>
      <c r="K409" t="str">
        <f t="shared" si="9"/>
        <v>GuarneAntioquia</v>
      </c>
      <c r="W409" t="s">
        <v>1511</v>
      </c>
      <c r="X409">
        <v>409</v>
      </c>
    </row>
    <row r="410" spans="9:24" x14ac:dyDescent="0.25">
      <c r="I410" t="s">
        <v>1512</v>
      </c>
      <c r="J410" t="s">
        <v>721</v>
      </c>
      <c r="K410" t="str">
        <f t="shared" si="9"/>
        <v>GuascaCundinamarca</v>
      </c>
      <c r="W410" t="s">
        <v>1513</v>
      </c>
      <c r="X410">
        <v>410</v>
      </c>
    </row>
    <row r="411" spans="9:24" x14ac:dyDescent="0.25">
      <c r="I411" t="s">
        <v>1514</v>
      </c>
      <c r="J411" t="s">
        <v>669</v>
      </c>
      <c r="K411" t="str">
        <f t="shared" si="9"/>
        <v>GuatapéAntioquia</v>
      </c>
      <c r="W411" t="s">
        <v>1515</v>
      </c>
      <c r="X411">
        <v>411</v>
      </c>
    </row>
    <row r="412" spans="9:24" x14ac:dyDescent="0.25">
      <c r="I412" t="s">
        <v>1516</v>
      </c>
      <c r="J412" t="s">
        <v>721</v>
      </c>
      <c r="K412" t="str">
        <f t="shared" si="9"/>
        <v>GuataquíCundinamarca</v>
      </c>
      <c r="W412" t="s">
        <v>1517</v>
      </c>
      <c r="X412">
        <v>412</v>
      </c>
    </row>
    <row r="413" spans="9:24" x14ac:dyDescent="0.25">
      <c r="I413" t="s">
        <v>1518</v>
      </c>
      <c r="J413" t="s">
        <v>721</v>
      </c>
      <c r="K413" t="str">
        <f t="shared" si="9"/>
        <v>GuatavitaCundinamarca</v>
      </c>
      <c r="W413" t="s">
        <v>1519</v>
      </c>
      <c r="X413">
        <v>413</v>
      </c>
    </row>
    <row r="414" spans="9:24" x14ac:dyDescent="0.25">
      <c r="I414" t="s">
        <v>1520</v>
      </c>
      <c r="J414" t="s">
        <v>717</v>
      </c>
      <c r="K414" t="str">
        <f t="shared" si="9"/>
        <v>GuatequeBoyaca</v>
      </c>
      <c r="W414" t="s">
        <v>1521</v>
      </c>
      <c r="X414">
        <v>414</v>
      </c>
    </row>
    <row r="415" spans="9:24" x14ac:dyDescent="0.25">
      <c r="I415" t="s">
        <v>1522</v>
      </c>
      <c r="J415" t="s">
        <v>780</v>
      </c>
      <c r="K415" t="str">
        <f t="shared" si="9"/>
        <v>GuáticaRisaralda</v>
      </c>
      <c r="W415" t="s">
        <v>1523</v>
      </c>
      <c r="X415">
        <v>415</v>
      </c>
    </row>
    <row r="416" spans="9:24" x14ac:dyDescent="0.25">
      <c r="I416" t="s">
        <v>1524</v>
      </c>
      <c r="J416" t="s">
        <v>730</v>
      </c>
      <c r="K416" t="str">
        <f t="shared" si="9"/>
        <v>GuavatáSantander</v>
      </c>
      <c r="W416" t="s">
        <v>1525</v>
      </c>
      <c r="X416">
        <v>416</v>
      </c>
    </row>
    <row r="417" spans="9:24" x14ac:dyDescent="0.25">
      <c r="I417" t="s">
        <v>1526</v>
      </c>
      <c r="J417" t="s">
        <v>721</v>
      </c>
      <c r="K417" t="str">
        <f t="shared" si="9"/>
        <v>Guayabal de SiquimaCundinamarca</v>
      </c>
      <c r="W417" t="s">
        <v>1527</v>
      </c>
      <c r="X417">
        <v>417</v>
      </c>
    </row>
    <row r="418" spans="9:24" x14ac:dyDescent="0.25">
      <c r="I418" t="s">
        <v>280</v>
      </c>
      <c r="J418" t="s">
        <v>721</v>
      </c>
      <c r="K418" t="str">
        <f t="shared" si="9"/>
        <v>GuayabetalCundinamarca</v>
      </c>
      <c r="W418" t="s">
        <v>1528</v>
      </c>
      <c r="X418">
        <v>418</v>
      </c>
    </row>
    <row r="419" spans="9:24" x14ac:dyDescent="0.25">
      <c r="I419" t="s">
        <v>1529</v>
      </c>
      <c r="J419" t="s">
        <v>717</v>
      </c>
      <c r="K419" t="str">
        <f t="shared" si="9"/>
        <v>GuayatáBoyaca</v>
      </c>
      <c r="W419" t="s">
        <v>1530</v>
      </c>
      <c r="X419">
        <v>419</v>
      </c>
    </row>
    <row r="420" spans="9:24" x14ac:dyDescent="0.25">
      <c r="I420" t="s">
        <v>1531</v>
      </c>
      <c r="J420" t="s">
        <v>730</v>
      </c>
      <c r="K420" t="str">
        <f t="shared" si="9"/>
        <v>GüepsaSantander</v>
      </c>
      <c r="W420" t="s">
        <v>1532</v>
      </c>
      <c r="X420">
        <v>420</v>
      </c>
    </row>
    <row r="421" spans="9:24" x14ac:dyDescent="0.25">
      <c r="I421" t="s">
        <v>1533</v>
      </c>
      <c r="J421" t="s">
        <v>717</v>
      </c>
      <c r="K421" t="str">
        <f t="shared" si="9"/>
        <v>GüicánBoyaca</v>
      </c>
      <c r="W421" t="s">
        <v>1534</v>
      </c>
      <c r="X421">
        <v>421</v>
      </c>
    </row>
    <row r="422" spans="9:24" x14ac:dyDescent="0.25">
      <c r="I422" t="s">
        <v>1535</v>
      </c>
      <c r="J422" t="s">
        <v>721</v>
      </c>
      <c r="K422" t="str">
        <f t="shared" si="9"/>
        <v>GutiérrezCundinamarca</v>
      </c>
      <c r="W422" t="s">
        <v>1536</v>
      </c>
      <c r="X422">
        <v>422</v>
      </c>
    </row>
    <row r="423" spans="9:24" x14ac:dyDescent="0.25">
      <c r="I423" t="s">
        <v>1537</v>
      </c>
      <c r="J423" t="s">
        <v>687</v>
      </c>
      <c r="K423" t="str">
        <f t="shared" si="9"/>
        <v>HacaríNorte de Santander</v>
      </c>
      <c r="W423" t="s">
        <v>1538</v>
      </c>
      <c r="X423">
        <v>423</v>
      </c>
    </row>
    <row r="424" spans="9:24" x14ac:dyDescent="0.25">
      <c r="I424" t="s">
        <v>1539</v>
      </c>
      <c r="J424" t="s">
        <v>712</v>
      </c>
      <c r="K424" t="str">
        <f t="shared" si="9"/>
        <v>Hatillo de LobaBolivar</v>
      </c>
      <c r="W424" t="s">
        <v>1540</v>
      </c>
      <c r="X424">
        <v>424</v>
      </c>
    </row>
    <row r="425" spans="9:24" x14ac:dyDescent="0.25">
      <c r="I425" t="s">
        <v>1541</v>
      </c>
      <c r="J425" t="s">
        <v>730</v>
      </c>
      <c r="K425" t="str">
        <f t="shared" si="9"/>
        <v>HatoSantander</v>
      </c>
      <c r="W425" t="s">
        <v>1542</v>
      </c>
      <c r="X425">
        <v>425</v>
      </c>
    </row>
    <row r="426" spans="9:24" x14ac:dyDescent="0.25">
      <c r="I426" t="s">
        <v>1543</v>
      </c>
      <c r="J426" t="s">
        <v>731</v>
      </c>
      <c r="K426" t="str">
        <f t="shared" si="9"/>
        <v>Hato CorozalCasanare</v>
      </c>
      <c r="W426" t="s">
        <v>1544</v>
      </c>
      <c r="X426">
        <v>426</v>
      </c>
    </row>
    <row r="427" spans="9:24" x14ac:dyDescent="0.25">
      <c r="I427" t="s">
        <v>1545</v>
      </c>
      <c r="J427" t="s">
        <v>760</v>
      </c>
      <c r="K427" t="str">
        <f t="shared" si="9"/>
        <v>HatonuevoLa Guajira</v>
      </c>
      <c r="W427" t="s">
        <v>1546</v>
      </c>
      <c r="X427">
        <v>427</v>
      </c>
    </row>
    <row r="428" spans="9:24" x14ac:dyDescent="0.25">
      <c r="I428" t="s">
        <v>281</v>
      </c>
      <c r="J428" t="s">
        <v>669</v>
      </c>
      <c r="K428" t="str">
        <f t="shared" si="9"/>
        <v>HeliconiaAntioquia</v>
      </c>
      <c r="W428" t="s">
        <v>1547</v>
      </c>
      <c r="X428">
        <v>428</v>
      </c>
    </row>
    <row r="429" spans="9:24" x14ac:dyDescent="0.25">
      <c r="I429" t="s">
        <v>1548</v>
      </c>
      <c r="J429" t="s">
        <v>687</v>
      </c>
      <c r="K429" t="str">
        <f t="shared" si="9"/>
        <v>HerránNorte de Santander</v>
      </c>
      <c r="W429" t="s">
        <v>1549</v>
      </c>
      <c r="X429">
        <v>429</v>
      </c>
    </row>
    <row r="430" spans="9:24" x14ac:dyDescent="0.25">
      <c r="I430" t="s">
        <v>1550</v>
      </c>
      <c r="J430" t="s">
        <v>784</v>
      </c>
      <c r="K430" t="str">
        <f t="shared" si="9"/>
        <v>HerveoTolima</v>
      </c>
      <c r="W430" t="s">
        <v>1551</v>
      </c>
      <c r="X430">
        <v>430</v>
      </c>
    </row>
    <row r="431" spans="9:24" x14ac:dyDescent="0.25">
      <c r="I431" t="s">
        <v>448</v>
      </c>
      <c r="J431" t="s">
        <v>669</v>
      </c>
      <c r="K431" t="str">
        <f t="shared" si="9"/>
        <v>HispaniaAntioquia</v>
      </c>
      <c r="W431" t="s">
        <v>1552</v>
      </c>
      <c r="X431">
        <v>431</v>
      </c>
    </row>
    <row r="432" spans="9:24" x14ac:dyDescent="0.25">
      <c r="I432" t="s">
        <v>1553</v>
      </c>
      <c r="J432" t="s">
        <v>708</v>
      </c>
      <c r="K432" t="str">
        <f t="shared" si="9"/>
        <v>HoboHuila</v>
      </c>
      <c r="W432" t="s">
        <v>1554</v>
      </c>
      <c r="X432">
        <v>432</v>
      </c>
    </row>
    <row r="433" spans="9:24" x14ac:dyDescent="0.25">
      <c r="I433" t="s">
        <v>533</v>
      </c>
      <c r="J433" t="s">
        <v>784</v>
      </c>
      <c r="K433" t="str">
        <f t="shared" si="9"/>
        <v>HondaTolima</v>
      </c>
      <c r="W433" t="s">
        <v>1555</v>
      </c>
      <c r="X433">
        <v>433</v>
      </c>
    </row>
    <row r="434" spans="9:24" x14ac:dyDescent="0.25">
      <c r="I434" t="s">
        <v>1556</v>
      </c>
      <c r="J434" t="s">
        <v>784</v>
      </c>
      <c r="K434" t="str">
        <f t="shared" si="9"/>
        <v>IbaguéTolima</v>
      </c>
      <c r="W434" t="s">
        <v>1557</v>
      </c>
      <c r="X434">
        <v>434</v>
      </c>
    </row>
    <row r="435" spans="9:24" x14ac:dyDescent="0.25">
      <c r="I435" t="s">
        <v>1558</v>
      </c>
      <c r="J435" t="s">
        <v>784</v>
      </c>
      <c r="K435" t="str">
        <f t="shared" si="9"/>
        <v>IcononzoTolima</v>
      </c>
      <c r="W435" t="s">
        <v>1559</v>
      </c>
      <c r="X435">
        <v>435</v>
      </c>
    </row>
    <row r="436" spans="9:24" x14ac:dyDescent="0.25">
      <c r="I436" t="s">
        <v>1560</v>
      </c>
      <c r="J436" t="s">
        <v>455</v>
      </c>
      <c r="K436" t="str">
        <f t="shared" si="9"/>
        <v>IlesNariño</v>
      </c>
      <c r="W436" t="s">
        <v>1561</v>
      </c>
      <c r="X436">
        <v>436</v>
      </c>
    </row>
    <row r="437" spans="9:24" x14ac:dyDescent="0.25">
      <c r="I437" t="s">
        <v>1562</v>
      </c>
      <c r="J437" t="s">
        <v>455</v>
      </c>
      <c r="K437" t="str">
        <f t="shared" si="9"/>
        <v>ImuésNariño</v>
      </c>
      <c r="W437" t="s">
        <v>1563</v>
      </c>
      <c r="X437">
        <v>437</v>
      </c>
    </row>
    <row r="438" spans="9:24" x14ac:dyDescent="0.25">
      <c r="I438" t="s">
        <v>282</v>
      </c>
      <c r="J438" t="s">
        <v>755</v>
      </c>
      <c r="K438" t="str">
        <f t="shared" si="9"/>
        <v>IníridaGuainia</v>
      </c>
      <c r="W438" t="s">
        <v>1564</v>
      </c>
      <c r="X438">
        <v>438</v>
      </c>
    </row>
    <row r="439" spans="9:24" x14ac:dyDescent="0.25">
      <c r="I439" t="s">
        <v>283</v>
      </c>
      <c r="J439" t="s">
        <v>735</v>
      </c>
      <c r="K439" t="str">
        <f t="shared" si="9"/>
        <v>InzáCauca</v>
      </c>
      <c r="W439" t="s">
        <v>1565</v>
      </c>
      <c r="X439">
        <v>439</v>
      </c>
    </row>
    <row r="440" spans="9:24" x14ac:dyDescent="0.25">
      <c r="I440" t="s">
        <v>1566</v>
      </c>
      <c r="J440" t="s">
        <v>455</v>
      </c>
      <c r="K440" t="str">
        <f t="shared" si="9"/>
        <v>IpialesNariño</v>
      </c>
      <c r="W440" t="s">
        <v>1567</v>
      </c>
      <c r="X440">
        <v>440</v>
      </c>
    </row>
    <row r="441" spans="9:24" x14ac:dyDescent="0.25">
      <c r="I441" t="s">
        <v>1568</v>
      </c>
      <c r="J441" t="s">
        <v>708</v>
      </c>
      <c r="K441" t="str">
        <f t="shared" si="9"/>
        <v>IquiraHuila</v>
      </c>
      <c r="W441" t="s">
        <v>1569</v>
      </c>
      <c r="X441">
        <v>441</v>
      </c>
    </row>
    <row r="442" spans="9:24" x14ac:dyDescent="0.25">
      <c r="I442" t="s">
        <v>1570</v>
      </c>
      <c r="J442" t="s">
        <v>708</v>
      </c>
      <c r="K442" t="str">
        <f t="shared" si="9"/>
        <v>IsnosHuila</v>
      </c>
      <c r="W442" t="s">
        <v>1571</v>
      </c>
      <c r="X442">
        <v>442</v>
      </c>
    </row>
    <row r="443" spans="9:24" x14ac:dyDescent="0.25">
      <c r="I443" t="s">
        <v>449</v>
      </c>
      <c r="J443" t="s">
        <v>701</v>
      </c>
      <c r="K443" t="str">
        <f t="shared" si="9"/>
        <v>IstminaChoco</v>
      </c>
      <c r="W443" t="s">
        <v>1572</v>
      </c>
      <c r="X443">
        <v>443</v>
      </c>
    </row>
    <row r="444" spans="9:24" x14ac:dyDescent="0.25">
      <c r="I444" t="s">
        <v>1573</v>
      </c>
      <c r="J444" t="s">
        <v>669</v>
      </c>
      <c r="K444" t="str">
        <f t="shared" si="9"/>
        <v>ItaguiAntioquia</v>
      </c>
      <c r="W444" t="s">
        <v>1574</v>
      </c>
      <c r="X444">
        <v>444</v>
      </c>
    </row>
    <row r="445" spans="9:24" x14ac:dyDescent="0.25">
      <c r="I445" t="s">
        <v>285</v>
      </c>
      <c r="J445" t="s">
        <v>669</v>
      </c>
      <c r="K445" t="str">
        <f t="shared" si="9"/>
        <v>ItuangoAntioquia</v>
      </c>
      <c r="W445" t="s">
        <v>1575</v>
      </c>
      <c r="X445">
        <v>445</v>
      </c>
    </row>
    <row r="446" spans="9:24" x14ac:dyDescent="0.25">
      <c r="I446" t="s">
        <v>1576</v>
      </c>
      <c r="J446" t="s">
        <v>717</v>
      </c>
      <c r="K446" t="str">
        <f t="shared" si="9"/>
        <v>IzaBoyaca</v>
      </c>
      <c r="W446" t="s">
        <v>1577</v>
      </c>
      <c r="X446">
        <v>446</v>
      </c>
    </row>
    <row r="447" spans="9:24" x14ac:dyDescent="0.25">
      <c r="I447" t="s">
        <v>1578</v>
      </c>
      <c r="J447" t="s">
        <v>735</v>
      </c>
      <c r="K447" t="str">
        <f t="shared" si="9"/>
        <v>JambalóCauca</v>
      </c>
      <c r="W447" t="s">
        <v>1579</v>
      </c>
      <c r="X447">
        <v>447</v>
      </c>
    </row>
    <row r="448" spans="9:24" x14ac:dyDescent="0.25">
      <c r="I448" t="s">
        <v>1580</v>
      </c>
      <c r="J448" t="s">
        <v>765</v>
      </c>
      <c r="K448" t="str">
        <f t="shared" si="9"/>
        <v>JamundíValle del Cauca</v>
      </c>
      <c r="W448" t="s">
        <v>1581</v>
      </c>
      <c r="X448">
        <v>448</v>
      </c>
    </row>
    <row r="449" spans="9:24" x14ac:dyDescent="0.25">
      <c r="I449" t="s">
        <v>287</v>
      </c>
      <c r="J449" t="s">
        <v>669</v>
      </c>
      <c r="K449" t="str">
        <f t="shared" ref="K449:K512" si="10">_xlfn.CONCAT(TRIM(I449),TRIM(J449))</f>
        <v>JardínAntioquia</v>
      </c>
      <c r="W449" t="s">
        <v>1582</v>
      </c>
      <c r="X449">
        <v>449</v>
      </c>
    </row>
    <row r="450" spans="9:24" x14ac:dyDescent="0.25">
      <c r="I450" t="s">
        <v>1583</v>
      </c>
      <c r="J450" t="s">
        <v>717</v>
      </c>
      <c r="K450" t="str">
        <f t="shared" si="10"/>
        <v>JenesanoBoyaca</v>
      </c>
      <c r="W450" t="s">
        <v>1584</v>
      </c>
      <c r="X450">
        <v>450</v>
      </c>
    </row>
    <row r="451" spans="9:24" x14ac:dyDescent="0.25">
      <c r="I451" t="s">
        <v>288</v>
      </c>
      <c r="J451" t="s">
        <v>669</v>
      </c>
      <c r="K451" t="str">
        <f t="shared" si="10"/>
        <v>JericóAntioquia</v>
      </c>
      <c r="W451" t="s">
        <v>1585</v>
      </c>
      <c r="X451">
        <v>451</v>
      </c>
    </row>
    <row r="452" spans="9:24" x14ac:dyDescent="0.25">
      <c r="I452" t="s">
        <v>288</v>
      </c>
      <c r="J452" t="s">
        <v>717</v>
      </c>
      <c r="K452" t="str">
        <f t="shared" si="10"/>
        <v>JericóBoyaca</v>
      </c>
      <c r="W452" t="s">
        <v>1586</v>
      </c>
      <c r="X452">
        <v>452</v>
      </c>
    </row>
    <row r="453" spans="9:24" x14ac:dyDescent="0.25">
      <c r="I453" t="s">
        <v>1587</v>
      </c>
      <c r="J453" t="s">
        <v>721</v>
      </c>
      <c r="K453" t="str">
        <f t="shared" si="10"/>
        <v>JerusalénCundinamarca</v>
      </c>
      <c r="W453" t="s">
        <v>1588</v>
      </c>
      <c r="X453">
        <v>453</v>
      </c>
    </row>
    <row r="454" spans="9:24" x14ac:dyDescent="0.25">
      <c r="I454" t="s">
        <v>1589</v>
      </c>
      <c r="J454" t="s">
        <v>730</v>
      </c>
      <c r="K454" t="str">
        <f t="shared" si="10"/>
        <v>Jesús MaríaSantander</v>
      </c>
      <c r="W454" t="s">
        <v>1590</v>
      </c>
      <c r="X454">
        <v>454</v>
      </c>
    </row>
    <row r="455" spans="9:24" x14ac:dyDescent="0.25">
      <c r="I455" t="s">
        <v>1591</v>
      </c>
      <c r="J455" t="s">
        <v>730</v>
      </c>
      <c r="K455" t="str">
        <f t="shared" si="10"/>
        <v>JordánSantander</v>
      </c>
      <c r="W455" t="s">
        <v>1592</v>
      </c>
      <c r="X455">
        <v>455</v>
      </c>
    </row>
    <row r="456" spans="9:24" x14ac:dyDescent="0.25">
      <c r="I456" t="s">
        <v>1593</v>
      </c>
      <c r="J456" t="s">
        <v>702</v>
      </c>
      <c r="K456" t="str">
        <f t="shared" si="10"/>
        <v>Juan de AcostaAtlantico</v>
      </c>
      <c r="W456" t="s">
        <v>1594</v>
      </c>
      <c r="X456">
        <v>456</v>
      </c>
    </row>
    <row r="457" spans="9:24" x14ac:dyDescent="0.25">
      <c r="I457" t="s">
        <v>1595</v>
      </c>
      <c r="J457" t="s">
        <v>721</v>
      </c>
      <c r="K457" t="str">
        <f t="shared" si="10"/>
        <v>JunínCundinamarca</v>
      </c>
      <c r="W457" t="s">
        <v>1596</v>
      </c>
      <c r="X457">
        <v>457</v>
      </c>
    </row>
    <row r="458" spans="9:24" x14ac:dyDescent="0.25">
      <c r="I458" t="s">
        <v>289</v>
      </c>
      <c r="J458" t="s">
        <v>701</v>
      </c>
      <c r="K458" t="str">
        <f t="shared" si="10"/>
        <v>JuradóChoco</v>
      </c>
      <c r="W458" t="s">
        <v>1597</v>
      </c>
      <c r="X458">
        <v>458</v>
      </c>
    </row>
    <row r="459" spans="9:24" x14ac:dyDescent="0.25">
      <c r="I459" t="s">
        <v>1598</v>
      </c>
      <c r="J459" t="s">
        <v>748</v>
      </c>
      <c r="K459" t="str">
        <f t="shared" si="10"/>
        <v>La ApartadaCordoba</v>
      </c>
      <c r="W459" t="s">
        <v>1599</v>
      </c>
      <c r="X459">
        <v>459</v>
      </c>
    </row>
    <row r="460" spans="9:24" x14ac:dyDescent="0.25">
      <c r="I460" t="s">
        <v>291</v>
      </c>
      <c r="J460" t="s">
        <v>708</v>
      </c>
      <c r="K460" t="str">
        <f t="shared" si="10"/>
        <v>La ArgentinaHuila</v>
      </c>
      <c r="W460" t="s">
        <v>1600</v>
      </c>
      <c r="X460">
        <v>460</v>
      </c>
    </row>
    <row r="461" spans="9:24" x14ac:dyDescent="0.25">
      <c r="I461" t="s">
        <v>1601</v>
      </c>
      <c r="J461" t="s">
        <v>730</v>
      </c>
      <c r="K461" t="str">
        <f t="shared" si="10"/>
        <v>La BellezaSantander</v>
      </c>
      <c r="W461" t="s">
        <v>1602</v>
      </c>
      <c r="X461">
        <v>461</v>
      </c>
    </row>
    <row r="462" spans="9:24" x14ac:dyDescent="0.25">
      <c r="I462" t="s">
        <v>293</v>
      </c>
      <c r="J462" t="s">
        <v>721</v>
      </c>
      <c r="K462" t="str">
        <f t="shared" si="10"/>
        <v>La CaleraCundinamarca</v>
      </c>
      <c r="W462" t="s">
        <v>1603</v>
      </c>
      <c r="X462">
        <v>462</v>
      </c>
    </row>
    <row r="463" spans="9:24" x14ac:dyDescent="0.25">
      <c r="I463" t="s">
        <v>604</v>
      </c>
      <c r="J463" t="s">
        <v>717</v>
      </c>
      <c r="K463" t="str">
        <f t="shared" si="10"/>
        <v>La CapillaBoyaca</v>
      </c>
      <c r="W463" t="s">
        <v>1604</v>
      </c>
      <c r="X463">
        <v>463</v>
      </c>
    </row>
    <row r="464" spans="9:24" x14ac:dyDescent="0.25">
      <c r="I464" t="s">
        <v>295</v>
      </c>
      <c r="J464" t="s">
        <v>669</v>
      </c>
      <c r="K464" t="str">
        <f t="shared" si="10"/>
        <v>La CejaAntioquia</v>
      </c>
      <c r="W464" t="s">
        <v>1605</v>
      </c>
      <c r="X464">
        <v>464</v>
      </c>
    </row>
    <row r="465" spans="9:24" x14ac:dyDescent="0.25">
      <c r="I465" t="s">
        <v>296</v>
      </c>
      <c r="J465" t="s">
        <v>780</v>
      </c>
      <c r="K465" t="str">
        <f t="shared" si="10"/>
        <v>La CeliaRisaralda</v>
      </c>
      <c r="W465" t="s">
        <v>1606</v>
      </c>
      <c r="X465">
        <v>465</v>
      </c>
    </row>
    <row r="466" spans="9:24" x14ac:dyDescent="0.25">
      <c r="I466" t="s">
        <v>1607</v>
      </c>
      <c r="J466" t="s">
        <v>670</v>
      </c>
      <c r="K466" t="str">
        <f t="shared" si="10"/>
        <v>La ChorreraAmazonas</v>
      </c>
      <c r="W466" t="s">
        <v>1608</v>
      </c>
      <c r="X466">
        <v>466</v>
      </c>
    </row>
    <row r="467" spans="9:24" x14ac:dyDescent="0.25">
      <c r="I467" t="s">
        <v>297</v>
      </c>
      <c r="J467" t="s">
        <v>455</v>
      </c>
      <c r="K467" t="str">
        <f t="shared" si="10"/>
        <v>La CruzNariño</v>
      </c>
      <c r="W467" t="s">
        <v>1609</v>
      </c>
      <c r="X467">
        <v>467</v>
      </c>
    </row>
    <row r="468" spans="9:24" x14ac:dyDescent="0.25">
      <c r="I468" t="s">
        <v>1610</v>
      </c>
      <c r="J468" t="s">
        <v>765</v>
      </c>
      <c r="K468" t="str">
        <f t="shared" si="10"/>
        <v>La CumbreValle del Cauca</v>
      </c>
      <c r="W468" t="s">
        <v>1611</v>
      </c>
      <c r="X468">
        <v>468</v>
      </c>
    </row>
    <row r="469" spans="9:24" x14ac:dyDescent="0.25">
      <c r="I469" t="s">
        <v>1612</v>
      </c>
      <c r="J469" t="s">
        <v>219</v>
      </c>
      <c r="K469" t="str">
        <f t="shared" si="10"/>
        <v>La DoradaCaldas</v>
      </c>
      <c r="W469" t="s">
        <v>1613</v>
      </c>
      <c r="X469">
        <v>469</v>
      </c>
    </row>
    <row r="470" spans="9:24" x14ac:dyDescent="0.25">
      <c r="I470" t="s">
        <v>624</v>
      </c>
      <c r="J470" t="s">
        <v>687</v>
      </c>
      <c r="K470" t="str">
        <f t="shared" si="10"/>
        <v>La EsperanzaNorte de Santander</v>
      </c>
      <c r="W470" t="s">
        <v>1614</v>
      </c>
      <c r="X470">
        <v>470</v>
      </c>
    </row>
    <row r="471" spans="9:24" x14ac:dyDescent="0.25">
      <c r="I471" t="s">
        <v>1615</v>
      </c>
      <c r="J471" t="s">
        <v>669</v>
      </c>
      <c r="K471" t="str">
        <f t="shared" si="10"/>
        <v>La EstrellaAntioquia</v>
      </c>
      <c r="W471" t="s">
        <v>1616</v>
      </c>
      <c r="X471">
        <v>471</v>
      </c>
    </row>
    <row r="472" spans="9:24" x14ac:dyDescent="0.25">
      <c r="I472" t="s">
        <v>298</v>
      </c>
      <c r="J472" t="s">
        <v>455</v>
      </c>
      <c r="K472" t="str">
        <f t="shared" si="10"/>
        <v>La FloridaNariño</v>
      </c>
      <c r="W472" t="s">
        <v>1617</v>
      </c>
      <c r="X472">
        <v>472</v>
      </c>
    </row>
    <row r="473" spans="9:24" x14ac:dyDescent="0.25">
      <c r="I473" t="s">
        <v>1618</v>
      </c>
      <c r="J473" t="s">
        <v>726</v>
      </c>
      <c r="K473" t="str">
        <f t="shared" si="10"/>
        <v>La GloriaCesar</v>
      </c>
      <c r="W473" t="s">
        <v>1619</v>
      </c>
      <c r="X473">
        <v>473</v>
      </c>
    </row>
    <row r="474" spans="9:24" x14ac:dyDescent="0.25">
      <c r="I474" t="s">
        <v>1620</v>
      </c>
      <c r="J474" t="s">
        <v>755</v>
      </c>
      <c r="K474" t="str">
        <f t="shared" si="10"/>
        <v>La GuadalupeGuainia</v>
      </c>
      <c r="W474" t="s">
        <v>1621</v>
      </c>
      <c r="X474">
        <v>474</v>
      </c>
    </row>
    <row r="475" spans="9:24" x14ac:dyDescent="0.25">
      <c r="I475" t="s">
        <v>1622</v>
      </c>
      <c r="J475" t="s">
        <v>726</v>
      </c>
      <c r="K475" t="str">
        <f t="shared" si="10"/>
        <v>La Jagua de IbiricoCesar</v>
      </c>
      <c r="W475" t="s">
        <v>1623</v>
      </c>
      <c r="X475">
        <v>475</v>
      </c>
    </row>
    <row r="476" spans="9:24" x14ac:dyDescent="0.25">
      <c r="I476" t="s">
        <v>1624</v>
      </c>
      <c r="J476" t="s">
        <v>760</v>
      </c>
      <c r="K476" t="str">
        <f t="shared" si="10"/>
        <v>La Jagua del PilarLa Guajira</v>
      </c>
      <c r="W476" t="s">
        <v>1625</v>
      </c>
      <c r="X476">
        <v>476</v>
      </c>
    </row>
    <row r="477" spans="9:24" x14ac:dyDescent="0.25">
      <c r="I477" t="s">
        <v>1626</v>
      </c>
      <c r="J477" t="s">
        <v>455</v>
      </c>
      <c r="K477" t="str">
        <f t="shared" si="10"/>
        <v>La LlanadaNariño</v>
      </c>
      <c r="W477" t="s">
        <v>1627</v>
      </c>
      <c r="X477">
        <v>477</v>
      </c>
    </row>
    <row r="478" spans="9:24" x14ac:dyDescent="0.25">
      <c r="I478" t="s">
        <v>1628</v>
      </c>
      <c r="J478" t="s">
        <v>697</v>
      </c>
      <c r="K478" t="str">
        <f t="shared" si="10"/>
        <v>La MacarenaMeta</v>
      </c>
      <c r="W478" t="s">
        <v>1629</v>
      </c>
      <c r="X478">
        <v>478</v>
      </c>
    </row>
    <row r="479" spans="9:24" x14ac:dyDescent="0.25">
      <c r="I479" t="s">
        <v>1630</v>
      </c>
      <c r="J479" t="s">
        <v>219</v>
      </c>
      <c r="K479" t="str">
        <f t="shared" si="10"/>
        <v>La MercedCaldas</v>
      </c>
      <c r="W479" t="s">
        <v>1631</v>
      </c>
      <c r="X479">
        <v>479</v>
      </c>
    </row>
    <row r="480" spans="9:24" x14ac:dyDescent="0.25">
      <c r="I480" t="s">
        <v>1632</v>
      </c>
      <c r="J480" t="s">
        <v>721</v>
      </c>
      <c r="K480" t="str">
        <f t="shared" si="10"/>
        <v>La MesaCundinamarca</v>
      </c>
      <c r="W480" t="s">
        <v>1633</v>
      </c>
      <c r="X480">
        <v>480</v>
      </c>
    </row>
    <row r="481" spans="9:24" x14ac:dyDescent="0.25">
      <c r="I481" t="s">
        <v>541</v>
      </c>
      <c r="J481" t="s">
        <v>727</v>
      </c>
      <c r="K481" t="str">
        <f t="shared" si="10"/>
        <v>La MontañitaCaqueta</v>
      </c>
      <c r="W481" t="s">
        <v>1634</v>
      </c>
      <c r="X481">
        <v>481</v>
      </c>
    </row>
    <row r="482" spans="9:24" x14ac:dyDescent="0.25">
      <c r="I482" t="s">
        <v>542</v>
      </c>
      <c r="J482" t="s">
        <v>721</v>
      </c>
      <c r="K482" t="str">
        <f t="shared" si="10"/>
        <v>La PalmaCundinamarca</v>
      </c>
      <c r="W482" t="s">
        <v>1635</v>
      </c>
      <c r="X482">
        <v>482</v>
      </c>
    </row>
    <row r="483" spans="9:24" x14ac:dyDescent="0.25">
      <c r="I483" t="s">
        <v>1636</v>
      </c>
      <c r="J483" t="s">
        <v>726</v>
      </c>
      <c r="K483" t="str">
        <f t="shared" si="10"/>
        <v>La PazCesar</v>
      </c>
      <c r="W483" t="s">
        <v>1637</v>
      </c>
      <c r="X483">
        <v>483</v>
      </c>
    </row>
    <row r="484" spans="9:24" x14ac:dyDescent="0.25">
      <c r="I484" t="s">
        <v>1636</v>
      </c>
      <c r="J484" t="s">
        <v>730</v>
      </c>
      <c r="K484" t="str">
        <f t="shared" si="10"/>
        <v>La PazSantander</v>
      </c>
      <c r="W484" t="s">
        <v>1638</v>
      </c>
      <c r="X484">
        <v>484</v>
      </c>
    </row>
    <row r="485" spans="9:24" x14ac:dyDescent="0.25">
      <c r="I485" t="s">
        <v>1639</v>
      </c>
      <c r="J485" t="s">
        <v>670</v>
      </c>
      <c r="K485" t="str">
        <f t="shared" si="10"/>
        <v>La PedreraAmazonas</v>
      </c>
      <c r="W485" t="s">
        <v>1640</v>
      </c>
      <c r="X485">
        <v>485</v>
      </c>
    </row>
    <row r="486" spans="9:24" x14ac:dyDescent="0.25">
      <c r="I486" t="s">
        <v>1641</v>
      </c>
      <c r="J486" t="s">
        <v>721</v>
      </c>
      <c r="K486" t="str">
        <f t="shared" si="10"/>
        <v>La PeñaCundinamarca</v>
      </c>
      <c r="W486" t="s">
        <v>1642</v>
      </c>
      <c r="X486">
        <v>486</v>
      </c>
    </row>
    <row r="487" spans="9:24" x14ac:dyDescent="0.25">
      <c r="I487" t="s">
        <v>1643</v>
      </c>
      <c r="J487" t="s">
        <v>669</v>
      </c>
      <c r="K487" t="str">
        <f t="shared" si="10"/>
        <v>La PintadaAntioquia</v>
      </c>
      <c r="W487" t="s">
        <v>1644</v>
      </c>
      <c r="X487">
        <v>487</v>
      </c>
    </row>
    <row r="488" spans="9:24" x14ac:dyDescent="0.25">
      <c r="I488" t="s">
        <v>1645</v>
      </c>
      <c r="J488" t="s">
        <v>708</v>
      </c>
      <c r="K488" t="str">
        <f t="shared" si="10"/>
        <v>La PlataHuila</v>
      </c>
      <c r="W488" t="s">
        <v>1646</v>
      </c>
      <c r="X488">
        <v>488</v>
      </c>
    </row>
    <row r="489" spans="9:24" x14ac:dyDescent="0.25">
      <c r="I489" t="s">
        <v>1647</v>
      </c>
      <c r="J489" t="s">
        <v>687</v>
      </c>
      <c r="K489" t="str">
        <f t="shared" si="10"/>
        <v>La PlayaNorte de Santander</v>
      </c>
      <c r="W489" t="s">
        <v>1648</v>
      </c>
      <c r="X489">
        <v>489</v>
      </c>
    </row>
    <row r="490" spans="9:24" x14ac:dyDescent="0.25">
      <c r="I490" t="s">
        <v>1649</v>
      </c>
      <c r="J490" t="s">
        <v>800</v>
      </c>
      <c r="K490" t="str">
        <f t="shared" si="10"/>
        <v>La PrimaveraVichada</v>
      </c>
      <c r="W490" t="s">
        <v>1650</v>
      </c>
      <c r="X490">
        <v>490</v>
      </c>
    </row>
    <row r="491" spans="9:24" x14ac:dyDescent="0.25">
      <c r="I491" t="s">
        <v>1651</v>
      </c>
      <c r="J491" t="s">
        <v>731</v>
      </c>
      <c r="K491" t="str">
        <f t="shared" si="10"/>
        <v>La SalinaCasanare</v>
      </c>
      <c r="W491" t="s">
        <v>1652</v>
      </c>
      <c r="X491">
        <v>491</v>
      </c>
    </row>
    <row r="492" spans="9:24" x14ac:dyDescent="0.25">
      <c r="I492" t="s">
        <v>1653</v>
      </c>
      <c r="J492" t="s">
        <v>735</v>
      </c>
      <c r="K492" t="str">
        <f t="shared" si="10"/>
        <v>La SierraCauca</v>
      </c>
      <c r="W492" t="s">
        <v>1654</v>
      </c>
      <c r="X492">
        <v>492</v>
      </c>
    </row>
    <row r="493" spans="9:24" x14ac:dyDescent="0.25">
      <c r="I493" t="s">
        <v>544</v>
      </c>
      <c r="J493" t="s">
        <v>776</v>
      </c>
      <c r="K493" t="str">
        <f t="shared" si="10"/>
        <v>La TebaidaQuindio</v>
      </c>
      <c r="W493" t="s">
        <v>1655</v>
      </c>
      <c r="X493">
        <v>493</v>
      </c>
    </row>
    <row r="494" spans="9:24" x14ac:dyDescent="0.25">
      <c r="I494" t="s">
        <v>1656</v>
      </c>
      <c r="J494" t="s">
        <v>455</v>
      </c>
      <c r="K494" t="str">
        <f t="shared" si="10"/>
        <v>La TolaNariño</v>
      </c>
      <c r="W494" t="s">
        <v>1657</v>
      </c>
      <c r="X494">
        <v>494</v>
      </c>
    </row>
    <row r="495" spans="9:24" x14ac:dyDescent="0.25">
      <c r="I495" t="s">
        <v>1658</v>
      </c>
      <c r="J495" t="s">
        <v>669</v>
      </c>
      <c r="K495" t="str">
        <f t="shared" si="10"/>
        <v>La UniónAntioquia</v>
      </c>
      <c r="W495" t="s">
        <v>1659</v>
      </c>
      <c r="X495">
        <v>495</v>
      </c>
    </row>
    <row r="496" spans="9:24" x14ac:dyDescent="0.25">
      <c r="I496" t="s">
        <v>1658</v>
      </c>
      <c r="J496" t="s">
        <v>455</v>
      </c>
      <c r="K496" t="str">
        <f t="shared" si="10"/>
        <v>La UniónNariño</v>
      </c>
      <c r="W496" t="s">
        <v>1660</v>
      </c>
      <c r="X496">
        <v>496</v>
      </c>
    </row>
    <row r="497" spans="9:24" x14ac:dyDescent="0.25">
      <c r="I497" t="s">
        <v>1658</v>
      </c>
      <c r="J497" t="s">
        <v>787</v>
      </c>
      <c r="K497" t="str">
        <f t="shared" si="10"/>
        <v>La UniónSucre</v>
      </c>
      <c r="W497" t="s">
        <v>1661</v>
      </c>
      <c r="X497">
        <v>497</v>
      </c>
    </row>
    <row r="498" spans="9:24" x14ac:dyDescent="0.25">
      <c r="I498" t="s">
        <v>1658</v>
      </c>
      <c r="J498" t="s">
        <v>765</v>
      </c>
      <c r="K498" t="str">
        <f t="shared" si="10"/>
        <v>La UniónValle del Cauca</v>
      </c>
      <c r="W498" t="s">
        <v>1662</v>
      </c>
      <c r="X498">
        <v>498</v>
      </c>
    </row>
    <row r="499" spans="9:24" x14ac:dyDescent="0.25">
      <c r="I499" t="s">
        <v>1663</v>
      </c>
      <c r="J499" t="s">
        <v>717</v>
      </c>
      <c r="K499" t="str">
        <f t="shared" si="10"/>
        <v>La UvitaBoyaca</v>
      </c>
      <c r="W499" t="s">
        <v>1664</v>
      </c>
      <c r="X499">
        <v>499</v>
      </c>
    </row>
    <row r="500" spans="9:24" x14ac:dyDescent="0.25">
      <c r="I500" t="s">
        <v>545</v>
      </c>
      <c r="J500" t="s">
        <v>735</v>
      </c>
      <c r="K500" t="str">
        <f t="shared" si="10"/>
        <v>La VegaCauca</v>
      </c>
      <c r="W500" t="s">
        <v>1665</v>
      </c>
      <c r="X500">
        <v>500</v>
      </c>
    </row>
    <row r="501" spans="9:24" x14ac:dyDescent="0.25">
      <c r="I501" t="s">
        <v>545</v>
      </c>
      <c r="J501" t="s">
        <v>721</v>
      </c>
      <c r="K501" t="str">
        <f t="shared" si="10"/>
        <v>La VegaCundinamarca</v>
      </c>
      <c r="W501" t="s">
        <v>1666</v>
      </c>
      <c r="X501">
        <v>501</v>
      </c>
    </row>
    <row r="502" spans="9:24" x14ac:dyDescent="0.25">
      <c r="I502" t="s">
        <v>1667</v>
      </c>
      <c r="J502" t="s">
        <v>717</v>
      </c>
      <c r="K502" t="str">
        <f t="shared" si="10"/>
        <v>La VictoriaBoyaca</v>
      </c>
      <c r="W502" t="s">
        <v>1668</v>
      </c>
      <c r="X502">
        <v>502</v>
      </c>
    </row>
    <row r="503" spans="9:24" x14ac:dyDescent="0.25">
      <c r="I503" t="s">
        <v>1667</v>
      </c>
      <c r="J503" t="s">
        <v>765</v>
      </c>
      <c r="K503" t="str">
        <f t="shared" si="10"/>
        <v>La VictoriaValle del Cauca</v>
      </c>
      <c r="W503" t="s">
        <v>1669</v>
      </c>
      <c r="X503">
        <v>503</v>
      </c>
    </row>
    <row r="504" spans="9:24" x14ac:dyDescent="0.25">
      <c r="I504" t="s">
        <v>1667</v>
      </c>
      <c r="J504" t="s">
        <v>670</v>
      </c>
      <c r="K504" t="str">
        <f t="shared" si="10"/>
        <v>La VictoriaAmazonas</v>
      </c>
      <c r="W504" t="s">
        <v>1670</v>
      </c>
      <c r="X504">
        <v>504</v>
      </c>
    </row>
    <row r="505" spans="9:24" x14ac:dyDescent="0.25">
      <c r="I505" t="s">
        <v>1671</v>
      </c>
      <c r="J505" t="s">
        <v>780</v>
      </c>
      <c r="K505" t="str">
        <f t="shared" si="10"/>
        <v>La VirginiaRisaralda</v>
      </c>
      <c r="W505" t="s">
        <v>1672</v>
      </c>
      <c r="X505">
        <v>505</v>
      </c>
    </row>
    <row r="506" spans="9:24" x14ac:dyDescent="0.25">
      <c r="I506" t="s">
        <v>1673</v>
      </c>
      <c r="J506" t="s">
        <v>687</v>
      </c>
      <c r="K506" t="str">
        <f t="shared" si="10"/>
        <v>LabatecaNorte de Santander</v>
      </c>
      <c r="W506" t="s">
        <v>1674</v>
      </c>
      <c r="X506">
        <v>506</v>
      </c>
    </row>
    <row r="507" spans="9:24" x14ac:dyDescent="0.25">
      <c r="I507" t="s">
        <v>1675</v>
      </c>
      <c r="J507" t="s">
        <v>717</v>
      </c>
      <c r="K507" t="str">
        <f t="shared" si="10"/>
        <v>LabranzagrandeBoyaca</v>
      </c>
      <c r="W507" t="s">
        <v>1676</v>
      </c>
      <c r="X507">
        <v>507</v>
      </c>
    </row>
    <row r="508" spans="9:24" x14ac:dyDescent="0.25">
      <c r="I508" t="s">
        <v>1677</v>
      </c>
      <c r="J508" t="s">
        <v>730</v>
      </c>
      <c r="K508" t="str">
        <f t="shared" si="10"/>
        <v>LandázuriSantander</v>
      </c>
      <c r="W508" t="s">
        <v>1678</v>
      </c>
      <c r="X508">
        <v>508</v>
      </c>
    </row>
    <row r="509" spans="9:24" x14ac:dyDescent="0.25">
      <c r="I509" t="s">
        <v>1679</v>
      </c>
      <c r="J509" t="s">
        <v>730</v>
      </c>
      <c r="K509" t="str">
        <f t="shared" si="10"/>
        <v>LebríjaSantander</v>
      </c>
      <c r="W509" t="s">
        <v>1680</v>
      </c>
      <c r="X509">
        <v>509</v>
      </c>
    </row>
    <row r="510" spans="9:24" x14ac:dyDescent="0.25">
      <c r="I510" t="s">
        <v>1681</v>
      </c>
      <c r="J510" t="s">
        <v>773</v>
      </c>
      <c r="K510" t="str">
        <f t="shared" si="10"/>
        <v>LeguízamoPutumayo</v>
      </c>
      <c r="W510" t="s">
        <v>1682</v>
      </c>
      <c r="X510">
        <v>510</v>
      </c>
    </row>
    <row r="511" spans="9:24" x14ac:dyDescent="0.25">
      <c r="I511" t="s">
        <v>1683</v>
      </c>
      <c r="J511" t="s">
        <v>455</v>
      </c>
      <c r="K511" t="str">
        <f t="shared" si="10"/>
        <v>LeivaNariño</v>
      </c>
      <c r="W511" t="s">
        <v>1684</v>
      </c>
      <c r="X511">
        <v>511</v>
      </c>
    </row>
    <row r="512" spans="9:24" x14ac:dyDescent="0.25">
      <c r="I512" t="s">
        <v>1685</v>
      </c>
      <c r="J512" t="s">
        <v>697</v>
      </c>
      <c r="K512" t="str">
        <f t="shared" si="10"/>
        <v>LejaníasMeta</v>
      </c>
      <c r="W512" t="s">
        <v>1686</v>
      </c>
      <c r="X512">
        <v>512</v>
      </c>
    </row>
    <row r="513" spans="9:24" x14ac:dyDescent="0.25">
      <c r="I513" t="s">
        <v>1687</v>
      </c>
      <c r="J513" t="s">
        <v>721</v>
      </c>
      <c r="K513" t="str">
        <f t="shared" ref="K513:K576" si="11">_xlfn.CONCAT(TRIM(I513),TRIM(J513))</f>
        <v>LenguazaqueCundinamarca</v>
      </c>
      <c r="W513" t="s">
        <v>1688</v>
      </c>
      <c r="X513">
        <v>513</v>
      </c>
    </row>
    <row r="514" spans="9:24" x14ac:dyDescent="0.25">
      <c r="I514" t="s">
        <v>1689</v>
      </c>
      <c r="J514" t="s">
        <v>784</v>
      </c>
      <c r="K514" t="str">
        <f t="shared" si="11"/>
        <v>LéridaTolima</v>
      </c>
      <c r="W514" t="s">
        <v>1690</v>
      </c>
      <c r="X514">
        <v>514</v>
      </c>
    </row>
    <row r="515" spans="9:24" x14ac:dyDescent="0.25">
      <c r="I515" t="s">
        <v>308</v>
      </c>
      <c r="J515" t="s">
        <v>670</v>
      </c>
      <c r="K515" t="str">
        <f t="shared" si="11"/>
        <v>LeticiaAmazonas</v>
      </c>
      <c r="W515" t="s">
        <v>1691</v>
      </c>
      <c r="X515">
        <v>515</v>
      </c>
    </row>
    <row r="516" spans="9:24" x14ac:dyDescent="0.25">
      <c r="I516" t="s">
        <v>1692</v>
      </c>
      <c r="J516" t="s">
        <v>784</v>
      </c>
      <c r="K516" t="str">
        <f t="shared" si="11"/>
        <v>LíbanoTolima</v>
      </c>
      <c r="W516" t="s">
        <v>1693</v>
      </c>
      <c r="X516">
        <v>516</v>
      </c>
    </row>
    <row r="517" spans="9:24" x14ac:dyDescent="0.25">
      <c r="I517" t="s">
        <v>309</v>
      </c>
      <c r="J517" t="s">
        <v>669</v>
      </c>
      <c r="K517" t="str">
        <f t="shared" si="11"/>
        <v>LiborinaAntioquia</v>
      </c>
      <c r="W517" t="s">
        <v>1694</v>
      </c>
      <c r="X517">
        <v>517</v>
      </c>
    </row>
    <row r="518" spans="9:24" x14ac:dyDescent="0.25">
      <c r="I518" t="s">
        <v>1695</v>
      </c>
      <c r="J518" t="s">
        <v>455</v>
      </c>
      <c r="K518" t="str">
        <f t="shared" si="11"/>
        <v>LinaresNariño</v>
      </c>
      <c r="W518" t="s">
        <v>1696</v>
      </c>
      <c r="X518">
        <v>518</v>
      </c>
    </row>
    <row r="519" spans="9:24" x14ac:dyDescent="0.25">
      <c r="I519" t="s">
        <v>1697</v>
      </c>
      <c r="J519" t="s">
        <v>701</v>
      </c>
      <c r="K519" t="str">
        <f t="shared" si="11"/>
        <v>LloróChoco</v>
      </c>
      <c r="W519" t="s">
        <v>1698</v>
      </c>
      <c r="X519">
        <v>519</v>
      </c>
    </row>
    <row r="520" spans="9:24" x14ac:dyDescent="0.25">
      <c r="I520" t="s">
        <v>1699</v>
      </c>
      <c r="J520" t="s">
        <v>735</v>
      </c>
      <c r="K520" t="str">
        <f t="shared" si="11"/>
        <v>LópezCauca</v>
      </c>
      <c r="W520" t="s">
        <v>1700</v>
      </c>
      <c r="X520">
        <v>520</v>
      </c>
    </row>
    <row r="521" spans="9:24" x14ac:dyDescent="0.25">
      <c r="I521" t="s">
        <v>1701</v>
      </c>
      <c r="J521" t="s">
        <v>748</v>
      </c>
      <c r="K521" t="str">
        <f t="shared" si="11"/>
        <v>LoricaCordoba</v>
      </c>
      <c r="W521" t="s">
        <v>1702</v>
      </c>
      <c r="X521">
        <v>521</v>
      </c>
    </row>
    <row r="522" spans="9:24" x14ac:dyDescent="0.25">
      <c r="I522" t="s">
        <v>1703</v>
      </c>
      <c r="J522" t="s">
        <v>455</v>
      </c>
      <c r="K522" t="str">
        <f t="shared" si="11"/>
        <v>Los AndesNariño</v>
      </c>
      <c r="W522" t="s">
        <v>1704</v>
      </c>
      <c r="X522">
        <v>522</v>
      </c>
    </row>
    <row r="523" spans="9:24" x14ac:dyDescent="0.25">
      <c r="I523" t="s">
        <v>1705</v>
      </c>
      <c r="J523" t="s">
        <v>748</v>
      </c>
      <c r="K523" t="str">
        <f t="shared" si="11"/>
        <v>Los CórdobasCordoba</v>
      </c>
      <c r="W523" t="s">
        <v>1706</v>
      </c>
      <c r="X523">
        <v>523</v>
      </c>
    </row>
    <row r="524" spans="9:24" x14ac:dyDescent="0.25">
      <c r="I524" t="s">
        <v>1707</v>
      </c>
      <c r="J524" t="s">
        <v>787</v>
      </c>
      <c r="K524" t="str">
        <f t="shared" si="11"/>
        <v>Los PalmitosSucre</v>
      </c>
      <c r="W524" t="s">
        <v>1708</v>
      </c>
      <c r="X524">
        <v>524</v>
      </c>
    </row>
    <row r="525" spans="9:24" x14ac:dyDescent="0.25">
      <c r="I525" t="s">
        <v>1709</v>
      </c>
      <c r="J525" t="s">
        <v>687</v>
      </c>
      <c r="K525" t="str">
        <f t="shared" si="11"/>
        <v>Los PatiosNorte de Santander</v>
      </c>
      <c r="W525" t="s">
        <v>1710</v>
      </c>
      <c r="X525">
        <v>525</v>
      </c>
    </row>
    <row r="526" spans="9:24" x14ac:dyDescent="0.25">
      <c r="I526" t="s">
        <v>310</v>
      </c>
      <c r="J526" t="s">
        <v>730</v>
      </c>
      <c r="K526" t="str">
        <f t="shared" si="11"/>
        <v>Los SantosSantander</v>
      </c>
      <c r="W526" t="s">
        <v>1711</v>
      </c>
      <c r="X526">
        <v>526</v>
      </c>
    </row>
    <row r="527" spans="9:24" x14ac:dyDescent="0.25">
      <c r="I527" t="s">
        <v>1712</v>
      </c>
      <c r="J527" t="s">
        <v>687</v>
      </c>
      <c r="K527" t="str">
        <f t="shared" si="11"/>
        <v>LourdesNorte de Santander</v>
      </c>
      <c r="W527" t="s">
        <v>1713</v>
      </c>
      <c r="X527">
        <v>527</v>
      </c>
    </row>
    <row r="528" spans="9:24" x14ac:dyDescent="0.25">
      <c r="I528" t="s">
        <v>549</v>
      </c>
      <c r="J528" t="s">
        <v>702</v>
      </c>
      <c r="K528" t="str">
        <f t="shared" si="11"/>
        <v>LuruacoAtlantico</v>
      </c>
      <c r="W528" t="s">
        <v>1714</v>
      </c>
      <c r="X528">
        <v>528</v>
      </c>
    </row>
    <row r="529" spans="9:24" x14ac:dyDescent="0.25">
      <c r="I529" t="s">
        <v>1715</v>
      </c>
      <c r="J529" t="s">
        <v>717</v>
      </c>
      <c r="K529" t="str">
        <f t="shared" si="11"/>
        <v>MacanalBoyaca</v>
      </c>
      <c r="W529" t="s">
        <v>1716</v>
      </c>
      <c r="X529">
        <v>529</v>
      </c>
    </row>
    <row r="530" spans="9:24" x14ac:dyDescent="0.25">
      <c r="I530" t="s">
        <v>1717</v>
      </c>
      <c r="J530" t="s">
        <v>730</v>
      </c>
      <c r="K530" t="str">
        <f t="shared" si="11"/>
        <v>MacaravitaSantander</v>
      </c>
      <c r="W530" t="s">
        <v>1718</v>
      </c>
      <c r="X530">
        <v>530</v>
      </c>
    </row>
    <row r="531" spans="9:24" x14ac:dyDescent="0.25">
      <c r="I531" t="s">
        <v>451</v>
      </c>
      <c r="J531" t="s">
        <v>669</v>
      </c>
      <c r="K531" t="str">
        <f t="shared" si="11"/>
        <v>MaceoAntioquia</v>
      </c>
      <c r="W531" t="s">
        <v>1719</v>
      </c>
      <c r="X531">
        <v>531</v>
      </c>
    </row>
    <row r="532" spans="9:24" x14ac:dyDescent="0.25">
      <c r="I532" t="s">
        <v>1720</v>
      </c>
      <c r="J532" t="s">
        <v>721</v>
      </c>
      <c r="K532" t="str">
        <f t="shared" si="11"/>
        <v>MachetaCundinamarca</v>
      </c>
      <c r="W532" t="s">
        <v>1721</v>
      </c>
      <c r="X532">
        <v>532</v>
      </c>
    </row>
    <row r="533" spans="9:24" x14ac:dyDescent="0.25">
      <c r="I533" t="s">
        <v>1722</v>
      </c>
      <c r="J533" t="s">
        <v>721</v>
      </c>
      <c r="K533" t="str">
        <f t="shared" si="11"/>
        <v>MadridCundinamarca</v>
      </c>
      <c r="W533" t="s">
        <v>1723</v>
      </c>
      <c r="X533">
        <v>533</v>
      </c>
    </row>
    <row r="534" spans="9:24" x14ac:dyDescent="0.25">
      <c r="I534" t="s">
        <v>1724</v>
      </c>
      <c r="J534" t="s">
        <v>712</v>
      </c>
      <c r="K534" t="str">
        <f t="shared" si="11"/>
        <v>MaganguéBolivar</v>
      </c>
      <c r="W534" t="s">
        <v>1725</v>
      </c>
      <c r="X534">
        <v>534</v>
      </c>
    </row>
    <row r="535" spans="9:24" x14ac:dyDescent="0.25">
      <c r="I535" t="s">
        <v>1726</v>
      </c>
      <c r="J535" t="s">
        <v>455</v>
      </c>
      <c r="K535" t="str">
        <f t="shared" si="11"/>
        <v>MagüiNariño</v>
      </c>
      <c r="W535" t="s">
        <v>1727</v>
      </c>
      <c r="X535">
        <v>535</v>
      </c>
    </row>
    <row r="536" spans="9:24" x14ac:dyDescent="0.25">
      <c r="I536" t="s">
        <v>1728</v>
      </c>
      <c r="J536" t="s">
        <v>712</v>
      </c>
      <c r="K536" t="str">
        <f t="shared" si="11"/>
        <v>MahatesBolivar</v>
      </c>
      <c r="W536" t="s">
        <v>1729</v>
      </c>
      <c r="X536">
        <v>536</v>
      </c>
    </row>
    <row r="537" spans="9:24" x14ac:dyDescent="0.25">
      <c r="I537" t="s">
        <v>1730</v>
      </c>
      <c r="J537" t="s">
        <v>760</v>
      </c>
      <c r="K537" t="str">
        <f t="shared" si="11"/>
        <v>MaicaoLa Guajira</v>
      </c>
      <c r="W537" t="s">
        <v>1731</v>
      </c>
      <c r="X537">
        <v>537</v>
      </c>
    </row>
    <row r="538" spans="9:24" x14ac:dyDescent="0.25">
      <c r="I538" t="s">
        <v>1732</v>
      </c>
      <c r="J538" t="s">
        <v>787</v>
      </c>
      <c r="K538" t="str">
        <f t="shared" si="11"/>
        <v>MajagualSucre</v>
      </c>
      <c r="W538" t="s">
        <v>1733</v>
      </c>
      <c r="X538">
        <v>538</v>
      </c>
    </row>
    <row r="539" spans="9:24" x14ac:dyDescent="0.25">
      <c r="I539" t="s">
        <v>312</v>
      </c>
      <c r="J539" t="s">
        <v>730</v>
      </c>
      <c r="K539" t="str">
        <f t="shared" si="11"/>
        <v>MálagaSantander</v>
      </c>
      <c r="W539" t="s">
        <v>1734</v>
      </c>
      <c r="X539">
        <v>539</v>
      </c>
    </row>
    <row r="540" spans="9:24" x14ac:dyDescent="0.25">
      <c r="I540" t="s">
        <v>1735</v>
      </c>
      <c r="J540" t="s">
        <v>702</v>
      </c>
      <c r="K540" t="str">
        <f t="shared" si="11"/>
        <v>MalamboAtlantico</v>
      </c>
      <c r="W540" t="s">
        <v>1736</v>
      </c>
      <c r="X540">
        <v>540</v>
      </c>
    </row>
    <row r="541" spans="9:24" x14ac:dyDescent="0.25">
      <c r="I541" t="s">
        <v>1737</v>
      </c>
      <c r="J541" t="s">
        <v>455</v>
      </c>
      <c r="K541" t="str">
        <f t="shared" si="11"/>
        <v>MallamaNariño</v>
      </c>
      <c r="W541" t="s">
        <v>1738</v>
      </c>
      <c r="X541">
        <v>541</v>
      </c>
    </row>
    <row r="542" spans="9:24" x14ac:dyDescent="0.25">
      <c r="I542" t="s">
        <v>1739</v>
      </c>
      <c r="J542" t="s">
        <v>702</v>
      </c>
      <c r="K542" t="str">
        <f t="shared" si="11"/>
        <v>ManatíAtlantico</v>
      </c>
      <c r="W542" t="s">
        <v>1740</v>
      </c>
      <c r="X542">
        <v>542</v>
      </c>
    </row>
    <row r="543" spans="9:24" x14ac:dyDescent="0.25">
      <c r="I543" t="s">
        <v>1741</v>
      </c>
      <c r="J543" t="s">
        <v>726</v>
      </c>
      <c r="K543" t="str">
        <f t="shared" si="11"/>
        <v>ManaureCesar</v>
      </c>
      <c r="W543" t="s">
        <v>1742</v>
      </c>
      <c r="X543">
        <v>543</v>
      </c>
    </row>
    <row r="544" spans="9:24" x14ac:dyDescent="0.25">
      <c r="I544" t="s">
        <v>1741</v>
      </c>
      <c r="J544" t="s">
        <v>760</v>
      </c>
      <c r="K544" t="str">
        <f t="shared" si="11"/>
        <v>ManaureLa Guajira</v>
      </c>
      <c r="W544" t="s">
        <v>1743</v>
      </c>
      <c r="X544">
        <v>544</v>
      </c>
    </row>
    <row r="545" spans="9:24" x14ac:dyDescent="0.25">
      <c r="I545" t="s">
        <v>1744</v>
      </c>
      <c r="J545" t="s">
        <v>731</v>
      </c>
      <c r="K545" t="str">
        <f t="shared" si="11"/>
        <v>ManíCasanare</v>
      </c>
      <c r="W545" t="s">
        <v>1745</v>
      </c>
      <c r="X545">
        <v>545</v>
      </c>
    </row>
    <row r="546" spans="9:24" x14ac:dyDescent="0.25">
      <c r="I546" t="s">
        <v>1746</v>
      </c>
      <c r="J546" t="s">
        <v>219</v>
      </c>
      <c r="K546" t="str">
        <f t="shared" si="11"/>
        <v>ManizalesCaldas</v>
      </c>
      <c r="W546" t="s">
        <v>1747</v>
      </c>
      <c r="X546">
        <v>546</v>
      </c>
    </row>
    <row r="547" spans="9:24" x14ac:dyDescent="0.25">
      <c r="I547" t="s">
        <v>1748</v>
      </c>
      <c r="J547" t="s">
        <v>721</v>
      </c>
      <c r="K547" t="str">
        <f t="shared" si="11"/>
        <v>MantaCundinamarca</v>
      </c>
      <c r="W547" t="s">
        <v>1749</v>
      </c>
      <c r="X547">
        <v>547</v>
      </c>
    </row>
    <row r="548" spans="9:24" x14ac:dyDescent="0.25">
      <c r="I548" t="s">
        <v>551</v>
      </c>
      <c r="J548" t="s">
        <v>219</v>
      </c>
      <c r="K548" t="str">
        <f t="shared" si="11"/>
        <v>ManzanaresCaldas</v>
      </c>
      <c r="W548" t="s">
        <v>1750</v>
      </c>
      <c r="X548">
        <v>548</v>
      </c>
    </row>
    <row r="549" spans="9:24" x14ac:dyDescent="0.25">
      <c r="I549" t="s">
        <v>1751</v>
      </c>
      <c r="J549" t="s">
        <v>697</v>
      </c>
      <c r="K549" t="str">
        <f t="shared" si="11"/>
        <v>MapiripánMeta</v>
      </c>
      <c r="W549" t="s">
        <v>1752</v>
      </c>
      <c r="X549">
        <v>549</v>
      </c>
    </row>
    <row r="550" spans="9:24" x14ac:dyDescent="0.25">
      <c r="I550" t="s">
        <v>1753</v>
      </c>
      <c r="J550" t="s">
        <v>755</v>
      </c>
      <c r="K550" t="str">
        <f t="shared" si="11"/>
        <v>MapiripanaGuainia</v>
      </c>
      <c r="W550" t="s">
        <v>1754</v>
      </c>
      <c r="X550">
        <v>550</v>
      </c>
    </row>
    <row r="551" spans="9:24" x14ac:dyDescent="0.25">
      <c r="I551" t="s">
        <v>1755</v>
      </c>
      <c r="J551" t="s">
        <v>712</v>
      </c>
      <c r="K551" t="str">
        <f t="shared" si="11"/>
        <v>MargaritaBolivar</v>
      </c>
      <c r="W551" t="s">
        <v>1756</v>
      </c>
      <c r="X551">
        <v>551</v>
      </c>
    </row>
    <row r="552" spans="9:24" x14ac:dyDescent="0.25">
      <c r="I552" t="s">
        <v>1757</v>
      </c>
      <c r="J552" t="s">
        <v>712</v>
      </c>
      <c r="K552" t="str">
        <f t="shared" si="11"/>
        <v>María La BajaBolivar</v>
      </c>
      <c r="W552" t="s">
        <v>1758</v>
      </c>
      <c r="X552">
        <v>552</v>
      </c>
    </row>
    <row r="553" spans="9:24" x14ac:dyDescent="0.25">
      <c r="I553" t="s">
        <v>1759</v>
      </c>
      <c r="J553" t="s">
        <v>669</v>
      </c>
      <c r="K553" t="str">
        <f t="shared" si="11"/>
        <v>MarinillaAntioquia</v>
      </c>
      <c r="W553" t="s">
        <v>1760</v>
      </c>
      <c r="X553">
        <v>553</v>
      </c>
    </row>
    <row r="554" spans="9:24" x14ac:dyDescent="0.25">
      <c r="I554" t="s">
        <v>1761</v>
      </c>
      <c r="J554" t="s">
        <v>717</v>
      </c>
      <c r="K554" t="str">
        <f t="shared" si="11"/>
        <v>MaripíBoyaca</v>
      </c>
      <c r="W554" t="s">
        <v>1762</v>
      </c>
      <c r="X554">
        <v>554</v>
      </c>
    </row>
    <row r="555" spans="9:24" x14ac:dyDescent="0.25">
      <c r="I555" t="s">
        <v>1763</v>
      </c>
      <c r="J555" t="s">
        <v>784</v>
      </c>
      <c r="K555" t="str">
        <f t="shared" si="11"/>
        <v>MariquitaTolima</v>
      </c>
      <c r="W555" t="s">
        <v>1764</v>
      </c>
      <c r="X555">
        <v>555</v>
      </c>
    </row>
    <row r="556" spans="9:24" x14ac:dyDescent="0.25">
      <c r="I556" t="s">
        <v>1765</v>
      </c>
      <c r="J556" t="s">
        <v>219</v>
      </c>
      <c r="K556" t="str">
        <f t="shared" si="11"/>
        <v>MarmatoCaldas</v>
      </c>
      <c r="W556" t="s">
        <v>1766</v>
      </c>
      <c r="X556">
        <v>556</v>
      </c>
    </row>
    <row r="557" spans="9:24" x14ac:dyDescent="0.25">
      <c r="I557" t="s">
        <v>1767</v>
      </c>
      <c r="J557" t="s">
        <v>219</v>
      </c>
      <c r="K557" t="str">
        <f t="shared" si="11"/>
        <v>MarquetaliaCaldas</v>
      </c>
      <c r="W557" t="s">
        <v>1768</v>
      </c>
      <c r="X557">
        <v>557</v>
      </c>
    </row>
    <row r="558" spans="9:24" x14ac:dyDescent="0.25">
      <c r="I558" t="s">
        <v>1769</v>
      </c>
      <c r="J558" t="s">
        <v>780</v>
      </c>
      <c r="K558" t="str">
        <f t="shared" si="11"/>
        <v>MarsellaRisaralda</v>
      </c>
      <c r="W558" t="s">
        <v>1770</v>
      </c>
      <c r="X558">
        <v>558</v>
      </c>
    </row>
    <row r="559" spans="9:24" x14ac:dyDescent="0.25">
      <c r="I559" t="s">
        <v>1771</v>
      </c>
      <c r="J559" t="s">
        <v>219</v>
      </c>
      <c r="K559" t="str">
        <f t="shared" si="11"/>
        <v>MarulandaCaldas</v>
      </c>
      <c r="W559" t="s">
        <v>1772</v>
      </c>
      <c r="X559">
        <v>559</v>
      </c>
    </row>
    <row r="560" spans="9:24" x14ac:dyDescent="0.25">
      <c r="I560" t="s">
        <v>1773</v>
      </c>
      <c r="J560" t="s">
        <v>730</v>
      </c>
      <c r="K560" t="str">
        <f t="shared" si="11"/>
        <v>MatanzaSantander</v>
      </c>
      <c r="W560" t="s">
        <v>1774</v>
      </c>
      <c r="X560">
        <v>560</v>
      </c>
    </row>
    <row r="561" spans="9:24" x14ac:dyDescent="0.25">
      <c r="I561" t="s">
        <v>1775</v>
      </c>
      <c r="J561" t="s">
        <v>669</v>
      </c>
      <c r="K561" t="str">
        <f t="shared" si="11"/>
        <v>MedellínAntioquia</v>
      </c>
      <c r="W561" t="s">
        <v>1776</v>
      </c>
      <c r="X561">
        <v>561</v>
      </c>
    </row>
    <row r="562" spans="9:24" x14ac:dyDescent="0.25">
      <c r="I562" t="s">
        <v>1777</v>
      </c>
      <c r="J562" t="s">
        <v>721</v>
      </c>
      <c r="K562" t="str">
        <f t="shared" si="11"/>
        <v>MedinaCundinamarca</v>
      </c>
      <c r="W562" t="s">
        <v>1778</v>
      </c>
      <c r="X562">
        <v>562</v>
      </c>
    </row>
    <row r="563" spans="9:24" x14ac:dyDescent="0.25">
      <c r="I563" t="s">
        <v>1779</v>
      </c>
      <c r="J563" t="s">
        <v>701</v>
      </c>
      <c r="K563" t="str">
        <f t="shared" si="11"/>
        <v>Medio AtratoChoco</v>
      </c>
      <c r="W563" t="s">
        <v>1780</v>
      </c>
      <c r="X563">
        <v>563</v>
      </c>
    </row>
    <row r="564" spans="9:24" x14ac:dyDescent="0.25">
      <c r="I564" t="s">
        <v>1781</v>
      </c>
      <c r="J564" t="s">
        <v>701</v>
      </c>
      <c r="K564" t="str">
        <f t="shared" si="11"/>
        <v>Medio BaudóChoco</v>
      </c>
      <c r="W564" t="s">
        <v>1782</v>
      </c>
      <c r="X564">
        <v>564</v>
      </c>
    </row>
    <row r="565" spans="9:24" x14ac:dyDescent="0.25">
      <c r="I565" t="s">
        <v>1783</v>
      </c>
      <c r="J565" t="s">
        <v>701</v>
      </c>
      <c r="K565" t="str">
        <f t="shared" si="11"/>
        <v>Medio San JuanChoco</v>
      </c>
      <c r="W565" t="s">
        <v>1784</v>
      </c>
      <c r="X565">
        <v>565</v>
      </c>
    </row>
    <row r="566" spans="9:24" x14ac:dyDescent="0.25">
      <c r="I566" t="s">
        <v>1785</v>
      </c>
      <c r="J566" t="s">
        <v>784</v>
      </c>
      <c r="K566" t="str">
        <f t="shared" si="11"/>
        <v>MelgarTolima</v>
      </c>
      <c r="W566" t="s">
        <v>1786</v>
      </c>
      <c r="X566">
        <v>566</v>
      </c>
    </row>
    <row r="567" spans="9:24" x14ac:dyDescent="0.25">
      <c r="I567" t="s">
        <v>1787</v>
      </c>
      <c r="J567" t="s">
        <v>735</v>
      </c>
      <c r="K567" t="str">
        <f t="shared" si="11"/>
        <v>MercaderesCauca</v>
      </c>
      <c r="W567" t="s">
        <v>1788</v>
      </c>
      <c r="X567">
        <v>567</v>
      </c>
    </row>
    <row r="568" spans="9:24" x14ac:dyDescent="0.25">
      <c r="I568" t="s">
        <v>1789</v>
      </c>
      <c r="J568" t="s">
        <v>697</v>
      </c>
      <c r="K568" t="str">
        <f t="shared" si="11"/>
        <v>MesetasMeta</v>
      </c>
      <c r="W568" t="s">
        <v>1790</v>
      </c>
      <c r="X568">
        <v>568</v>
      </c>
    </row>
    <row r="569" spans="9:24" x14ac:dyDescent="0.25">
      <c r="I569" t="s">
        <v>1791</v>
      </c>
      <c r="J569" t="s">
        <v>727</v>
      </c>
      <c r="K569" t="str">
        <f t="shared" si="11"/>
        <v>MilánCaqueta</v>
      </c>
      <c r="W569" t="s">
        <v>1792</v>
      </c>
      <c r="X569">
        <v>569</v>
      </c>
    </row>
    <row r="570" spans="9:24" x14ac:dyDescent="0.25">
      <c r="I570" t="s">
        <v>318</v>
      </c>
      <c r="J570" t="s">
        <v>717</v>
      </c>
      <c r="K570" t="str">
        <f t="shared" si="11"/>
        <v>MirafloresBoyaca</v>
      </c>
      <c r="W570" t="s">
        <v>1793</v>
      </c>
      <c r="X570">
        <v>570</v>
      </c>
    </row>
    <row r="571" spans="9:24" x14ac:dyDescent="0.25">
      <c r="I571" t="s">
        <v>318</v>
      </c>
      <c r="J571" t="s">
        <v>758</v>
      </c>
      <c r="K571" t="str">
        <f t="shared" si="11"/>
        <v>MirafloresGuaviare</v>
      </c>
      <c r="W571" t="s">
        <v>1794</v>
      </c>
      <c r="X571">
        <v>571</v>
      </c>
    </row>
    <row r="572" spans="9:24" x14ac:dyDescent="0.25">
      <c r="I572" t="s">
        <v>1795</v>
      </c>
      <c r="J572" t="s">
        <v>735</v>
      </c>
      <c r="K572" t="str">
        <f t="shared" si="11"/>
        <v>MirandaCauca</v>
      </c>
      <c r="W572" t="s">
        <v>1796</v>
      </c>
      <c r="X572">
        <v>572</v>
      </c>
    </row>
    <row r="573" spans="9:24" x14ac:dyDescent="0.25">
      <c r="I573" t="s">
        <v>1797</v>
      </c>
      <c r="J573" t="s">
        <v>670</v>
      </c>
      <c r="K573" t="str">
        <f t="shared" si="11"/>
        <v>Miriti - ParanáAmazonas</v>
      </c>
      <c r="W573" t="s">
        <v>1798</v>
      </c>
      <c r="X573">
        <v>573</v>
      </c>
    </row>
    <row r="574" spans="9:24" x14ac:dyDescent="0.25">
      <c r="I574" t="s">
        <v>1799</v>
      </c>
      <c r="J574" t="s">
        <v>780</v>
      </c>
      <c r="K574" t="str">
        <f t="shared" si="11"/>
        <v>MistratóRisaralda</v>
      </c>
      <c r="W574" t="s">
        <v>1800</v>
      </c>
      <c r="X574">
        <v>574</v>
      </c>
    </row>
    <row r="575" spans="9:24" x14ac:dyDescent="0.25">
      <c r="I575" t="s">
        <v>319</v>
      </c>
      <c r="J575" t="s">
        <v>796</v>
      </c>
      <c r="K575" t="str">
        <f t="shared" si="11"/>
        <v>MitúVaupes</v>
      </c>
      <c r="W575" t="s">
        <v>1801</v>
      </c>
      <c r="X575">
        <v>575</v>
      </c>
    </row>
    <row r="576" spans="9:24" x14ac:dyDescent="0.25">
      <c r="I576" t="s">
        <v>1802</v>
      </c>
      <c r="J576" t="s">
        <v>773</v>
      </c>
      <c r="K576" t="str">
        <f t="shared" si="11"/>
        <v>MocoaPutumayo</v>
      </c>
      <c r="W576" t="s">
        <v>1803</v>
      </c>
      <c r="X576">
        <v>576</v>
      </c>
    </row>
    <row r="577" spans="9:24" x14ac:dyDescent="0.25">
      <c r="I577" t="s">
        <v>1804</v>
      </c>
      <c r="J577" t="s">
        <v>730</v>
      </c>
      <c r="K577" t="str">
        <f t="shared" ref="K577:K640" si="12">_xlfn.CONCAT(TRIM(I577),TRIM(J577))</f>
        <v>MogotesSantander</v>
      </c>
      <c r="W577" t="s">
        <v>1805</v>
      </c>
      <c r="X577">
        <v>577</v>
      </c>
    </row>
    <row r="578" spans="9:24" x14ac:dyDescent="0.25">
      <c r="I578" t="s">
        <v>1806</v>
      </c>
      <c r="J578" t="s">
        <v>730</v>
      </c>
      <c r="K578" t="str">
        <f t="shared" si="12"/>
        <v>MolagavitaSantander</v>
      </c>
      <c r="W578" t="s">
        <v>1807</v>
      </c>
      <c r="X578">
        <v>578</v>
      </c>
    </row>
    <row r="579" spans="9:24" x14ac:dyDescent="0.25">
      <c r="I579" t="s">
        <v>1808</v>
      </c>
      <c r="J579" t="s">
        <v>748</v>
      </c>
      <c r="K579" t="str">
        <f t="shared" si="12"/>
        <v>MomilCordoba</v>
      </c>
      <c r="W579" t="s">
        <v>1809</v>
      </c>
      <c r="X579">
        <v>579</v>
      </c>
    </row>
    <row r="580" spans="9:24" x14ac:dyDescent="0.25">
      <c r="I580" t="s">
        <v>1810</v>
      </c>
      <c r="J580" t="s">
        <v>712</v>
      </c>
      <c r="K580" t="str">
        <f t="shared" si="12"/>
        <v>MompósBolivar</v>
      </c>
      <c r="W580" t="s">
        <v>1811</v>
      </c>
      <c r="X580">
        <v>580</v>
      </c>
    </row>
    <row r="581" spans="9:24" x14ac:dyDescent="0.25">
      <c r="I581" t="s">
        <v>1812</v>
      </c>
      <c r="J581" t="s">
        <v>717</v>
      </c>
      <c r="K581" t="str">
        <f t="shared" si="12"/>
        <v>MonguaBoyaca</v>
      </c>
      <c r="W581" t="s">
        <v>1813</v>
      </c>
      <c r="X581">
        <v>581</v>
      </c>
    </row>
    <row r="582" spans="9:24" x14ac:dyDescent="0.25">
      <c r="I582" t="s">
        <v>1814</v>
      </c>
      <c r="J582" t="s">
        <v>717</v>
      </c>
      <c r="K582" t="str">
        <f t="shared" si="12"/>
        <v>MonguíBoyaca</v>
      </c>
      <c r="W582" t="s">
        <v>1815</v>
      </c>
      <c r="X582">
        <v>582</v>
      </c>
    </row>
    <row r="583" spans="9:24" x14ac:dyDescent="0.25">
      <c r="I583" t="s">
        <v>320</v>
      </c>
      <c r="J583" t="s">
        <v>717</v>
      </c>
      <c r="K583" t="str">
        <f t="shared" si="12"/>
        <v>MoniquiráBoyaca</v>
      </c>
      <c r="W583" t="s">
        <v>1816</v>
      </c>
      <c r="X583">
        <v>583</v>
      </c>
    </row>
    <row r="584" spans="9:24" x14ac:dyDescent="0.25">
      <c r="I584" t="s">
        <v>452</v>
      </c>
      <c r="J584" t="s">
        <v>669</v>
      </c>
      <c r="K584" t="str">
        <f t="shared" si="12"/>
        <v>MontebelloAntioquia</v>
      </c>
      <c r="W584" t="s">
        <v>1817</v>
      </c>
      <c r="X584">
        <v>584</v>
      </c>
    </row>
    <row r="585" spans="9:24" x14ac:dyDescent="0.25">
      <c r="I585" t="s">
        <v>1818</v>
      </c>
      <c r="J585" t="s">
        <v>712</v>
      </c>
      <c r="K585" t="str">
        <f t="shared" si="12"/>
        <v>MontecristoBolivar</v>
      </c>
      <c r="W585" t="s">
        <v>1819</v>
      </c>
      <c r="X585">
        <v>585</v>
      </c>
    </row>
    <row r="586" spans="9:24" x14ac:dyDescent="0.25">
      <c r="I586" t="s">
        <v>1820</v>
      </c>
      <c r="J586" t="s">
        <v>748</v>
      </c>
      <c r="K586" t="str">
        <f t="shared" si="12"/>
        <v>MontelíbanoCordoba</v>
      </c>
      <c r="W586" t="s">
        <v>1821</v>
      </c>
      <c r="X586">
        <v>586</v>
      </c>
    </row>
    <row r="587" spans="9:24" x14ac:dyDescent="0.25">
      <c r="I587" t="s">
        <v>1822</v>
      </c>
      <c r="J587" t="s">
        <v>776</v>
      </c>
      <c r="K587" t="str">
        <f t="shared" si="12"/>
        <v>MontenegroQuindio</v>
      </c>
      <c r="W587" t="s">
        <v>1823</v>
      </c>
      <c r="X587">
        <v>587</v>
      </c>
    </row>
    <row r="588" spans="9:24" x14ac:dyDescent="0.25">
      <c r="I588" t="s">
        <v>321</v>
      </c>
      <c r="J588" t="s">
        <v>748</v>
      </c>
      <c r="K588" t="str">
        <f t="shared" si="12"/>
        <v>MonteríaCordoba</v>
      </c>
      <c r="W588" t="s">
        <v>1824</v>
      </c>
      <c r="X588">
        <v>588</v>
      </c>
    </row>
    <row r="589" spans="9:24" x14ac:dyDescent="0.25">
      <c r="I589" t="s">
        <v>1825</v>
      </c>
      <c r="J589" t="s">
        <v>731</v>
      </c>
      <c r="K589" t="str">
        <f t="shared" si="12"/>
        <v>MonterreyCasanare</v>
      </c>
      <c r="W589" t="s">
        <v>1826</v>
      </c>
      <c r="X589">
        <v>589</v>
      </c>
    </row>
    <row r="590" spans="9:24" x14ac:dyDescent="0.25">
      <c r="I590" t="s">
        <v>553</v>
      </c>
      <c r="J590" t="s">
        <v>748</v>
      </c>
      <c r="K590" t="str">
        <f t="shared" si="12"/>
        <v>MoñitosCordoba</v>
      </c>
      <c r="W590" t="s">
        <v>1827</v>
      </c>
      <c r="X590">
        <v>590</v>
      </c>
    </row>
    <row r="591" spans="9:24" x14ac:dyDescent="0.25">
      <c r="I591" t="s">
        <v>1828</v>
      </c>
      <c r="J591" t="s">
        <v>712</v>
      </c>
      <c r="K591" t="str">
        <f t="shared" si="12"/>
        <v>MoralesBolivar</v>
      </c>
      <c r="W591" t="s">
        <v>1829</v>
      </c>
      <c r="X591">
        <v>591</v>
      </c>
    </row>
    <row r="592" spans="9:24" x14ac:dyDescent="0.25">
      <c r="I592" t="s">
        <v>1828</v>
      </c>
      <c r="J592" t="s">
        <v>735</v>
      </c>
      <c r="K592" t="str">
        <f t="shared" si="12"/>
        <v>MoralesCauca</v>
      </c>
      <c r="W592" t="s">
        <v>1830</v>
      </c>
      <c r="X592">
        <v>592</v>
      </c>
    </row>
    <row r="593" spans="9:24" x14ac:dyDescent="0.25">
      <c r="I593" t="s">
        <v>1831</v>
      </c>
      <c r="J593" t="s">
        <v>727</v>
      </c>
      <c r="K593" t="str">
        <f t="shared" si="12"/>
        <v>MoreliaCaqueta</v>
      </c>
      <c r="W593" t="s">
        <v>1832</v>
      </c>
      <c r="X593">
        <v>593</v>
      </c>
    </row>
    <row r="594" spans="9:24" x14ac:dyDescent="0.25">
      <c r="I594" t="s">
        <v>1833</v>
      </c>
      <c r="J594" t="s">
        <v>755</v>
      </c>
      <c r="K594" t="str">
        <f t="shared" si="12"/>
        <v>MorichalGuainia</v>
      </c>
      <c r="W594" t="s">
        <v>1834</v>
      </c>
      <c r="X594">
        <v>594</v>
      </c>
    </row>
    <row r="595" spans="9:24" x14ac:dyDescent="0.25">
      <c r="I595" t="s">
        <v>1835</v>
      </c>
      <c r="J595" t="s">
        <v>787</v>
      </c>
      <c r="K595" t="str">
        <f t="shared" si="12"/>
        <v>MorroaSucre</v>
      </c>
      <c r="W595" t="s">
        <v>1836</v>
      </c>
      <c r="X595">
        <v>595</v>
      </c>
    </row>
    <row r="596" spans="9:24" x14ac:dyDescent="0.25">
      <c r="I596" t="s">
        <v>1837</v>
      </c>
      <c r="J596" t="s">
        <v>721</v>
      </c>
      <c r="K596" t="str">
        <f t="shared" si="12"/>
        <v>MosqueraCundinamarca</v>
      </c>
      <c r="W596" t="s">
        <v>1838</v>
      </c>
      <c r="X596">
        <v>596</v>
      </c>
    </row>
    <row r="597" spans="9:24" x14ac:dyDescent="0.25">
      <c r="I597" t="s">
        <v>1837</v>
      </c>
      <c r="J597" t="s">
        <v>455</v>
      </c>
      <c r="K597" t="str">
        <f t="shared" si="12"/>
        <v>MosqueraNariño</v>
      </c>
      <c r="W597" t="s">
        <v>1839</v>
      </c>
      <c r="X597">
        <v>597</v>
      </c>
    </row>
    <row r="598" spans="9:24" x14ac:dyDescent="0.25">
      <c r="I598" t="s">
        <v>1840</v>
      </c>
      <c r="J598" t="s">
        <v>717</v>
      </c>
      <c r="K598" t="str">
        <f t="shared" si="12"/>
        <v>MotavitaBoyaca</v>
      </c>
      <c r="W598" t="s">
        <v>1841</v>
      </c>
      <c r="X598">
        <v>598</v>
      </c>
    </row>
    <row r="599" spans="9:24" x14ac:dyDescent="0.25">
      <c r="I599" t="s">
        <v>1842</v>
      </c>
      <c r="J599" t="s">
        <v>784</v>
      </c>
      <c r="K599" t="str">
        <f t="shared" si="12"/>
        <v>MurilloTolima</v>
      </c>
      <c r="W599" t="s">
        <v>1843</v>
      </c>
      <c r="X599">
        <v>599</v>
      </c>
    </row>
    <row r="600" spans="9:24" x14ac:dyDescent="0.25">
      <c r="I600" t="s">
        <v>453</v>
      </c>
      <c r="J600" t="s">
        <v>669</v>
      </c>
      <c r="K600" t="str">
        <f t="shared" si="12"/>
        <v>MurindóAntioquia</v>
      </c>
      <c r="W600" t="s">
        <v>1844</v>
      </c>
      <c r="X600">
        <v>600</v>
      </c>
    </row>
    <row r="601" spans="9:24" x14ac:dyDescent="0.25">
      <c r="I601" t="s">
        <v>324</v>
      </c>
      <c r="J601" t="s">
        <v>669</v>
      </c>
      <c r="K601" t="str">
        <f t="shared" si="12"/>
        <v>MutatáAntioquia</v>
      </c>
      <c r="W601" t="s">
        <v>1845</v>
      </c>
      <c r="X601">
        <v>601</v>
      </c>
    </row>
    <row r="602" spans="9:24" x14ac:dyDescent="0.25">
      <c r="I602" t="s">
        <v>1846</v>
      </c>
      <c r="J602" t="s">
        <v>687</v>
      </c>
      <c r="K602" t="str">
        <f t="shared" si="12"/>
        <v>MutiscuaNorte de Santander</v>
      </c>
      <c r="W602" t="s">
        <v>1847</v>
      </c>
      <c r="X602">
        <v>602</v>
      </c>
    </row>
    <row r="603" spans="9:24" x14ac:dyDescent="0.25">
      <c r="I603" t="s">
        <v>1848</v>
      </c>
      <c r="J603" t="s">
        <v>717</v>
      </c>
      <c r="K603" t="str">
        <f t="shared" si="12"/>
        <v>MuzoBoyaca</v>
      </c>
      <c r="W603" t="s">
        <v>1849</v>
      </c>
      <c r="X603">
        <v>603</v>
      </c>
    </row>
    <row r="604" spans="9:24" x14ac:dyDescent="0.25">
      <c r="I604" t="s">
        <v>455</v>
      </c>
      <c r="J604" t="s">
        <v>669</v>
      </c>
      <c r="K604" t="str">
        <f t="shared" si="12"/>
        <v>NariñoAntioquia</v>
      </c>
      <c r="W604" t="s">
        <v>1850</v>
      </c>
      <c r="X604">
        <v>604</v>
      </c>
    </row>
    <row r="605" spans="9:24" x14ac:dyDescent="0.25">
      <c r="I605" t="s">
        <v>455</v>
      </c>
      <c r="J605" t="s">
        <v>721</v>
      </c>
      <c r="K605" t="str">
        <f t="shared" si="12"/>
        <v>NariñoCundinamarca</v>
      </c>
      <c r="W605" t="s">
        <v>1851</v>
      </c>
      <c r="X605">
        <v>605</v>
      </c>
    </row>
    <row r="606" spans="9:24" x14ac:dyDescent="0.25">
      <c r="I606" t="s">
        <v>455</v>
      </c>
      <c r="J606" t="s">
        <v>455</v>
      </c>
      <c r="K606" t="str">
        <f t="shared" si="12"/>
        <v>NariñoNariño</v>
      </c>
      <c r="W606" t="s">
        <v>1852</v>
      </c>
      <c r="X606">
        <v>606</v>
      </c>
    </row>
    <row r="607" spans="9:24" x14ac:dyDescent="0.25">
      <c r="I607" t="s">
        <v>1853</v>
      </c>
      <c r="J607" t="s">
        <v>708</v>
      </c>
      <c r="K607" t="str">
        <f t="shared" si="12"/>
        <v>NátagaHuila</v>
      </c>
      <c r="W607" t="s">
        <v>1854</v>
      </c>
      <c r="X607">
        <v>607</v>
      </c>
    </row>
    <row r="608" spans="9:24" x14ac:dyDescent="0.25">
      <c r="I608" t="s">
        <v>1855</v>
      </c>
      <c r="J608" t="s">
        <v>784</v>
      </c>
      <c r="K608" t="str">
        <f t="shared" si="12"/>
        <v>NatagaimaTolima</v>
      </c>
      <c r="W608" t="s">
        <v>1856</v>
      </c>
      <c r="X608">
        <v>608</v>
      </c>
    </row>
    <row r="609" spans="9:24" x14ac:dyDescent="0.25">
      <c r="I609" t="s">
        <v>1857</v>
      </c>
      <c r="J609" t="s">
        <v>669</v>
      </c>
      <c r="K609" t="str">
        <f t="shared" si="12"/>
        <v>NechíAntioquia</v>
      </c>
      <c r="W609" t="s">
        <v>1858</v>
      </c>
      <c r="X609">
        <v>609</v>
      </c>
    </row>
    <row r="610" spans="9:24" x14ac:dyDescent="0.25">
      <c r="I610" t="s">
        <v>554</v>
      </c>
      <c r="J610" t="s">
        <v>669</v>
      </c>
      <c r="K610" t="str">
        <f t="shared" si="12"/>
        <v>NecoclíAntioquia</v>
      </c>
      <c r="W610" t="s">
        <v>1859</v>
      </c>
      <c r="X610">
        <v>610</v>
      </c>
    </row>
    <row r="611" spans="9:24" x14ac:dyDescent="0.25">
      <c r="I611" t="s">
        <v>1860</v>
      </c>
      <c r="J611" t="s">
        <v>219</v>
      </c>
      <c r="K611" t="str">
        <f t="shared" si="12"/>
        <v>NeiraCaldas</v>
      </c>
      <c r="W611" t="s">
        <v>1861</v>
      </c>
      <c r="X611">
        <v>611</v>
      </c>
    </row>
    <row r="612" spans="9:24" x14ac:dyDescent="0.25">
      <c r="I612" t="s">
        <v>1862</v>
      </c>
      <c r="J612" t="s">
        <v>708</v>
      </c>
      <c r="K612" t="str">
        <f t="shared" si="12"/>
        <v>NeivaHuila</v>
      </c>
      <c r="W612" t="s">
        <v>1863</v>
      </c>
      <c r="X612">
        <v>612</v>
      </c>
    </row>
    <row r="613" spans="9:24" x14ac:dyDescent="0.25">
      <c r="I613" t="s">
        <v>325</v>
      </c>
      <c r="J613" t="s">
        <v>721</v>
      </c>
      <c r="K613" t="str">
        <f t="shared" si="12"/>
        <v>NemocónCundinamarca</v>
      </c>
      <c r="W613" t="s">
        <v>1864</v>
      </c>
      <c r="X613">
        <v>613</v>
      </c>
    </row>
    <row r="614" spans="9:24" x14ac:dyDescent="0.25">
      <c r="I614" t="s">
        <v>1865</v>
      </c>
      <c r="J614" t="s">
        <v>721</v>
      </c>
      <c r="K614" t="str">
        <f t="shared" si="12"/>
        <v>NiloCundinamarca</v>
      </c>
      <c r="W614" t="s">
        <v>1866</v>
      </c>
      <c r="X614">
        <v>614</v>
      </c>
    </row>
    <row r="615" spans="9:24" x14ac:dyDescent="0.25">
      <c r="I615" t="s">
        <v>1867</v>
      </c>
      <c r="J615" t="s">
        <v>721</v>
      </c>
      <c r="K615" t="str">
        <f t="shared" si="12"/>
        <v>NimaimaCundinamarca</v>
      </c>
      <c r="W615" t="s">
        <v>1868</v>
      </c>
      <c r="X615">
        <v>615</v>
      </c>
    </row>
    <row r="616" spans="9:24" x14ac:dyDescent="0.25">
      <c r="I616" t="s">
        <v>1869</v>
      </c>
      <c r="J616" t="s">
        <v>717</v>
      </c>
      <c r="K616" t="str">
        <f t="shared" si="12"/>
        <v>NobsaBoyaca</v>
      </c>
      <c r="W616" t="s">
        <v>1870</v>
      </c>
      <c r="X616">
        <v>616</v>
      </c>
    </row>
    <row r="617" spans="9:24" x14ac:dyDescent="0.25">
      <c r="I617" t="s">
        <v>1871</v>
      </c>
      <c r="J617" t="s">
        <v>721</v>
      </c>
      <c r="K617" t="str">
        <f t="shared" si="12"/>
        <v>NocaimaCundinamarca</v>
      </c>
      <c r="W617" t="s">
        <v>1872</v>
      </c>
      <c r="X617">
        <v>617</v>
      </c>
    </row>
    <row r="618" spans="9:24" x14ac:dyDescent="0.25">
      <c r="I618" t="s">
        <v>1873</v>
      </c>
      <c r="J618" t="s">
        <v>219</v>
      </c>
      <c r="K618" t="str">
        <f t="shared" si="12"/>
        <v>NorcasiaCaldas</v>
      </c>
      <c r="W618" t="s">
        <v>1874</v>
      </c>
      <c r="X618">
        <v>618</v>
      </c>
    </row>
    <row r="619" spans="9:24" x14ac:dyDescent="0.25">
      <c r="I619" t="s">
        <v>1875</v>
      </c>
      <c r="J619" t="s">
        <v>701</v>
      </c>
      <c r="K619" t="str">
        <f t="shared" si="12"/>
        <v>NóvitaChoco</v>
      </c>
      <c r="W619" t="s">
        <v>1876</v>
      </c>
      <c r="X619">
        <v>619</v>
      </c>
    </row>
    <row r="620" spans="9:24" x14ac:dyDescent="0.25">
      <c r="I620" t="s">
        <v>1877</v>
      </c>
      <c r="J620" t="s">
        <v>766</v>
      </c>
      <c r="K620" t="str">
        <f t="shared" si="12"/>
        <v>Nueva GranadaMagdalena</v>
      </c>
      <c r="W620" t="s">
        <v>1878</v>
      </c>
      <c r="X620">
        <v>620</v>
      </c>
    </row>
    <row r="621" spans="9:24" x14ac:dyDescent="0.25">
      <c r="I621" t="s">
        <v>326</v>
      </c>
      <c r="J621" t="s">
        <v>717</v>
      </c>
      <c r="K621" t="str">
        <f t="shared" si="12"/>
        <v>Nuevo ColónBoyaca</v>
      </c>
      <c r="W621" t="s">
        <v>1879</v>
      </c>
      <c r="X621">
        <v>621</v>
      </c>
    </row>
    <row r="622" spans="9:24" x14ac:dyDescent="0.25">
      <c r="I622" t="s">
        <v>1880</v>
      </c>
      <c r="J622" t="s">
        <v>731</v>
      </c>
      <c r="K622" t="str">
        <f t="shared" si="12"/>
        <v>NunchíaCasanare</v>
      </c>
      <c r="W622" t="s">
        <v>1881</v>
      </c>
      <c r="X622">
        <v>622</v>
      </c>
    </row>
    <row r="623" spans="9:24" x14ac:dyDescent="0.25">
      <c r="I623" t="s">
        <v>1882</v>
      </c>
      <c r="J623" t="s">
        <v>701</v>
      </c>
      <c r="K623" t="str">
        <f t="shared" si="12"/>
        <v>NuquíChoco</v>
      </c>
      <c r="W623" t="s">
        <v>1883</v>
      </c>
      <c r="X623">
        <v>623</v>
      </c>
    </row>
    <row r="624" spans="9:24" x14ac:dyDescent="0.25">
      <c r="I624" t="s">
        <v>1884</v>
      </c>
      <c r="J624" t="s">
        <v>765</v>
      </c>
      <c r="K624" t="str">
        <f t="shared" si="12"/>
        <v>ObandoValle del Cauca</v>
      </c>
      <c r="W624" t="s">
        <v>1885</v>
      </c>
      <c r="X624">
        <v>624</v>
      </c>
    </row>
    <row r="625" spans="9:24" x14ac:dyDescent="0.25">
      <c r="I625" t="s">
        <v>1886</v>
      </c>
      <c r="J625" t="s">
        <v>730</v>
      </c>
      <c r="K625" t="str">
        <f t="shared" si="12"/>
        <v>OcamonteSantander</v>
      </c>
      <c r="W625" t="s">
        <v>1887</v>
      </c>
      <c r="X625">
        <v>625</v>
      </c>
    </row>
    <row r="626" spans="9:24" x14ac:dyDescent="0.25">
      <c r="I626" t="s">
        <v>1888</v>
      </c>
      <c r="J626" t="s">
        <v>687</v>
      </c>
      <c r="K626" t="str">
        <f t="shared" si="12"/>
        <v>OcañaNorte de Santander</v>
      </c>
      <c r="W626" t="s">
        <v>1889</v>
      </c>
      <c r="X626">
        <v>626</v>
      </c>
    </row>
    <row r="627" spans="9:24" x14ac:dyDescent="0.25">
      <c r="I627" t="s">
        <v>327</v>
      </c>
      <c r="J627" t="s">
        <v>730</v>
      </c>
      <c r="K627" t="str">
        <f t="shared" si="12"/>
        <v>OibaSantander</v>
      </c>
      <c r="W627" t="s">
        <v>1890</v>
      </c>
      <c r="X627">
        <v>627</v>
      </c>
    </row>
    <row r="628" spans="9:24" x14ac:dyDescent="0.25">
      <c r="I628" t="s">
        <v>1891</v>
      </c>
      <c r="J628" t="s">
        <v>717</v>
      </c>
      <c r="K628" t="str">
        <f t="shared" si="12"/>
        <v>OicatáBoyaca</v>
      </c>
      <c r="W628" t="s">
        <v>1892</v>
      </c>
      <c r="X628">
        <v>628</v>
      </c>
    </row>
    <row r="629" spans="9:24" x14ac:dyDescent="0.25">
      <c r="I629" t="s">
        <v>1893</v>
      </c>
      <c r="J629" t="s">
        <v>669</v>
      </c>
      <c r="K629" t="str">
        <f t="shared" si="12"/>
        <v>OlayaAntioquia</v>
      </c>
      <c r="W629" t="s">
        <v>1894</v>
      </c>
      <c r="X629">
        <v>629</v>
      </c>
    </row>
    <row r="630" spans="9:24" x14ac:dyDescent="0.25">
      <c r="I630" t="s">
        <v>1895</v>
      </c>
      <c r="J630" t="s">
        <v>455</v>
      </c>
      <c r="K630" t="str">
        <f t="shared" si="12"/>
        <v>Olaya HerreraNariño</v>
      </c>
      <c r="W630" t="s">
        <v>1896</v>
      </c>
      <c r="X630">
        <v>630</v>
      </c>
    </row>
    <row r="631" spans="9:24" x14ac:dyDescent="0.25">
      <c r="I631" t="s">
        <v>1897</v>
      </c>
      <c r="J631" t="s">
        <v>730</v>
      </c>
      <c r="K631" t="str">
        <f t="shared" si="12"/>
        <v>OnzagaSantander</v>
      </c>
      <c r="W631" t="s">
        <v>1898</v>
      </c>
      <c r="X631">
        <v>631</v>
      </c>
    </row>
    <row r="632" spans="9:24" x14ac:dyDescent="0.25">
      <c r="I632" t="s">
        <v>1899</v>
      </c>
      <c r="J632" t="s">
        <v>708</v>
      </c>
      <c r="K632" t="str">
        <f t="shared" si="12"/>
        <v>OporapaHuila</v>
      </c>
      <c r="W632" t="s">
        <v>1900</v>
      </c>
      <c r="X632">
        <v>632</v>
      </c>
    </row>
    <row r="633" spans="9:24" x14ac:dyDescent="0.25">
      <c r="I633" t="s">
        <v>556</v>
      </c>
      <c r="J633" t="s">
        <v>773</v>
      </c>
      <c r="K633" t="str">
        <f t="shared" si="12"/>
        <v>OritoPutumayo</v>
      </c>
      <c r="W633" t="s">
        <v>1901</v>
      </c>
      <c r="X633">
        <v>633</v>
      </c>
    </row>
    <row r="634" spans="9:24" x14ac:dyDescent="0.25">
      <c r="I634" t="s">
        <v>1902</v>
      </c>
      <c r="J634" t="s">
        <v>731</v>
      </c>
      <c r="K634" t="str">
        <f t="shared" si="12"/>
        <v>OrocuéCasanare</v>
      </c>
      <c r="W634" t="s">
        <v>1903</v>
      </c>
      <c r="X634">
        <v>634</v>
      </c>
    </row>
    <row r="635" spans="9:24" x14ac:dyDescent="0.25">
      <c r="I635" t="s">
        <v>1904</v>
      </c>
      <c r="J635" t="s">
        <v>784</v>
      </c>
      <c r="K635" t="str">
        <f t="shared" si="12"/>
        <v>OrtegaTolima</v>
      </c>
      <c r="W635" t="s">
        <v>1905</v>
      </c>
      <c r="X635">
        <v>635</v>
      </c>
    </row>
    <row r="636" spans="9:24" x14ac:dyDescent="0.25">
      <c r="I636" t="s">
        <v>1906</v>
      </c>
      <c r="J636" t="s">
        <v>455</v>
      </c>
      <c r="K636" t="str">
        <f t="shared" si="12"/>
        <v>OspinaNariño</v>
      </c>
      <c r="W636" t="s">
        <v>1907</v>
      </c>
      <c r="X636">
        <v>636</v>
      </c>
    </row>
    <row r="637" spans="9:24" x14ac:dyDescent="0.25">
      <c r="I637" t="s">
        <v>328</v>
      </c>
      <c r="J637" t="s">
        <v>717</v>
      </c>
      <c r="K637" t="str">
        <f t="shared" si="12"/>
        <v>OtancheBoyaca</v>
      </c>
      <c r="W637" t="s">
        <v>1908</v>
      </c>
      <c r="X637">
        <v>637</v>
      </c>
    </row>
    <row r="638" spans="9:24" x14ac:dyDescent="0.25">
      <c r="I638" t="s">
        <v>1909</v>
      </c>
      <c r="J638" t="s">
        <v>787</v>
      </c>
      <c r="K638" t="str">
        <f t="shared" si="12"/>
        <v>OvejasSucre</v>
      </c>
      <c r="W638" t="s">
        <v>1910</v>
      </c>
      <c r="X638">
        <v>638</v>
      </c>
    </row>
    <row r="639" spans="9:24" x14ac:dyDescent="0.25">
      <c r="I639" t="s">
        <v>1911</v>
      </c>
      <c r="J639" t="s">
        <v>717</v>
      </c>
      <c r="K639" t="str">
        <f t="shared" si="12"/>
        <v>PachavitaBoyaca</v>
      </c>
      <c r="W639" t="s">
        <v>1912</v>
      </c>
      <c r="X639">
        <v>639</v>
      </c>
    </row>
    <row r="640" spans="9:24" x14ac:dyDescent="0.25">
      <c r="I640" t="s">
        <v>329</v>
      </c>
      <c r="J640" t="s">
        <v>721</v>
      </c>
      <c r="K640" t="str">
        <f t="shared" si="12"/>
        <v>PachoCundinamarca</v>
      </c>
      <c r="W640" t="s">
        <v>1913</v>
      </c>
      <c r="X640">
        <v>640</v>
      </c>
    </row>
    <row r="641" spans="9:24" x14ac:dyDescent="0.25">
      <c r="I641" t="s">
        <v>1914</v>
      </c>
      <c r="J641" t="s">
        <v>796</v>
      </c>
      <c r="K641" t="str">
        <f t="shared" ref="K641:K704" si="13">_xlfn.CONCAT(TRIM(I641),TRIM(J641))</f>
        <v>PacoaVaupes</v>
      </c>
      <c r="W641" t="s">
        <v>1915</v>
      </c>
      <c r="X641">
        <v>641</v>
      </c>
    </row>
    <row r="642" spans="9:24" x14ac:dyDescent="0.25">
      <c r="I642" t="s">
        <v>1916</v>
      </c>
      <c r="J642" t="s">
        <v>219</v>
      </c>
      <c r="K642" t="str">
        <f t="shared" si="13"/>
        <v>PácoraCaldas</v>
      </c>
      <c r="W642" t="s">
        <v>1917</v>
      </c>
      <c r="X642">
        <v>642</v>
      </c>
    </row>
    <row r="643" spans="9:24" x14ac:dyDescent="0.25">
      <c r="I643" t="s">
        <v>1918</v>
      </c>
      <c r="J643" t="s">
        <v>735</v>
      </c>
      <c r="K643" t="str">
        <f t="shared" si="13"/>
        <v>PadillaCauca</v>
      </c>
      <c r="W643" t="s">
        <v>1919</v>
      </c>
      <c r="X643">
        <v>643</v>
      </c>
    </row>
    <row r="644" spans="9:24" x14ac:dyDescent="0.25">
      <c r="I644" t="s">
        <v>1920</v>
      </c>
      <c r="J644" t="s">
        <v>735</v>
      </c>
      <c r="K644" t="str">
        <f t="shared" si="13"/>
        <v>PaezCauca</v>
      </c>
      <c r="W644" t="s">
        <v>1921</v>
      </c>
      <c r="X644">
        <v>644</v>
      </c>
    </row>
    <row r="645" spans="9:24" x14ac:dyDescent="0.25">
      <c r="I645" t="s">
        <v>1922</v>
      </c>
      <c r="J645" t="s">
        <v>717</v>
      </c>
      <c r="K645" t="str">
        <f t="shared" si="13"/>
        <v>PáezBoyaca</v>
      </c>
      <c r="W645" t="s">
        <v>1923</v>
      </c>
      <c r="X645">
        <v>645</v>
      </c>
    </row>
    <row r="646" spans="9:24" x14ac:dyDescent="0.25">
      <c r="I646" t="s">
        <v>1924</v>
      </c>
      <c r="J646" t="s">
        <v>708</v>
      </c>
      <c r="K646" t="str">
        <f t="shared" si="13"/>
        <v>PaicolHuila</v>
      </c>
      <c r="W646" t="s">
        <v>1925</v>
      </c>
      <c r="X646">
        <v>646</v>
      </c>
    </row>
    <row r="647" spans="9:24" x14ac:dyDescent="0.25">
      <c r="I647" t="s">
        <v>1926</v>
      </c>
      <c r="J647" t="s">
        <v>726</v>
      </c>
      <c r="K647" t="str">
        <f t="shared" si="13"/>
        <v>PailitasCesar</v>
      </c>
      <c r="W647" t="s">
        <v>1927</v>
      </c>
      <c r="X647">
        <v>647</v>
      </c>
    </row>
    <row r="648" spans="9:24" x14ac:dyDescent="0.25">
      <c r="I648" t="s">
        <v>1928</v>
      </c>
      <c r="J648" t="s">
        <v>721</v>
      </c>
      <c r="K648" t="str">
        <f t="shared" si="13"/>
        <v>PaimeCundinamarca</v>
      </c>
      <c r="W648" t="s">
        <v>1929</v>
      </c>
      <c r="X648">
        <v>648</v>
      </c>
    </row>
    <row r="649" spans="9:24" x14ac:dyDescent="0.25">
      <c r="I649" t="s">
        <v>1930</v>
      </c>
      <c r="J649" t="s">
        <v>717</v>
      </c>
      <c r="K649" t="str">
        <f t="shared" si="13"/>
        <v>PaipaBoyaca</v>
      </c>
      <c r="W649" t="s">
        <v>1931</v>
      </c>
      <c r="X649">
        <v>649</v>
      </c>
    </row>
    <row r="650" spans="9:24" x14ac:dyDescent="0.25">
      <c r="I650" t="s">
        <v>1932</v>
      </c>
      <c r="J650" t="s">
        <v>717</v>
      </c>
      <c r="K650" t="str">
        <f t="shared" si="13"/>
        <v>PajaritoBoyaca</v>
      </c>
      <c r="W650" t="s">
        <v>1933</v>
      </c>
      <c r="X650">
        <v>650</v>
      </c>
    </row>
    <row r="651" spans="9:24" x14ac:dyDescent="0.25">
      <c r="I651" t="s">
        <v>1934</v>
      </c>
      <c r="J651" t="s">
        <v>708</v>
      </c>
      <c r="K651" t="str">
        <f t="shared" si="13"/>
        <v>PalermoHuila</v>
      </c>
      <c r="W651" t="s">
        <v>1935</v>
      </c>
      <c r="X651">
        <v>651</v>
      </c>
    </row>
    <row r="652" spans="9:24" x14ac:dyDescent="0.25">
      <c r="I652" t="s">
        <v>1936</v>
      </c>
      <c r="J652" t="s">
        <v>219</v>
      </c>
      <c r="K652" t="str">
        <f t="shared" si="13"/>
        <v>PalestinaCaldas</v>
      </c>
      <c r="W652" t="s">
        <v>1937</v>
      </c>
      <c r="X652">
        <v>652</v>
      </c>
    </row>
    <row r="653" spans="9:24" x14ac:dyDescent="0.25">
      <c r="I653" t="s">
        <v>1936</v>
      </c>
      <c r="J653" t="s">
        <v>708</v>
      </c>
      <c r="K653" t="str">
        <f t="shared" si="13"/>
        <v>PalestinaHuila</v>
      </c>
      <c r="W653" t="s">
        <v>1938</v>
      </c>
      <c r="X653">
        <v>653</v>
      </c>
    </row>
    <row r="654" spans="9:24" x14ac:dyDescent="0.25">
      <c r="I654" t="s">
        <v>1939</v>
      </c>
      <c r="J654" t="s">
        <v>730</v>
      </c>
      <c r="K654" t="str">
        <f t="shared" si="13"/>
        <v>PalmarSantander</v>
      </c>
      <c r="W654" t="s">
        <v>1940</v>
      </c>
      <c r="X654">
        <v>654</v>
      </c>
    </row>
    <row r="655" spans="9:24" x14ac:dyDescent="0.25">
      <c r="I655" t="s">
        <v>1941</v>
      </c>
      <c r="J655" t="s">
        <v>702</v>
      </c>
      <c r="K655" t="str">
        <f t="shared" si="13"/>
        <v>Palmar de VarelaAtlantico</v>
      </c>
      <c r="W655" t="s">
        <v>1942</v>
      </c>
      <c r="X655">
        <v>655</v>
      </c>
    </row>
    <row r="656" spans="9:24" x14ac:dyDescent="0.25">
      <c r="I656" t="s">
        <v>1943</v>
      </c>
      <c r="J656" t="s">
        <v>730</v>
      </c>
      <c r="K656" t="str">
        <f t="shared" si="13"/>
        <v>Palmas del SocorroSantander</v>
      </c>
      <c r="W656" t="s">
        <v>1944</v>
      </c>
      <c r="X656">
        <v>656</v>
      </c>
    </row>
    <row r="657" spans="9:24" x14ac:dyDescent="0.25">
      <c r="I657" t="s">
        <v>1945</v>
      </c>
      <c r="J657" t="s">
        <v>765</v>
      </c>
      <c r="K657" t="str">
        <f t="shared" si="13"/>
        <v>PalmiraValle del Cauca</v>
      </c>
      <c r="W657" t="s">
        <v>1946</v>
      </c>
      <c r="X657">
        <v>657</v>
      </c>
    </row>
    <row r="658" spans="9:24" x14ac:dyDescent="0.25">
      <c r="I658" t="s">
        <v>1947</v>
      </c>
      <c r="J658" t="s">
        <v>787</v>
      </c>
      <c r="K658" t="str">
        <f t="shared" si="13"/>
        <v>PalmitoSucre</v>
      </c>
      <c r="W658" t="s">
        <v>1948</v>
      </c>
      <c r="X658">
        <v>658</v>
      </c>
    </row>
    <row r="659" spans="9:24" x14ac:dyDescent="0.25">
      <c r="I659" t="s">
        <v>1949</v>
      </c>
      <c r="J659" t="s">
        <v>784</v>
      </c>
      <c r="K659" t="str">
        <f t="shared" si="13"/>
        <v>PalocabildoTolima</v>
      </c>
      <c r="W659" t="s">
        <v>1950</v>
      </c>
      <c r="X659">
        <v>659</v>
      </c>
    </row>
    <row r="660" spans="9:24" x14ac:dyDescent="0.25">
      <c r="I660" t="s">
        <v>557</v>
      </c>
      <c r="J660" t="s">
        <v>687</v>
      </c>
      <c r="K660" t="str">
        <f t="shared" si="13"/>
        <v>PamplonaNorte de Santander</v>
      </c>
      <c r="W660" t="s">
        <v>1951</v>
      </c>
      <c r="X660">
        <v>660</v>
      </c>
    </row>
    <row r="661" spans="9:24" x14ac:dyDescent="0.25">
      <c r="I661" t="s">
        <v>1952</v>
      </c>
      <c r="J661" t="s">
        <v>687</v>
      </c>
      <c r="K661" t="str">
        <f t="shared" si="13"/>
        <v>PamplonitaNorte de Santander</v>
      </c>
      <c r="W661" t="s">
        <v>1953</v>
      </c>
      <c r="X661">
        <v>661</v>
      </c>
    </row>
    <row r="662" spans="9:24" x14ac:dyDescent="0.25">
      <c r="I662" t="s">
        <v>1954</v>
      </c>
      <c r="J662" t="s">
        <v>755</v>
      </c>
      <c r="K662" t="str">
        <f t="shared" si="13"/>
        <v>Pana PanaGuainia</v>
      </c>
      <c r="W662" t="s">
        <v>1955</v>
      </c>
      <c r="X662">
        <v>662</v>
      </c>
    </row>
    <row r="663" spans="9:24" x14ac:dyDescent="0.25">
      <c r="I663" t="s">
        <v>333</v>
      </c>
      <c r="J663" t="s">
        <v>721</v>
      </c>
      <c r="K663" t="str">
        <f t="shared" si="13"/>
        <v>PandiCundinamarca</v>
      </c>
      <c r="W663" t="s">
        <v>1956</v>
      </c>
      <c r="X663">
        <v>663</v>
      </c>
    </row>
    <row r="664" spans="9:24" x14ac:dyDescent="0.25">
      <c r="I664" t="s">
        <v>1957</v>
      </c>
      <c r="J664" t="s">
        <v>717</v>
      </c>
      <c r="K664" t="str">
        <f t="shared" si="13"/>
        <v>PanquebaBoyaca</v>
      </c>
      <c r="W664" t="s">
        <v>1958</v>
      </c>
      <c r="X664">
        <v>664</v>
      </c>
    </row>
    <row r="665" spans="9:24" x14ac:dyDescent="0.25">
      <c r="I665" t="s">
        <v>1959</v>
      </c>
      <c r="J665" t="s">
        <v>796</v>
      </c>
      <c r="K665" t="str">
        <f t="shared" si="13"/>
        <v>PapunauaVaupes</v>
      </c>
      <c r="W665" t="s">
        <v>1960</v>
      </c>
      <c r="X665">
        <v>665</v>
      </c>
    </row>
    <row r="666" spans="9:24" x14ac:dyDescent="0.25">
      <c r="I666" t="s">
        <v>1961</v>
      </c>
      <c r="J666" t="s">
        <v>730</v>
      </c>
      <c r="K666" t="str">
        <f t="shared" si="13"/>
        <v>PáramoSantander</v>
      </c>
      <c r="W666" t="s">
        <v>1962</v>
      </c>
      <c r="X666">
        <v>666</v>
      </c>
    </row>
    <row r="667" spans="9:24" x14ac:dyDescent="0.25">
      <c r="I667" t="s">
        <v>1963</v>
      </c>
      <c r="J667" t="s">
        <v>721</v>
      </c>
      <c r="K667" t="str">
        <f t="shared" si="13"/>
        <v>ParatebuenoCundinamarca</v>
      </c>
      <c r="W667" t="s">
        <v>1964</v>
      </c>
      <c r="X667">
        <v>667</v>
      </c>
    </row>
    <row r="668" spans="9:24" x14ac:dyDescent="0.25">
      <c r="I668" t="s">
        <v>1965</v>
      </c>
      <c r="J668" t="s">
        <v>721</v>
      </c>
      <c r="K668" t="str">
        <f t="shared" si="13"/>
        <v>PascaCundinamarca</v>
      </c>
      <c r="W668" t="s">
        <v>1966</v>
      </c>
      <c r="X668">
        <v>668</v>
      </c>
    </row>
    <row r="669" spans="9:24" x14ac:dyDescent="0.25">
      <c r="I669" t="s">
        <v>1967</v>
      </c>
      <c r="J669" t="s">
        <v>455</v>
      </c>
      <c r="K669" t="str">
        <f t="shared" si="13"/>
        <v>PastoNariño</v>
      </c>
      <c r="W669" t="s">
        <v>1968</v>
      </c>
      <c r="X669">
        <v>669</v>
      </c>
    </row>
    <row r="670" spans="9:24" x14ac:dyDescent="0.25">
      <c r="I670" t="s">
        <v>1969</v>
      </c>
      <c r="J670" t="s">
        <v>735</v>
      </c>
      <c r="K670" t="str">
        <f t="shared" si="13"/>
        <v>PatíaCauca</v>
      </c>
      <c r="W670" t="s">
        <v>1970</v>
      </c>
      <c r="X670">
        <v>670</v>
      </c>
    </row>
    <row r="671" spans="9:24" x14ac:dyDescent="0.25">
      <c r="I671" t="s">
        <v>334</v>
      </c>
      <c r="J671" t="s">
        <v>717</v>
      </c>
      <c r="K671" t="str">
        <f t="shared" si="13"/>
        <v>PaunaBoyaca</v>
      </c>
      <c r="W671" t="s">
        <v>1971</v>
      </c>
      <c r="X671">
        <v>671</v>
      </c>
    </row>
    <row r="672" spans="9:24" x14ac:dyDescent="0.25">
      <c r="I672" t="s">
        <v>1972</v>
      </c>
      <c r="J672" t="s">
        <v>717</v>
      </c>
      <c r="K672" t="str">
        <f t="shared" si="13"/>
        <v>PayaBoyaca</v>
      </c>
      <c r="W672" t="s">
        <v>1973</v>
      </c>
      <c r="X672">
        <v>672</v>
      </c>
    </row>
    <row r="673" spans="9:24" x14ac:dyDescent="0.25">
      <c r="I673" t="s">
        <v>1974</v>
      </c>
      <c r="J673" t="s">
        <v>731</v>
      </c>
      <c r="K673" t="str">
        <f t="shared" si="13"/>
        <v>Paz de AriporoCasanare</v>
      </c>
      <c r="W673" t="s">
        <v>1975</v>
      </c>
      <c r="X673">
        <v>673</v>
      </c>
    </row>
    <row r="674" spans="9:24" x14ac:dyDescent="0.25">
      <c r="I674" t="s">
        <v>1976</v>
      </c>
      <c r="J674" t="s">
        <v>717</v>
      </c>
      <c r="K674" t="str">
        <f t="shared" si="13"/>
        <v>Paz de RíoBoyaca</v>
      </c>
      <c r="W674" t="s">
        <v>1977</v>
      </c>
      <c r="X674">
        <v>674</v>
      </c>
    </row>
    <row r="675" spans="9:24" x14ac:dyDescent="0.25">
      <c r="I675" t="s">
        <v>1978</v>
      </c>
      <c r="J675" t="s">
        <v>766</v>
      </c>
      <c r="K675" t="str">
        <f t="shared" si="13"/>
        <v>PedrazaMagdalena</v>
      </c>
      <c r="W675" t="s">
        <v>1979</v>
      </c>
      <c r="X675">
        <v>675</v>
      </c>
    </row>
    <row r="676" spans="9:24" x14ac:dyDescent="0.25">
      <c r="I676" t="s">
        <v>1980</v>
      </c>
      <c r="J676" t="s">
        <v>726</v>
      </c>
      <c r="K676" t="str">
        <f t="shared" si="13"/>
        <v>PelayaCesar</v>
      </c>
      <c r="W676" t="s">
        <v>1981</v>
      </c>
      <c r="X676">
        <v>676</v>
      </c>
    </row>
    <row r="677" spans="9:24" x14ac:dyDescent="0.25">
      <c r="I677" t="s">
        <v>559</v>
      </c>
      <c r="J677" t="s">
        <v>219</v>
      </c>
      <c r="K677" t="str">
        <f t="shared" si="13"/>
        <v>PensilvaniaCaldas</v>
      </c>
      <c r="W677" t="s">
        <v>1982</v>
      </c>
      <c r="X677">
        <v>677</v>
      </c>
    </row>
    <row r="678" spans="9:24" x14ac:dyDescent="0.25">
      <c r="I678" t="s">
        <v>1983</v>
      </c>
      <c r="J678" t="s">
        <v>669</v>
      </c>
      <c r="K678" t="str">
        <f t="shared" si="13"/>
        <v>PeñolAntioquia</v>
      </c>
      <c r="W678" t="s">
        <v>1984</v>
      </c>
      <c r="X678">
        <v>678</v>
      </c>
    </row>
    <row r="679" spans="9:24" x14ac:dyDescent="0.25">
      <c r="I679" t="s">
        <v>457</v>
      </c>
      <c r="J679" t="s">
        <v>669</v>
      </c>
      <c r="K679" t="str">
        <f t="shared" si="13"/>
        <v>PequeAntioquia</v>
      </c>
      <c r="W679" t="s">
        <v>1985</v>
      </c>
      <c r="X679">
        <v>679</v>
      </c>
    </row>
    <row r="680" spans="9:24" x14ac:dyDescent="0.25">
      <c r="I680" t="s">
        <v>1986</v>
      </c>
      <c r="J680" t="s">
        <v>780</v>
      </c>
      <c r="K680" t="str">
        <f t="shared" si="13"/>
        <v>PereiraRisaralda</v>
      </c>
      <c r="W680" t="s">
        <v>1987</v>
      </c>
      <c r="X680">
        <v>680</v>
      </c>
    </row>
    <row r="681" spans="9:24" x14ac:dyDescent="0.25">
      <c r="I681" t="s">
        <v>1988</v>
      </c>
      <c r="J681" t="s">
        <v>717</v>
      </c>
      <c r="K681" t="str">
        <f t="shared" si="13"/>
        <v>PescaBoyaca</v>
      </c>
      <c r="W681" t="s">
        <v>1989</v>
      </c>
      <c r="X681">
        <v>681</v>
      </c>
    </row>
    <row r="682" spans="9:24" x14ac:dyDescent="0.25">
      <c r="I682" t="s">
        <v>1990</v>
      </c>
      <c r="J682" t="s">
        <v>735</v>
      </c>
      <c r="K682" t="str">
        <f t="shared" si="13"/>
        <v>PiamonteCauca</v>
      </c>
      <c r="W682" t="s">
        <v>1991</v>
      </c>
      <c r="X682">
        <v>682</v>
      </c>
    </row>
    <row r="683" spans="9:24" x14ac:dyDescent="0.25">
      <c r="I683" t="s">
        <v>560</v>
      </c>
      <c r="J683" t="s">
        <v>730</v>
      </c>
      <c r="K683" t="str">
        <f t="shared" si="13"/>
        <v>PiedecuestaSantander</v>
      </c>
      <c r="W683" t="s">
        <v>1992</v>
      </c>
      <c r="X683">
        <v>683</v>
      </c>
    </row>
    <row r="684" spans="9:24" x14ac:dyDescent="0.25">
      <c r="I684" t="s">
        <v>1993</v>
      </c>
      <c r="J684" t="s">
        <v>784</v>
      </c>
      <c r="K684" t="str">
        <f t="shared" si="13"/>
        <v>PiedrasTolima</v>
      </c>
      <c r="W684" t="s">
        <v>1994</v>
      </c>
      <c r="X684">
        <v>684</v>
      </c>
    </row>
    <row r="685" spans="9:24" x14ac:dyDescent="0.25">
      <c r="I685" t="s">
        <v>1995</v>
      </c>
      <c r="J685" t="s">
        <v>735</v>
      </c>
      <c r="K685" t="str">
        <f t="shared" si="13"/>
        <v>PiendamóCauca</v>
      </c>
      <c r="W685" t="s">
        <v>1996</v>
      </c>
      <c r="X685">
        <v>685</v>
      </c>
    </row>
    <row r="686" spans="9:24" x14ac:dyDescent="0.25">
      <c r="I686" t="s">
        <v>1997</v>
      </c>
      <c r="J686" t="s">
        <v>776</v>
      </c>
      <c r="K686" t="str">
        <f t="shared" si="13"/>
        <v>PijaoQuindio</v>
      </c>
      <c r="W686" t="s">
        <v>1998</v>
      </c>
      <c r="X686">
        <v>686</v>
      </c>
    </row>
    <row r="687" spans="9:24" x14ac:dyDescent="0.25">
      <c r="I687" t="s">
        <v>1999</v>
      </c>
      <c r="J687" t="s">
        <v>766</v>
      </c>
      <c r="K687" t="str">
        <f t="shared" si="13"/>
        <v>Pijiño del CarmenMagdalena</v>
      </c>
      <c r="W687" t="s">
        <v>2000</v>
      </c>
      <c r="X687">
        <v>687</v>
      </c>
    </row>
    <row r="688" spans="9:24" x14ac:dyDescent="0.25">
      <c r="I688" t="s">
        <v>2001</v>
      </c>
      <c r="J688" t="s">
        <v>730</v>
      </c>
      <c r="K688" t="str">
        <f t="shared" si="13"/>
        <v>PinchoteSantander</v>
      </c>
      <c r="W688" t="s">
        <v>2002</v>
      </c>
      <c r="X688">
        <v>688</v>
      </c>
    </row>
    <row r="689" spans="9:24" x14ac:dyDescent="0.25">
      <c r="I689" t="s">
        <v>2003</v>
      </c>
      <c r="J689" t="s">
        <v>712</v>
      </c>
      <c r="K689" t="str">
        <f t="shared" si="13"/>
        <v>PinillosBolivar</v>
      </c>
      <c r="W689" t="s">
        <v>2004</v>
      </c>
      <c r="X689">
        <v>689</v>
      </c>
    </row>
    <row r="690" spans="9:24" x14ac:dyDescent="0.25">
      <c r="I690" t="s">
        <v>2005</v>
      </c>
      <c r="J690" t="s">
        <v>702</v>
      </c>
      <c r="K690" t="str">
        <f t="shared" si="13"/>
        <v>PiojóAtlantico</v>
      </c>
      <c r="W690" t="s">
        <v>2006</v>
      </c>
      <c r="X690">
        <v>690</v>
      </c>
    </row>
    <row r="691" spans="9:24" x14ac:dyDescent="0.25">
      <c r="I691" t="s">
        <v>2007</v>
      </c>
      <c r="J691" t="s">
        <v>717</v>
      </c>
      <c r="K691" t="str">
        <f t="shared" si="13"/>
        <v>PisbaBoyaca</v>
      </c>
      <c r="W691" t="s">
        <v>2008</v>
      </c>
      <c r="X691">
        <v>691</v>
      </c>
    </row>
    <row r="692" spans="9:24" x14ac:dyDescent="0.25">
      <c r="I692" t="s">
        <v>2009</v>
      </c>
      <c r="J692" t="s">
        <v>708</v>
      </c>
      <c r="K692" t="str">
        <f t="shared" si="13"/>
        <v>PitalHuila</v>
      </c>
      <c r="W692" t="s">
        <v>2010</v>
      </c>
      <c r="X692">
        <v>692</v>
      </c>
    </row>
    <row r="693" spans="9:24" x14ac:dyDescent="0.25">
      <c r="I693" t="s">
        <v>336</v>
      </c>
      <c r="J693" t="s">
        <v>708</v>
      </c>
      <c r="K693" t="str">
        <f t="shared" si="13"/>
        <v>PitalitoHuila</v>
      </c>
      <c r="W693" t="s">
        <v>2011</v>
      </c>
      <c r="X693">
        <v>693</v>
      </c>
    </row>
    <row r="694" spans="9:24" x14ac:dyDescent="0.25">
      <c r="I694" t="s">
        <v>2012</v>
      </c>
      <c r="J694" t="s">
        <v>766</v>
      </c>
      <c r="K694" t="str">
        <f t="shared" si="13"/>
        <v>PivijayMagdalena</v>
      </c>
      <c r="W694" t="s">
        <v>2013</v>
      </c>
      <c r="X694">
        <v>694</v>
      </c>
    </row>
    <row r="695" spans="9:24" x14ac:dyDescent="0.25">
      <c r="I695" t="s">
        <v>337</v>
      </c>
      <c r="J695" t="s">
        <v>784</v>
      </c>
      <c r="K695" t="str">
        <f t="shared" si="13"/>
        <v>PlanadasTolima</v>
      </c>
      <c r="W695" t="s">
        <v>2014</v>
      </c>
      <c r="X695">
        <v>695</v>
      </c>
    </row>
    <row r="696" spans="9:24" x14ac:dyDescent="0.25">
      <c r="I696" t="s">
        <v>2015</v>
      </c>
      <c r="J696" t="s">
        <v>748</v>
      </c>
      <c r="K696" t="str">
        <f t="shared" si="13"/>
        <v>Planeta RicaCordoba</v>
      </c>
      <c r="W696" t="s">
        <v>2016</v>
      </c>
      <c r="X696">
        <v>696</v>
      </c>
    </row>
    <row r="697" spans="9:24" x14ac:dyDescent="0.25">
      <c r="I697" t="s">
        <v>2017</v>
      </c>
      <c r="J697" t="s">
        <v>766</v>
      </c>
      <c r="K697" t="str">
        <f t="shared" si="13"/>
        <v>PlatoMagdalena</v>
      </c>
      <c r="W697" t="s">
        <v>2018</v>
      </c>
      <c r="X697">
        <v>697</v>
      </c>
    </row>
    <row r="698" spans="9:24" x14ac:dyDescent="0.25">
      <c r="I698" t="s">
        <v>2019</v>
      </c>
      <c r="J698" t="s">
        <v>455</v>
      </c>
      <c r="K698" t="str">
        <f t="shared" si="13"/>
        <v>PolicarpaNariño</v>
      </c>
      <c r="W698" t="s">
        <v>2020</v>
      </c>
      <c r="X698">
        <v>698</v>
      </c>
    </row>
    <row r="699" spans="9:24" x14ac:dyDescent="0.25">
      <c r="I699" t="s">
        <v>2021</v>
      </c>
      <c r="J699" t="s">
        <v>702</v>
      </c>
      <c r="K699" t="str">
        <f t="shared" si="13"/>
        <v>PolonuevoAtlantico</v>
      </c>
      <c r="W699" t="s">
        <v>2022</v>
      </c>
      <c r="X699">
        <v>699</v>
      </c>
    </row>
    <row r="700" spans="9:24" x14ac:dyDescent="0.25">
      <c r="I700" t="s">
        <v>2023</v>
      </c>
      <c r="J700" t="s">
        <v>702</v>
      </c>
      <c r="K700" t="str">
        <f t="shared" si="13"/>
        <v>PonederaAtlantico</v>
      </c>
      <c r="W700" t="s">
        <v>2024</v>
      </c>
      <c r="X700">
        <v>700</v>
      </c>
    </row>
    <row r="701" spans="9:24" x14ac:dyDescent="0.25">
      <c r="I701" t="s">
        <v>2025</v>
      </c>
      <c r="J701" t="s">
        <v>735</v>
      </c>
      <c r="K701" t="str">
        <f t="shared" si="13"/>
        <v>PopayánCauca</v>
      </c>
      <c r="W701" t="s">
        <v>2026</v>
      </c>
      <c r="X701">
        <v>701</v>
      </c>
    </row>
    <row r="702" spans="9:24" x14ac:dyDescent="0.25">
      <c r="I702" t="s">
        <v>2027</v>
      </c>
      <c r="J702" t="s">
        <v>731</v>
      </c>
      <c r="K702" t="str">
        <f t="shared" si="13"/>
        <v>PoreCasanare</v>
      </c>
      <c r="W702" t="s">
        <v>2028</v>
      </c>
      <c r="X702">
        <v>702</v>
      </c>
    </row>
    <row r="703" spans="9:24" x14ac:dyDescent="0.25">
      <c r="I703" t="s">
        <v>2029</v>
      </c>
      <c r="J703" t="s">
        <v>455</v>
      </c>
      <c r="K703" t="str">
        <f t="shared" si="13"/>
        <v>PotosíNariño</v>
      </c>
      <c r="W703" t="s">
        <v>2030</v>
      </c>
      <c r="X703">
        <v>703</v>
      </c>
    </row>
    <row r="704" spans="9:24" x14ac:dyDescent="0.25">
      <c r="I704" t="s">
        <v>2031</v>
      </c>
      <c r="J704" t="s">
        <v>765</v>
      </c>
      <c r="K704" t="str">
        <f t="shared" si="13"/>
        <v>PraderaValle del Cauca</v>
      </c>
      <c r="W704" t="s">
        <v>2032</v>
      </c>
      <c r="X704">
        <v>704</v>
      </c>
    </row>
    <row r="705" spans="9:24" x14ac:dyDescent="0.25">
      <c r="I705" t="s">
        <v>2033</v>
      </c>
      <c r="J705" t="s">
        <v>784</v>
      </c>
      <c r="K705" t="str">
        <f t="shared" ref="K705:K768" si="14">_xlfn.CONCAT(TRIM(I705),TRIM(J705))</f>
        <v>PradoTolima</v>
      </c>
      <c r="W705" t="s">
        <v>2034</v>
      </c>
      <c r="X705">
        <v>705</v>
      </c>
    </row>
    <row r="706" spans="9:24" x14ac:dyDescent="0.25">
      <c r="I706" t="s">
        <v>561</v>
      </c>
      <c r="J706" t="s">
        <v>455</v>
      </c>
      <c r="K706" t="str">
        <f t="shared" si="14"/>
        <v>ProvidenciaNariño</v>
      </c>
      <c r="W706" t="s">
        <v>2035</v>
      </c>
      <c r="X706">
        <v>706</v>
      </c>
    </row>
    <row r="707" spans="9:24" x14ac:dyDescent="0.25">
      <c r="I707" t="s">
        <v>561</v>
      </c>
      <c r="J707" t="s">
        <v>698</v>
      </c>
      <c r="K707" t="str">
        <f t="shared" si="14"/>
        <v>ProvidenciaArchipielago de San Andres</v>
      </c>
      <c r="W707" t="s">
        <v>2036</v>
      </c>
      <c r="X707">
        <v>707</v>
      </c>
    </row>
    <row r="708" spans="9:24" x14ac:dyDescent="0.25">
      <c r="I708" t="s">
        <v>2037</v>
      </c>
      <c r="J708" t="s">
        <v>726</v>
      </c>
      <c r="K708" t="str">
        <f t="shared" si="14"/>
        <v>Pueblo BelloCesar</v>
      </c>
      <c r="W708" t="s">
        <v>2038</v>
      </c>
      <c r="X708">
        <v>708</v>
      </c>
    </row>
    <row r="709" spans="9:24" x14ac:dyDescent="0.25">
      <c r="I709" t="s">
        <v>555</v>
      </c>
      <c r="J709" t="s">
        <v>748</v>
      </c>
      <c r="K709" t="str">
        <f t="shared" si="14"/>
        <v>Pueblo NuevoCordoba</v>
      </c>
      <c r="W709" t="s">
        <v>2039</v>
      </c>
      <c r="X709">
        <v>709</v>
      </c>
    </row>
    <row r="710" spans="9:24" x14ac:dyDescent="0.25">
      <c r="I710" t="s">
        <v>2040</v>
      </c>
      <c r="J710" t="s">
        <v>780</v>
      </c>
      <c r="K710" t="str">
        <f t="shared" si="14"/>
        <v>Pueblo RicoRisaralda</v>
      </c>
      <c r="W710" t="s">
        <v>2041</v>
      </c>
      <c r="X710">
        <v>710</v>
      </c>
    </row>
    <row r="711" spans="9:24" x14ac:dyDescent="0.25">
      <c r="I711" t="s">
        <v>2042</v>
      </c>
      <c r="J711" t="s">
        <v>669</v>
      </c>
      <c r="K711" t="str">
        <f t="shared" si="14"/>
        <v>PueblorricoAntioquia</v>
      </c>
      <c r="W711" t="s">
        <v>2043</v>
      </c>
      <c r="X711">
        <v>711</v>
      </c>
    </row>
    <row r="712" spans="9:24" x14ac:dyDescent="0.25">
      <c r="I712" t="s">
        <v>2044</v>
      </c>
      <c r="J712" t="s">
        <v>766</v>
      </c>
      <c r="K712" t="str">
        <f t="shared" si="14"/>
        <v>PuebloviejoMagdalena</v>
      </c>
      <c r="W712" t="s">
        <v>2045</v>
      </c>
      <c r="X712">
        <v>712</v>
      </c>
    </row>
    <row r="713" spans="9:24" x14ac:dyDescent="0.25">
      <c r="I713" t="s">
        <v>2046</v>
      </c>
      <c r="J713" t="s">
        <v>730</v>
      </c>
      <c r="K713" t="str">
        <f t="shared" si="14"/>
        <v>Puente NacionalSantander</v>
      </c>
      <c r="W713" t="s">
        <v>2047</v>
      </c>
      <c r="X713">
        <v>713</v>
      </c>
    </row>
    <row r="714" spans="9:24" x14ac:dyDescent="0.25">
      <c r="I714" t="s">
        <v>2048</v>
      </c>
      <c r="J714" t="s">
        <v>455</v>
      </c>
      <c r="K714" t="str">
        <f t="shared" si="14"/>
        <v>PuerresNariño</v>
      </c>
      <c r="W714" t="s">
        <v>2049</v>
      </c>
      <c r="X714">
        <v>714</v>
      </c>
    </row>
    <row r="715" spans="9:24" x14ac:dyDescent="0.25">
      <c r="I715" t="s">
        <v>2050</v>
      </c>
      <c r="J715" t="s">
        <v>670</v>
      </c>
      <c r="K715" t="str">
        <f t="shared" si="14"/>
        <v>Puerto AlegríaAmazonas</v>
      </c>
      <c r="W715" t="s">
        <v>2051</v>
      </c>
      <c r="X715">
        <v>715</v>
      </c>
    </row>
    <row r="716" spans="9:24" x14ac:dyDescent="0.25">
      <c r="I716" t="s">
        <v>2052</v>
      </c>
      <c r="J716" t="s">
        <v>670</v>
      </c>
      <c r="K716" t="str">
        <f t="shared" si="14"/>
        <v>Puerto AricaAmazonas</v>
      </c>
      <c r="W716" t="s">
        <v>2053</v>
      </c>
      <c r="X716">
        <v>716</v>
      </c>
    </row>
    <row r="717" spans="9:24" x14ac:dyDescent="0.25">
      <c r="I717" t="s">
        <v>562</v>
      </c>
      <c r="J717" t="s">
        <v>773</v>
      </c>
      <c r="K717" t="str">
        <f t="shared" si="14"/>
        <v>Puerto AsísPutumayo</v>
      </c>
      <c r="W717" t="s">
        <v>2054</v>
      </c>
      <c r="X717">
        <v>717</v>
      </c>
    </row>
    <row r="718" spans="9:24" x14ac:dyDescent="0.25">
      <c r="I718" t="s">
        <v>458</v>
      </c>
      <c r="J718" t="s">
        <v>669</v>
      </c>
      <c r="K718" t="str">
        <f t="shared" si="14"/>
        <v>Puerto BerríoAntioquia</v>
      </c>
      <c r="W718" t="s">
        <v>2055</v>
      </c>
      <c r="X718">
        <v>718</v>
      </c>
    </row>
    <row r="719" spans="9:24" x14ac:dyDescent="0.25">
      <c r="I719" t="s">
        <v>2056</v>
      </c>
      <c r="J719" t="s">
        <v>717</v>
      </c>
      <c r="K719" t="str">
        <f t="shared" si="14"/>
        <v>Puerto BoyacáBoyaca</v>
      </c>
      <c r="W719" t="s">
        <v>2057</v>
      </c>
      <c r="X719">
        <v>719</v>
      </c>
    </row>
    <row r="720" spans="9:24" x14ac:dyDescent="0.25">
      <c r="I720" t="s">
        <v>2058</v>
      </c>
      <c r="J720" t="s">
        <v>773</v>
      </c>
      <c r="K720" t="str">
        <f t="shared" si="14"/>
        <v>Puerto CaicedoPutumayo</v>
      </c>
      <c r="W720" t="s">
        <v>2059</v>
      </c>
      <c r="X720">
        <v>720</v>
      </c>
    </row>
    <row r="721" spans="9:24" x14ac:dyDescent="0.25">
      <c r="I721" t="s">
        <v>339</v>
      </c>
      <c r="J721" t="s">
        <v>800</v>
      </c>
      <c r="K721" t="str">
        <f t="shared" si="14"/>
        <v>Puerto CarreñoVichada</v>
      </c>
      <c r="W721" t="s">
        <v>2060</v>
      </c>
      <c r="X721">
        <v>721</v>
      </c>
    </row>
    <row r="722" spans="9:24" x14ac:dyDescent="0.25">
      <c r="I722" t="s">
        <v>2061</v>
      </c>
      <c r="J722" t="s">
        <v>702</v>
      </c>
      <c r="K722" t="str">
        <f t="shared" si="14"/>
        <v>Puerto ColombiaAtlantico</v>
      </c>
      <c r="W722" t="s">
        <v>2062</v>
      </c>
      <c r="X722">
        <v>722</v>
      </c>
    </row>
    <row r="723" spans="9:24" x14ac:dyDescent="0.25">
      <c r="I723" t="s">
        <v>2061</v>
      </c>
      <c r="J723" t="s">
        <v>755</v>
      </c>
      <c r="K723" t="str">
        <f t="shared" si="14"/>
        <v>Puerto ColombiaGuainia</v>
      </c>
      <c r="W723" t="s">
        <v>2063</v>
      </c>
      <c r="X723">
        <v>723</v>
      </c>
    </row>
    <row r="724" spans="9:24" x14ac:dyDescent="0.25">
      <c r="I724" t="s">
        <v>2064</v>
      </c>
      <c r="J724" t="s">
        <v>697</v>
      </c>
      <c r="K724" t="str">
        <f t="shared" si="14"/>
        <v>Puerto ConcordiaMeta</v>
      </c>
      <c r="W724" t="s">
        <v>2065</v>
      </c>
      <c r="X724">
        <v>724</v>
      </c>
    </row>
    <row r="725" spans="9:24" x14ac:dyDescent="0.25">
      <c r="I725" t="s">
        <v>340</v>
      </c>
      <c r="J725" t="s">
        <v>748</v>
      </c>
      <c r="K725" t="str">
        <f t="shared" si="14"/>
        <v>Puerto EscondidoCordoba</v>
      </c>
      <c r="W725" t="s">
        <v>2066</v>
      </c>
      <c r="X725">
        <v>725</v>
      </c>
    </row>
    <row r="726" spans="9:24" x14ac:dyDescent="0.25">
      <c r="I726" t="s">
        <v>2067</v>
      </c>
      <c r="J726" t="s">
        <v>697</v>
      </c>
      <c r="K726" t="str">
        <f t="shared" si="14"/>
        <v>Puerto GaitánMeta</v>
      </c>
      <c r="W726" t="s">
        <v>2068</v>
      </c>
      <c r="X726">
        <v>726</v>
      </c>
    </row>
    <row r="727" spans="9:24" x14ac:dyDescent="0.25">
      <c r="I727" t="s">
        <v>2069</v>
      </c>
      <c r="J727" t="s">
        <v>773</v>
      </c>
      <c r="K727" t="str">
        <f t="shared" si="14"/>
        <v>Puerto GuzmánPutumayo</v>
      </c>
      <c r="W727" t="s">
        <v>2070</v>
      </c>
      <c r="X727">
        <v>727</v>
      </c>
    </row>
    <row r="728" spans="9:24" x14ac:dyDescent="0.25">
      <c r="I728" t="s">
        <v>563</v>
      </c>
      <c r="J728" t="s">
        <v>748</v>
      </c>
      <c r="K728" t="str">
        <f t="shared" si="14"/>
        <v>Puerto LibertadorCordoba</v>
      </c>
      <c r="W728" t="s">
        <v>2071</v>
      </c>
      <c r="X728">
        <v>728</v>
      </c>
    </row>
    <row r="729" spans="9:24" x14ac:dyDescent="0.25">
      <c r="I729" t="s">
        <v>2072</v>
      </c>
      <c r="J729" t="s">
        <v>697</v>
      </c>
      <c r="K729" t="str">
        <f t="shared" si="14"/>
        <v>Puerto LlerasMeta</v>
      </c>
      <c r="W729" t="s">
        <v>2073</v>
      </c>
      <c r="X729">
        <v>729</v>
      </c>
    </row>
    <row r="730" spans="9:24" x14ac:dyDescent="0.25">
      <c r="I730" t="s">
        <v>2074</v>
      </c>
      <c r="J730" t="s">
        <v>697</v>
      </c>
      <c r="K730" t="str">
        <f t="shared" si="14"/>
        <v>Puerto LópezMeta</v>
      </c>
      <c r="W730" t="s">
        <v>2075</v>
      </c>
      <c r="X730">
        <v>730</v>
      </c>
    </row>
    <row r="731" spans="9:24" x14ac:dyDescent="0.25">
      <c r="I731" t="s">
        <v>459</v>
      </c>
      <c r="J731" t="s">
        <v>669</v>
      </c>
      <c r="K731" t="str">
        <f t="shared" si="14"/>
        <v>Puerto NareAntioquia</v>
      </c>
      <c r="W731" t="s">
        <v>2076</v>
      </c>
      <c r="X731">
        <v>731</v>
      </c>
    </row>
    <row r="732" spans="9:24" x14ac:dyDescent="0.25">
      <c r="I732" t="s">
        <v>342</v>
      </c>
      <c r="J732" t="s">
        <v>670</v>
      </c>
      <c r="K732" t="str">
        <f t="shared" si="14"/>
        <v>Puerto NariñoAmazonas</v>
      </c>
      <c r="W732" t="s">
        <v>2077</v>
      </c>
      <c r="X732">
        <v>732</v>
      </c>
    </row>
    <row r="733" spans="9:24" x14ac:dyDescent="0.25">
      <c r="I733" t="s">
        <v>2078</v>
      </c>
      <c r="J733" t="s">
        <v>730</v>
      </c>
      <c r="K733" t="str">
        <f t="shared" si="14"/>
        <v>Puerto ParraSantander</v>
      </c>
      <c r="W733" t="s">
        <v>2079</v>
      </c>
      <c r="X733">
        <v>733</v>
      </c>
    </row>
    <row r="734" spans="9:24" x14ac:dyDescent="0.25">
      <c r="I734" t="s">
        <v>2080</v>
      </c>
      <c r="J734" t="s">
        <v>727</v>
      </c>
      <c r="K734" t="str">
        <f t="shared" si="14"/>
        <v>Puerto RicoCaqueta</v>
      </c>
      <c r="W734" t="s">
        <v>2081</v>
      </c>
      <c r="X734">
        <v>734</v>
      </c>
    </row>
    <row r="735" spans="9:24" x14ac:dyDescent="0.25">
      <c r="I735" t="s">
        <v>2080</v>
      </c>
      <c r="J735" t="s">
        <v>697</v>
      </c>
      <c r="K735" t="str">
        <f t="shared" si="14"/>
        <v>Puerto RicoMeta</v>
      </c>
      <c r="W735" t="s">
        <v>2082</v>
      </c>
      <c r="X735">
        <v>735</v>
      </c>
    </row>
    <row r="736" spans="9:24" x14ac:dyDescent="0.25">
      <c r="I736" t="s">
        <v>2083</v>
      </c>
      <c r="J736" t="s">
        <v>497</v>
      </c>
      <c r="K736" t="str">
        <f t="shared" si="14"/>
        <v>Puerto RondónArauca</v>
      </c>
      <c r="W736" t="s">
        <v>2084</v>
      </c>
      <c r="X736">
        <v>736</v>
      </c>
    </row>
    <row r="737" spans="9:24" x14ac:dyDescent="0.25">
      <c r="I737" t="s">
        <v>2085</v>
      </c>
      <c r="J737" t="s">
        <v>721</v>
      </c>
      <c r="K737" t="str">
        <f t="shared" si="14"/>
        <v>Puerto SalgarCundinamarca</v>
      </c>
      <c r="W737" t="s">
        <v>2086</v>
      </c>
      <c r="X737">
        <v>737</v>
      </c>
    </row>
    <row r="738" spans="9:24" x14ac:dyDescent="0.25">
      <c r="I738" t="s">
        <v>2087</v>
      </c>
      <c r="J738" t="s">
        <v>687</v>
      </c>
      <c r="K738" t="str">
        <f t="shared" si="14"/>
        <v>Puerto SantanderNorte de Santander</v>
      </c>
      <c r="W738" t="s">
        <v>2088</v>
      </c>
      <c r="X738">
        <v>738</v>
      </c>
    </row>
    <row r="739" spans="9:24" x14ac:dyDescent="0.25">
      <c r="I739" t="s">
        <v>2087</v>
      </c>
      <c r="J739" t="s">
        <v>670</v>
      </c>
      <c r="K739" t="str">
        <f t="shared" si="14"/>
        <v>Puerto SantanderAmazonas</v>
      </c>
      <c r="W739" t="s">
        <v>2089</v>
      </c>
      <c r="X739">
        <v>739</v>
      </c>
    </row>
    <row r="740" spans="9:24" x14ac:dyDescent="0.25">
      <c r="I740" t="s">
        <v>2090</v>
      </c>
      <c r="J740" t="s">
        <v>735</v>
      </c>
      <c r="K740" t="str">
        <f t="shared" si="14"/>
        <v>Puerto TejadaCauca</v>
      </c>
      <c r="W740" t="s">
        <v>2091</v>
      </c>
      <c r="X740">
        <v>740</v>
      </c>
    </row>
    <row r="741" spans="9:24" x14ac:dyDescent="0.25">
      <c r="I741" t="s">
        <v>460</v>
      </c>
      <c r="J741" t="s">
        <v>669</v>
      </c>
      <c r="K741" t="str">
        <f t="shared" si="14"/>
        <v>Puerto TriunfoAntioquia</v>
      </c>
      <c r="W741" t="s">
        <v>2092</v>
      </c>
      <c r="X741">
        <v>741</v>
      </c>
    </row>
    <row r="742" spans="9:24" x14ac:dyDescent="0.25">
      <c r="I742" t="s">
        <v>2093</v>
      </c>
      <c r="J742" t="s">
        <v>730</v>
      </c>
      <c r="K742" t="str">
        <f t="shared" si="14"/>
        <v>Puerto WilchesSantander</v>
      </c>
      <c r="W742" t="s">
        <v>2094</v>
      </c>
      <c r="X742">
        <v>742</v>
      </c>
    </row>
    <row r="743" spans="9:24" x14ac:dyDescent="0.25">
      <c r="I743" t="s">
        <v>2095</v>
      </c>
      <c r="J743" t="s">
        <v>721</v>
      </c>
      <c r="K743" t="str">
        <f t="shared" si="14"/>
        <v>PulíCundinamarca</v>
      </c>
      <c r="W743" t="s">
        <v>2096</v>
      </c>
      <c r="X743">
        <v>743</v>
      </c>
    </row>
    <row r="744" spans="9:24" x14ac:dyDescent="0.25">
      <c r="I744" t="s">
        <v>2097</v>
      </c>
      <c r="J744" t="s">
        <v>455</v>
      </c>
      <c r="K744" t="str">
        <f t="shared" si="14"/>
        <v>PupialesNariño</v>
      </c>
      <c r="W744" t="s">
        <v>2098</v>
      </c>
      <c r="X744">
        <v>744</v>
      </c>
    </row>
    <row r="745" spans="9:24" x14ac:dyDescent="0.25">
      <c r="I745" t="s">
        <v>2099</v>
      </c>
      <c r="J745" t="s">
        <v>735</v>
      </c>
      <c r="K745" t="str">
        <f t="shared" si="14"/>
        <v>PuracéCauca</v>
      </c>
      <c r="W745" t="s">
        <v>2100</v>
      </c>
      <c r="X745">
        <v>745</v>
      </c>
    </row>
    <row r="746" spans="9:24" x14ac:dyDescent="0.25">
      <c r="I746" t="s">
        <v>2101</v>
      </c>
      <c r="J746" t="s">
        <v>784</v>
      </c>
      <c r="K746" t="str">
        <f t="shared" si="14"/>
        <v>PurificaciónTolima</v>
      </c>
      <c r="W746" t="s">
        <v>2102</v>
      </c>
      <c r="X746">
        <v>746</v>
      </c>
    </row>
    <row r="747" spans="9:24" x14ac:dyDescent="0.25">
      <c r="I747" t="s">
        <v>2103</v>
      </c>
      <c r="J747" t="s">
        <v>748</v>
      </c>
      <c r="K747" t="str">
        <f t="shared" si="14"/>
        <v>PurísimaCordoba</v>
      </c>
      <c r="W747" t="s">
        <v>2104</v>
      </c>
      <c r="X747">
        <v>747</v>
      </c>
    </row>
    <row r="748" spans="9:24" x14ac:dyDescent="0.25">
      <c r="I748" t="s">
        <v>2105</v>
      </c>
      <c r="J748" t="s">
        <v>721</v>
      </c>
      <c r="K748" t="str">
        <f t="shared" si="14"/>
        <v>QuebradanegraCundinamarca</v>
      </c>
      <c r="W748" t="s">
        <v>2106</v>
      </c>
      <c r="X748">
        <v>748</v>
      </c>
    </row>
    <row r="749" spans="9:24" x14ac:dyDescent="0.25">
      <c r="I749" t="s">
        <v>343</v>
      </c>
      <c r="J749" t="s">
        <v>721</v>
      </c>
      <c r="K749" t="str">
        <f t="shared" si="14"/>
        <v>QuetameCundinamarca</v>
      </c>
      <c r="W749" t="s">
        <v>2107</v>
      </c>
      <c r="X749">
        <v>749</v>
      </c>
    </row>
    <row r="750" spans="9:24" x14ac:dyDescent="0.25">
      <c r="I750" t="s">
        <v>461</v>
      </c>
      <c r="J750" t="s">
        <v>701</v>
      </c>
      <c r="K750" t="str">
        <f t="shared" si="14"/>
        <v>QuibdóChoco</v>
      </c>
      <c r="W750" t="s">
        <v>2108</v>
      </c>
      <c r="X750">
        <v>750</v>
      </c>
    </row>
    <row r="751" spans="9:24" x14ac:dyDescent="0.25">
      <c r="I751" t="s">
        <v>2109</v>
      </c>
      <c r="J751" t="s">
        <v>776</v>
      </c>
      <c r="K751" t="str">
        <f t="shared" si="14"/>
        <v>QuimbayaQuindio</v>
      </c>
      <c r="W751" t="s">
        <v>2110</v>
      </c>
      <c r="X751">
        <v>751</v>
      </c>
    </row>
    <row r="752" spans="9:24" x14ac:dyDescent="0.25">
      <c r="I752" t="s">
        <v>2111</v>
      </c>
      <c r="J752" t="s">
        <v>780</v>
      </c>
      <c r="K752" t="str">
        <f t="shared" si="14"/>
        <v>QuinchíaRisaralda</v>
      </c>
      <c r="W752" t="s">
        <v>2112</v>
      </c>
      <c r="X752">
        <v>752</v>
      </c>
    </row>
    <row r="753" spans="9:24" x14ac:dyDescent="0.25">
      <c r="I753" t="s">
        <v>2113</v>
      </c>
      <c r="J753" t="s">
        <v>717</v>
      </c>
      <c r="K753" t="str">
        <f t="shared" si="14"/>
        <v>QuípamaBoyaca</v>
      </c>
      <c r="W753" t="s">
        <v>2114</v>
      </c>
      <c r="X753">
        <v>753</v>
      </c>
    </row>
    <row r="754" spans="9:24" x14ac:dyDescent="0.25">
      <c r="I754" t="s">
        <v>2115</v>
      </c>
      <c r="J754" t="s">
        <v>721</v>
      </c>
      <c r="K754" t="str">
        <f t="shared" si="14"/>
        <v>QuipileCundinamarca</v>
      </c>
      <c r="W754" t="s">
        <v>2116</v>
      </c>
      <c r="X754">
        <v>754</v>
      </c>
    </row>
    <row r="755" spans="9:24" x14ac:dyDescent="0.25">
      <c r="I755" t="s">
        <v>2117</v>
      </c>
      <c r="J755" t="s">
        <v>687</v>
      </c>
      <c r="K755" t="str">
        <f t="shared" si="14"/>
        <v>RagonvaliaNorte de Santander</v>
      </c>
      <c r="W755" t="s">
        <v>2118</v>
      </c>
      <c r="X755">
        <v>755</v>
      </c>
    </row>
    <row r="756" spans="9:24" x14ac:dyDescent="0.25">
      <c r="I756" t="s">
        <v>2119</v>
      </c>
      <c r="J756" t="s">
        <v>717</v>
      </c>
      <c r="K756" t="str">
        <f t="shared" si="14"/>
        <v>RamiriquíBoyaca</v>
      </c>
      <c r="W756" t="s">
        <v>2120</v>
      </c>
      <c r="X756">
        <v>756</v>
      </c>
    </row>
    <row r="757" spans="9:24" x14ac:dyDescent="0.25">
      <c r="I757" t="s">
        <v>345</v>
      </c>
      <c r="J757" t="s">
        <v>717</v>
      </c>
      <c r="K757" t="str">
        <f t="shared" si="14"/>
        <v>RáquiraBoyaca</v>
      </c>
      <c r="W757" t="s">
        <v>2121</v>
      </c>
      <c r="X757">
        <v>757</v>
      </c>
    </row>
    <row r="758" spans="9:24" x14ac:dyDescent="0.25">
      <c r="I758" t="s">
        <v>2122</v>
      </c>
      <c r="J758" t="s">
        <v>731</v>
      </c>
      <c r="K758" t="str">
        <f t="shared" si="14"/>
        <v>RecetorCasanare</v>
      </c>
      <c r="W758" t="s">
        <v>2123</v>
      </c>
      <c r="X758">
        <v>758</v>
      </c>
    </row>
    <row r="759" spans="9:24" x14ac:dyDescent="0.25">
      <c r="I759" t="s">
        <v>2124</v>
      </c>
      <c r="J759" t="s">
        <v>712</v>
      </c>
      <c r="K759" t="str">
        <f t="shared" si="14"/>
        <v>RegidorBolivar</v>
      </c>
      <c r="W759" t="s">
        <v>2125</v>
      </c>
      <c r="X759">
        <v>759</v>
      </c>
    </row>
    <row r="760" spans="9:24" x14ac:dyDescent="0.25">
      <c r="I760" t="s">
        <v>462</v>
      </c>
      <c r="J760" t="s">
        <v>669</v>
      </c>
      <c r="K760" t="str">
        <f t="shared" si="14"/>
        <v>RemediosAntioquia</v>
      </c>
      <c r="W760" t="s">
        <v>2126</v>
      </c>
      <c r="X760">
        <v>760</v>
      </c>
    </row>
    <row r="761" spans="9:24" x14ac:dyDescent="0.25">
      <c r="I761" t="s">
        <v>2127</v>
      </c>
      <c r="J761" t="s">
        <v>766</v>
      </c>
      <c r="K761" t="str">
        <f t="shared" si="14"/>
        <v>RemolinoMagdalena</v>
      </c>
      <c r="W761" t="s">
        <v>2128</v>
      </c>
      <c r="X761">
        <v>761</v>
      </c>
    </row>
    <row r="762" spans="9:24" x14ac:dyDescent="0.25">
      <c r="I762" t="s">
        <v>2129</v>
      </c>
      <c r="J762" t="s">
        <v>702</v>
      </c>
      <c r="K762" t="str">
        <f t="shared" si="14"/>
        <v>RepelónAtlantico</v>
      </c>
      <c r="W762" t="s">
        <v>2130</v>
      </c>
      <c r="X762">
        <v>762</v>
      </c>
    </row>
    <row r="763" spans="9:24" x14ac:dyDescent="0.25">
      <c r="I763" t="s">
        <v>2131</v>
      </c>
      <c r="J763" t="s">
        <v>697</v>
      </c>
      <c r="K763" t="str">
        <f t="shared" si="14"/>
        <v>RestrepoMeta</v>
      </c>
      <c r="W763" t="s">
        <v>2132</v>
      </c>
      <c r="X763">
        <v>763</v>
      </c>
    </row>
    <row r="764" spans="9:24" x14ac:dyDescent="0.25">
      <c r="I764" t="s">
        <v>2131</v>
      </c>
      <c r="J764" t="s">
        <v>765</v>
      </c>
      <c r="K764" t="str">
        <f t="shared" si="14"/>
        <v>RestrepoValle del Cauca</v>
      </c>
      <c r="W764" t="s">
        <v>2133</v>
      </c>
      <c r="X764">
        <v>764</v>
      </c>
    </row>
    <row r="765" spans="9:24" x14ac:dyDescent="0.25">
      <c r="I765" t="s">
        <v>2134</v>
      </c>
      <c r="J765" t="s">
        <v>669</v>
      </c>
      <c r="K765" t="str">
        <f t="shared" si="14"/>
        <v>RetiroAntioquia</v>
      </c>
      <c r="W765" t="s">
        <v>2135</v>
      </c>
      <c r="X765">
        <v>765</v>
      </c>
    </row>
    <row r="766" spans="9:24" x14ac:dyDescent="0.25">
      <c r="I766" t="s">
        <v>346</v>
      </c>
      <c r="J766" t="s">
        <v>721</v>
      </c>
      <c r="K766" t="str">
        <f t="shared" si="14"/>
        <v>RicaurteCundinamarca</v>
      </c>
      <c r="W766" t="s">
        <v>2136</v>
      </c>
      <c r="X766">
        <v>766</v>
      </c>
    </row>
    <row r="767" spans="9:24" x14ac:dyDescent="0.25">
      <c r="I767" t="s">
        <v>346</v>
      </c>
      <c r="J767" t="s">
        <v>455</v>
      </c>
      <c r="K767" t="str">
        <f t="shared" si="14"/>
        <v>RicaurteNariño</v>
      </c>
      <c r="W767" t="s">
        <v>2137</v>
      </c>
      <c r="X767">
        <v>767</v>
      </c>
    </row>
    <row r="768" spans="9:24" x14ac:dyDescent="0.25">
      <c r="I768" t="s">
        <v>2138</v>
      </c>
      <c r="J768" t="s">
        <v>726</v>
      </c>
      <c r="K768" t="str">
        <f t="shared" si="14"/>
        <v>Río de OroCesar</v>
      </c>
      <c r="W768" t="s">
        <v>2139</v>
      </c>
      <c r="X768">
        <v>768</v>
      </c>
    </row>
    <row r="769" spans="9:24" x14ac:dyDescent="0.25">
      <c r="I769" t="s">
        <v>2140</v>
      </c>
      <c r="J769" t="s">
        <v>701</v>
      </c>
      <c r="K769" t="str">
        <f t="shared" ref="K769:K832" si="15">_xlfn.CONCAT(TRIM(I769),TRIM(J769))</f>
        <v>Río IroChoco</v>
      </c>
      <c r="W769" t="s">
        <v>2141</v>
      </c>
      <c r="X769">
        <v>769</v>
      </c>
    </row>
    <row r="770" spans="9:24" x14ac:dyDescent="0.25">
      <c r="I770" t="s">
        <v>2142</v>
      </c>
      <c r="J770" t="s">
        <v>701</v>
      </c>
      <c r="K770" t="str">
        <f t="shared" si="15"/>
        <v>Río QuitoChoco</v>
      </c>
      <c r="W770" t="s">
        <v>2143</v>
      </c>
      <c r="X770">
        <v>770</v>
      </c>
    </row>
    <row r="771" spans="9:24" x14ac:dyDescent="0.25">
      <c r="I771" t="s">
        <v>2144</v>
      </c>
      <c r="J771" t="s">
        <v>712</v>
      </c>
      <c r="K771" t="str">
        <f t="shared" si="15"/>
        <v>Río ViejoBolivar</v>
      </c>
      <c r="W771" t="s">
        <v>2145</v>
      </c>
      <c r="X771">
        <v>771</v>
      </c>
    </row>
    <row r="772" spans="9:24" x14ac:dyDescent="0.25">
      <c r="I772" t="s">
        <v>564</v>
      </c>
      <c r="J772" t="s">
        <v>784</v>
      </c>
      <c r="K772" t="str">
        <f t="shared" si="15"/>
        <v>RioblancoTolima</v>
      </c>
      <c r="W772" t="s">
        <v>2146</v>
      </c>
      <c r="X772">
        <v>772</v>
      </c>
    </row>
    <row r="773" spans="9:24" x14ac:dyDescent="0.25">
      <c r="I773" t="s">
        <v>565</v>
      </c>
      <c r="J773" t="s">
        <v>765</v>
      </c>
      <c r="K773" t="str">
        <f t="shared" si="15"/>
        <v>RiofríoValle del Cauca</v>
      </c>
      <c r="W773" t="s">
        <v>2147</v>
      </c>
      <c r="X773">
        <v>773</v>
      </c>
    </row>
    <row r="774" spans="9:24" x14ac:dyDescent="0.25">
      <c r="I774" t="s">
        <v>2148</v>
      </c>
      <c r="J774" t="s">
        <v>760</v>
      </c>
      <c r="K774" t="str">
        <f t="shared" si="15"/>
        <v>RiohachaLa Guajira</v>
      </c>
      <c r="W774" t="s">
        <v>2149</v>
      </c>
      <c r="X774">
        <v>774</v>
      </c>
    </row>
    <row r="775" spans="9:24" x14ac:dyDescent="0.25">
      <c r="I775" t="s">
        <v>464</v>
      </c>
      <c r="J775" t="s">
        <v>669</v>
      </c>
      <c r="K775" t="str">
        <f t="shared" si="15"/>
        <v>RionegroAntioquia</v>
      </c>
      <c r="W775" t="s">
        <v>2150</v>
      </c>
      <c r="X775">
        <v>775</v>
      </c>
    </row>
    <row r="776" spans="9:24" x14ac:dyDescent="0.25">
      <c r="I776" t="s">
        <v>464</v>
      </c>
      <c r="J776" t="s">
        <v>730</v>
      </c>
      <c r="K776" t="str">
        <f t="shared" si="15"/>
        <v>RionegroSantander</v>
      </c>
      <c r="W776" t="s">
        <v>2151</v>
      </c>
      <c r="X776">
        <v>776</v>
      </c>
    </row>
    <row r="777" spans="9:24" x14ac:dyDescent="0.25">
      <c r="I777" t="s">
        <v>2152</v>
      </c>
      <c r="J777" t="s">
        <v>219</v>
      </c>
      <c r="K777" t="str">
        <f t="shared" si="15"/>
        <v>RiosucioCaldas</v>
      </c>
      <c r="W777" t="s">
        <v>2153</v>
      </c>
      <c r="X777">
        <v>777</v>
      </c>
    </row>
    <row r="778" spans="9:24" x14ac:dyDescent="0.25">
      <c r="I778" t="s">
        <v>2152</v>
      </c>
      <c r="J778" t="s">
        <v>701</v>
      </c>
      <c r="K778" t="str">
        <f t="shared" si="15"/>
        <v>RiosucioChoco</v>
      </c>
      <c r="W778" t="s">
        <v>2154</v>
      </c>
      <c r="X778">
        <v>778</v>
      </c>
    </row>
    <row r="779" spans="9:24" x14ac:dyDescent="0.25">
      <c r="I779" t="s">
        <v>780</v>
      </c>
      <c r="J779" t="s">
        <v>219</v>
      </c>
      <c r="K779" t="str">
        <f t="shared" si="15"/>
        <v>RisaraldaCaldas</v>
      </c>
      <c r="W779" t="s">
        <v>2155</v>
      </c>
      <c r="X779">
        <v>779</v>
      </c>
    </row>
    <row r="780" spans="9:24" x14ac:dyDescent="0.25">
      <c r="I780" t="s">
        <v>2156</v>
      </c>
      <c r="J780" t="s">
        <v>708</v>
      </c>
      <c r="K780" t="str">
        <f t="shared" si="15"/>
        <v>RiveraHuila</v>
      </c>
      <c r="W780" t="s">
        <v>2157</v>
      </c>
      <c r="X780">
        <v>780</v>
      </c>
    </row>
    <row r="781" spans="9:24" x14ac:dyDescent="0.25">
      <c r="I781" t="s">
        <v>2158</v>
      </c>
      <c r="J781" t="s">
        <v>455</v>
      </c>
      <c r="K781" t="str">
        <f t="shared" si="15"/>
        <v>Roberto PayánNariño</v>
      </c>
      <c r="W781" t="s">
        <v>2159</v>
      </c>
      <c r="X781">
        <v>781</v>
      </c>
    </row>
    <row r="782" spans="9:24" x14ac:dyDescent="0.25">
      <c r="I782" t="s">
        <v>2160</v>
      </c>
      <c r="J782" t="s">
        <v>765</v>
      </c>
      <c r="K782" t="str">
        <f t="shared" si="15"/>
        <v>RoldanilloValle del Cauca</v>
      </c>
      <c r="W782" t="s">
        <v>2161</v>
      </c>
      <c r="X782">
        <v>782</v>
      </c>
    </row>
    <row r="783" spans="9:24" x14ac:dyDescent="0.25">
      <c r="I783" t="s">
        <v>2162</v>
      </c>
      <c r="J783" t="s">
        <v>784</v>
      </c>
      <c r="K783" t="str">
        <f t="shared" si="15"/>
        <v>RoncesvallesTolima</v>
      </c>
      <c r="W783" t="s">
        <v>2163</v>
      </c>
      <c r="X783">
        <v>783</v>
      </c>
    </row>
    <row r="784" spans="9:24" x14ac:dyDescent="0.25">
      <c r="I784" t="s">
        <v>2164</v>
      </c>
      <c r="J784" t="s">
        <v>717</v>
      </c>
      <c r="K784" t="str">
        <f t="shared" si="15"/>
        <v>RondónBoyaca</v>
      </c>
      <c r="W784" t="s">
        <v>2165</v>
      </c>
      <c r="X784">
        <v>784</v>
      </c>
    </row>
    <row r="785" spans="9:24" x14ac:dyDescent="0.25">
      <c r="I785" t="s">
        <v>350</v>
      </c>
      <c r="J785" t="s">
        <v>735</v>
      </c>
      <c r="K785" t="str">
        <f t="shared" si="15"/>
        <v>RosasCauca</v>
      </c>
      <c r="W785" t="s">
        <v>2166</v>
      </c>
      <c r="X785">
        <v>785</v>
      </c>
    </row>
    <row r="786" spans="9:24" x14ac:dyDescent="0.25">
      <c r="I786" t="s">
        <v>566</v>
      </c>
      <c r="J786" t="s">
        <v>784</v>
      </c>
      <c r="K786" t="str">
        <f t="shared" si="15"/>
        <v>RoviraTolima</v>
      </c>
      <c r="W786" t="s">
        <v>2167</v>
      </c>
      <c r="X786">
        <v>786</v>
      </c>
    </row>
    <row r="787" spans="9:24" x14ac:dyDescent="0.25">
      <c r="I787" t="s">
        <v>2168</v>
      </c>
      <c r="J787" t="s">
        <v>730</v>
      </c>
      <c r="K787" t="str">
        <f t="shared" si="15"/>
        <v>Sabana de TorresSantander</v>
      </c>
      <c r="W787" t="s">
        <v>2169</v>
      </c>
      <c r="X787">
        <v>787</v>
      </c>
    </row>
    <row r="788" spans="9:24" x14ac:dyDescent="0.25">
      <c r="I788" t="s">
        <v>2170</v>
      </c>
      <c r="J788" t="s">
        <v>702</v>
      </c>
      <c r="K788" t="str">
        <f t="shared" si="15"/>
        <v>SabanagrandeAtlantico</v>
      </c>
      <c r="W788" t="s">
        <v>2171</v>
      </c>
      <c r="X788">
        <v>788</v>
      </c>
    </row>
    <row r="789" spans="9:24" x14ac:dyDescent="0.25">
      <c r="I789" t="s">
        <v>351</v>
      </c>
      <c r="J789" t="s">
        <v>669</v>
      </c>
      <c r="K789" t="str">
        <f t="shared" si="15"/>
        <v>SabanalargaAntioquia</v>
      </c>
      <c r="W789" t="s">
        <v>2172</v>
      </c>
      <c r="X789">
        <v>789</v>
      </c>
    </row>
    <row r="790" spans="9:24" x14ac:dyDescent="0.25">
      <c r="I790" t="s">
        <v>351</v>
      </c>
      <c r="J790" t="s">
        <v>702</v>
      </c>
      <c r="K790" t="str">
        <f t="shared" si="15"/>
        <v>SabanalargaAtlantico</v>
      </c>
      <c r="W790" t="s">
        <v>2173</v>
      </c>
      <c r="X790">
        <v>790</v>
      </c>
    </row>
    <row r="791" spans="9:24" x14ac:dyDescent="0.25">
      <c r="I791" t="s">
        <v>351</v>
      </c>
      <c r="J791" t="s">
        <v>731</v>
      </c>
      <c r="K791" t="str">
        <f t="shared" si="15"/>
        <v>SabanalargaCasanare</v>
      </c>
      <c r="W791" t="s">
        <v>2174</v>
      </c>
      <c r="X791">
        <v>791</v>
      </c>
    </row>
    <row r="792" spans="9:24" x14ac:dyDescent="0.25">
      <c r="I792" t="s">
        <v>2175</v>
      </c>
      <c r="J792" t="s">
        <v>766</v>
      </c>
      <c r="K792" t="str">
        <f t="shared" si="15"/>
        <v>Sabanas de San AngelMagdalena</v>
      </c>
      <c r="W792" t="s">
        <v>2176</v>
      </c>
      <c r="X792">
        <v>792</v>
      </c>
    </row>
    <row r="793" spans="9:24" x14ac:dyDescent="0.25">
      <c r="I793" t="s">
        <v>2177</v>
      </c>
      <c r="J793" t="s">
        <v>669</v>
      </c>
      <c r="K793" t="str">
        <f t="shared" si="15"/>
        <v>SabanetaAntioquia</v>
      </c>
      <c r="W793" t="s">
        <v>2178</v>
      </c>
      <c r="X793">
        <v>793</v>
      </c>
    </row>
    <row r="794" spans="9:24" x14ac:dyDescent="0.25">
      <c r="I794" t="s">
        <v>352</v>
      </c>
      <c r="J794" t="s">
        <v>717</v>
      </c>
      <c r="K794" t="str">
        <f t="shared" si="15"/>
        <v>SaboyáBoyaca</v>
      </c>
      <c r="W794" t="s">
        <v>2179</v>
      </c>
      <c r="X794">
        <v>794</v>
      </c>
    </row>
    <row r="795" spans="9:24" x14ac:dyDescent="0.25">
      <c r="I795" t="s">
        <v>2180</v>
      </c>
      <c r="J795" t="s">
        <v>731</v>
      </c>
      <c r="K795" t="str">
        <f t="shared" si="15"/>
        <v>SácamaCasanare</v>
      </c>
      <c r="W795" t="s">
        <v>2181</v>
      </c>
      <c r="X795">
        <v>795</v>
      </c>
    </row>
    <row r="796" spans="9:24" x14ac:dyDescent="0.25">
      <c r="I796" t="s">
        <v>2182</v>
      </c>
      <c r="J796" t="s">
        <v>717</v>
      </c>
      <c r="K796" t="str">
        <f t="shared" si="15"/>
        <v>SáchicaBoyaca</v>
      </c>
      <c r="W796" t="s">
        <v>2183</v>
      </c>
      <c r="X796">
        <v>796</v>
      </c>
    </row>
    <row r="797" spans="9:24" x14ac:dyDescent="0.25">
      <c r="I797" t="s">
        <v>2184</v>
      </c>
      <c r="J797" t="s">
        <v>748</v>
      </c>
      <c r="K797" t="str">
        <f t="shared" si="15"/>
        <v>SahagúnCordoba</v>
      </c>
      <c r="W797" t="s">
        <v>2185</v>
      </c>
      <c r="X797">
        <v>797</v>
      </c>
    </row>
    <row r="798" spans="9:24" x14ac:dyDescent="0.25">
      <c r="I798" t="s">
        <v>2186</v>
      </c>
      <c r="J798" t="s">
        <v>708</v>
      </c>
      <c r="K798" t="str">
        <f t="shared" si="15"/>
        <v>SaladoblancoHuila</v>
      </c>
      <c r="W798" t="s">
        <v>2187</v>
      </c>
      <c r="X798">
        <v>798</v>
      </c>
    </row>
    <row r="799" spans="9:24" x14ac:dyDescent="0.25">
      <c r="I799" t="s">
        <v>353</v>
      </c>
      <c r="J799" t="s">
        <v>219</v>
      </c>
      <c r="K799" t="str">
        <f t="shared" si="15"/>
        <v>SalaminaCaldas</v>
      </c>
      <c r="W799" t="s">
        <v>2188</v>
      </c>
      <c r="X799">
        <v>799</v>
      </c>
    </row>
    <row r="800" spans="9:24" x14ac:dyDescent="0.25">
      <c r="I800" t="s">
        <v>353</v>
      </c>
      <c r="J800" t="s">
        <v>766</v>
      </c>
      <c r="K800" t="str">
        <f t="shared" si="15"/>
        <v>SalaminaMagdalena</v>
      </c>
      <c r="W800" t="s">
        <v>2189</v>
      </c>
      <c r="X800">
        <v>800</v>
      </c>
    </row>
    <row r="801" spans="9:24" x14ac:dyDescent="0.25">
      <c r="I801" t="s">
        <v>2190</v>
      </c>
      <c r="J801" t="s">
        <v>687</v>
      </c>
      <c r="K801" t="str">
        <f t="shared" si="15"/>
        <v>SalazarNorte de Santander</v>
      </c>
      <c r="W801" t="s">
        <v>2191</v>
      </c>
      <c r="X801">
        <v>801</v>
      </c>
    </row>
    <row r="802" spans="9:24" x14ac:dyDescent="0.25">
      <c r="I802" t="s">
        <v>2192</v>
      </c>
      <c r="J802" t="s">
        <v>784</v>
      </c>
      <c r="K802" t="str">
        <f t="shared" si="15"/>
        <v>SaldañaTolima</v>
      </c>
      <c r="W802" t="s">
        <v>2193</v>
      </c>
      <c r="X802">
        <v>802</v>
      </c>
    </row>
    <row r="803" spans="9:24" x14ac:dyDescent="0.25">
      <c r="I803" t="s">
        <v>2194</v>
      </c>
      <c r="J803" t="s">
        <v>776</v>
      </c>
      <c r="K803" t="str">
        <f t="shared" si="15"/>
        <v>SalentoQuindio</v>
      </c>
      <c r="W803" t="s">
        <v>2195</v>
      </c>
      <c r="X803">
        <v>803</v>
      </c>
    </row>
    <row r="804" spans="9:24" x14ac:dyDescent="0.25">
      <c r="I804" t="s">
        <v>355</v>
      </c>
      <c r="J804" t="s">
        <v>669</v>
      </c>
      <c r="K804" t="str">
        <f t="shared" si="15"/>
        <v>SalgarAntioquia</v>
      </c>
      <c r="W804" t="s">
        <v>2196</v>
      </c>
      <c r="X804">
        <v>804</v>
      </c>
    </row>
    <row r="805" spans="9:24" x14ac:dyDescent="0.25">
      <c r="I805" t="s">
        <v>356</v>
      </c>
      <c r="J805" t="s">
        <v>717</v>
      </c>
      <c r="K805" t="str">
        <f t="shared" si="15"/>
        <v>SamacáBoyaca</v>
      </c>
      <c r="W805" t="s">
        <v>2197</v>
      </c>
      <c r="X805">
        <v>805</v>
      </c>
    </row>
    <row r="806" spans="9:24" x14ac:dyDescent="0.25">
      <c r="I806" t="s">
        <v>2198</v>
      </c>
      <c r="J806" t="s">
        <v>219</v>
      </c>
      <c r="K806" t="str">
        <f t="shared" si="15"/>
        <v>SamanáCaldas</v>
      </c>
      <c r="W806" t="s">
        <v>2199</v>
      </c>
      <c r="X806">
        <v>806</v>
      </c>
    </row>
    <row r="807" spans="9:24" x14ac:dyDescent="0.25">
      <c r="I807" t="s">
        <v>357</v>
      </c>
      <c r="J807" t="s">
        <v>455</v>
      </c>
      <c r="K807" t="str">
        <f t="shared" si="15"/>
        <v>SamaniegoNariño</v>
      </c>
      <c r="W807" t="s">
        <v>2200</v>
      </c>
      <c r="X807">
        <v>807</v>
      </c>
    </row>
    <row r="808" spans="9:24" x14ac:dyDescent="0.25">
      <c r="I808" t="s">
        <v>2201</v>
      </c>
      <c r="J808" t="s">
        <v>787</v>
      </c>
      <c r="K808" t="str">
        <f t="shared" si="15"/>
        <v>SampuésSucre</v>
      </c>
      <c r="W808" t="s">
        <v>2202</v>
      </c>
      <c r="X808">
        <v>808</v>
      </c>
    </row>
    <row r="809" spans="9:24" x14ac:dyDescent="0.25">
      <c r="I809" t="s">
        <v>358</v>
      </c>
      <c r="J809" t="s">
        <v>708</v>
      </c>
      <c r="K809" t="str">
        <f t="shared" si="15"/>
        <v>San AgustínHuila</v>
      </c>
      <c r="W809" t="s">
        <v>2203</v>
      </c>
      <c r="X809">
        <v>809</v>
      </c>
    </row>
    <row r="810" spans="9:24" x14ac:dyDescent="0.25">
      <c r="I810" t="s">
        <v>2204</v>
      </c>
      <c r="J810" t="s">
        <v>726</v>
      </c>
      <c r="K810" t="str">
        <f t="shared" si="15"/>
        <v>San AlbertoCesar</v>
      </c>
      <c r="W810" t="s">
        <v>2205</v>
      </c>
      <c r="X810">
        <v>810</v>
      </c>
    </row>
    <row r="811" spans="9:24" x14ac:dyDescent="0.25">
      <c r="I811" t="s">
        <v>2206</v>
      </c>
      <c r="J811" t="s">
        <v>730</v>
      </c>
      <c r="K811" t="str">
        <f t="shared" si="15"/>
        <v>San AndrésSantander</v>
      </c>
      <c r="W811" t="s">
        <v>2207</v>
      </c>
      <c r="X811">
        <v>811</v>
      </c>
    </row>
    <row r="812" spans="9:24" x14ac:dyDescent="0.25">
      <c r="I812" t="s">
        <v>2206</v>
      </c>
      <c r="J812" t="s">
        <v>698</v>
      </c>
      <c r="K812" t="str">
        <f t="shared" si="15"/>
        <v>San AndrésArchipielago de San Andres</v>
      </c>
      <c r="W812" t="s">
        <v>2208</v>
      </c>
      <c r="X812">
        <v>812</v>
      </c>
    </row>
    <row r="813" spans="9:24" x14ac:dyDescent="0.25">
      <c r="I813" t="s">
        <v>361</v>
      </c>
      <c r="J813" t="s">
        <v>669</v>
      </c>
      <c r="K813" t="str">
        <f t="shared" si="15"/>
        <v>San Andrés de CuerquíaAntioquia</v>
      </c>
      <c r="W813" t="s">
        <v>2209</v>
      </c>
      <c r="X813">
        <v>813</v>
      </c>
    </row>
    <row r="814" spans="9:24" x14ac:dyDescent="0.25">
      <c r="I814" t="s">
        <v>2210</v>
      </c>
      <c r="J814" t="s">
        <v>455</v>
      </c>
      <c r="K814" t="str">
        <f t="shared" si="15"/>
        <v>San Andres de TumacoNariño</v>
      </c>
      <c r="W814" t="s">
        <v>2211</v>
      </c>
      <c r="X814">
        <v>814</v>
      </c>
    </row>
    <row r="815" spans="9:24" x14ac:dyDescent="0.25">
      <c r="I815" t="s">
        <v>2212</v>
      </c>
      <c r="J815" t="s">
        <v>748</v>
      </c>
      <c r="K815" t="str">
        <f t="shared" si="15"/>
        <v>San Andrés SotaventoCordoba</v>
      </c>
      <c r="W815" t="s">
        <v>2213</v>
      </c>
      <c r="X815">
        <v>815</v>
      </c>
    </row>
    <row r="816" spans="9:24" x14ac:dyDescent="0.25">
      <c r="I816" t="s">
        <v>2214</v>
      </c>
      <c r="J816" t="s">
        <v>748</v>
      </c>
      <c r="K816" t="str">
        <f t="shared" si="15"/>
        <v>San AnteroCordoba</v>
      </c>
      <c r="W816" t="s">
        <v>2215</v>
      </c>
      <c r="X816">
        <v>816</v>
      </c>
    </row>
    <row r="817" spans="9:24" x14ac:dyDescent="0.25">
      <c r="I817" t="s">
        <v>362</v>
      </c>
      <c r="J817" t="s">
        <v>784</v>
      </c>
      <c r="K817" t="str">
        <f t="shared" si="15"/>
        <v>San AntonioTolima</v>
      </c>
      <c r="W817" t="s">
        <v>2216</v>
      </c>
      <c r="X817">
        <v>817</v>
      </c>
    </row>
    <row r="818" spans="9:24" x14ac:dyDescent="0.25">
      <c r="I818" t="s">
        <v>2217</v>
      </c>
      <c r="J818" t="s">
        <v>721</v>
      </c>
      <c r="K818" t="str">
        <f t="shared" si="15"/>
        <v>San Antonio del TequendamaCundinamarca</v>
      </c>
      <c r="W818" t="s">
        <v>2218</v>
      </c>
      <c r="X818">
        <v>818</v>
      </c>
    </row>
    <row r="819" spans="9:24" x14ac:dyDescent="0.25">
      <c r="I819" t="s">
        <v>2219</v>
      </c>
      <c r="J819" t="s">
        <v>730</v>
      </c>
      <c r="K819" t="str">
        <f t="shared" si="15"/>
        <v>San BenitoSantander</v>
      </c>
      <c r="W819" t="s">
        <v>2220</v>
      </c>
      <c r="X819">
        <v>819</v>
      </c>
    </row>
    <row r="820" spans="9:24" x14ac:dyDescent="0.25">
      <c r="I820" t="s">
        <v>2221</v>
      </c>
      <c r="J820" t="s">
        <v>787</v>
      </c>
      <c r="K820" t="str">
        <f t="shared" si="15"/>
        <v>San Benito AbadSucre</v>
      </c>
      <c r="W820" t="s">
        <v>2222</v>
      </c>
      <c r="X820">
        <v>820</v>
      </c>
    </row>
    <row r="821" spans="9:24" x14ac:dyDescent="0.25">
      <c r="I821" t="s">
        <v>2223</v>
      </c>
      <c r="J821" t="s">
        <v>721</v>
      </c>
      <c r="K821" t="str">
        <f t="shared" si="15"/>
        <v>San BernardoCundinamarca</v>
      </c>
      <c r="W821" t="s">
        <v>2224</v>
      </c>
      <c r="X821">
        <v>821</v>
      </c>
    </row>
    <row r="822" spans="9:24" x14ac:dyDescent="0.25">
      <c r="I822" t="s">
        <v>2223</v>
      </c>
      <c r="J822" t="s">
        <v>455</v>
      </c>
      <c r="K822" t="str">
        <f t="shared" si="15"/>
        <v>San BernardoNariño</v>
      </c>
      <c r="W822" t="s">
        <v>2225</v>
      </c>
      <c r="X822">
        <v>822</v>
      </c>
    </row>
    <row r="823" spans="9:24" x14ac:dyDescent="0.25">
      <c r="I823" t="s">
        <v>2226</v>
      </c>
      <c r="J823" t="s">
        <v>748</v>
      </c>
      <c r="K823" t="str">
        <f t="shared" si="15"/>
        <v>San Bernardo del VientoCordoba</v>
      </c>
      <c r="W823" t="s">
        <v>2227</v>
      </c>
      <c r="X823">
        <v>823</v>
      </c>
    </row>
    <row r="824" spans="9:24" x14ac:dyDescent="0.25">
      <c r="I824" t="s">
        <v>2228</v>
      </c>
      <c r="J824" t="s">
        <v>687</v>
      </c>
      <c r="K824" t="str">
        <f t="shared" si="15"/>
        <v>San CalixtoNorte de Santander</v>
      </c>
      <c r="W824" t="s">
        <v>2229</v>
      </c>
      <c r="X824">
        <v>824</v>
      </c>
    </row>
    <row r="825" spans="9:24" x14ac:dyDescent="0.25">
      <c r="I825" t="s">
        <v>363</v>
      </c>
      <c r="J825" t="s">
        <v>669</v>
      </c>
      <c r="K825" t="str">
        <f t="shared" si="15"/>
        <v>San CarlosAntioquia</v>
      </c>
      <c r="W825" t="s">
        <v>2230</v>
      </c>
      <c r="X825">
        <v>825</v>
      </c>
    </row>
    <row r="826" spans="9:24" x14ac:dyDescent="0.25">
      <c r="I826" t="s">
        <v>363</v>
      </c>
      <c r="J826" t="s">
        <v>748</v>
      </c>
      <c r="K826" t="str">
        <f t="shared" si="15"/>
        <v>San CarlosCordoba</v>
      </c>
      <c r="W826" t="s">
        <v>2231</v>
      </c>
      <c r="X826">
        <v>826</v>
      </c>
    </row>
    <row r="827" spans="9:24" x14ac:dyDescent="0.25">
      <c r="I827" t="s">
        <v>2232</v>
      </c>
      <c r="J827" t="s">
        <v>697</v>
      </c>
      <c r="K827" t="str">
        <f t="shared" si="15"/>
        <v>San Carlos de GuaroaMeta</v>
      </c>
      <c r="W827" t="s">
        <v>2233</v>
      </c>
      <c r="X827">
        <v>827</v>
      </c>
    </row>
    <row r="828" spans="9:24" x14ac:dyDescent="0.25">
      <c r="I828" t="s">
        <v>2234</v>
      </c>
      <c r="J828" t="s">
        <v>721</v>
      </c>
      <c r="K828" t="str">
        <f t="shared" si="15"/>
        <v>San CayetanoCundinamarca</v>
      </c>
      <c r="W828" t="s">
        <v>2235</v>
      </c>
      <c r="X828">
        <v>828</v>
      </c>
    </row>
    <row r="829" spans="9:24" x14ac:dyDescent="0.25">
      <c r="I829" t="s">
        <v>2234</v>
      </c>
      <c r="J829" t="s">
        <v>687</v>
      </c>
      <c r="K829" t="str">
        <f t="shared" si="15"/>
        <v>San CayetanoNorte de Santander</v>
      </c>
      <c r="W829" t="s">
        <v>2236</v>
      </c>
      <c r="X829">
        <v>829</v>
      </c>
    </row>
    <row r="830" spans="9:24" x14ac:dyDescent="0.25">
      <c r="I830" t="s">
        <v>2237</v>
      </c>
      <c r="J830" t="s">
        <v>712</v>
      </c>
      <c r="K830" t="str">
        <f t="shared" si="15"/>
        <v>San CristóbalBolivar</v>
      </c>
      <c r="W830" t="s">
        <v>2238</v>
      </c>
      <c r="X830">
        <v>830</v>
      </c>
    </row>
    <row r="831" spans="9:24" x14ac:dyDescent="0.25">
      <c r="I831" t="s">
        <v>2239</v>
      </c>
      <c r="J831" t="s">
        <v>726</v>
      </c>
      <c r="K831" t="str">
        <f t="shared" si="15"/>
        <v>San DiegoCesar</v>
      </c>
      <c r="W831" t="s">
        <v>2240</v>
      </c>
      <c r="X831">
        <v>831</v>
      </c>
    </row>
    <row r="832" spans="9:24" x14ac:dyDescent="0.25">
      <c r="I832" t="s">
        <v>2241</v>
      </c>
      <c r="J832" t="s">
        <v>717</v>
      </c>
      <c r="K832" t="str">
        <f t="shared" si="15"/>
        <v>San EduardoBoyaca</v>
      </c>
      <c r="W832" t="s">
        <v>2242</v>
      </c>
      <c r="X832">
        <v>832</v>
      </c>
    </row>
    <row r="833" spans="9:24" x14ac:dyDescent="0.25">
      <c r="I833" t="s">
        <v>2243</v>
      </c>
      <c r="J833" t="s">
        <v>712</v>
      </c>
      <c r="K833" t="str">
        <f t="shared" ref="K833:K896" si="16">_xlfn.CONCAT(TRIM(I833),TRIM(J833))</f>
        <v>San EstanislaoBolivar</v>
      </c>
      <c r="W833" t="s">
        <v>2244</v>
      </c>
      <c r="X833">
        <v>833</v>
      </c>
    </row>
    <row r="834" spans="9:24" x14ac:dyDescent="0.25">
      <c r="I834" t="s">
        <v>2245</v>
      </c>
      <c r="J834" t="s">
        <v>755</v>
      </c>
      <c r="K834" t="str">
        <f t="shared" si="16"/>
        <v>San FelipeGuainia</v>
      </c>
      <c r="W834" t="s">
        <v>2246</v>
      </c>
      <c r="X834">
        <v>834</v>
      </c>
    </row>
    <row r="835" spans="9:24" x14ac:dyDescent="0.25">
      <c r="I835" t="s">
        <v>2247</v>
      </c>
      <c r="J835" t="s">
        <v>712</v>
      </c>
      <c r="K835" t="str">
        <f t="shared" si="16"/>
        <v>San FernandoBolivar</v>
      </c>
      <c r="W835" t="s">
        <v>2248</v>
      </c>
      <c r="X835">
        <v>835</v>
      </c>
    </row>
    <row r="836" spans="9:24" x14ac:dyDescent="0.25">
      <c r="I836" t="s">
        <v>364</v>
      </c>
      <c r="J836" t="s">
        <v>669</v>
      </c>
      <c r="K836" t="str">
        <f t="shared" si="16"/>
        <v>San FranciscoAntioquia</v>
      </c>
      <c r="W836" t="s">
        <v>2249</v>
      </c>
      <c r="X836">
        <v>836</v>
      </c>
    </row>
    <row r="837" spans="9:24" x14ac:dyDescent="0.25">
      <c r="I837" t="s">
        <v>364</v>
      </c>
      <c r="J837" t="s">
        <v>721</v>
      </c>
      <c r="K837" t="str">
        <f t="shared" si="16"/>
        <v>San FranciscoCundinamarca</v>
      </c>
      <c r="W837" t="s">
        <v>2250</v>
      </c>
      <c r="X837">
        <v>837</v>
      </c>
    </row>
    <row r="838" spans="9:24" x14ac:dyDescent="0.25">
      <c r="I838" t="s">
        <v>364</v>
      </c>
      <c r="J838" t="s">
        <v>773</v>
      </c>
      <c r="K838" t="str">
        <f t="shared" si="16"/>
        <v>San FranciscoPutumayo</v>
      </c>
      <c r="W838" t="s">
        <v>2251</v>
      </c>
      <c r="X838">
        <v>838</v>
      </c>
    </row>
    <row r="839" spans="9:24" x14ac:dyDescent="0.25">
      <c r="I839" t="s">
        <v>365</v>
      </c>
      <c r="J839" t="s">
        <v>730</v>
      </c>
      <c r="K839" t="str">
        <f t="shared" si="16"/>
        <v>San GilSantander</v>
      </c>
      <c r="W839" t="s">
        <v>2252</v>
      </c>
      <c r="X839">
        <v>839</v>
      </c>
    </row>
    <row r="840" spans="9:24" x14ac:dyDescent="0.25">
      <c r="I840" t="s">
        <v>2253</v>
      </c>
      <c r="J840" t="s">
        <v>712</v>
      </c>
      <c r="K840" t="str">
        <f t="shared" si="16"/>
        <v>San JacintoBolivar</v>
      </c>
      <c r="W840" t="s">
        <v>2254</v>
      </c>
      <c r="X840">
        <v>840</v>
      </c>
    </row>
    <row r="841" spans="9:24" x14ac:dyDescent="0.25">
      <c r="I841" t="s">
        <v>2255</v>
      </c>
      <c r="J841" t="s">
        <v>712</v>
      </c>
      <c r="K841" t="str">
        <f t="shared" si="16"/>
        <v>San Jacinto del CaucaBolivar</v>
      </c>
      <c r="W841" t="s">
        <v>2256</v>
      </c>
      <c r="X841">
        <v>841</v>
      </c>
    </row>
    <row r="842" spans="9:24" x14ac:dyDescent="0.25">
      <c r="I842" t="s">
        <v>2257</v>
      </c>
      <c r="J842" t="s">
        <v>669</v>
      </c>
      <c r="K842" t="str">
        <f t="shared" si="16"/>
        <v>San JerónimoAntioquia</v>
      </c>
      <c r="W842" t="s">
        <v>2258</v>
      </c>
      <c r="X842">
        <v>842</v>
      </c>
    </row>
    <row r="843" spans="9:24" x14ac:dyDescent="0.25">
      <c r="I843" t="s">
        <v>2259</v>
      </c>
      <c r="J843" t="s">
        <v>730</v>
      </c>
      <c r="K843" t="str">
        <f t="shared" si="16"/>
        <v>San JoaquínSantander</v>
      </c>
      <c r="W843" t="s">
        <v>2260</v>
      </c>
      <c r="X843">
        <v>843</v>
      </c>
    </row>
    <row r="844" spans="9:24" x14ac:dyDescent="0.25">
      <c r="I844" t="s">
        <v>571</v>
      </c>
      <c r="J844" t="s">
        <v>219</v>
      </c>
      <c r="K844" t="str">
        <f t="shared" si="16"/>
        <v>San JoséCaldas</v>
      </c>
      <c r="W844" t="s">
        <v>2261</v>
      </c>
      <c r="X844">
        <v>844</v>
      </c>
    </row>
    <row r="845" spans="9:24" x14ac:dyDescent="0.25">
      <c r="I845" t="s">
        <v>366</v>
      </c>
      <c r="J845" t="s">
        <v>669</v>
      </c>
      <c r="K845" t="str">
        <f t="shared" si="16"/>
        <v>San José de La MontañaAntioquia</v>
      </c>
      <c r="W845" t="s">
        <v>2262</v>
      </c>
      <c r="X845">
        <v>845</v>
      </c>
    </row>
    <row r="846" spans="9:24" x14ac:dyDescent="0.25">
      <c r="I846" t="s">
        <v>2263</v>
      </c>
      <c r="J846" t="s">
        <v>730</v>
      </c>
      <c r="K846" t="str">
        <f t="shared" si="16"/>
        <v>San José de MirandaSantander</v>
      </c>
      <c r="W846" t="s">
        <v>2264</v>
      </c>
      <c r="X846">
        <v>846</v>
      </c>
    </row>
    <row r="847" spans="9:24" x14ac:dyDescent="0.25">
      <c r="I847" t="s">
        <v>2265</v>
      </c>
      <c r="J847" t="s">
        <v>717</v>
      </c>
      <c r="K847" t="str">
        <f t="shared" si="16"/>
        <v>San José de PareBoyaca</v>
      </c>
      <c r="W847" t="s">
        <v>2266</v>
      </c>
      <c r="X847">
        <v>847</v>
      </c>
    </row>
    <row r="848" spans="9:24" x14ac:dyDescent="0.25">
      <c r="I848" t="s">
        <v>2267</v>
      </c>
      <c r="J848" t="s">
        <v>727</v>
      </c>
      <c r="K848" t="str">
        <f t="shared" si="16"/>
        <v>San José del FraguaCaqueta</v>
      </c>
      <c r="W848" t="s">
        <v>2268</v>
      </c>
      <c r="X848">
        <v>848</v>
      </c>
    </row>
    <row r="849" spans="9:24" x14ac:dyDescent="0.25">
      <c r="I849" t="s">
        <v>367</v>
      </c>
      <c r="J849" t="s">
        <v>758</v>
      </c>
      <c r="K849" t="str">
        <f t="shared" si="16"/>
        <v>San José del GuaviareGuaviare</v>
      </c>
      <c r="W849" t="s">
        <v>2269</v>
      </c>
      <c r="X849">
        <v>849</v>
      </c>
    </row>
    <row r="850" spans="9:24" x14ac:dyDescent="0.25">
      <c r="I850" t="s">
        <v>2270</v>
      </c>
      <c r="J850" t="s">
        <v>701</v>
      </c>
      <c r="K850" t="str">
        <f t="shared" si="16"/>
        <v>San José del PalmarChoco</v>
      </c>
      <c r="W850" t="s">
        <v>2271</v>
      </c>
      <c r="X850">
        <v>850</v>
      </c>
    </row>
    <row r="851" spans="9:24" x14ac:dyDescent="0.25">
      <c r="I851" t="s">
        <v>2272</v>
      </c>
      <c r="J851" t="s">
        <v>697</v>
      </c>
      <c r="K851" t="str">
        <f t="shared" si="16"/>
        <v>San Juan de AramaMeta</v>
      </c>
      <c r="W851" t="s">
        <v>2273</v>
      </c>
      <c r="X851">
        <v>851</v>
      </c>
    </row>
    <row r="852" spans="9:24" x14ac:dyDescent="0.25">
      <c r="I852" t="s">
        <v>2274</v>
      </c>
      <c r="J852" t="s">
        <v>787</v>
      </c>
      <c r="K852" t="str">
        <f t="shared" si="16"/>
        <v>San Juan de BetuliaSucre</v>
      </c>
      <c r="W852" t="s">
        <v>2275</v>
      </c>
      <c r="X852">
        <v>852</v>
      </c>
    </row>
    <row r="853" spans="9:24" x14ac:dyDescent="0.25">
      <c r="I853" t="s">
        <v>2276</v>
      </c>
      <c r="J853" t="s">
        <v>721</v>
      </c>
      <c r="K853" t="str">
        <f t="shared" si="16"/>
        <v>San Juan de Río SecoCundinamarca</v>
      </c>
      <c r="W853" t="s">
        <v>2277</v>
      </c>
      <c r="X853">
        <v>853</v>
      </c>
    </row>
    <row r="854" spans="9:24" x14ac:dyDescent="0.25">
      <c r="I854" t="s">
        <v>368</v>
      </c>
      <c r="J854" t="s">
        <v>669</v>
      </c>
      <c r="K854" t="str">
        <f t="shared" si="16"/>
        <v>San Juan de UrabáAntioquia</v>
      </c>
      <c r="W854" t="s">
        <v>2278</v>
      </c>
      <c r="X854">
        <v>854</v>
      </c>
    </row>
    <row r="855" spans="9:24" x14ac:dyDescent="0.25">
      <c r="I855" t="s">
        <v>2279</v>
      </c>
      <c r="J855" t="s">
        <v>760</v>
      </c>
      <c r="K855" t="str">
        <f t="shared" si="16"/>
        <v>San Juan del CesarLa Guajira</v>
      </c>
      <c r="W855" t="s">
        <v>2280</v>
      </c>
      <c r="X855">
        <v>855</v>
      </c>
    </row>
    <row r="856" spans="9:24" x14ac:dyDescent="0.25">
      <c r="I856" t="s">
        <v>2281</v>
      </c>
      <c r="J856" t="s">
        <v>712</v>
      </c>
      <c r="K856" t="str">
        <f t="shared" si="16"/>
        <v>San Juan NepomucenoBolivar</v>
      </c>
      <c r="W856" t="s">
        <v>2282</v>
      </c>
      <c r="X856">
        <v>856</v>
      </c>
    </row>
    <row r="857" spans="9:24" x14ac:dyDescent="0.25">
      <c r="I857" t="s">
        <v>2283</v>
      </c>
      <c r="J857" t="s">
        <v>697</v>
      </c>
      <c r="K857" t="str">
        <f t="shared" si="16"/>
        <v>San JuanitoMeta</v>
      </c>
      <c r="W857" t="s">
        <v>2284</v>
      </c>
      <c r="X857">
        <v>857</v>
      </c>
    </row>
    <row r="858" spans="9:24" x14ac:dyDescent="0.25">
      <c r="I858" t="s">
        <v>369</v>
      </c>
      <c r="J858" t="s">
        <v>455</v>
      </c>
      <c r="K858" t="str">
        <f t="shared" si="16"/>
        <v>San LorenzoNariño</v>
      </c>
      <c r="W858" t="s">
        <v>2285</v>
      </c>
      <c r="X858">
        <v>858</v>
      </c>
    </row>
    <row r="859" spans="9:24" x14ac:dyDescent="0.25">
      <c r="I859" t="s">
        <v>468</v>
      </c>
      <c r="J859" t="s">
        <v>669</v>
      </c>
      <c r="K859" t="str">
        <f t="shared" si="16"/>
        <v>San LuisAntioquia</v>
      </c>
      <c r="W859" t="s">
        <v>2286</v>
      </c>
      <c r="X859">
        <v>859</v>
      </c>
    </row>
    <row r="860" spans="9:24" x14ac:dyDescent="0.25">
      <c r="I860" t="s">
        <v>468</v>
      </c>
      <c r="J860" t="s">
        <v>784</v>
      </c>
      <c r="K860" t="str">
        <f t="shared" si="16"/>
        <v>San LuisTolima</v>
      </c>
      <c r="W860" t="s">
        <v>2287</v>
      </c>
      <c r="X860">
        <v>860</v>
      </c>
    </row>
    <row r="861" spans="9:24" x14ac:dyDescent="0.25">
      <c r="I861" t="s">
        <v>2288</v>
      </c>
      <c r="J861" t="s">
        <v>717</v>
      </c>
      <c r="K861" t="str">
        <f t="shared" si="16"/>
        <v>San Luis de GacenoBoyaca</v>
      </c>
      <c r="W861" t="s">
        <v>2289</v>
      </c>
      <c r="X861">
        <v>861</v>
      </c>
    </row>
    <row r="862" spans="9:24" x14ac:dyDescent="0.25">
      <c r="I862" t="s">
        <v>2290</v>
      </c>
      <c r="J862" t="s">
        <v>731</v>
      </c>
      <c r="K862" t="str">
        <f t="shared" si="16"/>
        <v>San Luis de PalenqueCasanare</v>
      </c>
      <c r="W862" t="s">
        <v>2291</v>
      </c>
      <c r="X862">
        <v>862</v>
      </c>
    </row>
    <row r="863" spans="9:24" x14ac:dyDescent="0.25">
      <c r="I863" t="s">
        <v>2292</v>
      </c>
      <c r="J863" t="s">
        <v>787</v>
      </c>
      <c r="K863" t="str">
        <f t="shared" si="16"/>
        <v>San Luis de SincéSucre</v>
      </c>
      <c r="W863" t="s">
        <v>2293</v>
      </c>
      <c r="X863">
        <v>863</v>
      </c>
    </row>
    <row r="864" spans="9:24" x14ac:dyDescent="0.25">
      <c r="I864" t="s">
        <v>621</v>
      </c>
      <c r="J864" t="s">
        <v>787</v>
      </c>
      <c r="K864" t="str">
        <f t="shared" si="16"/>
        <v>San MarcosSucre</v>
      </c>
      <c r="W864" t="s">
        <v>2294</v>
      </c>
      <c r="X864">
        <v>864</v>
      </c>
    </row>
    <row r="865" spans="9:24" x14ac:dyDescent="0.25">
      <c r="I865" t="s">
        <v>2295</v>
      </c>
      <c r="J865" t="s">
        <v>726</v>
      </c>
      <c r="K865" t="str">
        <f t="shared" si="16"/>
        <v>San MartínCesar</v>
      </c>
      <c r="W865" t="s">
        <v>2296</v>
      </c>
      <c r="X865">
        <v>865</v>
      </c>
    </row>
    <row r="866" spans="9:24" x14ac:dyDescent="0.25">
      <c r="I866" t="s">
        <v>2295</v>
      </c>
      <c r="J866" t="s">
        <v>697</v>
      </c>
      <c r="K866" t="str">
        <f t="shared" si="16"/>
        <v>San MartínMeta</v>
      </c>
      <c r="W866" t="s">
        <v>2297</v>
      </c>
      <c r="X866">
        <v>866</v>
      </c>
    </row>
    <row r="867" spans="9:24" x14ac:dyDescent="0.25">
      <c r="I867" t="s">
        <v>2298</v>
      </c>
      <c r="J867" t="s">
        <v>712</v>
      </c>
      <c r="K867" t="str">
        <f t="shared" si="16"/>
        <v>San Martín de LobaBolivar</v>
      </c>
      <c r="W867" t="s">
        <v>2299</v>
      </c>
      <c r="X867">
        <v>867</v>
      </c>
    </row>
    <row r="868" spans="9:24" x14ac:dyDescent="0.25">
      <c r="I868" t="s">
        <v>608</v>
      </c>
      <c r="J868" t="s">
        <v>717</v>
      </c>
      <c r="K868" t="str">
        <f t="shared" si="16"/>
        <v>San MateoBoyaca</v>
      </c>
      <c r="W868" t="s">
        <v>2300</v>
      </c>
      <c r="X868">
        <v>868</v>
      </c>
    </row>
    <row r="869" spans="9:24" x14ac:dyDescent="0.25">
      <c r="I869" t="s">
        <v>371</v>
      </c>
      <c r="J869" t="s">
        <v>730</v>
      </c>
      <c r="K869" t="str">
        <f t="shared" si="16"/>
        <v>San MiguelSantander</v>
      </c>
      <c r="W869" t="s">
        <v>2301</v>
      </c>
      <c r="X869">
        <v>869</v>
      </c>
    </row>
    <row r="870" spans="9:24" x14ac:dyDescent="0.25">
      <c r="I870" t="s">
        <v>371</v>
      </c>
      <c r="J870" t="s">
        <v>773</v>
      </c>
      <c r="K870" t="str">
        <f t="shared" si="16"/>
        <v>San MiguelPutumayo</v>
      </c>
      <c r="W870" t="s">
        <v>2302</v>
      </c>
      <c r="X870">
        <v>870</v>
      </c>
    </row>
    <row r="871" spans="9:24" x14ac:dyDescent="0.25">
      <c r="I871" t="s">
        <v>2303</v>
      </c>
      <c r="J871" t="s">
        <v>717</v>
      </c>
      <c r="K871" t="str">
        <f t="shared" si="16"/>
        <v>San Miguel de SemaBoyaca</v>
      </c>
      <c r="W871" t="s">
        <v>2304</v>
      </c>
      <c r="X871">
        <v>871</v>
      </c>
    </row>
    <row r="872" spans="9:24" x14ac:dyDescent="0.25">
      <c r="I872" t="s">
        <v>2305</v>
      </c>
      <c r="J872" t="s">
        <v>787</v>
      </c>
      <c r="K872" t="str">
        <f t="shared" si="16"/>
        <v>San OnofreSucre</v>
      </c>
      <c r="W872" t="s">
        <v>2306</v>
      </c>
      <c r="X872">
        <v>872</v>
      </c>
    </row>
    <row r="873" spans="9:24" x14ac:dyDescent="0.25">
      <c r="I873" t="s">
        <v>372</v>
      </c>
      <c r="J873" t="s">
        <v>712</v>
      </c>
      <c r="K873" t="str">
        <f t="shared" si="16"/>
        <v>San PabloBolivar</v>
      </c>
      <c r="W873" t="s">
        <v>2307</v>
      </c>
      <c r="X873">
        <v>873</v>
      </c>
    </row>
    <row r="874" spans="9:24" x14ac:dyDescent="0.25">
      <c r="I874" t="s">
        <v>372</v>
      </c>
      <c r="J874" t="s">
        <v>455</v>
      </c>
      <c r="K874" t="str">
        <f t="shared" si="16"/>
        <v>San PabloNariño</v>
      </c>
      <c r="W874" t="s">
        <v>2308</v>
      </c>
      <c r="X874">
        <v>874</v>
      </c>
    </row>
    <row r="875" spans="9:24" x14ac:dyDescent="0.25">
      <c r="I875" t="s">
        <v>2309</v>
      </c>
      <c r="J875" t="s">
        <v>717</v>
      </c>
      <c r="K875" t="str">
        <f t="shared" si="16"/>
        <v>San Pablo de BorburBoyaca</v>
      </c>
      <c r="W875" t="s">
        <v>2310</v>
      </c>
      <c r="X875">
        <v>875</v>
      </c>
    </row>
    <row r="876" spans="9:24" x14ac:dyDescent="0.25">
      <c r="I876" t="s">
        <v>2311</v>
      </c>
      <c r="J876" t="s">
        <v>669</v>
      </c>
      <c r="K876" t="str">
        <f t="shared" si="16"/>
        <v>San PedroAntioquia</v>
      </c>
      <c r="W876" t="s">
        <v>2312</v>
      </c>
      <c r="X876">
        <v>876</v>
      </c>
    </row>
    <row r="877" spans="9:24" x14ac:dyDescent="0.25">
      <c r="I877" t="s">
        <v>2311</v>
      </c>
      <c r="J877" t="s">
        <v>787</v>
      </c>
      <c r="K877" t="str">
        <f t="shared" si="16"/>
        <v>San PedroSucre</v>
      </c>
      <c r="W877" t="s">
        <v>2313</v>
      </c>
      <c r="X877">
        <v>877</v>
      </c>
    </row>
    <row r="878" spans="9:24" x14ac:dyDescent="0.25">
      <c r="I878" t="s">
        <v>2311</v>
      </c>
      <c r="J878" t="s">
        <v>765</v>
      </c>
      <c r="K878" t="str">
        <f t="shared" si="16"/>
        <v>San PedroValle del Cauca</v>
      </c>
      <c r="W878" t="s">
        <v>2314</v>
      </c>
      <c r="X878">
        <v>878</v>
      </c>
    </row>
    <row r="879" spans="9:24" x14ac:dyDescent="0.25">
      <c r="I879" t="s">
        <v>2315</v>
      </c>
      <c r="J879" t="s">
        <v>455</v>
      </c>
      <c r="K879" t="str">
        <f t="shared" si="16"/>
        <v>San Pedro de CartagoNariño</v>
      </c>
      <c r="W879" t="s">
        <v>2316</v>
      </c>
      <c r="X879">
        <v>879</v>
      </c>
    </row>
    <row r="880" spans="9:24" x14ac:dyDescent="0.25">
      <c r="I880" t="s">
        <v>2317</v>
      </c>
      <c r="J880" t="s">
        <v>669</v>
      </c>
      <c r="K880" t="str">
        <f t="shared" si="16"/>
        <v>San Pedro de UrabaAntioquia</v>
      </c>
      <c r="W880" t="s">
        <v>2318</v>
      </c>
      <c r="X880">
        <v>880</v>
      </c>
    </row>
    <row r="881" spans="9:24" x14ac:dyDescent="0.25">
      <c r="I881" t="s">
        <v>2319</v>
      </c>
      <c r="J881" t="s">
        <v>748</v>
      </c>
      <c r="K881" t="str">
        <f t="shared" si="16"/>
        <v>San PelayoCordoba</v>
      </c>
      <c r="W881" t="s">
        <v>2320</v>
      </c>
      <c r="X881">
        <v>881</v>
      </c>
    </row>
    <row r="882" spans="9:24" x14ac:dyDescent="0.25">
      <c r="I882" t="s">
        <v>470</v>
      </c>
      <c r="J882" t="s">
        <v>669</v>
      </c>
      <c r="K882" t="str">
        <f t="shared" si="16"/>
        <v>San RafaelAntioquia</v>
      </c>
      <c r="W882" t="s">
        <v>2321</v>
      </c>
      <c r="X882">
        <v>882</v>
      </c>
    </row>
    <row r="883" spans="9:24" x14ac:dyDescent="0.25">
      <c r="I883" t="s">
        <v>471</v>
      </c>
      <c r="J883" t="s">
        <v>669</v>
      </c>
      <c r="K883" t="str">
        <f t="shared" si="16"/>
        <v>San RoqueAntioquia</v>
      </c>
      <c r="W883" t="s">
        <v>2322</v>
      </c>
      <c r="X883">
        <v>883</v>
      </c>
    </row>
    <row r="884" spans="9:24" x14ac:dyDescent="0.25">
      <c r="I884" t="s">
        <v>373</v>
      </c>
      <c r="J884" t="s">
        <v>735</v>
      </c>
      <c r="K884" t="str">
        <f t="shared" si="16"/>
        <v>San SebastiánCauca</v>
      </c>
      <c r="W884" t="s">
        <v>2323</v>
      </c>
      <c r="X884">
        <v>884</v>
      </c>
    </row>
    <row r="885" spans="9:24" x14ac:dyDescent="0.25">
      <c r="I885" t="s">
        <v>2324</v>
      </c>
      <c r="J885" t="s">
        <v>766</v>
      </c>
      <c r="K885" t="str">
        <f t="shared" si="16"/>
        <v>San Sebastián de BuenavistaMagdalena</v>
      </c>
      <c r="W885" t="s">
        <v>2325</v>
      </c>
      <c r="X885">
        <v>885</v>
      </c>
    </row>
    <row r="886" spans="9:24" x14ac:dyDescent="0.25">
      <c r="I886" t="s">
        <v>472</v>
      </c>
      <c r="J886" t="s">
        <v>669</v>
      </c>
      <c r="K886" t="str">
        <f t="shared" si="16"/>
        <v>San VicenteAntioquia</v>
      </c>
      <c r="W886" t="s">
        <v>2326</v>
      </c>
      <c r="X886">
        <v>886</v>
      </c>
    </row>
    <row r="887" spans="9:24" x14ac:dyDescent="0.25">
      <c r="I887" t="s">
        <v>2327</v>
      </c>
      <c r="J887" t="s">
        <v>730</v>
      </c>
      <c r="K887" t="str">
        <f t="shared" si="16"/>
        <v>San Vicente de ChucuríSantander</v>
      </c>
      <c r="W887" t="s">
        <v>2328</v>
      </c>
      <c r="X887">
        <v>887</v>
      </c>
    </row>
    <row r="888" spans="9:24" x14ac:dyDescent="0.25">
      <c r="I888" t="s">
        <v>2329</v>
      </c>
      <c r="J888" t="s">
        <v>727</v>
      </c>
      <c r="K888" t="str">
        <f t="shared" si="16"/>
        <v>San Vicente del CaguánCaqueta</v>
      </c>
      <c r="W888" t="s">
        <v>2330</v>
      </c>
      <c r="X888">
        <v>888</v>
      </c>
    </row>
    <row r="889" spans="9:24" x14ac:dyDescent="0.25">
      <c r="I889" t="s">
        <v>2331</v>
      </c>
      <c r="J889" t="s">
        <v>766</v>
      </c>
      <c r="K889" t="str">
        <f t="shared" si="16"/>
        <v>San ZenónMagdalena</v>
      </c>
      <c r="W889" t="s">
        <v>2332</v>
      </c>
      <c r="X889">
        <v>889</v>
      </c>
    </row>
    <row r="890" spans="9:24" x14ac:dyDescent="0.25">
      <c r="I890" t="s">
        <v>375</v>
      </c>
      <c r="J890" t="s">
        <v>455</v>
      </c>
      <c r="K890" t="str">
        <f t="shared" si="16"/>
        <v>SandonáNariño</v>
      </c>
      <c r="W890" t="s">
        <v>2333</v>
      </c>
      <c r="X890">
        <v>890</v>
      </c>
    </row>
    <row r="891" spans="9:24" x14ac:dyDescent="0.25">
      <c r="I891" t="s">
        <v>2334</v>
      </c>
      <c r="J891" t="s">
        <v>766</v>
      </c>
      <c r="K891" t="str">
        <f t="shared" si="16"/>
        <v>Santa AnaMagdalena</v>
      </c>
      <c r="W891" t="s">
        <v>2335</v>
      </c>
      <c r="X891">
        <v>891</v>
      </c>
    </row>
    <row r="892" spans="9:24" x14ac:dyDescent="0.25">
      <c r="I892" t="s">
        <v>473</v>
      </c>
      <c r="J892" t="s">
        <v>669</v>
      </c>
      <c r="K892" t="str">
        <f t="shared" si="16"/>
        <v>Santa BárbaraAntioquia</v>
      </c>
      <c r="W892" t="s">
        <v>2336</v>
      </c>
      <c r="X892">
        <v>892</v>
      </c>
    </row>
    <row r="893" spans="9:24" x14ac:dyDescent="0.25">
      <c r="I893" t="s">
        <v>473</v>
      </c>
      <c r="J893" t="s">
        <v>455</v>
      </c>
      <c r="K893" t="str">
        <f t="shared" si="16"/>
        <v>Santa BárbaraNariño</v>
      </c>
      <c r="W893" t="s">
        <v>2337</v>
      </c>
      <c r="X893">
        <v>893</v>
      </c>
    </row>
    <row r="894" spans="9:24" x14ac:dyDescent="0.25">
      <c r="I894" t="s">
        <v>473</v>
      </c>
      <c r="J894" t="s">
        <v>730</v>
      </c>
      <c r="K894" t="str">
        <f t="shared" si="16"/>
        <v>Santa BárbaraSantander</v>
      </c>
      <c r="W894" t="s">
        <v>2338</v>
      </c>
      <c r="X894">
        <v>894</v>
      </c>
    </row>
    <row r="895" spans="9:24" x14ac:dyDescent="0.25">
      <c r="I895" t="s">
        <v>2339</v>
      </c>
      <c r="J895" t="s">
        <v>766</v>
      </c>
      <c r="K895" t="str">
        <f t="shared" si="16"/>
        <v>Santa Bárbara de PintoMagdalena</v>
      </c>
      <c r="W895" t="s">
        <v>2340</v>
      </c>
      <c r="X895">
        <v>895</v>
      </c>
    </row>
    <row r="896" spans="9:24" x14ac:dyDescent="0.25">
      <c r="I896" t="s">
        <v>2341</v>
      </c>
      <c r="J896" t="s">
        <v>712</v>
      </c>
      <c r="K896" t="str">
        <f t="shared" si="16"/>
        <v>Santa CatalinaBolivar</v>
      </c>
      <c r="W896" t="s">
        <v>2342</v>
      </c>
      <c r="X896">
        <v>896</v>
      </c>
    </row>
    <row r="897" spans="9:24" x14ac:dyDescent="0.25">
      <c r="I897" t="s">
        <v>2343</v>
      </c>
      <c r="J897" t="s">
        <v>730</v>
      </c>
      <c r="K897" t="str">
        <f t="shared" ref="K897:K960" si="17">_xlfn.CONCAT(TRIM(I897),TRIM(J897))</f>
        <v>Santa Helena del OpónSantander</v>
      </c>
      <c r="W897" t="s">
        <v>2344</v>
      </c>
      <c r="X897">
        <v>897</v>
      </c>
    </row>
    <row r="898" spans="9:24" x14ac:dyDescent="0.25">
      <c r="I898" t="s">
        <v>463</v>
      </c>
      <c r="J898" t="s">
        <v>784</v>
      </c>
      <c r="K898" t="str">
        <f t="shared" si="17"/>
        <v>Santa IsabelTolima</v>
      </c>
      <c r="W898" t="s">
        <v>2345</v>
      </c>
      <c r="X898">
        <v>898</v>
      </c>
    </row>
    <row r="899" spans="9:24" x14ac:dyDescent="0.25">
      <c r="I899" t="s">
        <v>2346</v>
      </c>
      <c r="J899" t="s">
        <v>702</v>
      </c>
      <c r="K899" t="str">
        <f t="shared" si="17"/>
        <v>Santa LucíaAtlantico</v>
      </c>
      <c r="W899" t="s">
        <v>2347</v>
      </c>
      <c r="X899">
        <v>899</v>
      </c>
    </row>
    <row r="900" spans="9:24" x14ac:dyDescent="0.25">
      <c r="I900" t="s">
        <v>2348</v>
      </c>
      <c r="J900" t="s">
        <v>717</v>
      </c>
      <c r="K900" t="str">
        <f t="shared" si="17"/>
        <v>Santa MaríaBoyaca</v>
      </c>
      <c r="W900" t="s">
        <v>2349</v>
      </c>
      <c r="X900">
        <v>900</v>
      </c>
    </row>
    <row r="901" spans="9:24" x14ac:dyDescent="0.25">
      <c r="I901" t="s">
        <v>2348</v>
      </c>
      <c r="J901" t="s">
        <v>708</v>
      </c>
      <c r="K901" t="str">
        <f t="shared" si="17"/>
        <v>Santa MaríaHuila</v>
      </c>
      <c r="W901" t="s">
        <v>2350</v>
      </c>
      <c r="X901">
        <v>901</v>
      </c>
    </row>
    <row r="902" spans="9:24" x14ac:dyDescent="0.25">
      <c r="I902" t="s">
        <v>2351</v>
      </c>
      <c r="J902" t="s">
        <v>766</v>
      </c>
      <c r="K902" t="str">
        <f t="shared" si="17"/>
        <v>Santa MartaMagdalena</v>
      </c>
      <c r="W902" t="s">
        <v>2352</v>
      </c>
      <c r="X902">
        <v>902</v>
      </c>
    </row>
    <row r="903" spans="9:24" x14ac:dyDescent="0.25">
      <c r="I903" t="s">
        <v>535</v>
      </c>
      <c r="J903" t="s">
        <v>712</v>
      </c>
      <c r="K903" t="str">
        <f t="shared" si="17"/>
        <v>Santa RosaBolivar</v>
      </c>
      <c r="W903" t="s">
        <v>2353</v>
      </c>
      <c r="X903">
        <v>903</v>
      </c>
    </row>
    <row r="904" spans="9:24" x14ac:dyDescent="0.25">
      <c r="I904" t="s">
        <v>535</v>
      </c>
      <c r="J904" t="s">
        <v>735</v>
      </c>
      <c r="K904" t="str">
        <f t="shared" si="17"/>
        <v>Santa RosaCauca</v>
      </c>
      <c r="W904" t="s">
        <v>2354</v>
      </c>
      <c r="X904">
        <v>904</v>
      </c>
    </row>
    <row r="905" spans="9:24" x14ac:dyDescent="0.25">
      <c r="I905" t="s">
        <v>2355</v>
      </c>
      <c r="J905" t="s">
        <v>780</v>
      </c>
      <c r="K905" t="str">
        <f t="shared" si="17"/>
        <v>Santa Rosa de CabalRisaralda</v>
      </c>
      <c r="W905" t="s">
        <v>2356</v>
      </c>
      <c r="X905">
        <v>905</v>
      </c>
    </row>
    <row r="906" spans="9:24" x14ac:dyDescent="0.25">
      <c r="I906" t="s">
        <v>2357</v>
      </c>
      <c r="J906" t="s">
        <v>669</v>
      </c>
      <c r="K906" t="str">
        <f t="shared" si="17"/>
        <v>Santa Rosa de OsosAntioquia</v>
      </c>
      <c r="W906" t="s">
        <v>2358</v>
      </c>
      <c r="X906">
        <v>906</v>
      </c>
    </row>
    <row r="907" spans="9:24" x14ac:dyDescent="0.25">
      <c r="I907" t="s">
        <v>2359</v>
      </c>
      <c r="J907" t="s">
        <v>717</v>
      </c>
      <c r="K907" t="str">
        <f t="shared" si="17"/>
        <v>Santa Rosa de ViterboBoyaca</v>
      </c>
      <c r="W907" t="s">
        <v>2360</v>
      </c>
      <c r="X907">
        <v>907</v>
      </c>
    </row>
    <row r="908" spans="9:24" x14ac:dyDescent="0.25">
      <c r="I908" t="s">
        <v>2361</v>
      </c>
      <c r="J908" t="s">
        <v>712</v>
      </c>
      <c r="K908" t="str">
        <f t="shared" si="17"/>
        <v>Santa Rosa del SurBolivar</v>
      </c>
      <c r="W908" t="s">
        <v>2362</v>
      </c>
      <c r="X908">
        <v>908</v>
      </c>
    </row>
    <row r="909" spans="9:24" x14ac:dyDescent="0.25">
      <c r="I909" t="s">
        <v>2363</v>
      </c>
      <c r="J909" t="s">
        <v>800</v>
      </c>
      <c r="K909" t="str">
        <f t="shared" si="17"/>
        <v>Santa RosalíaVichada</v>
      </c>
      <c r="W909" t="s">
        <v>2364</v>
      </c>
      <c r="X909">
        <v>909</v>
      </c>
    </row>
    <row r="910" spans="9:24" x14ac:dyDescent="0.25">
      <c r="I910" t="s">
        <v>2365</v>
      </c>
      <c r="J910" t="s">
        <v>717</v>
      </c>
      <c r="K910" t="str">
        <f t="shared" si="17"/>
        <v>Santa SofíaBoyaca</v>
      </c>
      <c r="W910" t="s">
        <v>2366</v>
      </c>
      <c r="X910">
        <v>910</v>
      </c>
    </row>
    <row r="911" spans="9:24" x14ac:dyDescent="0.25">
      <c r="I911" t="s">
        <v>2367</v>
      </c>
      <c r="J911" t="s">
        <v>455</v>
      </c>
      <c r="K911" t="str">
        <f t="shared" si="17"/>
        <v>SantacruzNariño</v>
      </c>
      <c r="W911" t="s">
        <v>2368</v>
      </c>
      <c r="X911">
        <v>911</v>
      </c>
    </row>
    <row r="912" spans="9:24" x14ac:dyDescent="0.25">
      <c r="I912" t="s">
        <v>2369</v>
      </c>
      <c r="J912" t="s">
        <v>669</v>
      </c>
      <c r="K912" t="str">
        <f t="shared" si="17"/>
        <v>Santafé de AntioquiaAntioquia</v>
      </c>
      <c r="W912" t="s">
        <v>2370</v>
      </c>
      <c r="X912">
        <v>912</v>
      </c>
    </row>
    <row r="913" spans="9:24" x14ac:dyDescent="0.25">
      <c r="I913" t="s">
        <v>2371</v>
      </c>
      <c r="J913" t="s">
        <v>717</v>
      </c>
      <c r="K913" t="str">
        <f t="shared" si="17"/>
        <v>SantanaBoyaca</v>
      </c>
      <c r="W913" t="s">
        <v>2372</v>
      </c>
      <c r="X913">
        <v>913</v>
      </c>
    </row>
    <row r="914" spans="9:24" x14ac:dyDescent="0.25">
      <c r="I914" t="s">
        <v>2373</v>
      </c>
      <c r="J914" t="s">
        <v>735</v>
      </c>
      <c r="K914" t="str">
        <f t="shared" si="17"/>
        <v>Santander de QuilichaoCauca</v>
      </c>
      <c r="W914" t="s">
        <v>2374</v>
      </c>
      <c r="X914">
        <v>914</v>
      </c>
    </row>
    <row r="915" spans="9:24" x14ac:dyDescent="0.25">
      <c r="I915" t="s">
        <v>2375</v>
      </c>
      <c r="J915" t="s">
        <v>687</v>
      </c>
      <c r="K915" t="str">
        <f t="shared" si="17"/>
        <v>SantiagoNorte de Santander</v>
      </c>
      <c r="W915" t="s">
        <v>2376</v>
      </c>
      <c r="X915">
        <v>915</v>
      </c>
    </row>
    <row r="916" spans="9:24" x14ac:dyDescent="0.25">
      <c r="I916" t="s">
        <v>2375</v>
      </c>
      <c r="J916" t="s">
        <v>773</v>
      </c>
      <c r="K916" t="str">
        <f t="shared" si="17"/>
        <v>SantiagoPutumayo</v>
      </c>
      <c r="W916" t="s">
        <v>2377</v>
      </c>
      <c r="X916">
        <v>916</v>
      </c>
    </row>
    <row r="917" spans="9:24" x14ac:dyDescent="0.25">
      <c r="I917" t="s">
        <v>2378</v>
      </c>
      <c r="J917" t="s">
        <v>787</v>
      </c>
      <c r="K917" t="str">
        <f t="shared" si="17"/>
        <v>Santiago de TolúSucre</v>
      </c>
      <c r="W917" t="s">
        <v>2379</v>
      </c>
      <c r="X917">
        <v>917</v>
      </c>
    </row>
    <row r="918" spans="9:24" x14ac:dyDescent="0.25">
      <c r="I918" t="s">
        <v>474</v>
      </c>
      <c r="J918" t="s">
        <v>669</v>
      </c>
      <c r="K918" t="str">
        <f t="shared" si="17"/>
        <v>Santo DomingoAntioquia</v>
      </c>
      <c r="W918" t="s">
        <v>2380</v>
      </c>
      <c r="X918">
        <v>918</v>
      </c>
    </row>
    <row r="919" spans="9:24" x14ac:dyDescent="0.25">
      <c r="I919" t="s">
        <v>2381</v>
      </c>
      <c r="J919" t="s">
        <v>702</v>
      </c>
      <c r="K919" t="str">
        <f t="shared" si="17"/>
        <v>Santo TomásAtlantico</v>
      </c>
      <c r="W919" t="s">
        <v>2382</v>
      </c>
      <c r="X919">
        <v>919</v>
      </c>
    </row>
    <row r="920" spans="9:24" x14ac:dyDescent="0.25">
      <c r="I920" t="s">
        <v>580</v>
      </c>
      <c r="J920" t="s">
        <v>780</v>
      </c>
      <c r="K920" t="str">
        <f t="shared" si="17"/>
        <v>SantuarioRisaralda</v>
      </c>
      <c r="W920" t="s">
        <v>2383</v>
      </c>
      <c r="X920">
        <v>920</v>
      </c>
    </row>
    <row r="921" spans="9:24" x14ac:dyDescent="0.25">
      <c r="I921" t="s">
        <v>2384</v>
      </c>
      <c r="J921" t="s">
        <v>455</v>
      </c>
      <c r="K921" t="str">
        <f t="shared" si="17"/>
        <v>SapuyesNariño</v>
      </c>
      <c r="W921" t="s">
        <v>2385</v>
      </c>
      <c r="X921">
        <v>921</v>
      </c>
    </row>
    <row r="922" spans="9:24" x14ac:dyDescent="0.25">
      <c r="I922" t="s">
        <v>379</v>
      </c>
      <c r="J922" t="s">
        <v>497</v>
      </c>
      <c r="K922" t="str">
        <f t="shared" si="17"/>
        <v>SaravenaArauca</v>
      </c>
      <c r="W922" t="s">
        <v>2386</v>
      </c>
      <c r="X922">
        <v>922</v>
      </c>
    </row>
    <row r="923" spans="9:24" x14ac:dyDescent="0.25">
      <c r="I923" t="s">
        <v>380</v>
      </c>
      <c r="J923" t="s">
        <v>687</v>
      </c>
      <c r="K923" t="str">
        <f t="shared" si="17"/>
        <v>SardinataNorte de Santander</v>
      </c>
      <c r="W923" t="s">
        <v>2387</v>
      </c>
      <c r="X923">
        <v>923</v>
      </c>
    </row>
    <row r="924" spans="9:24" x14ac:dyDescent="0.25">
      <c r="I924" t="s">
        <v>2388</v>
      </c>
      <c r="J924" t="s">
        <v>721</v>
      </c>
      <c r="K924" t="str">
        <f t="shared" si="17"/>
        <v>SasaimaCundinamarca</v>
      </c>
      <c r="W924" t="s">
        <v>2389</v>
      </c>
      <c r="X924">
        <v>924</v>
      </c>
    </row>
    <row r="925" spans="9:24" x14ac:dyDescent="0.25">
      <c r="I925" t="s">
        <v>2390</v>
      </c>
      <c r="J925" t="s">
        <v>717</v>
      </c>
      <c r="K925" t="str">
        <f t="shared" si="17"/>
        <v>SativanorteBoyaca</v>
      </c>
      <c r="W925" t="s">
        <v>2391</v>
      </c>
      <c r="X925">
        <v>925</v>
      </c>
    </row>
    <row r="926" spans="9:24" x14ac:dyDescent="0.25">
      <c r="I926" t="s">
        <v>2392</v>
      </c>
      <c r="J926" t="s">
        <v>717</v>
      </c>
      <c r="K926" t="str">
        <f t="shared" si="17"/>
        <v>SativasurBoyaca</v>
      </c>
      <c r="W926" t="s">
        <v>2393</v>
      </c>
      <c r="X926">
        <v>926</v>
      </c>
    </row>
    <row r="927" spans="9:24" x14ac:dyDescent="0.25">
      <c r="I927" t="s">
        <v>475</v>
      </c>
      <c r="J927" t="s">
        <v>669</v>
      </c>
      <c r="K927" t="str">
        <f t="shared" si="17"/>
        <v>SegoviaAntioquia</v>
      </c>
      <c r="W927" t="s">
        <v>2394</v>
      </c>
      <c r="X927">
        <v>927</v>
      </c>
    </row>
    <row r="928" spans="9:24" x14ac:dyDescent="0.25">
      <c r="I928" t="s">
        <v>2395</v>
      </c>
      <c r="J928" t="s">
        <v>721</v>
      </c>
      <c r="K928" t="str">
        <f t="shared" si="17"/>
        <v>SesquiléCundinamarca</v>
      </c>
      <c r="W928" t="s">
        <v>2396</v>
      </c>
      <c r="X928">
        <v>928</v>
      </c>
    </row>
    <row r="929" spans="9:24" x14ac:dyDescent="0.25">
      <c r="I929" t="s">
        <v>2397</v>
      </c>
      <c r="J929" t="s">
        <v>765</v>
      </c>
      <c r="K929" t="str">
        <f t="shared" si="17"/>
        <v>SevillaValle del Cauca</v>
      </c>
      <c r="W929" t="s">
        <v>2398</v>
      </c>
      <c r="X929">
        <v>929</v>
      </c>
    </row>
    <row r="930" spans="9:24" x14ac:dyDescent="0.25">
      <c r="I930" t="s">
        <v>2399</v>
      </c>
      <c r="J930" t="s">
        <v>717</v>
      </c>
      <c r="K930" t="str">
        <f t="shared" si="17"/>
        <v>SiachoqueBoyaca</v>
      </c>
      <c r="W930" t="s">
        <v>2400</v>
      </c>
      <c r="X930">
        <v>930</v>
      </c>
    </row>
    <row r="931" spans="9:24" x14ac:dyDescent="0.25">
      <c r="I931" t="s">
        <v>2401</v>
      </c>
      <c r="J931" t="s">
        <v>721</v>
      </c>
      <c r="K931" t="str">
        <f t="shared" si="17"/>
        <v>SibatéCundinamarca</v>
      </c>
      <c r="W931" t="s">
        <v>2402</v>
      </c>
      <c r="X931">
        <v>931</v>
      </c>
    </row>
    <row r="932" spans="9:24" x14ac:dyDescent="0.25">
      <c r="I932" t="s">
        <v>382</v>
      </c>
      <c r="J932" t="s">
        <v>773</v>
      </c>
      <c r="K932" t="str">
        <f t="shared" si="17"/>
        <v>SibundoyPutumayo</v>
      </c>
      <c r="W932" t="s">
        <v>2403</v>
      </c>
      <c r="X932">
        <v>932</v>
      </c>
    </row>
    <row r="933" spans="9:24" x14ac:dyDescent="0.25">
      <c r="I933" t="s">
        <v>384</v>
      </c>
      <c r="J933" t="s">
        <v>687</v>
      </c>
      <c r="K933" t="str">
        <f t="shared" si="17"/>
        <v>SilosNorte de Santander</v>
      </c>
      <c r="W933" t="s">
        <v>2404</v>
      </c>
      <c r="X933">
        <v>933</v>
      </c>
    </row>
    <row r="934" spans="9:24" x14ac:dyDescent="0.25">
      <c r="I934" t="s">
        <v>2405</v>
      </c>
      <c r="J934" t="s">
        <v>721</v>
      </c>
      <c r="K934" t="str">
        <f t="shared" si="17"/>
        <v>SilvaniaCundinamarca</v>
      </c>
      <c r="W934" t="s">
        <v>2406</v>
      </c>
      <c r="X934">
        <v>934</v>
      </c>
    </row>
    <row r="935" spans="9:24" x14ac:dyDescent="0.25">
      <c r="I935" t="s">
        <v>385</v>
      </c>
      <c r="J935" t="s">
        <v>735</v>
      </c>
      <c r="K935" t="str">
        <f t="shared" si="17"/>
        <v>SilviaCauca</v>
      </c>
      <c r="W935" t="s">
        <v>2407</v>
      </c>
      <c r="X935">
        <v>935</v>
      </c>
    </row>
    <row r="936" spans="9:24" x14ac:dyDescent="0.25">
      <c r="I936" t="s">
        <v>2408</v>
      </c>
      <c r="J936" t="s">
        <v>730</v>
      </c>
      <c r="K936" t="str">
        <f t="shared" si="17"/>
        <v>SimacotaSantander</v>
      </c>
      <c r="W936" t="s">
        <v>2409</v>
      </c>
      <c r="X936">
        <v>936</v>
      </c>
    </row>
    <row r="937" spans="9:24" x14ac:dyDescent="0.25">
      <c r="I937" t="s">
        <v>386</v>
      </c>
      <c r="J937" t="s">
        <v>721</v>
      </c>
      <c r="K937" t="str">
        <f t="shared" si="17"/>
        <v>SimijacaCundinamarca</v>
      </c>
      <c r="W937" t="s">
        <v>2410</v>
      </c>
      <c r="X937">
        <v>937</v>
      </c>
    </row>
    <row r="938" spans="9:24" x14ac:dyDescent="0.25">
      <c r="I938" t="s">
        <v>2411</v>
      </c>
      <c r="J938" t="s">
        <v>712</v>
      </c>
      <c r="K938" t="str">
        <f t="shared" si="17"/>
        <v>SimitíBolivar</v>
      </c>
      <c r="W938" t="s">
        <v>2412</v>
      </c>
      <c r="X938">
        <v>938</v>
      </c>
    </row>
    <row r="939" spans="9:24" x14ac:dyDescent="0.25">
      <c r="I939" t="s">
        <v>2413</v>
      </c>
      <c r="J939" t="s">
        <v>787</v>
      </c>
      <c r="K939" t="str">
        <f t="shared" si="17"/>
        <v>SincelejoSucre</v>
      </c>
      <c r="W939" t="s">
        <v>2414</v>
      </c>
      <c r="X939">
        <v>939</v>
      </c>
    </row>
    <row r="940" spans="9:24" x14ac:dyDescent="0.25">
      <c r="I940" t="s">
        <v>2415</v>
      </c>
      <c r="J940" t="s">
        <v>701</v>
      </c>
      <c r="K940" t="str">
        <f t="shared" si="17"/>
        <v>SipíChoco</v>
      </c>
      <c r="W940" t="s">
        <v>2416</v>
      </c>
      <c r="X940">
        <v>940</v>
      </c>
    </row>
    <row r="941" spans="9:24" x14ac:dyDescent="0.25">
      <c r="I941" t="s">
        <v>2417</v>
      </c>
      <c r="J941" t="s">
        <v>766</v>
      </c>
      <c r="K941" t="str">
        <f t="shared" si="17"/>
        <v>SitionuevoMagdalena</v>
      </c>
      <c r="W941" t="s">
        <v>2418</v>
      </c>
      <c r="X941">
        <v>941</v>
      </c>
    </row>
    <row r="942" spans="9:24" x14ac:dyDescent="0.25">
      <c r="I942" t="s">
        <v>2419</v>
      </c>
      <c r="J942" t="s">
        <v>721</v>
      </c>
      <c r="K942" t="str">
        <f t="shared" si="17"/>
        <v>SoachaCundinamarca</v>
      </c>
      <c r="W942" t="s">
        <v>2420</v>
      </c>
      <c r="X942">
        <v>942</v>
      </c>
    </row>
    <row r="943" spans="9:24" x14ac:dyDescent="0.25">
      <c r="I943" t="s">
        <v>583</v>
      </c>
      <c r="J943" t="s">
        <v>717</v>
      </c>
      <c r="K943" t="str">
        <f t="shared" si="17"/>
        <v>SoatáBoyaca</v>
      </c>
      <c r="W943" t="s">
        <v>2421</v>
      </c>
      <c r="X943">
        <v>943</v>
      </c>
    </row>
    <row r="944" spans="9:24" x14ac:dyDescent="0.25">
      <c r="I944" t="s">
        <v>2422</v>
      </c>
      <c r="J944" t="s">
        <v>717</v>
      </c>
      <c r="K944" t="str">
        <f t="shared" si="17"/>
        <v>SochaBoyaca</v>
      </c>
      <c r="W944" t="s">
        <v>2423</v>
      </c>
      <c r="X944">
        <v>944</v>
      </c>
    </row>
    <row r="945" spans="9:24" x14ac:dyDescent="0.25">
      <c r="I945" t="s">
        <v>2424</v>
      </c>
      <c r="J945" t="s">
        <v>730</v>
      </c>
      <c r="K945" t="str">
        <f t="shared" si="17"/>
        <v>SocorroSantander</v>
      </c>
      <c r="W945" t="s">
        <v>2425</v>
      </c>
      <c r="X945">
        <v>945</v>
      </c>
    </row>
    <row r="946" spans="9:24" x14ac:dyDescent="0.25">
      <c r="I946" t="s">
        <v>2426</v>
      </c>
      <c r="J946" t="s">
        <v>717</v>
      </c>
      <c r="K946" t="str">
        <f t="shared" si="17"/>
        <v>SocotáBoyaca</v>
      </c>
      <c r="W946" t="s">
        <v>2427</v>
      </c>
      <c r="X946">
        <v>946</v>
      </c>
    </row>
    <row r="947" spans="9:24" x14ac:dyDescent="0.25">
      <c r="I947" t="s">
        <v>2428</v>
      </c>
      <c r="J947" t="s">
        <v>717</v>
      </c>
      <c r="K947" t="str">
        <f t="shared" si="17"/>
        <v>SogamosoBoyaca</v>
      </c>
      <c r="W947" t="s">
        <v>2429</v>
      </c>
      <c r="X947">
        <v>947</v>
      </c>
    </row>
    <row r="948" spans="9:24" x14ac:dyDescent="0.25">
      <c r="I948" t="s">
        <v>2430</v>
      </c>
      <c r="J948" t="s">
        <v>727</v>
      </c>
      <c r="K948" t="str">
        <f t="shared" si="17"/>
        <v>SolanoCaqueta</v>
      </c>
      <c r="W948" t="s">
        <v>2431</v>
      </c>
      <c r="X948">
        <v>948</v>
      </c>
    </row>
    <row r="949" spans="9:24" x14ac:dyDescent="0.25">
      <c r="I949" t="s">
        <v>2432</v>
      </c>
      <c r="J949" t="s">
        <v>702</v>
      </c>
      <c r="K949" t="str">
        <f t="shared" si="17"/>
        <v>SoledadAtlantico</v>
      </c>
      <c r="W949" t="s">
        <v>2433</v>
      </c>
      <c r="X949">
        <v>949</v>
      </c>
    </row>
    <row r="950" spans="9:24" x14ac:dyDescent="0.25">
      <c r="I950" t="s">
        <v>2434</v>
      </c>
      <c r="J950" t="s">
        <v>727</v>
      </c>
      <c r="K950" t="str">
        <f t="shared" si="17"/>
        <v>SolitaCaqueta</v>
      </c>
      <c r="W950" t="s">
        <v>2435</v>
      </c>
      <c r="X950">
        <v>950</v>
      </c>
    </row>
    <row r="951" spans="9:24" x14ac:dyDescent="0.25">
      <c r="I951" t="s">
        <v>2436</v>
      </c>
      <c r="J951" t="s">
        <v>717</v>
      </c>
      <c r="K951" t="str">
        <f t="shared" si="17"/>
        <v>SomondocoBoyaca</v>
      </c>
      <c r="W951" t="s">
        <v>2437</v>
      </c>
      <c r="X951">
        <v>951</v>
      </c>
    </row>
    <row r="952" spans="9:24" x14ac:dyDescent="0.25">
      <c r="I952" t="s">
        <v>2438</v>
      </c>
      <c r="J952" t="s">
        <v>669</v>
      </c>
      <c r="K952" t="str">
        <f t="shared" si="17"/>
        <v>SonsonAntioquia</v>
      </c>
      <c r="W952" t="s">
        <v>2439</v>
      </c>
      <c r="X952">
        <v>952</v>
      </c>
    </row>
    <row r="953" spans="9:24" x14ac:dyDescent="0.25">
      <c r="I953" t="s">
        <v>2440</v>
      </c>
      <c r="J953" t="s">
        <v>669</v>
      </c>
      <c r="K953" t="str">
        <f t="shared" si="17"/>
        <v>SopetránAntioquia</v>
      </c>
      <c r="W953" t="s">
        <v>2441</v>
      </c>
      <c r="X953">
        <v>953</v>
      </c>
    </row>
    <row r="954" spans="9:24" x14ac:dyDescent="0.25">
      <c r="I954" t="s">
        <v>2442</v>
      </c>
      <c r="J954" t="s">
        <v>712</v>
      </c>
      <c r="K954" t="str">
        <f t="shared" si="17"/>
        <v>SoplavientoBolivar</v>
      </c>
      <c r="W954" t="s">
        <v>2443</v>
      </c>
      <c r="X954">
        <v>954</v>
      </c>
    </row>
    <row r="955" spans="9:24" x14ac:dyDescent="0.25">
      <c r="I955" t="s">
        <v>2444</v>
      </c>
      <c r="J955" t="s">
        <v>721</v>
      </c>
      <c r="K955" t="str">
        <f t="shared" si="17"/>
        <v>SopóCundinamarca</v>
      </c>
      <c r="W955" t="s">
        <v>2445</v>
      </c>
      <c r="X955">
        <v>955</v>
      </c>
    </row>
    <row r="956" spans="9:24" x14ac:dyDescent="0.25">
      <c r="I956" t="s">
        <v>2446</v>
      </c>
      <c r="J956" t="s">
        <v>717</v>
      </c>
      <c r="K956" t="str">
        <f t="shared" si="17"/>
        <v>SoraBoyaca</v>
      </c>
      <c r="W956" t="s">
        <v>2447</v>
      </c>
      <c r="X956">
        <v>956</v>
      </c>
    </row>
    <row r="957" spans="9:24" x14ac:dyDescent="0.25">
      <c r="I957" t="s">
        <v>2448</v>
      </c>
      <c r="J957" t="s">
        <v>717</v>
      </c>
      <c r="K957" t="str">
        <f t="shared" si="17"/>
        <v>SoracáBoyaca</v>
      </c>
      <c r="W957" t="s">
        <v>2449</v>
      </c>
      <c r="X957">
        <v>957</v>
      </c>
    </row>
    <row r="958" spans="9:24" x14ac:dyDescent="0.25">
      <c r="I958" t="s">
        <v>2450</v>
      </c>
      <c r="J958" t="s">
        <v>717</v>
      </c>
      <c r="K958" t="str">
        <f t="shared" si="17"/>
        <v>SotaquiráBoyaca</v>
      </c>
      <c r="W958" t="s">
        <v>2451</v>
      </c>
      <c r="X958">
        <v>958</v>
      </c>
    </row>
    <row r="959" spans="9:24" x14ac:dyDescent="0.25">
      <c r="I959" t="s">
        <v>2452</v>
      </c>
      <c r="J959" t="s">
        <v>735</v>
      </c>
      <c r="K959" t="str">
        <f t="shared" si="17"/>
        <v>SotaraCauca</v>
      </c>
      <c r="W959" t="s">
        <v>2453</v>
      </c>
      <c r="X959">
        <v>959</v>
      </c>
    </row>
    <row r="960" spans="9:24" x14ac:dyDescent="0.25">
      <c r="I960" t="s">
        <v>2454</v>
      </c>
      <c r="J960" t="s">
        <v>730</v>
      </c>
      <c r="K960" t="str">
        <f t="shared" si="17"/>
        <v>SuaitaSantander</v>
      </c>
      <c r="W960" t="s">
        <v>2455</v>
      </c>
      <c r="X960">
        <v>960</v>
      </c>
    </row>
    <row r="961" spans="9:24" x14ac:dyDescent="0.25">
      <c r="I961" t="s">
        <v>2456</v>
      </c>
      <c r="J961" t="s">
        <v>702</v>
      </c>
      <c r="K961" t="str">
        <f t="shared" ref="K961:K1024" si="18">_xlfn.CONCAT(TRIM(I961),TRIM(J961))</f>
        <v>SuanAtlantico</v>
      </c>
      <c r="W961" t="s">
        <v>2457</v>
      </c>
      <c r="X961">
        <v>961</v>
      </c>
    </row>
    <row r="962" spans="9:24" x14ac:dyDescent="0.25">
      <c r="I962" t="s">
        <v>585</v>
      </c>
      <c r="J962" t="s">
        <v>735</v>
      </c>
      <c r="K962" t="str">
        <f t="shared" si="18"/>
        <v>SuárezCauca</v>
      </c>
      <c r="W962" t="s">
        <v>2458</v>
      </c>
      <c r="X962">
        <v>962</v>
      </c>
    </row>
    <row r="963" spans="9:24" x14ac:dyDescent="0.25">
      <c r="I963" t="s">
        <v>585</v>
      </c>
      <c r="J963" t="s">
        <v>784</v>
      </c>
      <c r="K963" t="str">
        <f t="shared" si="18"/>
        <v>SuárezTolima</v>
      </c>
      <c r="W963" t="s">
        <v>2459</v>
      </c>
      <c r="X963">
        <v>963</v>
      </c>
    </row>
    <row r="964" spans="9:24" x14ac:dyDescent="0.25">
      <c r="I964" t="s">
        <v>2460</v>
      </c>
      <c r="J964" t="s">
        <v>708</v>
      </c>
      <c r="K964" t="str">
        <f t="shared" si="18"/>
        <v>SuazaHuila</v>
      </c>
      <c r="W964" t="s">
        <v>2461</v>
      </c>
      <c r="X964">
        <v>964</v>
      </c>
    </row>
    <row r="965" spans="9:24" x14ac:dyDescent="0.25">
      <c r="I965" t="s">
        <v>2462</v>
      </c>
      <c r="J965" t="s">
        <v>721</v>
      </c>
      <c r="K965" t="str">
        <f t="shared" si="18"/>
        <v>SubachoqueCundinamarca</v>
      </c>
      <c r="W965" t="s">
        <v>2463</v>
      </c>
      <c r="X965">
        <v>965</v>
      </c>
    </row>
    <row r="966" spans="9:24" x14ac:dyDescent="0.25">
      <c r="I966" t="s">
        <v>787</v>
      </c>
      <c r="J966" t="s">
        <v>735</v>
      </c>
      <c r="K966" t="str">
        <f t="shared" si="18"/>
        <v>SucreCauca</v>
      </c>
      <c r="W966" t="s">
        <v>2464</v>
      </c>
      <c r="X966">
        <v>966</v>
      </c>
    </row>
    <row r="967" spans="9:24" x14ac:dyDescent="0.25">
      <c r="I967" t="s">
        <v>787</v>
      </c>
      <c r="J967" t="s">
        <v>730</v>
      </c>
      <c r="K967" t="str">
        <f t="shared" si="18"/>
        <v>SucreSantander</v>
      </c>
      <c r="W967" t="s">
        <v>2465</v>
      </c>
      <c r="X967">
        <v>967</v>
      </c>
    </row>
    <row r="968" spans="9:24" x14ac:dyDescent="0.25">
      <c r="I968" t="s">
        <v>787</v>
      </c>
      <c r="J968" t="s">
        <v>787</v>
      </c>
      <c r="K968" t="str">
        <f t="shared" si="18"/>
        <v>SucreSucre</v>
      </c>
      <c r="W968" t="s">
        <v>2466</v>
      </c>
      <c r="X968">
        <v>968</v>
      </c>
    </row>
    <row r="969" spans="9:24" x14ac:dyDescent="0.25">
      <c r="I969" t="s">
        <v>389</v>
      </c>
      <c r="J969" t="s">
        <v>721</v>
      </c>
      <c r="K969" t="str">
        <f t="shared" si="18"/>
        <v>SuescaCundinamarca</v>
      </c>
      <c r="W969" t="s">
        <v>2467</v>
      </c>
      <c r="X969">
        <v>969</v>
      </c>
    </row>
    <row r="970" spans="9:24" x14ac:dyDescent="0.25">
      <c r="I970" t="s">
        <v>2468</v>
      </c>
      <c r="J970" t="s">
        <v>721</v>
      </c>
      <c r="K970" t="str">
        <f t="shared" si="18"/>
        <v>SupatáCundinamarca</v>
      </c>
      <c r="W970" t="s">
        <v>2469</v>
      </c>
      <c r="X970">
        <v>970</v>
      </c>
    </row>
    <row r="971" spans="9:24" x14ac:dyDescent="0.25">
      <c r="I971" t="s">
        <v>2470</v>
      </c>
      <c r="J971" t="s">
        <v>219</v>
      </c>
      <c r="K971" t="str">
        <f t="shared" si="18"/>
        <v>SupíaCaldas</v>
      </c>
      <c r="W971" t="s">
        <v>2471</v>
      </c>
      <c r="X971">
        <v>971</v>
      </c>
    </row>
    <row r="972" spans="9:24" x14ac:dyDescent="0.25">
      <c r="I972" t="s">
        <v>390</v>
      </c>
      <c r="J972" t="s">
        <v>730</v>
      </c>
      <c r="K972" t="str">
        <f t="shared" si="18"/>
        <v>SuratáSantander</v>
      </c>
      <c r="W972" t="s">
        <v>2472</v>
      </c>
      <c r="X972">
        <v>972</v>
      </c>
    </row>
    <row r="973" spans="9:24" x14ac:dyDescent="0.25">
      <c r="I973" t="s">
        <v>2473</v>
      </c>
      <c r="J973" t="s">
        <v>721</v>
      </c>
      <c r="K973" t="str">
        <f t="shared" si="18"/>
        <v>SusaCundinamarca</v>
      </c>
      <c r="W973" t="s">
        <v>2474</v>
      </c>
      <c r="X973">
        <v>973</v>
      </c>
    </row>
    <row r="974" spans="9:24" x14ac:dyDescent="0.25">
      <c r="I974" t="s">
        <v>2475</v>
      </c>
      <c r="J974" t="s">
        <v>717</v>
      </c>
      <c r="K974" t="str">
        <f t="shared" si="18"/>
        <v>SusacónBoyaca</v>
      </c>
      <c r="W974" t="s">
        <v>2476</v>
      </c>
      <c r="X974">
        <v>974</v>
      </c>
    </row>
    <row r="975" spans="9:24" x14ac:dyDescent="0.25">
      <c r="I975" t="s">
        <v>2477</v>
      </c>
      <c r="J975" t="s">
        <v>717</v>
      </c>
      <c r="K975" t="str">
        <f t="shared" si="18"/>
        <v>SutamarchánBoyaca</v>
      </c>
      <c r="W975" t="s">
        <v>2478</v>
      </c>
      <c r="X975">
        <v>975</v>
      </c>
    </row>
    <row r="976" spans="9:24" x14ac:dyDescent="0.25">
      <c r="I976" t="s">
        <v>2479</v>
      </c>
      <c r="J976" t="s">
        <v>721</v>
      </c>
      <c r="K976" t="str">
        <f t="shared" si="18"/>
        <v>SutatausaCundinamarca</v>
      </c>
      <c r="W976" t="s">
        <v>2480</v>
      </c>
      <c r="X976">
        <v>976</v>
      </c>
    </row>
    <row r="977" spans="9:24" x14ac:dyDescent="0.25">
      <c r="I977" t="s">
        <v>2481</v>
      </c>
      <c r="J977" t="s">
        <v>717</v>
      </c>
      <c r="K977" t="str">
        <f t="shared" si="18"/>
        <v>SutatenzaBoyaca</v>
      </c>
      <c r="W977" t="s">
        <v>2482</v>
      </c>
      <c r="X977">
        <v>977</v>
      </c>
    </row>
    <row r="978" spans="9:24" x14ac:dyDescent="0.25">
      <c r="I978" t="s">
        <v>391</v>
      </c>
      <c r="J978" t="s">
        <v>721</v>
      </c>
      <c r="K978" t="str">
        <f t="shared" si="18"/>
        <v>TabioCundinamarca</v>
      </c>
      <c r="W978" t="s">
        <v>2483</v>
      </c>
      <c r="X978">
        <v>978</v>
      </c>
    </row>
    <row r="979" spans="9:24" x14ac:dyDescent="0.25">
      <c r="I979" t="s">
        <v>588</v>
      </c>
      <c r="J979" t="s">
        <v>701</v>
      </c>
      <c r="K979" t="str">
        <f t="shared" si="18"/>
        <v>TadóChoco</v>
      </c>
      <c r="W979" t="s">
        <v>2484</v>
      </c>
      <c r="X979">
        <v>979</v>
      </c>
    </row>
    <row r="980" spans="9:24" x14ac:dyDescent="0.25">
      <c r="I980" t="s">
        <v>2485</v>
      </c>
      <c r="J980" t="s">
        <v>712</v>
      </c>
      <c r="K980" t="str">
        <f t="shared" si="18"/>
        <v>Talaigua NuevoBolivar</v>
      </c>
      <c r="W980" t="s">
        <v>2486</v>
      </c>
      <c r="X980">
        <v>980</v>
      </c>
    </row>
    <row r="981" spans="9:24" x14ac:dyDescent="0.25">
      <c r="I981" t="s">
        <v>2487</v>
      </c>
      <c r="J981" t="s">
        <v>726</v>
      </c>
      <c r="K981" t="str">
        <f t="shared" si="18"/>
        <v>TamalamequeCesar</v>
      </c>
      <c r="W981" t="s">
        <v>2488</v>
      </c>
      <c r="X981">
        <v>981</v>
      </c>
    </row>
    <row r="982" spans="9:24" x14ac:dyDescent="0.25">
      <c r="I982" t="s">
        <v>2489</v>
      </c>
      <c r="J982" t="s">
        <v>731</v>
      </c>
      <c r="K982" t="str">
        <f t="shared" si="18"/>
        <v>TámaraCasanare</v>
      </c>
      <c r="W982" t="s">
        <v>2490</v>
      </c>
      <c r="X982">
        <v>982</v>
      </c>
    </row>
    <row r="983" spans="9:24" x14ac:dyDescent="0.25">
      <c r="I983" t="s">
        <v>589</v>
      </c>
      <c r="J983" t="s">
        <v>497</v>
      </c>
      <c r="K983" t="str">
        <f t="shared" si="18"/>
        <v>TameArauca</v>
      </c>
      <c r="W983" t="s">
        <v>2491</v>
      </c>
      <c r="X983">
        <v>983</v>
      </c>
    </row>
    <row r="984" spans="9:24" x14ac:dyDescent="0.25">
      <c r="I984" t="s">
        <v>392</v>
      </c>
      <c r="J984" t="s">
        <v>669</v>
      </c>
      <c r="K984" t="str">
        <f t="shared" si="18"/>
        <v>TámesisAntioquia</v>
      </c>
      <c r="W984" t="s">
        <v>2492</v>
      </c>
      <c r="X984">
        <v>984</v>
      </c>
    </row>
    <row r="985" spans="9:24" x14ac:dyDescent="0.25">
      <c r="I985" t="s">
        <v>393</v>
      </c>
      <c r="J985" t="s">
        <v>455</v>
      </c>
      <c r="K985" t="str">
        <f t="shared" si="18"/>
        <v>TaminangoNariño</v>
      </c>
      <c r="W985" t="s">
        <v>2493</v>
      </c>
      <c r="X985">
        <v>985</v>
      </c>
    </row>
    <row r="986" spans="9:24" x14ac:dyDescent="0.25">
      <c r="I986" t="s">
        <v>394</v>
      </c>
      <c r="J986" t="s">
        <v>455</v>
      </c>
      <c r="K986" t="str">
        <f t="shared" si="18"/>
        <v>TanguaNariño</v>
      </c>
      <c r="W986" t="s">
        <v>2494</v>
      </c>
      <c r="X986">
        <v>986</v>
      </c>
    </row>
    <row r="987" spans="9:24" x14ac:dyDescent="0.25">
      <c r="I987" t="s">
        <v>2495</v>
      </c>
      <c r="J987" t="s">
        <v>796</v>
      </c>
      <c r="K987" t="str">
        <f t="shared" si="18"/>
        <v>TarairaVaupes</v>
      </c>
      <c r="W987" t="s">
        <v>2496</v>
      </c>
      <c r="X987">
        <v>987</v>
      </c>
    </row>
    <row r="988" spans="9:24" x14ac:dyDescent="0.25">
      <c r="I988" t="s">
        <v>2497</v>
      </c>
      <c r="J988" t="s">
        <v>670</v>
      </c>
      <c r="K988" t="str">
        <f t="shared" si="18"/>
        <v>TarapacáAmazonas</v>
      </c>
      <c r="W988" t="s">
        <v>2498</v>
      </c>
      <c r="X988">
        <v>988</v>
      </c>
    </row>
    <row r="989" spans="9:24" x14ac:dyDescent="0.25">
      <c r="I989" t="s">
        <v>395</v>
      </c>
      <c r="J989" t="s">
        <v>669</v>
      </c>
      <c r="K989" t="str">
        <f t="shared" si="18"/>
        <v>TarazáAntioquia</v>
      </c>
      <c r="W989" t="s">
        <v>2499</v>
      </c>
      <c r="X989">
        <v>989</v>
      </c>
    </row>
    <row r="990" spans="9:24" x14ac:dyDescent="0.25">
      <c r="I990" t="s">
        <v>2500</v>
      </c>
      <c r="J990" t="s">
        <v>708</v>
      </c>
      <c r="K990" t="str">
        <f t="shared" si="18"/>
        <v>TarquiHuila</v>
      </c>
      <c r="W990" t="s">
        <v>2501</v>
      </c>
      <c r="X990">
        <v>990</v>
      </c>
    </row>
    <row r="991" spans="9:24" x14ac:dyDescent="0.25">
      <c r="I991" t="s">
        <v>2502</v>
      </c>
      <c r="J991" t="s">
        <v>669</v>
      </c>
      <c r="K991" t="str">
        <f t="shared" si="18"/>
        <v>TarsoAntioquia</v>
      </c>
      <c r="W991" t="s">
        <v>2503</v>
      </c>
      <c r="X991">
        <v>991</v>
      </c>
    </row>
    <row r="992" spans="9:24" x14ac:dyDescent="0.25">
      <c r="I992" t="s">
        <v>2504</v>
      </c>
      <c r="J992" t="s">
        <v>717</v>
      </c>
      <c r="K992" t="str">
        <f t="shared" si="18"/>
        <v>TascoBoyaca</v>
      </c>
      <c r="W992" t="s">
        <v>2505</v>
      </c>
      <c r="X992">
        <v>992</v>
      </c>
    </row>
    <row r="993" spans="9:24" x14ac:dyDescent="0.25">
      <c r="I993" t="s">
        <v>2506</v>
      </c>
      <c r="J993" t="s">
        <v>731</v>
      </c>
      <c r="K993" t="str">
        <f t="shared" si="18"/>
        <v>TauramenaCasanare</v>
      </c>
      <c r="W993" t="s">
        <v>2507</v>
      </c>
      <c r="X993">
        <v>993</v>
      </c>
    </row>
    <row r="994" spans="9:24" x14ac:dyDescent="0.25">
      <c r="I994" t="s">
        <v>2508</v>
      </c>
      <c r="J994" t="s">
        <v>721</v>
      </c>
      <c r="K994" t="str">
        <f t="shared" si="18"/>
        <v>TausaCundinamarca</v>
      </c>
      <c r="W994" t="s">
        <v>2509</v>
      </c>
      <c r="X994">
        <v>994</v>
      </c>
    </row>
    <row r="995" spans="9:24" x14ac:dyDescent="0.25">
      <c r="I995" t="s">
        <v>2510</v>
      </c>
      <c r="J995" t="s">
        <v>708</v>
      </c>
      <c r="K995" t="str">
        <f t="shared" si="18"/>
        <v>TelloHuila</v>
      </c>
      <c r="W995" t="s">
        <v>2511</v>
      </c>
      <c r="X995">
        <v>995</v>
      </c>
    </row>
    <row r="996" spans="9:24" x14ac:dyDescent="0.25">
      <c r="I996" t="s">
        <v>397</v>
      </c>
      <c r="J996" t="s">
        <v>721</v>
      </c>
      <c r="K996" t="str">
        <f t="shared" si="18"/>
        <v>TenaCundinamarca</v>
      </c>
      <c r="W996" t="s">
        <v>2512</v>
      </c>
      <c r="X996">
        <v>996</v>
      </c>
    </row>
    <row r="997" spans="9:24" x14ac:dyDescent="0.25">
      <c r="I997" t="s">
        <v>398</v>
      </c>
      <c r="J997" t="s">
        <v>766</v>
      </c>
      <c r="K997" t="str">
        <f t="shared" si="18"/>
        <v>TenerifeMagdalena</v>
      </c>
      <c r="W997" t="s">
        <v>2513</v>
      </c>
      <c r="X997">
        <v>997</v>
      </c>
    </row>
    <row r="998" spans="9:24" x14ac:dyDescent="0.25">
      <c r="I998" t="s">
        <v>2514</v>
      </c>
      <c r="J998" t="s">
        <v>721</v>
      </c>
      <c r="K998" t="str">
        <f t="shared" si="18"/>
        <v>TenjoCundinamarca</v>
      </c>
      <c r="W998" t="s">
        <v>2515</v>
      </c>
      <c r="X998">
        <v>998</v>
      </c>
    </row>
    <row r="999" spans="9:24" x14ac:dyDescent="0.25">
      <c r="I999" t="s">
        <v>2516</v>
      </c>
      <c r="J999" t="s">
        <v>717</v>
      </c>
      <c r="K999" t="str">
        <f t="shared" si="18"/>
        <v>TenzaBoyaca</v>
      </c>
      <c r="W999" t="s">
        <v>2517</v>
      </c>
      <c r="X999">
        <v>999</v>
      </c>
    </row>
    <row r="1000" spans="9:24" x14ac:dyDescent="0.25">
      <c r="I1000" t="s">
        <v>2518</v>
      </c>
      <c r="J1000" t="s">
        <v>687</v>
      </c>
      <c r="K1000" t="str">
        <f t="shared" si="18"/>
        <v>TeoramaNorte de Santander</v>
      </c>
      <c r="W1000" t="s">
        <v>2519</v>
      </c>
      <c r="X1000">
        <v>1000</v>
      </c>
    </row>
    <row r="1001" spans="9:24" x14ac:dyDescent="0.25">
      <c r="I1001" t="s">
        <v>400</v>
      </c>
      <c r="J1001" t="s">
        <v>708</v>
      </c>
      <c r="K1001" t="str">
        <f t="shared" si="18"/>
        <v>TeruelHuila</v>
      </c>
      <c r="W1001" t="s">
        <v>2520</v>
      </c>
      <c r="X1001">
        <v>1001</v>
      </c>
    </row>
    <row r="1002" spans="9:24" x14ac:dyDescent="0.25">
      <c r="I1002" t="s">
        <v>401</v>
      </c>
      <c r="J1002" t="s">
        <v>708</v>
      </c>
      <c r="K1002" t="str">
        <f t="shared" si="18"/>
        <v>TesaliaHuila</v>
      </c>
      <c r="W1002" t="s">
        <v>2521</v>
      </c>
      <c r="X1002">
        <v>1002</v>
      </c>
    </row>
    <row r="1003" spans="9:24" x14ac:dyDescent="0.25">
      <c r="I1003" t="s">
        <v>2522</v>
      </c>
      <c r="J1003" t="s">
        <v>721</v>
      </c>
      <c r="K1003" t="str">
        <f t="shared" si="18"/>
        <v>TibacuyCundinamarca</v>
      </c>
      <c r="W1003" t="s">
        <v>2523</v>
      </c>
      <c r="X1003">
        <v>1003</v>
      </c>
    </row>
    <row r="1004" spans="9:24" x14ac:dyDescent="0.25">
      <c r="I1004" t="s">
        <v>2524</v>
      </c>
      <c r="J1004" t="s">
        <v>717</v>
      </c>
      <c r="K1004" t="str">
        <f t="shared" si="18"/>
        <v>TibanáBoyaca</v>
      </c>
      <c r="W1004" t="s">
        <v>2525</v>
      </c>
      <c r="X1004">
        <v>1004</v>
      </c>
    </row>
    <row r="1005" spans="9:24" x14ac:dyDescent="0.25">
      <c r="I1005" t="s">
        <v>2526</v>
      </c>
      <c r="J1005" t="s">
        <v>717</v>
      </c>
      <c r="K1005" t="str">
        <f t="shared" si="18"/>
        <v>TibasosaBoyaca</v>
      </c>
      <c r="W1005" t="s">
        <v>2527</v>
      </c>
      <c r="X1005">
        <v>1005</v>
      </c>
    </row>
    <row r="1006" spans="9:24" x14ac:dyDescent="0.25">
      <c r="I1006" t="s">
        <v>2528</v>
      </c>
      <c r="J1006" t="s">
        <v>721</v>
      </c>
      <c r="K1006" t="str">
        <f t="shared" si="18"/>
        <v>TibiritaCundinamarca</v>
      </c>
      <c r="W1006" t="s">
        <v>2529</v>
      </c>
      <c r="X1006">
        <v>1006</v>
      </c>
    </row>
    <row r="1007" spans="9:24" x14ac:dyDescent="0.25">
      <c r="I1007" t="s">
        <v>2530</v>
      </c>
      <c r="J1007" t="s">
        <v>687</v>
      </c>
      <c r="K1007" t="str">
        <f t="shared" si="18"/>
        <v>TibúNorte de Santander</v>
      </c>
      <c r="W1007" t="s">
        <v>2531</v>
      </c>
      <c r="X1007">
        <v>1007</v>
      </c>
    </row>
    <row r="1008" spans="9:24" x14ac:dyDescent="0.25">
      <c r="I1008" t="s">
        <v>2532</v>
      </c>
      <c r="J1008" t="s">
        <v>748</v>
      </c>
      <c r="K1008" t="str">
        <f t="shared" si="18"/>
        <v>TierraltaCordoba</v>
      </c>
      <c r="W1008" t="s">
        <v>2533</v>
      </c>
      <c r="X1008">
        <v>1008</v>
      </c>
    </row>
    <row r="1009" spans="9:24" x14ac:dyDescent="0.25">
      <c r="I1009" t="s">
        <v>403</v>
      </c>
      <c r="J1009" t="s">
        <v>708</v>
      </c>
      <c r="K1009" t="str">
        <f t="shared" si="18"/>
        <v>TimanáHuila</v>
      </c>
      <c r="W1009" t="s">
        <v>2534</v>
      </c>
      <c r="X1009">
        <v>1009</v>
      </c>
    </row>
    <row r="1010" spans="9:24" x14ac:dyDescent="0.25">
      <c r="I1010" t="s">
        <v>2535</v>
      </c>
      <c r="J1010" t="s">
        <v>735</v>
      </c>
      <c r="K1010" t="str">
        <f t="shared" si="18"/>
        <v>TimbíoCauca</v>
      </c>
      <c r="W1010" t="s">
        <v>2536</v>
      </c>
      <c r="X1010">
        <v>1010</v>
      </c>
    </row>
    <row r="1011" spans="9:24" x14ac:dyDescent="0.25">
      <c r="I1011" t="s">
        <v>2537</v>
      </c>
      <c r="J1011" t="s">
        <v>735</v>
      </c>
      <c r="K1011" t="str">
        <f t="shared" si="18"/>
        <v>TimbiquíCauca</v>
      </c>
      <c r="W1011" t="s">
        <v>2538</v>
      </c>
      <c r="X1011">
        <v>1011</v>
      </c>
    </row>
    <row r="1012" spans="9:24" x14ac:dyDescent="0.25">
      <c r="I1012" t="s">
        <v>2539</v>
      </c>
      <c r="J1012" t="s">
        <v>717</v>
      </c>
      <c r="K1012" t="str">
        <f t="shared" si="18"/>
        <v>TinjacáBoyaca</v>
      </c>
      <c r="W1012" t="s">
        <v>2540</v>
      </c>
      <c r="X1012">
        <v>1012</v>
      </c>
    </row>
    <row r="1013" spans="9:24" x14ac:dyDescent="0.25">
      <c r="I1013" t="s">
        <v>2541</v>
      </c>
      <c r="J1013" t="s">
        <v>717</v>
      </c>
      <c r="K1013" t="str">
        <f t="shared" si="18"/>
        <v>TipacoqueBoyaca</v>
      </c>
      <c r="W1013" t="s">
        <v>2542</v>
      </c>
      <c r="X1013">
        <v>1013</v>
      </c>
    </row>
    <row r="1014" spans="9:24" x14ac:dyDescent="0.25">
      <c r="I1014" t="s">
        <v>2543</v>
      </c>
      <c r="J1014" t="s">
        <v>712</v>
      </c>
      <c r="K1014" t="str">
        <f t="shared" si="18"/>
        <v>TiquisioBolivar</v>
      </c>
      <c r="W1014" t="s">
        <v>2544</v>
      </c>
      <c r="X1014">
        <v>1014</v>
      </c>
    </row>
    <row r="1015" spans="9:24" x14ac:dyDescent="0.25">
      <c r="I1015" t="s">
        <v>2545</v>
      </c>
      <c r="J1015" t="s">
        <v>669</v>
      </c>
      <c r="K1015" t="str">
        <f t="shared" si="18"/>
        <v>TitiribíAntioquia</v>
      </c>
      <c r="W1015" t="s">
        <v>2546</v>
      </c>
      <c r="X1015">
        <v>1015</v>
      </c>
    </row>
    <row r="1016" spans="9:24" x14ac:dyDescent="0.25">
      <c r="I1016" t="s">
        <v>2547</v>
      </c>
      <c r="J1016" t="s">
        <v>717</v>
      </c>
      <c r="K1016" t="str">
        <f t="shared" si="18"/>
        <v>TocaBoyaca</v>
      </c>
      <c r="W1016" t="s">
        <v>2548</v>
      </c>
      <c r="X1016">
        <v>1016</v>
      </c>
    </row>
    <row r="1017" spans="9:24" x14ac:dyDescent="0.25">
      <c r="I1017" t="s">
        <v>2549</v>
      </c>
      <c r="J1017" t="s">
        <v>721</v>
      </c>
      <c r="K1017" t="str">
        <f t="shared" si="18"/>
        <v>TocaimaCundinamarca</v>
      </c>
      <c r="W1017" t="s">
        <v>2550</v>
      </c>
      <c r="X1017">
        <v>1017</v>
      </c>
    </row>
    <row r="1018" spans="9:24" x14ac:dyDescent="0.25">
      <c r="I1018" t="s">
        <v>2551</v>
      </c>
      <c r="J1018" t="s">
        <v>721</v>
      </c>
      <c r="K1018" t="str">
        <f t="shared" si="18"/>
        <v>TocancipáCundinamarca</v>
      </c>
      <c r="W1018" t="s">
        <v>2552</v>
      </c>
      <c r="X1018">
        <v>1018</v>
      </c>
    </row>
    <row r="1019" spans="9:24" x14ac:dyDescent="0.25">
      <c r="I1019" t="s">
        <v>2553</v>
      </c>
      <c r="J1019" t="s">
        <v>717</v>
      </c>
      <c r="K1019" t="str">
        <f t="shared" si="18"/>
        <v>TogüíBoyaca</v>
      </c>
      <c r="W1019" t="s">
        <v>2554</v>
      </c>
      <c r="X1019">
        <v>1019</v>
      </c>
    </row>
    <row r="1020" spans="9:24" x14ac:dyDescent="0.25">
      <c r="I1020" t="s">
        <v>478</v>
      </c>
      <c r="J1020" t="s">
        <v>669</v>
      </c>
      <c r="K1020" t="str">
        <f t="shared" si="18"/>
        <v>ToledoAntioquia</v>
      </c>
      <c r="W1020" t="s">
        <v>2555</v>
      </c>
      <c r="X1020">
        <v>1020</v>
      </c>
    </row>
    <row r="1021" spans="9:24" x14ac:dyDescent="0.25">
      <c r="I1021" t="s">
        <v>478</v>
      </c>
      <c r="J1021" t="s">
        <v>687</v>
      </c>
      <c r="K1021" t="str">
        <f t="shared" si="18"/>
        <v>ToledoNorte de Santander</v>
      </c>
      <c r="W1021" t="s">
        <v>2556</v>
      </c>
      <c r="X1021">
        <v>1021</v>
      </c>
    </row>
    <row r="1022" spans="9:24" x14ac:dyDescent="0.25">
      <c r="I1022" t="s">
        <v>2557</v>
      </c>
      <c r="J1022" t="s">
        <v>787</v>
      </c>
      <c r="K1022" t="str">
        <f t="shared" si="18"/>
        <v>Tolú ViejoSucre</v>
      </c>
      <c r="W1022" t="s">
        <v>2558</v>
      </c>
      <c r="X1022">
        <v>1022</v>
      </c>
    </row>
    <row r="1023" spans="9:24" x14ac:dyDescent="0.25">
      <c r="I1023" t="s">
        <v>407</v>
      </c>
      <c r="J1023" t="s">
        <v>730</v>
      </c>
      <c r="K1023" t="str">
        <f t="shared" si="18"/>
        <v>TonaSantander</v>
      </c>
      <c r="W1023" t="s">
        <v>2559</v>
      </c>
      <c r="X1023">
        <v>1023</v>
      </c>
    </row>
    <row r="1024" spans="9:24" x14ac:dyDescent="0.25">
      <c r="I1024" t="s">
        <v>2560</v>
      </c>
      <c r="J1024" t="s">
        <v>717</v>
      </c>
      <c r="K1024" t="str">
        <f t="shared" si="18"/>
        <v>TópagaBoyaca</v>
      </c>
      <c r="W1024" t="s">
        <v>2561</v>
      </c>
      <c r="X1024">
        <v>1024</v>
      </c>
    </row>
    <row r="1025" spans="9:24" x14ac:dyDescent="0.25">
      <c r="I1025" t="s">
        <v>2562</v>
      </c>
      <c r="J1025" t="s">
        <v>721</v>
      </c>
      <c r="K1025" t="str">
        <f t="shared" ref="K1025:K1088" si="19">_xlfn.CONCAT(TRIM(I1025),TRIM(J1025))</f>
        <v>TopaipíCundinamarca</v>
      </c>
      <c r="W1025" t="s">
        <v>2563</v>
      </c>
      <c r="X1025">
        <v>1025</v>
      </c>
    </row>
    <row r="1026" spans="9:24" x14ac:dyDescent="0.25">
      <c r="I1026" t="s">
        <v>2564</v>
      </c>
      <c r="J1026" t="s">
        <v>735</v>
      </c>
      <c r="K1026" t="str">
        <f t="shared" si="19"/>
        <v>ToribioCauca</v>
      </c>
      <c r="W1026" t="s">
        <v>2565</v>
      </c>
      <c r="X1026">
        <v>1026</v>
      </c>
    </row>
    <row r="1027" spans="9:24" x14ac:dyDescent="0.25">
      <c r="I1027" t="s">
        <v>2566</v>
      </c>
      <c r="J1027" t="s">
        <v>765</v>
      </c>
      <c r="K1027" t="str">
        <f t="shared" si="19"/>
        <v>ToroValle del Cauca</v>
      </c>
      <c r="W1027" t="s">
        <v>2567</v>
      </c>
      <c r="X1027">
        <v>1027</v>
      </c>
    </row>
    <row r="1028" spans="9:24" x14ac:dyDescent="0.25">
      <c r="I1028" t="s">
        <v>2568</v>
      </c>
      <c r="J1028" t="s">
        <v>717</v>
      </c>
      <c r="K1028" t="str">
        <f t="shared" si="19"/>
        <v>TotaBoyaca</v>
      </c>
      <c r="W1028" t="s">
        <v>2569</v>
      </c>
      <c r="X1028">
        <v>1028</v>
      </c>
    </row>
    <row r="1029" spans="9:24" x14ac:dyDescent="0.25">
      <c r="I1029" t="s">
        <v>2570</v>
      </c>
      <c r="J1029" t="s">
        <v>735</v>
      </c>
      <c r="K1029" t="str">
        <f t="shared" si="19"/>
        <v>TotoróCauca</v>
      </c>
      <c r="W1029" t="s">
        <v>2571</v>
      </c>
      <c r="X1029">
        <v>1029</v>
      </c>
    </row>
    <row r="1030" spans="9:24" x14ac:dyDescent="0.25">
      <c r="I1030" t="s">
        <v>2572</v>
      </c>
      <c r="J1030" t="s">
        <v>731</v>
      </c>
      <c r="K1030" t="str">
        <f t="shared" si="19"/>
        <v>TrinidadCasanare</v>
      </c>
      <c r="W1030" t="s">
        <v>2573</v>
      </c>
      <c r="X1030">
        <v>1030</v>
      </c>
    </row>
    <row r="1031" spans="9:24" x14ac:dyDescent="0.25">
      <c r="I1031" t="s">
        <v>2574</v>
      </c>
      <c r="J1031" t="s">
        <v>765</v>
      </c>
      <c r="K1031" t="str">
        <f t="shared" si="19"/>
        <v>TrujilloValle del Cauca</v>
      </c>
      <c r="W1031" t="s">
        <v>2575</v>
      </c>
      <c r="X1031">
        <v>1031</v>
      </c>
    </row>
    <row r="1032" spans="9:24" x14ac:dyDescent="0.25">
      <c r="I1032" t="s">
        <v>2576</v>
      </c>
      <c r="J1032" t="s">
        <v>702</v>
      </c>
      <c r="K1032" t="str">
        <f t="shared" si="19"/>
        <v>TubaráAtlantico</v>
      </c>
      <c r="W1032" t="s">
        <v>2577</v>
      </c>
      <c r="X1032">
        <v>1032</v>
      </c>
    </row>
    <row r="1033" spans="9:24" x14ac:dyDescent="0.25">
      <c r="I1033" t="s">
        <v>2578</v>
      </c>
      <c r="J1033" t="s">
        <v>765</v>
      </c>
      <c r="K1033" t="str">
        <f t="shared" si="19"/>
        <v>TuluáValle del Cauca</v>
      </c>
      <c r="W1033" t="s">
        <v>2579</v>
      </c>
      <c r="X1033">
        <v>1033</v>
      </c>
    </row>
    <row r="1034" spans="9:24" x14ac:dyDescent="0.25">
      <c r="I1034" t="s">
        <v>2580</v>
      </c>
      <c r="J1034" t="s">
        <v>717</v>
      </c>
      <c r="K1034" t="str">
        <f t="shared" si="19"/>
        <v>TunjaBoyaca</v>
      </c>
      <c r="W1034" t="s">
        <v>2581</v>
      </c>
      <c r="X1034">
        <v>1034</v>
      </c>
    </row>
    <row r="1035" spans="9:24" x14ac:dyDescent="0.25">
      <c r="I1035" t="s">
        <v>2582</v>
      </c>
      <c r="J1035" t="s">
        <v>717</v>
      </c>
      <c r="K1035" t="str">
        <f t="shared" si="19"/>
        <v>TununguáBoyaca</v>
      </c>
      <c r="W1035" t="s">
        <v>2583</v>
      </c>
      <c r="X1035">
        <v>1035</v>
      </c>
    </row>
    <row r="1036" spans="9:24" x14ac:dyDescent="0.25">
      <c r="I1036" t="s">
        <v>2584</v>
      </c>
      <c r="J1036" t="s">
        <v>455</v>
      </c>
      <c r="K1036" t="str">
        <f t="shared" si="19"/>
        <v>TúquerresNariño</v>
      </c>
      <c r="W1036" t="s">
        <v>2585</v>
      </c>
      <c r="X1036">
        <v>1036</v>
      </c>
    </row>
    <row r="1037" spans="9:24" x14ac:dyDescent="0.25">
      <c r="I1037" t="s">
        <v>591</v>
      </c>
      <c r="J1037" t="s">
        <v>712</v>
      </c>
      <c r="K1037" t="str">
        <f t="shared" si="19"/>
        <v>TurbacoBolivar</v>
      </c>
      <c r="W1037" t="s">
        <v>2586</v>
      </c>
      <c r="X1037">
        <v>1037</v>
      </c>
    </row>
    <row r="1038" spans="9:24" x14ac:dyDescent="0.25">
      <c r="I1038" t="s">
        <v>2587</v>
      </c>
      <c r="J1038" t="s">
        <v>712</v>
      </c>
      <c r="K1038" t="str">
        <f t="shared" si="19"/>
        <v>TurbanáBolivar</v>
      </c>
      <c r="W1038" t="s">
        <v>2588</v>
      </c>
      <c r="X1038">
        <v>1038</v>
      </c>
    </row>
    <row r="1039" spans="9:24" x14ac:dyDescent="0.25">
      <c r="I1039" t="s">
        <v>2589</v>
      </c>
      <c r="J1039" t="s">
        <v>669</v>
      </c>
      <c r="K1039" t="str">
        <f t="shared" si="19"/>
        <v>TurboAntioquia</v>
      </c>
      <c r="W1039" t="s">
        <v>2590</v>
      </c>
      <c r="X1039">
        <v>1039</v>
      </c>
    </row>
    <row r="1040" spans="9:24" x14ac:dyDescent="0.25">
      <c r="I1040" t="s">
        <v>2591</v>
      </c>
      <c r="J1040" t="s">
        <v>717</v>
      </c>
      <c r="K1040" t="str">
        <f t="shared" si="19"/>
        <v>TurmequéBoyaca</v>
      </c>
      <c r="W1040" t="s">
        <v>2592</v>
      </c>
      <c r="X1040">
        <v>1040</v>
      </c>
    </row>
    <row r="1041" spans="9:24" x14ac:dyDescent="0.25">
      <c r="I1041" t="s">
        <v>2593</v>
      </c>
      <c r="J1041" t="s">
        <v>717</v>
      </c>
      <c r="K1041" t="str">
        <f t="shared" si="19"/>
        <v>TutaBoyaca</v>
      </c>
      <c r="W1041" t="s">
        <v>2594</v>
      </c>
      <c r="X1041">
        <v>1041</v>
      </c>
    </row>
    <row r="1042" spans="9:24" x14ac:dyDescent="0.25">
      <c r="I1042" t="s">
        <v>2595</v>
      </c>
      <c r="J1042" t="s">
        <v>717</v>
      </c>
      <c r="K1042" t="str">
        <f t="shared" si="19"/>
        <v>TutazáBoyaca</v>
      </c>
      <c r="W1042" t="s">
        <v>2596</v>
      </c>
      <c r="X1042">
        <v>1042</v>
      </c>
    </row>
    <row r="1043" spans="9:24" x14ac:dyDescent="0.25">
      <c r="I1043" t="s">
        <v>2597</v>
      </c>
      <c r="J1043" t="s">
        <v>721</v>
      </c>
      <c r="K1043" t="str">
        <f t="shared" si="19"/>
        <v>UbaláCundinamarca</v>
      </c>
      <c r="W1043" t="s">
        <v>2598</v>
      </c>
      <c r="X1043">
        <v>1043</v>
      </c>
    </row>
    <row r="1044" spans="9:24" x14ac:dyDescent="0.25">
      <c r="I1044" t="s">
        <v>2599</v>
      </c>
      <c r="J1044" t="s">
        <v>721</v>
      </c>
      <c r="K1044" t="str">
        <f t="shared" si="19"/>
        <v>UbaqueCundinamarca</v>
      </c>
      <c r="W1044" t="s">
        <v>2600</v>
      </c>
      <c r="X1044">
        <v>1044</v>
      </c>
    </row>
    <row r="1045" spans="9:24" x14ac:dyDescent="0.25">
      <c r="I1045" t="s">
        <v>2601</v>
      </c>
      <c r="J1045" t="s">
        <v>765</v>
      </c>
      <c r="K1045" t="str">
        <f t="shared" si="19"/>
        <v>UlloaValle del Cauca</v>
      </c>
      <c r="W1045" t="s">
        <v>2602</v>
      </c>
      <c r="X1045">
        <v>1045</v>
      </c>
    </row>
    <row r="1046" spans="9:24" x14ac:dyDescent="0.25">
      <c r="I1046" t="s">
        <v>2603</v>
      </c>
      <c r="J1046" t="s">
        <v>717</v>
      </c>
      <c r="K1046" t="str">
        <f t="shared" si="19"/>
        <v>UmbitaBoyaca</v>
      </c>
      <c r="W1046" t="s">
        <v>2604</v>
      </c>
      <c r="X1046">
        <v>1046</v>
      </c>
    </row>
    <row r="1047" spans="9:24" x14ac:dyDescent="0.25">
      <c r="I1047" t="s">
        <v>2605</v>
      </c>
      <c r="J1047" t="s">
        <v>721</v>
      </c>
      <c r="K1047" t="str">
        <f t="shared" si="19"/>
        <v>UneCundinamarca</v>
      </c>
      <c r="W1047" t="s">
        <v>2606</v>
      </c>
      <c r="X1047">
        <v>1047</v>
      </c>
    </row>
    <row r="1048" spans="9:24" x14ac:dyDescent="0.25">
      <c r="I1048" t="s">
        <v>2607</v>
      </c>
      <c r="J1048" t="s">
        <v>701</v>
      </c>
      <c r="K1048" t="str">
        <f t="shared" si="19"/>
        <v>UnguíaChoco</v>
      </c>
      <c r="W1048" t="s">
        <v>2608</v>
      </c>
      <c r="X1048">
        <v>1048</v>
      </c>
    </row>
    <row r="1049" spans="9:24" x14ac:dyDescent="0.25">
      <c r="I1049" t="s">
        <v>2609</v>
      </c>
      <c r="J1049" t="s">
        <v>701</v>
      </c>
      <c r="K1049" t="str">
        <f t="shared" si="19"/>
        <v>Unión PanamericanaChoco</v>
      </c>
      <c r="W1049" t="s">
        <v>2610</v>
      </c>
      <c r="X1049">
        <v>1049</v>
      </c>
    </row>
    <row r="1050" spans="9:24" x14ac:dyDescent="0.25">
      <c r="I1050" t="s">
        <v>479</v>
      </c>
      <c r="J1050" t="s">
        <v>669</v>
      </c>
      <c r="K1050" t="str">
        <f t="shared" si="19"/>
        <v>UramitaAntioquia</v>
      </c>
      <c r="W1050" t="s">
        <v>2611</v>
      </c>
      <c r="X1050">
        <v>1050</v>
      </c>
    </row>
    <row r="1051" spans="9:24" x14ac:dyDescent="0.25">
      <c r="I1051" t="s">
        <v>2612</v>
      </c>
      <c r="J1051" t="s">
        <v>697</v>
      </c>
      <c r="K1051" t="str">
        <f t="shared" si="19"/>
        <v>UribeMeta</v>
      </c>
      <c r="W1051" t="s">
        <v>2613</v>
      </c>
      <c r="X1051">
        <v>1051</v>
      </c>
    </row>
    <row r="1052" spans="9:24" x14ac:dyDescent="0.25">
      <c r="I1052" t="s">
        <v>409</v>
      </c>
      <c r="J1052" t="s">
        <v>760</v>
      </c>
      <c r="K1052" t="str">
        <f t="shared" si="19"/>
        <v>UribiaLa Guajira</v>
      </c>
      <c r="W1052" t="s">
        <v>2614</v>
      </c>
      <c r="X1052">
        <v>1052</v>
      </c>
    </row>
    <row r="1053" spans="9:24" x14ac:dyDescent="0.25">
      <c r="I1053" t="s">
        <v>410</v>
      </c>
      <c r="J1053" t="s">
        <v>669</v>
      </c>
      <c r="K1053" t="str">
        <f t="shared" si="19"/>
        <v>UrraoAntioquia</v>
      </c>
      <c r="W1053" t="s">
        <v>2615</v>
      </c>
      <c r="X1053">
        <v>1053</v>
      </c>
    </row>
    <row r="1054" spans="9:24" x14ac:dyDescent="0.25">
      <c r="I1054" t="s">
        <v>2616</v>
      </c>
      <c r="J1054" t="s">
        <v>760</v>
      </c>
      <c r="K1054" t="str">
        <f t="shared" si="19"/>
        <v>UrumitaLa Guajira</v>
      </c>
      <c r="W1054" t="s">
        <v>2617</v>
      </c>
      <c r="X1054">
        <v>1054</v>
      </c>
    </row>
    <row r="1055" spans="9:24" x14ac:dyDescent="0.25">
      <c r="I1055" t="s">
        <v>2618</v>
      </c>
      <c r="J1055" t="s">
        <v>702</v>
      </c>
      <c r="K1055" t="str">
        <f t="shared" si="19"/>
        <v>UsiacuríAtlantico</v>
      </c>
      <c r="W1055" t="s">
        <v>2619</v>
      </c>
      <c r="X1055">
        <v>1055</v>
      </c>
    </row>
    <row r="1056" spans="9:24" x14ac:dyDescent="0.25">
      <c r="I1056" t="s">
        <v>2620</v>
      </c>
      <c r="J1056" t="s">
        <v>721</v>
      </c>
      <c r="K1056" t="str">
        <f t="shared" si="19"/>
        <v>ÚticaCundinamarca</v>
      </c>
      <c r="W1056" t="s">
        <v>2621</v>
      </c>
      <c r="X1056">
        <v>1056</v>
      </c>
    </row>
    <row r="1057" spans="9:24" x14ac:dyDescent="0.25">
      <c r="I1057" t="s">
        <v>480</v>
      </c>
      <c r="J1057" t="s">
        <v>669</v>
      </c>
      <c r="K1057" t="str">
        <f t="shared" si="19"/>
        <v>ValdiviaAntioquia</v>
      </c>
      <c r="W1057" t="s">
        <v>2622</v>
      </c>
      <c r="X1057">
        <v>1057</v>
      </c>
    </row>
    <row r="1058" spans="9:24" x14ac:dyDescent="0.25">
      <c r="I1058" t="s">
        <v>2623</v>
      </c>
      <c r="J1058" t="s">
        <v>748</v>
      </c>
      <c r="K1058" t="str">
        <f t="shared" si="19"/>
        <v>ValenciaCordoba</v>
      </c>
      <c r="W1058" t="s">
        <v>2624</v>
      </c>
      <c r="X1058">
        <v>1058</v>
      </c>
    </row>
    <row r="1059" spans="9:24" x14ac:dyDescent="0.25">
      <c r="I1059" t="s">
        <v>2625</v>
      </c>
      <c r="J1059" t="s">
        <v>730</v>
      </c>
      <c r="K1059" t="str">
        <f t="shared" si="19"/>
        <v>Valle de San JoséSantander</v>
      </c>
      <c r="W1059" t="s">
        <v>2626</v>
      </c>
      <c r="X1059">
        <v>1059</v>
      </c>
    </row>
    <row r="1060" spans="9:24" x14ac:dyDescent="0.25">
      <c r="I1060" t="s">
        <v>2627</v>
      </c>
      <c r="J1060" t="s">
        <v>784</v>
      </c>
      <c r="K1060" t="str">
        <f t="shared" si="19"/>
        <v>Valle de San JuanTolima</v>
      </c>
      <c r="W1060" t="s">
        <v>2628</v>
      </c>
      <c r="X1060">
        <v>1060</v>
      </c>
    </row>
    <row r="1061" spans="9:24" x14ac:dyDescent="0.25">
      <c r="I1061" t="s">
        <v>411</v>
      </c>
      <c r="J1061" t="s">
        <v>773</v>
      </c>
      <c r="K1061" t="str">
        <f t="shared" si="19"/>
        <v>Valle del GuamuezPutumayo</v>
      </c>
      <c r="W1061" t="s">
        <v>2629</v>
      </c>
      <c r="X1061">
        <v>1061</v>
      </c>
    </row>
    <row r="1062" spans="9:24" x14ac:dyDescent="0.25">
      <c r="I1062" t="s">
        <v>2630</v>
      </c>
      <c r="J1062" t="s">
        <v>726</v>
      </c>
      <c r="K1062" t="str">
        <f t="shared" si="19"/>
        <v>ValleduparCesar</v>
      </c>
      <c r="W1062" t="s">
        <v>2631</v>
      </c>
      <c r="X1062">
        <v>1062</v>
      </c>
    </row>
    <row r="1063" spans="9:24" x14ac:dyDescent="0.25">
      <c r="I1063" t="s">
        <v>2632</v>
      </c>
      <c r="J1063" t="s">
        <v>669</v>
      </c>
      <c r="K1063" t="str">
        <f t="shared" si="19"/>
        <v>ValparaísoAntioquia</v>
      </c>
      <c r="W1063" t="s">
        <v>2633</v>
      </c>
      <c r="X1063">
        <v>1063</v>
      </c>
    </row>
    <row r="1064" spans="9:24" x14ac:dyDescent="0.25">
      <c r="I1064" t="s">
        <v>2632</v>
      </c>
      <c r="J1064" t="s">
        <v>727</v>
      </c>
      <c r="K1064" t="str">
        <f t="shared" si="19"/>
        <v>ValparaísoCaqueta</v>
      </c>
      <c r="W1064" t="s">
        <v>2634</v>
      </c>
      <c r="X1064">
        <v>1064</v>
      </c>
    </row>
    <row r="1065" spans="9:24" x14ac:dyDescent="0.25">
      <c r="I1065" t="s">
        <v>481</v>
      </c>
      <c r="J1065" t="s">
        <v>669</v>
      </c>
      <c r="K1065" t="str">
        <f t="shared" si="19"/>
        <v>VegachíAntioquia</v>
      </c>
      <c r="W1065" t="s">
        <v>2635</v>
      </c>
      <c r="X1065">
        <v>1065</v>
      </c>
    </row>
    <row r="1066" spans="9:24" x14ac:dyDescent="0.25">
      <c r="I1066" t="s">
        <v>2636</v>
      </c>
      <c r="J1066" t="s">
        <v>730</v>
      </c>
      <c r="K1066" t="str">
        <f t="shared" si="19"/>
        <v>VélezSantander</v>
      </c>
      <c r="W1066" t="s">
        <v>2637</v>
      </c>
      <c r="X1066">
        <v>1066</v>
      </c>
    </row>
    <row r="1067" spans="9:24" x14ac:dyDescent="0.25">
      <c r="I1067" t="s">
        <v>2638</v>
      </c>
      <c r="J1067" t="s">
        <v>784</v>
      </c>
      <c r="K1067" t="str">
        <f t="shared" si="19"/>
        <v>VenadilloTolima</v>
      </c>
      <c r="W1067" t="s">
        <v>2639</v>
      </c>
      <c r="X1067">
        <v>1067</v>
      </c>
    </row>
    <row r="1068" spans="9:24" x14ac:dyDescent="0.25">
      <c r="I1068" t="s">
        <v>2640</v>
      </c>
      <c r="J1068" t="s">
        <v>669</v>
      </c>
      <c r="K1068" t="str">
        <f t="shared" si="19"/>
        <v>VeneciaAntioquia</v>
      </c>
      <c r="W1068" t="s">
        <v>2641</v>
      </c>
      <c r="X1068">
        <v>1068</v>
      </c>
    </row>
    <row r="1069" spans="9:24" x14ac:dyDescent="0.25">
      <c r="I1069" t="s">
        <v>2640</v>
      </c>
      <c r="J1069" t="s">
        <v>721</v>
      </c>
      <c r="K1069" t="str">
        <f t="shared" si="19"/>
        <v>VeneciaCundinamarca</v>
      </c>
      <c r="W1069" t="s">
        <v>2642</v>
      </c>
      <c r="X1069">
        <v>1069</v>
      </c>
    </row>
    <row r="1070" spans="9:24" x14ac:dyDescent="0.25">
      <c r="I1070" t="s">
        <v>2643</v>
      </c>
      <c r="J1070" t="s">
        <v>717</v>
      </c>
      <c r="K1070" t="str">
        <f t="shared" si="19"/>
        <v>VentaquemadaBoyaca</v>
      </c>
      <c r="W1070" t="s">
        <v>2644</v>
      </c>
      <c r="X1070">
        <v>1070</v>
      </c>
    </row>
    <row r="1071" spans="9:24" x14ac:dyDescent="0.25">
      <c r="I1071" t="s">
        <v>2645</v>
      </c>
      <c r="J1071" t="s">
        <v>721</v>
      </c>
      <c r="K1071" t="str">
        <f t="shared" si="19"/>
        <v>VergaraCundinamarca</v>
      </c>
      <c r="W1071" t="s">
        <v>2646</v>
      </c>
      <c r="X1071">
        <v>1071</v>
      </c>
    </row>
    <row r="1072" spans="9:24" x14ac:dyDescent="0.25">
      <c r="I1072" t="s">
        <v>413</v>
      </c>
      <c r="J1072" t="s">
        <v>765</v>
      </c>
      <c r="K1072" t="str">
        <f t="shared" si="19"/>
        <v>VersallesValle del Cauca</v>
      </c>
      <c r="W1072" t="s">
        <v>2647</v>
      </c>
      <c r="X1072">
        <v>1072</v>
      </c>
    </row>
    <row r="1073" spans="9:24" x14ac:dyDescent="0.25">
      <c r="I1073" t="s">
        <v>2648</v>
      </c>
      <c r="J1073" t="s">
        <v>730</v>
      </c>
      <c r="K1073" t="str">
        <f t="shared" si="19"/>
        <v>VetasSantander</v>
      </c>
      <c r="W1073" t="s">
        <v>2649</v>
      </c>
      <c r="X1073">
        <v>1073</v>
      </c>
    </row>
    <row r="1074" spans="9:24" x14ac:dyDescent="0.25">
      <c r="I1074" t="s">
        <v>2650</v>
      </c>
      <c r="J1074" t="s">
        <v>721</v>
      </c>
      <c r="K1074" t="str">
        <f t="shared" si="19"/>
        <v>VianíCundinamarca</v>
      </c>
      <c r="W1074" t="s">
        <v>2651</v>
      </c>
      <c r="X1074">
        <v>1074</v>
      </c>
    </row>
    <row r="1075" spans="9:24" x14ac:dyDescent="0.25">
      <c r="I1075" t="s">
        <v>2652</v>
      </c>
      <c r="J1075" t="s">
        <v>219</v>
      </c>
      <c r="K1075" t="str">
        <f t="shared" si="19"/>
        <v>VictoriaCaldas</v>
      </c>
      <c r="W1075" t="s">
        <v>2653</v>
      </c>
      <c r="X1075">
        <v>1075</v>
      </c>
    </row>
    <row r="1076" spans="9:24" x14ac:dyDescent="0.25">
      <c r="I1076" t="s">
        <v>483</v>
      </c>
      <c r="J1076" t="s">
        <v>669</v>
      </c>
      <c r="K1076" t="str">
        <f t="shared" si="19"/>
        <v>Vigía del FuerteAntioquia</v>
      </c>
      <c r="W1076" t="s">
        <v>2654</v>
      </c>
      <c r="X1076">
        <v>1076</v>
      </c>
    </row>
    <row r="1077" spans="9:24" x14ac:dyDescent="0.25">
      <c r="I1077" t="s">
        <v>2655</v>
      </c>
      <c r="J1077" t="s">
        <v>765</v>
      </c>
      <c r="K1077" t="str">
        <f t="shared" si="19"/>
        <v>VijesValle del Cauca</v>
      </c>
      <c r="W1077" t="s">
        <v>2656</v>
      </c>
      <c r="X1077">
        <v>1077</v>
      </c>
    </row>
    <row r="1078" spans="9:24" x14ac:dyDescent="0.25">
      <c r="I1078" t="s">
        <v>2657</v>
      </c>
      <c r="J1078" t="s">
        <v>687</v>
      </c>
      <c r="K1078" t="str">
        <f t="shared" si="19"/>
        <v>Villa CaroNorte de Santander</v>
      </c>
      <c r="W1078" t="s">
        <v>2658</v>
      </c>
      <c r="X1078">
        <v>1078</v>
      </c>
    </row>
    <row r="1079" spans="9:24" x14ac:dyDescent="0.25">
      <c r="I1079" t="s">
        <v>2659</v>
      </c>
      <c r="J1079" t="s">
        <v>717</v>
      </c>
      <c r="K1079" t="str">
        <f t="shared" si="19"/>
        <v>Villa de LeyvaBoyaca</v>
      </c>
      <c r="W1079" t="s">
        <v>2660</v>
      </c>
      <c r="X1079">
        <v>1079</v>
      </c>
    </row>
    <row r="1080" spans="9:24" x14ac:dyDescent="0.25">
      <c r="I1080" t="s">
        <v>2661</v>
      </c>
      <c r="J1080" t="s">
        <v>721</v>
      </c>
      <c r="K1080" t="str">
        <f t="shared" si="19"/>
        <v>Villa de San Diego de UbateCundinamarca</v>
      </c>
      <c r="W1080" t="s">
        <v>2662</v>
      </c>
      <c r="X1080">
        <v>1080</v>
      </c>
    </row>
    <row r="1081" spans="9:24" x14ac:dyDescent="0.25">
      <c r="I1081" t="s">
        <v>2663</v>
      </c>
      <c r="J1081" t="s">
        <v>687</v>
      </c>
      <c r="K1081" t="str">
        <f t="shared" si="19"/>
        <v>Villa del RosarioNorte de Santander</v>
      </c>
      <c r="W1081" t="s">
        <v>2664</v>
      </c>
      <c r="X1081">
        <v>1081</v>
      </c>
    </row>
    <row r="1082" spans="9:24" x14ac:dyDescent="0.25">
      <c r="I1082" t="s">
        <v>415</v>
      </c>
      <c r="J1082" t="s">
        <v>735</v>
      </c>
      <c r="K1082" t="str">
        <f t="shared" si="19"/>
        <v>Villa RicaCauca</v>
      </c>
      <c r="W1082" t="s">
        <v>2665</v>
      </c>
      <c r="X1082">
        <v>1082</v>
      </c>
    </row>
    <row r="1083" spans="9:24" x14ac:dyDescent="0.25">
      <c r="I1083" t="s">
        <v>2666</v>
      </c>
      <c r="J1083" t="s">
        <v>773</v>
      </c>
      <c r="K1083" t="str">
        <f t="shared" si="19"/>
        <v>VillagarzónPutumayo</v>
      </c>
      <c r="W1083" t="s">
        <v>2667</v>
      </c>
      <c r="X1083">
        <v>1083</v>
      </c>
    </row>
    <row r="1084" spans="9:24" x14ac:dyDescent="0.25">
      <c r="I1084" t="s">
        <v>2668</v>
      </c>
      <c r="J1084" t="s">
        <v>721</v>
      </c>
      <c r="K1084" t="str">
        <f t="shared" si="19"/>
        <v>VillagómezCundinamarca</v>
      </c>
      <c r="W1084" t="s">
        <v>2669</v>
      </c>
      <c r="X1084">
        <v>1084</v>
      </c>
    </row>
    <row r="1085" spans="9:24" x14ac:dyDescent="0.25">
      <c r="I1085" t="s">
        <v>2670</v>
      </c>
      <c r="J1085" t="s">
        <v>784</v>
      </c>
      <c r="K1085" t="str">
        <f t="shared" si="19"/>
        <v>VillahermosaTolima</v>
      </c>
      <c r="W1085" t="s">
        <v>2671</v>
      </c>
      <c r="X1085">
        <v>1085</v>
      </c>
    </row>
    <row r="1086" spans="9:24" x14ac:dyDescent="0.25">
      <c r="I1086" t="s">
        <v>2672</v>
      </c>
      <c r="J1086" t="s">
        <v>219</v>
      </c>
      <c r="K1086" t="str">
        <f t="shared" si="19"/>
        <v>VillamaríaCaldas</v>
      </c>
      <c r="W1086" t="s">
        <v>2673</v>
      </c>
      <c r="X1086">
        <v>1086</v>
      </c>
    </row>
    <row r="1087" spans="9:24" x14ac:dyDescent="0.25">
      <c r="I1087" t="s">
        <v>2674</v>
      </c>
      <c r="J1087" t="s">
        <v>712</v>
      </c>
      <c r="K1087" t="str">
        <f t="shared" si="19"/>
        <v>VillanuevaBolivar</v>
      </c>
      <c r="W1087" t="s">
        <v>2675</v>
      </c>
      <c r="X1087">
        <v>1087</v>
      </c>
    </row>
    <row r="1088" spans="9:24" x14ac:dyDescent="0.25">
      <c r="I1088" t="s">
        <v>2674</v>
      </c>
      <c r="J1088" t="s">
        <v>760</v>
      </c>
      <c r="K1088" t="str">
        <f t="shared" si="19"/>
        <v>VillanuevaLa Guajira</v>
      </c>
      <c r="W1088" t="s">
        <v>2676</v>
      </c>
      <c r="X1088">
        <v>1088</v>
      </c>
    </row>
    <row r="1089" spans="9:24" x14ac:dyDescent="0.25">
      <c r="I1089" t="s">
        <v>2674</v>
      </c>
      <c r="J1089" t="s">
        <v>730</v>
      </c>
      <c r="K1089" t="str">
        <f t="shared" ref="K1089:K1119" si="20">_xlfn.CONCAT(TRIM(I1089),TRIM(J1089))</f>
        <v>VillanuevaSantander</v>
      </c>
      <c r="W1089" t="s">
        <v>2677</v>
      </c>
      <c r="X1089">
        <v>1089</v>
      </c>
    </row>
    <row r="1090" spans="9:24" x14ac:dyDescent="0.25">
      <c r="I1090" t="s">
        <v>2674</v>
      </c>
      <c r="J1090" t="s">
        <v>731</v>
      </c>
      <c r="K1090" t="str">
        <f t="shared" si="20"/>
        <v>VillanuevaCasanare</v>
      </c>
      <c r="W1090" t="s">
        <v>2678</v>
      </c>
      <c r="X1090">
        <v>1090</v>
      </c>
    </row>
    <row r="1091" spans="9:24" x14ac:dyDescent="0.25">
      <c r="I1091" t="s">
        <v>416</v>
      </c>
      <c r="J1091" t="s">
        <v>721</v>
      </c>
      <c r="K1091" t="str">
        <f t="shared" si="20"/>
        <v>VillapinzónCundinamarca</v>
      </c>
      <c r="W1091" t="s">
        <v>2679</v>
      </c>
      <c r="X1091">
        <v>1091</v>
      </c>
    </row>
    <row r="1092" spans="9:24" x14ac:dyDescent="0.25">
      <c r="I1092" t="s">
        <v>2680</v>
      </c>
      <c r="J1092" t="s">
        <v>784</v>
      </c>
      <c r="K1092" t="str">
        <f t="shared" si="20"/>
        <v>VillarricaTolima</v>
      </c>
      <c r="W1092" t="s">
        <v>2681</v>
      </c>
      <c r="X1092">
        <v>1092</v>
      </c>
    </row>
    <row r="1093" spans="9:24" x14ac:dyDescent="0.25">
      <c r="I1093" t="s">
        <v>2682</v>
      </c>
      <c r="J1093" t="s">
        <v>697</v>
      </c>
      <c r="K1093" t="str">
        <f t="shared" si="20"/>
        <v>VillavicencioMeta</v>
      </c>
      <c r="W1093" t="s">
        <v>2683</v>
      </c>
      <c r="X1093">
        <v>1093</v>
      </c>
    </row>
    <row r="1094" spans="9:24" x14ac:dyDescent="0.25">
      <c r="I1094" t="s">
        <v>2684</v>
      </c>
      <c r="J1094" t="s">
        <v>708</v>
      </c>
      <c r="K1094" t="str">
        <f t="shared" si="20"/>
        <v>VillaviejaHuila</v>
      </c>
      <c r="W1094" t="s">
        <v>2685</v>
      </c>
      <c r="X1094">
        <v>1094</v>
      </c>
    </row>
    <row r="1095" spans="9:24" x14ac:dyDescent="0.25">
      <c r="I1095" t="s">
        <v>2686</v>
      </c>
      <c r="J1095" t="s">
        <v>721</v>
      </c>
      <c r="K1095" t="str">
        <f t="shared" si="20"/>
        <v>VilletaCundinamarca</v>
      </c>
      <c r="W1095" t="s">
        <v>2687</v>
      </c>
      <c r="X1095">
        <v>1095</v>
      </c>
    </row>
    <row r="1096" spans="9:24" x14ac:dyDescent="0.25">
      <c r="I1096" t="s">
        <v>2688</v>
      </c>
      <c r="J1096" t="s">
        <v>721</v>
      </c>
      <c r="K1096" t="str">
        <f t="shared" si="20"/>
        <v>ViotáCundinamarca</v>
      </c>
      <c r="W1096" t="s">
        <v>2689</v>
      </c>
      <c r="X1096">
        <v>1096</v>
      </c>
    </row>
    <row r="1097" spans="9:24" x14ac:dyDescent="0.25">
      <c r="I1097" t="s">
        <v>2690</v>
      </c>
      <c r="J1097" t="s">
        <v>717</v>
      </c>
      <c r="K1097" t="str">
        <f t="shared" si="20"/>
        <v>ViracacháBoyaca</v>
      </c>
      <c r="W1097" t="s">
        <v>2691</v>
      </c>
      <c r="X1097">
        <v>1097</v>
      </c>
    </row>
    <row r="1098" spans="9:24" x14ac:dyDescent="0.25">
      <c r="I1098" t="s">
        <v>2692</v>
      </c>
      <c r="J1098" t="s">
        <v>697</v>
      </c>
      <c r="K1098" t="str">
        <f t="shared" si="20"/>
        <v>VistahermosaMeta</v>
      </c>
      <c r="W1098" t="s">
        <v>2693</v>
      </c>
      <c r="X1098">
        <v>1098</v>
      </c>
    </row>
    <row r="1099" spans="9:24" x14ac:dyDescent="0.25">
      <c r="I1099" t="s">
        <v>2694</v>
      </c>
      <c r="J1099" t="s">
        <v>219</v>
      </c>
      <c r="K1099" t="str">
        <f t="shared" si="20"/>
        <v>ViterboCaldas</v>
      </c>
      <c r="W1099" t="s">
        <v>2695</v>
      </c>
      <c r="X1099">
        <v>1099</v>
      </c>
    </row>
    <row r="1100" spans="9:24" x14ac:dyDescent="0.25">
      <c r="I1100" t="s">
        <v>2696</v>
      </c>
      <c r="J1100" t="s">
        <v>721</v>
      </c>
      <c r="K1100" t="str">
        <f t="shared" si="20"/>
        <v>YacopíCundinamarca</v>
      </c>
      <c r="W1100" t="s">
        <v>2697</v>
      </c>
      <c r="X1100">
        <v>1100</v>
      </c>
    </row>
    <row r="1101" spans="9:24" x14ac:dyDescent="0.25">
      <c r="I1101" t="s">
        <v>2698</v>
      </c>
      <c r="J1101" t="s">
        <v>455</v>
      </c>
      <c r="K1101" t="str">
        <f t="shared" si="20"/>
        <v>YacuanquerNariño</v>
      </c>
      <c r="W1101" t="s">
        <v>2699</v>
      </c>
      <c r="X1101">
        <v>1101</v>
      </c>
    </row>
    <row r="1102" spans="9:24" x14ac:dyDescent="0.25">
      <c r="I1102" t="s">
        <v>2700</v>
      </c>
      <c r="J1102" t="s">
        <v>708</v>
      </c>
      <c r="K1102" t="str">
        <f t="shared" si="20"/>
        <v>YaguaráHuila</v>
      </c>
      <c r="W1102" t="s">
        <v>2701</v>
      </c>
      <c r="X1102">
        <v>1102</v>
      </c>
    </row>
    <row r="1103" spans="9:24" x14ac:dyDescent="0.25">
      <c r="I1103" t="s">
        <v>484</v>
      </c>
      <c r="J1103" t="s">
        <v>669</v>
      </c>
      <c r="K1103" t="str">
        <f t="shared" si="20"/>
        <v>YalíAntioquia</v>
      </c>
      <c r="W1103" t="s">
        <v>2702</v>
      </c>
      <c r="X1103">
        <v>1103</v>
      </c>
    </row>
    <row r="1104" spans="9:24" x14ac:dyDescent="0.25">
      <c r="I1104" t="s">
        <v>417</v>
      </c>
      <c r="J1104" t="s">
        <v>669</v>
      </c>
      <c r="K1104" t="str">
        <f t="shared" si="20"/>
        <v>YarumalAntioquia</v>
      </c>
      <c r="W1104" t="s">
        <v>2703</v>
      </c>
      <c r="X1104">
        <v>1104</v>
      </c>
    </row>
    <row r="1105" spans="9:24" x14ac:dyDescent="0.25">
      <c r="I1105" t="s">
        <v>2704</v>
      </c>
      <c r="J1105" t="s">
        <v>796</v>
      </c>
      <c r="K1105" t="str">
        <f t="shared" si="20"/>
        <v>YavaratéVaupes</v>
      </c>
      <c r="W1105" t="s">
        <v>2705</v>
      </c>
      <c r="X1105">
        <v>1105</v>
      </c>
    </row>
    <row r="1106" spans="9:24" x14ac:dyDescent="0.25">
      <c r="I1106" t="s">
        <v>486</v>
      </c>
      <c r="J1106" t="s">
        <v>669</v>
      </c>
      <c r="K1106" t="str">
        <f t="shared" si="20"/>
        <v>YolombóAntioquia</v>
      </c>
      <c r="W1106" t="s">
        <v>2706</v>
      </c>
      <c r="X1106">
        <v>1106</v>
      </c>
    </row>
    <row r="1107" spans="9:24" x14ac:dyDescent="0.25">
      <c r="I1107" t="s">
        <v>487</v>
      </c>
      <c r="J1107" t="s">
        <v>669</v>
      </c>
      <c r="K1107" t="str">
        <f t="shared" si="20"/>
        <v>YondóAntioquia</v>
      </c>
      <c r="W1107" t="s">
        <v>2707</v>
      </c>
      <c r="X1107">
        <v>1107</v>
      </c>
    </row>
    <row r="1108" spans="9:24" x14ac:dyDescent="0.25">
      <c r="I1108" t="s">
        <v>419</v>
      </c>
      <c r="J1108" t="s">
        <v>731</v>
      </c>
      <c r="K1108" t="str">
        <f t="shared" si="20"/>
        <v>YopalCasanare</v>
      </c>
      <c r="W1108" t="s">
        <v>2708</v>
      </c>
      <c r="X1108">
        <v>1108</v>
      </c>
    </row>
    <row r="1109" spans="9:24" x14ac:dyDescent="0.25">
      <c r="I1109" t="s">
        <v>2709</v>
      </c>
      <c r="J1109" t="s">
        <v>765</v>
      </c>
      <c r="K1109" t="str">
        <f t="shared" si="20"/>
        <v>YotocoValle del Cauca</v>
      </c>
      <c r="W1109" t="s">
        <v>2710</v>
      </c>
      <c r="X1109">
        <v>1109</v>
      </c>
    </row>
    <row r="1110" spans="9:24" x14ac:dyDescent="0.25">
      <c r="I1110" t="s">
        <v>594</v>
      </c>
      <c r="J1110" t="s">
        <v>765</v>
      </c>
      <c r="K1110" t="str">
        <f t="shared" si="20"/>
        <v>YumboValle del Cauca</v>
      </c>
      <c r="W1110" t="s">
        <v>2711</v>
      </c>
      <c r="X1110">
        <v>1110</v>
      </c>
    </row>
    <row r="1111" spans="9:24" x14ac:dyDescent="0.25">
      <c r="I1111" t="s">
        <v>2712</v>
      </c>
      <c r="J1111" t="s">
        <v>712</v>
      </c>
      <c r="K1111" t="str">
        <f t="shared" si="20"/>
        <v>ZambranoBolivar</v>
      </c>
      <c r="W1111" t="s">
        <v>2713</v>
      </c>
      <c r="X1111">
        <v>1111</v>
      </c>
    </row>
    <row r="1112" spans="9:24" x14ac:dyDescent="0.25">
      <c r="I1112" t="s">
        <v>2714</v>
      </c>
      <c r="J1112" t="s">
        <v>730</v>
      </c>
      <c r="K1112" t="str">
        <f t="shared" si="20"/>
        <v>ZapatocaSantander</v>
      </c>
      <c r="W1112" t="s">
        <v>2715</v>
      </c>
      <c r="X1112">
        <v>1112</v>
      </c>
    </row>
    <row r="1113" spans="9:24" x14ac:dyDescent="0.25">
      <c r="I1113" t="s">
        <v>2716</v>
      </c>
      <c r="J1113" t="s">
        <v>766</v>
      </c>
      <c r="K1113" t="str">
        <f t="shared" si="20"/>
        <v>ZapayánMagdalena</v>
      </c>
      <c r="W1113" t="s">
        <v>2717</v>
      </c>
      <c r="X1113">
        <v>1113</v>
      </c>
    </row>
    <row r="1114" spans="9:24" x14ac:dyDescent="0.25">
      <c r="I1114" t="s">
        <v>488</v>
      </c>
      <c r="J1114" t="s">
        <v>669</v>
      </c>
      <c r="K1114" t="str">
        <f t="shared" si="20"/>
        <v>ZaragozaAntioquia</v>
      </c>
      <c r="W1114" t="s">
        <v>2718</v>
      </c>
      <c r="X1114">
        <v>1114</v>
      </c>
    </row>
    <row r="1115" spans="9:24" x14ac:dyDescent="0.25">
      <c r="I1115" t="s">
        <v>2719</v>
      </c>
      <c r="J1115" t="s">
        <v>765</v>
      </c>
      <c r="K1115" t="str">
        <f t="shared" si="20"/>
        <v>ZarzalValle del Cauca</v>
      </c>
      <c r="W1115" t="s">
        <v>2720</v>
      </c>
      <c r="X1115">
        <v>1115</v>
      </c>
    </row>
    <row r="1116" spans="9:24" x14ac:dyDescent="0.25">
      <c r="I1116" t="s">
        <v>2721</v>
      </c>
      <c r="J1116" t="s">
        <v>717</v>
      </c>
      <c r="K1116" t="str">
        <f t="shared" si="20"/>
        <v>ZetaquiraBoyaca</v>
      </c>
      <c r="W1116" t="s">
        <v>2722</v>
      </c>
      <c r="X1116">
        <v>1116</v>
      </c>
    </row>
    <row r="1117" spans="9:24" x14ac:dyDescent="0.25">
      <c r="I1117" t="s">
        <v>2723</v>
      </c>
      <c r="J1117" t="s">
        <v>721</v>
      </c>
      <c r="K1117" t="str">
        <f t="shared" si="20"/>
        <v>ZipacónCundinamarca</v>
      </c>
      <c r="W1117" t="s">
        <v>2724</v>
      </c>
      <c r="X1117">
        <v>1117</v>
      </c>
    </row>
    <row r="1118" spans="9:24" x14ac:dyDescent="0.25">
      <c r="I1118" t="s">
        <v>595</v>
      </c>
      <c r="J1118" t="s">
        <v>721</v>
      </c>
      <c r="K1118" t="str">
        <f t="shared" si="20"/>
        <v>ZipaquiráCundinamarca</v>
      </c>
      <c r="W1118" t="s">
        <v>2725</v>
      </c>
      <c r="X1118">
        <v>1118</v>
      </c>
    </row>
    <row r="1119" spans="9:24" x14ac:dyDescent="0.25">
      <c r="I1119" t="s">
        <v>2726</v>
      </c>
      <c r="J1119" t="s">
        <v>766</v>
      </c>
      <c r="K1119" t="str">
        <f t="shared" si="20"/>
        <v>Zona BananeraMagdalena</v>
      </c>
      <c r="W1119" t="s">
        <v>2727</v>
      </c>
      <c r="X1119">
        <v>1119</v>
      </c>
    </row>
    <row r="1120" spans="9:24" x14ac:dyDescent="0.25">
      <c r="W1120" t="s">
        <v>2728</v>
      </c>
      <c r="X1120">
        <v>1120</v>
      </c>
    </row>
    <row r="1121" spans="23:24" x14ac:dyDescent="0.25">
      <c r="W1121" t="s">
        <v>2729</v>
      </c>
      <c r="X1121">
        <v>1121</v>
      </c>
    </row>
    <row r="1122" spans="23:24" x14ac:dyDescent="0.25">
      <c r="W1122" t="s">
        <v>2730</v>
      </c>
      <c r="X1122">
        <v>1122</v>
      </c>
    </row>
    <row r="1123" spans="23:24" x14ac:dyDescent="0.25">
      <c r="W1123" t="s">
        <v>2731</v>
      </c>
      <c r="X1123">
        <v>1123</v>
      </c>
    </row>
    <row r="1124" spans="23:24" x14ac:dyDescent="0.25">
      <c r="W1124" t="s">
        <v>2732</v>
      </c>
      <c r="X1124">
        <v>1124</v>
      </c>
    </row>
    <row r="1125" spans="23:24" x14ac:dyDescent="0.25">
      <c r="W1125" t="s">
        <v>2733</v>
      </c>
      <c r="X1125">
        <v>1125</v>
      </c>
    </row>
    <row r="1126" spans="23:24" x14ac:dyDescent="0.25">
      <c r="W1126" t="s">
        <v>2734</v>
      </c>
      <c r="X1126">
        <v>1126</v>
      </c>
    </row>
    <row r="1127" spans="23:24" x14ac:dyDescent="0.25">
      <c r="W1127" t="s">
        <v>2735</v>
      </c>
      <c r="X1127">
        <v>1127</v>
      </c>
    </row>
    <row r="1128" spans="23:24" x14ac:dyDescent="0.25">
      <c r="W1128" t="s">
        <v>2736</v>
      </c>
      <c r="X1128">
        <v>1128</v>
      </c>
    </row>
    <row r="1129" spans="23:24" x14ac:dyDescent="0.25">
      <c r="W1129" t="s">
        <v>2737</v>
      </c>
      <c r="X1129">
        <v>1129</v>
      </c>
    </row>
    <row r="1130" spans="23:24" x14ac:dyDescent="0.25">
      <c r="W1130" t="s">
        <v>2738</v>
      </c>
      <c r="X1130">
        <v>1130</v>
      </c>
    </row>
    <row r="1131" spans="23:24" x14ac:dyDescent="0.25">
      <c r="W1131" t="s">
        <v>2739</v>
      </c>
      <c r="X1131">
        <v>1131</v>
      </c>
    </row>
    <row r="1132" spans="23:24" x14ac:dyDescent="0.25">
      <c r="W1132" t="s">
        <v>2740</v>
      </c>
      <c r="X1132">
        <v>1132</v>
      </c>
    </row>
    <row r="1133" spans="23:24" x14ac:dyDescent="0.25">
      <c r="W1133" t="s">
        <v>2741</v>
      </c>
      <c r="X1133">
        <v>1133</v>
      </c>
    </row>
    <row r="1134" spans="23:24" x14ac:dyDescent="0.25">
      <c r="W1134" t="s">
        <v>2742</v>
      </c>
      <c r="X1134">
        <v>1134</v>
      </c>
    </row>
    <row r="1135" spans="23:24" x14ac:dyDescent="0.25">
      <c r="W1135" t="s">
        <v>2743</v>
      </c>
      <c r="X1135">
        <v>1135</v>
      </c>
    </row>
    <row r="1136" spans="23:24" x14ac:dyDescent="0.25">
      <c r="W1136" t="s">
        <v>2744</v>
      </c>
      <c r="X1136">
        <v>1136</v>
      </c>
    </row>
    <row r="1137" spans="23:24" x14ac:dyDescent="0.25">
      <c r="W1137" t="s">
        <v>2745</v>
      </c>
      <c r="X1137">
        <v>1137</v>
      </c>
    </row>
    <row r="1138" spans="23:24" x14ac:dyDescent="0.25">
      <c r="W1138" t="s">
        <v>2746</v>
      </c>
      <c r="X1138">
        <v>1138</v>
      </c>
    </row>
    <row r="1139" spans="23:24" x14ac:dyDescent="0.25">
      <c r="W1139" t="s">
        <v>2747</v>
      </c>
      <c r="X1139">
        <v>1139</v>
      </c>
    </row>
    <row r="1140" spans="23:24" x14ac:dyDescent="0.25">
      <c r="W1140" t="s">
        <v>2748</v>
      </c>
      <c r="X1140">
        <v>1140</v>
      </c>
    </row>
    <row r="1141" spans="23:24" x14ac:dyDescent="0.25">
      <c r="W1141" t="s">
        <v>2749</v>
      </c>
      <c r="X1141">
        <v>1141</v>
      </c>
    </row>
    <row r="1142" spans="23:24" x14ac:dyDescent="0.25">
      <c r="W1142" t="s">
        <v>2750</v>
      </c>
      <c r="X1142">
        <v>1142</v>
      </c>
    </row>
    <row r="1143" spans="23:24" x14ac:dyDescent="0.25">
      <c r="W1143" t="s">
        <v>2751</v>
      </c>
      <c r="X1143">
        <v>1143</v>
      </c>
    </row>
    <row r="1144" spans="23:24" x14ac:dyDescent="0.25">
      <c r="W1144" t="s">
        <v>2752</v>
      </c>
      <c r="X1144">
        <v>1144</v>
      </c>
    </row>
    <row r="1145" spans="23:24" x14ac:dyDescent="0.25">
      <c r="W1145" t="s">
        <v>2753</v>
      </c>
      <c r="X1145">
        <v>1145</v>
      </c>
    </row>
    <row r="1146" spans="23:24" x14ac:dyDescent="0.25">
      <c r="W1146" t="s">
        <v>2754</v>
      </c>
      <c r="X1146">
        <v>1146</v>
      </c>
    </row>
    <row r="1147" spans="23:24" x14ac:dyDescent="0.25">
      <c r="W1147" t="s">
        <v>2755</v>
      </c>
      <c r="X1147">
        <v>1147</v>
      </c>
    </row>
    <row r="1148" spans="23:24" x14ac:dyDescent="0.25">
      <c r="W1148" t="s">
        <v>2756</v>
      </c>
      <c r="X1148">
        <v>1148</v>
      </c>
    </row>
    <row r="1149" spans="23:24" x14ac:dyDescent="0.25">
      <c r="W1149" t="s">
        <v>2757</v>
      </c>
      <c r="X1149">
        <v>1149</v>
      </c>
    </row>
    <row r="1150" spans="23:24" x14ac:dyDescent="0.25">
      <c r="W1150" t="s">
        <v>2758</v>
      </c>
      <c r="X1150">
        <v>1150</v>
      </c>
    </row>
    <row r="1151" spans="23:24" x14ac:dyDescent="0.25">
      <c r="W1151" t="s">
        <v>2759</v>
      </c>
      <c r="X1151">
        <v>1151</v>
      </c>
    </row>
    <row r="1152" spans="23:24" x14ac:dyDescent="0.25">
      <c r="W1152" t="s">
        <v>2760</v>
      </c>
      <c r="X1152">
        <v>1152</v>
      </c>
    </row>
    <row r="1153" spans="23:24" x14ac:dyDescent="0.25">
      <c r="W1153" t="s">
        <v>2761</v>
      </c>
      <c r="X1153">
        <v>1153</v>
      </c>
    </row>
    <row r="1154" spans="23:24" x14ac:dyDescent="0.25">
      <c r="W1154" t="s">
        <v>2762</v>
      </c>
      <c r="X1154">
        <v>1154</v>
      </c>
    </row>
    <row r="1155" spans="23:24" x14ac:dyDescent="0.25">
      <c r="W1155" t="s">
        <v>2763</v>
      </c>
      <c r="X1155">
        <v>1155</v>
      </c>
    </row>
    <row r="1156" spans="23:24" x14ac:dyDescent="0.25">
      <c r="W1156" t="s">
        <v>2764</v>
      </c>
      <c r="X1156">
        <v>1156</v>
      </c>
    </row>
    <row r="1157" spans="23:24" x14ac:dyDescent="0.25">
      <c r="W1157" t="s">
        <v>2765</v>
      </c>
      <c r="X1157">
        <v>1157</v>
      </c>
    </row>
    <row r="1158" spans="23:24" x14ac:dyDescent="0.25">
      <c r="W1158" t="s">
        <v>2766</v>
      </c>
      <c r="X1158">
        <v>1158</v>
      </c>
    </row>
    <row r="1159" spans="23:24" x14ac:dyDescent="0.25">
      <c r="W1159" t="s">
        <v>2767</v>
      </c>
      <c r="X1159">
        <v>1159</v>
      </c>
    </row>
    <row r="1160" spans="23:24" x14ac:dyDescent="0.25">
      <c r="W1160" t="s">
        <v>2768</v>
      </c>
      <c r="X1160">
        <v>1160</v>
      </c>
    </row>
    <row r="1161" spans="23:24" x14ac:dyDescent="0.25">
      <c r="W1161" t="s">
        <v>2769</v>
      </c>
      <c r="X1161">
        <v>1161</v>
      </c>
    </row>
    <row r="1162" spans="23:24" x14ac:dyDescent="0.25">
      <c r="W1162" t="s">
        <v>2770</v>
      </c>
      <c r="X1162">
        <v>1162</v>
      </c>
    </row>
    <row r="1163" spans="23:24" x14ac:dyDescent="0.25">
      <c r="W1163" t="s">
        <v>2771</v>
      </c>
      <c r="X1163">
        <v>1163</v>
      </c>
    </row>
    <row r="1164" spans="23:24" x14ac:dyDescent="0.25">
      <c r="W1164" t="s">
        <v>2772</v>
      </c>
      <c r="X1164">
        <v>1164</v>
      </c>
    </row>
    <row r="1165" spans="23:24" x14ac:dyDescent="0.25">
      <c r="W1165" t="s">
        <v>2773</v>
      </c>
      <c r="X1165">
        <v>1165</v>
      </c>
    </row>
    <row r="1166" spans="23:24" x14ac:dyDescent="0.25">
      <c r="W1166" t="s">
        <v>2774</v>
      </c>
      <c r="X1166">
        <v>1166</v>
      </c>
    </row>
    <row r="1167" spans="23:24" x14ac:dyDescent="0.25">
      <c r="W1167" t="s">
        <v>2775</v>
      </c>
      <c r="X1167">
        <v>1167</v>
      </c>
    </row>
    <row r="1168" spans="23:24" x14ac:dyDescent="0.25">
      <c r="W1168" t="s">
        <v>2776</v>
      </c>
      <c r="X1168">
        <v>1168</v>
      </c>
    </row>
    <row r="1169" spans="23:24" x14ac:dyDescent="0.25">
      <c r="W1169" t="s">
        <v>2777</v>
      </c>
      <c r="X1169">
        <v>1169</v>
      </c>
    </row>
    <row r="1170" spans="23:24" x14ac:dyDescent="0.25">
      <c r="W1170" t="s">
        <v>2778</v>
      </c>
      <c r="X1170">
        <v>1170</v>
      </c>
    </row>
    <row r="1171" spans="23:24" x14ac:dyDescent="0.25">
      <c r="W1171" t="s">
        <v>2779</v>
      </c>
      <c r="X1171">
        <v>1171</v>
      </c>
    </row>
    <row r="1172" spans="23:24" x14ac:dyDescent="0.25">
      <c r="W1172" t="s">
        <v>2780</v>
      </c>
      <c r="X1172">
        <v>1172</v>
      </c>
    </row>
    <row r="1173" spans="23:24" x14ac:dyDescent="0.25">
      <c r="W1173" t="s">
        <v>2781</v>
      </c>
      <c r="X1173">
        <v>1173</v>
      </c>
    </row>
    <row r="1174" spans="23:24" x14ac:dyDescent="0.25">
      <c r="W1174" t="s">
        <v>2782</v>
      </c>
      <c r="X1174">
        <v>1174</v>
      </c>
    </row>
    <row r="1175" spans="23:24" x14ac:dyDescent="0.25">
      <c r="W1175" t="s">
        <v>2783</v>
      </c>
      <c r="X1175">
        <v>1175</v>
      </c>
    </row>
    <row r="1176" spans="23:24" x14ac:dyDescent="0.25">
      <c r="W1176" t="s">
        <v>2784</v>
      </c>
      <c r="X1176">
        <v>1176</v>
      </c>
    </row>
    <row r="1177" spans="23:24" x14ac:dyDescent="0.25">
      <c r="W1177" t="s">
        <v>2785</v>
      </c>
      <c r="X1177">
        <v>1177</v>
      </c>
    </row>
    <row r="1178" spans="23:24" x14ac:dyDescent="0.25">
      <c r="W1178" t="s">
        <v>2786</v>
      </c>
      <c r="X1178">
        <v>1178</v>
      </c>
    </row>
    <row r="1179" spans="23:24" x14ac:dyDescent="0.25">
      <c r="W1179" t="s">
        <v>2787</v>
      </c>
      <c r="X1179">
        <v>1179</v>
      </c>
    </row>
    <row r="1180" spans="23:24" x14ac:dyDescent="0.25">
      <c r="W1180" t="s">
        <v>2788</v>
      </c>
      <c r="X1180">
        <v>1180</v>
      </c>
    </row>
    <row r="1181" spans="23:24" x14ac:dyDescent="0.25">
      <c r="W1181" t="s">
        <v>2789</v>
      </c>
      <c r="X1181">
        <v>1181</v>
      </c>
    </row>
    <row r="1182" spans="23:24" x14ac:dyDescent="0.25">
      <c r="W1182" t="s">
        <v>2790</v>
      </c>
      <c r="X1182">
        <v>1182</v>
      </c>
    </row>
    <row r="1183" spans="23:24" x14ac:dyDescent="0.25">
      <c r="W1183" t="s">
        <v>2791</v>
      </c>
      <c r="X1183">
        <v>1183</v>
      </c>
    </row>
    <row r="1184" spans="23:24" x14ac:dyDescent="0.25">
      <c r="W1184" t="s">
        <v>2792</v>
      </c>
      <c r="X1184">
        <v>1184</v>
      </c>
    </row>
    <row r="1185" spans="23:24" x14ac:dyDescent="0.25">
      <c r="W1185" t="s">
        <v>2793</v>
      </c>
      <c r="X1185">
        <v>1185</v>
      </c>
    </row>
    <row r="1186" spans="23:24" x14ac:dyDescent="0.25">
      <c r="W1186" t="s">
        <v>2794</v>
      </c>
      <c r="X1186">
        <v>1186</v>
      </c>
    </row>
    <row r="1187" spans="23:24" x14ac:dyDescent="0.25">
      <c r="W1187" t="s">
        <v>2795</v>
      </c>
      <c r="X1187">
        <v>1187</v>
      </c>
    </row>
    <row r="1188" spans="23:24" x14ac:dyDescent="0.25">
      <c r="W1188" t="s">
        <v>2796</v>
      </c>
      <c r="X1188">
        <v>1188</v>
      </c>
    </row>
    <row r="1189" spans="23:24" x14ac:dyDescent="0.25">
      <c r="W1189" t="s">
        <v>2797</v>
      </c>
      <c r="X1189">
        <v>1189</v>
      </c>
    </row>
    <row r="1190" spans="23:24" x14ac:dyDescent="0.25">
      <c r="W1190" t="s">
        <v>2798</v>
      </c>
      <c r="X1190">
        <v>1190</v>
      </c>
    </row>
    <row r="1191" spans="23:24" x14ac:dyDescent="0.25">
      <c r="W1191" t="s">
        <v>2799</v>
      </c>
      <c r="X1191">
        <v>1191</v>
      </c>
    </row>
    <row r="1192" spans="23:24" x14ac:dyDescent="0.25">
      <c r="W1192" t="s">
        <v>2800</v>
      </c>
      <c r="X1192">
        <v>1192</v>
      </c>
    </row>
    <row r="1193" spans="23:24" x14ac:dyDescent="0.25">
      <c r="W1193" t="s">
        <v>2801</v>
      </c>
      <c r="X1193">
        <v>1193</v>
      </c>
    </row>
    <row r="1194" spans="23:24" x14ac:dyDescent="0.25">
      <c r="W1194" t="s">
        <v>2802</v>
      </c>
      <c r="X1194">
        <v>1194</v>
      </c>
    </row>
    <row r="1195" spans="23:24" x14ac:dyDescent="0.25">
      <c r="W1195" t="s">
        <v>2803</v>
      </c>
      <c r="X1195">
        <v>1195</v>
      </c>
    </row>
    <row r="1196" spans="23:24" x14ac:dyDescent="0.25">
      <c r="W1196" t="s">
        <v>2804</v>
      </c>
      <c r="X1196">
        <v>1196</v>
      </c>
    </row>
    <row r="1197" spans="23:24" x14ac:dyDescent="0.25">
      <c r="W1197" t="s">
        <v>2805</v>
      </c>
      <c r="X1197">
        <v>1197</v>
      </c>
    </row>
    <row r="1198" spans="23:24" x14ac:dyDescent="0.25">
      <c r="W1198" t="s">
        <v>2806</v>
      </c>
      <c r="X1198">
        <v>1198</v>
      </c>
    </row>
    <row r="1199" spans="23:24" x14ac:dyDescent="0.25">
      <c r="W1199" t="s">
        <v>2807</v>
      </c>
      <c r="X1199">
        <v>1199</v>
      </c>
    </row>
    <row r="1200" spans="23:24" x14ac:dyDescent="0.25">
      <c r="W1200" t="s">
        <v>2808</v>
      </c>
      <c r="X1200">
        <v>1200</v>
      </c>
    </row>
    <row r="1201" spans="23:24" x14ac:dyDescent="0.25">
      <c r="W1201" t="s">
        <v>2809</v>
      </c>
      <c r="X1201">
        <v>1201</v>
      </c>
    </row>
    <row r="1202" spans="23:24" x14ac:dyDescent="0.25">
      <c r="W1202" t="s">
        <v>2810</v>
      </c>
      <c r="X1202">
        <v>1202</v>
      </c>
    </row>
    <row r="1203" spans="23:24" x14ac:dyDescent="0.25">
      <c r="W1203" t="s">
        <v>2811</v>
      </c>
      <c r="X1203">
        <v>1203</v>
      </c>
    </row>
    <row r="1204" spans="23:24" x14ac:dyDescent="0.25">
      <c r="W1204" t="s">
        <v>2812</v>
      </c>
      <c r="X1204">
        <v>1204</v>
      </c>
    </row>
    <row r="1205" spans="23:24" x14ac:dyDescent="0.25">
      <c r="W1205" t="s">
        <v>2813</v>
      </c>
      <c r="X1205">
        <v>1205</v>
      </c>
    </row>
    <row r="1206" spans="23:24" x14ac:dyDescent="0.25">
      <c r="W1206" t="s">
        <v>2814</v>
      </c>
      <c r="X1206">
        <v>1206</v>
      </c>
    </row>
    <row r="1207" spans="23:24" x14ac:dyDescent="0.25">
      <c r="W1207" t="s">
        <v>2815</v>
      </c>
      <c r="X1207">
        <v>1207</v>
      </c>
    </row>
    <row r="1208" spans="23:24" x14ac:dyDescent="0.25">
      <c r="W1208" t="s">
        <v>2816</v>
      </c>
      <c r="X1208">
        <v>1208</v>
      </c>
    </row>
    <row r="1209" spans="23:24" x14ac:dyDescent="0.25">
      <c r="W1209" t="s">
        <v>2817</v>
      </c>
      <c r="X1209">
        <v>1209</v>
      </c>
    </row>
    <row r="1210" spans="23:24" x14ac:dyDescent="0.25">
      <c r="W1210" t="s">
        <v>2818</v>
      </c>
      <c r="X1210">
        <v>1210</v>
      </c>
    </row>
    <row r="1211" spans="23:24" x14ac:dyDescent="0.25">
      <c r="W1211" t="s">
        <v>2819</v>
      </c>
      <c r="X1211">
        <v>1211</v>
      </c>
    </row>
    <row r="1212" spans="23:24" x14ac:dyDescent="0.25">
      <c r="W1212" t="s">
        <v>2820</v>
      </c>
      <c r="X1212">
        <v>1212</v>
      </c>
    </row>
    <row r="1213" spans="23:24" x14ac:dyDescent="0.25">
      <c r="W1213" t="s">
        <v>2821</v>
      </c>
      <c r="X1213">
        <v>1213</v>
      </c>
    </row>
    <row r="1214" spans="23:24" x14ac:dyDescent="0.25">
      <c r="W1214" t="s">
        <v>2822</v>
      </c>
      <c r="X1214">
        <v>1214</v>
      </c>
    </row>
    <row r="1215" spans="23:24" x14ac:dyDescent="0.25">
      <c r="W1215" t="s">
        <v>2823</v>
      </c>
      <c r="X1215">
        <v>1215</v>
      </c>
    </row>
    <row r="1216" spans="23:24" x14ac:dyDescent="0.25">
      <c r="W1216" t="s">
        <v>2824</v>
      </c>
      <c r="X1216">
        <v>1216</v>
      </c>
    </row>
    <row r="1217" spans="23:24" x14ac:dyDescent="0.25">
      <c r="W1217" t="s">
        <v>2825</v>
      </c>
      <c r="X1217">
        <v>1217</v>
      </c>
    </row>
    <row r="1218" spans="23:24" x14ac:dyDescent="0.25">
      <c r="W1218" t="s">
        <v>2826</v>
      </c>
      <c r="X1218">
        <v>1218</v>
      </c>
    </row>
    <row r="1219" spans="23:24" x14ac:dyDescent="0.25">
      <c r="W1219" t="s">
        <v>2827</v>
      </c>
      <c r="X1219">
        <v>1219</v>
      </c>
    </row>
    <row r="1220" spans="23:24" x14ac:dyDescent="0.25">
      <c r="W1220" t="s">
        <v>2828</v>
      </c>
      <c r="X1220">
        <v>1220</v>
      </c>
    </row>
    <row r="1221" spans="23:24" x14ac:dyDescent="0.25">
      <c r="W1221" t="s">
        <v>2829</v>
      </c>
      <c r="X1221">
        <v>1221</v>
      </c>
    </row>
    <row r="1222" spans="23:24" x14ac:dyDescent="0.25">
      <c r="W1222" t="s">
        <v>2830</v>
      </c>
      <c r="X1222">
        <v>1222</v>
      </c>
    </row>
    <row r="1223" spans="23:24" x14ac:dyDescent="0.25">
      <c r="W1223" t="s">
        <v>2831</v>
      </c>
      <c r="X1223">
        <v>1223</v>
      </c>
    </row>
    <row r="1224" spans="23:24" x14ac:dyDescent="0.25">
      <c r="W1224" t="s">
        <v>2832</v>
      </c>
      <c r="X1224">
        <v>1224</v>
      </c>
    </row>
    <row r="1225" spans="23:24" x14ac:dyDescent="0.25">
      <c r="W1225" t="s">
        <v>2833</v>
      </c>
      <c r="X1225">
        <v>1225</v>
      </c>
    </row>
    <row r="1226" spans="23:24" x14ac:dyDescent="0.25">
      <c r="W1226" t="s">
        <v>2834</v>
      </c>
      <c r="X1226">
        <v>1226</v>
      </c>
    </row>
    <row r="1227" spans="23:24" x14ac:dyDescent="0.25">
      <c r="W1227" t="s">
        <v>2835</v>
      </c>
      <c r="X1227">
        <v>1227</v>
      </c>
    </row>
    <row r="1228" spans="23:24" x14ac:dyDescent="0.25">
      <c r="W1228" t="s">
        <v>2836</v>
      </c>
      <c r="X1228">
        <v>1228</v>
      </c>
    </row>
    <row r="1229" spans="23:24" x14ac:dyDescent="0.25">
      <c r="W1229" t="s">
        <v>2837</v>
      </c>
      <c r="X1229">
        <v>1229</v>
      </c>
    </row>
    <row r="1230" spans="23:24" x14ac:dyDescent="0.25">
      <c r="W1230" t="s">
        <v>2838</v>
      </c>
      <c r="X1230">
        <v>1230</v>
      </c>
    </row>
    <row r="1231" spans="23:24" x14ac:dyDescent="0.25">
      <c r="W1231" t="s">
        <v>2839</v>
      </c>
      <c r="X1231">
        <v>1231</v>
      </c>
    </row>
    <row r="1232" spans="23:24" x14ac:dyDescent="0.25">
      <c r="W1232" t="s">
        <v>2840</v>
      </c>
      <c r="X1232">
        <v>1232</v>
      </c>
    </row>
    <row r="1233" spans="23:24" x14ac:dyDescent="0.25">
      <c r="W1233" t="s">
        <v>2841</v>
      </c>
      <c r="X1233">
        <v>1233</v>
      </c>
    </row>
    <row r="1234" spans="23:24" x14ac:dyDescent="0.25">
      <c r="W1234" t="s">
        <v>2842</v>
      </c>
      <c r="X1234">
        <v>1234</v>
      </c>
    </row>
    <row r="1235" spans="23:24" x14ac:dyDescent="0.25">
      <c r="W1235" t="s">
        <v>2843</v>
      </c>
      <c r="X1235">
        <v>1235</v>
      </c>
    </row>
    <row r="1236" spans="23:24" x14ac:dyDescent="0.25">
      <c r="W1236" t="s">
        <v>2844</v>
      </c>
      <c r="X1236">
        <v>1236</v>
      </c>
    </row>
    <row r="1237" spans="23:24" x14ac:dyDescent="0.25">
      <c r="W1237" t="s">
        <v>2845</v>
      </c>
      <c r="X1237">
        <v>1237</v>
      </c>
    </row>
    <row r="1238" spans="23:24" x14ac:dyDescent="0.25">
      <c r="W1238" t="s">
        <v>2846</v>
      </c>
      <c r="X1238">
        <v>1238</v>
      </c>
    </row>
    <row r="1239" spans="23:24" x14ac:dyDescent="0.25">
      <c r="W1239" t="s">
        <v>2847</v>
      </c>
      <c r="X1239">
        <v>1239</v>
      </c>
    </row>
    <row r="1240" spans="23:24" x14ac:dyDescent="0.25">
      <c r="W1240" t="s">
        <v>2848</v>
      </c>
      <c r="X1240">
        <v>1240</v>
      </c>
    </row>
    <row r="1241" spans="23:24" x14ac:dyDescent="0.25">
      <c r="W1241" t="s">
        <v>2849</v>
      </c>
      <c r="X1241">
        <v>1241</v>
      </c>
    </row>
    <row r="1242" spans="23:24" x14ac:dyDescent="0.25">
      <c r="W1242" t="s">
        <v>2850</v>
      </c>
      <c r="X1242">
        <v>1242</v>
      </c>
    </row>
    <row r="1243" spans="23:24" x14ac:dyDescent="0.25">
      <c r="W1243" t="s">
        <v>2851</v>
      </c>
      <c r="X1243">
        <v>1243</v>
      </c>
    </row>
    <row r="1244" spans="23:24" x14ac:dyDescent="0.25">
      <c r="W1244" t="s">
        <v>2852</v>
      </c>
      <c r="X1244">
        <v>1244</v>
      </c>
    </row>
    <row r="1245" spans="23:24" x14ac:dyDescent="0.25">
      <c r="W1245" t="s">
        <v>2853</v>
      </c>
      <c r="X1245">
        <v>1245</v>
      </c>
    </row>
    <row r="1246" spans="23:24" x14ac:dyDescent="0.25">
      <c r="W1246" t="s">
        <v>2854</v>
      </c>
      <c r="X1246">
        <v>1246</v>
      </c>
    </row>
    <row r="1247" spans="23:24" x14ac:dyDescent="0.25">
      <c r="W1247" t="s">
        <v>2855</v>
      </c>
      <c r="X1247">
        <v>1247</v>
      </c>
    </row>
    <row r="1248" spans="23:24" x14ac:dyDescent="0.25">
      <c r="W1248" t="s">
        <v>2856</v>
      </c>
      <c r="X1248">
        <v>1248</v>
      </c>
    </row>
    <row r="1249" spans="23:24" x14ac:dyDescent="0.25">
      <c r="W1249" t="s">
        <v>2857</v>
      </c>
      <c r="X1249">
        <v>1249</v>
      </c>
    </row>
    <row r="1250" spans="23:24" x14ac:dyDescent="0.25">
      <c r="W1250" t="s">
        <v>2858</v>
      </c>
      <c r="X1250">
        <v>1250</v>
      </c>
    </row>
    <row r="1251" spans="23:24" x14ac:dyDescent="0.25">
      <c r="W1251" t="s">
        <v>2859</v>
      </c>
      <c r="X1251">
        <v>1251</v>
      </c>
    </row>
    <row r="1252" spans="23:24" x14ac:dyDescent="0.25">
      <c r="W1252" t="s">
        <v>2860</v>
      </c>
      <c r="X1252">
        <v>1252</v>
      </c>
    </row>
    <row r="1253" spans="23:24" x14ac:dyDescent="0.25">
      <c r="W1253" t="s">
        <v>2861</v>
      </c>
      <c r="X1253">
        <v>1253</v>
      </c>
    </row>
    <row r="1254" spans="23:24" x14ac:dyDescent="0.25">
      <c r="W1254" t="s">
        <v>2862</v>
      </c>
      <c r="X1254">
        <v>1254</v>
      </c>
    </row>
    <row r="1255" spans="23:24" x14ac:dyDescent="0.25">
      <c r="W1255" t="s">
        <v>2863</v>
      </c>
      <c r="X1255">
        <v>1255</v>
      </c>
    </row>
    <row r="1256" spans="23:24" x14ac:dyDescent="0.25">
      <c r="W1256" t="s">
        <v>2864</v>
      </c>
      <c r="X1256">
        <v>1256</v>
      </c>
    </row>
    <row r="1257" spans="23:24" x14ac:dyDescent="0.25">
      <c r="W1257" t="s">
        <v>2865</v>
      </c>
      <c r="X1257">
        <v>1257</v>
      </c>
    </row>
    <row r="1258" spans="23:24" x14ac:dyDescent="0.25">
      <c r="W1258" t="s">
        <v>2866</v>
      </c>
      <c r="X1258">
        <v>1258</v>
      </c>
    </row>
    <row r="1259" spans="23:24" x14ac:dyDescent="0.25">
      <c r="W1259" t="s">
        <v>2867</v>
      </c>
      <c r="X1259">
        <v>1259</v>
      </c>
    </row>
    <row r="1260" spans="23:24" x14ac:dyDescent="0.25">
      <c r="W1260" t="s">
        <v>2868</v>
      </c>
      <c r="X1260">
        <v>1260</v>
      </c>
    </row>
    <row r="1261" spans="23:24" x14ac:dyDescent="0.25">
      <c r="W1261" t="s">
        <v>2869</v>
      </c>
      <c r="X1261">
        <v>1261</v>
      </c>
    </row>
    <row r="1262" spans="23:24" x14ac:dyDescent="0.25">
      <c r="W1262" t="s">
        <v>2870</v>
      </c>
      <c r="X1262">
        <v>1262</v>
      </c>
    </row>
    <row r="1263" spans="23:24" x14ac:dyDescent="0.25">
      <c r="W1263" t="s">
        <v>2871</v>
      </c>
      <c r="X1263">
        <v>1263</v>
      </c>
    </row>
    <row r="1264" spans="23:24" x14ac:dyDescent="0.25">
      <c r="W1264" t="s">
        <v>2872</v>
      </c>
      <c r="X1264">
        <v>1264</v>
      </c>
    </row>
    <row r="1265" spans="23:24" x14ac:dyDescent="0.25">
      <c r="W1265" t="s">
        <v>2873</v>
      </c>
      <c r="X1265">
        <v>1265</v>
      </c>
    </row>
    <row r="1266" spans="23:24" x14ac:dyDescent="0.25">
      <c r="W1266" t="s">
        <v>2874</v>
      </c>
      <c r="X1266">
        <v>1266</v>
      </c>
    </row>
    <row r="1267" spans="23:24" x14ac:dyDescent="0.25">
      <c r="W1267" t="s">
        <v>2875</v>
      </c>
      <c r="X1267">
        <v>1267</v>
      </c>
    </row>
    <row r="1268" spans="23:24" x14ac:dyDescent="0.25">
      <c r="W1268" t="s">
        <v>2876</v>
      </c>
      <c r="X1268">
        <v>1268</v>
      </c>
    </row>
    <row r="1269" spans="23:24" x14ac:dyDescent="0.25">
      <c r="W1269" t="s">
        <v>2877</v>
      </c>
      <c r="X1269">
        <v>1269</v>
      </c>
    </row>
    <row r="1270" spans="23:24" x14ac:dyDescent="0.25">
      <c r="W1270" t="s">
        <v>2878</v>
      </c>
      <c r="X1270">
        <v>1270</v>
      </c>
    </row>
    <row r="1271" spans="23:24" x14ac:dyDescent="0.25">
      <c r="W1271" t="s">
        <v>2879</v>
      </c>
      <c r="X1271">
        <v>1271</v>
      </c>
    </row>
    <row r="1272" spans="23:24" x14ac:dyDescent="0.25">
      <c r="W1272" t="s">
        <v>2880</v>
      </c>
      <c r="X1272">
        <v>1272</v>
      </c>
    </row>
    <row r="1273" spans="23:24" x14ac:dyDescent="0.25">
      <c r="W1273" t="s">
        <v>2881</v>
      </c>
      <c r="X1273">
        <v>1273</v>
      </c>
    </row>
    <row r="1274" spans="23:24" x14ac:dyDescent="0.25">
      <c r="W1274" t="s">
        <v>2882</v>
      </c>
      <c r="X1274">
        <v>1274</v>
      </c>
    </row>
    <row r="1275" spans="23:24" x14ac:dyDescent="0.25">
      <c r="W1275" t="s">
        <v>2883</v>
      </c>
      <c r="X1275">
        <v>1275</v>
      </c>
    </row>
    <row r="1276" spans="23:24" x14ac:dyDescent="0.25">
      <c r="W1276" t="s">
        <v>2884</v>
      </c>
      <c r="X1276">
        <v>1276</v>
      </c>
    </row>
    <row r="1277" spans="23:24" x14ac:dyDescent="0.25">
      <c r="W1277" t="s">
        <v>2885</v>
      </c>
      <c r="X1277">
        <v>1277</v>
      </c>
    </row>
    <row r="1278" spans="23:24" x14ac:dyDescent="0.25">
      <c r="W1278" t="s">
        <v>2886</v>
      </c>
      <c r="X1278">
        <v>1278</v>
      </c>
    </row>
    <row r="1279" spans="23:24" x14ac:dyDescent="0.25">
      <c r="W1279" t="s">
        <v>2887</v>
      </c>
      <c r="X1279">
        <v>1279</v>
      </c>
    </row>
    <row r="1280" spans="23:24" x14ac:dyDescent="0.25">
      <c r="W1280" t="s">
        <v>2888</v>
      </c>
      <c r="X1280">
        <v>1280</v>
      </c>
    </row>
    <row r="1281" spans="23:24" x14ac:dyDescent="0.25">
      <c r="W1281" t="s">
        <v>2889</v>
      </c>
      <c r="X1281">
        <v>1281</v>
      </c>
    </row>
    <row r="1282" spans="23:24" x14ac:dyDescent="0.25">
      <c r="W1282" t="s">
        <v>2890</v>
      </c>
      <c r="X1282">
        <v>1282</v>
      </c>
    </row>
    <row r="1283" spans="23:24" x14ac:dyDescent="0.25">
      <c r="W1283" t="s">
        <v>2891</v>
      </c>
      <c r="X1283">
        <v>1283</v>
      </c>
    </row>
    <row r="1284" spans="23:24" x14ac:dyDescent="0.25">
      <c r="W1284" t="s">
        <v>2892</v>
      </c>
      <c r="X1284">
        <v>1284</v>
      </c>
    </row>
    <row r="1285" spans="23:24" x14ac:dyDescent="0.25">
      <c r="W1285" t="s">
        <v>2893</v>
      </c>
      <c r="X1285">
        <v>1285</v>
      </c>
    </row>
    <row r="1286" spans="23:24" x14ac:dyDescent="0.25">
      <c r="W1286" t="s">
        <v>2894</v>
      </c>
      <c r="X1286">
        <v>1286</v>
      </c>
    </row>
    <row r="1287" spans="23:24" x14ac:dyDescent="0.25">
      <c r="W1287" t="s">
        <v>2895</v>
      </c>
      <c r="X1287">
        <v>1287</v>
      </c>
    </row>
    <row r="1288" spans="23:24" x14ac:dyDescent="0.25">
      <c r="W1288" t="s">
        <v>2896</v>
      </c>
      <c r="X1288">
        <v>1288</v>
      </c>
    </row>
    <row r="1289" spans="23:24" x14ac:dyDescent="0.25">
      <c r="W1289" t="s">
        <v>2897</v>
      </c>
      <c r="X1289">
        <v>1289</v>
      </c>
    </row>
    <row r="1290" spans="23:24" x14ac:dyDescent="0.25">
      <c r="W1290" t="s">
        <v>2898</v>
      </c>
      <c r="X1290">
        <v>1290</v>
      </c>
    </row>
    <row r="1291" spans="23:24" x14ac:dyDescent="0.25">
      <c r="W1291" t="s">
        <v>2899</v>
      </c>
      <c r="X1291">
        <v>1291</v>
      </c>
    </row>
    <row r="1292" spans="23:24" x14ac:dyDescent="0.25">
      <c r="W1292" t="s">
        <v>2900</v>
      </c>
      <c r="X1292">
        <v>1292</v>
      </c>
    </row>
    <row r="1293" spans="23:24" x14ac:dyDescent="0.25">
      <c r="W1293" t="s">
        <v>2901</v>
      </c>
      <c r="X1293">
        <v>1293</v>
      </c>
    </row>
    <row r="1294" spans="23:24" x14ac:dyDescent="0.25">
      <c r="W1294" t="s">
        <v>2902</v>
      </c>
      <c r="X1294">
        <v>1294</v>
      </c>
    </row>
    <row r="1295" spans="23:24" x14ac:dyDescent="0.25">
      <c r="W1295" t="s">
        <v>2903</v>
      </c>
      <c r="X1295">
        <v>1295</v>
      </c>
    </row>
    <row r="1296" spans="23:24" x14ac:dyDescent="0.25">
      <c r="W1296" t="s">
        <v>2904</v>
      </c>
      <c r="X1296">
        <v>1296</v>
      </c>
    </row>
    <row r="1297" spans="23:24" x14ac:dyDescent="0.25">
      <c r="W1297" t="s">
        <v>2905</v>
      </c>
      <c r="X1297">
        <v>1297</v>
      </c>
    </row>
    <row r="1298" spans="23:24" x14ac:dyDescent="0.25">
      <c r="W1298" t="s">
        <v>2906</v>
      </c>
      <c r="X1298">
        <v>1298</v>
      </c>
    </row>
    <row r="1299" spans="23:24" x14ac:dyDescent="0.25">
      <c r="W1299" t="s">
        <v>2907</v>
      </c>
      <c r="X1299">
        <v>1299</v>
      </c>
    </row>
    <row r="1300" spans="23:24" x14ac:dyDescent="0.25">
      <c r="W1300" t="s">
        <v>2908</v>
      </c>
      <c r="X1300">
        <v>1300</v>
      </c>
    </row>
    <row r="1301" spans="23:24" x14ac:dyDescent="0.25">
      <c r="W1301" t="s">
        <v>2909</v>
      </c>
      <c r="X1301">
        <v>1301</v>
      </c>
    </row>
    <row r="1302" spans="23:24" x14ac:dyDescent="0.25">
      <c r="W1302" t="s">
        <v>2910</v>
      </c>
      <c r="X1302">
        <v>1302</v>
      </c>
    </row>
    <row r="1303" spans="23:24" x14ac:dyDescent="0.25">
      <c r="W1303" t="s">
        <v>2911</v>
      </c>
      <c r="X1303">
        <v>1303</v>
      </c>
    </row>
    <row r="1304" spans="23:24" x14ac:dyDescent="0.25">
      <c r="W1304" t="s">
        <v>2912</v>
      </c>
      <c r="X1304">
        <v>1304</v>
      </c>
    </row>
    <row r="1305" spans="23:24" x14ac:dyDescent="0.25">
      <c r="W1305" t="s">
        <v>2913</v>
      </c>
      <c r="X1305">
        <v>1305</v>
      </c>
    </row>
    <row r="1306" spans="23:24" x14ac:dyDescent="0.25">
      <c r="W1306" t="s">
        <v>2914</v>
      </c>
      <c r="X1306">
        <v>1306</v>
      </c>
    </row>
    <row r="1307" spans="23:24" x14ac:dyDescent="0.25">
      <c r="W1307" t="s">
        <v>2915</v>
      </c>
      <c r="X1307">
        <v>1307</v>
      </c>
    </row>
    <row r="1308" spans="23:24" x14ac:dyDescent="0.25">
      <c r="W1308" t="s">
        <v>2916</v>
      </c>
      <c r="X1308">
        <v>1308</v>
      </c>
    </row>
    <row r="1309" spans="23:24" x14ac:dyDescent="0.25">
      <c r="W1309" t="s">
        <v>2917</v>
      </c>
      <c r="X1309">
        <v>1309</v>
      </c>
    </row>
    <row r="1310" spans="23:24" x14ac:dyDescent="0.25">
      <c r="W1310" t="s">
        <v>2918</v>
      </c>
      <c r="X1310">
        <v>1310</v>
      </c>
    </row>
    <row r="1311" spans="23:24" x14ac:dyDescent="0.25">
      <c r="W1311" t="s">
        <v>2919</v>
      </c>
      <c r="X1311">
        <v>1311</v>
      </c>
    </row>
    <row r="1312" spans="23:24" x14ac:dyDescent="0.25">
      <c r="W1312" t="s">
        <v>2920</v>
      </c>
      <c r="X1312">
        <v>1312</v>
      </c>
    </row>
    <row r="1313" spans="23:24" x14ac:dyDescent="0.25">
      <c r="W1313" t="s">
        <v>2921</v>
      </c>
      <c r="X1313">
        <v>1313</v>
      </c>
    </row>
    <row r="1314" spans="23:24" x14ac:dyDescent="0.25">
      <c r="W1314" t="s">
        <v>2922</v>
      </c>
      <c r="X1314">
        <v>1314</v>
      </c>
    </row>
    <row r="1315" spans="23:24" x14ac:dyDescent="0.25">
      <c r="W1315" t="s">
        <v>2923</v>
      </c>
      <c r="X1315">
        <v>1315</v>
      </c>
    </row>
    <row r="1316" spans="23:24" x14ac:dyDescent="0.25">
      <c r="W1316" t="s">
        <v>2924</v>
      </c>
      <c r="X1316">
        <v>1316</v>
      </c>
    </row>
    <row r="1317" spans="23:24" x14ac:dyDescent="0.25">
      <c r="W1317" t="s">
        <v>2925</v>
      </c>
      <c r="X1317">
        <v>1317</v>
      </c>
    </row>
    <row r="1318" spans="23:24" x14ac:dyDescent="0.25">
      <c r="W1318" t="s">
        <v>2926</v>
      </c>
      <c r="X1318">
        <v>1318</v>
      </c>
    </row>
    <row r="1319" spans="23:24" x14ac:dyDescent="0.25">
      <c r="W1319" t="s">
        <v>2927</v>
      </c>
      <c r="X1319">
        <v>1319</v>
      </c>
    </row>
    <row r="1320" spans="23:24" x14ac:dyDescent="0.25">
      <c r="W1320" t="s">
        <v>2928</v>
      </c>
      <c r="X1320">
        <v>1320</v>
      </c>
    </row>
    <row r="1321" spans="23:24" x14ac:dyDescent="0.25">
      <c r="W1321" t="s">
        <v>2929</v>
      </c>
      <c r="X1321">
        <v>1321</v>
      </c>
    </row>
    <row r="1322" spans="23:24" x14ac:dyDescent="0.25">
      <c r="W1322" t="s">
        <v>2930</v>
      </c>
      <c r="X1322">
        <v>1322</v>
      </c>
    </row>
    <row r="1323" spans="23:24" x14ac:dyDescent="0.25">
      <c r="W1323" t="s">
        <v>2931</v>
      </c>
      <c r="X1323">
        <v>1323</v>
      </c>
    </row>
    <row r="1324" spans="23:24" x14ac:dyDescent="0.25">
      <c r="W1324" t="s">
        <v>2932</v>
      </c>
      <c r="X1324">
        <v>1324</v>
      </c>
    </row>
    <row r="1325" spans="23:24" x14ac:dyDescent="0.25">
      <c r="W1325" t="s">
        <v>2933</v>
      </c>
      <c r="X1325">
        <v>1325</v>
      </c>
    </row>
    <row r="1326" spans="23:24" x14ac:dyDescent="0.25">
      <c r="W1326" t="s">
        <v>2934</v>
      </c>
      <c r="X1326">
        <v>1326</v>
      </c>
    </row>
    <row r="1327" spans="23:24" x14ac:dyDescent="0.25">
      <c r="W1327" t="s">
        <v>2935</v>
      </c>
      <c r="X1327">
        <v>1327</v>
      </c>
    </row>
    <row r="1328" spans="23:24" x14ac:dyDescent="0.25">
      <c r="W1328" t="s">
        <v>2936</v>
      </c>
      <c r="X1328">
        <v>1328</v>
      </c>
    </row>
    <row r="1329" spans="23:24" x14ac:dyDescent="0.25">
      <c r="W1329" t="s">
        <v>2937</v>
      </c>
      <c r="X1329">
        <v>1329</v>
      </c>
    </row>
    <row r="1330" spans="23:24" x14ac:dyDescent="0.25">
      <c r="W1330" t="s">
        <v>2938</v>
      </c>
      <c r="X1330">
        <v>1330</v>
      </c>
    </row>
    <row r="1331" spans="23:24" x14ac:dyDescent="0.25">
      <c r="W1331" t="s">
        <v>2939</v>
      </c>
      <c r="X1331">
        <v>1331</v>
      </c>
    </row>
    <row r="1332" spans="23:24" x14ac:dyDescent="0.25">
      <c r="W1332" t="s">
        <v>2940</v>
      </c>
      <c r="X1332">
        <v>1332</v>
      </c>
    </row>
    <row r="1333" spans="23:24" x14ac:dyDescent="0.25">
      <c r="W1333" t="s">
        <v>2941</v>
      </c>
      <c r="X1333">
        <v>1333</v>
      </c>
    </row>
    <row r="1334" spans="23:24" x14ac:dyDescent="0.25">
      <c r="W1334" t="s">
        <v>2942</v>
      </c>
      <c r="X1334">
        <v>1334</v>
      </c>
    </row>
    <row r="1335" spans="23:24" x14ac:dyDescent="0.25">
      <c r="W1335" t="s">
        <v>2943</v>
      </c>
      <c r="X1335">
        <v>1335</v>
      </c>
    </row>
    <row r="1336" spans="23:24" x14ac:dyDescent="0.25">
      <c r="W1336" t="s">
        <v>2944</v>
      </c>
      <c r="X1336">
        <v>1336</v>
      </c>
    </row>
    <row r="1337" spans="23:24" x14ac:dyDescent="0.25">
      <c r="W1337" t="s">
        <v>2945</v>
      </c>
      <c r="X1337">
        <v>1337</v>
      </c>
    </row>
    <row r="1338" spans="23:24" x14ac:dyDescent="0.25">
      <c r="W1338" t="s">
        <v>2946</v>
      </c>
      <c r="X1338">
        <v>1338</v>
      </c>
    </row>
    <row r="1339" spans="23:24" x14ac:dyDescent="0.25">
      <c r="W1339" t="s">
        <v>2947</v>
      </c>
      <c r="X1339">
        <v>1339</v>
      </c>
    </row>
    <row r="1340" spans="23:24" x14ac:dyDescent="0.25">
      <c r="W1340" t="s">
        <v>2948</v>
      </c>
      <c r="X1340">
        <v>1340</v>
      </c>
    </row>
    <row r="1341" spans="23:24" x14ac:dyDescent="0.25">
      <c r="W1341" t="s">
        <v>2949</v>
      </c>
      <c r="X1341">
        <v>1341</v>
      </c>
    </row>
    <row r="1342" spans="23:24" x14ac:dyDescent="0.25">
      <c r="W1342" t="s">
        <v>2950</v>
      </c>
      <c r="X1342">
        <v>1342</v>
      </c>
    </row>
    <row r="1343" spans="23:24" x14ac:dyDescent="0.25">
      <c r="W1343" t="s">
        <v>2951</v>
      </c>
      <c r="X1343">
        <v>1343</v>
      </c>
    </row>
    <row r="1344" spans="23:24" x14ac:dyDescent="0.25">
      <c r="W1344" t="s">
        <v>2952</v>
      </c>
      <c r="X1344">
        <v>1344</v>
      </c>
    </row>
    <row r="1345" spans="23:24" x14ac:dyDescent="0.25">
      <c r="W1345" t="s">
        <v>2953</v>
      </c>
      <c r="X1345">
        <v>1345</v>
      </c>
    </row>
    <row r="1346" spans="23:24" x14ac:dyDescent="0.25">
      <c r="W1346" t="s">
        <v>2954</v>
      </c>
      <c r="X1346">
        <v>1346</v>
      </c>
    </row>
    <row r="1347" spans="23:24" x14ac:dyDescent="0.25">
      <c r="W1347" t="s">
        <v>2955</v>
      </c>
      <c r="X1347">
        <v>1347</v>
      </c>
    </row>
    <row r="1348" spans="23:24" x14ac:dyDescent="0.25">
      <c r="W1348" t="s">
        <v>2956</v>
      </c>
      <c r="X1348">
        <v>1348</v>
      </c>
    </row>
    <row r="1349" spans="23:24" x14ac:dyDescent="0.25">
      <c r="W1349" t="s">
        <v>2957</v>
      </c>
      <c r="X1349">
        <v>1349</v>
      </c>
    </row>
    <row r="1350" spans="23:24" x14ac:dyDescent="0.25">
      <c r="W1350" t="s">
        <v>2958</v>
      </c>
      <c r="X1350">
        <v>1350</v>
      </c>
    </row>
    <row r="1351" spans="23:24" x14ac:dyDescent="0.25">
      <c r="W1351" t="s">
        <v>2959</v>
      </c>
      <c r="X1351">
        <v>1351</v>
      </c>
    </row>
    <row r="1352" spans="23:24" x14ac:dyDescent="0.25">
      <c r="W1352" t="s">
        <v>2960</v>
      </c>
      <c r="X1352">
        <v>1352</v>
      </c>
    </row>
    <row r="1353" spans="23:24" x14ac:dyDescent="0.25">
      <c r="W1353" t="s">
        <v>2961</v>
      </c>
      <c r="X1353">
        <v>1353</v>
      </c>
    </row>
    <row r="1354" spans="23:24" x14ac:dyDescent="0.25">
      <c r="W1354" t="s">
        <v>2962</v>
      </c>
      <c r="X1354">
        <v>1354</v>
      </c>
    </row>
    <row r="1355" spans="23:24" x14ac:dyDescent="0.25">
      <c r="W1355" t="s">
        <v>2963</v>
      </c>
      <c r="X1355">
        <v>1355</v>
      </c>
    </row>
    <row r="1356" spans="23:24" x14ac:dyDescent="0.25">
      <c r="W1356" t="s">
        <v>2964</v>
      </c>
      <c r="X1356">
        <v>1356</v>
      </c>
    </row>
    <row r="1357" spans="23:24" x14ac:dyDescent="0.25">
      <c r="W1357" t="s">
        <v>2965</v>
      </c>
      <c r="X1357">
        <v>1357</v>
      </c>
    </row>
    <row r="1358" spans="23:24" x14ac:dyDescent="0.25">
      <c r="W1358" t="s">
        <v>2966</v>
      </c>
      <c r="X1358">
        <v>1358</v>
      </c>
    </row>
    <row r="1359" spans="23:24" x14ac:dyDescent="0.25">
      <c r="W1359" t="s">
        <v>2967</v>
      </c>
      <c r="X1359">
        <v>1359</v>
      </c>
    </row>
    <row r="1360" spans="23:24" x14ac:dyDescent="0.25">
      <c r="W1360" t="s">
        <v>2968</v>
      </c>
      <c r="X1360">
        <v>1360</v>
      </c>
    </row>
    <row r="1361" spans="23:24" x14ac:dyDescent="0.25">
      <c r="W1361" t="s">
        <v>2969</v>
      </c>
      <c r="X1361">
        <v>1361</v>
      </c>
    </row>
    <row r="1362" spans="23:24" x14ac:dyDescent="0.25">
      <c r="W1362" t="s">
        <v>2970</v>
      </c>
      <c r="X1362">
        <v>1362</v>
      </c>
    </row>
    <row r="1363" spans="23:24" x14ac:dyDescent="0.25">
      <c r="W1363" t="s">
        <v>2971</v>
      </c>
      <c r="X1363">
        <v>1363</v>
      </c>
    </row>
    <row r="1364" spans="23:24" x14ac:dyDescent="0.25">
      <c r="W1364" t="s">
        <v>2972</v>
      </c>
      <c r="X1364">
        <v>1364</v>
      </c>
    </row>
    <row r="1365" spans="23:24" x14ac:dyDescent="0.25">
      <c r="W1365" t="s">
        <v>2973</v>
      </c>
      <c r="X1365">
        <v>1365</v>
      </c>
    </row>
    <row r="1366" spans="23:24" x14ac:dyDescent="0.25">
      <c r="W1366" t="s">
        <v>2974</v>
      </c>
      <c r="X1366">
        <v>1366</v>
      </c>
    </row>
    <row r="1367" spans="23:24" x14ac:dyDescent="0.25">
      <c r="W1367" t="s">
        <v>2975</v>
      </c>
      <c r="X1367">
        <v>1367</v>
      </c>
    </row>
    <row r="1368" spans="23:24" x14ac:dyDescent="0.25">
      <c r="W1368" t="s">
        <v>2976</v>
      </c>
      <c r="X1368">
        <v>1368</v>
      </c>
    </row>
    <row r="1369" spans="23:24" x14ac:dyDescent="0.25">
      <c r="W1369" t="s">
        <v>2977</v>
      </c>
      <c r="X1369">
        <v>1369</v>
      </c>
    </row>
    <row r="1370" spans="23:24" x14ac:dyDescent="0.25">
      <c r="W1370" t="s">
        <v>2978</v>
      </c>
      <c r="X1370">
        <v>1370</v>
      </c>
    </row>
    <row r="1371" spans="23:24" x14ac:dyDescent="0.25">
      <c r="W1371" t="s">
        <v>2979</v>
      </c>
      <c r="X1371">
        <v>1371</v>
      </c>
    </row>
    <row r="1372" spans="23:24" x14ac:dyDescent="0.25">
      <c r="W1372" t="s">
        <v>2980</v>
      </c>
      <c r="X1372">
        <v>1372</v>
      </c>
    </row>
    <row r="1373" spans="23:24" x14ac:dyDescent="0.25">
      <c r="W1373" t="s">
        <v>2981</v>
      </c>
      <c r="X1373">
        <v>1373</v>
      </c>
    </row>
    <row r="1374" spans="23:24" x14ac:dyDescent="0.25">
      <c r="W1374" t="s">
        <v>2982</v>
      </c>
      <c r="X1374">
        <v>1374</v>
      </c>
    </row>
    <row r="1375" spans="23:24" x14ac:dyDescent="0.25">
      <c r="W1375" t="s">
        <v>2983</v>
      </c>
      <c r="X1375">
        <v>1375</v>
      </c>
    </row>
    <row r="1376" spans="23:24" x14ac:dyDescent="0.25">
      <c r="W1376" t="s">
        <v>2984</v>
      </c>
      <c r="X1376">
        <v>1376</v>
      </c>
    </row>
    <row r="1377" spans="23:24" x14ac:dyDescent="0.25">
      <c r="W1377" t="s">
        <v>2985</v>
      </c>
      <c r="X1377">
        <v>1377</v>
      </c>
    </row>
    <row r="1378" spans="23:24" x14ac:dyDescent="0.25">
      <c r="W1378" t="s">
        <v>2986</v>
      </c>
      <c r="X1378">
        <v>1378</v>
      </c>
    </row>
    <row r="1379" spans="23:24" x14ac:dyDescent="0.25">
      <c r="W1379" t="s">
        <v>2987</v>
      </c>
      <c r="X1379">
        <v>1379</v>
      </c>
    </row>
    <row r="1380" spans="23:24" x14ac:dyDescent="0.25">
      <c r="W1380" t="s">
        <v>2988</v>
      </c>
      <c r="X1380">
        <v>1380</v>
      </c>
    </row>
    <row r="1381" spans="23:24" x14ac:dyDescent="0.25">
      <c r="W1381" t="s">
        <v>2989</v>
      </c>
      <c r="X1381">
        <v>1381</v>
      </c>
    </row>
    <row r="1382" spans="23:24" x14ac:dyDescent="0.25">
      <c r="W1382" t="s">
        <v>2990</v>
      </c>
      <c r="X1382">
        <v>1382</v>
      </c>
    </row>
    <row r="1383" spans="23:24" x14ac:dyDescent="0.25">
      <c r="W1383" t="s">
        <v>2991</v>
      </c>
      <c r="X1383">
        <v>1383</v>
      </c>
    </row>
    <row r="1384" spans="23:24" x14ac:dyDescent="0.25">
      <c r="W1384" t="s">
        <v>2992</v>
      </c>
      <c r="X1384">
        <v>1384</v>
      </c>
    </row>
    <row r="1385" spans="23:24" x14ac:dyDescent="0.25">
      <c r="W1385" t="s">
        <v>2993</v>
      </c>
      <c r="X1385">
        <v>1385</v>
      </c>
    </row>
    <row r="1386" spans="23:24" x14ac:dyDescent="0.25">
      <c r="W1386" t="s">
        <v>2994</v>
      </c>
      <c r="X1386">
        <v>1386</v>
      </c>
    </row>
    <row r="1387" spans="23:24" x14ac:dyDescent="0.25">
      <c r="W1387" t="s">
        <v>2995</v>
      </c>
      <c r="X1387">
        <v>1387</v>
      </c>
    </row>
    <row r="1388" spans="23:24" x14ac:dyDescent="0.25">
      <c r="W1388" t="s">
        <v>2996</v>
      </c>
      <c r="X1388">
        <v>1388</v>
      </c>
    </row>
    <row r="1389" spans="23:24" x14ac:dyDescent="0.25">
      <c r="W1389" t="s">
        <v>2997</v>
      </c>
      <c r="X1389">
        <v>1389</v>
      </c>
    </row>
    <row r="1390" spans="23:24" x14ac:dyDescent="0.25">
      <c r="W1390" t="s">
        <v>2998</v>
      </c>
      <c r="X1390">
        <v>1390</v>
      </c>
    </row>
    <row r="1391" spans="23:24" x14ac:dyDescent="0.25">
      <c r="W1391" t="s">
        <v>2999</v>
      </c>
      <c r="X1391">
        <v>1391</v>
      </c>
    </row>
    <row r="1392" spans="23:24" x14ac:dyDescent="0.25">
      <c r="W1392" t="s">
        <v>3000</v>
      </c>
      <c r="X1392">
        <v>1392</v>
      </c>
    </row>
    <row r="1393" spans="23:24" x14ac:dyDescent="0.25">
      <c r="W1393" t="s">
        <v>3001</v>
      </c>
      <c r="X1393">
        <v>1393</v>
      </c>
    </row>
    <row r="1394" spans="23:24" x14ac:dyDescent="0.25">
      <c r="W1394" t="s">
        <v>3002</v>
      </c>
      <c r="X1394">
        <v>1394</v>
      </c>
    </row>
    <row r="1395" spans="23:24" x14ac:dyDescent="0.25">
      <c r="W1395" t="s">
        <v>3003</v>
      </c>
      <c r="X1395">
        <v>1395</v>
      </c>
    </row>
    <row r="1396" spans="23:24" x14ac:dyDescent="0.25">
      <c r="W1396" t="s">
        <v>3004</v>
      </c>
      <c r="X1396">
        <v>1396</v>
      </c>
    </row>
    <row r="1397" spans="23:24" x14ac:dyDescent="0.25">
      <c r="W1397" t="s">
        <v>3005</v>
      </c>
      <c r="X1397">
        <v>1397</v>
      </c>
    </row>
    <row r="1398" spans="23:24" x14ac:dyDescent="0.25">
      <c r="W1398" t="s">
        <v>3006</v>
      </c>
      <c r="X1398">
        <v>1398</v>
      </c>
    </row>
    <row r="1399" spans="23:24" x14ac:dyDescent="0.25">
      <c r="W1399" t="s">
        <v>3007</v>
      </c>
      <c r="X1399">
        <v>1399</v>
      </c>
    </row>
    <row r="1400" spans="23:24" x14ac:dyDescent="0.25">
      <c r="W1400" t="s">
        <v>3008</v>
      </c>
      <c r="X1400">
        <v>1400</v>
      </c>
    </row>
    <row r="1401" spans="23:24" x14ac:dyDescent="0.25">
      <c r="W1401" t="s">
        <v>3009</v>
      </c>
      <c r="X1401">
        <v>1401</v>
      </c>
    </row>
    <row r="1402" spans="23:24" x14ac:dyDescent="0.25">
      <c r="W1402" t="s">
        <v>3010</v>
      </c>
      <c r="X1402">
        <v>1402</v>
      </c>
    </row>
    <row r="1403" spans="23:24" x14ac:dyDescent="0.25">
      <c r="W1403" t="s">
        <v>3011</v>
      </c>
      <c r="X1403">
        <v>1403</v>
      </c>
    </row>
    <row r="1404" spans="23:24" x14ac:dyDescent="0.25">
      <c r="W1404" t="s">
        <v>3012</v>
      </c>
      <c r="X1404">
        <v>1404</v>
      </c>
    </row>
    <row r="1405" spans="23:24" x14ac:dyDescent="0.25">
      <c r="W1405" t="s">
        <v>3013</v>
      </c>
      <c r="X1405">
        <v>1405</v>
      </c>
    </row>
    <row r="1406" spans="23:24" x14ac:dyDescent="0.25">
      <c r="W1406" t="s">
        <v>3014</v>
      </c>
      <c r="X1406">
        <v>1406</v>
      </c>
    </row>
    <row r="1407" spans="23:24" x14ac:dyDescent="0.25">
      <c r="W1407" t="s">
        <v>3015</v>
      </c>
      <c r="X1407">
        <v>1407</v>
      </c>
    </row>
    <row r="1408" spans="23:24" x14ac:dyDescent="0.25">
      <c r="W1408" t="s">
        <v>3016</v>
      </c>
      <c r="X1408">
        <v>1408</v>
      </c>
    </row>
    <row r="1409" spans="23:24" x14ac:dyDescent="0.25">
      <c r="W1409" t="s">
        <v>3017</v>
      </c>
      <c r="X1409">
        <v>1409</v>
      </c>
    </row>
    <row r="1410" spans="23:24" x14ac:dyDescent="0.25">
      <c r="W1410" t="s">
        <v>3018</v>
      </c>
      <c r="X1410">
        <v>1410</v>
      </c>
    </row>
    <row r="1411" spans="23:24" x14ac:dyDescent="0.25">
      <c r="W1411" t="s">
        <v>3019</v>
      </c>
      <c r="X1411">
        <v>1411</v>
      </c>
    </row>
    <row r="1412" spans="23:24" x14ac:dyDescent="0.25">
      <c r="W1412" t="s">
        <v>3020</v>
      </c>
      <c r="X1412">
        <v>1412</v>
      </c>
    </row>
    <row r="1413" spans="23:24" x14ac:dyDescent="0.25">
      <c r="W1413" t="s">
        <v>3021</v>
      </c>
      <c r="X1413">
        <v>1413</v>
      </c>
    </row>
    <row r="1414" spans="23:24" x14ac:dyDescent="0.25">
      <c r="W1414" t="s">
        <v>3022</v>
      </c>
      <c r="X1414">
        <v>1414</v>
      </c>
    </row>
    <row r="1415" spans="23:24" x14ac:dyDescent="0.25">
      <c r="W1415" t="s">
        <v>3023</v>
      </c>
      <c r="X1415">
        <v>1415</v>
      </c>
    </row>
    <row r="1416" spans="23:24" x14ac:dyDescent="0.25">
      <c r="W1416" t="s">
        <v>3024</v>
      </c>
      <c r="X1416">
        <v>1416</v>
      </c>
    </row>
    <row r="1417" spans="23:24" x14ac:dyDescent="0.25">
      <c r="W1417" t="s">
        <v>3025</v>
      </c>
      <c r="X1417">
        <v>1417</v>
      </c>
    </row>
    <row r="1418" spans="23:24" x14ac:dyDescent="0.25">
      <c r="W1418" t="s">
        <v>3026</v>
      </c>
      <c r="X1418">
        <v>1418</v>
      </c>
    </row>
    <row r="1419" spans="23:24" x14ac:dyDescent="0.25">
      <c r="W1419" t="s">
        <v>3027</v>
      </c>
      <c r="X1419">
        <v>1419</v>
      </c>
    </row>
    <row r="1420" spans="23:24" x14ac:dyDescent="0.25">
      <c r="W1420" t="s">
        <v>3028</v>
      </c>
      <c r="X1420">
        <v>1420</v>
      </c>
    </row>
    <row r="1421" spans="23:24" x14ac:dyDescent="0.25">
      <c r="W1421" t="s">
        <v>3029</v>
      </c>
      <c r="X1421">
        <v>1421</v>
      </c>
    </row>
    <row r="1422" spans="23:24" x14ac:dyDescent="0.25">
      <c r="W1422" t="s">
        <v>3030</v>
      </c>
      <c r="X1422">
        <v>1422</v>
      </c>
    </row>
    <row r="1423" spans="23:24" x14ac:dyDescent="0.25">
      <c r="W1423" t="s">
        <v>3031</v>
      </c>
      <c r="X1423">
        <v>1423</v>
      </c>
    </row>
    <row r="1424" spans="23:24" x14ac:dyDescent="0.25">
      <c r="W1424" t="s">
        <v>3032</v>
      </c>
      <c r="X1424">
        <v>1424</v>
      </c>
    </row>
    <row r="1425" spans="23:24" x14ac:dyDescent="0.25">
      <c r="W1425" t="s">
        <v>3033</v>
      </c>
      <c r="X1425">
        <v>1425</v>
      </c>
    </row>
    <row r="1426" spans="23:24" x14ac:dyDescent="0.25">
      <c r="W1426" t="s">
        <v>3034</v>
      </c>
      <c r="X1426">
        <v>1426</v>
      </c>
    </row>
    <row r="1427" spans="23:24" x14ac:dyDescent="0.25">
      <c r="W1427" t="s">
        <v>3035</v>
      </c>
      <c r="X1427">
        <v>1427</v>
      </c>
    </row>
    <row r="1428" spans="23:24" x14ac:dyDescent="0.25">
      <c r="W1428" t="s">
        <v>3036</v>
      </c>
      <c r="X1428">
        <v>1428</v>
      </c>
    </row>
    <row r="1429" spans="23:24" x14ac:dyDescent="0.25">
      <c r="W1429" t="s">
        <v>3037</v>
      </c>
      <c r="X1429">
        <v>1429</v>
      </c>
    </row>
    <row r="1430" spans="23:24" x14ac:dyDescent="0.25">
      <c r="W1430" t="s">
        <v>3038</v>
      </c>
      <c r="X1430">
        <v>1430</v>
      </c>
    </row>
    <row r="1431" spans="23:24" x14ac:dyDescent="0.25">
      <c r="W1431" t="s">
        <v>3039</v>
      </c>
      <c r="X1431">
        <v>1431</v>
      </c>
    </row>
    <row r="1432" spans="23:24" x14ac:dyDescent="0.25">
      <c r="W1432" t="s">
        <v>3040</v>
      </c>
      <c r="X1432">
        <v>1432</v>
      </c>
    </row>
    <row r="1433" spans="23:24" x14ac:dyDescent="0.25">
      <c r="W1433" t="s">
        <v>3041</v>
      </c>
      <c r="X1433">
        <v>1433</v>
      </c>
    </row>
    <row r="1434" spans="23:24" x14ac:dyDescent="0.25">
      <c r="W1434" t="s">
        <v>3042</v>
      </c>
      <c r="X1434">
        <v>1434</v>
      </c>
    </row>
    <row r="1435" spans="23:24" x14ac:dyDescent="0.25">
      <c r="W1435" t="s">
        <v>3043</v>
      </c>
      <c r="X1435">
        <v>1435</v>
      </c>
    </row>
    <row r="1436" spans="23:24" x14ac:dyDescent="0.25">
      <c r="W1436" t="s">
        <v>3044</v>
      </c>
      <c r="X1436">
        <v>1436</v>
      </c>
    </row>
    <row r="1437" spans="23:24" x14ac:dyDescent="0.25">
      <c r="W1437" t="s">
        <v>3045</v>
      </c>
      <c r="X1437">
        <v>1437</v>
      </c>
    </row>
    <row r="1438" spans="23:24" x14ac:dyDescent="0.25">
      <c r="W1438" t="s">
        <v>3046</v>
      </c>
      <c r="X1438">
        <v>1438</v>
      </c>
    </row>
    <row r="1439" spans="23:24" x14ac:dyDescent="0.25">
      <c r="W1439" t="s">
        <v>3047</v>
      </c>
      <c r="X1439">
        <v>1439</v>
      </c>
    </row>
    <row r="1440" spans="23:24" x14ac:dyDescent="0.25">
      <c r="W1440" t="s">
        <v>3048</v>
      </c>
      <c r="X1440">
        <v>1440</v>
      </c>
    </row>
    <row r="1441" spans="23:24" x14ac:dyDescent="0.25">
      <c r="W1441" t="s">
        <v>3049</v>
      </c>
      <c r="X1441">
        <v>1441</v>
      </c>
    </row>
    <row r="1442" spans="23:24" x14ac:dyDescent="0.25">
      <c r="W1442" t="s">
        <v>3050</v>
      </c>
      <c r="X1442">
        <v>1442</v>
      </c>
    </row>
    <row r="1443" spans="23:24" x14ac:dyDescent="0.25">
      <c r="W1443" t="s">
        <v>3051</v>
      </c>
      <c r="X1443">
        <v>1443</v>
      </c>
    </row>
    <row r="1444" spans="23:24" x14ac:dyDescent="0.25">
      <c r="W1444" t="s">
        <v>3052</v>
      </c>
      <c r="X1444">
        <v>1444</v>
      </c>
    </row>
    <row r="1445" spans="23:24" x14ac:dyDescent="0.25">
      <c r="W1445" t="s">
        <v>3053</v>
      </c>
      <c r="X1445">
        <v>1445</v>
      </c>
    </row>
    <row r="1446" spans="23:24" x14ac:dyDescent="0.25">
      <c r="W1446" t="s">
        <v>3054</v>
      </c>
      <c r="X1446">
        <v>1446</v>
      </c>
    </row>
    <row r="1447" spans="23:24" x14ac:dyDescent="0.25">
      <c r="W1447" t="s">
        <v>3055</v>
      </c>
      <c r="X1447">
        <v>1447</v>
      </c>
    </row>
    <row r="1448" spans="23:24" x14ac:dyDescent="0.25">
      <c r="W1448" t="s">
        <v>3056</v>
      </c>
      <c r="X1448">
        <v>1448</v>
      </c>
    </row>
    <row r="1449" spans="23:24" x14ac:dyDescent="0.25">
      <c r="W1449" t="s">
        <v>3057</v>
      </c>
      <c r="X1449">
        <v>1449</v>
      </c>
    </row>
    <row r="1450" spans="23:24" x14ac:dyDescent="0.25">
      <c r="W1450" t="s">
        <v>3058</v>
      </c>
      <c r="X1450">
        <v>1450</v>
      </c>
    </row>
    <row r="1451" spans="23:24" x14ac:dyDescent="0.25">
      <c r="W1451" t="s">
        <v>3059</v>
      </c>
      <c r="X1451">
        <v>1451</v>
      </c>
    </row>
    <row r="1452" spans="23:24" x14ac:dyDescent="0.25">
      <c r="W1452" t="s">
        <v>3060</v>
      </c>
      <c r="X1452">
        <v>1452</v>
      </c>
    </row>
    <row r="1453" spans="23:24" x14ac:dyDescent="0.25">
      <c r="W1453" t="s">
        <v>3061</v>
      </c>
      <c r="X1453">
        <v>1453</v>
      </c>
    </row>
    <row r="1454" spans="23:24" x14ac:dyDescent="0.25">
      <c r="W1454" t="s">
        <v>3062</v>
      </c>
      <c r="X1454">
        <v>1454</v>
      </c>
    </row>
    <row r="1455" spans="23:24" x14ac:dyDescent="0.25">
      <c r="W1455" t="s">
        <v>3063</v>
      </c>
      <c r="X1455">
        <v>1455</v>
      </c>
    </row>
    <row r="1456" spans="23:24" x14ac:dyDescent="0.25">
      <c r="W1456" t="s">
        <v>3064</v>
      </c>
      <c r="X1456">
        <v>1456</v>
      </c>
    </row>
    <row r="1457" spans="23:24" x14ac:dyDescent="0.25">
      <c r="W1457" t="s">
        <v>3065</v>
      </c>
      <c r="X1457">
        <v>1457</v>
      </c>
    </row>
    <row r="1458" spans="23:24" x14ac:dyDescent="0.25">
      <c r="W1458" t="s">
        <v>3066</v>
      </c>
      <c r="X1458">
        <v>1458</v>
      </c>
    </row>
    <row r="1459" spans="23:24" x14ac:dyDescent="0.25">
      <c r="W1459" t="s">
        <v>3067</v>
      </c>
      <c r="X1459">
        <v>1459</v>
      </c>
    </row>
    <row r="1460" spans="23:24" x14ac:dyDescent="0.25">
      <c r="W1460" t="s">
        <v>3068</v>
      </c>
      <c r="X1460">
        <v>1460</v>
      </c>
    </row>
    <row r="1461" spans="23:24" x14ac:dyDescent="0.25">
      <c r="W1461" t="s">
        <v>3069</v>
      </c>
      <c r="X1461">
        <v>1461</v>
      </c>
    </row>
    <row r="1462" spans="23:24" x14ac:dyDescent="0.25">
      <c r="W1462" t="s">
        <v>3070</v>
      </c>
      <c r="X1462">
        <v>1462</v>
      </c>
    </row>
    <row r="1463" spans="23:24" x14ac:dyDescent="0.25">
      <c r="W1463" t="s">
        <v>3071</v>
      </c>
      <c r="X1463">
        <v>1463</v>
      </c>
    </row>
    <row r="1464" spans="23:24" x14ac:dyDescent="0.25">
      <c r="W1464" t="s">
        <v>3072</v>
      </c>
      <c r="X1464">
        <v>1464</v>
      </c>
    </row>
    <row r="1465" spans="23:24" x14ac:dyDescent="0.25">
      <c r="W1465" t="s">
        <v>3073</v>
      </c>
      <c r="X1465">
        <v>1465</v>
      </c>
    </row>
    <row r="1466" spans="23:24" x14ac:dyDescent="0.25">
      <c r="W1466" t="s">
        <v>3074</v>
      </c>
      <c r="X1466">
        <v>1466</v>
      </c>
    </row>
    <row r="1467" spans="23:24" x14ac:dyDescent="0.25">
      <c r="W1467" t="s">
        <v>3075</v>
      </c>
      <c r="X1467">
        <v>1467</v>
      </c>
    </row>
    <row r="1468" spans="23:24" x14ac:dyDescent="0.25">
      <c r="W1468" t="s">
        <v>3076</v>
      </c>
      <c r="X1468">
        <v>1468</v>
      </c>
    </row>
    <row r="1469" spans="23:24" x14ac:dyDescent="0.25">
      <c r="W1469" t="s">
        <v>3077</v>
      </c>
      <c r="X1469">
        <v>1469</v>
      </c>
    </row>
    <row r="1470" spans="23:24" x14ac:dyDescent="0.25">
      <c r="W1470" t="s">
        <v>3078</v>
      </c>
      <c r="X1470">
        <v>1470</v>
      </c>
    </row>
    <row r="1471" spans="23:24" x14ac:dyDescent="0.25">
      <c r="W1471" t="s">
        <v>3079</v>
      </c>
      <c r="X1471">
        <v>1471</v>
      </c>
    </row>
    <row r="1472" spans="23:24" x14ac:dyDescent="0.25">
      <c r="W1472" t="s">
        <v>3080</v>
      </c>
      <c r="X1472">
        <v>1472</v>
      </c>
    </row>
    <row r="1473" spans="23:24" x14ac:dyDescent="0.25">
      <c r="W1473" t="s">
        <v>3081</v>
      </c>
      <c r="X1473">
        <v>1473</v>
      </c>
    </row>
    <row r="1474" spans="23:24" x14ac:dyDescent="0.25">
      <c r="W1474" t="s">
        <v>3082</v>
      </c>
      <c r="X1474">
        <v>1474</v>
      </c>
    </row>
    <row r="1475" spans="23:24" x14ac:dyDescent="0.25">
      <c r="W1475" t="s">
        <v>3083</v>
      </c>
      <c r="X1475">
        <v>1475</v>
      </c>
    </row>
    <row r="1476" spans="23:24" x14ac:dyDescent="0.25">
      <c r="W1476" t="s">
        <v>3084</v>
      </c>
      <c r="X1476">
        <v>1476</v>
      </c>
    </row>
    <row r="1477" spans="23:24" x14ac:dyDescent="0.25">
      <c r="W1477" t="s">
        <v>3085</v>
      </c>
      <c r="X1477">
        <v>1477</v>
      </c>
    </row>
    <row r="1478" spans="23:24" x14ac:dyDescent="0.25">
      <c r="W1478" t="s">
        <v>3086</v>
      </c>
      <c r="X1478">
        <v>1478</v>
      </c>
    </row>
    <row r="1479" spans="23:24" x14ac:dyDescent="0.25">
      <c r="W1479" t="s">
        <v>3087</v>
      </c>
      <c r="X1479">
        <v>1479</v>
      </c>
    </row>
    <row r="1480" spans="23:24" x14ac:dyDescent="0.25">
      <c r="W1480" t="s">
        <v>3088</v>
      </c>
      <c r="X1480">
        <v>1480</v>
      </c>
    </row>
    <row r="1481" spans="23:24" x14ac:dyDescent="0.25">
      <c r="W1481" t="s">
        <v>3089</v>
      </c>
      <c r="X1481">
        <v>1481</v>
      </c>
    </row>
    <row r="1482" spans="23:24" x14ac:dyDescent="0.25">
      <c r="W1482" t="s">
        <v>3090</v>
      </c>
      <c r="X1482">
        <v>1482</v>
      </c>
    </row>
    <row r="1483" spans="23:24" x14ac:dyDescent="0.25">
      <c r="W1483" t="s">
        <v>3091</v>
      </c>
      <c r="X1483">
        <v>1483</v>
      </c>
    </row>
    <row r="1484" spans="23:24" x14ac:dyDescent="0.25">
      <c r="W1484" t="s">
        <v>3092</v>
      </c>
      <c r="X1484">
        <v>1484</v>
      </c>
    </row>
    <row r="1485" spans="23:24" x14ac:dyDescent="0.25">
      <c r="W1485" t="s">
        <v>3093</v>
      </c>
      <c r="X1485">
        <v>1485</v>
      </c>
    </row>
    <row r="1486" spans="23:24" x14ac:dyDescent="0.25">
      <c r="W1486" t="s">
        <v>3094</v>
      </c>
      <c r="X1486">
        <v>1486</v>
      </c>
    </row>
    <row r="1487" spans="23:24" x14ac:dyDescent="0.25">
      <c r="W1487" t="s">
        <v>3095</v>
      </c>
      <c r="X1487">
        <v>1487</v>
      </c>
    </row>
    <row r="1488" spans="23:24" x14ac:dyDescent="0.25">
      <c r="W1488" t="s">
        <v>3096</v>
      </c>
      <c r="X1488">
        <v>1488</v>
      </c>
    </row>
    <row r="1489" spans="23:24" x14ac:dyDescent="0.25">
      <c r="W1489" t="s">
        <v>3097</v>
      </c>
      <c r="X1489">
        <v>1489</v>
      </c>
    </row>
    <row r="1490" spans="23:24" x14ac:dyDescent="0.25">
      <c r="W1490" t="s">
        <v>3098</v>
      </c>
      <c r="X1490">
        <v>1490</v>
      </c>
    </row>
    <row r="1491" spans="23:24" x14ac:dyDescent="0.25">
      <c r="W1491" t="s">
        <v>3099</v>
      </c>
      <c r="X1491">
        <v>1491</v>
      </c>
    </row>
    <row r="1492" spans="23:24" x14ac:dyDescent="0.25">
      <c r="W1492" t="s">
        <v>3100</v>
      </c>
      <c r="X1492">
        <v>1492</v>
      </c>
    </row>
    <row r="1493" spans="23:24" x14ac:dyDescent="0.25">
      <c r="W1493" t="s">
        <v>3101</v>
      </c>
      <c r="X1493">
        <v>1493</v>
      </c>
    </row>
    <row r="1494" spans="23:24" x14ac:dyDescent="0.25">
      <c r="W1494" t="s">
        <v>3102</v>
      </c>
      <c r="X1494">
        <v>1494</v>
      </c>
    </row>
    <row r="1495" spans="23:24" x14ac:dyDescent="0.25">
      <c r="W1495" t="s">
        <v>3103</v>
      </c>
      <c r="X1495">
        <v>1495</v>
      </c>
    </row>
    <row r="1496" spans="23:24" x14ac:dyDescent="0.25">
      <c r="W1496" t="s">
        <v>3104</v>
      </c>
      <c r="X1496">
        <v>1496</v>
      </c>
    </row>
    <row r="1497" spans="23:24" x14ac:dyDescent="0.25">
      <c r="W1497" t="s">
        <v>3105</v>
      </c>
      <c r="X1497">
        <v>1497</v>
      </c>
    </row>
    <row r="1498" spans="23:24" x14ac:dyDescent="0.25">
      <c r="W1498" t="s">
        <v>3106</v>
      </c>
      <c r="X1498">
        <v>1498</v>
      </c>
    </row>
    <row r="1499" spans="23:24" x14ac:dyDescent="0.25">
      <c r="W1499" t="s">
        <v>3107</v>
      </c>
      <c r="X1499">
        <v>1499</v>
      </c>
    </row>
    <row r="1500" spans="23:24" x14ac:dyDescent="0.25">
      <c r="W1500" t="s">
        <v>3108</v>
      </c>
      <c r="X1500">
        <v>1500</v>
      </c>
    </row>
    <row r="1501" spans="23:24" x14ac:dyDescent="0.25">
      <c r="W1501" t="s">
        <v>3109</v>
      </c>
      <c r="X1501">
        <v>1501</v>
      </c>
    </row>
    <row r="1502" spans="23:24" x14ac:dyDescent="0.25">
      <c r="W1502" t="s">
        <v>3110</v>
      </c>
      <c r="X1502">
        <v>1502</v>
      </c>
    </row>
    <row r="1503" spans="23:24" x14ac:dyDescent="0.25">
      <c r="W1503" t="s">
        <v>3111</v>
      </c>
      <c r="X1503">
        <v>1503</v>
      </c>
    </row>
    <row r="1504" spans="23:24" x14ac:dyDescent="0.25">
      <c r="W1504" t="s">
        <v>3112</v>
      </c>
      <c r="X1504">
        <v>1504</v>
      </c>
    </row>
    <row r="1505" spans="23:24" x14ac:dyDescent="0.25">
      <c r="W1505" t="s">
        <v>3113</v>
      </c>
      <c r="X1505">
        <v>1505</v>
      </c>
    </row>
    <row r="1506" spans="23:24" x14ac:dyDescent="0.25">
      <c r="W1506" t="s">
        <v>3114</v>
      </c>
      <c r="X1506">
        <v>1506</v>
      </c>
    </row>
    <row r="1507" spans="23:24" x14ac:dyDescent="0.25">
      <c r="W1507" t="s">
        <v>3115</v>
      </c>
      <c r="X1507">
        <v>1507</v>
      </c>
    </row>
    <row r="1508" spans="23:24" x14ac:dyDescent="0.25">
      <c r="W1508" t="s">
        <v>3116</v>
      </c>
      <c r="X1508">
        <v>1508</v>
      </c>
    </row>
    <row r="1509" spans="23:24" x14ac:dyDescent="0.25">
      <c r="W1509" t="s">
        <v>3117</v>
      </c>
      <c r="X1509">
        <v>1509</v>
      </c>
    </row>
    <row r="1510" spans="23:24" x14ac:dyDescent="0.25">
      <c r="W1510" t="s">
        <v>3118</v>
      </c>
      <c r="X1510">
        <v>1510</v>
      </c>
    </row>
    <row r="1511" spans="23:24" x14ac:dyDescent="0.25">
      <c r="W1511" t="s">
        <v>3119</v>
      </c>
      <c r="X1511">
        <v>1511</v>
      </c>
    </row>
    <row r="1512" spans="23:24" x14ac:dyDescent="0.25">
      <c r="W1512" t="s">
        <v>3120</v>
      </c>
      <c r="X1512">
        <v>1512</v>
      </c>
    </row>
    <row r="1513" spans="23:24" x14ac:dyDescent="0.25">
      <c r="W1513" t="s">
        <v>3121</v>
      </c>
      <c r="X1513">
        <v>1513</v>
      </c>
    </row>
    <row r="1514" spans="23:24" x14ac:dyDescent="0.25">
      <c r="W1514" t="s">
        <v>3122</v>
      </c>
      <c r="X1514">
        <v>1514</v>
      </c>
    </row>
    <row r="1515" spans="23:24" x14ac:dyDescent="0.25">
      <c r="W1515" t="s">
        <v>3123</v>
      </c>
      <c r="X1515">
        <v>1515</v>
      </c>
    </row>
    <row r="1516" spans="23:24" x14ac:dyDescent="0.25">
      <c r="W1516" t="s">
        <v>3124</v>
      </c>
      <c r="X1516">
        <v>1516</v>
      </c>
    </row>
    <row r="1517" spans="23:24" x14ac:dyDescent="0.25">
      <c r="W1517" t="s">
        <v>3125</v>
      </c>
      <c r="X1517">
        <v>1517</v>
      </c>
    </row>
    <row r="1518" spans="23:24" x14ac:dyDescent="0.25">
      <c r="W1518" t="s">
        <v>3126</v>
      </c>
      <c r="X1518">
        <v>1518</v>
      </c>
    </row>
    <row r="1519" spans="23:24" x14ac:dyDescent="0.25">
      <c r="W1519" t="s">
        <v>3127</v>
      </c>
      <c r="X1519">
        <v>1519</v>
      </c>
    </row>
    <row r="1520" spans="23:24" x14ac:dyDescent="0.25">
      <c r="W1520" t="s">
        <v>3128</v>
      </c>
      <c r="X1520">
        <v>1520</v>
      </c>
    </row>
    <row r="1521" spans="23:24" x14ac:dyDescent="0.25">
      <c r="W1521" t="s">
        <v>3129</v>
      </c>
      <c r="X1521">
        <v>1521</v>
      </c>
    </row>
    <row r="1522" spans="23:24" x14ac:dyDescent="0.25">
      <c r="W1522" t="s">
        <v>3130</v>
      </c>
      <c r="X1522">
        <v>1522</v>
      </c>
    </row>
    <row r="1523" spans="23:24" x14ac:dyDescent="0.25">
      <c r="W1523" t="s">
        <v>3131</v>
      </c>
      <c r="X1523">
        <v>1523</v>
      </c>
    </row>
    <row r="1524" spans="23:24" x14ac:dyDescent="0.25">
      <c r="W1524" t="s">
        <v>3132</v>
      </c>
      <c r="X1524">
        <v>1524</v>
      </c>
    </row>
    <row r="1525" spans="23:24" x14ac:dyDescent="0.25">
      <c r="W1525" t="s">
        <v>3133</v>
      </c>
      <c r="X1525">
        <v>1525</v>
      </c>
    </row>
    <row r="1526" spans="23:24" x14ac:dyDescent="0.25">
      <c r="W1526" t="s">
        <v>3134</v>
      </c>
      <c r="X1526">
        <v>1526</v>
      </c>
    </row>
    <row r="1527" spans="23:24" x14ac:dyDescent="0.25">
      <c r="W1527" t="s">
        <v>3135</v>
      </c>
      <c r="X1527">
        <v>1527</v>
      </c>
    </row>
    <row r="1528" spans="23:24" x14ac:dyDescent="0.25">
      <c r="W1528" t="s">
        <v>3136</v>
      </c>
      <c r="X1528">
        <v>1528</v>
      </c>
    </row>
    <row r="1529" spans="23:24" x14ac:dyDescent="0.25">
      <c r="W1529" t="s">
        <v>3137</v>
      </c>
      <c r="X1529">
        <v>1529</v>
      </c>
    </row>
    <row r="1530" spans="23:24" x14ac:dyDescent="0.25">
      <c r="W1530" t="s">
        <v>3138</v>
      </c>
      <c r="X1530">
        <v>1530</v>
      </c>
    </row>
    <row r="1531" spans="23:24" x14ac:dyDescent="0.25">
      <c r="W1531" t="s">
        <v>3139</v>
      </c>
      <c r="X1531">
        <v>1531</v>
      </c>
    </row>
    <row r="1532" spans="23:24" x14ac:dyDescent="0.25">
      <c r="W1532" t="s">
        <v>3140</v>
      </c>
      <c r="X1532">
        <v>1532</v>
      </c>
    </row>
    <row r="1533" spans="23:24" x14ac:dyDescent="0.25">
      <c r="W1533" t="s">
        <v>3141</v>
      </c>
      <c r="X1533">
        <v>1533</v>
      </c>
    </row>
    <row r="1534" spans="23:24" x14ac:dyDescent="0.25">
      <c r="W1534" t="s">
        <v>3142</v>
      </c>
      <c r="X1534">
        <v>1534</v>
      </c>
    </row>
    <row r="1535" spans="23:24" x14ac:dyDescent="0.25">
      <c r="W1535" t="s">
        <v>3143</v>
      </c>
      <c r="X1535">
        <v>1535</v>
      </c>
    </row>
    <row r="1536" spans="23:24" x14ac:dyDescent="0.25">
      <c r="W1536" t="s">
        <v>3144</v>
      </c>
      <c r="X1536">
        <v>1536</v>
      </c>
    </row>
    <row r="1537" spans="23:24" x14ac:dyDescent="0.25">
      <c r="W1537" t="s">
        <v>3145</v>
      </c>
      <c r="X1537">
        <v>1537</v>
      </c>
    </row>
    <row r="1538" spans="23:24" x14ac:dyDescent="0.25">
      <c r="W1538" t="s">
        <v>3146</v>
      </c>
      <c r="X1538">
        <v>1538</v>
      </c>
    </row>
    <row r="1539" spans="23:24" x14ac:dyDescent="0.25">
      <c r="W1539" t="s">
        <v>3147</v>
      </c>
      <c r="X1539">
        <v>1539</v>
      </c>
    </row>
    <row r="1540" spans="23:24" x14ac:dyDescent="0.25">
      <c r="W1540" t="s">
        <v>3148</v>
      </c>
      <c r="X1540">
        <v>1540</v>
      </c>
    </row>
    <row r="1541" spans="23:24" x14ac:dyDescent="0.25">
      <c r="W1541" t="s">
        <v>3149</v>
      </c>
      <c r="X1541">
        <v>1541</v>
      </c>
    </row>
    <row r="1542" spans="23:24" x14ac:dyDescent="0.25">
      <c r="W1542" t="s">
        <v>3150</v>
      </c>
      <c r="X1542">
        <v>1542</v>
      </c>
    </row>
    <row r="1543" spans="23:24" x14ac:dyDescent="0.25">
      <c r="W1543" t="s">
        <v>3151</v>
      </c>
      <c r="X1543">
        <v>1543</v>
      </c>
    </row>
    <row r="1544" spans="23:24" x14ac:dyDescent="0.25">
      <c r="W1544" t="s">
        <v>3152</v>
      </c>
      <c r="X1544">
        <v>1544</v>
      </c>
    </row>
    <row r="1545" spans="23:24" x14ac:dyDescent="0.25">
      <c r="W1545" t="s">
        <v>3153</v>
      </c>
      <c r="X1545">
        <v>1545</v>
      </c>
    </row>
    <row r="1546" spans="23:24" x14ac:dyDescent="0.25">
      <c r="W1546" t="s">
        <v>3154</v>
      </c>
      <c r="X1546">
        <v>1546</v>
      </c>
    </row>
    <row r="1547" spans="23:24" x14ac:dyDescent="0.25">
      <c r="W1547" t="s">
        <v>3155</v>
      </c>
      <c r="X1547">
        <v>1547</v>
      </c>
    </row>
    <row r="1548" spans="23:24" x14ac:dyDescent="0.25">
      <c r="W1548" t="s">
        <v>3156</v>
      </c>
      <c r="X1548">
        <v>1548</v>
      </c>
    </row>
    <row r="1549" spans="23:24" x14ac:dyDescent="0.25">
      <c r="W1549" t="s">
        <v>3157</v>
      </c>
      <c r="X1549">
        <v>1549</v>
      </c>
    </row>
    <row r="1550" spans="23:24" x14ac:dyDescent="0.25">
      <c r="W1550" t="s">
        <v>3158</v>
      </c>
      <c r="X1550">
        <v>1550</v>
      </c>
    </row>
    <row r="1551" spans="23:24" x14ac:dyDescent="0.25">
      <c r="W1551" t="s">
        <v>3159</v>
      </c>
      <c r="X1551">
        <v>1551</v>
      </c>
    </row>
    <row r="1552" spans="23:24" x14ac:dyDescent="0.25">
      <c r="W1552" t="s">
        <v>3160</v>
      </c>
      <c r="X1552">
        <v>1552</v>
      </c>
    </row>
    <row r="1553" spans="23:24" x14ac:dyDescent="0.25">
      <c r="W1553" t="s">
        <v>3161</v>
      </c>
      <c r="X1553">
        <v>1553</v>
      </c>
    </row>
    <row r="1554" spans="23:24" x14ac:dyDescent="0.25">
      <c r="W1554" t="s">
        <v>3162</v>
      </c>
      <c r="X1554">
        <v>1554</v>
      </c>
    </row>
    <row r="1555" spans="23:24" x14ac:dyDescent="0.25">
      <c r="W1555" t="s">
        <v>3163</v>
      </c>
      <c r="X1555">
        <v>1555</v>
      </c>
    </row>
    <row r="1556" spans="23:24" x14ac:dyDescent="0.25">
      <c r="W1556" t="s">
        <v>3164</v>
      </c>
      <c r="X1556">
        <v>1556</v>
      </c>
    </row>
    <row r="1557" spans="23:24" x14ac:dyDescent="0.25">
      <c r="W1557" t="s">
        <v>3165</v>
      </c>
      <c r="X1557">
        <v>1557</v>
      </c>
    </row>
    <row r="1558" spans="23:24" x14ac:dyDescent="0.25">
      <c r="W1558" t="s">
        <v>3166</v>
      </c>
      <c r="X1558">
        <v>1558</v>
      </c>
    </row>
    <row r="1559" spans="23:24" x14ac:dyDescent="0.25">
      <c r="W1559" t="s">
        <v>3167</v>
      </c>
      <c r="X1559">
        <v>1559</v>
      </c>
    </row>
    <row r="1560" spans="23:24" x14ac:dyDescent="0.25">
      <c r="W1560" t="s">
        <v>3168</v>
      </c>
      <c r="X1560">
        <v>1560</v>
      </c>
    </row>
    <row r="1561" spans="23:24" x14ac:dyDescent="0.25">
      <c r="W1561" t="s">
        <v>3169</v>
      </c>
      <c r="X1561">
        <v>1561</v>
      </c>
    </row>
    <row r="1562" spans="23:24" x14ac:dyDescent="0.25">
      <c r="W1562" t="s">
        <v>3170</v>
      </c>
      <c r="X1562">
        <v>1562</v>
      </c>
    </row>
    <row r="1563" spans="23:24" x14ac:dyDescent="0.25">
      <c r="W1563" t="s">
        <v>3171</v>
      </c>
      <c r="X1563">
        <v>1563</v>
      </c>
    </row>
    <row r="1564" spans="23:24" x14ac:dyDescent="0.25">
      <c r="W1564" t="s">
        <v>3172</v>
      </c>
      <c r="X1564">
        <v>1564</v>
      </c>
    </row>
    <row r="1565" spans="23:24" x14ac:dyDescent="0.25">
      <c r="W1565" t="s">
        <v>3173</v>
      </c>
      <c r="X1565">
        <v>1565</v>
      </c>
    </row>
    <row r="1566" spans="23:24" x14ac:dyDescent="0.25">
      <c r="W1566" t="s">
        <v>3174</v>
      </c>
      <c r="X1566">
        <v>1566</v>
      </c>
    </row>
    <row r="1567" spans="23:24" x14ac:dyDescent="0.25">
      <c r="W1567" t="s">
        <v>3175</v>
      </c>
      <c r="X1567">
        <v>1567</v>
      </c>
    </row>
    <row r="1568" spans="23:24" x14ac:dyDescent="0.25">
      <c r="W1568" t="s">
        <v>3176</v>
      </c>
      <c r="X1568">
        <v>1568</v>
      </c>
    </row>
    <row r="1569" spans="23:24" x14ac:dyDescent="0.25">
      <c r="W1569" t="s">
        <v>3177</v>
      </c>
      <c r="X1569">
        <v>1569</v>
      </c>
    </row>
    <row r="1570" spans="23:24" x14ac:dyDescent="0.25">
      <c r="W1570" t="s">
        <v>3178</v>
      </c>
      <c r="X1570">
        <v>1570</v>
      </c>
    </row>
    <row r="1571" spans="23:24" x14ac:dyDescent="0.25">
      <c r="W1571" t="s">
        <v>3179</v>
      </c>
      <c r="X1571">
        <v>1571</v>
      </c>
    </row>
    <row r="1572" spans="23:24" x14ac:dyDescent="0.25">
      <c r="W1572" t="s">
        <v>3180</v>
      </c>
      <c r="X1572">
        <v>1572</v>
      </c>
    </row>
    <row r="1573" spans="23:24" x14ac:dyDescent="0.25">
      <c r="W1573" t="s">
        <v>3181</v>
      </c>
      <c r="X1573">
        <v>1573</v>
      </c>
    </row>
    <row r="1574" spans="23:24" x14ac:dyDescent="0.25">
      <c r="W1574" t="s">
        <v>3182</v>
      </c>
      <c r="X1574">
        <v>1574</v>
      </c>
    </row>
    <row r="1575" spans="23:24" x14ac:dyDescent="0.25">
      <c r="W1575" t="s">
        <v>3183</v>
      </c>
      <c r="X1575">
        <v>1575</v>
      </c>
    </row>
    <row r="1576" spans="23:24" x14ac:dyDescent="0.25">
      <c r="W1576" t="s">
        <v>3184</v>
      </c>
      <c r="X1576">
        <v>1576</v>
      </c>
    </row>
    <row r="1577" spans="23:24" x14ac:dyDescent="0.25">
      <c r="W1577" t="s">
        <v>3185</v>
      </c>
      <c r="X1577">
        <v>1577</v>
      </c>
    </row>
    <row r="1578" spans="23:24" x14ac:dyDescent="0.25">
      <c r="W1578" t="s">
        <v>3186</v>
      </c>
      <c r="X1578">
        <v>1578</v>
      </c>
    </row>
    <row r="1579" spans="23:24" x14ac:dyDescent="0.25">
      <c r="W1579" t="s">
        <v>3187</v>
      </c>
      <c r="X1579">
        <v>1579</v>
      </c>
    </row>
    <row r="1580" spans="23:24" x14ac:dyDescent="0.25">
      <c r="W1580" t="s">
        <v>3188</v>
      </c>
      <c r="X1580">
        <v>1580</v>
      </c>
    </row>
    <row r="1581" spans="23:24" x14ac:dyDescent="0.25">
      <c r="W1581" t="s">
        <v>3189</v>
      </c>
      <c r="X1581">
        <v>1581</v>
      </c>
    </row>
    <row r="1582" spans="23:24" x14ac:dyDescent="0.25">
      <c r="W1582" t="s">
        <v>3190</v>
      </c>
      <c r="X1582">
        <v>1582</v>
      </c>
    </row>
    <row r="1583" spans="23:24" x14ac:dyDescent="0.25">
      <c r="W1583" t="s">
        <v>3191</v>
      </c>
      <c r="X1583">
        <v>1583</v>
      </c>
    </row>
    <row r="1584" spans="23:24" x14ac:dyDescent="0.25">
      <c r="W1584" t="s">
        <v>3192</v>
      </c>
      <c r="X1584">
        <v>1584</v>
      </c>
    </row>
    <row r="1585" spans="23:24" x14ac:dyDescent="0.25">
      <c r="W1585" t="s">
        <v>3193</v>
      </c>
      <c r="X1585">
        <v>1585</v>
      </c>
    </row>
    <row r="1586" spans="23:24" x14ac:dyDescent="0.25">
      <c r="W1586" t="s">
        <v>3194</v>
      </c>
      <c r="X1586">
        <v>1586</v>
      </c>
    </row>
    <row r="1587" spans="23:24" x14ac:dyDescent="0.25">
      <c r="W1587" t="s">
        <v>3195</v>
      </c>
      <c r="X1587">
        <v>1587</v>
      </c>
    </row>
    <row r="1588" spans="23:24" x14ac:dyDescent="0.25">
      <c r="W1588" t="s">
        <v>3196</v>
      </c>
      <c r="X1588">
        <v>1588</v>
      </c>
    </row>
    <row r="1589" spans="23:24" x14ac:dyDescent="0.25">
      <c r="W1589" t="s">
        <v>3197</v>
      </c>
      <c r="X1589">
        <v>1589</v>
      </c>
    </row>
    <row r="1590" spans="23:24" x14ac:dyDescent="0.25">
      <c r="W1590" t="s">
        <v>3198</v>
      </c>
      <c r="X1590">
        <v>1590</v>
      </c>
    </row>
    <row r="1591" spans="23:24" x14ac:dyDescent="0.25">
      <c r="W1591" t="s">
        <v>3199</v>
      </c>
      <c r="X1591">
        <v>1591</v>
      </c>
    </row>
    <row r="1592" spans="23:24" x14ac:dyDescent="0.25">
      <c r="W1592" t="s">
        <v>3200</v>
      </c>
      <c r="X1592">
        <v>1592</v>
      </c>
    </row>
    <row r="1593" spans="23:24" x14ac:dyDescent="0.25">
      <c r="W1593" t="s">
        <v>3201</v>
      </c>
      <c r="X1593">
        <v>1593</v>
      </c>
    </row>
    <row r="1594" spans="23:24" x14ac:dyDescent="0.25">
      <c r="W1594" t="s">
        <v>3202</v>
      </c>
      <c r="X1594">
        <v>1594</v>
      </c>
    </row>
    <row r="1595" spans="23:24" x14ac:dyDescent="0.25">
      <c r="W1595" t="s">
        <v>3203</v>
      </c>
      <c r="X1595">
        <v>1595</v>
      </c>
    </row>
    <row r="1596" spans="23:24" x14ac:dyDescent="0.25">
      <c r="W1596" t="s">
        <v>3204</v>
      </c>
      <c r="X1596">
        <v>1596</v>
      </c>
    </row>
    <row r="1597" spans="23:24" x14ac:dyDescent="0.25">
      <c r="W1597" t="s">
        <v>3205</v>
      </c>
      <c r="X1597">
        <v>1597</v>
      </c>
    </row>
    <row r="1598" spans="23:24" x14ac:dyDescent="0.25">
      <c r="W1598" t="s">
        <v>3206</v>
      </c>
      <c r="X1598">
        <v>1598</v>
      </c>
    </row>
    <row r="1599" spans="23:24" x14ac:dyDescent="0.25">
      <c r="W1599" t="s">
        <v>3207</v>
      </c>
      <c r="X1599">
        <v>1599</v>
      </c>
    </row>
    <row r="1600" spans="23:24" x14ac:dyDescent="0.25">
      <c r="W1600" t="s">
        <v>3208</v>
      </c>
      <c r="X1600">
        <v>1600</v>
      </c>
    </row>
    <row r="1601" spans="23:24" x14ac:dyDescent="0.25">
      <c r="W1601" t="s">
        <v>3209</v>
      </c>
      <c r="X1601">
        <v>1601</v>
      </c>
    </row>
    <row r="1602" spans="23:24" x14ac:dyDescent="0.25">
      <c r="W1602" t="s">
        <v>3210</v>
      </c>
      <c r="X1602">
        <v>1602</v>
      </c>
    </row>
    <row r="1603" spans="23:24" x14ac:dyDescent="0.25">
      <c r="W1603" t="s">
        <v>3211</v>
      </c>
      <c r="X1603">
        <v>1603</v>
      </c>
    </row>
    <row r="1604" spans="23:24" x14ac:dyDescent="0.25">
      <c r="W1604" t="s">
        <v>3212</v>
      </c>
      <c r="X1604">
        <v>1604</v>
      </c>
    </row>
    <row r="1605" spans="23:24" x14ac:dyDescent="0.25">
      <c r="W1605" t="s">
        <v>3213</v>
      </c>
      <c r="X1605">
        <v>1605</v>
      </c>
    </row>
    <row r="1606" spans="23:24" x14ac:dyDescent="0.25">
      <c r="W1606" t="s">
        <v>3214</v>
      </c>
      <c r="X1606">
        <v>1606</v>
      </c>
    </row>
    <row r="1607" spans="23:24" x14ac:dyDescent="0.25">
      <c r="W1607" t="s">
        <v>3215</v>
      </c>
      <c r="X1607">
        <v>1607</v>
      </c>
    </row>
    <row r="1608" spans="23:24" x14ac:dyDescent="0.25">
      <c r="W1608" t="s">
        <v>3216</v>
      </c>
      <c r="X1608">
        <v>1608</v>
      </c>
    </row>
    <row r="1609" spans="23:24" x14ac:dyDescent="0.25">
      <c r="W1609" t="s">
        <v>3217</v>
      </c>
      <c r="X1609">
        <v>1609</v>
      </c>
    </row>
    <row r="1610" spans="23:24" x14ac:dyDescent="0.25">
      <c r="W1610" t="s">
        <v>3218</v>
      </c>
      <c r="X1610">
        <v>1610</v>
      </c>
    </row>
    <row r="1611" spans="23:24" x14ac:dyDescent="0.25">
      <c r="W1611" t="s">
        <v>3219</v>
      </c>
      <c r="X1611">
        <v>1611</v>
      </c>
    </row>
    <row r="1612" spans="23:24" x14ac:dyDescent="0.25">
      <c r="W1612" t="s">
        <v>3220</v>
      </c>
      <c r="X1612">
        <v>1612</v>
      </c>
    </row>
    <row r="1613" spans="23:24" x14ac:dyDescent="0.25">
      <c r="W1613" t="s">
        <v>3221</v>
      </c>
      <c r="X1613">
        <v>1613</v>
      </c>
    </row>
    <row r="1614" spans="23:24" x14ac:dyDescent="0.25">
      <c r="W1614" t="s">
        <v>3222</v>
      </c>
      <c r="X1614">
        <v>1614</v>
      </c>
    </row>
    <row r="1615" spans="23:24" x14ac:dyDescent="0.25">
      <c r="W1615" t="s">
        <v>3223</v>
      </c>
      <c r="X1615">
        <v>1615</v>
      </c>
    </row>
    <row r="1616" spans="23:24" x14ac:dyDescent="0.25">
      <c r="W1616" t="s">
        <v>3224</v>
      </c>
      <c r="X1616">
        <v>1616</v>
      </c>
    </row>
    <row r="1617" spans="23:24" x14ac:dyDescent="0.25">
      <c r="W1617" t="s">
        <v>3225</v>
      </c>
      <c r="X1617">
        <v>1617</v>
      </c>
    </row>
    <row r="1618" spans="23:24" x14ac:dyDescent="0.25">
      <c r="W1618" t="s">
        <v>3226</v>
      </c>
      <c r="X1618">
        <v>1618</v>
      </c>
    </row>
    <row r="1619" spans="23:24" x14ac:dyDescent="0.25">
      <c r="W1619" t="s">
        <v>3227</v>
      </c>
      <c r="X1619">
        <v>1619</v>
      </c>
    </row>
    <row r="1620" spans="23:24" x14ac:dyDescent="0.25">
      <c r="W1620" t="s">
        <v>3228</v>
      </c>
      <c r="X1620">
        <v>1620</v>
      </c>
    </row>
    <row r="1621" spans="23:24" x14ac:dyDescent="0.25">
      <c r="W1621" t="s">
        <v>3229</v>
      </c>
      <c r="X1621">
        <v>1621</v>
      </c>
    </row>
    <row r="1622" spans="23:24" x14ac:dyDescent="0.25">
      <c r="W1622" t="s">
        <v>3230</v>
      </c>
      <c r="X1622">
        <v>1622</v>
      </c>
    </row>
    <row r="1623" spans="23:24" x14ac:dyDescent="0.25">
      <c r="W1623" t="s">
        <v>3231</v>
      </c>
      <c r="X1623">
        <v>1623</v>
      </c>
    </row>
    <row r="1624" spans="23:24" x14ac:dyDescent="0.25">
      <c r="W1624" t="s">
        <v>3232</v>
      </c>
      <c r="X1624">
        <v>1624</v>
      </c>
    </row>
    <row r="1625" spans="23:24" x14ac:dyDescent="0.25">
      <c r="W1625" t="s">
        <v>3233</v>
      </c>
      <c r="X1625">
        <v>1625</v>
      </c>
    </row>
    <row r="1626" spans="23:24" x14ac:dyDescent="0.25">
      <c r="W1626" t="s">
        <v>3234</v>
      </c>
      <c r="X1626">
        <v>1626</v>
      </c>
    </row>
    <row r="1627" spans="23:24" x14ac:dyDescent="0.25">
      <c r="W1627" t="s">
        <v>3235</v>
      </c>
      <c r="X1627">
        <v>1627</v>
      </c>
    </row>
    <row r="1628" spans="23:24" x14ac:dyDescent="0.25">
      <c r="W1628" t="s">
        <v>3236</v>
      </c>
      <c r="X1628">
        <v>1628</v>
      </c>
    </row>
    <row r="1629" spans="23:24" x14ac:dyDescent="0.25">
      <c r="W1629" t="s">
        <v>3237</v>
      </c>
      <c r="X1629">
        <v>1629</v>
      </c>
    </row>
    <row r="1630" spans="23:24" x14ac:dyDescent="0.25">
      <c r="W1630" t="s">
        <v>3238</v>
      </c>
      <c r="X1630">
        <v>1630</v>
      </c>
    </row>
    <row r="1631" spans="23:24" x14ac:dyDescent="0.25">
      <c r="W1631" t="s">
        <v>3239</v>
      </c>
      <c r="X1631">
        <v>1631</v>
      </c>
    </row>
    <row r="1632" spans="23:24" x14ac:dyDescent="0.25">
      <c r="W1632" t="s">
        <v>3240</v>
      </c>
      <c r="X1632">
        <v>1632</v>
      </c>
    </row>
    <row r="1633" spans="23:24" x14ac:dyDescent="0.25">
      <c r="W1633" t="s">
        <v>3241</v>
      </c>
      <c r="X1633">
        <v>1633</v>
      </c>
    </row>
    <row r="1634" spans="23:24" x14ac:dyDescent="0.25">
      <c r="W1634" t="s">
        <v>3242</v>
      </c>
      <c r="X1634">
        <v>1634</v>
      </c>
    </row>
    <row r="1635" spans="23:24" x14ac:dyDescent="0.25">
      <c r="W1635" t="s">
        <v>3243</v>
      </c>
      <c r="X1635">
        <v>1635</v>
      </c>
    </row>
    <row r="1636" spans="23:24" x14ac:dyDescent="0.25">
      <c r="W1636" t="s">
        <v>3244</v>
      </c>
      <c r="X1636">
        <v>1636</v>
      </c>
    </row>
    <row r="1637" spans="23:24" x14ac:dyDescent="0.25">
      <c r="W1637" t="s">
        <v>3245</v>
      </c>
      <c r="X1637">
        <v>1637</v>
      </c>
    </row>
    <row r="1638" spans="23:24" x14ac:dyDescent="0.25">
      <c r="W1638" t="s">
        <v>3246</v>
      </c>
      <c r="X1638">
        <v>1638</v>
      </c>
    </row>
    <row r="1639" spans="23:24" x14ac:dyDescent="0.25">
      <c r="W1639" t="s">
        <v>3247</v>
      </c>
      <c r="X1639">
        <v>1639</v>
      </c>
    </row>
    <row r="1640" spans="23:24" x14ac:dyDescent="0.25">
      <c r="W1640" t="s">
        <v>3248</v>
      </c>
      <c r="X1640">
        <v>1640</v>
      </c>
    </row>
    <row r="1641" spans="23:24" x14ac:dyDescent="0.25">
      <c r="W1641" t="s">
        <v>3249</v>
      </c>
      <c r="X1641">
        <v>1641</v>
      </c>
    </row>
    <row r="1642" spans="23:24" x14ac:dyDescent="0.25">
      <c r="W1642" t="s">
        <v>3250</v>
      </c>
      <c r="X1642">
        <v>1642</v>
      </c>
    </row>
    <row r="1643" spans="23:24" x14ac:dyDescent="0.25">
      <c r="W1643" t="s">
        <v>3251</v>
      </c>
      <c r="X1643">
        <v>1643</v>
      </c>
    </row>
    <row r="1644" spans="23:24" x14ac:dyDescent="0.25">
      <c r="W1644" t="s">
        <v>3252</v>
      </c>
      <c r="X1644">
        <v>1644</v>
      </c>
    </row>
    <row r="1645" spans="23:24" x14ac:dyDescent="0.25">
      <c r="W1645" t="s">
        <v>3253</v>
      </c>
      <c r="X1645">
        <v>1645</v>
      </c>
    </row>
    <row r="1646" spans="23:24" x14ac:dyDescent="0.25">
      <c r="W1646" t="s">
        <v>3254</v>
      </c>
      <c r="X1646">
        <v>1646</v>
      </c>
    </row>
    <row r="1647" spans="23:24" x14ac:dyDescent="0.25">
      <c r="W1647" t="s">
        <v>3255</v>
      </c>
      <c r="X1647">
        <v>1647</v>
      </c>
    </row>
    <row r="1648" spans="23:24" x14ac:dyDescent="0.25">
      <c r="W1648" t="s">
        <v>3256</v>
      </c>
      <c r="X1648">
        <v>1648</v>
      </c>
    </row>
    <row r="1649" spans="23:24" x14ac:dyDescent="0.25">
      <c r="W1649" t="s">
        <v>3257</v>
      </c>
      <c r="X1649">
        <v>1649</v>
      </c>
    </row>
    <row r="1650" spans="23:24" x14ac:dyDescent="0.25">
      <c r="W1650" t="s">
        <v>3258</v>
      </c>
      <c r="X1650">
        <v>1650</v>
      </c>
    </row>
    <row r="1651" spans="23:24" x14ac:dyDescent="0.25">
      <c r="W1651" t="s">
        <v>3259</v>
      </c>
      <c r="X1651">
        <v>1651</v>
      </c>
    </row>
    <row r="1652" spans="23:24" x14ac:dyDescent="0.25">
      <c r="W1652" t="s">
        <v>3260</v>
      </c>
      <c r="X1652">
        <v>1652</v>
      </c>
    </row>
    <row r="1653" spans="23:24" x14ac:dyDescent="0.25">
      <c r="W1653" t="s">
        <v>3261</v>
      </c>
      <c r="X1653">
        <v>1653</v>
      </c>
    </row>
    <row r="1654" spans="23:24" x14ac:dyDescent="0.25">
      <c r="W1654" t="s">
        <v>3262</v>
      </c>
      <c r="X1654">
        <v>1654</v>
      </c>
    </row>
    <row r="1655" spans="23:24" x14ac:dyDescent="0.25">
      <c r="W1655" t="s">
        <v>3263</v>
      </c>
      <c r="X1655">
        <v>1655</v>
      </c>
    </row>
    <row r="1656" spans="23:24" x14ac:dyDescent="0.25">
      <c r="W1656" t="s">
        <v>3264</v>
      </c>
      <c r="X1656">
        <v>1656</v>
      </c>
    </row>
    <row r="1657" spans="23:24" x14ac:dyDescent="0.25">
      <c r="W1657" t="s">
        <v>3265</v>
      </c>
      <c r="X1657">
        <v>1657</v>
      </c>
    </row>
    <row r="1658" spans="23:24" x14ac:dyDescent="0.25">
      <c r="W1658" t="s">
        <v>3266</v>
      </c>
      <c r="X1658">
        <v>1658</v>
      </c>
    </row>
    <row r="1659" spans="23:24" x14ac:dyDescent="0.25">
      <c r="W1659" t="s">
        <v>3267</v>
      </c>
      <c r="X1659">
        <v>1659</v>
      </c>
    </row>
    <row r="1660" spans="23:24" x14ac:dyDescent="0.25">
      <c r="W1660" t="s">
        <v>3268</v>
      </c>
      <c r="X1660">
        <v>1660</v>
      </c>
    </row>
    <row r="1661" spans="23:24" x14ac:dyDescent="0.25">
      <c r="W1661" t="s">
        <v>3269</v>
      </c>
      <c r="X1661">
        <v>1661</v>
      </c>
    </row>
    <row r="1662" spans="23:24" x14ac:dyDescent="0.25">
      <c r="W1662" t="s">
        <v>3270</v>
      </c>
      <c r="X1662">
        <v>1662</v>
      </c>
    </row>
    <row r="1663" spans="23:24" x14ac:dyDescent="0.25">
      <c r="W1663" t="s">
        <v>3271</v>
      </c>
      <c r="X1663">
        <v>1663</v>
      </c>
    </row>
    <row r="1664" spans="23:24" x14ac:dyDescent="0.25">
      <c r="W1664" t="s">
        <v>3272</v>
      </c>
      <c r="X1664">
        <v>1664</v>
      </c>
    </row>
    <row r="1665" spans="23:24" x14ac:dyDescent="0.25">
      <c r="W1665" t="s">
        <v>3273</v>
      </c>
      <c r="X1665">
        <v>1665</v>
      </c>
    </row>
    <row r="1666" spans="23:24" x14ac:dyDescent="0.25">
      <c r="W1666" t="s">
        <v>3274</v>
      </c>
      <c r="X1666">
        <v>1666</v>
      </c>
    </row>
    <row r="1667" spans="23:24" x14ac:dyDescent="0.25">
      <c r="W1667" t="s">
        <v>3275</v>
      </c>
      <c r="X1667">
        <v>1667</v>
      </c>
    </row>
    <row r="1668" spans="23:24" x14ac:dyDescent="0.25">
      <c r="W1668" t="s">
        <v>3276</v>
      </c>
      <c r="X1668">
        <v>1668</v>
      </c>
    </row>
    <row r="1669" spans="23:24" x14ac:dyDescent="0.25">
      <c r="W1669" t="s">
        <v>3277</v>
      </c>
      <c r="X1669">
        <v>1669</v>
      </c>
    </row>
    <row r="1670" spans="23:24" x14ac:dyDescent="0.25">
      <c r="W1670" t="s">
        <v>3278</v>
      </c>
      <c r="X1670">
        <v>1670</v>
      </c>
    </row>
    <row r="1671" spans="23:24" x14ac:dyDescent="0.25">
      <c r="W1671" t="s">
        <v>3279</v>
      </c>
      <c r="X1671">
        <v>1671</v>
      </c>
    </row>
    <row r="1672" spans="23:24" x14ac:dyDescent="0.25">
      <c r="W1672" t="s">
        <v>3280</v>
      </c>
      <c r="X1672">
        <v>1672</v>
      </c>
    </row>
    <row r="1673" spans="23:24" x14ac:dyDescent="0.25">
      <c r="W1673" t="s">
        <v>3281</v>
      </c>
      <c r="X1673">
        <v>1673</v>
      </c>
    </row>
    <row r="1674" spans="23:24" x14ac:dyDescent="0.25">
      <c r="W1674" t="s">
        <v>3282</v>
      </c>
      <c r="X1674">
        <v>1674</v>
      </c>
    </row>
    <row r="1675" spans="23:24" x14ac:dyDescent="0.25">
      <c r="W1675" t="s">
        <v>3283</v>
      </c>
      <c r="X1675">
        <v>1675</v>
      </c>
    </row>
    <row r="1676" spans="23:24" x14ac:dyDescent="0.25">
      <c r="W1676" t="s">
        <v>3284</v>
      </c>
      <c r="X1676">
        <v>1676</v>
      </c>
    </row>
    <row r="1677" spans="23:24" x14ac:dyDescent="0.25">
      <c r="W1677" t="s">
        <v>3285</v>
      </c>
      <c r="X1677">
        <v>1677</v>
      </c>
    </row>
    <row r="1678" spans="23:24" x14ac:dyDescent="0.25">
      <c r="W1678" t="s">
        <v>3286</v>
      </c>
      <c r="X1678">
        <v>1678</v>
      </c>
    </row>
    <row r="1679" spans="23:24" x14ac:dyDescent="0.25">
      <c r="W1679" t="s">
        <v>3287</v>
      </c>
      <c r="X1679">
        <v>1679</v>
      </c>
    </row>
    <row r="1680" spans="23:24" x14ac:dyDescent="0.25">
      <c r="W1680" t="s">
        <v>3288</v>
      </c>
      <c r="X1680">
        <v>1680</v>
      </c>
    </row>
    <row r="1681" spans="23:24" x14ac:dyDescent="0.25">
      <c r="W1681" t="s">
        <v>3289</v>
      </c>
      <c r="X1681">
        <v>1681</v>
      </c>
    </row>
    <row r="1682" spans="23:24" x14ac:dyDescent="0.25">
      <c r="W1682" t="s">
        <v>3290</v>
      </c>
      <c r="X1682">
        <v>1682</v>
      </c>
    </row>
    <row r="1683" spans="23:24" x14ac:dyDescent="0.25">
      <c r="W1683" t="s">
        <v>3291</v>
      </c>
      <c r="X1683">
        <v>1683</v>
      </c>
    </row>
    <row r="1684" spans="23:24" x14ac:dyDescent="0.25">
      <c r="W1684" t="s">
        <v>3292</v>
      </c>
      <c r="X1684">
        <v>1684</v>
      </c>
    </row>
    <row r="1685" spans="23:24" x14ac:dyDescent="0.25">
      <c r="W1685" t="s">
        <v>3293</v>
      </c>
      <c r="X1685">
        <v>1685</v>
      </c>
    </row>
    <row r="1686" spans="23:24" x14ac:dyDescent="0.25">
      <c r="W1686" t="s">
        <v>3294</v>
      </c>
      <c r="X1686">
        <v>1686</v>
      </c>
    </row>
    <row r="1687" spans="23:24" x14ac:dyDescent="0.25">
      <c r="W1687" t="s">
        <v>3295</v>
      </c>
      <c r="X1687">
        <v>1687</v>
      </c>
    </row>
    <row r="1688" spans="23:24" x14ac:dyDescent="0.25">
      <c r="W1688" t="s">
        <v>3296</v>
      </c>
      <c r="X1688">
        <v>1688</v>
      </c>
    </row>
    <row r="1689" spans="23:24" x14ac:dyDescent="0.25">
      <c r="W1689" t="s">
        <v>3297</v>
      </c>
      <c r="X1689">
        <v>1689</v>
      </c>
    </row>
    <row r="1690" spans="23:24" x14ac:dyDescent="0.25">
      <c r="W1690" t="s">
        <v>3298</v>
      </c>
      <c r="X1690">
        <v>1690</v>
      </c>
    </row>
    <row r="1691" spans="23:24" x14ac:dyDescent="0.25">
      <c r="W1691" t="s">
        <v>3299</v>
      </c>
      <c r="X1691">
        <v>1691</v>
      </c>
    </row>
    <row r="1692" spans="23:24" x14ac:dyDescent="0.25">
      <c r="W1692" t="s">
        <v>3300</v>
      </c>
      <c r="X1692">
        <v>1692</v>
      </c>
    </row>
    <row r="1693" spans="23:24" x14ac:dyDescent="0.25">
      <c r="W1693" t="s">
        <v>3301</v>
      </c>
      <c r="X1693">
        <v>1693</v>
      </c>
    </row>
    <row r="1694" spans="23:24" x14ac:dyDescent="0.25">
      <c r="W1694" t="s">
        <v>3302</v>
      </c>
      <c r="X1694">
        <v>1694</v>
      </c>
    </row>
    <row r="1695" spans="23:24" x14ac:dyDescent="0.25">
      <c r="W1695" t="s">
        <v>3303</v>
      </c>
      <c r="X1695">
        <v>1695</v>
      </c>
    </row>
    <row r="1696" spans="23:24" x14ac:dyDescent="0.25">
      <c r="W1696" t="s">
        <v>3304</v>
      </c>
      <c r="X1696">
        <v>1696</v>
      </c>
    </row>
    <row r="1697" spans="23:24" x14ac:dyDescent="0.25">
      <c r="W1697" t="s">
        <v>3305</v>
      </c>
      <c r="X1697">
        <v>1697</v>
      </c>
    </row>
    <row r="1698" spans="23:24" x14ac:dyDescent="0.25">
      <c r="W1698" t="s">
        <v>3306</v>
      </c>
      <c r="X1698">
        <v>1698</v>
      </c>
    </row>
    <row r="1699" spans="23:24" x14ac:dyDescent="0.25">
      <c r="W1699" t="s">
        <v>3307</v>
      </c>
      <c r="X1699">
        <v>1699</v>
      </c>
    </row>
    <row r="1700" spans="23:24" x14ac:dyDescent="0.25">
      <c r="W1700" t="s">
        <v>3308</v>
      </c>
      <c r="X1700">
        <v>1700</v>
      </c>
    </row>
    <row r="1701" spans="23:24" x14ac:dyDescent="0.25">
      <c r="W1701" t="s">
        <v>3309</v>
      </c>
      <c r="X1701">
        <v>1701</v>
      </c>
    </row>
    <row r="1702" spans="23:24" x14ac:dyDescent="0.25">
      <c r="W1702" t="s">
        <v>3310</v>
      </c>
      <c r="X1702">
        <v>1702</v>
      </c>
    </row>
    <row r="1703" spans="23:24" x14ac:dyDescent="0.25">
      <c r="W1703" t="s">
        <v>3311</v>
      </c>
      <c r="X1703">
        <v>1703</v>
      </c>
    </row>
    <row r="1704" spans="23:24" x14ac:dyDescent="0.25">
      <c r="W1704" t="s">
        <v>3312</v>
      </c>
      <c r="X1704">
        <v>1704</v>
      </c>
    </row>
    <row r="1705" spans="23:24" x14ac:dyDescent="0.25">
      <c r="W1705" t="s">
        <v>3313</v>
      </c>
      <c r="X1705">
        <v>1705</v>
      </c>
    </row>
    <row r="1706" spans="23:24" x14ac:dyDescent="0.25">
      <c r="W1706" t="s">
        <v>3314</v>
      </c>
      <c r="X1706">
        <v>1706</v>
      </c>
    </row>
    <row r="1707" spans="23:24" x14ac:dyDescent="0.25">
      <c r="W1707" t="s">
        <v>3315</v>
      </c>
      <c r="X1707">
        <v>1707</v>
      </c>
    </row>
    <row r="1708" spans="23:24" x14ac:dyDescent="0.25">
      <c r="W1708" t="s">
        <v>3316</v>
      </c>
      <c r="X1708">
        <v>1708</v>
      </c>
    </row>
    <row r="1709" spans="23:24" x14ac:dyDescent="0.25">
      <c r="W1709" t="s">
        <v>3317</v>
      </c>
      <c r="X1709">
        <v>1709</v>
      </c>
    </row>
    <row r="1710" spans="23:24" x14ac:dyDescent="0.25">
      <c r="W1710" t="s">
        <v>3318</v>
      </c>
      <c r="X1710">
        <v>1710</v>
      </c>
    </row>
    <row r="1711" spans="23:24" x14ac:dyDescent="0.25">
      <c r="W1711" t="s">
        <v>3319</v>
      </c>
      <c r="X1711">
        <v>1711</v>
      </c>
    </row>
    <row r="1712" spans="23:24" x14ac:dyDescent="0.25">
      <c r="W1712" t="s">
        <v>3320</v>
      </c>
      <c r="X1712">
        <v>1712</v>
      </c>
    </row>
    <row r="1713" spans="23:24" x14ac:dyDescent="0.25">
      <c r="W1713" t="s">
        <v>3321</v>
      </c>
      <c r="X1713">
        <v>1713</v>
      </c>
    </row>
    <row r="1714" spans="23:24" x14ac:dyDescent="0.25">
      <c r="W1714" t="s">
        <v>3322</v>
      </c>
      <c r="X1714">
        <v>1714</v>
      </c>
    </row>
    <row r="1715" spans="23:24" x14ac:dyDescent="0.25">
      <c r="W1715" t="s">
        <v>3323</v>
      </c>
      <c r="X1715">
        <v>1715</v>
      </c>
    </row>
    <row r="1716" spans="23:24" x14ac:dyDescent="0.25">
      <c r="W1716" t="s">
        <v>3324</v>
      </c>
      <c r="X1716">
        <v>1716</v>
      </c>
    </row>
    <row r="1717" spans="23:24" x14ac:dyDescent="0.25">
      <c r="W1717" t="s">
        <v>3325</v>
      </c>
      <c r="X1717">
        <v>1717</v>
      </c>
    </row>
    <row r="1718" spans="23:24" x14ac:dyDescent="0.25">
      <c r="W1718" t="s">
        <v>3326</v>
      </c>
      <c r="X1718">
        <v>1718</v>
      </c>
    </row>
    <row r="1719" spans="23:24" x14ac:dyDescent="0.25">
      <c r="W1719" t="s">
        <v>3327</v>
      </c>
      <c r="X1719">
        <v>1719</v>
      </c>
    </row>
    <row r="1720" spans="23:24" x14ac:dyDescent="0.25">
      <c r="W1720" t="s">
        <v>3328</v>
      </c>
      <c r="X1720">
        <v>1720</v>
      </c>
    </row>
    <row r="1721" spans="23:24" x14ac:dyDescent="0.25">
      <c r="W1721" t="s">
        <v>3329</v>
      </c>
      <c r="X1721">
        <v>1721</v>
      </c>
    </row>
    <row r="1722" spans="23:24" x14ac:dyDescent="0.25">
      <c r="W1722" t="s">
        <v>3330</v>
      </c>
      <c r="X1722">
        <v>1722</v>
      </c>
    </row>
    <row r="1723" spans="23:24" x14ac:dyDescent="0.25">
      <c r="W1723" t="s">
        <v>3331</v>
      </c>
      <c r="X1723">
        <v>1723</v>
      </c>
    </row>
    <row r="1724" spans="23:24" x14ac:dyDescent="0.25">
      <c r="W1724" t="s">
        <v>3332</v>
      </c>
      <c r="X1724">
        <v>1724</v>
      </c>
    </row>
    <row r="1725" spans="23:24" x14ac:dyDescent="0.25">
      <c r="W1725" t="s">
        <v>3333</v>
      </c>
      <c r="X1725">
        <v>1725</v>
      </c>
    </row>
    <row r="1726" spans="23:24" x14ac:dyDescent="0.25">
      <c r="W1726" t="s">
        <v>3334</v>
      </c>
      <c r="X1726">
        <v>1726</v>
      </c>
    </row>
    <row r="1727" spans="23:24" x14ac:dyDescent="0.25">
      <c r="W1727" t="s">
        <v>3335</v>
      </c>
      <c r="X1727">
        <v>1727</v>
      </c>
    </row>
    <row r="1728" spans="23:24" x14ac:dyDescent="0.25">
      <c r="W1728" t="s">
        <v>3336</v>
      </c>
      <c r="X1728">
        <v>1728</v>
      </c>
    </row>
    <row r="1729" spans="23:24" x14ac:dyDescent="0.25">
      <c r="W1729" t="s">
        <v>3337</v>
      </c>
      <c r="X1729">
        <v>1729</v>
      </c>
    </row>
    <row r="1730" spans="23:24" x14ac:dyDescent="0.25">
      <c r="W1730" t="s">
        <v>3338</v>
      </c>
      <c r="X1730">
        <v>1730</v>
      </c>
    </row>
    <row r="1731" spans="23:24" x14ac:dyDescent="0.25">
      <c r="W1731" t="s">
        <v>3339</v>
      </c>
      <c r="X1731">
        <v>1731</v>
      </c>
    </row>
    <row r="1732" spans="23:24" x14ac:dyDescent="0.25">
      <c r="W1732" t="s">
        <v>3340</v>
      </c>
      <c r="X1732">
        <v>1732</v>
      </c>
    </row>
    <row r="1733" spans="23:24" x14ac:dyDescent="0.25">
      <c r="W1733" t="s">
        <v>3341</v>
      </c>
      <c r="X1733">
        <v>1733</v>
      </c>
    </row>
    <row r="1734" spans="23:24" x14ac:dyDescent="0.25">
      <c r="W1734" t="s">
        <v>3342</v>
      </c>
      <c r="X1734">
        <v>1734</v>
      </c>
    </row>
    <row r="1735" spans="23:24" x14ac:dyDescent="0.25">
      <c r="W1735" t="s">
        <v>3343</v>
      </c>
      <c r="X1735">
        <v>1735</v>
      </c>
    </row>
    <row r="1736" spans="23:24" x14ac:dyDescent="0.25">
      <c r="W1736" t="s">
        <v>3344</v>
      </c>
      <c r="X1736">
        <v>1736</v>
      </c>
    </row>
    <row r="1737" spans="23:24" x14ac:dyDescent="0.25">
      <c r="W1737" t="s">
        <v>3345</v>
      </c>
      <c r="X1737">
        <v>1737</v>
      </c>
    </row>
    <row r="1738" spans="23:24" x14ac:dyDescent="0.25">
      <c r="W1738" t="s">
        <v>3346</v>
      </c>
      <c r="X1738">
        <v>1738</v>
      </c>
    </row>
    <row r="1739" spans="23:24" x14ac:dyDescent="0.25">
      <c r="W1739" t="s">
        <v>3347</v>
      </c>
      <c r="X1739">
        <v>1739</v>
      </c>
    </row>
    <row r="1740" spans="23:24" x14ac:dyDescent="0.25">
      <c r="W1740" t="s">
        <v>3348</v>
      </c>
      <c r="X1740">
        <v>1740</v>
      </c>
    </row>
    <row r="1741" spans="23:24" x14ac:dyDescent="0.25">
      <c r="W1741" t="s">
        <v>3349</v>
      </c>
      <c r="X1741">
        <v>1741</v>
      </c>
    </row>
    <row r="1742" spans="23:24" x14ac:dyDescent="0.25">
      <c r="W1742" t="s">
        <v>3350</v>
      </c>
      <c r="X1742">
        <v>1742</v>
      </c>
    </row>
    <row r="1743" spans="23:24" x14ac:dyDescent="0.25">
      <c r="W1743" t="s">
        <v>3351</v>
      </c>
      <c r="X1743">
        <v>1743</v>
      </c>
    </row>
    <row r="1744" spans="23:24" x14ac:dyDescent="0.25">
      <c r="W1744" t="s">
        <v>3352</v>
      </c>
      <c r="X1744">
        <v>1744</v>
      </c>
    </row>
    <row r="1745" spans="23:24" x14ac:dyDescent="0.25">
      <c r="W1745" t="s">
        <v>3353</v>
      </c>
      <c r="X1745">
        <v>1745</v>
      </c>
    </row>
    <row r="1746" spans="23:24" x14ac:dyDescent="0.25">
      <c r="W1746" t="s">
        <v>3354</v>
      </c>
      <c r="X1746">
        <v>1746</v>
      </c>
    </row>
    <row r="1747" spans="23:24" x14ac:dyDescent="0.25">
      <c r="W1747" t="s">
        <v>3355</v>
      </c>
      <c r="X1747">
        <v>1747</v>
      </c>
    </row>
    <row r="1748" spans="23:24" x14ac:dyDescent="0.25">
      <c r="W1748" t="s">
        <v>3356</v>
      </c>
      <c r="X1748">
        <v>1748</v>
      </c>
    </row>
    <row r="1749" spans="23:24" x14ac:dyDescent="0.25">
      <c r="W1749" t="s">
        <v>3357</v>
      </c>
      <c r="X1749">
        <v>1749</v>
      </c>
    </row>
    <row r="1750" spans="23:24" x14ac:dyDescent="0.25">
      <c r="W1750" t="s">
        <v>3358</v>
      </c>
      <c r="X1750">
        <v>1750</v>
      </c>
    </row>
    <row r="1751" spans="23:24" x14ac:dyDescent="0.25">
      <c r="W1751" t="s">
        <v>3359</v>
      </c>
      <c r="X1751">
        <v>1751</v>
      </c>
    </row>
    <row r="1752" spans="23:24" x14ac:dyDescent="0.25">
      <c r="W1752" t="s">
        <v>3360</v>
      </c>
      <c r="X1752">
        <v>1752</v>
      </c>
    </row>
    <row r="1753" spans="23:24" x14ac:dyDescent="0.25">
      <c r="W1753" t="s">
        <v>3361</v>
      </c>
      <c r="X1753">
        <v>1753</v>
      </c>
    </row>
    <row r="1754" spans="23:24" x14ac:dyDescent="0.25">
      <c r="W1754" t="s">
        <v>3362</v>
      </c>
      <c r="X1754">
        <v>1754</v>
      </c>
    </row>
    <row r="1755" spans="23:24" x14ac:dyDescent="0.25">
      <c r="W1755" t="s">
        <v>3363</v>
      </c>
      <c r="X1755">
        <v>1755</v>
      </c>
    </row>
    <row r="1756" spans="23:24" x14ac:dyDescent="0.25">
      <c r="W1756" t="s">
        <v>3364</v>
      </c>
      <c r="X1756">
        <v>1756</v>
      </c>
    </row>
    <row r="1757" spans="23:24" x14ac:dyDescent="0.25">
      <c r="W1757" t="s">
        <v>3365</v>
      </c>
      <c r="X1757">
        <v>1757</v>
      </c>
    </row>
    <row r="1758" spans="23:24" x14ac:dyDescent="0.25">
      <c r="W1758" t="s">
        <v>3366</v>
      </c>
      <c r="X1758">
        <v>1758</v>
      </c>
    </row>
    <row r="1759" spans="23:24" x14ac:dyDescent="0.25">
      <c r="W1759" t="s">
        <v>3367</v>
      </c>
      <c r="X1759">
        <v>1759</v>
      </c>
    </row>
    <row r="1760" spans="23:24" x14ac:dyDescent="0.25">
      <c r="W1760" t="s">
        <v>3368</v>
      </c>
      <c r="X1760">
        <v>1760</v>
      </c>
    </row>
    <row r="1761" spans="23:24" x14ac:dyDescent="0.25">
      <c r="W1761" t="s">
        <v>3369</v>
      </c>
      <c r="X1761">
        <v>1761</v>
      </c>
    </row>
    <row r="1762" spans="23:24" x14ac:dyDescent="0.25">
      <c r="W1762" t="s">
        <v>3370</v>
      </c>
      <c r="X1762">
        <v>1762</v>
      </c>
    </row>
    <row r="1763" spans="23:24" x14ac:dyDescent="0.25">
      <c r="W1763" t="s">
        <v>3371</v>
      </c>
      <c r="X1763">
        <v>1763</v>
      </c>
    </row>
    <row r="1764" spans="23:24" x14ac:dyDescent="0.25">
      <c r="W1764" t="s">
        <v>3372</v>
      </c>
      <c r="X1764">
        <v>1764</v>
      </c>
    </row>
    <row r="1765" spans="23:24" x14ac:dyDescent="0.25">
      <c r="W1765" t="s">
        <v>3373</v>
      </c>
      <c r="X1765">
        <v>1765</v>
      </c>
    </row>
    <row r="1766" spans="23:24" x14ac:dyDescent="0.25">
      <c r="W1766" t="s">
        <v>3374</v>
      </c>
      <c r="X1766">
        <v>1766</v>
      </c>
    </row>
    <row r="1767" spans="23:24" x14ac:dyDescent="0.25">
      <c r="W1767" t="s">
        <v>3375</v>
      </c>
      <c r="X1767">
        <v>1767</v>
      </c>
    </row>
    <row r="1768" spans="23:24" x14ac:dyDescent="0.25">
      <c r="W1768" t="s">
        <v>3376</v>
      </c>
      <c r="X1768">
        <v>1768</v>
      </c>
    </row>
    <row r="1769" spans="23:24" x14ac:dyDescent="0.25">
      <c r="W1769" t="s">
        <v>3377</v>
      </c>
      <c r="X1769">
        <v>1769</v>
      </c>
    </row>
    <row r="1770" spans="23:24" x14ac:dyDescent="0.25">
      <c r="W1770" t="s">
        <v>3378</v>
      </c>
      <c r="X1770">
        <v>1770</v>
      </c>
    </row>
    <row r="1771" spans="23:24" x14ac:dyDescent="0.25">
      <c r="W1771" t="s">
        <v>3379</v>
      </c>
      <c r="X1771">
        <v>1771</v>
      </c>
    </row>
    <row r="1772" spans="23:24" x14ac:dyDescent="0.25">
      <c r="W1772" t="s">
        <v>3380</v>
      </c>
      <c r="X1772">
        <v>1772</v>
      </c>
    </row>
    <row r="1773" spans="23:24" x14ac:dyDescent="0.25">
      <c r="W1773" t="s">
        <v>3381</v>
      </c>
      <c r="X1773">
        <v>1773</v>
      </c>
    </row>
    <row r="1774" spans="23:24" x14ac:dyDescent="0.25">
      <c r="W1774" t="s">
        <v>3382</v>
      </c>
      <c r="X1774">
        <v>1774</v>
      </c>
    </row>
    <row r="1775" spans="23:24" x14ac:dyDescent="0.25">
      <c r="W1775" t="s">
        <v>3383</v>
      </c>
      <c r="X1775">
        <v>1775</v>
      </c>
    </row>
    <row r="1776" spans="23:24" x14ac:dyDescent="0.25">
      <c r="W1776" t="s">
        <v>3384</v>
      </c>
      <c r="X1776">
        <v>1776</v>
      </c>
    </row>
    <row r="1777" spans="23:24" x14ac:dyDescent="0.25">
      <c r="W1777" t="s">
        <v>3385</v>
      </c>
      <c r="X1777">
        <v>1777</v>
      </c>
    </row>
    <row r="1778" spans="23:24" x14ac:dyDescent="0.25">
      <c r="W1778" t="s">
        <v>3386</v>
      </c>
      <c r="X1778">
        <v>1778</v>
      </c>
    </row>
    <row r="1779" spans="23:24" x14ac:dyDescent="0.25">
      <c r="W1779" t="s">
        <v>3387</v>
      </c>
      <c r="X1779">
        <v>1779</v>
      </c>
    </row>
    <row r="1780" spans="23:24" x14ac:dyDescent="0.25">
      <c r="W1780" t="s">
        <v>3388</v>
      </c>
      <c r="X1780">
        <v>1780</v>
      </c>
    </row>
    <row r="1781" spans="23:24" x14ac:dyDescent="0.25">
      <c r="W1781" t="s">
        <v>3389</v>
      </c>
      <c r="X1781">
        <v>1781</v>
      </c>
    </row>
    <row r="1782" spans="23:24" x14ac:dyDescent="0.25">
      <c r="W1782" t="s">
        <v>3390</v>
      </c>
      <c r="X1782">
        <v>1782</v>
      </c>
    </row>
    <row r="1783" spans="23:24" x14ac:dyDescent="0.25">
      <c r="W1783" t="s">
        <v>3391</v>
      </c>
      <c r="X1783">
        <v>1783</v>
      </c>
    </row>
    <row r="1784" spans="23:24" x14ac:dyDescent="0.25">
      <c r="W1784" t="s">
        <v>3392</v>
      </c>
      <c r="X1784">
        <v>1784</v>
      </c>
    </row>
    <row r="1785" spans="23:24" x14ac:dyDescent="0.25">
      <c r="W1785" t="s">
        <v>3393</v>
      </c>
      <c r="X1785">
        <v>1785</v>
      </c>
    </row>
    <row r="1786" spans="23:24" x14ac:dyDescent="0.25">
      <c r="W1786" t="s">
        <v>3394</v>
      </c>
      <c r="X1786">
        <v>1786</v>
      </c>
    </row>
    <row r="1787" spans="23:24" x14ac:dyDescent="0.25">
      <c r="W1787" t="s">
        <v>3395</v>
      </c>
      <c r="X1787">
        <v>1787</v>
      </c>
    </row>
    <row r="1788" spans="23:24" x14ac:dyDescent="0.25">
      <c r="W1788" t="s">
        <v>3396</v>
      </c>
      <c r="X1788">
        <v>1788</v>
      </c>
    </row>
    <row r="1789" spans="23:24" x14ac:dyDescent="0.25">
      <c r="W1789" t="s">
        <v>3397</v>
      </c>
      <c r="X1789">
        <v>1789</v>
      </c>
    </row>
    <row r="1790" spans="23:24" x14ac:dyDescent="0.25">
      <c r="W1790" t="s">
        <v>3398</v>
      </c>
      <c r="X1790">
        <v>1790</v>
      </c>
    </row>
    <row r="1791" spans="23:24" x14ac:dyDescent="0.25">
      <c r="W1791" t="s">
        <v>3399</v>
      </c>
      <c r="X1791">
        <v>1791</v>
      </c>
    </row>
    <row r="1792" spans="23:24" x14ac:dyDescent="0.25">
      <c r="W1792" t="s">
        <v>3400</v>
      </c>
      <c r="X1792">
        <v>1792</v>
      </c>
    </row>
    <row r="1793" spans="23:24" x14ac:dyDescent="0.25">
      <c r="W1793" t="s">
        <v>3401</v>
      </c>
      <c r="X1793">
        <v>1793</v>
      </c>
    </row>
    <row r="1794" spans="23:24" x14ac:dyDescent="0.25">
      <c r="W1794" t="s">
        <v>3402</v>
      </c>
      <c r="X1794">
        <v>1794</v>
      </c>
    </row>
    <row r="1795" spans="23:24" x14ac:dyDescent="0.25">
      <c r="W1795" t="s">
        <v>3403</v>
      </c>
      <c r="X1795">
        <v>1795</v>
      </c>
    </row>
    <row r="1796" spans="23:24" x14ac:dyDescent="0.25">
      <c r="W1796" t="s">
        <v>3404</v>
      </c>
      <c r="X1796">
        <v>1796</v>
      </c>
    </row>
    <row r="1797" spans="23:24" x14ac:dyDescent="0.25">
      <c r="W1797" t="s">
        <v>3405</v>
      </c>
      <c r="X1797">
        <v>1797</v>
      </c>
    </row>
    <row r="1798" spans="23:24" x14ac:dyDescent="0.25">
      <c r="W1798" t="s">
        <v>3406</v>
      </c>
      <c r="X1798">
        <v>1798</v>
      </c>
    </row>
    <row r="1799" spans="23:24" x14ac:dyDescent="0.25">
      <c r="W1799" t="s">
        <v>3407</v>
      </c>
      <c r="X1799">
        <v>1799</v>
      </c>
    </row>
    <row r="1800" spans="23:24" x14ac:dyDescent="0.25">
      <c r="W1800" t="s">
        <v>3408</v>
      </c>
      <c r="X1800">
        <v>1800</v>
      </c>
    </row>
    <row r="1801" spans="23:24" x14ac:dyDescent="0.25">
      <c r="W1801" t="s">
        <v>3409</v>
      </c>
      <c r="X1801">
        <v>1801</v>
      </c>
    </row>
    <row r="1802" spans="23:24" x14ac:dyDescent="0.25">
      <c r="W1802" t="s">
        <v>3410</v>
      </c>
      <c r="X1802">
        <v>1802</v>
      </c>
    </row>
    <row r="1803" spans="23:24" x14ac:dyDescent="0.25">
      <c r="W1803" t="s">
        <v>3411</v>
      </c>
      <c r="X1803">
        <v>1803</v>
      </c>
    </row>
    <row r="1804" spans="23:24" x14ac:dyDescent="0.25">
      <c r="W1804" t="s">
        <v>3412</v>
      </c>
      <c r="X1804">
        <v>1804</v>
      </c>
    </row>
    <row r="1805" spans="23:24" x14ac:dyDescent="0.25">
      <c r="W1805" t="s">
        <v>3413</v>
      </c>
      <c r="X1805">
        <v>1805</v>
      </c>
    </row>
    <row r="1806" spans="23:24" x14ac:dyDescent="0.25">
      <c r="W1806" t="s">
        <v>3414</v>
      </c>
      <c r="X1806">
        <v>1806</v>
      </c>
    </row>
    <row r="1807" spans="23:24" x14ac:dyDescent="0.25">
      <c r="W1807" t="s">
        <v>3415</v>
      </c>
      <c r="X1807">
        <v>1807</v>
      </c>
    </row>
    <row r="1808" spans="23:24" x14ac:dyDescent="0.25">
      <c r="W1808" t="s">
        <v>3416</v>
      </c>
      <c r="X1808">
        <v>1808</v>
      </c>
    </row>
    <row r="1809" spans="23:24" x14ac:dyDescent="0.25">
      <c r="W1809" t="s">
        <v>3417</v>
      </c>
      <c r="X1809">
        <v>1809</v>
      </c>
    </row>
    <row r="1810" spans="23:24" x14ac:dyDescent="0.25">
      <c r="W1810" t="s">
        <v>3418</v>
      </c>
      <c r="X1810">
        <v>1810</v>
      </c>
    </row>
    <row r="1811" spans="23:24" x14ac:dyDescent="0.25">
      <c r="W1811" t="s">
        <v>3419</v>
      </c>
      <c r="X1811">
        <v>1811</v>
      </c>
    </row>
    <row r="1812" spans="23:24" x14ac:dyDescent="0.25">
      <c r="W1812" t="s">
        <v>3420</v>
      </c>
      <c r="X1812">
        <v>1812</v>
      </c>
    </row>
    <row r="1813" spans="23:24" x14ac:dyDescent="0.25">
      <c r="W1813" t="s">
        <v>3421</v>
      </c>
      <c r="X1813">
        <v>1813</v>
      </c>
    </row>
    <row r="1814" spans="23:24" x14ac:dyDescent="0.25">
      <c r="W1814" t="s">
        <v>3422</v>
      </c>
      <c r="X1814">
        <v>1814</v>
      </c>
    </row>
    <row r="1815" spans="23:24" x14ac:dyDescent="0.25">
      <c r="W1815" t="s">
        <v>3423</v>
      </c>
      <c r="X1815">
        <v>1815</v>
      </c>
    </row>
    <row r="1816" spans="23:24" x14ac:dyDescent="0.25">
      <c r="W1816" t="s">
        <v>3424</v>
      </c>
      <c r="X1816">
        <v>1816</v>
      </c>
    </row>
    <row r="1817" spans="23:24" x14ac:dyDescent="0.25">
      <c r="W1817" t="s">
        <v>3425</v>
      </c>
      <c r="X1817">
        <v>1817</v>
      </c>
    </row>
    <row r="1818" spans="23:24" x14ac:dyDescent="0.25">
      <c r="W1818" t="s">
        <v>3426</v>
      </c>
      <c r="X1818">
        <v>1818</v>
      </c>
    </row>
    <row r="1819" spans="23:24" x14ac:dyDescent="0.25">
      <c r="W1819" t="s">
        <v>3427</v>
      </c>
      <c r="X1819">
        <v>1819</v>
      </c>
    </row>
    <row r="1820" spans="23:24" x14ac:dyDescent="0.25">
      <c r="W1820" t="s">
        <v>3428</v>
      </c>
      <c r="X1820">
        <v>1820</v>
      </c>
    </row>
    <row r="1821" spans="23:24" x14ac:dyDescent="0.25">
      <c r="W1821" t="s">
        <v>3429</v>
      </c>
      <c r="X1821">
        <v>1821</v>
      </c>
    </row>
    <row r="1822" spans="23:24" x14ac:dyDescent="0.25">
      <c r="W1822" t="s">
        <v>3430</v>
      </c>
      <c r="X1822">
        <v>1822</v>
      </c>
    </row>
    <row r="1823" spans="23:24" x14ac:dyDescent="0.25">
      <c r="W1823" t="s">
        <v>3431</v>
      </c>
      <c r="X1823">
        <v>1823</v>
      </c>
    </row>
    <row r="1824" spans="23:24" x14ac:dyDescent="0.25">
      <c r="W1824" t="s">
        <v>3432</v>
      </c>
      <c r="X1824">
        <v>1824</v>
      </c>
    </row>
    <row r="1825" spans="23:24" x14ac:dyDescent="0.25">
      <c r="W1825" t="s">
        <v>3433</v>
      </c>
      <c r="X1825">
        <v>1825</v>
      </c>
    </row>
    <row r="1826" spans="23:24" x14ac:dyDescent="0.25">
      <c r="W1826" t="s">
        <v>3434</v>
      </c>
      <c r="X1826">
        <v>1826</v>
      </c>
    </row>
    <row r="1827" spans="23:24" x14ac:dyDescent="0.25">
      <c r="W1827" t="s">
        <v>3435</v>
      </c>
      <c r="X1827">
        <v>1827</v>
      </c>
    </row>
    <row r="1828" spans="23:24" x14ac:dyDescent="0.25">
      <c r="W1828" t="s">
        <v>3436</v>
      </c>
      <c r="X1828">
        <v>1828</v>
      </c>
    </row>
    <row r="1829" spans="23:24" x14ac:dyDescent="0.25">
      <c r="W1829" t="s">
        <v>3437</v>
      </c>
      <c r="X1829">
        <v>1829</v>
      </c>
    </row>
    <row r="1830" spans="23:24" x14ac:dyDescent="0.25">
      <c r="W1830" t="s">
        <v>3438</v>
      </c>
      <c r="X1830">
        <v>1830</v>
      </c>
    </row>
    <row r="1831" spans="23:24" x14ac:dyDescent="0.25">
      <c r="W1831" t="s">
        <v>3439</v>
      </c>
      <c r="X1831">
        <v>1831</v>
      </c>
    </row>
    <row r="1832" spans="23:24" x14ac:dyDescent="0.25">
      <c r="W1832" t="s">
        <v>3440</v>
      </c>
      <c r="X1832">
        <v>1832</v>
      </c>
    </row>
    <row r="1833" spans="23:24" x14ac:dyDescent="0.25">
      <c r="W1833" t="s">
        <v>3441</v>
      </c>
      <c r="X1833">
        <v>1833</v>
      </c>
    </row>
    <row r="1834" spans="23:24" x14ac:dyDescent="0.25">
      <c r="W1834" t="s">
        <v>3442</v>
      </c>
      <c r="X1834">
        <v>1834</v>
      </c>
    </row>
    <row r="1835" spans="23:24" x14ac:dyDescent="0.25">
      <c r="W1835" t="s">
        <v>3443</v>
      </c>
      <c r="X1835">
        <v>1835</v>
      </c>
    </row>
    <row r="1836" spans="23:24" x14ac:dyDescent="0.25">
      <c r="W1836" t="s">
        <v>3444</v>
      </c>
      <c r="X1836">
        <v>1836</v>
      </c>
    </row>
    <row r="1837" spans="23:24" x14ac:dyDescent="0.25">
      <c r="W1837" t="s">
        <v>3445</v>
      </c>
      <c r="X1837">
        <v>1837</v>
      </c>
    </row>
    <row r="1838" spans="23:24" x14ac:dyDescent="0.25">
      <c r="W1838" t="s">
        <v>3446</v>
      </c>
      <c r="X1838">
        <v>1838</v>
      </c>
    </row>
    <row r="1839" spans="23:24" x14ac:dyDescent="0.25">
      <c r="W1839" t="s">
        <v>3447</v>
      </c>
      <c r="X1839">
        <v>1839</v>
      </c>
    </row>
    <row r="1840" spans="23:24" x14ac:dyDescent="0.25">
      <c r="W1840" t="s">
        <v>3448</v>
      </c>
      <c r="X1840">
        <v>1840</v>
      </c>
    </row>
    <row r="1841" spans="23:24" x14ac:dyDescent="0.25">
      <c r="W1841" t="s">
        <v>3449</v>
      </c>
      <c r="X1841">
        <v>1841</v>
      </c>
    </row>
    <row r="1842" spans="23:24" x14ac:dyDescent="0.25">
      <c r="W1842" t="s">
        <v>3450</v>
      </c>
      <c r="X1842">
        <v>1842</v>
      </c>
    </row>
    <row r="1843" spans="23:24" x14ac:dyDescent="0.25">
      <c r="W1843" t="s">
        <v>3451</v>
      </c>
      <c r="X1843">
        <v>1843</v>
      </c>
    </row>
    <row r="1844" spans="23:24" x14ac:dyDescent="0.25">
      <c r="W1844" t="s">
        <v>3452</v>
      </c>
      <c r="X1844">
        <v>1844</v>
      </c>
    </row>
    <row r="1845" spans="23:24" x14ac:dyDescent="0.25">
      <c r="W1845" t="s">
        <v>3453</v>
      </c>
      <c r="X1845">
        <v>1845</v>
      </c>
    </row>
    <row r="1846" spans="23:24" x14ac:dyDescent="0.25">
      <c r="W1846" t="s">
        <v>3454</v>
      </c>
      <c r="X1846">
        <v>1846</v>
      </c>
    </row>
    <row r="1847" spans="23:24" x14ac:dyDescent="0.25">
      <c r="W1847" t="s">
        <v>3455</v>
      </c>
      <c r="X1847">
        <v>1847</v>
      </c>
    </row>
    <row r="1848" spans="23:24" x14ac:dyDescent="0.25">
      <c r="W1848" t="s">
        <v>3456</v>
      </c>
      <c r="X1848">
        <v>1848</v>
      </c>
    </row>
    <row r="1849" spans="23:24" x14ac:dyDescent="0.25">
      <c r="W1849" t="s">
        <v>3457</v>
      </c>
      <c r="X1849">
        <v>1849</v>
      </c>
    </row>
    <row r="1850" spans="23:24" x14ac:dyDescent="0.25">
      <c r="W1850" t="s">
        <v>3458</v>
      </c>
      <c r="X1850">
        <v>1850</v>
      </c>
    </row>
    <row r="1851" spans="23:24" x14ac:dyDescent="0.25">
      <c r="W1851" t="s">
        <v>3459</v>
      </c>
      <c r="X1851">
        <v>1851</v>
      </c>
    </row>
    <row r="1852" spans="23:24" x14ac:dyDescent="0.25">
      <c r="W1852" t="s">
        <v>3460</v>
      </c>
      <c r="X1852">
        <v>1852</v>
      </c>
    </row>
    <row r="1853" spans="23:24" x14ac:dyDescent="0.25">
      <c r="W1853" t="s">
        <v>3461</v>
      </c>
      <c r="X1853">
        <v>1853</v>
      </c>
    </row>
    <row r="1854" spans="23:24" x14ac:dyDescent="0.25">
      <c r="W1854" t="s">
        <v>3462</v>
      </c>
      <c r="X1854">
        <v>1854</v>
      </c>
    </row>
    <row r="1855" spans="23:24" x14ac:dyDescent="0.25">
      <c r="W1855" t="s">
        <v>3463</v>
      </c>
      <c r="X1855">
        <v>1855</v>
      </c>
    </row>
    <row r="1856" spans="23:24" x14ac:dyDescent="0.25">
      <c r="W1856" t="s">
        <v>3464</v>
      </c>
      <c r="X1856">
        <v>1856</v>
      </c>
    </row>
    <row r="1857" spans="23:24" x14ac:dyDescent="0.25">
      <c r="W1857" t="s">
        <v>3465</v>
      </c>
      <c r="X1857">
        <v>1857</v>
      </c>
    </row>
    <row r="1858" spans="23:24" x14ac:dyDescent="0.25">
      <c r="W1858" t="s">
        <v>3466</v>
      </c>
      <c r="X1858">
        <v>1858</v>
      </c>
    </row>
    <row r="1859" spans="23:24" x14ac:dyDescent="0.25">
      <c r="W1859" t="s">
        <v>3467</v>
      </c>
      <c r="X1859">
        <v>1859</v>
      </c>
    </row>
    <row r="1860" spans="23:24" x14ac:dyDescent="0.25">
      <c r="W1860" t="s">
        <v>3468</v>
      </c>
      <c r="X1860">
        <v>1860</v>
      </c>
    </row>
    <row r="1861" spans="23:24" x14ac:dyDescent="0.25">
      <c r="W1861" t="s">
        <v>3469</v>
      </c>
      <c r="X1861">
        <v>1861</v>
      </c>
    </row>
    <row r="1862" spans="23:24" x14ac:dyDescent="0.25">
      <c r="W1862" t="s">
        <v>3470</v>
      </c>
      <c r="X1862">
        <v>1862</v>
      </c>
    </row>
    <row r="1863" spans="23:24" x14ac:dyDescent="0.25">
      <c r="W1863" t="s">
        <v>3471</v>
      </c>
      <c r="X1863">
        <v>1863</v>
      </c>
    </row>
    <row r="1864" spans="23:24" x14ac:dyDescent="0.25">
      <c r="W1864" t="s">
        <v>3472</v>
      </c>
      <c r="X1864">
        <v>1864</v>
      </c>
    </row>
    <row r="1865" spans="23:24" x14ac:dyDescent="0.25">
      <c r="W1865" t="s">
        <v>3473</v>
      </c>
      <c r="X1865">
        <v>1865</v>
      </c>
    </row>
    <row r="1866" spans="23:24" x14ac:dyDescent="0.25">
      <c r="W1866" t="s">
        <v>3474</v>
      </c>
      <c r="X1866">
        <v>1866</v>
      </c>
    </row>
    <row r="1867" spans="23:24" x14ac:dyDescent="0.25">
      <c r="W1867" t="s">
        <v>3475</v>
      </c>
      <c r="X1867">
        <v>1867</v>
      </c>
    </row>
    <row r="1868" spans="23:24" x14ac:dyDescent="0.25">
      <c r="W1868" t="s">
        <v>3476</v>
      </c>
      <c r="X1868">
        <v>1868</v>
      </c>
    </row>
    <row r="1869" spans="23:24" x14ac:dyDescent="0.25">
      <c r="W1869" t="s">
        <v>3477</v>
      </c>
      <c r="X1869">
        <v>1869</v>
      </c>
    </row>
    <row r="1870" spans="23:24" x14ac:dyDescent="0.25">
      <c r="W1870" t="s">
        <v>3478</v>
      </c>
      <c r="X1870">
        <v>1870</v>
      </c>
    </row>
    <row r="1871" spans="23:24" x14ac:dyDescent="0.25">
      <c r="W1871" t="s">
        <v>3479</v>
      </c>
      <c r="X1871">
        <v>1871</v>
      </c>
    </row>
    <row r="1872" spans="23:24" x14ac:dyDescent="0.25">
      <c r="W1872" t="s">
        <v>3480</v>
      </c>
      <c r="X1872">
        <v>1872</v>
      </c>
    </row>
    <row r="1873" spans="23:24" x14ac:dyDescent="0.25">
      <c r="W1873" t="s">
        <v>3481</v>
      </c>
      <c r="X1873">
        <v>1873</v>
      </c>
    </row>
    <row r="1874" spans="23:24" x14ac:dyDescent="0.25">
      <c r="W1874" t="s">
        <v>3482</v>
      </c>
      <c r="X1874">
        <v>1874</v>
      </c>
    </row>
    <row r="1875" spans="23:24" x14ac:dyDescent="0.25">
      <c r="W1875" t="s">
        <v>3483</v>
      </c>
      <c r="X1875">
        <v>1875</v>
      </c>
    </row>
    <row r="1876" spans="23:24" x14ac:dyDescent="0.25">
      <c r="W1876" t="s">
        <v>3484</v>
      </c>
      <c r="X1876">
        <v>1876</v>
      </c>
    </row>
    <row r="1877" spans="23:24" x14ac:dyDescent="0.25">
      <c r="W1877" t="s">
        <v>3485</v>
      </c>
      <c r="X1877">
        <v>1877</v>
      </c>
    </row>
    <row r="1878" spans="23:24" x14ac:dyDescent="0.25">
      <c r="W1878" t="s">
        <v>3486</v>
      </c>
      <c r="X1878">
        <v>1878</v>
      </c>
    </row>
    <row r="1879" spans="23:24" x14ac:dyDescent="0.25">
      <c r="W1879" t="s">
        <v>3487</v>
      </c>
      <c r="X1879">
        <v>1879</v>
      </c>
    </row>
    <row r="1880" spans="23:24" x14ac:dyDescent="0.25">
      <c r="W1880" t="s">
        <v>3488</v>
      </c>
      <c r="X1880">
        <v>1880</v>
      </c>
    </row>
    <row r="1881" spans="23:24" x14ac:dyDescent="0.25">
      <c r="W1881" t="s">
        <v>3489</v>
      </c>
      <c r="X1881">
        <v>1881</v>
      </c>
    </row>
    <row r="1882" spans="23:24" x14ac:dyDescent="0.25">
      <c r="W1882" t="s">
        <v>3490</v>
      </c>
      <c r="X1882">
        <v>1882</v>
      </c>
    </row>
    <row r="1883" spans="23:24" x14ac:dyDescent="0.25">
      <c r="W1883" t="s">
        <v>3491</v>
      </c>
      <c r="X1883">
        <v>1883</v>
      </c>
    </row>
    <row r="1884" spans="23:24" x14ac:dyDescent="0.25">
      <c r="W1884" t="s">
        <v>3492</v>
      </c>
      <c r="X1884">
        <v>1884</v>
      </c>
    </row>
    <row r="1885" spans="23:24" x14ac:dyDescent="0.25">
      <c r="W1885" t="s">
        <v>3493</v>
      </c>
      <c r="X1885">
        <v>1885</v>
      </c>
    </row>
    <row r="1886" spans="23:24" x14ac:dyDescent="0.25">
      <c r="W1886" t="s">
        <v>3494</v>
      </c>
      <c r="X1886">
        <v>1886</v>
      </c>
    </row>
    <row r="1887" spans="23:24" x14ac:dyDescent="0.25">
      <c r="W1887" t="s">
        <v>3495</v>
      </c>
      <c r="X1887">
        <v>1887</v>
      </c>
    </row>
    <row r="1888" spans="23:24" x14ac:dyDescent="0.25">
      <c r="W1888" t="s">
        <v>3496</v>
      </c>
      <c r="X1888">
        <v>1888</v>
      </c>
    </row>
    <row r="1889" spans="23:24" x14ac:dyDescent="0.25">
      <c r="W1889" t="s">
        <v>3497</v>
      </c>
      <c r="X1889">
        <v>1889</v>
      </c>
    </row>
    <row r="1890" spans="23:24" x14ac:dyDescent="0.25">
      <c r="W1890" t="s">
        <v>3498</v>
      </c>
      <c r="X1890">
        <v>1890</v>
      </c>
    </row>
    <row r="1891" spans="23:24" x14ac:dyDescent="0.25">
      <c r="W1891" t="s">
        <v>3499</v>
      </c>
      <c r="X1891">
        <v>1891</v>
      </c>
    </row>
    <row r="1892" spans="23:24" x14ac:dyDescent="0.25">
      <c r="W1892" t="s">
        <v>3500</v>
      </c>
      <c r="X1892">
        <v>1892</v>
      </c>
    </row>
    <row r="1893" spans="23:24" x14ac:dyDescent="0.25">
      <c r="W1893" t="s">
        <v>3501</v>
      </c>
      <c r="X1893">
        <v>1893</v>
      </c>
    </row>
    <row r="1894" spans="23:24" x14ac:dyDescent="0.25">
      <c r="W1894" t="s">
        <v>3502</v>
      </c>
      <c r="X1894">
        <v>1894</v>
      </c>
    </row>
    <row r="1895" spans="23:24" x14ac:dyDescent="0.25">
      <c r="W1895" t="s">
        <v>3503</v>
      </c>
      <c r="X1895">
        <v>1895</v>
      </c>
    </row>
    <row r="1896" spans="23:24" x14ac:dyDescent="0.25">
      <c r="W1896" t="s">
        <v>3504</v>
      </c>
      <c r="X1896">
        <v>1896</v>
      </c>
    </row>
    <row r="1897" spans="23:24" x14ac:dyDescent="0.25">
      <c r="W1897" t="s">
        <v>3505</v>
      </c>
      <c r="X1897">
        <v>1897</v>
      </c>
    </row>
    <row r="1898" spans="23:24" x14ac:dyDescent="0.25">
      <c r="W1898" t="s">
        <v>3506</v>
      </c>
      <c r="X1898">
        <v>1898</v>
      </c>
    </row>
    <row r="1899" spans="23:24" x14ac:dyDescent="0.25">
      <c r="W1899" t="s">
        <v>3507</v>
      </c>
      <c r="X1899">
        <v>1899</v>
      </c>
    </row>
    <row r="1900" spans="23:24" x14ac:dyDescent="0.25">
      <c r="W1900" t="s">
        <v>3508</v>
      </c>
      <c r="X1900">
        <v>1900</v>
      </c>
    </row>
    <row r="1901" spans="23:24" x14ac:dyDescent="0.25">
      <c r="W1901" t="s">
        <v>3509</v>
      </c>
      <c r="X1901">
        <v>1901</v>
      </c>
    </row>
    <row r="1902" spans="23:24" x14ac:dyDescent="0.25">
      <c r="W1902" t="s">
        <v>3510</v>
      </c>
      <c r="X1902">
        <v>1902</v>
      </c>
    </row>
    <row r="1903" spans="23:24" x14ac:dyDescent="0.25">
      <c r="W1903" t="s">
        <v>3511</v>
      </c>
      <c r="X1903">
        <v>1903</v>
      </c>
    </row>
    <row r="1904" spans="23:24" x14ac:dyDescent="0.25">
      <c r="W1904" t="s">
        <v>3512</v>
      </c>
      <c r="X1904">
        <v>1904</v>
      </c>
    </row>
    <row r="1905" spans="23:24" x14ac:dyDescent="0.25">
      <c r="W1905" t="s">
        <v>3513</v>
      </c>
      <c r="X1905">
        <v>1905</v>
      </c>
    </row>
    <row r="1906" spans="23:24" x14ac:dyDescent="0.25">
      <c r="W1906" t="s">
        <v>3514</v>
      </c>
      <c r="X1906">
        <v>1906</v>
      </c>
    </row>
    <row r="1907" spans="23:24" x14ac:dyDescent="0.25">
      <c r="W1907" t="s">
        <v>3515</v>
      </c>
      <c r="X1907">
        <v>1907</v>
      </c>
    </row>
    <row r="1908" spans="23:24" x14ac:dyDescent="0.25">
      <c r="W1908" t="s">
        <v>3516</v>
      </c>
      <c r="X1908">
        <v>1908</v>
      </c>
    </row>
    <row r="1909" spans="23:24" x14ac:dyDescent="0.25">
      <c r="W1909" t="s">
        <v>3517</v>
      </c>
      <c r="X1909">
        <v>1909</v>
      </c>
    </row>
    <row r="1910" spans="23:24" x14ac:dyDescent="0.25">
      <c r="W1910" t="s">
        <v>3518</v>
      </c>
      <c r="X1910">
        <v>1910</v>
      </c>
    </row>
    <row r="1911" spans="23:24" x14ac:dyDescent="0.25">
      <c r="W1911" t="s">
        <v>3519</v>
      </c>
      <c r="X1911">
        <v>1911</v>
      </c>
    </row>
    <row r="1912" spans="23:24" x14ac:dyDescent="0.25">
      <c r="W1912" t="s">
        <v>3520</v>
      </c>
      <c r="X1912">
        <v>1912</v>
      </c>
    </row>
    <row r="1913" spans="23:24" x14ac:dyDescent="0.25">
      <c r="W1913" t="s">
        <v>3521</v>
      </c>
      <c r="X1913">
        <v>1913</v>
      </c>
    </row>
    <row r="1914" spans="23:24" x14ac:dyDescent="0.25">
      <c r="W1914" t="s">
        <v>3522</v>
      </c>
      <c r="X1914">
        <v>1914</v>
      </c>
    </row>
    <row r="1915" spans="23:24" x14ac:dyDescent="0.25">
      <c r="W1915" t="s">
        <v>3523</v>
      </c>
      <c r="X1915">
        <v>1915</v>
      </c>
    </row>
    <row r="1916" spans="23:24" x14ac:dyDescent="0.25">
      <c r="W1916" t="s">
        <v>3524</v>
      </c>
      <c r="X1916">
        <v>1916</v>
      </c>
    </row>
    <row r="1917" spans="23:24" x14ac:dyDescent="0.25">
      <c r="W1917" t="s">
        <v>3525</v>
      </c>
      <c r="X1917">
        <v>1917</v>
      </c>
    </row>
    <row r="1918" spans="23:24" x14ac:dyDescent="0.25">
      <c r="W1918" t="s">
        <v>3526</v>
      </c>
      <c r="X1918">
        <v>1918</v>
      </c>
    </row>
    <row r="1919" spans="23:24" x14ac:dyDescent="0.25">
      <c r="W1919" t="s">
        <v>3527</v>
      </c>
      <c r="X1919">
        <v>1919</v>
      </c>
    </row>
    <row r="1920" spans="23:24" x14ac:dyDescent="0.25">
      <c r="W1920" t="s">
        <v>3528</v>
      </c>
      <c r="X1920">
        <v>1920</v>
      </c>
    </row>
    <row r="1921" spans="23:24" x14ac:dyDescent="0.25">
      <c r="W1921" t="s">
        <v>3529</v>
      </c>
      <c r="X1921">
        <v>1921</v>
      </c>
    </row>
    <row r="1922" spans="23:24" x14ac:dyDescent="0.25">
      <c r="W1922" t="s">
        <v>3530</v>
      </c>
      <c r="X1922">
        <v>1922</v>
      </c>
    </row>
    <row r="1923" spans="23:24" x14ac:dyDescent="0.25">
      <c r="W1923" t="s">
        <v>3531</v>
      </c>
      <c r="X1923">
        <v>1923</v>
      </c>
    </row>
    <row r="1924" spans="23:24" x14ac:dyDescent="0.25">
      <c r="W1924" t="s">
        <v>3532</v>
      </c>
      <c r="X1924">
        <v>1924</v>
      </c>
    </row>
    <row r="1925" spans="23:24" x14ac:dyDescent="0.25">
      <c r="W1925" t="s">
        <v>3533</v>
      </c>
      <c r="X1925">
        <v>1925</v>
      </c>
    </row>
    <row r="1926" spans="23:24" x14ac:dyDescent="0.25">
      <c r="W1926" t="s">
        <v>3534</v>
      </c>
      <c r="X1926">
        <v>1926</v>
      </c>
    </row>
    <row r="1927" spans="23:24" x14ac:dyDescent="0.25">
      <c r="W1927" t="s">
        <v>3535</v>
      </c>
      <c r="X1927">
        <v>1927</v>
      </c>
    </row>
    <row r="1928" spans="23:24" x14ac:dyDescent="0.25">
      <c r="W1928" t="s">
        <v>3536</v>
      </c>
      <c r="X1928">
        <v>1928</v>
      </c>
    </row>
    <row r="1929" spans="23:24" x14ac:dyDescent="0.25">
      <c r="W1929" t="s">
        <v>3537</v>
      </c>
      <c r="X1929">
        <v>1929</v>
      </c>
    </row>
    <row r="1930" spans="23:24" x14ac:dyDescent="0.25">
      <c r="W1930" t="s">
        <v>3538</v>
      </c>
      <c r="X1930">
        <v>1930</v>
      </c>
    </row>
    <row r="1931" spans="23:24" x14ac:dyDescent="0.25">
      <c r="W1931" t="s">
        <v>3539</v>
      </c>
      <c r="X1931">
        <v>1931</v>
      </c>
    </row>
    <row r="1932" spans="23:24" x14ac:dyDescent="0.25">
      <c r="W1932" t="s">
        <v>3540</v>
      </c>
      <c r="X1932">
        <v>1932</v>
      </c>
    </row>
    <row r="1933" spans="23:24" x14ac:dyDescent="0.25">
      <c r="W1933" t="s">
        <v>3541</v>
      </c>
      <c r="X1933">
        <v>1933</v>
      </c>
    </row>
    <row r="1934" spans="23:24" x14ac:dyDescent="0.25">
      <c r="W1934" t="s">
        <v>3542</v>
      </c>
      <c r="X1934">
        <v>1934</v>
      </c>
    </row>
    <row r="1935" spans="23:24" x14ac:dyDescent="0.25">
      <c r="W1935" t="s">
        <v>3543</v>
      </c>
      <c r="X1935">
        <v>1935</v>
      </c>
    </row>
    <row r="1936" spans="23:24" x14ac:dyDescent="0.25">
      <c r="W1936" t="s">
        <v>3544</v>
      </c>
      <c r="X1936">
        <v>1936</v>
      </c>
    </row>
    <row r="1937" spans="23:24" x14ac:dyDescent="0.25">
      <c r="W1937" t="s">
        <v>3545</v>
      </c>
      <c r="X1937">
        <v>1937</v>
      </c>
    </row>
    <row r="1938" spans="23:24" x14ac:dyDescent="0.25">
      <c r="W1938" t="s">
        <v>3546</v>
      </c>
      <c r="X1938">
        <v>1938</v>
      </c>
    </row>
    <row r="1939" spans="23:24" x14ac:dyDescent="0.25">
      <c r="W1939" t="s">
        <v>3547</v>
      </c>
      <c r="X1939">
        <v>1939</v>
      </c>
    </row>
    <row r="1940" spans="23:24" x14ac:dyDescent="0.25">
      <c r="W1940" t="s">
        <v>3548</v>
      </c>
      <c r="X1940">
        <v>1940</v>
      </c>
    </row>
    <row r="1941" spans="23:24" x14ac:dyDescent="0.25">
      <c r="W1941" t="s">
        <v>3549</v>
      </c>
      <c r="X1941">
        <v>1941</v>
      </c>
    </row>
    <row r="1942" spans="23:24" x14ac:dyDescent="0.25">
      <c r="W1942" t="s">
        <v>3550</v>
      </c>
      <c r="X1942">
        <v>1942</v>
      </c>
    </row>
    <row r="1943" spans="23:24" x14ac:dyDescent="0.25">
      <c r="W1943" t="s">
        <v>3551</v>
      </c>
      <c r="X1943">
        <v>1943</v>
      </c>
    </row>
    <row r="1944" spans="23:24" x14ac:dyDescent="0.25">
      <c r="W1944" t="s">
        <v>3552</v>
      </c>
      <c r="X1944">
        <v>1944</v>
      </c>
    </row>
    <row r="1945" spans="23:24" x14ac:dyDescent="0.25">
      <c r="W1945" t="s">
        <v>3553</v>
      </c>
      <c r="X1945">
        <v>1945</v>
      </c>
    </row>
    <row r="1946" spans="23:24" x14ac:dyDescent="0.25">
      <c r="W1946" t="s">
        <v>3554</v>
      </c>
      <c r="X1946">
        <v>1946</v>
      </c>
    </row>
    <row r="1947" spans="23:24" x14ac:dyDescent="0.25">
      <c r="W1947" t="s">
        <v>3555</v>
      </c>
      <c r="X1947">
        <v>1947</v>
      </c>
    </row>
    <row r="1948" spans="23:24" x14ac:dyDescent="0.25">
      <c r="W1948" t="s">
        <v>3556</v>
      </c>
      <c r="X1948">
        <v>1948</v>
      </c>
    </row>
    <row r="1949" spans="23:24" x14ac:dyDescent="0.25">
      <c r="W1949" t="s">
        <v>3557</v>
      </c>
      <c r="X1949">
        <v>1949</v>
      </c>
    </row>
    <row r="1950" spans="23:24" x14ac:dyDescent="0.25">
      <c r="W1950" t="s">
        <v>3558</v>
      </c>
      <c r="X1950">
        <v>1950</v>
      </c>
    </row>
    <row r="1951" spans="23:24" x14ac:dyDescent="0.25">
      <c r="W1951" t="s">
        <v>3559</v>
      </c>
      <c r="X1951">
        <v>1951</v>
      </c>
    </row>
    <row r="1952" spans="23:24" x14ac:dyDescent="0.25">
      <c r="W1952" t="s">
        <v>3560</v>
      </c>
      <c r="X1952">
        <v>1952</v>
      </c>
    </row>
    <row r="1953" spans="23:24" x14ac:dyDescent="0.25">
      <c r="W1953" t="s">
        <v>3561</v>
      </c>
      <c r="X1953">
        <v>1953</v>
      </c>
    </row>
    <row r="1954" spans="23:24" x14ac:dyDescent="0.25">
      <c r="W1954" t="s">
        <v>3562</v>
      </c>
      <c r="X1954">
        <v>1954</v>
      </c>
    </row>
    <row r="1955" spans="23:24" x14ac:dyDescent="0.25">
      <c r="W1955" t="s">
        <v>3563</v>
      </c>
      <c r="X1955">
        <v>1955</v>
      </c>
    </row>
    <row r="1956" spans="23:24" x14ac:dyDescent="0.25">
      <c r="W1956" t="s">
        <v>3564</v>
      </c>
      <c r="X1956">
        <v>1956</v>
      </c>
    </row>
    <row r="1957" spans="23:24" x14ac:dyDescent="0.25">
      <c r="W1957" t="s">
        <v>3565</v>
      </c>
      <c r="X1957">
        <v>1957</v>
      </c>
    </row>
    <row r="1958" spans="23:24" x14ac:dyDescent="0.25">
      <c r="W1958" t="s">
        <v>3566</v>
      </c>
      <c r="X1958">
        <v>1958</v>
      </c>
    </row>
    <row r="1959" spans="23:24" x14ac:dyDescent="0.25">
      <c r="W1959" t="s">
        <v>3567</v>
      </c>
      <c r="X1959">
        <v>1959</v>
      </c>
    </row>
    <row r="1960" spans="23:24" x14ac:dyDescent="0.25">
      <c r="W1960" t="s">
        <v>3568</v>
      </c>
      <c r="X1960">
        <v>1960</v>
      </c>
    </row>
    <row r="1961" spans="23:24" x14ac:dyDescent="0.25">
      <c r="W1961" t="s">
        <v>3569</v>
      </c>
      <c r="X1961">
        <v>1961</v>
      </c>
    </row>
    <row r="1962" spans="23:24" x14ac:dyDescent="0.25">
      <c r="W1962" t="s">
        <v>3570</v>
      </c>
      <c r="X1962">
        <v>1962</v>
      </c>
    </row>
    <row r="1963" spans="23:24" x14ac:dyDescent="0.25">
      <c r="W1963" t="s">
        <v>3571</v>
      </c>
      <c r="X1963">
        <v>1963</v>
      </c>
    </row>
    <row r="1964" spans="23:24" x14ac:dyDescent="0.25">
      <c r="W1964" t="s">
        <v>3572</v>
      </c>
      <c r="X1964">
        <v>1964</v>
      </c>
    </row>
    <row r="1965" spans="23:24" x14ac:dyDescent="0.25">
      <c r="W1965" t="s">
        <v>3573</v>
      </c>
      <c r="X1965">
        <v>1965</v>
      </c>
    </row>
    <row r="1966" spans="23:24" x14ac:dyDescent="0.25">
      <c r="W1966" t="s">
        <v>3574</v>
      </c>
      <c r="X1966">
        <v>1966</v>
      </c>
    </row>
    <row r="1967" spans="23:24" x14ac:dyDescent="0.25">
      <c r="W1967" t="s">
        <v>3575</v>
      </c>
      <c r="X1967">
        <v>1967</v>
      </c>
    </row>
    <row r="1968" spans="23:24" x14ac:dyDescent="0.25">
      <c r="W1968" t="s">
        <v>3576</v>
      </c>
      <c r="X1968">
        <v>1968</v>
      </c>
    </row>
    <row r="1969" spans="23:24" x14ac:dyDescent="0.25">
      <c r="W1969" t="s">
        <v>3577</v>
      </c>
      <c r="X1969">
        <v>1969</v>
      </c>
    </row>
    <row r="1970" spans="23:24" x14ac:dyDescent="0.25">
      <c r="W1970" t="s">
        <v>3578</v>
      </c>
      <c r="X1970">
        <v>1970</v>
      </c>
    </row>
    <row r="1971" spans="23:24" x14ac:dyDescent="0.25">
      <c r="W1971" t="s">
        <v>3579</v>
      </c>
      <c r="X1971">
        <v>1971</v>
      </c>
    </row>
    <row r="1972" spans="23:24" x14ac:dyDescent="0.25">
      <c r="W1972" t="s">
        <v>3580</v>
      </c>
      <c r="X1972">
        <v>1972</v>
      </c>
    </row>
    <row r="1973" spans="23:24" x14ac:dyDescent="0.25">
      <c r="W1973" t="s">
        <v>3581</v>
      </c>
      <c r="X1973">
        <v>1973</v>
      </c>
    </row>
    <row r="1974" spans="23:24" x14ac:dyDescent="0.25">
      <c r="W1974" t="s">
        <v>3582</v>
      </c>
      <c r="X1974">
        <v>1974</v>
      </c>
    </row>
    <row r="1975" spans="23:24" x14ac:dyDescent="0.25">
      <c r="W1975" t="s">
        <v>3583</v>
      </c>
      <c r="X1975">
        <v>1975</v>
      </c>
    </row>
    <row r="1976" spans="23:24" x14ac:dyDescent="0.25">
      <c r="W1976" t="s">
        <v>3584</v>
      </c>
      <c r="X1976">
        <v>1976</v>
      </c>
    </row>
    <row r="1977" spans="23:24" x14ac:dyDescent="0.25">
      <c r="W1977" t="s">
        <v>3585</v>
      </c>
      <c r="X1977">
        <v>1977</v>
      </c>
    </row>
    <row r="1978" spans="23:24" x14ac:dyDescent="0.25">
      <c r="W1978" t="s">
        <v>3586</v>
      </c>
      <c r="X1978">
        <v>1978</v>
      </c>
    </row>
    <row r="1979" spans="23:24" x14ac:dyDescent="0.25">
      <c r="W1979" t="s">
        <v>3587</v>
      </c>
      <c r="X1979">
        <v>1979</v>
      </c>
    </row>
    <row r="1980" spans="23:24" x14ac:dyDescent="0.25">
      <c r="W1980" t="s">
        <v>3588</v>
      </c>
      <c r="X1980">
        <v>1980</v>
      </c>
    </row>
    <row r="1981" spans="23:24" x14ac:dyDescent="0.25">
      <c r="W1981" t="s">
        <v>3589</v>
      </c>
      <c r="X1981">
        <v>1981</v>
      </c>
    </row>
    <row r="1982" spans="23:24" x14ac:dyDescent="0.25">
      <c r="W1982" t="s">
        <v>3590</v>
      </c>
      <c r="X1982">
        <v>1982</v>
      </c>
    </row>
    <row r="1983" spans="23:24" x14ac:dyDescent="0.25">
      <c r="W1983" t="s">
        <v>3591</v>
      </c>
      <c r="X1983">
        <v>1983</v>
      </c>
    </row>
    <row r="1984" spans="23:24" x14ac:dyDescent="0.25">
      <c r="W1984" t="s">
        <v>3592</v>
      </c>
      <c r="X1984">
        <v>1984</v>
      </c>
    </row>
    <row r="1985" spans="23:24" x14ac:dyDescent="0.25">
      <c r="W1985" t="s">
        <v>3593</v>
      </c>
      <c r="X1985">
        <v>1985</v>
      </c>
    </row>
    <row r="1986" spans="23:24" x14ac:dyDescent="0.25">
      <c r="W1986" t="s">
        <v>3594</v>
      </c>
      <c r="X1986">
        <v>1986</v>
      </c>
    </row>
    <row r="1987" spans="23:24" x14ac:dyDescent="0.25">
      <c r="W1987" t="s">
        <v>3595</v>
      </c>
      <c r="X1987">
        <v>1987</v>
      </c>
    </row>
    <row r="1988" spans="23:24" x14ac:dyDescent="0.25">
      <c r="W1988" t="s">
        <v>3596</v>
      </c>
      <c r="X1988">
        <v>1988</v>
      </c>
    </row>
    <row r="1989" spans="23:24" x14ac:dyDescent="0.25">
      <c r="W1989" t="s">
        <v>3597</v>
      </c>
      <c r="X1989">
        <v>1989</v>
      </c>
    </row>
    <row r="1990" spans="23:24" x14ac:dyDescent="0.25">
      <c r="W1990" t="s">
        <v>3598</v>
      </c>
      <c r="X1990">
        <v>1990</v>
      </c>
    </row>
    <row r="1991" spans="23:24" x14ac:dyDescent="0.25">
      <c r="W1991" t="s">
        <v>3599</v>
      </c>
      <c r="X1991">
        <v>1991</v>
      </c>
    </row>
    <row r="1992" spans="23:24" x14ac:dyDescent="0.25">
      <c r="W1992" t="s">
        <v>3600</v>
      </c>
      <c r="X1992">
        <v>1992</v>
      </c>
    </row>
    <row r="1993" spans="23:24" x14ac:dyDescent="0.25">
      <c r="W1993" t="s">
        <v>3601</v>
      </c>
      <c r="X1993">
        <v>1993</v>
      </c>
    </row>
    <row r="1994" spans="23:24" x14ac:dyDescent="0.25">
      <c r="W1994" t="s">
        <v>3602</v>
      </c>
      <c r="X1994">
        <v>1994</v>
      </c>
    </row>
    <row r="1995" spans="23:24" x14ac:dyDescent="0.25">
      <c r="W1995" t="s">
        <v>3603</v>
      </c>
      <c r="X1995">
        <v>1995</v>
      </c>
    </row>
    <row r="1996" spans="23:24" x14ac:dyDescent="0.25">
      <c r="W1996" t="s">
        <v>3604</v>
      </c>
      <c r="X1996">
        <v>1996</v>
      </c>
    </row>
    <row r="1997" spans="23:24" x14ac:dyDescent="0.25">
      <c r="W1997" t="s">
        <v>3605</v>
      </c>
      <c r="X1997">
        <v>1997</v>
      </c>
    </row>
    <row r="1998" spans="23:24" x14ac:dyDescent="0.25">
      <c r="W1998" t="s">
        <v>3606</v>
      </c>
      <c r="X1998">
        <v>1998</v>
      </c>
    </row>
    <row r="1999" spans="23:24" x14ac:dyDescent="0.25">
      <c r="W1999" t="s">
        <v>3607</v>
      </c>
      <c r="X1999">
        <v>1999</v>
      </c>
    </row>
    <row r="2000" spans="23:24" x14ac:dyDescent="0.25">
      <c r="W2000" t="s">
        <v>3608</v>
      </c>
      <c r="X2000">
        <v>2000</v>
      </c>
    </row>
    <row r="2001" spans="23:24" x14ac:dyDescent="0.25">
      <c r="W2001" t="s">
        <v>3609</v>
      </c>
      <c r="X2001">
        <v>2001</v>
      </c>
    </row>
    <row r="2002" spans="23:24" x14ac:dyDescent="0.25">
      <c r="W2002" t="s">
        <v>3610</v>
      </c>
      <c r="X2002">
        <v>2002</v>
      </c>
    </row>
    <row r="2003" spans="23:24" x14ac:dyDescent="0.25">
      <c r="W2003" t="s">
        <v>3611</v>
      </c>
      <c r="X2003">
        <v>2003</v>
      </c>
    </row>
    <row r="2004" spans="23:24" x14ac:dyDescent="0.25">
      <c r="W2004" t="s">
        <v>3612</v>
      </c>
      <c r="X2004">
        <v>2004</v>
      </c>
    </row>
    <row r="2005" spans="23:24" x14ac:dyDescent="0.25">
      <c r="W2005" t="s">
        <v>3613</v>
      </c>
      <c r="X2005">
        <v>2005</v>
      </c>
    </row>
    <row r="2006" spans="23:24" x14ac:dyDescent="0.25">
      <c r="W2006" t="s">
        <v>3614</v>
      </c>
      <c r="X2006">
        <v>2006</v>
      </c>
    </row>
    <row r="2007" spans="23:24" x14ac:dyDescent="0.25">
      <c r="W2007" t="s">
        <v>3615</v>
      </c>
      <c r="X2007">
        <v>2007</v>
      </c>
    </row>
    <row r="2008" spans="23:24" x14ac:dyDescent="0.25">
      <c r="W2008" t="s">
        <v>3616</v>
      </c>
      <c r="X2008">
        <v>2008</v>
      </c>
    </row>
    <row r="2009" spans="23:24" x14ac:dyDescent="0.25">
      <c r="W2009" t="s">
        <v>3617</v>
      </c>
      <c r="X2009">
        <v>2009</v>
      </c>
    </row>
    <row r="2010" spans="23:24" x14ac:dyDescent="0.25">
      <c r="W2010" t="s">
        <v>3618</v>
      </c>
      <c r="X2010">
        <v>2010</v>
      </c>
    </row>
    <row r="2011" spans="23:24" x14ac:dyDescent="0.25">
      <c r="W2011" t="s">
        <v>3619</v>
      </c>
      <c r="X2011">
        <v>2011</v>
      </c>
    </row>
    <row r="2012" spans="23:24" x14ac:dyDescent="0.25">
      <c r="W2012" t="s">
        <v>3620</v>
      </c>
      <c r="X2012">
        <v>2012</v>
      </c>
    </row>
    <row r="2013" spans="23:24" x14ac:dyDescent="0.25">
      <c r="W2013" t="s">
        <v>3621</v>
      </c>
      <c r="X2013">
        <v>2013</v>
      </c>
    </row>
    <row r="2014" spans="23:24" x14ac:dyDescent="0.25">
      <c r="W2014" t="s">
        <v>3622</v>
      </c>
      <c r="X2014">
        <v>2014</v>
      </c>
    </row>
    <row r="2015" spans="23:24" x14ac:dyDescent="0.25">
      <c r="W2015" t="s">
        <v>3623</v>
      </c>
      <c r="X2015">
        <v>2015</v>
      </c>
    </row>
    <row r="2016" spans="23:24" x14ac:dyDescent="0.25">
      <c r="W2016" t="s">
        <v>3624</v>
      </c>
      <c r="X2016">
        <v>2016</v>
      </c>
    </row>
    <row r="2017" spans="23:24" x14ac:dyDescent="0.25">
      <c r="W2017" t="s">
        <v>3625</v>
      </c>
      <c r="X2017">
        <v>2017</v>
      </c>
    </row>
    <row r="2018" spans="23:24" x14ac:dyDescent="0.25">
      <c r="W2018" t="s">
        <v>3626</v>
      </c>
      <c r="X2018">
        <v>2018</v>
      </c>
    </row>
    <row r="2019" spans="23:24" x14ac:dyDescent="0.25">
      <c r="W2019" t="s">
        <v>3627</v>
      </c>
      <c r="X2019">
        <v>2019</v>
      </c>
    </row>
    <row r="2020" spans="23:24" x14ac:dyDescent="0.25">
      <c r="W2020" t="s">
        <v>3628</v>
      </c>
      <c r="X2020">
        <v>2020</v>
      </c>
    </row>
    <row r="2021" spans="23:24" x14ac:dyDescent="0.25">
      <c r="W2021" t="s">
        <v>3629</v>
      </c>
      <c r="X2021">
        <v>2021</v>
      </c>
    </row>
    <row r="2022" spans="23:24" x14ac:dyDescent="0.25">
      <c r="W2022" t="s">
        <v>3630</v>
      </c>
      <c r="X2022">
        <v>2022</v>
      </c>
    </row>
    <row r="2023" spans="23:24" x14ac:dyDescent="0.25">
      <c r="W2023" t="s">
        <v>3631</v>
      </c>
      <c r="X2023">
        <v>2023</v>
      </c>
    </row>
    <row r="2024" spans="23:24" x14ac:dyDescent="0.25">
      <c r="W2024" t="s">
        <v>3632</v>
      </c>
      <c r="X2024">
        <v>2024</v>
      </c>
    </row>
    <row r="2025" spans="23:24" x14ac:dyDescent="0.25">
      <c r="W2025" t="s">
        <v>3633</v>
      </c>
      <c r="X2025">
        <v>2025</v>
      </c>
    </row>
    <row r="2026" spans="23:24" x14ac:dyDescent="0.25">
      <c r="W2026" t="s">
        <v>3634</v>
      </c>
      <c r="X2026">
        <v>2026</v>
      </c>
    </row>
    <row r="2027" spans="23:24" x14ac:dyDescent="0.25">
      <c r="W2027" t="s">
        <v>3635</v>
      </c>
      <c r="X2027">
        <v>2027</v>
      </c>
    </row>
    <row r="2028" spans="23:24" x14ac:dyDescent="0.25">
      <c r="W2028" t="s">
        <v>3636</v>
      </c>
      <c r="X2028">
        <v>2028</v>
      </c>
    </row>
    <row r="2029" spans="23:24" x14ac:dyDescent="0.25">
      <c r="W2029" t="s">
        <v>3637</v>
      </c>
      <c r="X2029">
        <v>2029</v>
      </c>
    </row>
    <row r="2030" spans="23:24" x14ac:dyDescent="0.25">
      <c r="W2030" t="s">
        <v>3638</v>
      </c>
      <c r="X2030">
        <v>2030</v>
      </c>
    </row>
    <row r="2031" spans="23:24" x14ac:dyDescent="0.25">
      <c r="W2031" t="s">
        <v>3639</v>
      </c>
      <c r="X2031">
        <v>2031</v>
      </c>
    </row>
    <row r="2032" spans="23:24" x14ac:dyDescent="0.25">
      <c r="W2032" t="s">
        <v>3640</v>
      </c>
      <c r="X2032">
        <v>2032</v>
      </c>
    </row>
    <row r="2033" spans="23:24" x14ac:dyDescent="0.25">
      <c r="W2033" t="s">
        <v>3641</v>
      </c>
      <c r="X2033">
        <v>2033</v>
      </c>
    </row>
    <row r="2034" spans="23:24" x14ac:dyDescent="0.25">
      <c r="W2034" t="s">
        <v>3642</v>
      </c>
      <c r="X2034">
        <v>2034</v>
      </c>
    </row>
    <row r="2035" spans="23:24" x14ac:dyDescent="0.25">
      <c r="W2035" t="s">
        <v>3643</v>
      </c>
      <c r="X2035">
        <v>2035</v>
      </c>
    </row>
    <row r="2036" spans="23:24" x14ac:dyDescent="0.25">
      <c r="W2036" t="s">
        <v>3644</v>
      </c>
      <c r="X2036">
        <v>2036</v>
      </c>
    </row>
    <row r="2037" spans="23:24" x14ac:dyDescent="0.25">
      <c r="W2037" t="s">
        <v>3645</v>
      </c>
      <c r="X2037">
        <v>2037</v>
      </c>
    </row>
    <row r="2038" spans="23:24" x14ac:dyDescent="0.25">
      <c r="W2038" t="s">
        <v>3646</v>
      </c>
      <c r="X2038">
        <v>2038</v>
      </c>
    </row>
    <row r="2039" spans="23:24" x14ac:dyDescent="0.25">
      <c r="W2039" t="s">
        <v>3647</v>
      </c>
      <c r="X2039">
        <v>2039</v>
      </c>
    </row>
    <row r="2040" spans="23:24" x14ac:dyDescent="0.25">
      <c r="W2040" t="s">
        <v>3648</v>
      </c>
      <c r="X2040">
        <v>2040</v>
      </c>
    </row>
    <row r="2041" spans="23:24" x14ac:dyDescent="0.25">
      <c r="W2041" t="s">
        <v>3649</v>
      </c>
      <c r="X2041">
        <v>2041</v>
      </c>
    </row>
    <row r="2042" spans="23:24" x14ac:dyDescent="0.25">
      <c r="W2042" t="s">
        <v>3650</v>
      </c>
      <c r="X2042">
        <v>2042</v>
      </c>
    </row>
    <row r="2043" spans="23:24" x14ac:dyDescent="0.25">
      <c r="W2043" t="s">
        <v>3651</v>
      </c>
      <c r="X2043">
        <v>2043</v>
      </c>
    </row>
    <row r="2044" spans="23:24" x14ac:dyDescent="0.25">
      <c r="W2044" t="s">
        <v>3652</v>
      </c>
      <c r="X2044">
        <v>2044</v>
      </c>
    </row>
    <row r="2045" spans="23:24" x14ac:dyDescent="0.25">
      <c r="W2045" t="s">
        <v>3653</v>
      </c>
      <c r="X2045">
        <v>2045</v>
      </c>
    </row>
    <row r="2046" spans="23:24" x14ac:dyDescent="0.25">
      <c r="W2046" t="s">
        <v>3654</v>
      </c>
      <c r="X2046">
        <v>2046</v>
      </c>
    </row>
    <row r="2047" spans="23:24" x14ac:dyDescent="0.25">
      <c r="W2047" t="s">
        <v>3655</v>
      </c>
      <c r="X2047">
        <v>2047</v>
      </c>
    </row>
    <row r="2048" spans="23:24" x14ac:dyDescent="0.25">
      <c r="W2048" t="s">
        <v>3656</v>
      </c>
      <c r="X2048">
        <v>2048</v>
      </c>
    </row>
    <row r="2049" spans="23:24" x14ac:dyDescent="0.25">
      <c r="W2049" t="s">
        <v>3657</v>
      </c>
      <c r="X2049">
        <v>2049</v>
      </c>
    </row>
    <row r="2050" spans="23:24" x14ac:dyDescent="0.25">
      <c r="W2050" t="s">
        <v>3658</v>
      </c>
      <c r="X2050">
        <v>2050</v>
      </c>
    </row>
    <row r="2051" spans="23:24" x14ac:dyDescent="0.25">
      <c r="W2051" t="s">
        <v>3659</v>
      </c>
      <c r="X2051">
        <v>2051</v>
      </c>
    </row>
    <row r="2052" spans="23:24" x14ac:dyDescent="0.25">
      <c r="W2052" t="s">
        <v>3660</v>
      </c>
      <c r="X2052">
        <v>2052</v>
      </c>
    </row>
    <row r="2053" spans="23:24" x14ac:dyDescent="0.25">
      <c r="W2053" t="s">
        <v>3661</v>
      </c>
      <c r="X2053">
        <v>2053</v>
      </c>
    </row>
    <row r="2054" spans="23:24" x14ac:dyDescent="0.25">
      <c r="W2054" t="s">
        <v>3662</v>
      </c>
      <c r="X2054">
        <v>2054</v>
      </c>
    </row>
    <row r="2055" spans="23:24" x14ac:dyDescent="0.25">
      <c r="W2055" t="s">
        <v>3663</v>
      </c>
      <c r="X2055">
        <v>2055</v>
      </c>
    </row>
    <row r="2056" spans="23:24" x14ac:dyDescent="0.25">
      <c r="W2056" t="s">
        <v>3664</v>
      </c>
      <c r="X2056">
        <v>2056</v>
      </c>
    </row>
    <row r="2057" spans="23:24" x14ac:dyDescent="0.25">
      <c r="W2057" t="s">
        <v>3665</v>
      </c>
      <c r="X2057">
        <v>2057</v>
      </c>
    </row>
    <row r="2058" spans="23:24" x14ac:dyDescent="0.25">
      <c r="W2058" t="s">
        <v>3666</v>
      </c>
      <c r="X2058">
        <v>2058</v>
      </c>
    </row>
    <row r="2059" spans="23:24" x14ac:dyDescent="0.25">
      <c r="W2059" t="s">
        <v>3667</v>
      </c>
      <c r="X2059">
        <v>2059</v>
      </c>
    </row>
    <row r="2060" spans="23:24" x14ac:dyDescent="0.25">
      <c r="W2060" t="s">
        <v>3668</v>
      </c>
      <c r="X2060">
        <v>2060</v>
      </c>
    </row>
    <row r="2061" spans="23:24" x14ac:dyDescent="0.25">
      <c r="W2061" t="s">
        <v>3669</v>
      </c>
      <c r="X2061">
        <v>2061</v>
      </c>
    </row>
    <row r="2062" spans="23:24" x14ac:dyDescent="0.25">
      <c r="W2062" t="s">
        <v>3670</v>
      </c>
      <c r="X2062">
        <v>2062</v>
      </c>
    </row>
    <row r="2063" spans="23:24" x14ac:dyDescent="0.25">
      <c r="W2063" t="s">
        <v>3671</v>
      </c>
      <c r="X2063">
        <v>2063</v>
      </c>
    </row>
    <row r="2064" spans="23:24" x14ac:dyDescent="0.25">
      <c r="W2064" t="s">
        <v>3672</v>
      </c>
      <c r="X2064">
        <v>2064</v>
      </c>
    </row>
    <row r="2065" spans="23:24" x14ac:dyDescent="0.25">
      <c r="W2065" t="s">
        <v>3673</v>
      </c>
      <c r="X2065">
        <v>2065</v>
      </c>
    </row>
    <row r="2066" spans="23:24" x14ac:dyDescent="0.25">
      <c r="W2066" t="s">
        <v>3674</v>
      </c>
      <c r="X2066">
        <v>2066</v>
      </c>
    </row>
    <row r="2067" spans="23:24" x14ac:dyDescent="0.25">
      <c r="W2067" t="s">
        <v>3675</v>
      </c>
      <c r="X2067">
        <v>2067</v>
      </c>
    </row>
    <row r="2068" spans="23:24" x14ac:dyDescent="0.25">
      <c r="W2068" t="s">
        <v>3676</v>
      </c>
      <c r="X2068">
        <v>2068</v>
      </c>
    </row>
    <row r="2069" spans="23:24" x14ac:dyDescent="0.25">
      <c r="W2069" t="s">
        <v>3677</v>
      </c>
      <c r="X2069">
        <v>2069</v>
      </c>
    </row>
    <row r="2070" spans="23:24" x14ac:dyDescent="0.25">
      <c r="W2070" t="s">
        <v>3678</v>
      </c>
      <c r="X2070">
        <v>2070</v>
      </c>
    </row>
    <row r="2071" spans="23:24" x14ac:dyDescent="0.25">
      <c r="W2071" t="s">
        <v>3679</v>
      </c>
      <c r="X2071">
        <v>2071</v>
      </c>
    </row>
    <row r="2072" spans="23:24" x14ac:dyDescent="0.25">
      <c r="W2072" t="s">
        <v>3680</v>
      </c>
      <c r="X2072">
        <v>2072</v>
      </c>
    </row>
    <row r="2073" spans="23:24" x14ac:dyDescent="0.25">
      <c r="W2073" t="s">
        <v>3681</v>
      </c>
      <c r="X2073">
        <v>2073</v>
      </c>
    </row>
    <row r="2074" spans="23:24" x14ac:dyDescent="0.25">
      <c r="W2074" t="s">
        <v>3682</v>
      </c>
      <c r="X2074">
        <v>2074</v>
      </c>
    </row>
    <row r="2075" spans="23:24" x14ac:dyDescent="0.25">
      <c r="W2075" t="s">
        <v>3683</v>
      </c>
      <c r="X2075">
        <v>2075</v>
      </c>
    </row>
    <row r="2076" spans="23:24" x14ac:dyDescent="0.25">
      <c r="W2076" t="s">
        <v>3684</v>
      </c>
      <c r="X2076">
        <v>2076</v>
      </c>
    </row>
    <row r="2077" spans="23:24" x14ac:dyDescent="0.25">
      <c r="W2077" t="s">
        <v>3685</v>
      </c>
      <c r="X2077">
        <v>2077</v>
      </c>
    </row>
    <row r="2078" spans="23:24" x14ac:dyDescent="0.25">
      <c r="W2078" t="s">
        <v>3686</v>
      </c>
      <c r="X2078">
        <v>2078</v>
      </c>
    </row>
    <row r="2079" spans="23:24" x14ac:dyDescent="0.25">
      <c r="W2079" t="s">
        <v>3687</v>
      </c>
      <c r="X2079">
        <v>2079</v>
      </c>
    </row>
    <row r="2080" spans="23:24" x14ac:dyDescent="0.25">
      <c r="W2080" t="s">
        <v>3688</v>
      </c>
      <c r="X2080">
        <v>2080</v>
      </c>
    </row>
    <row r="2081" spans="23:24" x14ac:dyDescent="0.25">
      <c r="W2081" t="s">
        <v>3689</v>
      </c>
      <c r="X2081">
        <v>2081</v>
      </c>
    </row>
    <row r="2082" spans="23:24" x14ac:dyDescent="0.25">
      <c r="W2082" t="s">
        <v>3690</v>
      </c>
      <c r="X2082">
        <v>2082</v>
      </c>
    </row>
    <row r="2083" spans="23:24" x14ac:dyDescent="0.25">
      <c r="W2083" t="s">
        <v>3691</v>
      </c>
      <c r="X2083">
        <v>2083</v>
      </c>
    </row>
    <row r="2084" spans="23:24" x14ac:dyDescent="0.25">
      <c r="W2084" t="s">
        <v>3692</v>
      </c>
      <c r="X2084">
        <v>2084</v>
      </c>
    </row>
    <row r="2085" spans="23:24" x14ac:dyDescent="0.25">
      <c r="W2085" t="s">
        <v>3693</v>
      </c>
      <c r="X2085">
        <v>2085</v>
      </c>
    </row>
    <row r="2086" spans="23:24" x14ac:dyDescent="0.25">
      <c r="W2086" t="s">
        <v>3694</v>
      </c>
      <c r="X2086">
        <v>2086</v>
      </c>
    </row>
    <row r="2087" spans="23:24" x14ac:dyDescent="0.25">
      <c r="W2087" t="s">
        <v>3695</v>
      </c>
      <c r="X2087">
        <v>2087</v>
      </c>
    </row>
    <row r="2088" spans="23:24" x14ac:dyDescent="0.25">
      <c r="W2088" t="s">
        <v>3696</v>
      </c>
      <c r="X2088">
        <v>2088</v>
      </c>
    </row>
    <row r="2089" spans="23:24" x14ac:dyDescent="0.25">
      <c r="W2089" t="s">
        <v>3697</v>
      </c>
      <c r="X2089">
        <v>2089</v>
      </c>
    </row>
    <row r="2090" spans="23:24" x14ac:dyDescent="0.25">
      <c r="W2090" t="s">
        <v>3698</v>
      </c>
      <c r="X2090">
        <v>2090</v>
      </c>
    </row>
    <row r="2091" spans="23:24" x14ac:dyDescent="0.25">
      <c r="W2091" t="s">
        <v>3699</v>
      </c>
      <c r="X2091">
        <v>2091</v>
      </c>
    </row>
    <row r="2092" spans="23:24" x14ac:dyDescent="0.25">
      <c r="W2092" t="s">
        <v>3700</v>
      </c>
      <c r="X2092">
        <v>2092</v>
      </c>
    </row>
    <row r="2093" spans="23:24" x14ac:dyDescent="0.25">
      <c r="W2093" t="s">
        <v>3701</v>
      </c>
      <c r="X2093">
        <v>2093</v>
      </c>
    </row>
    <row r="2094" spans="23:24" x14ac:dyDescent="0.25">
      <c r="W2094" t="s">
        <v>3702</v>
      </c>
      <c r="X2094">
        <v>2094</v>
      </c>
    </row>
    <row r="2095" spans="23:24" x14ac:dyDescent="0.25">
      <c r="W2095" t="s">
        <v>3703</v>
      </c>
      <c r="X2095">
        <v>2095</v>
      </c>
    </row>
    <row r="2096" spans="23:24" x14ac:dyDescent="0.25">
      <c r="W2096" t="s">
        <v>3704</v>
      </c>
      <c r="X2096">
        <v>2096</v>
      </c>
    </row>
    <row r="2097" spans="23:24" x14ac:dyDescent="0.25">
      <c r="W2097" t="s">
        <v>3705</v>
      </c>
      <c r="X2097">
        <v>2097</v>
      </c>
    </row>
    <row r="2098" spans="23:24" x14ac:dyDescent="0.25">
      <c r="W2098" t="s">
        <v>3706</v>
      </c>
      <c r="X2098">
        <v>2098</v>
      </c>
    </row>
    <row r="2099" spans="23:24" x14ac:dyDescent="0.25">
      <c r="W2099" t="s">
        <v>3707</v>
      </c>
      <c r="X2099">
        <v>2099</v>
      </c>
    </row>
    <row r="2100" spans="23:24" x14ac:dyDescent="0.25">
      <c r="W2100" t="s">
        <v>3708</v>
      </c>
      <c r="X2100">
        <v>2100</v>
      </c>
    </row>
    <row r="2101" spans="23:24" x14ac:dyDescent="0.25">
      <c r="W2101" t="s">
        <v>3709</v>
      </c>
      <c r="X2101">
        <v>2101</v>
      </c>
    </row>
    <row r="2102" spans="23:24" x14ac:dyDescent="0.25">
      <c r="W2102" t="s">
        <v>3710</v>
      </c>
      <c r="X2102">
        <v>2102</v>
      </c>
    </row>
    <row r="2103" spans="23:24" x14ac:dyDescent="0.25">
      <c r="W2103" t="s">
        <v>3711</v>
      </c>
      <c r="X2103">
        <v>2103</v>
      </c>
    </row>
    <row r="2104" spans="23:24" x14ac:dyDescent="0.25">
      <c r="W2104" t="s">
        <v>3712</v>
      </c>
      <c r="X2104">
        <v>2104</v>
      </c>
    </row>
    <row r="2105" spans="23:24" x14ac:dyDescent="0.25">
      <c r="W2105" t="s">
        <v>3713</v>
      </c>
      <c r="X2105">
        <v>2105</v>
      </c>
    </row>
    <row r="2106" spans="23:24" x14ac:dyDescent="0.25">
      <c r="W2106" t="s">
        <v>3714</v>
      </c>
      <c r="X2106">
        <v>2106</v>
      </c>
    </row>
    <row r="2107" spans="23:24" x14ac:dyDescent="0.25">
      <c r="W2107" t="s">
        <v>3715</v>
      </c>
      <c r="X2107">
        <v>2107</v>
      </c>
    </row>
    <row r="2108" spans="23:24" x14ac:dyDescent="0.25">
      <c r="W2108" t="s">
        <v>3716</v>
      </c>
      <c r="X2108">
        <v>2108</v>
      </c>
    </row>
    <row r="2109" spans="23:24" x14ac:dyDescent="0.25">
      <c r="W2109" t="s">
        <v>3717</v>
      </c>
      <c r="X2109">
        <v>2109</v>
      </c>
    </row>
    <row r="2110" spans="23:24" x14ac:dyDescent="0.25">
      <c r="W2110" t="s">
        <v>3718</v>
      </c>
      <c r="X2110">
        <v>2110</v>
      </c>
    </row>
    <row r="2111" spans="23:24" x14ac:dyDescent="0.25">
      <c r="W2111" t="s">
        <v>3719</v>
      </c>
      <c r="X2111">
        <v>2111</v>
      </c>
    </row>
    <row r="2112" spans="23:24" x14ac:dyDescent="0.25">
      <c r="W2112" t="s">
        <v>3720</v>
      </c>
      <c r="X2112">
        <v>2112</v>
      </c>
    </row>
    <row r="2113" spans="23:24" x14ac:dyDescent="0.25">
      <c r="W2113" t="s">
        <v>3721</v>
      </c>
      <c r="X2113">
        <v>2113</v>
      </c>
    </row>
    <row r="2114" spans="23:24" x14ac:dyDescent="0.25">
      <c r="W2114" t="s">
        <v>3722</v>
      </c>
      <c r="X2114">
        <v>2114</v>
      </c>
    </row>
    <row r="2115" spans="23:24" x14ac:dyDescent="0.25">
      <c r="W2115" t="s">
        <v>3723</v>
      </c>
      <c r="X2115">
        <v>2115</v>
      </c>
    </row>
    <row r="2116" spans="23:24" x14ac:dyDescent="0.25">
      <c r="W2116" t="s">
        <v>3724</v>
      </c>
      <c r="X2116">
        <v>2116</v>
      </c>
    </row>
    <row r="2117" spans="23:24" x14ac:dyDescent="0.25">
      <c r="W2117" t="s">
        <v>3725</v>
      </c>
      <c r="X2117">
        <v>2117</v>
      </c>
    </row>
    <row r="2118" spans="23:24" x14ac:dyDescent="0.25">
      <c r="W2118" t="s">
        <v>3726</v>
      </c>
      <c r="X2118">
        <v>2118</v>
      </c>
    </row>
    <row r="2119" spans="23:24" x14ac:dyDescent="0.25">
      <c r="W2119" t="s">
        <v>3727</v>
      </c>
      <c r="X2119">
        <v>2119</v>
      </c>
    </row>
    <row r="2120" spans="23:24" x14ac:dyDescent="0.25">
      <c r="W2120" t="s">
        <v>3728</v>
      </c>
      <c r="X2120">
        <v>2120</v>
      </c>
    </row>
    <row r="2121" spans="23:24" x14ac:dyDescent="0.25">
      <c r="W2121" t="s">
        <v>3729</v>
      </c>
      <c r="X2121">
        <v>2121</v>
      </c>
    </row>
    <row r="2122" spans="23:24" x14ac:dyDescent="0.25">
      <c r="W2122" t="s">
        <v>3730</v>
      </c>
      <c r="X2122">
        <v>2122</v>
      </c>
    </row>
    <row r="2123" spans="23:24" x14ac:dyDescent="0.25">
      <c r="W2123" t="s">
        <v>3731</v>
      </c>
      <c r="X2123">
        <v>2123</v>
      </c>
    </row>
    <row r="2124" spans="23:24" x14ac:dyDescent="0.25">
      <c r="W2124" t="s">
        <v>3732</v>
      </c>
      <c r="X2124">
        <v>2124</v>
      </c>
    </row>
    <row r="2125" spans="23:24" x14ac:dyDescent="0.25">
      <c r="W2125" t="s">
        <v>3733</v>
      </c>
      <c r="X2125">
        <v>2125</v>
      </c>
    </row>
    <row r="2126" spans="23:24" x14ac:dyDescent="0.25">
      <c r="W2126" t="s">
        <v>3734</v>
      </c>
      <c r="X2126">
        <v>2126</v>
      </c>
    </row>
    <row r="2127" spans="23:24" x14ac:dyDescent="0.25">
      <c r="W2127" t="s">
        <v>3735</v>
      </c>
      <c r="X2127">
        <v>2127</v>
      </c>
    </row>
    <row r="2128" spans="23:24" x14ac:dyDescent="0.25">
      <c r="W2128" t="s">
        <v>3736</v>
      </c>
      <c r="X2128">
        <v>2128</v>
      </c>
    </row>
    <row r="2129" spans="23:24" x14ac:dyDescent="0.25">
      <c r="W2129" t="s">
        <v>3737</v>
      </c>
      <c r="X2129">
        <v>2129</v>
      </c>
    </row>
    <row r="2130" spans="23:24" x14ac:dyDescent="0.25">
      <c r="W2130" t="s">
        <v>3738</v>
      </c>
      <c r="X2130">
        <v>2130</v>
      </c>
    </row>
    <row r="2131" spans="23:24" x14ac:dyDescent="0.25">
      <c r="W2131" t="s">
        <v>3739</v>
      </c>
      <c r="X2131">
        <v>2131</v>
      </c>
    </row>
    <row r="2132" spans="23:24" x14ac:dyDescent="0.25">
      <c r="W2132" t="s">
        <v>3740</v>
      </c>
      <c r="X2132">
        <v>2132</v>
      </c>
    </row>
    <row r="2133" spans="23:24" x14ac:dyDescent="0.25">
      <c r="W2133" t="s">
        <v>3741</v>
      </c>
      <c r="X2133">
        <v>2133</v>
      </c>
    </row>
    <row r="2134" spans="23:24" x14ac:dyDescent="0.25">
      <c r="W2134" t="s">
        <v>3742</v>
      </c>
      <c r="X2134">
        <v>2134</v>
      </c>
    </row>
    <row r="2135" spans="23:24" x14ac:dyDescent="0.25">
      <c r="W2135" t="s">
        <v>3743</v>
      </c>
      <c r="X2135">
        <v>2135</v>
      </c>
    </row>
    <row r="2136" spans="23:24" x14ac:dyDescent="0.25">
      <c r="W2136" t="s">
        <v>3744</v>
      </c>
      <c r="X2136">
        <v>2136</v>
      </c>
    </row>
    <row r="2137" spans="23:24" x14ac:dyDescent="0.25">
      <c r="W2137" t="s">
        <v>3745</v>
      </c>
      <c r="X2137">
        <v>2137</v>
      </c>
    </row>
    <row r="2138" spans="23:24" x14ac:dyDescent="0.25">
      <c r="W2138" t="s">
        <v>3746</v>
      </c>
      <c r="X2138">
        <v>2138</v>
      </c>
    </row>
    <row r="2139" spans="23:24" x14ac:dyDescent="0.25">
      <c r="W2139" t="s">
        <v>3747</v>
      </c>
      <c r="X2139">
        <v>2139</v>
      </c>
    </row>
    <row r="2140" spans="23:24" x14ac:dyDescent="0.25">
      <c r="W2140" t="s">
        <v>3748</v>
      </c>
      <c r="X2140">
        <v>2140</v>
      </c>
    </row>
    <row r="2141" spans="23:24" x14ac:dyDescent="0.25">
      <c r="W2141" t="s">
        <v>3749</v>
      </c>
      <c r="X2141">
        <v>2141</v>
      </c>
    </row>
    <row r="2142" spans="23:24" x14ac:dyDescent="0.25">
      <c r="W2142" t="s">
        <v>3750</v>
      </c>
      <c r="X2142">
        <v>2142</v>
      </c>
    </row>
    <row r="2143" spans="23:24" x14ac:dyDescent="0.25">
      <c r="W2143" t="s">
        <v>3751</v>
      </c>
      <c r="X2143">
        <v>2143</v>
      </c>
    </row>
    <row r="2144" spans="23:24" x14ac:dyDescent="0.25">
      <c r="W2144" t="s">
        <v>3752</v>
      </c>
      <c r="X2144">
        <v>2144</v>
      </c>
    </row>
    <row r="2145" spans="23:24" x14ac:dyDescent="0.25">
      <c r="W2145" t="s">
        <v>3753</v>
      </c>
      <c r="X2145">
        <v>2145</v>
      </c>
    </row>
    <row r="2146" spans="23:24" x14ac:dyDescent="0.25">
      <c r="W2146" t="s">
        <v>3754</v>
      </c>
      <c r="X2146">
        <v>2146</v>
      </c>
    </row>
    <row r="2147" spans="23:24" x14ac:dyDescent="0.25">
      <c r="W2147" t="s">
        <v>3755</v>
      </c>
      <c r="X2147">
        <v>2147</v>
      </c>
    </row>
    <row r="2148" spans="23:24" x14ac:dyDescent="0.25">
      <c r="W2148" t="s">
        <v>3756</v>
      </c>
      <c r="X2148">
        <v>2148</v>
      </c>
    </row>
    <row r="2149" spans="23:24" x14ac:dyDescent="0.25">
      <c r="W2149" t="s">
        <v>3757</v>
      </c>
      <c r="X2149">
        <v>2149</v>
      </c>
    </row>
    <row r="2150" spans="23:24" x14ac:dyDescent="0.25">
      <c r="W2150" t="s">
        <v>3758</v>
      </c>
      <c r="X2150">
        <v>2150</v>
      </c>
    </row>
    <row r="2151" spans="23:24" x14ac:dyDescent="0.25">
      <c r="W2151" t="s">
        <v>3759</v>
      </c>
      <c r="X2151">
        <v>2151</v>
      </c>
    </row>
    <row r="2152" spans="23:24" x14ac:dyDescent="0.25">
      <c r="W2152" t="s">
        <v>3760</v>
      </c>
      <c r="X2152">
        <v>2152</v>
      </c>
    </row>
    <row r="2153" spans="23:24" x14ac:dyDescent="0.25">
      <c r="W2153" t="s">
        <v>3761</v>
      </c>
      <c r="X2153">
        <v>2153</v>
      </c>
    </row>
    <row r="2154" spans="23:24" x14ac:dyDescent="0.25">
      <c r="W2154" t="s">
        <v>3762</v>
      </c>
      <c r="X2154">
        <v>2154</v>
      </c>
    </row>
    <row r="2155" spans="23:24" x14ac:dyDescent="0.25">
      <c r="W2155" t="s">
        <v>3763</v>
      </c>
      <c r="X2155">
        <v>2155</v>
      </c>
    </row>
    <row r="2156" spans="23:24" x14ac:dyDescent="0.25">
      <c r="W2156" t="s">
        <v>3764</v>
      </c>
      <c r="X2156">
        <v>2156</v>
      </c>
    </row>
    <row r="2157" spans="23:24" x14ac:dyDescent="0.25">
      <c r="W2157" t="s">
        <v>3765</v>
      </c>
      <c r="X2157">
        <v>2157</v>
      </c>
    </row>
    <row r="2158" spans="23:24" x14ac:dyDescent="0.25">
      <c r="W2158" t="s">
        <v>3766</v>
      </c>
      <c r="X2158">
        <v>2158</v>
      </c>
    </row>
    <row r="2159" spans="23:24" x14ac:dyDescent="0.25">
      <c r="W2159" t="s">
        <v>3767</v>
      </c>
      <c r="X2159">
        <v>2159</v>
      </c>
    </row>
    <row r="2160" spans="23:24" x14ac:dyDescent="0.25">
      <c r="W2160" t="s">
        <v>3768</v>
      </c>
      <c r="X2160">
        <v>2160</v>
      </c>
    </row>
    <row r="2161" spans="23:24" x14ac:dyDescent="0.25">
      <c r="W2161" t="s">
        <v>3769</v>
      </c>
      <c r="X2161">
        <v>2161</v>
      </c>
    </row>
    <row r="2162" spans="23:24" x14ac:dyDescent="0.25">
      <c r="W2162" t="s">
        <v>3770</v>
      </c>
      <c r="X2162">
        <v>2162</v>
      </c>
    </row>
    <row r="2163" spans="23:24" x14ac:dyDescent="0.25">
      <c r="W2163" t="s">
        <v>3771</v>
      </c>
      <c r="X2163">
        <v>2163</v>
      </c>
    </row>
    <row r="2164" spans="23:24" x14ac:dyDescent="0.25">
      <c r="W2164" t="s">
        <v>3772</v>
      </c>
      <c r="X2164">
        <v>2164</v>
      </c>
    </row>
    <row r="2165" spans="23:24" x14ac:dyDescent="0.25">
      <c r="W2165" t="s">
        <v>3773</v>
      </c>
      <c r="X2165">
        <v>2165</v>
      </c>
    </row>
    <row r="2166" spans="23:24" x14ac:dyDescent="0.25">
      <c r="W2166" t="s">
        <v>3774</v>
      </c>
      <c r="X2166">
        <v>2166</v>
      </c>
    </row>
    <row r="2167" spans="23:24" x14ac:dyDescent="0.25">
      <c r="W2167" t="s">
        <v>3775</v>
      </c>
      <c r="X2167">
        <v>2167</v>
      </c>
    </row>
    <row r="2168" spans="23:24" x14ac:dyDescent="0.25">
      <c r="W2168" t="s">
        <v>3776</v>
      </c>
      <c r="X2168">
        <v>2168</v>
      </c>
    </row>
    <row r="2169" spans="23:24" x14ac:dyDescent="0.25">
      <c r="W2169" t="s">
        <v>3777</v>
      </c>
      <c r="X2169">
        <v>2169</v>
      </c>
    </row>
    <row r="2170" spans="23:24" x14ac:dyDescent="0.25">
      <c r="W2170" t="s">
        <v>3778</v>
      </c>
      <c r="X2170">
        <v>2170</v>
      </c>
    </row>
    <row r="2171" spans="23:24" x14ac:dyDescent="0.25">
      <c r="W2171" t="s">
        <v>3779</v>
      </c>
      <c r="X2171">
        <v>2171</v>
      </c>
    </row>
    <row r="2172" spans="23:24" x14ac:dyDescent="0.25">
      <c r="W2172" t="s">
        <v>3780</v>
      </c>
      <c r="X2172">
        <v>2172</v>
      </c>
    </row>
    <row r="2173" spans="23:24" x14ac:dyDescent="0.25">
      <c r="W2173" t="s">
        <v>3781</v>
      </c>
      <c r="X2173">
        <v>2173</v>
      </c>
    </row>
    <row r="2174" spans="23:24" x14ac:dyDescent="0.25">
      <c r="W2174" t="s">
        <v>3782</v>
      </c>
      <c r="X2174">
        <v>2174</v>
      </c>
    </row>
    <row r="2175" spans="23:24" x14ac:dyDescent="0.25">
      <c r="W2175" t="s">
        <v>3783</v>
      </c>
      <c r="X2175">
        <v>2175</v>
      </c>
    </row>
    <row r="2176" spans="23:24" x14ac:dyDescent="0.25">
      <c r="W2176" t="s">
        <v>3784</v>
      </c>
      <c r="X2176">
        <v>2176</v>
      </c>
    </row>
    <row r="2177" spans="23:24" x14ac:dyDescent="0.25">
      <c r="W2177" t="s">
        <v>3785</v>
      </c>
      <c r="X2177">
        <v>2177</v>
      </c>
    </row>
    <row r="2178" spans="23:24" x14ac:dyDescent="0.25">
      <c r="W2178" t="s">
        <v>3786</v>
      </c>
      <c r="X2178">
        <v>2178</v>
      </c>
    </row>
    <row r="2179" spans="23:24" x14ac:dyDescent="0.25">
      <c r="W2179" t="s">
        <v>3787</v>
      </c>
      <c r="X2179">
        <v>2179</v>
      </c>
    </row>
    <row r="2180" spans="23:24" x14ac:dyDescent="0.25">
      <c r="W2180" t="s">
        <v>3788</v>
      </c>
      <c r="X2180">
        <v>2180</v>
      </c>
    </row>
    <row r="2181" spans="23:24" x14ac:dyDescent="0.25">
      <c r="W2181" t="s">
        <v>3789</v>
      </c>
      <c r="X2181">
        <v>2181</v>
      </c>
    </row>
    <row r="2182" spans="23:24" x14ac:dyDescent="0.25">
      <c r="W2182" t="s">
        <v>3790</v>
      </c>
      <c r="X2182">
        <v>2182</v>
      </c>
    </row>
    <row r="2183" spans="23:24" x14ac:dyDescent="0.25">
      <c r="W2183" t="s">
        <v>3791</v>
      </c>
      <c r="X2183">
        <v>2183</v>
      </c>
    </row>
    <row r="2184" spans="23:24" x14ac:dyDescent="0.25">
      <c r="W2184" t="s">
        <v>3792</v>
      </c>
      <c r="X2184">
        <v>2184</v>
      </c>
    </row>
    <row r="2185" spans="23:24" x14ac:dyDescent="0.25">
      <c r="W2185" t="s">
        <v>3793</v>
      </c>
      <c r="X2185">
        <v>2185</v>
      </c>
    </row>
    <row r="2186" spans="23:24" x14ac:dyDescent="0.25">
      <c r="W2186" t="s">
        <v>3794</v>
      </c>
      <c r="X2186">
        <v>2186</v>
      </c>
    </row>
    <row r="2187" spans="23:24" x14ac:dyDescent="0.25">
      <c r="W2187" t="s">
        <v>3795</v>
      </c>
      <c r="X2187">
        <v>2187</v>
      </c>
    </row>
    <row r="2188" spans="23:24" x14ac:dyDescent="0.25">
      <c r="W2188" t="s">
        <v>3796</v>
      </c>
      <c r="X2188">
        <v>2188</v>
      </c>
    </row>
    <row r="2189" spans="23:24" x14ac:dyDescent="0.25">
      <c r="W2189" t="s">
        <v>3797</v>
      </c>
      <c r="X2189">
        <v>2189</v>
      </c>
    </row>
    <row r="2190" spans="23:24" x14ac:dyDescent="0.25">
      <c r="W2190" t="s">
        <v>3798</v>
      </c>
      <c r="X2190">
        <v>2190</v>
      </c>
    </row>
    <row r="2191" spans="23:24" x14ac:dyDescent="0.25">
      <c r="W2191" t="s">
        <v>3799</v>
      </c>
      <c r="X2191">
        <v>2191</v>
      </c>
    </row>
    <row r="2192" spans="23:24" x14ac:dyDescent="0.25">
      <c r="W2192" t="s">
        <v>3800</v>
      </c>
      <c r="X2192">
        <v>2192</v>
      </c>
    </row>
    <row r="2193" spans="23:24" x14ac:dyDescent="0.25">
      <c r="W2193" t="s">
        <v>3801</v>
      </c>
      <c r="X2193">
        <v>2193</v>
      </c>
    </row>
    <row r="2194" spans="23:24" x14ac:dyDescent="0.25">
      <c r="W2194" t="s">
        <v>3802</v>
      </c>
      <c r="X2194">
        <v>2194</v>
      </c>
    </row>
    <row r="2195" spans="23:24" x14ac:dyDescent="0.25">
      <c r="W2195" t="s">
        <v>3803</v>
      </c>
      <c r="X2195">
        <v>2195</v>
      </c>
    </row>
    <row r="2196" spans="23:24" x14ac:dyDescent="0.25">
      <c r="W2196" t="s">
        <v>3804</v>
      </c>
      <c r="X2196">
        <v>2196</v>
      </c>
    </row>
    <row r="2197" spans="23:24" x14ac:dyDescent="0.25">
      <c r="W2197" t="s">
        <v>3805</v>
      </c>
      <c r="X2197">
        <v>2197</v>
      </c>
    </row>
    <row r="2198" spans="23:24" x14ac:dyDescent="0.25">
      <c r="W2198" t="s">
        <v>3806</v>
      </c>
      <c r="X2198">
        <v>2198</v>
      </c>
    </row>
    <row r="2199" spans="23:24" x14ac:dyDescent="0.25">
      <c r="W2199" t="s">
        <v>3807</v>
      </c>
      <c r="X2199">
        <v>2199</v>
      </c>
    </row>
    <row r="2200" spans="23:24" x14ac:dyDescent="0.25">
      <c r="W2200" t="s">
        <v>3808</v>
      </c>
      <c r="X2200">
        <v>2200</v>
      </c>
    </row>
    <row r="2201" spans="23:24" x14ac:dyDescent="0.25">
      <c r="W2201" t="s">
        <v>3809</v>
      </c>
      <c r="X2201">
        <v>2201</v>
      </c>
    </row>
    <row r="2202" spans="23:24" x14ac:dyDescent="0.25">
      <c r="W2202" t="s">
        <v>3810</v>
      </c>
      <c r="X2202">
        <v>2202</v>
      </c>
    </row>
    <row r="2203" spans="23:24" x14ac:dyDescent="0.25">
      <c r="W2203" t="s">
        <v>3811</v>
      </c>
      <c r="X2203">
        <v>2203</v>
      </c>
    </row>
    <row r="2204" spans="23:24" x14ac:dyDescent="0.25">
      <c r="W2204" t="s">
        <v>3812</v>
      </c>
      <c r="X2204">
        <v>2204</v>
      </c>
    </row>
    <row r="2205" spans="23:24" x14ac:dyDescent="0.25">
      <c r="W2205" t="s">
        <v>3813</v>
      </c>
      <c r="X2205">
        <v>2205</v>
      </c>
    </row>
    <row r="2206" spans="23:24" x14ac:dyDescent="0.25">
      <c r="W2206" t="s">
        <v>3814</v>
      </c>
      <c r="X2206">
        <v>2206</v>
      </c>
    </row>
    <row r="2207" spans="23:24" x14ac:dyDescent="0.25">
      <c r="W2207" t="s">
        <v>3815</v>
      </c>
      <c r="X2207">
        <v>2207</v>
      </c>
    </row>
    <row r="2208" spans="23:24" x14ac:dyDescent="0.25">
      <c r="W2208" t="s">
        <v>3816</v>
      </c>
      <c r="X2208">
        <v>2208</v>
      </c>
    </row>
    <row r="2209" spans="23:24" x14ac:dyDescent="0.25">
      <c r="W2209" t="s">
        <v>3817</v>
      </c>
      <c r="X2209">
        <v>2209</v>
      </c>
    </row>
    <row r="2210" spans="23:24" x14ac:dyDescent="0.25">
      <c r="W2210" t="s">
        <v>3818</v>
      </c>
      <c r="X2210">
        <v>2210</v>
      </c>
    </row>
    <row r="2211" spans="23:24" x14ac:dyDescent="0.25">
      <c r="W2211" t="s">
        <v>3819</v>
      </c>
      <c r="X2211">
        <v>2211</v>
      </c>
    </row>
    <row r="2212" spans="23:24" x14ac:dyDescent="0.25">
      <c r="W2212" t="s">
        <v>3820</v>
      </c>
      <c r="X2212">
        <v>2212</v>
      </c>
    </row>
    <row r="2213" spans="23:24" x14ac:dyDescent="0.25">
      <c r="W2213" t="s">
        <v>3821</v>
      </c>
      <c r="X2213">
        <v>2213</v>
      </c>
    </row>
    <row r="2214" spans="23:24" x14ac:dyDescent="0.25">
      <c r="W2214" t="s">
        <v>3822</v>
      </c>
      <c r="X2214">
        <v>2214</v>
      </c>
    </row>
    <row r="2215" spans="23:24" x14ac:dyDescent="0.25">
      <c r="W2215" t="s">
        <v>3823</v>
      </c>
      <c r="X2215">
        <v>2215</v>
      </c>
    </row>
    <row r="2216" spans="23:24" x14ac:dyDescent="0.25">
      <c r="W2216" t="s">
        <v>3824</v>
      </c>
      <c r="X2216">
        <v>2216</v>
      </c>
    </row>
    <row r="2217" spans="23:24" x14ac:dyDescent="0.25">
      <c r="W2217" t="s">
        <v>3825</v>
      </c>
      <c r="X2217">
        <v>2217</v>
      </c>
    </row>
    <row r="2218" spans="23:24" x14ac:dyDescent="0.25">
      <c r="W2218" t="s">
        <v>3826</v>
      </c>
      <c r="X2218">
        <v>2218</v>
      </c>
    </row>
    <row r="2219" spans="23:24" x14ac:dyDescent="0.25">
      <c r="W2219" t="s">
        <v>3827</v>
      </c>
      <c r="X2219">
        <v>2219</v>
      </c>
    </row>
    <row r="2220" spans="23:24" x14ac:dyDescent="0.25">
      <c r="W2220" t="s">
        <v>3828</v>
      </c>
      <c r="X2220">
        <v>2220</v>
      </c>
    </row>
    <row r="2221" spans="23:24" x14ac:dyDescent="0.25">
      <c r="W2221" t="s">
        <v>3829</v>
      </c>
      <c r="X2221">
        <v>2221</v>
      </c>
    </row>
    <row r="2222" spans="23:24" x14ac:dyDescent="0.25">
      <c r="W2222" t="s">
        <v>3830</v>
      </c>
      <c r="X2222">
        <v>2222</v>
      </c>
    </row>
    <row r="2223" spans="23:24" x14ac:dyDescent="0.25">
      <c r="W2223" t="s">
        <v>3831</v>
      </c>
      <c r="X2223">
        <v>2223</v>
      </c>
    </row>
    <row r="2224" spans="23:24" x14ac:dyDescent="0.25">
      <c r="W2224" t="s">
        <v>3832</v>
      </c>
      <c r="X2224">
        <v>2224</v>
      </c>
    </row>
    <row r="2225" spans="23:24" x14ac:dyDescent="0.25">
      <c r="W2225" t="s">
        <v>3833</v>
      </c>
      <c r="X2225">
        <v>2225</v>
      </c>
    </row>
    <row r="2226" spans="23:24" x14ac:dyDescent="0.25">
      <c r="W2226" t="s">
        <v>3834</v>
      </c>
      <c r="X2226">
        <v>2226</v>
      </c>
    </row>
    <row r="2227" spans="23:24" x14ac:dyDescent="0.25">
      <c r="W2227" t="s">
        <v>3835</v>
      </c>
      <c r="X2227">
        <v>2227</v>
      </c>
    </row>
    <row r="2228" spans="23:24" x14ac:dyDescent="0.25">
      <c r="W2228" t="s">
        <v>3836</v>
      </c>
      <c r="X2228">
        <v>2228</v>
      </c>
    </row>
    <row r="2229" spans="23:24" x14ac:dyDescent="0.25">
      <c r="W2229" t="s">
        <v>3837</v>
      </c>
      <c r="X2229">
        <v>2229</v>
      </c>
    </row>
    <row r="2230" spans="23:24" x14ac:dyDescent="0.25">
      <c r="W2230" t="s">
        <v>3838</v>
      </c>
      <c r="X2230">
        <v>2230</v>
      </c>
    </row>
    <row r="2231" spans="23:24" x14ac:dyDescent="0.25">
      <c r="W2231" t="s">
        <v>3839</v>
      </c>
      <c r="X2231">
        <v>2231</v>
      </c>
    </row>
    <row r="2232" spans="23:24" x14ac:dyDescent="0.25">
      <c r="W2232" t="s">
        <v>3840</v>
      </c>
      <c r="X2232">
        <v>2232</v>
      </c>
    </row>
    <row r="2233" spans="23:24" x14ac:dyDescent="0.25">
      <c r="W2233" t="s">
        <v>3841</v>
      </c>
      <c r="X2233">
        <v>2233</v>
      </c>
    </row>
    <row r="2234" spans="23:24" x14ac:dyDescent="0.25">
      <c r="W2234" t="s">
        <v>3842</v>
      </c>
      <c r="X2234">
        <v>2234</v>
      </c>
    </row>
    <row r="2235" spans="23:24" x14ac:dyDescent="0.25">
      <c r="W2235" t="s">
        <v>3843</v>
      </c>
      <c r="X2235">
        <v>2235</v>
      </c>
    </row>
    <row r="2236" spans="23:24" x14ac:dyDescent="0.25">
      <c r="W2236" t="s">
        <v>3844</v>
      </c>
      <c r="X2236">
        <v>2236</v>
      </c>
    </row>
    <row r="2237" spans="23:24" x14ac:dyDescent="0.25">
      <c r="W2237" t="s">
        <v>3845</v>
      </c>
      <c r="X2237">
        <v>2237</v>
      </c>
    </row>
    <row r="2238" spans="23:24" x14ac:dyDescent="0.25">
      <c r="W2238" t="s">
        <v>3846</v>
      </c>
      <c r="X2238">
        <v>2238</v>
      </c>
    </row>
    <row r="2239" spans="23:24" x14ac:dyDescent="0.25">
      <c r="W2239" t="s">
        <v>3847</v>
      </c>
      <c r="X2239">
        <v>2239</v>
      </c>
    </row>
    <row r="2240" spans="23:24" x14ac:dyDescent="0.25">
      <c r="W2240" t="s">
        <v>3848</v>
      </c>
      <c r="X2240">
        <v>2240</v>
      </c>
    </row>
    <row r="2241" spans="23:24" x14ac:dyDescent="0.25">
      <c r="W2241" t="s">
        <v>3849</v>
      </c>
      <c r="X2241">
        <v>2241</v>
      </c>
    </row>
    <row r="2242" spans="23:24" x14ac:dyDescent="0.25">
      <c r="W2242" t="s">
        <v>3850</v>
      </c>
      <c r="X2242">
        <v>2242</v>
      </c>
    </row>
    <row r="2243" spans="23:24" x14ac:dyDescent="0.25">
      <c r="W2243" t="s">
        <v>3851</v>
      </c>
      <c r="X2243">
        <v>2243</v>
      </c>
    </row>
    <row r="2244" spans="23:24" x14ac:dyDescent="0.25">
      <c r="W2244" t="s">
        <v>3852</v>
      </c>
      <c r="X2244">
        <v>2244</v>
      </c>
    </row>
    <row r="2245" spans="23:24" x14ac:dyDescent="0.25">
      <c r="W2245" t="s">
        <v>3853</v>
      </c>
      <c r="X2245">
        <v>2245</v>
      </c>
    </row>
    <row r="2246" spans="23:24" x14ac:dyDescent="0.25">
      <c r="W2246" t="s">
        <v>3854</v>
      </c>
      <c r="X2246">
        <v>2246</v>
      </c>
    </row>
    <row r="2247" spans="23:24" x14ac:dyDescent="0.25">
      <c r="W2247" t="s">
        <v>3855</v>
      </c>
      <c r="X2247">
        <v>2247</v>
      </c>
    </row>
    <row r="2248" spans="23:24" x14ac:dyDescent="0.25">
      <c r="W2248" t="s">
        <v>3856</v>
      </c>
      <c r="X2248">
        <v>2248</v>
      </c>
    </row>
    <row r="2249" spans="23:24" x14ac:dyDescent="0.25">
      <c r="W2249" t="s">
        <v>3857</v>
      </c>
      <c r="X2249">
        <v>2249</v>
      </c>
    </row>
    <row r="2250" spans="23:24" x14ac:dyDescent="0.25">
      <c r="W2250" t="s">
        <v>3858</v>
      </c>
      <c r="X2250">
        <v>2250</v>
      </c>
    </row>
    <row r="2251" spans="23:24" x14ac:dyDescent="0.25">
      <c r="W2251" t="s">
        <v>3859</v>
      </c>
      <c r="X2251">
        <v>2251</v>
      </c>
    </row>
    <row r="2252" spans="23:24" x14ac:dyDescent="0.25">
      <c r="W2252" t="s">
        <v>3860</v>
      </c>
      <c r="X2252">
        <v>2252</v>
      </c>
    </row>
    <row r="2253" spans="23:24" x14ac:dyDescent="0.25">
      <c r="W2253" t="s">
        <v>3861</v>
      </c>
      <c r="X2253">
        <v>2253</v>
      </c>
    </row>
    <row r="2254" spans="23:24" x14ac:dyDescent="0.25">
      <c r="W2254" t="s">
        <v>3862</v>
      </c>
      <c r="X2254">
        <v>2254</v>
      </c>
    </row>
    <row r="2255" spans="23:24" x14ac:dyDescent="0.25">
      <c r="W2255" t="s">
        <v>3863</v>
      </c>
      <c r="X2255">
        <v>2255</v>
      </c>
    </row>
    <row r="2256" spans="23:24" x14ac:dyDescent="0.25">
      <c r="W2256" t="s">
        <v>3864</v>
      </c>
      <c r="X2256">
        <v>2256</v>
      </c>
    </row>
    <row r="2257" spans="23:24" x14ac:dyDescent="0.25">
      <c r="W2257" t="s">
        <v>3865</v>
      </c>
      <c r="X2257">
        <v>2257</v>
      </c>
    </row>
    <row r="2258" spans="23:24" x14ac:dyDescent="0.25">
      <c r="W2258" t="s">
        <v>3866</v>
      </c>
      <c r="X2258">
        <v>2258</v>
      </c>
    </row>
    <row r="2259" spans="23:24" x14ac:dyDescent="0.25">
      <c r="W2259" t="s">
        <v>3867</v>
      </c>
      <c r="X2259">
        <v>2259</v>
      </c>
    </row>
    <row r="2260" spans="23:24" x14ac:dyDescent="0.25">
      <c r="W2260" t="s">
        <v>3868</v>
      </c>
      <c r="X2260">
        <v>2260</v>
      </c>
    </row>
    <row r="2261" spans="23:24" x14ac:dyDescent="0.25">
      <c r="W2261" t="s">
        <v>3869</v>
      </c>
      <c r="X2261">
        <v>2261</v>
      </c>
    </row>
    <row r="2262" spans="23:24" x14ac:dyDescent="0.25">
      <c r="W2262" t="s">
        <v>3870</v>
      </c>
      <c r="X2262">
        <v>2262</v>
      </c>
    </row>
    <row r="2263" spans="23:24" x14ac:dyDescent="0.25">
      <c r="W2263" t="s">
        <v>3871</v>
      </c>
      <c r="X2263">
        <v>2263</v>
      </c>
    </row>
    <row r="2264" spans="23:24" x14ac:dyDescent="0.25">
      <c r="W2264" t="s">
        <v>3872</v>
      </c>
      <c r="X2264">
        <v>2264</v>
      </c>
    </row>
    <row r="2265" spans="23:24" x14ac:dyDescent="0.25">
      <c r="W2265" t="s">
        <v>3873</v>
      </c>
      <c r="X2265">
        <v>2265</v>
      </c>
    </row>
    <row r="2266" spans="23:24" x14ac:dyDescent="0.25">
      <c r="W2266" t="s">
        <v>3874</v>
      </c>
      <c r="X2266">
        <v>2266</v>
      </c>
    </row>
    <row r="2267" spans="23:24" x14ac:dyDescent="0.25">
      <c r="W2267" t="s">
        <v>3875</v>
      </c>
      <c r="X2267">
        <v>2267</v>
      </c>
    </row>
    <row r="2268" spans="23:24" x14ac:dyDescent="0.25">
      <c r="W2268" t="s">
        <v>3876</v>
      </c>
      <c r="X2268">
        <v>2268</v>
      </c>
    </row>
    <row r="2269" spans="23:24" x14ac:dyDescent="0.25">
      <c r="W2269" t="s">
        <v>3877</v>
      </c>
      <c r="X2269">
        <v>2269</v>
      </c>
    </row>
    <row r="2270" spans="23:24" x14ac:dyDescent="0.25">
      <c r="W2270" t="s">
        <v>3878</v>
      </c>
      <c r="X2270">
        <v>2270</v>
      </c>
    </row>
    <row r="2271" spans="23:24" x14ac:dyDescent="0.25">
      <c r="W2271" t="s">
        <v>3879</v>
      </c>
      <c r="X2271">
        <v>2271</v>
      </c>
    </row>
    <row r="2272" spans="23:24" x14ac:dyDescent="0.25">
      <c r="W2272" t="s">
        <v>3880</v>
      </c>
      <c r="X2272">
        <v>2272</v>
      </c>
    </row>
    <row r="2273" spans="23:24" x14ac:dyDescent="0.25">
      <c r="W2273" t="s">
        <v>3881</v>
      </c>
      <c r="X2273">
        <v>2273</v>
      </c>
    </row>
    <row r="2274" spans="23:24" x14ac:dyDescent="0.25">
      <c r="W2274" t="s">
        <v>3882</v>
      </c>
      <c r="X2274">
        <v>2274</v>
      </c>
    </row>
    <row r="2275" spans="23:24" x14ac:dyDescent="0.25">
      <c r="W2275" t="s">
        <v>3883</v>
      </c>
      <c r="X2275">
        <v>2275</v>
      </c>
    </row>
    <row r="2276" spans="23:24" x14ac:dyDescent="0.25">
      <c r="W2276" t="s">
        <v>3884</v>
      </c>
      <c r="X2276">
        <v>2276</v>
      </c>
    </row>
    <row r="2277" spans="23:24" x14ac:dyDescent="0.25">
      <c r="W2277" t="s">
        <v>3885</v>
      </c>
      <c r="X2277">
        <v>2277</v>
      </c>
    </row>
    <row r="2278" spans="23:24" x14ac:dyDescent="0.25">
      <c r="W2278" t="s">
        <v>3886</v>
      </c>
      <c r="X2278">
        <v>2278</v>
      </c>
    </row>
    <row r="2279" spans="23:24" x14ac:dyDescent="0.25">
      <c r="W2279" t="s">
        <v>3887</v>
      </c>
      <c r="X2279">
        <v>2279</v>
      </c>
    </row>
    <row r="2280" spans="23:24" x14ac:dyDescent="0.25">
      <c r="W2280" t="s">
        <v>3888</v>
      </c>
      <c r="X2280">
        <v>2280</v>
      </c>
    </row>
    <row r="2281" spans="23:24" x14ac:dyDescent="0.25">
      <c r="W2281" t="s">
        <v>3889</v>
      </c>
      <c r="X2281">
        <v>2281</v>
      </c>
    </row>
    <row r="2282" spans="23:24" x14ac:dyDescent="0.25">
      <c r="W2282" t="s">
        <v>3890</v>
      </c>
      <c r="X2282">
        <v>2282</v>
      </c>
    </row>
    <row r="2283" spans="23:24" x14ac:dyDescent="0.25">
      <c r="W2283" t="s">
        <v>3891</v>
      </c>
      <c r="X2283">
        <v>2283</v>
      </c>
    </row>
    <row r="2284" spans="23:24" x14ac:dyDescent="0.25">
      <c r="W2284" t="s">
        <v>3892</v>
      </c>
      <c r="X2284">
        <v>2284</v>
      </c>
    </row>
    <row r="2285" spans="23:24" x14ac:dyDescent="0.25">
      <c r="W2285" t="s">
        <v>3893</v>
      </c>
      <c r="X2285">
        <v>2285</v>
      </c>
    </row>
    <row r="2286" spans="23:24" x14ac:dyDescent="0.25">
      <c r="W2286" t="s">
        <v>3894</v>
      </c>
      <c r="X2286">
        <v>2286</v>
      </c>
    </row>
    <row r="2287" spans="23:24" x14ac:dyDescent="0.25">
      <c r="W2287" t="s">
        <v>3895</v>
      </c>
      <c r="X2287">
        <v>2287</v>
      </c>
    </row>
    <row r="2288" spans="23:24" x14ac:dyDescent="0.25">
      <c r="W2288" t="s">
        <v>3896</v>
      </c>
      <c r="X2288">
        <v>2288</v>
      </c>
    </row>
    <row r="2289" spans="23:24" x14ac:dyDescent="0.25">
      <c r="W2289" t="s">
        <v>3897</v>
      </c>
      <c r="X2289">
        <v>2289</v>
      </c>
    </row>
    <row r="2290" spans="23:24" x14ac:dyDescent="0.25">
      <c r="W2290" t="s">
        <v>3898</v>
      </c>
      <c r="X2290">
        <v>2290</v>
      </c>
    </row>
    <row r="2291" spans="23:24" x14ac:dyDescent="0.25">
      <c r="W2291" t="s">
        <v>3899</v>
      </c>
      <c r="X2291">
        <v>2291</v>
      </c>
    </row>
    <row r="2292" spans="23:24" x14ac:dyDescent="0.25">
      <c r="W2292" t="s">
        <v>3900</v>
      </c>
      <c r="X2292">
        <v>2292</v>
      </c>
    </row>
    <row r="2293" spans="23:24" x14ac:dyDescent="0.25">
      <c r="W2293" t="s">
        <v>3901</v>
      </c>
      <c r="X2293">
        <v>2293</v>
      </c>
    </row>
    <row r="2294" spans="23:24" x14ac:dyDescent="0.25">
      <c r="W2294" t="s">
        <v>3902</v>
      </c>
      <c r="X2294">
        <v>2294</v>
      </c>
    </row>
    <row r="2295" spans="23:24" x14ac:dyDescent="0.25">
      <c r="W2295" t="s">
        <v>3903</v>
      </c>
      <c r="X2295">
        <v>2295</v>
      </c>
    </row>
    <row r="2296" spans="23:24" x14ac:dyDescent="0.25">
      <c r="W2296" t="s">
        <v>3904</v>
      </c>
      <c r="X2296">
        <v>2296</v>
      </c>
    </row>
    <row r="2297" spans="23:24" x14ac:dyDescent="0.25">
      <c r="W2297" t="s">
        <v>3905</v>
      </c>
      <c r="X2297">
        <v>2297</v>
      </c>
    </row>
    <row r="2298" spans="23:24" x14ac:dyDescent="0.25">
      <c r="W2298" t="s">
        <v>3906</v>
      </c>
      <c r="X2298">
        <v>2298</v>
      </c>
    </row>
    <row r="2299" spans="23:24" x14ac:dyDescent="0.25">
      <c r="W2299" t="s">
        <v>3907</v>
      </c>
      <c r="X2299">
        <v>2299</v>
      </c>
    </row>
    <row r="2300" spans="23:24" x14ac:dyDescent="0.25">
      <c r="W2300" t="s">
        <v>3908</v>
      </c>
      <c r="X2300">
        <v>2300</v>
      </c>
    </row>
    <row r="2301" spans="23:24" x14ac:dyDescent="0.25">
      <c r="W2301" t="s">
        <v>3909</v>
      </c>
      <c r="X2301">
        <v>2301</v>
      </c>
    </row>
    <row r="2302" spans="23:24" x14ac:dyDescent="0.25">
      <c r="W2302" t="s">
        <v>3910</v>
      </c>
      <c r="X2302">
        <v>2302</v>
      </c>
    </row>
    <row r="2303" spans="23:24" x14ac:dyDescent="0.25">
      <c r="W2303" t="s">
        <v>3911</v>
      </c>
      <c r="X2303">
        <v>2303</v>
      </c>
    </row>
    <row r="2304" spans="23:24" x14ac:dyDescent="0.25">
      <c r="W2304" t="s">
        <v>3912</v>
      </c>
      <c r="X2304">
        <v>2304</v>
      </c>
    </row>
    <row r="2305" spans="23:24" x14ac:dyDescent="0.25">
      <c r="W2305" t="s">
        <v>3913</v>
      </c>
      <c r="X2305">
        <v>2305</v>
      </c>
    </row>
    <row r="2306" spans="23:24" x14ac:dyDescent="0.25">
      <c r="W2306" t="s">
        <v>3914</v>
      </c>
      <c r="X2306">
        <v>2306</v>
      </c>
    </row>
    <row r="2307" spans="23:24" x14ac:dyDescent="0.25">
      <c r="W2307" t="s">
        <v>3915</v>
      </c>
      <c r="X2307">
        <v>2307</v>
      </c>
    </row>
    <row r="2308" spans="23:24" x14ac:dyDescent="0.25">
      <c r="W2308" t="s">
        <v>3916</v>
      </c>
      <c r="X2308">
        <v>2308</v>
      </c>
    </row>
    <row r="2309" spans="23:24" x14ac:dyDescent="0.25">
      <c r="W2309" t="s">
        <v>3917</v>
      </c>
      <c r="X2309">
        <v>2309</v>
      </c>
    </row>
    <row r="2310" spans="23:24" x14ac:dyDescent="0.25">
      <c r="W2310" t="s">
        <v>3918</v>
      </c>
      <c r="X2310">
        <v>2310</v>
      </c>
    </row>
    <row r="2311" spans="23:24" x14ac:dyDescent="0.25">
      <c r="W2311" t="s">
        <v>3919</v>
      </c>
      <c r="X2311">
        <v>2311</v>
      </c>
    </row>
    <row r="2312" spans="23:24" x14ac:dyDescent="0.25">
      <c r="W2312" t="s">
        <v>3920</v>
      </c>
      <c r="X2312">
        <v>2312</v>
      </c>
    </row>
    <row r="2313" spans="23:24" x14ac:dyDescent="0.25">
      <c r="W2313" t="s">
        <v>3921</v>
      </c>
      <c r="X2313">
        <v>2313</v>
      </c>
    </row>
    <row r="2314" spans="23:24" x14ac:dyDescent="0.25">
      <c r="W2314" t="s">
        <v>3922</v>
      </c>
      <c r="X2314">
        <v>2314</v>
      </c>
    </row>
    <row r="2315" spans="23:24" x14ac:dyDescent="0.25">
      <c r="W2315" t="s">
        <v>3923</v>
      </c>
      <c r="X2315">
        <v>2315</v>
      </c>
    </row>
    <row r="2316" spans="23:24" x14ac:dyDescent="0.25">
      <c r="W2316" t="s">
        <v>3924</v>
      </c>
      <c r="X2316">
        <v>2316</v>
      </c>
    </row>
    <row r="2317" spans="23:24" x14ac:dyDescent="0.25">
      <c r="W2317" t="s">
        <v>3925</v>
      </c>
      <c r="X2317">
        <v>2317</v>
      </c>
    </row>
    <row r="2318" spans="23:24" x14ac:dyDescent="0.25">
      <c r="W2318" t="s">
        <v>3926</v>
      </c>
      <c r="X2318">
        <v>2318</v>
      </c>
    </row>
    <row r="2319" spans="23:24" x14ac:dyDescent="0.25">
      <c r="W2319" t="s">
        <v>3927</v>
      </c>
      <c r="X2319">
        <v>2319</v>
      </c>
    </row>
    <row r="2320" spans="23:24" x14ac:dyDescent="0.25">
      <c r="W2320" t="s">
        <v>3928</v>
      </c>
      <c r="X2320">
        <v>2320</v>
      </c>
    </row>
    <row r="2321" spans="23:24" x14ac:dyDescent="0.25">
      <c r="W2321" t="s">
        <v>3929</v>
      </c>
      <c r="X2321">
        <v>2321</v>
      </c>
    </row>
    <row r="2322" spans="23:24" x14ac:dyDescent="0.25">
      <c r="W2322" t="s">
        <v>3930</v>
      </c>
      <c r="X2322">
        <v>2322</v>
      </c>
    </row>
    <row r="2323" spans="23:24" x14ac:dyDescent="0.25">
      <c r="W2323" t="s">
        <v>3931</v>
      </c>
      <c r="X2323">
        <v>2323</v>
      </c>
    </row>
    <row r="2324" spans="23:24" x14ac:dyDescent="0.25">
      <c r="W2324" t="s">
        <v>3932</v>
      </c>
      <c r="X2324">
        <v>2324</v>
      </c>
    </row>
    <row r="2325" spans="23:24" x14ac:dyDescent="0.25">
      <c r="W2325" t="s">
        <v>3933</v>
      </c>
      <c r="X2325">
        <v>2325</v>
      </c>
    </row>
    <row r="2326" spans="23:24" x14ac:dyDescent="0.25">
      <c r="W2326" t="s">
        <v>3934</v>
      </c>
      <c r="X2326">
        <v>2326</v>
      </c>
    </row>
    <row r="2327" spans="23:24" x14ac:dyDescent="0.25">
      <c r="W2327" t="s">
        <v>3935</v>
      </c>
      <c r="X2327">
        <v>2327</v>
      </c>
    </row>
    <row r="2328" spans="23:24" x14ac:dyDescent="0.25">
      <c r="W2328" t="s">
        <v>3936</v>
      </c>
      <c r="X2328">
        <v>2328</v>
      </c>
    </row>
    <row r="2329" spans="23:24" x14ac:dyDescent="0.25">
      <c r="W2329" t="s">
        <v>3937</v>
      </c>
      <c r="X2329">
        <v>2329</v>
      </c>
    </row>
    <row r="2330" spans="23:24" x14ac:dyDescent="0.25">
      <c r="W2330" t="s">
        <v>3938</v>
      </c>
      <c r="X2330">
        <v>2330</v>
      </c>
    </row>
    <row r="2331" spans="23:24" x14ac:dyDescent="0.25">
      <c r="W2331" t="s">
        <v>3939</v>
      </c>
      <c r="X2331">
        <v>2331</v>
      </c>
    </row>
    <row r="2332" spans="23:24" x14ac:dyDescent="0.25">
      <c r="W2332" t="s">
        <v>3940</v>
      </c>
      <c r="X2332">
        <v>2332</v>
      </c>
    </row>
    <row r="2333" spans="23:24" x14ac:dyDescent="0.25">
      <c r="W2333" t="s">
        <v>3941</v>
      </c>
      <c r="X2333">
        <v>2333</v>
      </c>
    </row>
    <row r="2334" spans="23:24" x14ac:dyDescent="0.25">
      <c r="W2334" t="s">
        <v>3942</v>
      </c>
      <c r="X2334">
        <v>2334</v>
      </c>
    </row>
    <row r="2335" spans="23:24" x14ac:dyDescent="0.25">
      <c r="W2335" t="s">
        <v>3943</v>
      </c>
      <c r="X2335">
        <v>2335</v>
      </c>
    </row>
    <row r="2336" spans="23:24" x14ac:dyDescent="0.25">
      <c r="W2336" t="s">
        <v>3944</v>
      </c>
      <c r="X2336">
        <v>2336</v>
      </c>
    </row>
    <row r="2337" spans="23:24" x14ac:dyDescent="0.25">
      <c r="W2337" t="s">
        <v>3945</v>
      </c>
      <c r="X2337">
        <v>2337</v>
      </c>
    </row>
    <row r="2338" spans="23:24" x14ac:dyDescent="0.25">
      <c r="W2338" t="s">
        <v>3946</v>
      </c>
      <c r="X2338">
        <v>2338</v>
      </c>
    </row>
    <row r="2339" spans="23:24" x14ac:dyDescent="0.25">
      <c r="W2339" t="s">
        <v>3947</v>
      </c>
      <c r="X2339">
        <v>2339</v>
      </c>
    </row>
    <row r="2340" spans="23:24" x14ac:dyDescent="0.25">
      <c r="W2340" t="s">
        <v>3948</v>
      </c>
      <c r="X2340">
        <v>2340</v>
      </c>
    </row>
    <row r="2341" spans="23:24" x14ac:dyDescent="0.25">
      <c r="W2341" t="s">
        <v>3949</v>
      </c>
      <c r="X2341">
        <v>2341</v>
      </c>
    </row>
    <row r="2342" spans="23:24" x14ac:dyDescent="0.25">
      <c r="W2342" t="s">
        <v>3950</v>
      </c>
      <c r="X2342">
        <v>2342</v>
      </c>
    </row>
    <row r="2343" spans="23:24" x14ac:dyDescent="0.25">
      <c r="W2343" t="s">
        <v>3951</v>
      </c>
      <c r="X2343">
        <v>2343</v>
      </c>
    </row>
    <row r="2344" spans="23:24" x14ac:dyDescent="0.25">
      <c r="W2344" t="s">
        <v>3952</v>
      </c>
      <c r="X2344">
        <v>2344</v>
      </c>
    </row>
    <row r="2345" spans="23:24" x14ac:dyDescent="0.25">
      <c r="W2345" t="s">
        <v>3953</v>
      </c>
      <c r="X2345">
        <v>2345</v>
      </c>
    </row>
    <row r="2346" spans="23:24" x14ac:dyDescent="0.25">
      <c r="W2346" t="s">
        <v>3954</v>
      </c>
      <c r="X2346">
        <v>2346</v>
      </c>
    </row>
    <row r="2347" spans="23:24" x14ac:dyDescent="0.25">
      <c r="W2347" t="s">
        <v>3955</v>
      </c>
      <c r="X2347">
        <v>2347</v>
      </c>
    </row>
    <row r="2348" spans="23:24" x14ac:dyDescent="0.25">
      <c r="W2348" t="s">
        <v>3956</v>
      </c>
      <c r="X2348">
        <v>2348</v>
      </c>
    </row>
    <row r="2349" spans="23:24" x14ac:dyDescent="0.25">
      <c r="W2349" t="s">
        <v>3957</v>
      </c>
      <c r="X2349">
        <v>2349</v>
      </c>
    </row>
    <row r="2350" spans="23:24" x14ac:dyDescent="0.25">
      <c r="W2350" t="s">
        <v>3958</v>
      </c>
      <c r="X2350">
        <v>2350</v>
      </c>
    </row>
    <row r="2351" spans="23:24" x14ac:dyDescent="0.25">
      <c r="W2351" t="s">
        <v>3959</v>
      </c>
      <c r="X2351">
        <v>2351</v>
      </c>
    </row>
    <row r="2352" spans="23:24" x14ac:dyDescent="0.25">
      <c r="W2352" t="s">
        <v>3960</v>
      </c>
      <c r="X2352">
        <v>2352</v>
      </c>
    </row>
    <row r="2353" spans="23:24" x14ac:dyDescent="0.25">
      <c r="W2353" t="s">
        <v>3961</v>
      </c>
      <c r="X2353">
        <v>2353</v>
      </c>
    </row>
    <row r="2354" spans="23:24" x14ac:dyDescent="0.25">
      <c r="W2354" t="s">
        <v>3962</v>
      </c>
      <c r="X2354">
        <v>2354</v>
      </c>
    </row>
    <row r="2355" spans="23:24" x14ac:dyDescent="0.25">
      <c r="W2355" t="s">
        <v>3963</v>
      </c>
      <c r="X2355">
        <v>2355</v>
      </c>
    </row>
    <row r="2356" spans="23:24" x14ac:dyDescent="0.25">
      <c r="W2356" t="s">
        <v>3964</v>
      </c>
      <c r="X2356">
        <v>2356</v>
      </c>
    </row>
    <row r="2357" spans="23:24" x14ac:dyDescent="0.25">
      <c r="W2357" t="s">
        <v>3965</v>
      </c>
      <c r="X2357">
        <v>2357</v>
      </c>
    </row>
    <row r="2358" spans="23:24" x14ac:dyDescent="0.25">
      <c r="W2358" t="s">
        <v>3966</v>
      </c>
      <c r="X2358">
        <v>2358</v>
      </c>
    </row>
    <row r="2359" spans="23:24" x14ac:dyDescent="0.25">
      <c r="W2359" t="s">
        <v>3967</v>
      </c>
      <c r="X2359">
        <v>2359</v>
      </c>
    </row>
    <row r="2360" spans="23:24" x14ac:dyDescent="0.25">
      <c r="W2360" t="s">
        <v>3968</v>
      </c>
      <c r="X2360">
        <v>2360</v>
      </c>
    </row>
    <row r="2361" spans="23:24" x14ac:dyDescent="0.25">
      <c r="W2361" t="s">
        <v>3969</v>
      </c>
      <c r="X2361">
        <v>2361</v>
      </c>
    </row>
    <row r="2362" spans="23:24" x14ac:dyDescent="0.25">
      <c r="W2362" t="s">
        <v>3970</v>
      </c>
      <c r="X2362">
        <v>2362</v>
      </c>
    </row>
    <row r="2363" spans="23:24" x14ac:dyDescent="0.25">
      <c r="W2363" t="s">
        <v>3971</v>
      </c>
      <c r="X2363">
        <v>2363</v>
      </c>
    </row>
    <row r="2364" spans="23:24" x14ac:dyDescent="0.25">
      <c r="W2364" t="s">
        <v>3972</v>
      </c>
      <c r="X2364">
        <v>2364</v>
      </c>
    </row>
    <row r="2365" spans="23:24" x14ac:dyDescent="0.25">
      <c r="W2365" t="s">
        <v>3973</v>
      </c>
      <c r="X2365">
        <v>2365</v>
      </c>
    </row>
    <row r="2366" spans="23:24" x14ac:dyDescent="0.25">
      <c r="W2366" t="s">
        <v>3974</v>
      </c>
      <c r="X2366">
        <v>2366</v>
      </c>
    </row>
    <row r="2367" spans="23:24" x14ac:dyDescent="0.25">
      <c r="W2367" t="s">
        <v>3975</v>
      </c>
      <c r="X2367">
        <v>2367</v>
      </c>
    </row>
    <row r="2368" spans="23:24" x14ac:dyDescent="0.25">
      <c r="W2368" t="s">
        <v>3976</v>
      </c>
      <c r="X2368">
        <v>2368</v>
      </c>
    </row>
    <row r="2369" spans="23:24" x14ac:dyDescent="0.25">
      <c r="W2369" t="s">
        <v>3977</v>
      </c>
      <c r="X2369">
        <v>2369</v>
      </c>
    </row>
    <row r="2370" spans="23:24" x14ac:dyDescent="0.25">
      <c r="W2370" t="s">
        <v>3978</v>
      </c>
      <c r="X2370">
        <v>2370</v>
      </c>
    </row>
    <row r="2371" spans="23:24" x14ac:dyDescent="0.25">
      <c r="W2371" t="s">
        <v>3979</v>
      </c>
      <c r="X2371">
        <v>2371</v>
      </c>
    </row>
    <row r="2372" spans="23:24" x14ac:dyDescent="0.25">
      <c r="W2372" t="s">
        <v>3980</v>
      </c>
      <c r="X2372">
        <v>2372</v>
      </c>
    </row>
    <row r="2373" spans="23:24" x14ac:dyDescent="0.25">
      <c r="W2373" t="s">
        <v>3981</v>
      </c>
      <c r="X2373">
        <v>2373</v>
      </c>
    </row>
    <row r="2374" spans="23:24" x14ac:dyDescent="0.25">
      <c r="W2374" t="s">
        <v>3982</v>
      </c>
      <c r="X2374">
        <v>2374</v>
      </c>
    </row>
    <row r="2375" spans="23:24" x14ac:dyDescent="0.25">
      <c r="W2375" t="s">
        <v>3983</v>
      </c>
      <c r="X2375">
        <v>2375</v>
      </c>
    </row>
    <row r="2376" spans="23:24" x14ac:dyDescent="0.25">
      <c r="W2376" t="s">
        <v>3984</v>
      </c>
      <c r="X2376">
        <v>2376</v>
      </c>
    </row>
    <row r="2377" spans="23:24" x14ac:dyDescent="0.25">
      <c r="W2377" t="s">
        <v>3985</v>
      </c>
      <c r="X2377">
        <v>2377</v>
      </c>
    </row>
    <row r="2378" spans="23:24" x14ac:dyDescent="0.25">
      <c r="W2378" t="s">
        <v>3986</v>
      </c>
      <c r="X2378">
        <v>2378</v>
      </c>
    </row>
    <row r="2379" spans="23:24" x14ac:dyDescent="0.25">
      <c r="W2379" t="s">
        <v>3987</v>
      </c>
      <c r="X2379">
        <v>2379</v>
      </c>
    </row>
    <row r="2380" spans="23:24" x14ac:dyDescent="0.25">
      <c r="W2380" t="s">
        <v>3988</v>
      </c>
      <c r="X2380">
        <v>2380</v>
      </c>
    </row>
    <row r="2381" spans="23:24" x14ac:dyDescent="0.25">
      <c r="W2381" t="s">
        <v>3989</v>
      </c>
      <c r="X2381">
        <v>2381</v>
      </c>
    </row>
    <row r="2382" spans="23:24" x14ac:dyDescent="0.25">
      <c r="W2382" t="s">
        <v>3990</v>
      </c>
      <c r="X2382">
        <v>2382</v>
      </c>
    </row>
    <row r="2383" spans="23:24" x14ac:dyDescent="0.25">
      <c r="W2383" t="s">
        <v>3991</v>
      </c>
      <c r="X2383">
        <v>2383</v>
      </c>
    </row>
    <row r="2384" spans="23:24" x14ac:dyDescent="0.25">
      <c r="W2384" t="s">
        <v>3992</v>
      </c>
      <c r="X2384">
        <v>2384</v>
      </c>
    </row>
    <row r="2385" spans="23:24" x14ac:dyDescent="0.25">
      <c r="W2385" t="s">
        <v>3993</v>
      </c>
      <c r="X2385">
        <v>2385</v>
      </c>
    </row>
    <row r="2386" spans="23:24" x14ac:dyDescent="0.25">
      <c r="W2386" t="s">
        <v>3994</v>
      </c>
      <c r="X2386">
        <v>2386</v>
      </c>
    </row>
    <row r="2387" spans="23:24" x14ac:dyDescent="0.25">
      <c r="W2387" t="s">
        <v>3995</v>
      </c>
      <c r="X2387">
        <v>2387</v>
      </c>
    </row>
    <row r="2388" spans="23:24" x14ac:dyDescent="0.25">
      <c r="W2388" t="s">
        <v>3996</v>
      </c>
      <c r="X2388">
        <v>2388</v>
      </c>
    </row>
    <row r="2389" spans="23:24" x14ac:dyDescent="0.25">
      <c r="W2389" t="s">
        <v>3997</v>
      </c>
      <c r="X2389">
        <v>2389</v>
      </c>
    </row>
    <row r="2390" spans="23:24" x14ac:dyDescent="0.25">
      <c r="W2390" t="s">
        <v>3998</v>
      </c>
      <c r="X2390">
        <v>2390</v>
      </c>
    </row>
    <row r="2391" spans="23:24" x14ac:dyDescent="0.25">
      <c r="W2391" t="s">
        <v>3999</v>
      </c>
      <c r="X2391">
        <v>2391</v>
      </c>
    </row>
    <row r="2392" spans="23:24" x14ac:dyDescent="0.25">
      <c r="W2392" t="s">
        <v>4000</v>
      </c>
      <c r="X2392">
        <v>2392</v>
      </c>
    </row>
    <row r="2393" spans="23:24" x14ac:dyDescent="0.25">
      <c r="W2393" t="s">
        <v>4001</v>
      </c>
      <c r="X2393">
        <v>2393</v>
      </c>
    </row>
    <row r="2394" spans="23:24" x14ac:dyDescent="0.25">
      <c r="W2394" t="s">
        <v>4002</v>
      </c>
      <c r="X2394">
        <v>2394</v>
      </c>
    </row>
    <row r="2395" spans="23:24" x14ac:dyDescent="0.25">
      <c r="W2395" t="s">
        <v>4003</v>
      </c>
      <c r="X2395">
        <v>2395</v>
      </c>
    </row>
    <row r="2396" spans="23:24" x14ac:dyDescent="0.25">
      <c r="W2396" t="s">
        <v>4004</v>
      </c>
      <c r="X2396">
        <v>2396</v>
      </c>
    </row>
    <row r="2397" spans="23:24" x14ac:dyDescent="0.25">
      <c r="W2397" t="s">
        <v>4005</v>
      </c>
      <c r="X2397">
        <v>2397</v>
      </c>
    </row>
    <row r="2398" spans="23:24" x14ac:dyDescent="0.25">
      <c r="W2398" t="s">
        <v>4006</v>
      </c>
      <c r="X2398">
        <v>2398</v>
      </c>
    </row>
    <row r="2399" spans="23:24" x14ac:dyDescent="0.25">
      <c r="W2399" t="s">
        <v>4007</v>
      </c>
      <c r="X2399">
        <v>2399</v>
      </c>
    </row>
    <row r="2400" spans="23:24" x14ac:dyDescent="0.25">
      <c r="W2400" t="s">
        <v>4008</v>
      </c>
      <c r="X2400">
        <v>2400</v>
      </c>
    </row>
    <row r="2401" spans="23:24" x14ac:dyDescent="0.25">
      <c r="W2401" t="s">
        <v>4009</v>
      </c>
      <c r="X2401">
        <v>2401</v>
      </c>
    </row>
    <row r="2402" spans="23:24" x14ac:dyDescent="0.25">
      <c r="W2402" t="s">
        <v>4010</v>
      </c>
      <c r="X2402">
        <v>2402</v>
      </c>
    </row>
    <row r="2403" spans="23:24" x14ac:dyDescent="0.25">
      <c r="W2403" t="s">
        <v>4011</v>
      </c>
      <c r="X2403">
        <v>2403</v>
      </c>
    </row>
    <row r="2404" spans="23:24" x14ac:dyDescent="0.25">
      <c r="W2404" t="s">
        <v>4012</v>
      </c>
      <c r="X2404">
        <v>2404</v>
      </c>
    </row>
    <row r="2405" spans="23:24" x14ac:dyDescent="0.25">
      <c r="W2405" t="s">
        <v>4013</v>
      </c>
      <c r="X2405">
        <v>2405</v>
      </c>
    </row>
    <row r="2406" spans="23:24" x14ac:dyDescent="0.25">
      <c r="W2406" t="s">
        <v>4014</v>
      </c>
      <c r="X2406">
        <v>2406</v>
      </c>
    </row>
    <row r="2407" spans="23:24" x14ac:dyDescent="0.25">
      <c r="W2407" t="s">
        <v>4015</v>
      </c>
      <c r="X2407">
        <v>2407</v>
      </c>
    </row>
    <row r="2408" spans="23:24" x14ac:dyDescent="0.25">
      <c r="W2408" t="s">
        <v>4016</v>
      </c>
      <c r="X2408">
        <v>2408</v>
      </c>
    </row>
    <row r="2409" spans="23:24" x14ac:dyDescent="0.25">
      <c r="W2409" t="s">
        <v>4017</v>
      </c>
      <c r="X2409">
        <v>2409</v>
      </c>
    </row>
    <row r="2410" spans="23:24" x14ac:dyDescent="0.25">
      <c r="W2410" t="s">
        <v>4018</v>
      </c>
      <c r="X2410">
        <v>2410</v>
      </c>
    </row>
    <row r="2411" spans="23:24" x14ac:dyDescent="0.25">
      <c r="W2411" t="s">
        <v>4019</v>
      </c>
      <c r="X2411">
        <v>2411</v>
      </c>
    </row>
    <row r="2412" spans="23:24" x14ac:dyDescent="0.25">
      <c r="W2412" t="s">
        <v>4020</v>
      </c>
      <c r="X2412">
        <v>2412</v>
      </c>
    </row>
    <row r="2413" spans="23:24" x14ac:dyDescent="0.25">
      <c r="W2413" t="s">
        <v>4021</v>
      </c>
      <c r="X2413">
        <v>2413</v>
      </c>
    </row>
    <row r="2414" spans="23:24" x14ac:dyDescent="0.25">
      <c r="W2414" t="s">
        <v>4022</v>
      </c>
      <c r="X2414">
        <v>2414</v>
      </c>
    </row>
    <row r="2415" spans="23:24" x14ac:dyDescent="0.25">
      <c r="W2415" t="s">
        <v>4023</v>
      </c>
      <c r="X2415">
        <v>2415</v>
      </c>
    </row>
    <row r="2416" spans="23:24" x14ac:dyDescent="0.25">
      <c r="W2416" t="s">
        <v>4024</v>
      </c>
      <c r="X2416">
        <v>2416</v>
      </c>
    </row>
    <row r="2417" spans="23:24" x14ac:dyDescent="0.25">
      <c r="W2417" t="s">
        <v>4025</v>
      </c>
      <c r="X2417">
        <v>2417</v>
      </c>
    </row>
    <row r="2418" spans="23:24" x14ac:dyDescent="0.25">
      <c r="W2418" t="s">
        <v>4026</v>
      </c>
      <c r="X2418">
        <v>2418</v>
      </c>
    </row>
    <row r="2419" spans="23:24" x14ac:dyDescent="0.25">
      <c r="W2419" t="s">
        <v>4027</v>
      </c>
      <c r="X2419">
        <v>2419</v>
      </c>
    </row>
    <row r="2420" spans="23:24" x14ac:dyDescent="0.25">
      <c r="W2420" t="s">
        <v>4028</v>
      </c>
      <c r="X2420">
        <v>2420</v>
      </c>
    </row>
    <row r="2421" spans="23:24" x14ac:dyDescent="0.25">
      <c r="W2421" t="s">
        <v>4029</v>
      </c>
      <c r="X2421">
        <v>2421</v>
      </c>
    </row>
    <row r="2422" spans="23:24" x14ac:dyDescent="0.25">
      <c r="W2422" t="s">
        <v>4030</v>
      </c>
      <c r="X2422">
        <v>2422</v>
      </c>
    </row>
    <row r="2423" spans="23:24" x14ac:dyDescent="0.25">
      <c r="W2423" t="s">
        <v>4031</v>
      </c>
      <c r="X2423">
        <v>2423</v>
      </c>
    </row>
    <row r="2424" spans="23:24" x14ac:dyDescent="0.25">
      <c r="W2424" t="s">
        <v>4032</v>
      </c>
      <c r="X2424">
        <v>2424</v>
      </c>
    </row>
    <row r="2425" spans="23:24" x14ac:dyDescent="0.25">
      <c r="W2425" t="s">
        <v>4033</v>
      </c>
      <c r="X2425">
        <v>2425</v>
      </c>
    </row>
    <row r="2426" spans="23:24" x14ac:dyDescent="0.25">
      <c r="W2426" t="s">
        <v>4034</v>
      </c>
      <c r="X2426">
        <v>2426</v>
      </c>
    </row>
    <row r="2427" spans="23:24" x14ac:dyDescent="0.25">
      <c r="W2427" t="s">
        <v>4035</v>
      </c>
      <c r="X2427">
        <v>2427</v>
      </c>
    </row>
    <row r="2428" spans="23:24" x14ac:dyDescent="0.25">
      <c r="W2428" t="s">
        <v>4036</v>
      </c>
      <c r="X2428">
        <v>2428</v>
      </c>
    </row>
    <row r="2429" spans="23:24" x14ac:dyDescent="0.25">
      <c r="W2429" t="s">
        <v>4037</v>
      </c>
      <c r="X2429">
        <v>2429</v>
      </c>
    </row>
    <row r="2430" spans="23:24" x14ac:dyDescent="0.25">
      <c r="W2430" t="s">
        <v>4038</v>
      </c>
      <c r="X2430">
        <v>2430</v>
      </c>
    </row>
    <row r="2431" spans="23:24" x14ac:dyDescent="0.25">
      <c r="W2431" t="s">
        <v>4039</v>
      </c>
      <c r="X2431">
        <v>2431</v>
      </c>
    </row>
    <row r="2432" spans="23:24" x14ac:dyDescent="0.25">
      <c r="W2432" t="s">
        <v>4040</v>
      </c>
      <c r="X2432">
        <v>2432</v>
      </c>
    </row>
    <row r="2433" spans="23:24" x14ac:dyDescent="0.25">
      <c r="W2433" t="s">
        <v>4041</v>
      </c>
      <c r="X2433">
        <v>2433</v>
      </c>
    </row>
    <row r="2434" spans="23:24" x14ac:dyDescent="0.25">
      <c r="W2434" t="s">
        <v>4042</v>
      </c>
      <c r="X2434">
        <v>2434</v>
      </c>
    </row>
    <row r="2435" spans="23:24" x14ac:dyDescent="0.25">
      <c r="W2435" t="s">
        <v>4043</v>
      </c>
      <c r="X2435">
        <v>2435</v>
      </c>
    </row>
    <row r="2436" spans="23:24" x14ac:dyDescent="0.25">
      <c r="W2436" t="s">
        <v>4044</v>
      </c>
      <c r="X2436">
        <v>2436</v>
      </c>
    </row>
    <row r="2437" spans="23:24" x14ac:dyDescent="0.25">
      <c r="W2437" t="s">
        <v>4045</v>
      </c>
      <c r="X2437">
        <v>2437</v>
      </c>
    </row>
    <row r="2438" spans="23:24" x14ac:dyDescent="0.25">
      <c r="W2438" t="s">
        <v>4046</v>
      </c>
      <c r="X2438">
        <v>2438</v>
      </c>
    </row>
    <row r="2439" spans="23:24" x14ac:dyDescent="0.25">
      <c r="W2439" t="s">
        <v>4047</v>
      </c>
      <c r="X2439">
        <v>2439</v>
      </c>
    </row>
    <row r="2440" spans="23:24" x14ac:dyDescent="0.25">
      <c r="W2440" t="s">
        <v>4048</v>
      </c>
      <c r="X2440">
        <v>2440</v>
      </c>
    </row>
    <row r="2441" spans="23:24" x14ac:dyDescent="0.25">
      <c r="W2441" t="s">
        <v>4049</v>
      </c>
      <c r="X2441">
        <v>2441</v>
      </c>
    </row>
    <row r="2442" spans="23:24" x14ac:dyDescent="0.25">
      <c r="W2442" t="s">
        <v>4050</v>
      </c>
      <c r="X2442">
        <v>2442</v>
      </c>
    </row>
    <row r="2443" spans="23:24" x14ac:dyDescent="0.25">
      <c r="W2443" t="s">
        <v>4051</v>
      </c>
      <c r="X2443">
        <v>2443</v>
      </c>
    </row>
    <row r="2444" spans="23:24" x14ac:dyDescent="0.25">
      <c r="W2444" t="s">
        <v>4052</v>
      </c>
      <c r="X2444">
        <v>2444</v>
      </c>
    </row>
    <row r="2445" spans="23:24" x14ac:dyDescent="0.25">
      <c r="W2445" t="s">
        <v>4053</v>
      </c>
      <c r="X2445">
        <v>2445</v>
      </c>
    </row>
    <row r="2446" spans="23:24" x14ac:dyDescent="0.25">
      <c r="W2446" t="s">
        <v>4054</v>
      </c>
      <c r="X2446">
        <v>2446</v>
      </c>
    </row>
    <row r="2447" spans="23:24" x14ac:dyDescent="0.25">
      <c r="W2447" t="s">
        <v>4055</v>
      </c>
      <c r="X2447">
        <v>2447</v>
      </c>
    </row>
    <row r="2448" spans="23:24" x14ac:dyDescent="0.25">
      <c r="W2448" t="s">
        <v>4056</v>
      </c>
      <c r="X2448">
        <v>2448</v>
      </c>
    </row>
    <row r="2449" spans="23:24" x14ac:dyDescent="0.25">
      <c r="W2449" t="s">
        <v>4057</v>
      </c>
      <c r="X2449">
        <v>2449</v>
      </c>
    </row>
    <row r="2450" spans="23:24" x14ac:dyDescent="0.25">
      <c r="W2450" t="s">
        <v>4058</v>
      </c>
      <c r="X2450">
        <v>2450</v>
      </c>
    </row>
    <row r="2451" spans="23:24" x14ac:dyDescent="0.25">
      <c r="W2451" t="s">
        <v>4059</v>
      </c>
      <c r="X2451">
        <v>2451</v>
      </c>
    </row>
    <row r="2452" spans="23:24" x14ac:dyDescent="0.25">
      <c r="W2452" t="s">
        <v>4060</v>
      </c>
      <c r="X2452">
        <v>2452</v>
      </c>
    </row>
    <row r="2453" spans="23:24" x14ac:dyDescent="0.25">
      <c r="W2453" t="s">
        <v>4061</v>
      </c>
      <c r="X2453">
        <v>2453</v>
      </c>
    </row>
    <row r="2454" spans="23:24" x14ac:dyDescent="0.25">
      <c r="W2454" t="s">
        <v>4062</v>
      </c>
      <c r="X2454">
        <v>2454</v>
      </c>
    </row>
    <row r="2455" spans="23:24" x14ac:dyDescent="0.25">
      <c r="W2455" t="s">
        <v>4063</v>
      </c>
      <c r="X2455">
        <v>2455</v>
      </c>
    </row>
    <row r="2456" spans="23:24" x14ac:dyDescent="0.25">
      <c r="W2456" t="s">
        <v>4064</v>
      </c>
      <c r="X2456">
        <v>2456</v>
      </c>
    </row>
    <row r="2457" spans="23:24" x14ac:dyDescent="0.25">
      <c r="W2457" t="s">
        <v>4065</v>
      </c>
      <c r="X2457">
        <v>2457</v>
      </c>
    </row>
    <row r="2458" spans="23:24" x14ac:dyDescent="0.25">
      <c r="W2458" t="s">
        <v>4066</v>
      </c>
      <c r="X2458">
        <v>2458</v>
      </c>
    </row>
    <row r="2459" spans="23:24" x14ac:dyDescent="0.25">
      <c r="W2459" t="s">
        <v>4067</v>
      </c>
      <c r="X2459">
        <v>2459</v>
      </c>
    </row>
    <row r="2460" spans="23:24" x14ac:dyDescent="0.25">
      <c r="W2460" t="s">
        <v>4068</v>
      </c>
      <c r="X2460">
        <v>2460</v>
      </c>
    </row>
    <row r="2461" spans="23:24" x14ac:dyDescent="0.25">
      <c r="W2461" t="s">
        <v>4069</v>
      </c>
      <c r="X2461">
        <v>2461</v>
      </c>
    </row>
    <row r="2462" spans="23:24" x14ac:dyDescent="0.25">
      <c r="W2462" t="s">
        <v>4070</v>
      </c>
      <c r="X2462">
        <v>2462</v>
      </c>
    </row>
    <row r="2463" spans="23:24" x14ac:dyDescent="0.25">
      <c r="W2463" t="s">
        <v>4071</v>
      </c>
      <c r="X2463">
        <v>2463</v>
      </c>
    </row>
    <row r="2464" spans="23:24" x14ac:dyDescent="0.25">
      <c r="W2464" t="s">
        <v>4072</v>
      </c>
      <c r="X2464">
        <v>2464</v>
      </c>
    </row>
    <row r="2465" spans="23:24" x14ac:dyDescent="0.25">
      <c r="W2465" t="s">
        <v>4073</v>
      </c>
      <c r="X2465">
        <v>2465</v>
      </c>
    </row>
    <row r="2466" spans="23:24" x14ac:dyDescent="0.25">
      <c r="W2466" t="s">
        <v>4074</v>
      </c>
      <c r="X2466">
        <v>2466</v>
      </c>
    </row>
    <row r="2467" spans="23:24" x14ac:dyDescent="0.25">
      <c r="W2467" t="s">
        <v>4075</v>
      </c>
      <c r="X2467">
        <v>2467</v>
      </c>
    </row>
    <row r="2468" spans="23:24" x14ac:dyDescent="0.25">
      <c r="W2468" t="s">
        <v>4076</v>
      </c>
      <c r="X2468">
        <v>2468</v>
      </c>
    </row>
    <row r="2469" spans="23:24" x14ac:dyDescent="0.25">
      <c r="W2469" t="s">
        <v>4077</v>
      </c>
      <c r="X2469">
        <v>2469</v>
      </c>
    </row>
    <row r="2470" spans="23:24" x14ac:dyDescent="0.25">
      <c r="W2470" t="s">
        <v>4078</v>
      </c>
      <c r="X2470">
        <v>2470</v>
      </c>
    </row>
    <row r="2471" spans="23:24" x14ac:dyDescent="0.25">
      <c r="W2471" t="s">
        <v>4079</v>
      </c>
      <c r="X2471">
        <v>2471</v>
      </c>
    </row>
    <row r="2472" spans="23:24" x14ac:dyDescent="0.25">
      <c r="W2472" t="s">
        <v>4080</v>
      </c>
      <c r="X2472">
        <v>2472</v>
      </c>
    </row>
    <row r="2473" spans="23:24" x14ac:dyDescent="0.25">
      <c r="W2473" t="s">
        <v>4081</v>
      </c>
      <c r="X2473">
        <v>2473</v>
      </c>
    </row>
    <row r="2474" spans="23:24" x14ac:dyDescent="0.25">
      <c r="W2474" t="s">
        <v>4082</v>
      </c>
      <c r="X2474">
        <v>2474</v>
      </c>
    </row>
    <row r="2475" spans="23:24" x14ac:dyDescent="0.25">
      <c r="W2475" t="s">
        <v>4083</v>
      </c>
      <c r="X2475">
        <v>2475</v>
      </c>
    </row>
    <row r="2476" spans="23:24" x14ac:dyDescent="0.25">
      <c r="W2476" t="s">
        <v>4084</v>
      </c>
      <c r="X2476">
        <v>2476</v>
      </c>
    </row>
    <row r="2477" spans="23:24" x14ac:dyDescent="0.25">
      <c r="W2477" t="s">
        <v>4085</v>
      </c>
      <c r="X2477">
        <v>2477</v>
      </c>
    </row>
    <row r="2478" spans="23:24" x14ac:dyDescent="0.25">
      <c r="W2478" t="s">
        <v>4086</v>
      </c>
      <c r="X2478">
        <v>2478</v>
      </c>
    </row>
    <row r="2479" spans="23:24" x14ac:dyDescent="0.25">
      <c r="W2479" t="s">
        <v>4087</v>
      </c>
      <c r="X2479">
        <v>2479</v>
      </c>
    </row>
    <row r="2480" spans="23:24" x14ac:dyDescent="0.25">
      <c r="W2480" t="s">
        <v>4088</v>
      </c>
      <c r="X2480">
        <v>2480</v>
      </c>
    </row>
    <row r="2481" spans="23:24" x14ac:dyDescent="0.25">
      <c r="W2481" t="s">
        <v>4089</v>
      </c>
      <c r="X2481">
        <v>2481</v>
      </c>
    </row>
    <row r="2482" spans="23:24" x14ac:dyDescent="0.25">
      <c r="W2482" t="s">
        <v>4090</v>
      </c>
      <c r="X2482">
        <v>2482</v>
      </c>
    </row>
    <row r="2483" spans="23:24" x14ac:dyDescent="0.25">
      <c r="W2483" t="s">
        <v>4091</v>
      </c>
      <c r="X2483">
        <v>2483</v>
      </c>
    </row>
    <row r="2484" spans="23:24" x14ac:dyDescent="0.25">
      <c r="W2484" t="s">
        <v>4092</v>
      </c>
      <c r="X2484">
        <v>2484</v>
      </c>
    </row>
    <row r="2485" spans="23:24" x14ac:dyDescent="0.25">
      <c r="W2485" t="s">
        <v>4093</v>
      </c>
      <c r="X2485">
        <v>2485</v>
      </c>
    </row>
    <row r="2486" spans="23:24" x14ac:dyDescent="0.25">
      <c r="W2486" t="s">
        <v>4094</v>
      </c>
      <c r="X2486">
        <v>2486</v>
      </c>
    </row>
    <row r="2487" spans="23:24" x14ac:dyDescent="0.25">
      <c r="W2487" t="s">
        <v>4095</v>
      </c>
      <c r="X2487">
        <v>2487</v>
      </c>
    </row>
    <row r="2488" spans="23:24" x14ac:dyDescent="0.25">
      <c r="W2488" t="s">
        <v>4096</v>
      </c>
      <c r="X2488">
        <v>2488</v>
      </c>
    </row>
    <row r="2489" spans="23:24" x14ac:dyDescent="0.25">
      <c r="W2489" t="s">
        <v>4097</v>
      </c>
      <c r="X2489">
        <v>2489</v>
      </c>
    </row>
    <row r="2490" spans="23:24" x14ac:dyDescent="0.25">
      <c r="W2490" t="s">
        <v>4098</v>
      </c>
      <c r="X2490">
        <v>2490</v>
      </c>
    </row>
    <row r="2491" spans="23:24" x14ac:dyDescent="0.25">
      <c r="W2491" t="s">
        <v>4099</v>
      </c>
      <c r="X2491">
        <v>2491</v>
      </c>
    </row>
    <row r="2492" spans="23:24" x14ac:dyDescent="0.25">
      <c r="W2492" t="s">
        <v>4100</v>
      </c>
      <c r="X2492">
        <v>2492</v>
      </c>
    </row>
    <row r="2493" spans="23:24" x14ac:dyDescent="0.25">
      <c r="W2493" t="s">
        <v>4101</v>
      </c>
      <c r="X2493">
        <v>2493</v>
      </c>
    </row>
    <row r="2494" spans="23:24" x14ac:dyDescent="0.25">
      <c r="W2494" t="s">
        <v>4102</v>
      </c>
      <c r="X2494">
        <v>2494</v>
      </c>
    </row>
    <row r="2495" spans="23:24" x14ac:dyDescent="0.25">
      <c r="W2495" t="s">
        <v>4103</v>
      </c>
      <c r="X2495">
        <v>2495</v>
      </c>
    </row>
    <row r="2496" spans="23:24" x14ac:dyDescent="0.25">
      <c r="W2496" t="s">
        <v>4104</v>
      </c>
      <c r="X2496">
        <v>2496</v>
      </c>
    </row>
    <row r="2497" spans="23:24" x14ac:dyDescent="0.25">
      <c r="W2497" t="s">
        <v>4105</v>
      </c>
      <c r="X2497">
        <v>2497</v>
      </c>
    </row>
    <row r="2498" spans="23:24" x14ac:dyDescent="0.25">
      <c r="W2498" t="s">
        <v>4106</v>
      </c>
      <c r="X2498">
        <v>2498</v>
      </c>
    </row>
    <row r="2499" spans="23:24" x14ac:dyDescent="0.25">
      <c r="W2499" t="s">
        <v>4107</v>
      </c>
      <c r="X2499">
        <v>2499</v>
      </c>
    </row>
    <row r="2500" spans="23:24" x14ac:dyDescent="0.25">
      <c r="W2500" t="s">
        <v>4108</v>
      </c>
      <c r="X2500">
        <v>2500</v>
      </c>
    </row>
    <row r="2501" spans="23:24" x14ac:dyDescent="0.25">
      <c r="W2501" t="s">
        <v>4109</v>
      </c>
      <c r="X2501">
        <v>2501</v>
      </c>
    </row>
    <row r="2502" spans="23:24" x14ac:dyDescent="0.25">
      <c r="W2502" t="s">
        <v>4110</v>
      </c>
      <c r="X2502">
        <v>2502</v>
      </c>
    </row>
    <row r="2503" spans="23:24" x14ac:dyDescent="0.25">
      <c r="W2503" t="s">
        <v>4111</v>
      </c>
      <c r="X2503">
        <v>2503</v>
      </c>
    </row>
    <row r="2504" spans="23:24" x14ac:dyDescent="0.25">
      <c r="W2504" t="s">
        <v>4112</v>
      </c>
      <c r="X2504">
        <v>2504</v>
      </c>
    </row>
    <row r="2505" spans="23:24" x14ac:dyDescent="0.25">
      <c r="W2505" t="s">
        <v>4113</v>
      </c>
      <c r="X2505">
        <v>2505</v>
      </c>
    </row>
    <row r="2506" spans="23:24" x14ac:dyDescent="0.25">
      <c r="W2506" t="s">
        <v>4114</v>
      </c>
      <c r="X2506">
        <v>2506</v>
      </c>
    </row>
    <row r="2507" spans="23:24" x14ac:dyDescent="0.25">
      <c r="W2507" t="s">
        <v>4115</v>
      </c>
      <c r="X2507">
        <v>2507</v>
      </c>
    </row>
    <row r="2508" spans="23:24" x14ac:dyDescent="0.25">
      <c r="W2508" t="s">
        <v>4116</v>
      </c>
      <c r="X2508">
        <v>2508</v>
      </c>
    </row>
    <row r="2509" spans="23:24" x14ac:dyDescent="0.25">
      <c r="W2509" t="s">
        <v>4117</v>
      </c>
      <c r="X2509">
        <v>2509</v>
      </c>
    </row>
    <row r="2510" spans="23:24" x14ac:dyDescent="0.25">
      <c r="W2510" t="s">
        <v>4118</v>
      </c>
      <c r="X2510">
        <v>2510</v>
      </c>
    </row>
    <row r="2511" spans="23:24" x14ac:dyDescent="0.25">
      <c r="W2511" t="s">
        <v>4119</v>
      </c>
      <c r="X2511">
        <v>2511</v>
      </c>
    </row>
    <row r="2512" spans="23:24" x14ac:dyDescent="0.25">
      <c r="W2512" t="s">
        <v>4120</v>
      </c>
      <c r="X2512">
        <v>2512</v>
      </c>
    </row>
    <row r="2513" spans="23:24" x14ac:dyDescent="0.25">
      <c r="W2513" t="s">
        <v>4121</v>
      </c>
      <c r="X2513">
        <v>2513</v>
      </c>
    </row>
    <row r="2514" spans="23:24" x14ac:dyDescent="0.25">
      <c r="W2514" t="s">
        <v>4122</v>
      </c>
      <c r="X2514">
        <v>2514</v>
      </c>
    </row>
    <row r="2515" spans="23:24" x14ac:dyDescent="0.25">
      <c r="W2515" t="s">
        <v>4123</v>
      </c>
      <c r="X2515">
        <v>2515</v>
      </c>
    </row>
    <row r="2516" spans="23:24" x14ac:dyDescent="0.25">
      <c r="W2516" t="s">
        <v>4124</v>
      </c>
      <c r="X2516">
        <v>2516</v>
      </c>
    </row>
    <row r="2517" spans="23:24" x14ac:dyDescent="0.25">
      <c r="W2517" t="s">
        <v>4125</v>
      </c>
      <c r="X2517">
        <v>2517</v>
      </c>
    </row>
    <row r="2518" spans="23:24" x14ac:dyDescent="0.25">
      <c r="W2518" t="s">
        <v>4126</v>
      </c>
      <c r="X2518">
        <v>2518</v>
      </c>
    </row>
    <row r="2519" spans="23:24" x14ac:dyDescent="0.25">
      <c r="W2519" t="s">
        <v>4127</v>
      </c>
      <c r="X2519">
        <v>2519</v>
      </c>
    </row>
    <row r="2520" spans="23:24" x14ac:dyDescent="0.25">
      <c r="W2520" t="s">
        <v>4128</v>
      </c>
      <c r="X2520">
        <v>2520</v>
      </c>
    </row>
    <row r="2521" spans="23:24" x14ac:dyDescent="0.25">
      <c r="W2521" t="s">
        <v>4129</v>
      </c>
      <c r="X2521">
        <v>2521</v>
      </c>
    </row>
    <row r="2522" spans="23:24" x14ac:dyDescent="0.25">
      <c r="W2522" t="s">
        <v>4130</v>
      </c>
      <c r="X2522">
        <v>2522</v>
      </c>
    </row>
    <row r="2523" spans="23:24" x14ac:dyDescent="0.25">
      <c r="W2523" t="s">
        <v>4131</v>
      </c>
      <c r="X2523">
        <v>2523</v>
      </c>
    </row>
    <row r="2524" spans="23:24" x14ac:dyDescent="0.25">
      <c r="W2524" t="s">
        <v>4132</v>
      </c>
      <c r="X2524">
        <v>2524</v>
      </c>
    </row>
    <row r="2525" spans="23:24" x14ac:dyDescent="0.25">
      <c r="W2525" t="s">
        <v>4133</v>
      </c>
      <c r="X2525">
        <v>2525</v>
      </c>
    </row>
    <row r="2526" spans="23:24" x14ac:dyDescent="0.25">
      <c r="W2526" t="s">
        <v>4134</v>
      </c>
      <c r="X2526">
        <v>2526</v>
      </c>
    </row>
    <row r="2527" spans="23:24" x14ac:dyDescent="0.25">
      <c r="W2527" t="s">
        <v>4135</v>
      </c>
      <c r="X2527">
        <v>2527</v>
      </c>
    </row>
    <row r="2528" spans="23:24" x14ac:dyDescent="0.25">
      <c r="W2528" t="s">
        <v>4136</v>
      </c>
      <c r="X2528">
        <v>2528</v>
      </c>
    </row>
    <row r="2529" spans="23:24" x14ac:dyDescent="0.25">
      <c r="W2529" t="s">
        <v>4137</v>
      </c>
      <c r="X2529">
        <v>2529</v>
      </c>
    </row>
    <row r="2530" spans="23:24" x14ac:dyDescent="0.25">
      <c r="W2530" t="s">
        <v>4138</v>
      </c>
      <c r="X2530">
        <v>2530</v>
      </c>
    </row>
    <row r="2531" spans="23:24" x14ac:dyDescent="0.25">
      <c r="W2531" t="s">
        <v>4139</v>
      </c>
      <c r="X2531">
        <v>2531</v>
      </c>
    </row>
    <row r="2532" spans="23:24" x14ac:dyDescent="0.25">
      <c r="W2532" t="s">
        <v>4140</v>
      </c>
      <c r="X2532">
        <v>2532</v>
      </c>
    </row>
    <row r="2533" spans="23:24" x14ac:dyDescent="0.25">
      <c r="W2533" t="s">
        <v>4141</v>
      </c>
      <c r="X2533">
        <v>2533</v>
      </c>
    </row>
    <row r="2534" spans="23:24" x14ac:dyDescent="0.25">
      <c r="W2534" t="s">
        <v>4142</v>
      </c>
      <c r="X2534">
        <v>2534</v>
      </c>
    </row>
    <row r="2535" spans="23:24" x14ac:dyDescent="0.25">
      <c r="W2535" t="s">
        <v>4143</v>
      </c>
      <c r="X2535">
        <v>2535</v>
      </c>
    </row>
    <row r="2536" spans="23:24" x14ac:dyDescent="0.25">
      <c r="W2536" t="s">
        <v>4144</v>
      </c>
      <c r="X2536">
        <v>2536</v>
      </c>
    </row>
    <row r="2537" spans="23:24" x14ac:dyDescent="0.25">
      <c r="W2537" t="s">
        <v>4145</v>
      </c>
      <c r="X2537">
        <v>2537</v>
      </c>
    </row>
    <row r="2538" spans="23:24" x14ac:dyDescent="0.25">
      <c r="W2538" t="s">
        <v>4146</v>
      </c>
      <c r="X2538">
        <v>2538</v>
      </c>
    </row>
    <row r="2539" spans="23:24" x14ac:dyDescent="0.25">
      <c r="W2539" t="s">
        <v>4147</v>
      </c>
      <c r="X2539">
        <v>2539</v>
      </c>
    </row>
    <row r="2540" spans="23:24" x14ac:dyDescent="0.25">
      <c r="W2540" t="s">
        <v>4148</v>
      </c>
      <c r="X2540">
        <v>2540</v>
      </c>
    </row>
    <row r="2541" spans="23:24" x14ac:dyDescent="0.25">
      <c r="W2541" t="s">
        <v>4149</v>
      </c>
      <c r="X2541">
        <v>2541</v>
      </c>
    </row>
    <row r="2542" spans="23:24" x14ac:dyDescent="0.25">
      <c r="W2542" t="s">
        <v>4150</v>
      </c>
      <c r="X2542">
        <v>2542</v>
      </c>
    </row>
    <row r="2543" spans="23:24" x14ac:dyDescent="0.25">
      <c r="W2543" t="s">
        <v>4151</v>
      </c>
      <c r="X2543">
        <v>2543</v>
      </c>
    </row>
    <row r="2544" spans="23:24" x14ac:dyDescent="0.25">
      <c r="W2544" t="s">
        <v>4152</v>
      </c>
      <c r="X2544">
        <v>2544</v>
      </c>
    </row>
    <row r="2545" spans="23:24" x14ac:dyDescent="0.25">
      <c r="W2545" t="s">
        <v>4153</v>
      </c>
      <c r="X2545">
        <v>2545</v>
      </c>
    </row>
    <row r="2546" spans="23:24" x14ac:dyDescent="0.25">
      <c r="W2546" t="s">
        <v>4154</v>
      </c>
      <c r="X2546">
        <v>2546</v>
      </c>
    </row>
    <row r="2547" spans="23:24" x14ac:dyDescent="0.25">
      <c r="W2547" t="s">
        <v>4155</v>
      </c>
      <c r="X2547">
        <v>2547</v>
      </c>
    </row>
    <row r="2548" spans="23:24" x14ac:dyDescent="0.25">
      <c r="W2548" t="s">
        <v>4156</v>
      </c>
      <c r="X2548">
        <v>2548</v>
      </c>
    </row>
    <row r="2549" spans="23:24" x14ac:dyDescent="0.25">
      <c r="W2549" t="s">
        <v>4157</v>
      </c>
      <c r="X2549">
        <v>2549</v>
      </c>
    </row>
    <row r="2550" spans="23:24" x14ac:dyDescent="0.25">
      <c r="W2550" t="s">
        <v>4158</v>
      </c>
      <c r="X2550">
        <v>2550</v>
      </c>
    </row>
    <row r="2551" spans="23:24" x14ac:dyDescent="0.25">
      <c r="W2551" t="s">
        <v>4159</v>
      </c>
      <c r="X2551">
        <v>2551</v>
      </c>
    </row>
    <row r="2552" spans="23:24" x14ac:dyDescent="0.25">
      <c r="W2552" t="s">
        <v>4160</v>
      </c>
      <c r="X2552">
        <v>2552</v>
      </c>
    </row>
    <row r="2553" spans="23:24" x14ac:dyDescent="0.25">
      <c r="W2553" t="s">
        <v>4161</v>
      </c>
      <c r="X2553">
        <v>2553</v>
      </c>
    </row>
    <row r="2554" spans="23:24" x14ac:dyDescent="0.25">
      <c r="W2554" t="s">
        <v>4162</v>
      </c>
      <c r="X2554">
        <v>2554</v>
      </c>
    </row>
    <row r="2555" spans="23:24" x14ac:dyDescent="0.25">
      <c r="W2555" t="s">
        <v>4163</v>
      </c>
      <c r="X2555">
        <v>2555</v>
      </c>
    </row>
    <row r="2556" spans="23:24" x14ac:dyDescent="0.25">
      <c r="W2556" t="s">
        <v>4164</v>
      </c>
      <c r="X2556">
        <v>2556</v>
      </c>
    </row>
    <row r="2557" spans="23:24" x14ac:dyDescent="0.25">
      <c r="W2557" t="s">
        <v>4165</v>
      </c>
      <c r="X2557">
        <v>2557</v>
      </c>
    </row>
    <row r="2558" spans="23:24" x14ac:dyDescent="0.25">
      <c r="W2558" t="s">
        <v>4166</v>
      </c>
      <c r="X2558">
        <v>2558</v>
      </c>
    </row>
    <row r="2559" spans="23:24" x14ac:dyDescent="0.25">
      <c r="W2559" t="s">
        <v>4167</v>
      </c>
      <c r="X2559">
        <v>2559</v>
      </c>
    </row>
    <row r="2560" spans="23:24" x14ac:dyDescent="0.25">
      <c r="W2560" t="s">
        <v>4168</v>
      </c>
      <c r="X2560">
        <v>2560</v>
      </c>
    </row>
    <row r="2561" spans="23:24" x14ac:dyDescent="0.25">
      <c r="W2561" t="s">
        <v>4169</v>
      </c>
      <c r="X2561">
        <v>2561</v>
      </c>
    </row>
    <row r="2562" spans="23:24" x14ac:dyDescent="0.25">
      <c r="W2562" t="s">
        <v>4170</v>
      </c>
      <c r="X2562">
        <v>2562</v>
      </c>
    </row>
    <row r="2563" spans="23:24" x14ac:dyDescent="0.25">
      <c r="W2563" t="s">
        <v>4171</v>
      </c>
      <c r="X2563">
        <v>2563</v>
      </c>
    </row>
    <row r="2564" spans="23:24" x14ac:dyDescent="0.25">
      <c r="W2564" t="s">
        <v>4172</v>
      </c>
      <c r="X2564">
        <v>2564</v>
      </c>
    </row>
    <row r="2565" spans="23:24" x14ac:dyDescent="0.25">
      <c r="W2565" t="s">
        <v>4173</v>
      </c>
      <c r="X2565">
        <v>2565</v>
      </c>
    </row>
    <row r="2566" spans="23:24" x14ac:dyDescent="0.25">
      <c r="W2566" t="s">
        <v>4174</v>
      </c>
      <c r="X2566">
        <v>2566</v>
      </c>
    </row>
    <row r="2567" spans="23:24" x14ac:dyDescent="0.25">
      <c r="W2567" t="s">
        <v>4175</v>
      </c>
      <c r="X2567">
        <v>2567</v>
      </c>
    </row>
    <row r="2568" spans="23:24" x14ac:dyDescent="0.25">
      <c r="W2568" t="s">
        <v>4176</v>
      </c>
      <c r="X2568">
        <v>2568</v>
      </c>
    </row>
    <row r="2569" spans="23:24" x14ac:dyDescent="0.25">
      <c r="W2569" t="s">
        <v>4177</v>
      </c>
      <c r="X2569">
        <v>2569</v>
      </c>
    </row>
    <row r="2570" spans="23:24" x14ac:dyDescent="0.25">
      <c r="W2570" t="s">
        <v>4178</v>
      </c>
      <c r="X2570">
        <v>2570</v>
      </c>
    </row>
    <row r="2571" spans="23:24" x14ac:dyDescent="0.25">
      <c r="W2571" t="s">
        <v>4179</v>
      </c>
      <c r="X2571">
        <v>2571</v>
      </c>
    </row>
    <row r="2572" spans="23:24" x14ac:dyDescent="0.25">
      <c r="W2572" t="s">
        <v>4180</v>
      </c>
      <c r="X2572">
        <v>2572</v>
      </c>
    </row>
    <row r="2573" spans="23:24" x14ac:dyDescent="0.25">
      <c r="W2573" t="s">
        <v>4181</v>
      </c>
      <c r="X2573">
        <v>2573</v>
      </c>
    </row>
    <row r="2574" spans="23:24" x14ac:dyDescent="0.25">
      <c r="W2574" t="s">
        <v>4182</v>
      </c>
      <c r="X2574">
        <v>2574</v>
      </c>
    </row>
    <row r="2575" spans="23:24" x14ac:dyDescent="0.25">
      <c r="W2575" t="s">
        <v>4183</v>
      </c>
      <c r="X2575">
        <v>2575</v>
      </c>
    </row>
    <row r="2576" spans="23:24" x14ac:dyDescent="0.25">
      <c r="W2576" t="s">
        <v>4184</v>
      </c>
      <c r="X2576">
        <v>2576</v>
      </c>
    </row>
    <row r="2577" spans="23:24" x14ac:dyDescent="0.25">
      <c r="W2577" t="s">
        <v>4185</v>
      </c>
      <c r="X2577">
        <v>2577</v>
      </c>
    </row>
    <row r="2578" spans="23:24" x14ac:dyDescent="0.25">
      <c r="W2578" t="s">
        <v>4186</v>
      </c>
      <c r="X2578">
        <v>2578</v>
      </c>
    </row>
    <row r="2579" spans="23:24" x14ac:dyDescent="0.25">
      <c r="W2579" t="s">
        <v>4187</v>
      </c>
      <c r="X2579">
        <v>2579</v>
      </c>
    </row>
    <row r="2580" spans="23:24" x14ac:dyDescent="0.25">
      <c r="W2580" t="s">
        <v>4188</v>
      </c>
      <c r="X2580">
        <v>2580</v>
      </c>
    </row>
    <row r="2581" spans="23:24" x14ac:dyDescent="0.25">
      <c r="W2581" t="s">
        <v>4189</v>
      </c>
      <c r="X2581">
        <v>2581</v>
      </c>
    </row>
    <row r="2582" spans="23:24" x14ac:dyDescent="0.25">
      <c r="W2582" t="s">
        <v>4190</v>
      </c>
      <c r="X2582">
        <v>2582</v>
      </c>
    </row>
    <row r="2583" spans="23:24" x14ac:dyDescent="0.25">
      <c r="W2583" t="s">
        <v>4191</v>
      </c>
      <c r="X2583">
        <v>2583</v>
      </c>
    </row>
    <row r="2584" spans="23:24" x14ac:dyDescent="0.25">
      <c r="W2584" t="s">
        <v>4192</v>
      </c>
      <c r="X2584">
        <v>2584</v>
      </c>
    </row>
    <row r="2585" spans="23:24" x14ac:dyDescent="0.25">
      <c r="W2585" t="s">
        <v>4193</v>
      </c>
      <c r="X2585">
        <v>2585</v>
      </c>
    </row>
    <row r="2586" spans="23:24" x14ac:dyDescent="0.25">
      <c r="W2586" t="s">
        <v>4194</v>
      </c>
      <c r="X2586">
        <v>2586</v>
      </c>
    </row>
    <row r="2587" spans="23:24" x14ac:dyDescent="0.25">
      <c r="W2587" t="s">
        <v>4195</v>
      </c>
      <c r="X2587">
        <v>2587</v>
      </c>
    </row>
    <row r="2588" spans="23:24" x14ac:dyDescent="0.25">
      <c r="W2588" t="s">
        <v>4196</v>
      </c>
      <c r="X2588">
        <v>2588</v>
      </c>
    </row>
    <row r="2589" spans="23:24" x14ac:dyDescent="0.25">
      <c r="W2589" t="s">
        <v>4197</v>
      </c>
      <c r="X2589">
        <v>2589</v>
      </c>
    </row>
    <row r="2590" spans="23:24" x14ac:dyDescent="0.25">
      <c r="W2590" t="s">
        <v>4198</v>
      </c>
      <c r="X2590">
        <v>2590</v>
      </c>
    </row>
    <row r="2591" spans="23:24" x14ac:dyDescent="0.25">
      <c r="W2591" t="s">
        <v>4199</v>
      </c>
      <c r="X2591">
        <v>2591</v>
      </c>
    </row>
    <row r="2592" spans="23:24" x14ac:dyDescent="0.25">
      <c r="W2592" t="s">
        <v>4200</v>
      </c>
      <c r="X2592">
        <v>2592</v>
      </c>
    </row>
    <row r="2593" spans="23:24" x14ac:dyDescent="0.25">
      <c r="W2593" t="s">
        <v>4201</v>
      </c>
      <c r="X2593">
        <v>2593</v>
      </c>
    </row>
    <row r="2594" spans="23:24" x14ac:dyDescent="0.25">
      <c r="W2594" t="s">
        <v>4202</v>
      </c>
      <c r="X2594">
        <v>2594</v>
      </c>
    </row>
    <row r="2595" spans="23:24" x14ac:dyDescent="0.25">
      <c r="W2595" t="s">
        <v>4203</v>
      </c>
      <c r="X2595">
        <v>2595</v>
      </c>
    </row>
    <row r="2596" spans="23:24" x14ac:dyDescent="0.25">
      <c r="W2596" t="s">
        <v>4204</v>
      </c>
      <c r="X2596">
        <v>2596</v>
      </c>
    </row>
    <row r="2597" spans="23:24" x14ac:dyDescent="0.25">
      <c r="W2597" t="s">
        <v>4205</v>
      </c>
      <c r="X2597">
        <v>2597</v>
      </c>
    </row>
    <row r="2598" spans="23:24" x14ac:dyDescent="0.25">
      <c r="W2598" t="s">
        <v>4206</v>
      </c>
      <c r="X2598">
        <v>2598</v>
      </c>
    </row>
    <row r="2599" spans="23:24" x14ac:dyDescent="0.25">
      <c r="W2599" t="s">
        <v>4207</v>
      </c>
      <c r="X2599">
        <v>2599</v>
      </c>
    </row>
    <row r="2600" spans="23:24" x14ac:dyDescent="0.25">
      <c r="W2600" t="s">
        <v>4208</v>
      </c>
      <c r="X2600">
        <v>2600</v>
      </c>
    </row>
    <row r="2601" spans="23:24" x14ac:dyDescent="0.25">
      <c r="W2601" t="s">
        <v>4209</v>
      </c>
      <c r="X2601">
        <v>2601</v>
      </c>
    </row>
    <row r="2602" spans="23:24" x14ac:dyDescent="0.25">
      <c r="W2602" t="s">
        <v>4210</v>
      </c>
      <c r="X2602">
        <v>2602</v>
      </c>
    </row>
    <row r="2603" spans="23:24" x14ac:dyDescent="0.25">
      <c r="W2603" t="s">
        <v>4211</v>
      </c>
      <c r="X2603">
        <v>2603</v>
      </c>
    </row>
    <row r="2604" spans="23:24" x14ac:dyDescent="0.25">
      <c r="W2604" t="s">
        <v>4212</v>
      </c>
      <c r="X2604">
        <v>2604</v>
      </c>
    </row>
    <row r="2605" spans="23:24" x14ac:dyDescent="0.25">
      <c r="W2605" t="s">
        <v>4213</v>
      </c>
      <c r="X2605">
        <v>2605</v>
      </c>
    </row>
    <row r="2606" spans="23:24" x14ac:dyDescent="0.25">
      <c r="W2606" t="s">
        <v>4214</v>
      </c>
      <c r="X2606">
        <v>2606</v>
      </c>
    </row>
    <row r="2607" spans="23:24" x14ac:dyDescent="0.25">
      <c r="W2607" t="s">
        <v>4215</v>
      </c>
      <c r="X2607">
        <v>2607</v>
      </c>
    </row>
    <row r="2608" spans="23:24" x14ac:dyDescent="0.25">
      <c r="W2608" t="s">
        <v>4216</v>
      </c>
      <c r="X2608">
        <v>2608</v>
      </c>
    </row>
    <row r="2609" spans="23:24" x14ac:dyDescent="0.25">
      <c r="W2609" t="s">
        <v>4217</v>
      </c>
      <c r="X2609">
        <v>2609</v>
      </c>
    </row>
    <row r="2610" spans="23:24" x14ac:dyDescent="0.25">
      <c r="W2610" t="s">
        <v>4218</v>
      </c>
      <c r="X2610">
        <v>2610</v>
      </c>
    </row>
    <row r="2611" spans="23:24" x14ac:dyDescent="0.25">
      <c r="W2611" t="s">
        <v>4219</v>
      </c>
      <c r="X2611">
        <v>2611</v>
      </c>
    </row>
    <row r="2612" spans="23:24" x14ac:dyDescent="0.25">
      <c r="W2612" t="s">
        <v>4220</v>
      </c>
      <c r="X2612">
        <v>2612</v>
      </c>
    </row>
    <row r="2613" spans="23:24" x14ac:dyDescent="0.25">
      <c r="W2613" t="s">
        <v>4221</v>
      </c>
      <c r="X2613">
        <v>2613</v>
      </c>
    </row>
    <row r="2614" spans="23:24" x14ac:dyDescent="0.25">
      <c r="W2614" t="s">
        <v>4222</v>
      </c>
      <c r="X2614">
        <v>2614</v>
      </c>
    </row>
    <row r="2615" spans="23:24" x14ac:dyDescent="0.25">
      <c r="W2615" t="s">
        <v>4223</v>
      </c>
      <c r="X2615">
        <v>2615</v>
      </c>
    </row>
    <row r="2616" spans="23:24" x14ac:dyDescent="0.25">
      <c r="W2616" t="s">
        <v>4224</v>
      </c>
      <c r="X2616">
        <v>2616</v>
      </c>
    </row>
    <row r="2617" spans="23:24" x14ac:dyDescent="0.25">
      <c r="W2617" t="s">
        <v>4225</v>
      </c>
      <c r="X2617">
        <v>2617</v>
      </c>
    </row>
    <row r="2618" spans="23:24" x14ac:dyDescent="0.25">
      <c r="W2618" t="s">
        <v>4226</v>
      </c>
      <c r="X2618">
        <v>2618</v>
      </c>
    </row>
    <row r="2619" spans="23:24" x14ac:dyDescent="0.25">
      <c r="W2619" t="s">
        <v>4227</v>
      </c>
      <c r="X2619">
        <v>2619</v>
      </c>
    </row>
    <row r="2620" spans="23:24" x14ac:dyDescent="0.25">
      <c r="W2620" t="s">
        <v>4228</v>
      </c>
      <c r="X2620">
        <v>2620</v>
      </c>
    </row>
    <row r="2621" spans="23:24" x14ac:dyDescent="0.25">
      <c r="W2621" t="s">
        <v>4229</v>
      </c>
      <c r="X2621">
        <v>2621</v>
      </c>
    </row>
    <row r="2622" spans="23:24" x14ac:dyDescent="0.25">
      <c r="W2622" t="s">
        <v>4230</v>
      </c>
      <c r="X2622">
        <v>2622</v>
      </c>
    </row>
    <row r="2623" spans="23:24" x14ac:dyDescent="0.25">
      <c r="W2623" t="s">
        <v>4231</v>
      </c>
      <c r="X2623">
        <v>2623</v>
      </c>
    </row>
    <row r="2624" spans="23:24" x14ac:dyDescent="0.25">
      <c r="W2624" t="s">
        <v>4232</v>
      </c>
      <c r="X2624">
        <v>2624</v>
      </c>
    </row>
    <row r="2625" spans="23:24" x14ac:dyDescent="0.25">
      <c r="W2625" t="s">
        <v>4233</v>
      </c>
      <c r="X2625">
        <v>2625</v>
      </c>
    </row>
    <row r="2626" spans="23:24" x14ac:dyDescent="0.25">
      <c r="W2626" t="s">
        <v>4234</v>
      </c>
      <c r="X2626">
        <v>2626</v>
      </c>
    </row>
    <row r="2627" spans="23:24" x14ac:dyDescent="0.25">
      <c r="W2627" t="s">
        <v>4235</v>
      </c>
      <c r="X2627">
        <v>2627</v>
      </c>
    </row>
    <row r="2628" spans="23:24" x14ac:dyDescent="0.25">
      <c r="W2628" t="s">
        <v>4236</v>
      </c>
      <c r="X2628">
        <v>2628</v>
      </c>
    </row>
    <row r="2629" spans="23:24" x14ac:dyDescent="0.25">
      <c r="W2629" t="s">
        <v>4237</v>
      </c>
      <c r="X2629">
        <v>2629</v>
      </c>
    </row>
    <row r="2630" spans="23:24" x14ac:dyDescent="0.25">
      <c r="W2630" t="s">
        <v>4238</v>
      </c>
      <c r="X2630">
        <v>2630</v>
      </c>
    </row>
    <row r="2631" spans="23:24" x14ac:dyDescent="0.25">
      <c r="W2631" t="s">
        <v>4239</v>
      </c>
      <c r="X2631">
        <v>2631</v>
      </c>
    </row>
    <row r="2632" spans="23:24" x14ac:dyDescent="0.25">
      <c r="W2632" t="s">
        <v>4240</v>
      </c>
      <c r="X2632">
        <v>2632</v>
      </c>
    </row>
    <row r="2633" spans="23:24" x14ac:dyDescent="0.25">
      <c r="W2633" t="s">
        <v>4241</v>
      </c>
      <c r="X2633">
        <v>2633</v>
      </c>
    </row>
    <row r="2634" spans="23:24" x14ac:dyDescent="0.25">
      <c r="W2634" t="s">
        <v>4242</v>
      </c>
      <c r="X2634">
        <v>2634</v>
      </c>
    </row>
    <row r="2635" spans="23:24" x14ac:dyDescent="0.25">
      <c r="W2635" t="s">
        <v>4243</v>
      </c>
      <c r="X2635">
        <v>2635</v>
      </c>
    </row>
    <row r="2636" spans="23:24" x14ac:dyDescent="0.25">
      <c r="W2636" t="s">
        <v>4244</v>
      </c>
      <c r="X2636">
        <v>2636</v>
      </c>
    </row>
    <row r="2637" spans="23:24" x14ac:dyDescent="0.25">
      <c r="W2637" t="s">
        <v>4245</v>
      </c>
      <c r="X2637">
        <v>2637</v>
      </c>
    </row>
    <row r="2638" spans="23:24" x14ac:dyDescent="0.25">
      <c r="W2638" t="s">
        <v>4246</v>
      </c>
      <c r="X2638">
        <v>2638</v>
      </c>
    </row>
    <row r="2639" spans="23:24" x14ac:dyDescent="0.25">
      <c r="W2639" t="s">
        <v>4247</v>
      </c>
      <c r="X2639">
        <v>2639</v>
      </c>
    </row>
    <row r="2640" spans="23:24" x14ac:dyDescent="0.25">
      <c r="W2640" t="s">
        <v>4248</v>
      </c>
      <c r="X2640">
        <v>2640</v>
      </c>
    </row>
    <row r="2641" spans="23:24" x14ac:dyDescent="0.25">
      <c r="W2641" t="s">
        <v>4249</v>
      </c>
      <c r="X2641">
        <v>2641</v>
      </c>
    </row>
    <row r="2642" spans="23:24" x14ac:dyDescent="0.25">
      <c r="W2642" t="s">
        <v>4250</v>
      </c>
      <c r="X2642">
        <v>2642</v>
      </c>
    </row>
    <row r="2643" spans="23:24" x14ac:dyDescent="0.25">
      <c r="W2643" t="s">
        <v>4251</v>
      </c>
      <c r="X2643">
        <v>2643</v>
      </c>
    </row>
    <row r="2644" spans="23:24" x14ac:dyDescent="0.25">
      <c r="W2644" t="s">
        <v>4252</v>
      </c>
      <c r="X2644">
        <v>2644</v>
      </c>
    </row>
    <row r="2645" spans="23:24" x14ac:dyDescent="0.25">
      <c r="W2645" t="s">
        <v>4253</v>
      </c>
      <c r="X2645">
        <v>2645</v>
      </c>
    </row>
    <row r="2646" spans="23:24" x14ac:dyDescent="0.25">
      <c r="W2646" t="s">
        <v>4254</v>
      </c>
      <c r="X2646">
        <v>2646</v>
      </c>
    </row>
    <row r="2647" spans="23:24" x14ac:dyDescent="0.25">
      <c r="W2647" t="s">
        <v>4255</v>
      </c>
      <c r="X2647">
        <v>2647</v>
      </c>
    </row>
    <row r="2648" spans="23:24" x14ac:dyDescent="0.25">
      <c r="W2648" t="s">
        <v>4256</v>
      </c>
      <c r="X2648">
        <v>2648</v>
      </c>
    </row>
    <row r="2649" spans="23:24" x14ac:dyDescent="0.25">
      <c r="W2649" t="s">
        <v>4257</v>
      </c>
      <c r="X2649">
        <v>2649</v>
      </c>
    </row>
    <row r="2650" spans="23:24" x14ac:dyDescent="0.25">
      <c r="W2650" t="s">
        <v>4258</v>
      </c>
      <c r="X2650">
        <v>2650</v>
      </c>
    </row>
    <row r="2651" spans="23:24" x14ac:dyDescent="0.25">
      <c r="W2651" t="s">
        <v>4259</v>
      </c>
      <c r="X2651">
        <v>2651</v>
      </c>
    </row>
    <row r="2652" spans="23:24" x14ac:dyDescent="0.25">
      <c r="W2652" t="s">
        <v>4260</v>
      </c>
      <c r="X2652">
        <v>2652</v>
      </c>
    </row>
    <row r="2653" spans="23:24" x14ac:dyDescent="0.25">
      <c r="W2653" t="s">
        <v>4261</v>
      </c>
      <c r="X2653">
        <v>2653</v>
      </c>
    </row>
    <row r="2654" spans="23:24" x14ac:dyDescent="0.25">
      <c r="W2654" t="s">
        <v>4262</v>
      </c>
      <c r="X2654">
        <v>2654</v>
      </c>
    </row>
    <row r="2655" spans="23:24" x14ac:dyDescent="0.25">
      <c r="W2655" t="s">
        <v>4263</v>
      </c>
      <c r="X2655">
        <v>2655</v>
      </c>
    </row>
    <row r="2656" spans="23:24" x14ac:dyDescent="0.25">
      <c r="W2656" t="s">
        <v>4264</v>
      </c>
      <c r="X2656">
        <v>2656</v>
      </c>
    </row>
    <row r="2657" spans="23:24" x14ac:dyDescent="0.25">
      <c r="W2657" t="s">
        <v>4265</v>
      </c>
      <c r="X2657">
        <v>2657</v>
      </c>
    </row>
    <row r="2658" spans="23:24" x14ac:dyDescent="0.25">
      <c r="W2658" t="s">
        <v>4266</v>
      </c>
      <c r="X2658">
        <v>2658</v>
      </c>
    </row>
    <row r="2659" spans="23:24" x14ac:dyDescent="0.25">
      <c r="W2659" t="s">
        <v>4267</v>
      </c>
      <c r="X2659">
        <v>2659</v>
      </c>
    </row>
    <row r="2660" spans="23:24" x14ac:dyDescent="0.25">
      <c r="W2660" t="s">
        <v>4268</v>
      </c>
      <c r="X2660">
        <v>2660</v>
      </c>
    </row>
    <row r="2661" spans="23:24" x14ac:dyDescent="0.25">
      <c r="W2661" t="s">
        <v>4269</v>
      </c>
      <c r="X2661">
        <v>2661</v>
      </c>
    </row>
    <row r="2662" spans="23:24" x14ac:dyDescent="0.25">
      <c r="W2662" t="s">
        <v>4270</v>
      </c>
      <c r="X2662">
        <v>2662</v>
      </c>
    </row>
    <row r="2663" spans="23:24" x14ac:dyDescent="0.25">
      <c r="W2663" t="s">
        <v>4271</v>
      </c>
      <c r="X2663">
        <v>2663</v>
      </c>
    </row>
    <row r="2664" spans="23:24" x14ac:dyDescent="0.25">
      <c r="W2664" t="s">
        <v>4272</v>
      </c>
      <c r="X2664">
        <v>2664</v>
      </c>
    </row>
    <row r="2665" spans="23:24" x14ac:dyDescent="0.25">
      <c r="W2665" t="s">
        <v>4273</v>
      </c>
      <c r="X2665">
        <v>2665</v>
      </c>
    </row>
    <row r="2666" spans="23:24" x14ac:dyDescent="0.25">
      <c r="W2666" t="s">
        <v>4274</v>
      </c>
      <c r="X2666">
        <v>2666</v>
      </c>
    </row>
    <row r="2667" spans="23:24" x14ac:dyDescent="0.25">
      <c r="W2667" t="s">
        <v>4275</v>
      </c>
      <c r="X2667">
        <v>2667</v>
      </c>
    </row>
    <row r="2668" spans="23:24" x14ac:dyDescent="0.25">
      <c r="W2668" t="s">
        <v>4276</v>
      </c>
      <c r="X2668">
        <v>2668</v>
      </c>
    </row>
    <row r="2669" spans="23:24" x14ac:dyDescent="0.25">
      <c r="W2669" t="s">
        <v>4277</v>
      </c>
      <c r="X2669">
        <v>2669</v>
      </c>
    </row>
    <row r="2670" spans="23:24" x14ac:dyDescent="0.25">
      <c r="W2670" t="s">
        <v>4278</v>
      </c>
      <c r="X2670">
        <v>2670</v>
      </c>
    </row>
    <row r="2671" spans="23:24" x14ac:dyDescent="0.25">
      <c r="W2671" t="s">
        <v>4279</v>
      </c>
      <c r="X2671">
        <v>2671</v>
      </c>
    </row>
    <row r="2672" spans="23:24" x14ac:dyDescent="0.25">
      <c r="W2672" t="s">
        <v>4280</v>
      </c>
      <c r="X2672">
        <v>2672</v>
      </c>
    </row>
    <row r="2673" spans="23:24" x14ac:dyDescent="0.25">
      <c r="W2673" t="s">
        <v>4281</v>
      </c>
      <c r="X2673">
        <v>2673</v>
      </c>
    </row>
    <row r="2674" spans="23:24" x14ac:dyDescent="0.25">
      <c r="W2674" t="s">
        <v>4282</v>
      </c>
      <c r="X2674">
        <v>2674</v>
      </c>
    </row>
    <row r="2675" spans="23:24" x14ac:dyDescent="0.25">
      <c r="W2675" t="s">
        <v>4283</v>
      </c>
      <c r="X2675">
        <v>2675</v>
      </c>
    </row>
    <row r="2676" spans="23:24" x14ac:dyDescent="0.25">
      <c r="W2676" t="s">
        <v>4284</v>
      </c>
      <c r="X2676">
        <v>2676</v>
      </c>
    </row>
    <row r="2677" spans="23:24" x14ac:dyDescent="0.25">
      <c r="W2677" t="s">
        <v>4285</v>
      </c>
      <c r="X2677">
        <v>2677</v>
      </c>
    </row>
    <row r="2678" spans="23:24" x14ac:dyDescent="0.25">
      <c r="W2678" t="s">
        <v>4286</v>
      </c>
      <c r="X2678">
        <v>2678</v>
      </c>
    </row>
    <row r="2679" spans="23:24" x14ac:dyDescent="0.25">
      <c r="W2679" t="s">
        <v>4287</v>
      </c>
      <c r="X2679">
        <v>2679</v>
      </c>
    </row>
    <row r="2680" spans="23:24" x14ac:dyDescent="0.25">
      <c r="W2680" t="s">
        <v>4288</v>
      </c>
      <c r="X2680">
        <v>2680</v>
      </c>
    </row>
    <row r="2681" spans="23:24" x14ac:dyDescent="0.25">
      <c r="W2681" t="s">
        <v>4289</v>
      </c>
      <c r="X2681">
        <v>2681</v>
      </c>
    </row>
    <row r="2682" spans="23:24" x14ac:dyDescent="0.25">
      <c r="W2682" t="s">
        <v>4290</v>
      </c>
      <c r="X2682">
        <v>2682</v>
      </c>
    </row>
    <row r="2683" spans="23:24" x14ac:dyDescent="0.25">
      <c r="W2683" t="s">
        <v>4291</v>
      </c>
      <c r="X2683">
        <v>2683</v>
      </c>
    </row>
    <row r="2684" spans="23:24" x14ac:dyDescent="0.25">
      <c r="W2684" t="s">
        <v>4292</v>
      </c>
      <c r="X2684">
        <v>2684</v>
      </c>
    </row>
    <row r="2685" spans="23:24" x14ac:dyDescent="0.25">
      <c r="W2685" t="s">
        <v>4293</v>
      </c>
      <c r="X2685">
        <v>2685</v>
      </c>
    </row>
    <row r="2686" spans="23:24" x14ac:dyDescent="0.25">
      <c r="W2686" t="s">
        <v>4294</v>
      </c>
      <c r="X2686">
        <v>2686</v>
      </c>
    </row>
    <row r="2687" spans="23:24" x14ac:dyDescent="0.25">
      <c r="W2687" t="s">
        <v>4295</v>
      </c>
      <c r="X2687">
        <v>2687</v>
      </c>
    </row>
    <row r="2688" spans="23:24" x14ac:dyDescent="0.25">
      <c r="W2688" t="s">
        <v>4296</v>
      </c>
      <c r="X2688">
        <v>2688</v>
      </c>
    </row>
    <row r="2689" spans="23:24" x14ac:dyDescent="0.25">
      <c r="W2689" t="s">
        <v>4297</v>
      </c>
      <c r="X2689">
        <v>2689</v>
      </c>
    </row>
    <row r="2690" spans="23:24" x14ac:dyDescent="0.25">
      <c r="W2690" t="s">
        <v>4298</v>
      </c>
      <c r="X2690">
        <v>2690</v>
      </c>
    </row>
    <row r="2691" spans="23:24" x14ac:dyDescent="0.25">
      <c r="W2691" t="s">
        <v>4299</v>
      </c>
      <c r="X2691">
        <v>2691</v>
      </c>
    </row>
    <row r="2692" spans="23:24" x14ac:dyDescent="0.25">
      <c r="W2692" t="s">
        <v>4300</v>
      </c>
      <c r="X2692">
        <v>2692</v>
      </c>
    </row>
    <row r="2693" spans="23:24" x14ac:dyDescent="0.25">
      <c r="W2693" t="s">
        <v>4301</v>
      </c>
      <c r="X2693">
        <v>2693</v>
      </c>
    </row>
    <row r="2694" spans="23:24" x14ac:dyDescent="0.25">
      <c r="W2694" t="s">
        <v>4302</v>
      </c>
      <c r="X2694">
        <v>2694</v>
      </c>
    </row>
    <row r="2695" spans="23:24" x14ac:dyDescent="0.25">
      <c r="W2695" t="s">
        <v>4303</v>
      </c>
      <c r="X2695">
        <v>2695</v>
      </c>
    </row>
    <row r="2696" spans="23:24" x14ac:dyDescent="0.25">
      <c r="W2696" t="s">
        <v>4304</v>
      </c>
      <c r="X2696">
        <v>2696</v>
      </c>
    </row>
    <row r="2697" spans="23:24" x14ac:dyDescent="0.25">
      <c r="W2697" t="s">
        <v>4305</v>
      </c>
      <c r="X2697">
        <v>2697</v>
      </c>
    </row>
    <row r="2698" spans="23:24" x14ac:dyDescent="0.25">
      <c r="W2698" t="s">
        <v>4306</v>
      </c>
      <c r="X2698">
        <v>2698</v>
      </c>
    </row>
    <row r="2699" spans="23:24" x14ac:dyDescent="0.25">
      <c r="W2699" t="s">
        <v>4307</v>
      </c>
      <c r="X2699">
        <v>2699</v>
      </c>
    </row>
    <row r="2700" spans="23:24" x14ac:dyDescent="0.25">
      <c r="W2700" t="s">
        <v>4308</v>
      </c>
      <c r="X2700">
        <v>2700</v>
      </c>
    </row>
    <row r="2701" spans="23:24" x14ac:dyDescent="0.25">
      <c r="W2701" t="s">
        <v>4309</v>
      </c>
      <c r="X2701">
        <v>2701</v>
      </c>
    </row>
    <row r="2702" spans="23:24" x14ac:dyDescent="0.25">
      <c r="W2702" t="s">
        <v>4310</v>
      </c>
      <c r="X2702">
        <v>2702</v>
      </c>
    </row>
    <row r="2703" spans="23:24" x14ac:dyDescent="0.25">
      <c r="W2703" t="s">
        <v>4311</v>
      </c>
      <c r="X2703">
        <v>2703</v>
      </c>
    </row>
    <row r="2704" spans="23:24" x14ac:dyDescent="0.25">
      <c r="W2704" t="s">
        <v>4312</v>
      </c>
      <c r="X2704">
        <v>2704</v>
      </c>
    </row>
    <row r="2705" spans="23:24" x14ac:dyDescent="0.25">
      <c r="W2705" t="s">
        <v>4313</v>
      </c>
      <c r="X2705">
        <v>2705</v>
      </c>
    </row>
    <row r="2706" spans="23:24" x14ac:dyDescent="0.25">
      <c r="W2706" t="s">
        <v>4314</v>
      </c>
      <c r="X2706">
        <v>2706</v>
      </c>
    </row>
    <row r="2707" spans="23:24" x14ac:dyDescent="0.25">
      <c r="W2707" t="s">
        <v>4315</v>
      </c>
      <c r="X2707">
        <v>2707</v>
      </c>
    </row>
    <row r="2708" spans="23:24" x14ac:dyDescent="0.25">
      <c r="W2708" t="s">
        <v>4316</v>
      </c>
      <c r="X2708">
        <v>2708</v>
      </c>
    </row>
    <row r="2709" spans="23:24" x14ac:dyDescent="0.25">
      <c r="W2709" t="s">
        <v>4317</v>
      </c>
      <c r="X2709">
        <v>2709</v>
      </c>
    </row>
    <row r="2710" spans="23:24" x14ac:dyDescent="0.25">
      <c r="W2710" t="s">
        <v>4318</v>
      </c>
      <c r="X2710">
        <v>2710</v>
      </c>
    </row>
    <row r="2711" spans="23:24" x14ac:dyDescent="0.25">
      <c r="W2711" t="s">
        <v>4319</v>
      </c>
      <c r="X2711">
        <v>2711</v>
      </c>
    </row>
    <row r="2712" spans="23:24" x14ac:dyDescent="0.25">
      <c r="W2712" t="s">
        <v>4320</v>
      </c>
      <c r="X2712">
        <v>2712</v>
      </c>
    </row>
    <row r="2713" spans="23:24" x14ac:dyDescent="0.25">
      <c r="W2713" t="s">
        <v>4321</v>
      </c>
      <c r="X2713">
        <v>2713</v>
      </c>
    </row>
    <row r="2714" spans="23:24" x14ac:dyDescent="0.25">
      <c r="W2714" t="s">
        <v>4322</v>
      </c>
      <c r="X2714">
        <v>2714</v>
      </c>
    </row>
    <row r="2715" spans="23:24" x14ac:dyDescent="0.25">
      <c r="W2715" t="s">
        <v>4323</v>
      </c>
      <c r="X2715">
        <v>2715</v>
      </c>
    </row>
    <row r="2716" spans="23:24" x14ac:dyDescent="0.25">
      <c r="W2716" t="s">
        <v>4324</v>
      </c>
      <c r="X2716">
        <v>2716</v>
      </c>
    </row>
    <row r="2717" spans="23:24" x14ac:dyDescent="0.25">
      <c r="W2717" t="s">
        <v>4325</v>
      </c>
      <c r="X2717">
        <v>2717</v>
      </c>
    </row>
    <row r="2718" spans="23:24" x14ac:dyDescent="0.25">
      <c r="W2718" t="s">
        <v>4326</v>
      </c>
      <c r="X2718">
        <v>2718</v>
      </c>
    </row>
    <row r="2719" spans="23:24" x14ac:dyDescent="0.25">
      <c r="W2719" t="s">
        <v>4327</v>
      </c>
      <c r="X2719">
        <v>2719</v>
      </c>
    </row>
    <row r="2720" spans="23:24" x14ac:dyDescent="0.25">
      <c r="W2720" t="s">
        <v>4328</v>
      </c>
      <c r="X2720">
        <v>2720</v>
      </c>
    </row>
    <row r="2721" spans="23:24" x14ac:dyDescent="0.25">
      <c r="W2721" t="s">
        <v>4329</v>
      </c>
      <c r="X2721">
        <v>2721</v>
      </c>
    </row>
    <row r="2722" spans="23:24" x14ac:dyDescent="0.25">
      <c r="W2722" t="s">
        <v>4330</v>
      </c>
      <c r="X2722">
        <v>2722</v>
      </c>
    </row>
    <row r="2723" spans="23:24" x14ac:dyDescent="0.25">
      <c r="W2723" t="s">
        <v>4331</v>
      </c>
      <c r="X2723">
        <v>2723</v>
      </c>
    </row>
    <row r="2724" spans="23:24" x14ac:dyDescent="0.25">
      <c r="W2724" t="s">
        <v>4332</v>
      </c>
      <c r="X2724">
        <v>2724</v>
      </c>
    </row>
    <row r="2725" spans="23:24" x14ac:dyDescent="0.25">
      <c r="W2725" t="s">
        <v>4333</v>
      </c>
      <c r="X2725">
        <v>2725</v>
      </c>
    </row>
    <row r="2726" spans="23:24" x14ac:dyDescent="0.25">
      <c r="W2726" t="s">
        <v>4334</v>
      </c>
      <c r="X2726">
        <v>2726</v>
      </c>
    </row>
    <row r="2727" spans="23:24" x14ac:dyDescent="0.25">
      <c r="W2727" t="s">
        <v>4335</v>
      </c>
      <c r="X2727">
        <v>2727</v>
      </c>
    </row>
    <row r="2728" spans="23:24" x14ac:dyDescent="0.25">
      <c r="W2728" t="s">
        <v>4336</v>
      </c>
      <c r="X2728">
        <v>2728</v>
      </c>
    </row>
    <row r="2729" spans="23:24" x14ac:dyDescent="0.25">
      <c r="W2729" t="s">
        <v>4337</v>
      </c>
      <c r="X2729">
        <v>2729</v>
      </c>
    </row>
    <row r="2730" spans="23:24" x14ac:dyDescent="0.25">
      <c r="W2730" t="s">
        <v>4338</v>
      </c>
      <c r="X2730">
        <v>2730</v>
      </c>
    </row>
    <row r="2731" spans="23:24" x14ac:dyDescent="0.25">
      <c r="W2731" t="s">
        <v>4339</v>
      </c>
      <c r="X2731">
        <v>2731</v>
      </c>
    </row>
    <row r="2732" spans="23:24" x14ac:dyDescent="0.25">
      <c r="W2732" t="s">
        <v>4340</v>
      </c>
      <c r="X2732">
        <v>2732</v>
      </c>
    </row>
    <row r="2733" spans="23:24" x14ac:dyDescent="0.25">
      <c r="W2733" t="s">
        <v>4341</v>
      </c>
      <c r="X2733">
        <v>2733</v>
      </c>
    </row>
    <row r="2734" spans="23:24" x14ac:dyDescent="0.25">
      <c r="W2734" t="s">
        <v>4342</v>
      </c>
      <c r="X2734">
        <v>2734</v>
      </c>
    </row>
    <row r="2735" spans="23:24" x14ac:dyDescent="0.25">
      <c r="W2735" t="s">
        <v>4343</v>
      </c>
      <c r="X2735">
        <v>2735</v>
      </c>
    </row>
    <row r="2736" spans="23:24" x14ac:dyDescent="0.25">
      <c r="W2736" t="s">
        <v>4344</v>
      </c>
      <c r="X2736">
        <v>2736</v>
      </c>
    </row>
    <row r="2737" spans="23:24" x14ac:dyDescent="0.25">
      <c r="W2737" t="s">
        <v>4345</v>
      </c>
      <c r="X2737">
        <v>2737</v>
      </c>
    </row>
    <row r="2738" spans="23:24" x14ac:dyDescent="0.25">
      <c r="W2738" t="s">
        <v>4346</v>
      </c>
      <c r="X2738">
        <v>2738</v>
      </c>
    </row>
    <row r="2739" spans="23:24" x14ac:dyDescent="0.25">
      <c r="W2739" t="s">
        <v>4347</v>
      </c>
      <c r="X2739">
        <v>2739</v>
      </c>
    </row>
    <row r="2740" spans="23:24" x14ac:dyDescent="0.25">
      <c r="W2740" t="s">
        <v>4348</v>
      </c>
      <c r="X2740">
        <v>2740</v>
      </c>
    </row>
    <row r="2741" spans="23:24" x14ac:dyDescent="0.25">
      <c r="W2741" t="s">
        <v>4349</v>
      </c>
      <c r="X2741">
        <v>2741</v>
      </c>
    </row>
    <row r="2742" spans="23:24" x14ac:dyDescent="0.25">
      <c r="W2742" t="s">
        <v>4350</v>
      </c>
      <c r="X2742">
        <v>2742</v>
      </c>
    </row>
    <row r="2743" spans="23:24" x14ac:dyDescent="0.25">
      <c r="W2743" t="s">
        <v>4351</v>
      </c>
      <c r="X2743">
        <v>2743</v>
      </c>
    </row>
    <row r="2744" spans="23:24" x14ac:dyDescent="0.25">
      <c r="W2744" t="s">
        <v>4352</v>
      </c>
      <c r="X2744">
        <v>2744</v>
      </c>
    </row>
    <row r="2745" spans="23:24" x14ac:dyDescent="0.25">
      <c r="W2745" t="s">
        <v>4353</v>
      </c>
      <c r="X2745">
        <v>2745</v>
      </c>
    </row>
    <row r="2746" spans="23:24" x14ac:dyDescent="0.25">
      <c r="W2746" t="s">
        <v>4354</v>
      </c>
      <c r="X2746">
        <v>2746</v>
      </c>
    </row>
    <row r="2747" spans="23:24" x14ac:dyDescent="0.25">
      <c r="W2747" t="s">
        <v>4355</v>
      </c>
      <c r="X2747">
        <v>2747</v>
      </c>
    </row>
    <row r="2748" spans="23:24" x14ac:dyDescent="0.25">
      <c r="W2748" t="s">
        <v>4356</v>
      </c>
      <c r="X2748">
        <v>2748</v>
      </c>
    </row>
    <row r="2749" spans="23:24" x14ac:dyDescent="0.25">
      <c r="W2749" t="s">
        <v>4357</v>
      </c>
      <c r="X2749">
        <v>2749</v>
      </c>
    </row>
    <row r="2750" spans="23:24" x14ac:dyDescent="0.25">
      <c r="W2750" t="s">
        <v>4358</v>
      </c>
      <c r="X2750">
        <v>2750</v>
      </c>
    </row>
    <row r="2751" spans="23:24" x14ac:dyDescent="0.25">
      <c r="W2751" t="s">
        <v>4359</v>
      </c>
      <c r="X2751">
        <v>2751</v>
      </c>
    </row>
    <row r="2752" spans="23:24" x14ac:dyDescent="0.25">
      <c r="W2752" t="s">
        <v>4360</v>
      </c>
      <c r="X2752">
        <v>2752</v>
      </c>
    </row>
    <row r="2753" spans="23:24" x14ac:dyDescent="0.25">
      <c r="W2753" t="s">
        <v>4361</v>
      </c>
      <c r="X2753">
        <v>2753</v>
      </c>
    </row>
    <row r="2754" spans="23:24" x14ac:dyDescent="0.25">
      <c r="W2754" t="s">
        <v>4362</v>
      </c>
      <c r="X2754">
        <v>2754</v>
      </c>
    </row>
    <row r="2755" spans="23:24" x14ac:dyDescent="0.25">
      <c r="W2755" t="s">
        <v>4363</v>
      </c>
      <c r="X2755">
        <v>2755</v>
      </c>
    </row>
    <row r="2756" spans="23:24" x14ac:dyDescent="0.25">
      <c r="W2756" t="s">
        <v>4364</v>
      </c>
      <c r="X2756">
        <v>2756</v>
      </c>
    </row>
    <row r="2757" spans="23:24" x14ac:dyDescent="0.25">
      <c r="W2757" t="s">
        <v>4365</v>
      </c>
      <c r="X2757">
        <v>2757</v>
      </c>
    </row>
    <row r="2758" spans="23:24" x14ac:dyDescent="0.25">
      <c r="W2758" t="s">
        <v>4366</v>
      </c>
      <c r="X2758">
        <v>2758</v>
      </c>
    </row>
    <row r="2759" spans="23:24" x14ac:dyDescent="0.25">
      <c r="W2759" t="s">
        <v>4367</v>
      </c>
      <c r="X2759">
        <v>2759</v>
      </c>
    </row>
    <row r="2760" spans="23:24" x14ac:dyDescent="0.25">
      <c r="W2760" t="s">
        <v>4368</v>
      </c>
      <c r="X2760">
        <v>2760</v>
      </c>
    </row>
    <row r="2761" spans="23:24" x14ac:dyDescent="0.25">
      <c r="W2761" t="s">
        <v>4369</v>
      </c>
      <c r="X2761">
        <v>2761</v>
      </c>
    </row>
    <row r="2762" spans="23:24" x14ac:dyDescent="0.25">
      <c r="W2762" t="s">
        <v>4370</v>
      </c>
      <c r="X2762">
        <v>2762</v>
      </c>
    </row>
    <row r="2763" spans="23:24" x14ac:dyDescent="0.25">
      <c r="W2763" t="s">
        <v>4371</v>
      </c>
      <c r="X2763">
        <v>2763</v>
      </c>
    </row>
    <row r="2764" spans="23:24" x14ac:dyDescent="0.25">
      <c r="W2764" t="s">
        <v>4372</v>
      </c>
      <c r="X2764">
        <v>2764</v>
      </c>
    </row>
    <row r="2765" spans="23:24" x14ac:dyDescent="0.25">
      <c r="W2765" t="s">
        <v>4373</v>
      </c>
      <c r="X2765">
        <v>2765</v>
      </c>
    </row>
    <row r="2766" spans="23:24" x14ac:dyDescent="0.25">
      <c r="W2766" t="s">
        <v>4374</v>
      </c>
      <c r="X2766">
        <v>2766</v>
      </c>
    </row>
    <row r="2767" spans="23:24" x14ac:dyDescent="0.25">
      <c r="W2767" t="s">
        <v>4375</v>
      </c>
      <c r="X2767">
        <v>2767</v>
      </c>
    </row>
    <row r="2768" spans="23:24" x14ac:dyDescent="0.25">
      <c r="W2768" t="s">
        <v>4376</v>
      </c>
      <c r="X2768">
        <v>2768</v>
      </c>
    </row>
    <row r="2769" spans="23:24" x14ac:dyDescent="0.25">
      <c r="W2769" t="s">
        <v>4377</v>
      </c>
      <c r="X2769">
        <v>2769</v>
      </c>
    </row>
    <row r="2770" spans="23:24" x14ac:dyDescent="0.25">
      <c r="W2770" t="s">
        <v>4378</v>
      </c>
      <c r="X2770">
        <v>2770</v>
      </c>
    </row>
    <row r="2771" spans="23:24" x14ac:dyDescent="0.25">
      <c r="W2771" t="s">
        <v>4379</v>
      </c>
      <c r="X2771">
        <v>2771</v>
      </c>
    </row>
    <row r="2772" spans="23:24" x14ac:dyDescent="0.25">
      <c r="W2772" t="s">
        <v>4380</v>
      </c>
      <c r="X2772">
        <v>2772</v>
      </c>
    </row>
    <row r="2773" spans="23:24" x14ac:dyDescent="0.25">
      <c r="W2773" t="s">
        <v>4381</v>
      </c>
      <c r="X2773">
        <v>2773</v>
      </c>
    </row>
    <row r="2774" spans="23:24" x14ac:dyDescent="0.25">
      <c r="W2774" t="s">
        <v>4382</v>
      </c>
      <c r="X2774">
        <v>2774</v>
      </c>
    </row>
    <row r="2775" spans="23:24" x14ac:dyDescent="0.25">
      <c r="W2775" t="s">
        <v>4383</v>
      </c>
      <c r="X2775">
        <v>2775</v>
      </c>
    </row>
    <row r="2776" spans="23:24" x14ac:dyDescent="0.25">
      <c r="W2776" t="s">
        <v>4384</v>
      </c>
      <c r="X2776">
        <v>2776</v>
      </c>
    </row>
    <row r="2777" spans="23:24" x14ac:dyDescent="0.25">
      <c r="W2777" t="s">
        <v>4385</v>
      </c>
      <c r="X2777">
        <v>2777</v>
      </c>
    </row>
    <row r="2778" spans="23:24" x14ac:dyDescent="0.25">
      <c r="W2778" t="s">
        <v>4386</v>
      </c>
      <c r="X2778">
        <v>2778</v>
      </c>
    </row>
    <row r="2779" spans="23:24" x14ac:dyDescent="0.25">
      <c r="W2779" t="s">
        <v>4387</v>
      </c>
      <c r="X2779">
        <v>2779</v>
      </c>
    </row>
    <row r="2780" spans="23:24" x14ac:dyDescent="0.25">
      <c r="W2780" t="s">
        <v>4388</v>
      </c>
      <c r="X2780">
        <v>2780</v>
      </c>
    </row>
    <row r="2781" spans="23:24" x14ac:dyDescent="0.25">
      <c r="W2781" t="s">
        <v>4389</v>
      </c>
      <c r="X2781">
        <v>2781</v>
      </c>
    </row>
    <row r="2782" spans="23:24" x14ac:dyDescent="0.25">
      <c r="W2782" t="s">
        <v>4390</v>
      </c>
      <c r="X2782">
        <v>2782</v>
      </c>
    </row>
    <row r="2783" spans="23:24" x14ac:dyDescent="0.25">
      <c r="W2783" t="s">
        <v>4391</v>
      </c>
      <c r="X2783">
        <v>2783</v>
      </c>
    </row>
    <row r="2784" spans="23:24" x14ac:dyDescent="0.25">
      <c r="W2784" t="s">
        <v>4392</v>
      </c>
      <c r="X2784">
        <v>2784</v>
      </c>
    </row>
    <row r="2785" spans="23:24" x14ac:dyDescent="0.25">
      <c r="W2785" t="s">
        <v>4393</v>
      </c>
      <c r="X2785">
        <v>2785</v>
      </c>
    </row>
    <row r="2786" spans="23:24" x14ac:dyDescent="0.25">
      <c r="W2786" t="s">
        <v>4394</v>
      </c>
      <c r="X2786">
        <v>2786</v>
      </c>
    </row>
    <row r="2787" spans="23:24" x14ac:dyDescent="0.25">
      <c r="W2787" t="s">
        <v>4395</v>
      </c>
      <c r="X2787">
        <v>2787</v>
      </c>
    </row>
    <row r="2788" spans="23:24" x14ac:dyDescent="0.25">
      <c r="W2788" t="s">
        <v>4396</v>
      </c>
      <c r="X2788">
        <v>2788</v>
      </c>
    </row>
    <row r="2789" spans="23:24" x14ac:dyDescent="0.25">
      <c r="W2789" t="s">
        <v>4397</v>
      </c>
      <c r="X2789">
        <v>2789</v>
      </c>
    </row>
    <row r="2790" spans="23:24" x14ac:dyDescent="0.25">
      <c r="W2790" t="s">
        <v>4398</v>
      </c>
      <c r="X2790">
        <v>2790</v>
      </c>
    </row>
    <row r="2791" spans="23:24" x14ac:dyDescent="0.25">
      <c r="W2791" t="s">
        <v>4399</v>
      </c>
      <c r="X2791">
        <v>2791</v>
      </c>
    </row>
    <row r="2792" spans="23:24" x14ac:dyDescent="0.25">
      <c r="W2792" t="s">
        <v>4400</v>
      </c>
      <c r="X2792">
        <v>2792</v>
      </c>
    </row>
    <row r="2793" spans="23:24" x14ac:dyDescent="0.25">
      <c r="W2793" t="s">
        <v>4401</v>
      </c>
      <c r="X2793">
        <v>2793</v>
      </c>
    </row>
    <row r="2794" spans="23:24" x14ac:dyDescent="0.25">
      <c r="W2794" t="s">
        <v>4402</v>
      </c>
      <c r="X2794">
        <v>2794</v>
      </c>
    </row>
    <row r="2795" spans="23:24" x14ac:dyDescent="0.25">
      <c r="W2795" t="s">
        <v>4403</v>
      </c>
      <c r="X2795">
        <v>2795</v>
      </c>
    </row>
    <row r="2796" spans="23:24" x14ac:dyDescent="0.25">
      <c r="W2796" t="s">
        <v>4404</v>
      </c>
      <c r="X2796">
        <v>2796</v>
      </c>
    </row>
    <row r="2797" spans="23:24" x14ac:dyDescent="0.25">
      <c r="W2797" t="s">
        <v>4405</v>
      </c>
      <c r="X2797">
        <v>2797</v>
      </c>
    </row>
    <row r="2798" spans="23:24" x14ac:dyDescent="0.25">
      <c r="W2798" t="s">
        <v>4406</v>
      </c>
      <c r="X2798">
        <v>2798</v>
      </c>
    </row>
    <row r="2799" spans="23:24" x14ac:dyDescent="0.25">
      <c r="W2799" t="s">
        <v>4407</v>
      </c>
      <c r="X2799">
        <v>2799</v>
      </c>
    </row>
    <row r="2800" spans="23:24" x14ac:dyDescent="0.25">
      <c r="W2800" t="s">
        <v>4408</v>
      </c>
      <c r="X2800">
        <v>2800</v>
      </c>
    </row>
    <row r="2801" spans="23:24" x14ac:dyDescent="0.25">
      <c r="W2801" t="s">
        <v>4409</v>
      </c>
      <c r="X2801">
        <v>2801</v>
      </c>
    </row>
    <row r="2802" spans="23:24" x14ac:dyDescent="0.25">
      <c r="W2802" t="s">
        <v>4410</v>
      </c>
      <c r="X2802">
        <v>2802</v>
      </c>
    </row>
    <row r="2803" spans="23:24" x14ac:dyDescent="0.25">
      <c r="W2803" t="s">
        <v>4411</v>
      </c>
      <c r="X2803">
        <v>2803</v>
      </c>
    </row>
    <row r="2804" spans="23:24" x14ac:dyDescent="0.25">
      <c r="W2804" t="s">
        <v>4412</v>
      </c>
      <c r="X2804">
        <v>2804</v>
      </c>
    </row>
    <row r="2805" spans="23:24" x14ac:dyDescent="0.25">
      <c r="W2805" t="s">
        <v>4413</v>
      </c>
      <c r="X2805">
        <v>2805</v>
      </c>
    </row>
    <row r="2806" spans="23:24" x14ac:dyDescent="0.25">
      <c r="W2806" t="s">
        <v>4414</v>
      </c>
      <c r="X2806">
        <v>2806</v>
      </c>
    </row>
    <row r="2807" spans="23:24" x14ac:dyDescent="0.25">
      <c r="W2807" t="s">
        <v>4415</v>
      </c>
      <c r="X2807">
        <v>2807</v>
      </c>
    </row>
    <row r="2808" spans="23:24" x14ac:dyDescent="0.25">
      <c r="W2808" t="s">
        <v>4416</v>
      </c>
      <c r="X2808">
        <v>2808</v>
      </c>
    </row>
    <row r="2809" spans="23:24" x14ac:dyDescent="0.25">
      <c r="W2809" t="s">
        <v>4417</v>
      </c>
      <c r="X2809">
        <v>2809</v>
      </c>
    </row>
    <row r="2810" spans="23:24" x14ac:dyDescent="0.25">
      <c r="W2810" t="s">
        <v>4418</v>
      </c>
      <c r="X2810">
        <v>2810</v>
      </c>
    </row>
    <row r="2811" spans="23:24" x14ac:dyDescent="0.25">
      <c r="W2811" t="s">
        <v>4419</v>
      </c>
      <c r="X2811">
        <v>2811</v>
      </c>
    </row>
    <row r="2812" spans="23:24" x14ac:dyDescent="0.25">
      <c r="W2812" t="s">
        <v>4420</v>
      </c>
      <c r="X2812">
        <v>2812</v>
      </c>
    </row>
    <row r="2813" spans="23:24" x14ac:dyDescent="0.25">
      <c r="W2813" t="s">
        <v>4421</v>
      </c>
      <c r="X2813">
        <v>2813</v>
      </c>
    </row>
    <row r="2814" spans="23:24" x14ac:dyDescent="0.25">
      <c r="W2814" t="s">
        <v>4422</v>
      </c>
      <c r="X2814">
        <v>2814</v>
      </c>
    </row>
    <row r="2815" spans="23:24" x14ac:dyDescent="0.25">
      <c r="W2815" t="s">
        <v>4423</v>
      </c>
      <c r="X2815">
        <v>2815</v>
      </c>
    </row>
    <row r="2816" spans="23:24" x14ac:dyDescent="0.25">
      <c r="W2816" t="s">
        <v>4424</v>
      </c>
      <c r="X2816">
        <v>2816</v>
      </c>
    </row>
    <row r="2817" spans="23:24" x14ac:dyDescent="0.25">
      <c r="W2817" t="s">
        <v>4425</v>
      </c>
      <c r="X2817">
        <v>2817</v>
      </c>
    </row>
    <row r="2818" spans="23:24" x14ac:dyDescent="0.25">
      <c r="W2818" t="s">
        <v>4426</v>
      </c>
      <c r="X2818">
        <v>2818</v>
      </c>
    </row>
    <row r="2819" spans="23:24" x14ac:dyDescent="0.25">
      <c r="W2819" t="s">
        <v>4427</v>
      </c>
      <c r="X2819">
        <v>2819</v>
      </c>
    </row>
    <row r="2820" spans="23:24" x14ac:dyDescent="0.25">
      <c r="W2820" t="s">
        <v>4428</v>
      </c>
      <c r="X2820">
        <v>2820</v>
      </c>
    </row>
    <row r="2821" spans="23:24" x14ac:dyDescent="0.25">
      <c r="W2821" t="s">
        <v>4429</v>
      </c>
      <c r="X2821">
        <v>2821</v>
      </c>
    </row>
    <row r="2822" spans="23:24" x14ac:dyDescent="0.25">
      <c r="W2822" t="s">
        <v>4430</v>
      </c>
      <c r="X2822">
        <v>2822</v>
      </c>
    </row>
    <row r="2823" spans="23:24" x14ac:dyDescent="0.25">
      <c r="W2823" t="s">
        <v>4431</v>
      </c>
      <c r="X2823">
        <v>2823</v>
      </c>
    </row>
    <row r="2824" spans="23:24" x14ac:dyDescent="0.25">
      <c r="W2824" t="s">
        <v>4432</v>
      </c>
      <c r="X2824">
        <v>2824</v>
      </c>
    </row>
    <row r="2825" spans="23:24" x14ac:dyDescent="0.25">
      <c r="W2825" t="s">
        <v>4433</v>
      </c>
      <c r="X2825">
        <v>2825</v>
      </c>
    </row>
    <row r="2826" spans="23:24" x14ac:dyDescent="0.25">
      <c r="W2826" t="s">
        <v>4434</v>
      </c>
      <c r="X2826">
        <v>2826</v>
      </c>
    </row>
    <row r="2827" spans="23:24" x14ac:dyDescent="0.25">
      <c r="W2827" t="s">
        <v>4435</v>
      </c>
      <c r="X2827">
        <v>2827</v>
      </c>
    </row>
    <row r="2828" spans="23:24" x14ac:dyDescent="0.25">
      <c r="W2828" t="s">
        <v>4436</v>
      </c>
      <c r="X2828">
        <v>2828</v>
      </c>
    </row>
    <row r="2829" spans="23:24" x14ac:dyDescent="0.25">
      <c r="W2829" t="s">
        <v>4437</v>
      </c>
      <c r="X2829">
        <v>2829</v>
      </c>
    </row>
    <row r="2830" spans="23:24" x14ac:dyDescent="0.25">
      <c r="W2830" t="s">
        <v>4438</v>
      </c>
      <c r="X2830">
        <v>2830</v>
      </c>
    </row>
    <row r="2831" spans="23:24" x14ac:dyDescent="0.25">
      <c r="W2831" t="s">
        <v>4439</v>
      </c>
      <c r="X2831">
        <v>2831</v>
      </c>
    </row>
    <row r="2832" spans="23:24" x14ac:dyDescent="0.25">
      <c r="W2832" t="s">
        <v>4440</v>
      </c>
      <c r="X2832">
        <v>2832</v>
      </c>
    </row>
    <row r="2833" spans="23:24" x14ac:dyDescent="0.25">
      <c r="W2833" t="s">
        <v>4441</v>
      </c>
      <c r="X2833">
        <v>2833</v>
      </c>
    </row>
    <row r="2834" spans="23:24" x14ac:dyDescent="0.25">
      <c r="W2834" t="s">
        <v>4442</v>
      </c>
      <c r="X2834">
        <v>2834</v>
      </c>
    </row>
    <row r="2835" spans="23:24" x14ac:dyDescent="0.25">
      <c r="W2835" t="s">
        <v>4443</v>
      </c>
      <c r="X2835">
        <v>2835</v>
      </c>
    </row>
    <row r="2836" spans="23:24" x14ac:dyDescent="0.25">
      <c r="W2836" t="s">
        <v>4444</v>
      </c>
      <c r="X2836">
        <v>2836</v>
      </c>
    </row>
    <row r="2837" spans="23:24" x14ac:dyDescent="0.25">
      <c r="W2837" t="s">
        <v>4445</v>
      </c>
      <c r="X2837">
        <v>2837</v>
      </c>
    </row>
    <row r="2838" spans="23:24" x14ac:dyDescent="0.25">
      <c r="W2838" t="s">
        <v>4446</v>
      </c>
      <c r="X2838">
        <v>2838</v>
      </c>
    </row>
    <row r="2839" spans="23:24" x14ac:dyDescent="0.25">
      <c r="W2839" t="s">
        <v>4447</v>
      </c>
      <c r="X2839">
        <v>2839</v>
      </c>
    </row>
    <row r="2840" spans="23:24" x14ac:dyDescent="0.25">
      <c r="W2840" t="s">
        <v>4448</v>
      </c>
      <c r="X2840">
        <v>2840</v>
      </c>
    </row>
    <row r="2841" spans="23:24" x14ac:dyDescent="0.25">
      <c r="W2841" t="s">
        <v>4449</v>
      </c>
      <c r="X2841">
        <v>2841</v>
      </c>
    </row>
    <row r="2842" spans="23:24" x14ac:dyDescent="0.25">
      <c r="W2842" t="s">
        <v>4450</v>
      </c>
      <c r="X2842">
        <v>2842</v>
      </c>
    </row>
    <row r="2843" spans="23:24" x14ac:dyDescent="0.25">
      <c r="W2843" t="s">
        <v>4451</v>
      </c>
      <c r="X2843">
        <v>2843</v>
      </c>
    </row>
    <row r="2844" spans="23:24" x14ac:dyDescent="0.25">
      <c r="W2844" t="s">
        <v>4452</v>
      </c>
      <c r="X2844">
        <v>2844</v>
      </c>
    </row>
    <row r="2845" spans="23:24" x14ac:dyDescent="0.25">
      <c r="W2845" t="s">
        <v>4453</v>
      </c>
      <c r="X2845">
        <v>2845</v>
      </c>
    </row>
    <row r="2846" spans="23:24" x14ac:dyDescent="0.25">
      <c r="W2846" t="s">
        <v>4454</v>
      </c>
      <c r="X2846">
        <v>2846</v>
      </c>
    </row>
    <row r="2847" spans="23:24" x14ac:dyDescent="0.25">
      <c r="W2847" t="s">
        <v>4455</v>
      </c>
      <c r="X2847">
        <v>2847</v>
      </c>
    </row>
    <row r="2848" spans="23:24" x14ac:dyDescent="0.25">
      <c r="W2848" t="s">
        <v>4456</v>
      </c>
      <c r="X2848">
        <v>2848</v>
      </c>
    </row>
    <row r="2849" spans="23:24" x14ac:dyDescent="0.25">
      <c r="W2849" t="s">
        <v>4457</v>
      </c>
      <c r="X2849">
        <v>2849</v>
      </c>
    </row>
    <row r="2850" spans="23:24" x14ac:dyDescent="0.25">
      <c r="W2850" t="s">
        <v>4458</v>
      </c>
      <c r="X2850">
        <v>2850</v>
      </c>
    </row>
    <row r="2851" spans="23:24" x14ac:dyDescent="0.25">
      <c r="W2851" t="s">
        <v>4459</v>
      </c>
      <c r="X2851">
        <v>2851</v>
      </c>
    </row>
    <row r="2852" spans="23:24" x14ac:dyDescent="0.25">
      <c r="W2852" t="s">
        <v>4460</v>
      </c>
      <c r="X2852">
        <v>2852</v>
      </c>
    </row>
    <row r="2853" spans="23:24" x14ac:dyDescent="0.25">
      <c r="W2853" t="s">
        <v>4461</v>
      </c>
      <c r="X2853">
        <v>2853</v>
      </c>
    </row>
    <row r="2854" spans="23:24" x14ac:dyDescent="0.25">
      <c r="W2854" t="s">
        <v>4462</v>
      </c>
      <c r="X2854">
        <v>2854</v>
      </c>
    </row>
    <row r="2855" spans="23:24" x14ac:dyDescent="0.25">
      <c r="W2855" t="s">
        <v>4463</v>
      </c>
      <c r="X2855">
        <v>2855</v>
      </c>
    </row>
    <row r="2856" spans="23:24" x14ac:dyDescent="0.25">
      <c r="W2856" t="s">
        <v>4464</v>
      </c>
      <c r="X2856">
        <v>2856</v>
      </c>
    </row>
    <row r="2857" spans="23:24" x14ac:dyDescent="0.25">
      <c r="W2857" t="s">
        <v>4465</v>
      </c>
      <c r="X2857">
        <v>2857</v>
      </c>
    </row>
    <row r="2858" spans="23:24" x14ac:dyDescent="0.25">
      <c r="W2858" t="s">
        <v>4466</v>
      </c>
      <c r="X2858">
        <v>2858</v>
      </c>
    </row>
    <row r="2859" spans="23:24" x14ac:dyDescent="0.25">
      <c r="W2859" t="s">
        <v>4467</v>
      </c>
      <c r="X2859">
        <v>2859</v>
      </c>
    </row>
    <row r="2860" spans="23:24" x14ac:dyDescent="0.25">
      <c r="W2860" t="s">
        <v>4468</v>
      </c>
      <c r="X2860">
        <v>2860</v>
      </c>
    </row>
    <row r="2861" spans="23:24" x14ac:dyDescent="0.25">
      <c r="W2861" t="s">
        <v>4469</v>
      </c>
      <c r="X2861">
        <v>2861</v>
      </c>
    </row>
    <row r="2862" spans="23:24" x14ac:dyDescent="0.25">
      <c r="W2862" t="s">
        <v>4470</v>
      </c>
      <c r="X2862">
        <v>2862</v>
      </c>
    </row>
    <row r="2863" spans="23:24" x14ac:dyDescent="0.25">
      <c r="W2863" t="s">
        <v>4471</v>
      </c>
      <c r="X2863">
        <v>2863</v>
      </c>
    </row>
    <row r="2864" spans="23:24" x14ac:dyDescent="0.25">
      <c r="W2864" t="s">
        <v>4472</v>
      </c>
      <c r="X2864">
        <v>2864</v>
      </c>
    </row>
    <row r="2865" spans="23:24" x14ac:dyDescent="0.25">
      <c r="W2865" t="s">
        <v>4473</v>
      </c>
      <c r="X2865">
        <v>2865</v>
      </c>
    </row>
    <row r="2866" spans="23:24" x14ac:dyDescent="0.25">
      <c r="W2866" t="s">
        <v>4474</v>
      </c>
      <c r="X2866">
        <v>2866</v>
      </c>
    </row>
    <row r="2867" spans="23:24" x14ac:dyDescent="0.25">
      <c r="W2867" t="s">
        <v>4475</v>
      </c>
      <c r="X2867">
        <v>2867</v>
      </c>
    </row>
    <row r="2868" spans="23:24" x14ac:dyDescent="0.25">
      <c r="W2868" t="s">
        <v>4476</v>
      </c>
      <c r="X2868">
        <v>2868</v>
      </c>
    </row>
    <row r="2869" spans="23:24" x14ac:dyDescent="0.25">
      <c r="W2869" t="s">
        <v>4477</v>
      </c>
      <c r="X2869">
        <v>2869</v>
      </c>
    </row>
    <row r="2870" spans="23:24" x14ac:dyDescent="0.25">
      <c r="W2870" t="s">
        <v>4478</v>
      </c>
      <c r="X2870">
        <v>2870</v>
      </c>
    </row>
    <row r="2871" spans="23:24" x14ac:dyDescent="0.25">
      <c r="W2871" t="s">
        <v>4479</v>
      </c>
      <c r="X2871">
        <v>2871</v>
      </c>
    </row>
    <row r="2872" spans="23:24" x14ac:dyDescent="0.25">
      <c r="W2872" t="s">
        <v>4480</v>
      </c>
      <c r="X2872">
        <v>2872</v>
      </c>
    </row>
    <row r="2873" spans="23:24" x14ac:dyDescent="0.25">
      <c r="W2873" t="s">
        <v>4481</v>
      </c>
      <c r="X2873">
        <v>2873</v>
      </c>
    </row>
    <row r="2874" spans="23:24" x14ac:dyDescent="0.25">
      <c r="W2874" t="s">
        <v>4482</v>
      </c>
      <c r="X2874">
        <v>2874</v>
      </c>
    </row>
    <row r="2875" spans="23:24" x14ac:dyDescent="0.25">
      <c r="W2875" t="s">
        <v>4483</v>
      </c>
      <c r="X2875">
        <v>2875</v>
      </c>
    </row>
    <row r="2876" spans="23:24" x14ac:dyDescent="0.25">
      <c r="W2876" t="s">
        <v>4484</v>
      </c>
      <c r="X2876">
        <v>2876</v>
      </c>
    </row>
    <row r="2877" spans="23:24" x14ac:dyDescent="0.25">
      <c r="W2877" t="s">
        <v>4485</v>
      </c>
      <c r="X2877">
        <v>2877</v>
      </c>
    </row>
    <row r="2878" spans="23:24" x14ac:dyDescent="0.25">
      <c r="W2878" t="s">
        <v>4486</v>
      </c>
      <c r="X2878">
        <v>2878</v>
      </c>
    </row>
    <row r="2879" spans="23:24" x14ac:dyDescent="0.25">
      <c r="W2879" t="s">
        <v>4487</v>
      </c>
      <c r="X2879">
        <v>2879</v>
      </c>
    </row>
    <row r="2880" spans="23:24" x14ac:dyDescent="0.25">
      <c r="W2880" t="s">
        <v>4488</v>
      </c>
      <c r="X2880">
        <v>2880</v>
      </c>
    </row>
    <row r="2881" spans="23:24" x14ac:dyDescent="0.25">
      <c r="W2881" t="s">
        <v>4489</v>
      </c>
      <c r="X2881">
        <v>2881</v>
      </c>
    </row>
    <row r="2882" spans="23:24" x14ac:dyDescent="0.25">
      <c r="W2882" t="s">
        <v>4490</v>
      </c>
      <c r="X2882">
        <v>2882</v>
      </c>
    </row>
    <row r="2883" spans="23:24" x14ac:dyDescent="0.25">
      <c r="W2883" t="s">
        <v>4491</v>
      </c>
      <c r="X2883">
        <v>2883</v>
      </c>
    </row>
    <row r="2884" spans="23:24" x14ac:dyDescent="0.25">
      <c r="W2884" t="s">
        <v>4492</v>
      </c>
      <c r="X2884">
        <v>2884</v>
      </c>
    </row>
    <row r="2885" spans="23:24" x14ac:dyDescent="0.25">
      <c r="W2885" t="s">
        <v>4493</v>
      </c>
      <c r="X2885">
        <v>2885</v>
      </c>
    </row>
    <row r="2886" spans="23:24" x14ac:dyDescent="0.25">
      <c r="W2886" t="s">
        <v>4494</v>
      </c>
      <c r="X2886">
        <v>2886</v>
      </c>
    </row>
    <row r="2887" spans="23:24" x14ac:dyDescent="0.25">
      <c r="W2887" t="s">
        <v>4495</v>
      </c>
      <c r="X2887">
        <v>2887</v>
      </c>
    </row>
    <row r="2888" spans="23:24" x14ac:dyDescent="0.25">
      <c r="W2888" t="s">
        <v>4496</v>
      </c>
      <c r="X2888">
        <v>2888</v>
      </c>
    </row>
    <row r="2889" spans="23:24" x14ac:dyDescent="0.25">
      <c r="W2889" t="s">
        <v>4497</v>
      </c>
      <c r="X2889">
        <v>2889</v>
      </c>
    </row>
    <row r="2890" spans="23:24" x14ac:dyDescent="0.25">
      <c r="W2890" t="s">
        <v>4498</v>
      </c>
      <c r="X2890">
        <v>2890</v>
      </c>
    </row>
    <row r="2891" spans="23:24" x14ac:dyDescent="0.25">
      <c r="W2891" t="s">
        <v>4499</v>
      </c>
      <c r="X2891">
        <v>2891</v>
      </c>
    </row>
    <row r="2892" spans="23:24" x14ac:dyDescent="0.25">
      <c r="W2892" t="s">
        <v>4500</v>
      </c>
      <c r="X2892">
        <v>2892</v>
      </c>
    </row>
    <row r="2893" spans="23:24" x14ac:dyDescent="0.25">
      <c r="W2893" t="s">
        <v>4501</v>
      </c>
      <c r="X2893">
        <v>2893</v>
      </c>
    </row>
    <row r="2894" spans="23:24" x14ac:dyDescent="0.25">
      <c r="W2894" t="s">
        <v>4502</v>
      </c>
      <c r="X2894">
        <v>2894</v>
      </c>
    </row>
    <row r="2895" spans="23:24" x14ac:dyDescent="0.25">
      <c r="W2895" t="s">
        <v>4503</v>
      </c>
      <c r="X2895">
        <v>2895</v>
      </c>
    </row>
    <row r="2896" spans="23:24" x14ac:dyDescent="0.25">
      <c r="W2896" t="s">
        <v>4504</v>
      </c>
      <c r="X2896">
        <v>2896</v>
      </c>
    </row>
    <row r="2897" spans="23:24" x14ac:dyDescent="0.25">
      <c r="W2897" t="s">
        <v>4505</v>
      </c>
      <c r="X2897">
        <v>2897</v>
      </c>
    </row>
    <row r="2898" spans="23:24" x14ac:dyDescent="0.25">
      <c r="W2898" t="s">
        <v>4506</v>
      </c>
      <c r="X2898">
        <v>2898</v>
      </c>
    </row>
    <row r="2899" spans="23:24" x14ac:dyDescent="0.25">
      <c r="W2899" t="s">
        <v>4507</v>
      </c>
      <c r="X2899">
        <v>2899</v>
      </c>
    </row>
    <row r="2900" spans="23:24" x14ac:dyDescent="0.25">
      <c r="W2900" t="s">
        <v>4508</v>
      </c>
      <c r="X2900">
        <v>2900</v>
      </c>
    </row>
    <row r="2901" spans="23:24" x14ac:dyDescent="0.25">
      <c r="W2901" t="s">
        <v>4509</v>
      </c>
      <c r="X2901">
        <v>2901</v>
      </c>
    </row>
    <row r="2902" spans="23:24" x14ac:dyDescent="0.25">
      <c r="W2902" t="s">
        <v>4510</v>
      </c>
      <c r="X2902">
        <v>2902</v>
      </c>
    </row>
    <row r="2903" spans="23:24" x14ac:dyDescent="0.25">
      <c r="W2903" t="s">
        <v>4511</v>
      </c>
      <c r="X2903">
        <v>2903</v>
      </c>
    </row>
    <row r="2904" spans="23:24" x14ac:dyDescent="0.25">
      <c r="W2904" t="s">
        <v>4512</v>
      </c>
      <c r="X2904">
        <v>2904</v>
      </c>
    </row>
    <row r="2905" spans="23:24" x14ac:dyDescent="0.25">
      <c r="W2905" t="s">
        <v>4513</v>
      </c>
      <c r="X2905">
        <v>2905</v>
      </c>
    </row>
    <row r="2906" spans="23:24" x14ac:dyDescent="0.25">
      <c r="W2906" t="s">
        <v>4514</v>
      </c>
      <c r="X2906">
        <v>2906</v>
      </c>
    </row>
    <row r="2907" spans="23:24" x14ac:dyDescent="0.25">
      <c r="W2907" t="s">
        <v>4515</v>
      </c>
      <c r="X2907">
        <v>2907</v>
      </c>
    </row>
    <row r="2908" spans="23:24" x14ac:dyDescent="0.25">
      <c r="W2908" t="s">
        <v>4516</v>
      </c>
      <c r="X2908">
        <v>2908</v>
      </c>
    </row>
    <row r="2909" spans="23:24" x14ac:dyDescent="0.25">
      <c r="W2909" t="s">
        <v>4517</v>
      </c>
      <c r="X2909">
        <v>2909</v>
      </c>
    </row>
    <row r="2910" spans="23:24" x14ac:dyDescent="0.25">
      <c r="W2910" t="s">
        <v>4518</v>
      </c>
      <c r="X2910">
        <v>2910</v>
      </c>
    </row>
    <row r="2911" spans="23:24" x14ac:dyDescent="0.25">
      <c r="W2911" t="s">
        <v>4519</v>
      </c>
      <c r="X2911">
        <v>2911</v>
      </c>
    </row>
    <row r="2912" spans="23:24" x14ac:dyDescent="0.25">
      <c r="W2912" t="s">
        <v>4520</v>
      </c>
      <c r="X2912">
        <v>2912</v>
      </c>
    </row>
    <row r="2913" spans="23:24" x14ac:dyDescent="0.25">
      <c r="W2913" t="s">
        <v>4521</v>
      </c>
      <c r="X2913">
        <v>2913</v>
      </c>
    </row>
    <row r="2914" spans="23:24" x14ac:dyDescent="0.25">
      <c r="W2914" t="s">
        <v>4522</v>
      </c>
      <c r="X2914">
        <v>2914</v>
      </c>
    </row>
    <row r="2915" spans="23:24" x14ac:dyDescent="0.25">
      <c r="W2915" t="s">
        <v>4523</v>
      </c>
      <c r="X2915">
        <v>2915</v>
      </c>
    </row>
    <row r="2916" spans="23:24" x14ac:dyDescent="0.25">
      <c r="W2916" t="s">
        <v>4524</v>
      </c>
      <c r="X2916">
        <v>2916</v>
      </c>
    </row>
    <row r="2917" spans="23:24" x14ac:dyDescent="0.25">
      <c r="W2917" t="s">
        <v>4525</v>
      </c>
      <c r="X2917">
        <v>2917</v>
      </c>
    </row>
    <row r="2918" spans="23:24" x14ac:dyDescent="0.25">
      <c r="W2918" t="s">
        <v>4526</v>
      </c>
      <c r="X2918">
        <v>2918</v>
      </c>
    </row>
    <row r="2919" spans="23:24" x14ac:dyDescent="0.25">
      <c r="W2919" t="s">
        <v>4527</v>
      </c>
      <c r="X2919">
        <v>2919</v>
      </c>
    </row>
    <row r="2920" spans="23:24" x14ac:dyDescent="0.25">
      <c r="W2920" t="s">
        <v>4528</v>
      </c>
      <c r="X2920">
        <v>2920</v>
      </c>
    </row>
    <row r="2921" spans="23:24" x14ac:dyDescent="0.25">
      <c r="W2921" t="s">
        <v>4529</v>
      </c>
      <c r="X2921">
        <v>2921</v>
      </c>
    </row>
    <row r="2922" spans="23:24" x14ac:dyDescent="0.25">
      <c r="W2922" t="s">
        <v>4530</v>
      </c>
      <c r="X2922">
        <v>2922</v>
      </c>
    </row>
    <row r="2923" spans="23:24" x14ac:dyDescent="0.25">
      <c r="W2923" t="s">
        <v>4531</v>
      </c>
      <c r="X2923">
        <v>2923</v>
      </c>
    </row>
    <row r="2924" spans="23:24" x14ac:dyDescent="0.25">
      <c r="W2924" t="s">
        <v>4532</v>
      </c>
      <c r="X2924">
        <v>2924</v>
      </c>
    </row>
    <row r="2925" spans="23:24" x14ac:dyDescent="0.25">
      <c r="W2925" t="s">
        <v>4533</v>
      </c>
      <c r="X2925">
        <v>2925</v>
      </c>
    </row>
    <row r="2926" spans="23:24" x14ac:dyDescent="0.25">
      <c r="W2926" t="s">
        <v>4534</v>
      </c>
      <c r="X2926">
        <v>2926</v>
      </c>
    </row>
    <row r="2927" spans="23:24" x14ac:dyDescent="0.25">
      <c r="W2927" t="s">
        <v>4535</v>
      </c>
      <c r="X2927">
        <v>2927</v>
      </c>
    </row>
    <row r="2928" spans="23:24" x14ac:dyDescent="0.25">
      <c r="W2928" t="s">
        <v>4536</v>
      </c>
      <c r="X2928">
        <v>2928</v>
      </c>
    </row>
    <row r="2929" spans="23:24" x14ac:dyDescent="0.25">
      <c r="W2929" t="s">
        <v>4537</v>
      </c>
      <c r="X2929">
        <v>2929</v>
      </c>
    </row>
    <row r="2930" spans="23:24" x14ac:dyDescent="0.25">
      <c r="W2930" t="s">
        <v>4538</v>
      </c>
      <c r="X2930">
        <v>2930</v>
      </c>
    </row>
    <row r="2931" spans="23:24" x14ac:dyDescent="0.25">
      <c r="W2931" t="s">
        <v>4539</v>
      </c>
      <c r="X2931">
        <v>2931</v>
      </c>
    </row>
    <row r="2932" spans="23:24" x14ac:dyDescent="0.25">
      <c r="W2932" t="s">
        <v>4540</v>
      </c>
      <c r="X2932">
        <v>2932</v>
      </c>
    </row>
    <row r="2933" spans="23:24" x14ac:dyDescent="0.25">
      <c r="W2933" t="s">
        <v>4541</v>
      </c>
      <c r="X2933">
        <v>2933</v>
      </c>
    </row>
    <row r="2934" spans="23:24" x14ac:dyDescent="0.25">
      <c r="W2934" t="s">
        <v>4542</v>
      </c>
      <c r="X2934">
        <v>2934</v>
      </c>
    </row>
    <row r="2935" spans="23:24" x14ac:dyDescent="0.25">
      <c r="W2935" t="s">
        <v>4543</v>
      </c>
      <c r="X2935">
        <v>2935</v>
      </c>
    </row>
    <row r="2936" spans="23:24" x14ac:dyDescent="0.25">
      <c r="W2936" t="s">
        <v>4544</v>
      </c>
      <c r="X2936">
        <v>2936</v>
      </c>
    </row>
    <row r="2937" spans="23:24" x14ac:dyDescent="0.25">
      <c r="W2937" t="s">
        <v>4545</v>
      </c>
      <c r="X2937">
        <v>2937</v>
      </c>
    </row>
    <row r="2938" spans="23:24" x14ac:dyDescent="0.25">
      <c r="W2938" t="s">
        <v>4546</v>
      </c>
      <c r="X2938">
        <v>2938</v>
      </c>
    </row>
    <row r="2939" spans="23:24" x14ac:dyDescent="0.25">
      <c r="W2939" t="s">
        <v>4547</v>
      </c>
      <c r="X2939">
        <v>2939</v>
      </c>
    </row>
    <row r="2940" spans="23:24" x14ac:dyDescent="0.25">
      <c r="W2940" t="s">
        <v>4548</v>
      </c>
      <c r="X2940">
        <v>2940</v>
      </c>
    </row>
    <row r="2941" spans="23:24" x14ac:dyDescent="0.25">
      <c r="W2941" t="s">
        <v>4549</v>
      </c>
      <c r="X2941">
        <v>2941</v>
      </c>
    </row>
    <row r="2942" spans="23:24" x14ac:dyDescent="0.25">
      <c r="W2942" t="s">
        <v>4550</v>
      </c>
      <c r="X2942">
        <v>2942</v>
      </c>
    </row>
    <row r="2943" spans="23:24" x14ac:dyDescent="0.25">
      <c r="W2943" t="s">
        <v>4551</v>
      </c>
      <c r="X2943">
        <v>2943</v>
      </c>
    </row>
    <row r="2944" spans="23:24" x14ac:dyDescent="0.25">
      <c r="W2944" t="s">
        <v>4552</v>
      </c>
      <c r="X2944">
        <v>2944</v>
      </c>
    </row>
    <row r="2945" spans="23:24" x14ac:dyDescent="0.25">
      <c r="W2945" t="s">
        <v>4553</v>
      </c>
      <c r="X2945">
        <v>2945</v>
      </c>
    </row>
    <row r="2946" spans="23:24" x14ac:dyDescent="0.25">
      <c r="W2946" t="s">
        <v>4554</v>
      </c>
      <c r="X2946">
        <v>2946</v>
      </c>
    </row>
    <row r="2947" spans="23:24" x14ac:dyDescent="0.25">
      <c r="W2947" t="s">
        <v>4555</v>
      </c>
      <c r="X2947">
        <v>2947</v>
      </c>
    </row>
    <row r="2948" spans="23:24" x14ac:dyDescent="0.25">
      <c r="W2948" t="s">
        <v>4556</v>
      </c>
      <c r="X2948">
        <v>2948</v>
      </c>
    </row>
    <row r="2949" spans="23:24" x14ac:dyDescent="0.25">
      <c r="W2949" t="s">
        <v>4557</v>
      </c>
      <c r="X2949">
        <v>2949</v>
      </c>
    </row>
    <row r="2950" spans="23:24" x14ac:dyDescent="0.25">
      <c r="W2950" t="s">
        <v>4558</v>
      </c>
      <c r="X2950">
        <v>2950</v>
      </c>
    </row>
    <row r="2951" spans="23:24" x14ac:dyDescent="0.25">
      <c r="W2951" t="s">
        <v>4559</v>
      </c>
      <c r="X2951">
        <v>2951</v>
      </c>
    </row>
    <row r="2952" spans="23:24" x14ac:dyDescent="0.25">
      <c r="W2952" t="s">
        <v>4560</v>
      </c>
      <c r="X2952">
        <v>2952</v>
      </c>
    </row>
    <row r="2953" spans="23:24" x14ac:dyDescent="0.25">
      <c r="W2953" t="s">
        <v>4561</v>
      </c>
      <c r="X2953">
        <v>2953</v>
      </c>
    </row>
    <row r="2954" spans="23:24" x14ac:dyDescent="0.25">
      <c r="W2954" t="s">
        <v>4562</v>
      </c>
      <c r="X2954">
        <v>2954</v>
      </c>
    </row>
    <row r="2955" spans="23:24" x14ac:dyDescent="0.25">
      <c r="W2955" t="s">
        <v>4563</v>
      </c>
      <c r="X2955">
        <v>2955</v>
      </c>
    </row>
    <row r="2956" spans="23:24" x14ac:dyDescent="0.25">
      <c r="W2956" t="s">
        <v>4564</v>
      </c>
      <c r="X2956">
        <v>2956</v>
      </c>
    </row>
    <row r="2957" spans="23:24" x14ac:dyDescent="0.25">
      <c r="W2957" t="s">
        <v>4565</v>
      </c>
      <c r="X2957">
        <v>2957</v>
      </c>
    </row>
    <row r="2958" spans="23:24" x14ac:dyDescent="0.25">
      <c r="W2958" t="s">
        <v>4566</v>
      </c>
      <c r="X2958">
        <v>2958</v>
      </c>
    </row>
    <row r="2959" spans="23:24" x14ac:dyDescent="0.25">
      <c r="W2959" t="s">
        <v>4567</v>
      </c>
      <c r="X2959">
        <v>2959</v>
      </c>
    </row>
    <row r="2960" spans="23:24" x14ac:dyDescent="0.25">
      <c r="W2960" t="s">
        <v>4568</v>
      </c>
      <c r="X2960">
        <v>2960</v>
      </c>
    </row>
    <row r="2961" spans="23:24" x14ac:dyDescent="0.25">
      <c r="W2961" t="s">
        <v>4569</v>
      </c>
      <c r="X2961">
        <v>2961</v>
      </c>
    </row>
    <row r="2962" spans="23:24" x14ac:dyDescent="0.25">
      <c r="W2962" t="s">
        <v>4570</v>
      </c>
      <c r="X2962">
        <v>2962</v>
      </c>
    </row>
    <row r="2963" spans="23:24" x14ac:dyDescent="0.25">
      <c r="W2963" t="s">
        <v>4571</v>
      </c>
      <c r="X2963">
        <v>2963</v>
      </c>
    </row>
    <row r="2964" spans="23:24" x14ac:dyDescent="0.25">
      <c r="W2964" t="s">
        <v>4572</v>
      </c>
      <c r="X2964">
        <v>2964</v>
      </c>
    </row>
    <row r="2965" spans="23:24" x14ac:dyDescent="0.25">
      <c r="W2965" t="s">
        <v>4573</v>
      </c>
      <c r="X2965">
        <v>2965</v>
      </c>
    </row>
    <row r="2966" spans="23:24" x14ac:dyDescent="0.25">
      <c r="W2966" t="s">
        <v>4574</v>
      </c>
      <c r="X2966">
        <v>2966</v>
      </c>
    </row>
    <row r="2967" spans="23:24" x14ac:dyDescent="0.25">
      <c r="W2967" t="s">
        <v>4575</v>
      </c>
      <c r="X2967">
        <v>2967</v>
      </c>
    </row>
    <row r="2968" spans="23:24" x14ac:dyDescent="0.25">
      <c r="W2968" t="s">
        <v>4576</v>
      </c>
      <c r="X2968">
        <v>2968</v>
      </c>
    </row>
    <row r="2969" spans="23:24" x14ac:dyDescent="0.25">
      <c r="W2969" t="s">
        <v>4577</v>
      </c>
      <c r="X2969">
        <v>2969</v>
      </c>
    </row>
    <row r="2970" spans="23:24" x14ac:dyDescent="0.25">
      <c r="W2970" t="s">
        <v>4578</v>
      </c>
      <c r="X2970">
        <v>2970</v>
      </c>
    </row>
    <row r="2971" spans="23:24" x14ac:dyDescent="0.25">
      <c r="W2971" t="s">
        <v>4579</v>
      </c>
      <c r="X2971">
        <v>2971</v>
      </c>
    </row>
    <row r="2972" spans="23:24" x14ac:dyDescent="0.25">
      <c r="W2972" t="s">
        <v>4580</v>
      </c>
      <c r="X2972">
        <v>2972</v>
      </c>
    </row>
    <row r="2973" spans="23:24" x14ac:dyDescent="0.25">
      <c r="W2973" t="s">
        <v>4581</v>
      </c>
      <c r="X2973">
        <v>2973</v>
      </c>
    </row>
    <row r="2974" spans="23:24" x14ac:dyDescent="0.25">
      <c r="W2974" t="s">
        <v>4582</v>
      </c>
      <c r="X2974">
        <v>2974</v>
      </c>
    </row>
    <row r="2975" spans="23:24" x14ac:dyDescent="0.25">
      <c r="W2975" t="s">
        <v>4583</v>
      </c>
      <c r="X2975">
        <v>2975</v>
      </c>
    </row>
    <row r="2976" spans="23:24" x14ac:dyDescent="0.25">
      <c r="W2976" t="s">
        <v>4584</v>
      </c>
      <c r="X2976">
        <v>2976</v>
      </c>
    </row>
    <row r="2977" spans="23:24" x14ac:dyDescent="0.25">
      <c r="W2977" t="s">
        <v>4585</v>
      </c>
      <c r="X2977">
        <v>2977</v>
      </c>
    </row>
    <row r="2978" spans="23:24" x14ac:dyDescent="0.25">
      <c r="W2978" t="s">
        <v>4586</v>
      </c>
      <c r="X2978">
        <v>2978</v>
      </c>
    </row>
    <row r="2979" spans="23:24" x14ac:dyDescent="0.25">
      <c r="W2979" t="s">
        <v>4587</v>
      </c>
      <c r="X2979">
        <v>2979</v>
      </c>
    </row>
    <row r="2980" spans="23:24" x14ac:dyDescent="0.25">
      <c r="W2980" t="s">
        <v>4588</v>
      </c>
      <c r="X2980">
        <v>2980</v>
      </c>
    </row>
    <row r="2981" spans="23:24" x14ac:dyDescent="0.25">
      <c r="W2981" t="s">
        <v>4589</v>
      </c>
      <c r="X2981">
        <v>2981</v>
      </c>
    </row>
    <row r="2982" spans="23:24" x14ac:dyDescent="0.25">
      <c r="W2982" t="s">
        <v>4590</v>
      </c>
      <c r="X2982">
        <v>2982</v>
      </c>
    </row>
    <row r="2983" spans="23:24" x14ac:dyDescent="0.25">
      <c r="W2983" t="s">
        <v>4591</v>
      </c>
      <c r="X2983">
        <v>2983</v>
      </c>
    </row>
    <row r="2984" spans="23:24" x14ac:dyDescent="0.25">
      <c r="W2984" t="s">
        <v>4592</v>
      </c>
      <c r="X2984">
        <v>2984</v>
      </c>
    </row>
    <row r="2985" spans="23:24" x14ac:dyDescent="0.25">
      <c r="W2985" t="s">
        <v>4593</v>
      </c>
      <c r="X2985">
        <v>2985</v>
      </c>
    </row>
    <row r="2986" spans="23:24" x14ac:dyDescent="0.25">
      <c r="W2986" t="s">
        <v>4594</v>
      </c>
      <c r="X2986">
        <v>2986</v>
      </c>
    </row>
    <row r="2987" spans="23:24" x14ac:dyDescent="0.25">
      <c r="W2987" t="s">
        <v>4595</v>
      </c>
      <c r="X2987">
        <v>2987</v>
      </c>
    </row>
    <row r="2988" spans="23:24" x14ac:dyDescent="0.25">
      <c r="W2988" t="s">
        <v>4596</v>
      </c>
      <c r="X2988">
        <v>2988</v>
      </c>
    </row>
    <row r="2989" spans="23:24" x14ac:dyDescent="0.25">
      <c r="W2989" t="s">
        <v>4597</v>
      </c>
      <c r="X2989">
        <v>2989</v>
      </c>
    </row>
    <row r="2990" spans="23:24" x14ac:dyDescent="0.25">
      <c r="W2990" t="s">
        <v>4598</v>
      </c>
      <c r="X2990">
        <v>2990</v>
      </c>
    </row>
    <row r="2991" spans="23:24" x14ac:dyDescent="0.25">
      <c r="W2991" t="s">
        <v>4599</v>
      </c>
      <c r="X2991">
        <v>2991</v>
      </c>
    </row>
    <row r="2992" spans="23:24" x14ac:dyDescent="0.25">
      <c r="W2992" t="s">
        <v>4600</v>
      </c>
      <c r="X2992">
        <v>2992</v>
      </c>
    </row>
    <row r="2993" spans="23:24" x14ac:dyDescent="0.25">
      <c r="W2993" t="s">
        <v>4601</v>
      </c>
      <c r="X2993">
        <v>2993</v>
      </c>
    </row>
    <row r="2994" spans="23:24" x14ac:dyDescent="0.25">
      <c r="W2994" t="s">
        <v>4602</v>
      </c>
      <c r="X2994">
        <v>2994</v>
      </c>
    </row>
    <row r="2995" spans="23:24" x14ac:dyDescent="0.25">
      <c r="W2995" t="s">
        <v>4603</v>
      </c>
      <c r="X2995">
        <v>2995</v>
      </c>
    </row>
    <row r="2996" spans="23:24" x14ac:dyDescent="0.25">
      <c r="W2996" t="s">
        <v>4604</v>
      </c>
      <c r="X2996">
        <v>2996</v>
      </c>
    </row>
    <row r="2997" spans="23:24" x14ac:dyDescent="0.25">
      <c r="W2997" t="s">
        <v>4605</v>
      </c>
      <c r="X2997">
        <v>2997</v>
      </c>
    </row>
    <row r="2998" spans="23:24" x14ac:dyDescent="0.25">
      <c r="W2998" t="s">
        <v>4606</v>
      </c>
      <c r="X2998">
        <v>2998</v>
      </c>
    </row>
    <row r="2999" spans="23:24" x14ac:dyDescent="0.25">
      <c r="W2999" t="s">
        <v>4607</v>
      </c>
      <c r="X2999">
        <v>2999</v>
      </c>
    </row>
    <row r="3000" spans="23:24" x14ac:dyDescent="0.25">
      <c r="W3000" t="s">
        <v>4608</v>
      </c>
      <c r="X3000">
        <v>3000</v>
      </c>
    </row>
    <row r="3001" spans="23:24" x14ac:dyDescent="0.25">
      <c r="W3001" t="s">
        <v>4609</v>
      </c>
      <c r="X3001">
        <v>3001</v>
      </c>
    </row>
    <row r="3002" spans="23:24" x14ac:dyDescent="0.25">
      <c r="W3002" t="s">
        <v>4610</v>
      </c>
      <c r="X3002">
        <v>3002</v>
      </c>
    </row>
    <row r="3003" spans="23:24" x14ac:dyDescent="0.25">
      <c r="W3003" t="s">
        <v>4611</v>
      </c>
      <c r="X3003">
        <v>3003</v>
      </c>
    </row>
    <row r="3004" spans="23:24" x14ac:dyDescent="0.25">
      <c r="W3004" t="s">
        <v>4612</v>
      </c>
      <c r="X3004">
        <v>3004</v>
      </c>
    </row>
    <row r="3005" spans="23:24" x14ac:dyDescent="0.25">
      <c r="W3005" t="s">
        <v>4613</v>
      </c>
      <c r="X3005">
        <v>3005</v>
      </c>
    </row>
    <row r="3006" spans="23:24" x14ac:dyDescent="0.25">
      <c r="W3006" t="s">
        <v>4614</v>
      </c>
      <c r="X3006">
        <v>3006</v>
      </c>
    </row>
    <row r="3007" spans="23:24" x14ac:dyDescent="0.25">
      <c r="W3007" t="s">
        <v>4615</v>
      </c>
      <c r="X3007">
        <v>3007</v>
      </c>
    </row>
    <row r="3008" spans="23:24" x14ac:dyDescent="0.25">
      <c r="W3008" t="s">
        <v>4616</v>
      </c>
      <c r="X3008">
        <v>3008</v>
      </c>
    </row>
    <row r="3009" spans="23:24" x14ac:dyDescent="0.25">
      <c r="W3009" t="s">
        <v>4617</v>
      </c>
      <c r="X3009">
        <v>3009</v>
      </c>
    </row>
    <row r="3010" spans="23:24" x14ac:dyDescent="0.25">
      <c r="W3010" t="s">
        <v>4618</v>
      </c>
      <c r="X3010">
        <v>3010</v>
      </c>
    </row>
    <row r="3011" spans="23:24" x14ac:dyDescent="0.25">
      <c r="W3011" t="s">
        <v>4619</v>
      </c>
      <c r="X3011">
        <v>3011</v>
      </c>
    </row>
    <row r="3012" spans="23:24" x14ac:dyDescent="0.25">
      <c r="W3012" t="s">
        <v>4620</v>
      </c>
      <c r="X3012">
        <v>3012</v>
      </c>
    </row>
    <row r="3013" spans="23:24" x14ac:dyDescent="0.25">
      <c r="W3013" t="s">
        <v>4621</v>
      </c>
      <c r="X3013">
        <v>3013</v>
      </c>
    </row>
    <row r="3014" spans="23:24" x14ac:dyDescent="0.25">
      <c r="W3014" t="s">
        <v>4622</v>
      </c>
      <c r="X3014">
        <v>3014</v>
      </c>
    </row>
    <row r="3015" spans="23:24" x14ac:dyDescent="0.25">
      <c r="W3015" t="s">
        <v>4623</v>
      </c>
      <c r="X3015">
        <v>3015</v>
      </c>
    </row>
    <row r="3016" spans="23:24" x14ac:dyDescent="0.25">
      <c r="W3016" t="s">
        <v>4624</v>
      </c>
      <c r="X3016">
        <v>3016</v>
      </c>
    </row>
    <row r="3017" spans="23:24" x14ac:dyDescent="0.25">
      <c r="W3017" t="s">
        <v>4625</v>
      </c>
      <c r="X3017">
        <v>3017</v>
      </c>
    </row>
    <row r="3018" spans="23:24" x14ac:dyDescent="0.25">
      <c r="W3018" t="s">
        <v>4626</v>
      </c>
      <c r="X3018">
        <v>3018</v>
      </c>
    </row>
    <row r="3019" spans="23:24" x14ac:dyDescent="0.25">
      <c r="W3019" t="s">
        <v>4627</v>
      </c>
      <c r="X3019">
        <v>3019</v>
      </c>
    </row>
    <row r="3020" spans="23:24" x14ac:dyDescent="0.25">
      <c r="W3020" t="s">
        <v>4628</v>
      </c>
      <c r="X3020">
        <v>3020</v>
      </c>
    </row>
    <row r="3021" spans="23:24" x14ac:dyDescent="0.25">
      <c r="W3021" t="s">
        <v>4629</v>
      </c>
      <c r="X3021">
        <v>3021</v>
      </c>
    </row>
    <row r="3022" spans="23:24" x14ac:dyDescent="0.25">
      <c r="W3022" t="s">
        <v>4630</v>
      </c>
      <c r="X3022">
        <v>3022</v>
      </c>
    </row>
    <row r="3023" spans="23:24" x14ac:dyDescent="0.25">
      <c r="W3023" t="s">
        <v>4631</v>
      </c>
      <c r="X3023">
        <v>3023</v>
      </c>
    </row>
    <row r="3024" spans="23:24" x14ac:dyDescent="0.25">
      <c r="W3024" t="s">
        <v>4632</v>
      </c>
      <c r="X3024">
        <v>3024</v>
      </c>
    </row>
    <row r="3025" spans="23:24" x14ac:dyDescent="0.25">
      <c r="W3025" t="s">
        <v>4633</v>
      </c>
      <c r="X3025">
        <v>3025</v>
      </c>
    </row>
    <row r="3026" spans="23:24" x14ac:dyDescent="0.25">
      <c r="W3026" t="s">
        <v>4634</v>
      </c>
      <c r="X3026">
        <v>3026</v>
      </c>
    </row>
    <row r="3027" spans="23:24" x14ac:dyDescent="0.25">
      <c r="W3027" t="s">
        <v>4635</v>
      </c>
      <c r="X3027">
        <v>3027</v>
      </c>
    </row>
    <row r="3028" spans="23:24" x14ac:dyDescent="0.25">
      <c r="W3028" t="s">
        <v>4636</v>
      </c>
      <c r="X3028">
        <v>3028</v>
      </c>
    </row>
    <row r="3029" spans="23:24" x14ac:dyDescent="0.25">
      <c r="W3029" t="s">
        <v>4637</v>
      </c>
      <c r="X3029">
        <v>3029</v>
      </c>
    </row>
    <row r="3030" spans="23:24" x14ac:dyDescent="0.25">
      <c r="W3030" t="s">
        <v>4638</v>
      </c>
      <c r="X3030">
        <v>3030</v>
      </c>
    </row>
    <row r="3031" spans="23:24" x14ac:dyDescent="0.25">
      <c r="W3031" t="s">
        <v>4639</v>
      </c>
      <c r="X3031">
        <v>3031</v>
      </c>
    </row>
    <row r="3032" spans="23:24" x14ac:dyDescent="0.25">
      <c r="W3032" t="s">
        <v>4640</v>
      </c>
      <c r="X3032">
        <v>3032</v>
      </c>
    </row>
    <row r="3033" spans="23:24" x14ac:dyDescent="0.25">
      <c r="W3033" t="s">
        <v>4641</v>
      </c>
      <c r="X3033">
        <v>3033</v>
      </c>
    </row>
    <row r="3034" spans="23:24" x14ac:dyDescent="0.25">
      <c r="W3034" t="s">
        <v>4642</v>
      </c>
      <c r="X3034">
        <v>3034</v>
      </c>
    </row>
    <row r="3035" spans="23:24" x14ac:dyDescent="0.25">
      <c r="W3035" t="s">
        <v>4643</v>
      </c>
      <c r="X3035">
        <v>3035</v>
      </c>
    </row>
    <row r="3036" spans="23:24" x14ac:dyDescent="0.25">
      <c r="W3036" t="s">
        <v>4644</v>
      </c>
      <c r="X3036">
        <v>3036</v>
      </c>
    </row>
    <row r="3037" spans="23:24" x14ac:dyDescent="0.25">
      <c r="W3037" t="s">
        <v>4645</v>
      </c>
      <c r="X3037">
        <v>3037</v>
      </c>
    </row>
    <row r="3038" spans="23:24" x14ac:dyDescent="0.25">
      <c r="W3038" t="s">
        <v>4646</v>
      </c>
      <c r="X3038">
        <v>3038</v>
      </c>
    </row>
    <row r="3039" spans="23:24" x14ac:dyDescent="0.25">
      <c r="W3039" t="s">
        <v>4647</v>
      </c>
      <c r="X3039">
        <v>3039</v>
      </c>
    </row>
    <row r="3040" spans="23:24" x14ac:dyDescent="0.25">
      <c r="W3040" t="s">
        <v>4648</v>
      </c>
      <c r="X3040">
        <v>3040</v>
      </c>
    </row>
    <row r="3041" spans="23:24" x14ac:dyDescent="0.25">
      <c r="W3041" t="s">
        <v>4649</v>
      </c>
      <c r="X3041">
        <v>3041</v>
      </c>
    </row>
    <row r="3042" spans="23:24" x14ac:dyDescent="0.25">
      <c r="W3042" t="s">
        <v>4650</v>
      </c>
      <c r="X3042">
        <v>3042</v>
      </c>
    </row>
    <row r="3043" spans="23:24" x14ac:dyDescent="0.25">
      <c r="W3043" t="s">
        <v>4651</v>
      </c>
      <c r="X3043">
        <v>3043</v>
      </c>
    </row>
    <row r="3044" spans="23:24" x14ac:dyDescent="0.25">
      <c r="W3044" t="s">
        <v>4652</v>
      </c>
      <c r="X3044">
        <v>3044</v>
      </c>
    </row>
    <row r="3045" spans="23:24" x14ac:dyDescent="0.25">
      <c r="W3045" t="s">
        <v>4653</v>
      </c>
      <c r="X3045">
        <v>3045</v>
      </c>
    </row>
    <row r="3046" spans="23:24" x14ac:dyDescent="0.25">
      <c r="W3046" t="s">
        <v>4654</v>
      </c>
      <c r="X3046">
        <v>3046</v>
      </c>
    </row>
    <row r="3047" spans="23:24" x14ac:dyDescent="0.25">
      <c r="W3047" t="s">
        <v>4655</v>
      </c>
      <c r="X3047">
        <v>3047</v>
      </c>
    </row>
    <row r="3048" spans="23:24" x14ac:dyDescent="0.25">
      <c r="W3048" t="s">
        <v>4656</v>
      </c>
      <c r="X3048">
        <v>3048</v>
      </c>
    </row>
    <row r="3049" spans="23:24" x14ac:dyDescent="0.25">
      <c r="W3049" t="s">
        <v>4657</v>
      </c>
      <c r="X3049">
        <v>3049</v>
      </c>
    </row>
    <row r="3050" spans="23:24" x14ac:dyDescent="0.25">
      <c r="W3050" t="s">
        <v>4658</v>
      </c>
      <c r="X3050">
        <v>3050</v>
      </c>
    </row>
    <row r="3051" spans="23:24" x14ac:dyDescent="0.25">
      <c r="W3051" t="s">
        <v>4659</v>
      </c>
      <c r="X3051">
        <v>3051</v>
      </c>
    </row>
    <row r="3052" spans="23:24" x14ac:dyDescent="0.25">
      <c r="W3052" t="s">
        <v>4660</v>
      </c>
      <c r="X3052">
        <v>3052</v>
      </c>
    </row>
    <row r="3053" spans="23:24" x14ac:dyDescent="0.25">
      <c r="W3053" t="s">
        <v>4661</v>
      </c>
      <c r="X3053">
        <v>3053</v>
      </c>
    </row>
    <row r="3054" spans="23:24" x14ac:dyDescent="0.25">
      <c r="W3054" t="s">
        <v>4662</v>
      </c>
      <c r="X3054">
        <v>3054</v>
      </c>
    </row>
    <row r="3055" spans="23:24" x14ac:dyDescent="0.25">
      <c r="W3055" t="s">
        <v>4663</v>
      </c>
      <c r="X3055">
        <v>3055</v>
      </c>
    </row>
    <row r="3056" spans="23:24" x14ac:dyDescent="0.25">
      <c r="W3056" t="s">
        <v>4664</v>
      </c>
      <c r="X3056">
        <v>3056</v>
      </c>
    </row>
    <row r="3057" spans="23:24" x14ac:dyDescent="0.25">
      <c r="W3057" t="s">
        <v>4665</v>
      </c>
      <c r="X3057">
        <v>3057</v>
      </c>
    </row>
    <row r="3058" spans="23:24" x14ac:dyDescent="0.25">
      <c r="W3058" t="s">
        <v>4666</v>
      </c>
      <c r="X3058">
        <v>3058</v>
      </c>
    </row>
    <row r="3059" spans="23:24" x14ac:dyDescent="0.25">
      <c r="W3059" t="s">
        <v>4667</v>
      </c>
      <c r="X3059">
        <v>3059</v>
      </c>
    </row>
    <row r="3060" spans="23:24" x14ac:dyDescent="0.25">
      <c r="W3060" t="s">
        <v>4668</v>
      </c>
      <c r="X3060">
        <v>3060</v>
      </c>
    </row>
    <row r="3061" spans="23:24" x14ac:dyDescent="0.25">
      <c r="W3061" t="s">
        <v>4669</v>
      </c>
      <c r="X3061">
        <v>3061</v>
      </c>
    </row>
    <row r="3062" spans="23:24" x14ac:dyDescent="0.25">
      <c r="W3062" t="s">
        <v>4670</v>
      </c>
      <c r="X3062">
        <v>3062</v>
      </c>
    </row>
    <row r="3063" spans="23:24" x14ac:dyDescent="0.25">
      <c r="W3063" t="s">
        <v>4671</v>
      </c>
      <c r="X3063">
        <v>3063</v>
      </c>
    </row>
    <row r="3064" spans="23:24" x14ac:dyDescent="0.25">
      <c r="W3064" t="s">
        <v>4672</v>
      </c>
      <c r="X3064">
        <v>3064</v>
      </c>
    </row>
    <row r="3065" spans="23:24" x14ac:dyDescent="0.25">
      <c r="W3065" t="s">
        <v>4673</v>
      </c>
      <c r="X3065">
        <v>3065</v>
      </c>
    </row>
    <row r="3066" spans="23:24" x14ac:dyDescent="0.25">
      <c r="W3066" t="s">
        <v>4674</v>
      </c>
      <c r="X3066">
        <v>3066</v>
      </c>
    </row>
    <row r="3067" spans="23:24" x14ac:dyDescent="0.25">
      <c r="W3067" t="s">
        <v>4675</v>
      </c>
      <c r="X3067">
        <v>3067</v>
      </c>
    </row>
    <row r="3068" spans="23:24" x14ac:dyDescent="0.25">
      <c r="W3068" t="s">
        <v>4676</v>
      </c>
      <c r="X3068">
        <v>3068</v>
      </c>
    </row>
    <row r="3069" spans="23:24" x14ac:dyDescent="0.25">
      <c r="W3069" t="s">
        <v>4677</v>
      </c>
      <c r="X3069">
        <v>3069</v>
      </c>
    </row>
    <row r="3070" spans="23:24" x14ac:dyDescent="0.25">
      <c r="W3070" t="s">
        <v>4678</v>
      </c>
      <c r="X3070">
        <v>3070</v>
      </c>
    </row>
    <row r="3071" spans="23:24" x14ac:dyDescent="0.25">
      <c r="W3071" t="s">
        <v>4679</v>
      </c>
      <c r="X3071">
        <v>3071</v>
      </c>
    </row>
    <row r="3072" spans="23:24" x14ac:dyDescent="0.25">
      <c r="W3072" t="s">
        <v>4680</v>
      </c>
      <c r="X3072">
        <v>3072</v>
      </c>
    </row>
    <row r="3073" spans="23:24" x14ac:dyDescent="0.25">
      <c r="W3073" t="s">
        <v>4681</v>
      </c>
      <c r="X3073">
        <v>3073</v>
      </c>
    </row>
    <row r="3074" spans="23:24" x14ac:dyDescent="0.25">
      <c r="W3074" t="s">
        <v>4682</v>
      </c>
      <c r="X3074">
        <v>3074</v>
      </c>
    </row>
    <row r="3075" spans="23:24" x14ac:dyDescent="0.25">
      <c r="W3075" t="s">
        <v>4683</v>
      </c>
      <c r="X3075">
        <v>3075</v>
      </c>
    </row>
    <row r="3076" spans="23:24" x14ac:dyDescent="0.25">
      <c r="W3076" t="s">
        <v>4684</v>
      </c>
      <c r="X3076">
        <v>3076</v>
      </c>
    </row>
    <row r="3077" spans="23:24" x14ac:dyDescent="0.25">
      <c r="W3077" t="s">
        <v>4685</v>
      </c>
      <c r="X3077">
        <v>3077</v>
      </c>
    </row>
    <row r="3078" spans="23:24" x14ac:dyDescent="0.25">
      <c r="W3078" t="s">
        <v>4686</v>
      </c>
      <c r="X3078">
        <v>3078</v>
      </c>
    </row>
    <row r="3079" spans="23:24" x14ac:dyDescent="0.25">
      <c r="W3079" t="s">
        <v>4687</v>
      </c>
      <c r="X3079">
        <v>3079</v>
      </c>
    </row>
    <row r="3080" spans="23:24" x14ac:dyDescent="0.25">
      <c r="W3080" t="s">
        <v>4688</v>
      </c>
      <c r="X3080">
        <v>3080</v>
      </c>
    </row>
    <row r="3081" spans="23:24" x14ac:dyDescent="0.25">
      <c r="W3081" t="s">
        <v>4689</v>
      </c>
      <c r="X3081">
        <v>3081</v>
      </c>
    </row>
    <row r="3082" spans="23:24" x14ac:dyDescent="0.25">
      <c r="W3082" t="s">
        <v>4690</v>
      </c>
      <c r="X3082">
        <v>3082</v>
      </c>
    </row>
    <row r="3083" spans="23:24" x14ac:dyDescent="0.25">
      <c r="W3083" t="s">
        <v>4691</v>
      </c>
      <c r="X3083">
        <v>3083</v>
      </c>
    </row>
    <row r="3084" spans="23:24" x14ac:dyDescent="0.25">
      <c r="W3084" t="s">
        <v>4692</v>
      </c>
      <c r="X3084">
        <v>3084</v>
      </c>
    </row>
    <row r="3085" spans="23:24" x14ac:dyDescent="0.25">
      <c r="W3085" t="s">
        <v>4693</v>
      </c>
      <c r="X3085">
        <v>3085</v>
      </c>
    </row>
    <row r="3086" spans="23:24" x14ac:dyDescent="0.25">
      <c r="W3086" t="s">
        <v>4694</v>
      </c>
      <c r="X3086">
        <v>3086</v>
      </c>
    </row>
    <row r="3087" spans="23:24" x14ac:dyDescent="0.25">
      <c r="W3087" t="s">
        <v>4695</v>
      </c>
      <c r="X3087">
        <v>3087</v>
      </c>
    </row>
    <row r="3088" spans="23:24" x14ac:dyDescent="0.25">
      <c r="W3088" t="s">
        <v>4696</v>
      </c>
      <c r="X3088">
        <v>3088</v>
      </c>
    </row>
    <row r="3089" spans="23:24" x14ac:dyDescent="0.25">
      <c r="W3089" t="s">
        <v>4697</v>
      </c>
      <c r="X3089">
        <v>3089</v>
      </c>
    </row>
    <row r="3090" spans="23:24" x14ac:dyDescent="0.25">
      <c r="W3090" t="s">
        <v>4698</v>
      </c>
      <c r="X3090">
        <v>3090</v>
      </c>
    </row>
    <row r="3091" spans="23:24" x14ac:dyDescent="0.25">
      <c r="W3091" t="s">
        <v>4699</v>
      </c>
      <c r="X3091">
        <v>3091</v>
      </c>
    </row>
    <row r="3092" spans="23:24" x14ac:dyDescent="0.25">
      <c r="W3092" t="s">
        <v>4700</v>
      </c>
      <c r="X3092">
        <v>3092</v>
      </c>
    </row>
    <row r="3093" spans="23:24" x14ac:dyDescent="0.25">
      <c r="W3093" t="s">
        <v>4701</v>
      </c>
      <c r="X3093">
        <v>3093</v>
      </c>
    </row>
    <row r="3094" spans="23:24" x14ac:dyDescent="0.25">
      <c r="W3094" t="s">
        <v>4702</v>
      </c>
      <c r="X3094">
        <v>3094</v>
      </c>
    </row>
    <row r="3095" spans="23:24" x14ac:dyDescent="0.25">
      <c r="W3095" t="s">
        <v>4703</v>
      </c>
      <c r="X3095">
        <v>3095</v>
      </c>
    </row>
    <row r="3096" spans="23:24" x14ac:dyDescent="0.25">
      <c r="W3096" t="s">
        <v>4704</v>
      </c>
      <c r="X3096">
        <v>3096</v>
      </c>
    </row>
    <row r="3097" spans="23:24" x14ac:dyDescent="0.25">
      <c r="W3097" t="s">
        <v>4705</v>
      </c>
      <c r="X3097">
        <v>3097</v>
      </c>
    </row>
    <row r="3098" spans="23:24" x14ac:dyDescent="0.25">
      <c r="W3098" t="s">
        <v>4706</v>
      </c>
      <c r="X3098">
        <v>3098</v>
      </c>
    </row>
    <row r="3099" spans="23:24" x14ac:dyDescent="0.25">
      <c r="W3099" t="s">
        <v>4707</v>
      </c>
      <c r="X3099">
        <v>3099</v>
      </c>
    </row>
    <row r="3100" spans="23:24" x14ac:dyDescent="0.25">
      <c r="W3100" t="s">
        <v>4708</v>
      </c>
      <c r="X3100">
        <v>3100</v>
      </c>
    </row>
    <row r="3101" spans="23:24" x14ac:dyDescent="0.25">
      <c r="W3101" t="s">
        <v>4709</v>
      </c>
      <c r="X3101">
        <v>3101</v>
      </c>
    </row>
    <row r="3102" spans="23:24" x14ac:dyDescent="0.25">
      <c r="W3102" t="s">
        <v>4710</v>
      </c>
      <c r="X3102">
        <v>3102</v>
      </c>
    </row>
    <row r="3103" spans="23:24" x14ac:dyDescent="0.25">
      <c r="W3103" t="s">
        <v>4711</v>
      </c>
      <c r="X3103">
        <v>3103</v>
      </c>
    </row>
    <row r="3104" spans="23:24" x14ac:dyDescent="0.25">
      <c r="W3104" t="s">
        <v>4712</v>
      </c>
      <c r="X3104">
        <v>3104</v>
      </c>
    </row>
    <row r="3105" spans="23:24" x14ac:dyDescent="0.25">
      <c r="W3105" t="s">
        <v>4713</v>
      </c>
      <c r="X3105">
        <v>3105</v>
      </c>
    </row>
    <row r="3106" spans="23:24" x14ac:dyDescent="0.25">
      <c r="W3106" t="s">
        <v>4714</v>
      </c>
      <c r="X3106">
        <v>3106</v>
      </c>
    </row>
    <row r="3107" spans="23:24" x14ac:dyDescent="0.25">
      <c r="W3107" t="s">
        <v>4715</v>
      </c>
      <c r="X3107">
        <v>3107</v>
      </c>
    </row>
    <row r="3108" spans="23:24" x14ac:dyDescent="0.25">
      <c r="W3108" t="s">
        <v>4716</v>
      </c>
      <c r="X3108">
        <v>3108</v>
      </c>
    </row>
    <row r="3109" spans="23:24" x14ac:dyDescent="0.25">
      <c r="W3109" t="s">
        <v>4717</v>
      </c>
      <c r="X3109">
        <v>3109</v>
      </c>
    </row>
    <row r="3110" spans="23:24" x14ac:dyDescent="0.25">
      <c r="W3110" t="s">
        <v>4718</v>
      </c>
      <c r="X3110">
        <v>3110</v>
      </c>
    </row>
    <row r="3111" spans="23:24" x14ac:dyDescent="0.25">
      <c r="W3111" t="s">
        <v>4719</v>
      </c>
      <c r="X3111">
        <v>3111</v>
      </c>
    </row>
    <row r="3112" spans="23:24" x14ac:dyDescent="0.25">
      <c r="W3112" t="s">
        <v>4720</v>
      </c>
      <c r="X3112">
        <v>3112</v>
      </c>
    </row>
    <row r="3113" spans="23:24" x14ac:dyDescent="0.25">
      <c r="W3113" t="s">
        <v>4721</v>
      </c>
      <c r="X3113">
        <v>3113</v>
      </c>
    </row>
    <row r="3114" spans="23:24" x14ac:dyDescent="0.25">
      <c r="W3114" t="s">
        <v>4722</v>
      </c>
      <c r="X3114">
        <v>3114</v>
      </c>
    </row>
    <row r="3115" spans="23:24" x14ac:dyDescent="0.25">
      <c r="W3115" t="s">
        <v>4723</v>
      </c>
      <c r="X3115">
        <v>3115</v>
      </c>
    </row>
    <row r="3116" spans="23:24" x14ac:dyDescent="0.25">
      <c r="W3116" t="s">
        <v>4724</v>
      </c>
      <c r="X3116">
        <v>3116</v>
      </c>
    </row>
    <row r="3117" spans="23:24" x14ac:dyDescent="0.25">
      <c r="W3117" t="s">
        <v>4725</v>
      </c>
      <c r="X3117">
        <v>3117</v>
      </c>
    </row>
    <row r="3118" spans="23:24" x14ac:dyDescent="0.25">
      <c r="W3118" t="s">
        <v>4726</v>
      </c>
      <c r="X3118">
        <v>3118</v>
      </c>
    </row>
    <row r="3119" spans="23:24" x14ac:dyDescent="0.25">
      <c r="W3119" t="s">
        <v>4727</v>
      </c>
      <c r="X3119">
        <v>3119</v>
      </c>
    </row>
    <row r="3120" spans="23:24" x14ac:dyDescent="0.25">
      <c r="W3120" t="s">
        <v>4728</v>
      </c>
      <c r="X3120">
        <v>3120</v>
      </c>
    </row>
    <row r="3121" spans="23:24" x14ac:dyDescent="0.25">
      <c r="W3121" t="s">
        <v>4729</v>
      </c>
      <c r="X3121">
        <v>3121</v>
      </c>
    </row>
    <row r="3122" spans="23:24" x14ac:dyDescent="0.25">
      <c r="W3122" t="s">
        <v>4730</v>
      </c>
      <c r="X3122">
        <v>3122</v>
      </c>
    </row>
    <row r="3123" spans="23:24" x14ac:dyDescent="0.25">
      <c r="W3123" t="s">
        <v>4731</v>
      </c>
      <c r="X3123">
        <v>3123</v>
      </c>
    </row>
    <row r="3124" spans="23:24" x14ac:dyDescent="0.25">
      <c r="W3124" t="s">
        <v>4732</v>
      </c>
      <c r="X3124">
        <v>3124</v>
      </c>
    </row>
    <row r="3125" spans="23:24" x14ac:dyDescent="0.25">
      <c r="W3125" t="s">
        <v>4733</v>
      </c>
      <c r="X3125">
        <v>3125</v>
      </c>
    </row>
    <row r="3126" spans="23:24" x14ac:dyDescent="0.25">
      <c r="W3126" t="s">
        <v>4734</v>
      </c>
      <c r="X3126">
        <v>3126</v>
      </c>
    </row>
    <row r="3127" spans="23:24" x14ac:dyDescent="0.25">
      <c r="W3127" t="s">
        <v>4735</v>
      </c>
      <c r="X3127">
        <v>3127</v>
      </c>
    </row>
    <row r="3128" spans="23:24" x14ac:dyDescent="0.25">
      <c r="W3128" t="s">
        <v>4736</v>
      </c>
      <c r="X3128">
        <v>3128</v>
      </c>
    </row>
    <row r="3129" spans="23:24" x14ac:dyDescent="0.25">
      <c r="W3129" t="s">
        <v>4737</v>
      </c>
      <c r="X3129">
        <v>3129</v>
      </c>
    </row>
    <row r="3130" spans="23:24" x14ac:dyDescent="0.25">
      <c r="W3130" t="s">
        <v>4738</v>
      </c>
      <c r="X3130">
        <v>3130</v>
      </c>
    </row>
    <row r="3131" spans="23:24" x14ac:dyDescent="0.25">
      <c r="W3131" t="s">
        <v>4739</v>
      </c>
      <c r="X3131">
        <v>3131</v>
      </c>
    </row>
    <row r="3132" spans="23:24" x14ac:dyDescent="0.25">
      <c r="W3132" t="s">
        <v>4740</v>
      </c>
      <c r="X3132">
        <v>3132</v>
      </c>
    </row>
    <row r="3133" spans="23:24" x14ac:dyDescent="0.25">
      <c r="W3133" t="s">
        <v>4741</v>
      </c>
      <c r="X3133">
        <v>3133</v>
      </c>
    </row>
    <row r="3134" spans="23:24" x14ac:dyDescent="0.25">
      <c r="W3134" t="s">
        <v>4742</v>
      </c>
      <c r="X3134">
        <v>3134</v>
      </c>
    </row>
    <row r="3135" spans="23:24" x14ac:dyDescent="0.25">
      <c r="W3135" t="s">
        <v>4743</v>
      </c>
      <c r="X3135">
        <v>3135</v>
      </c>
    </row>
    <row r="3136" spans="23:24" x14ac:dyDescent="0.25">
      <c r="W3136" t="s">
        <v>4744</v>
      </c>
      <c r="X3136">
        <v>3136</v>
      </c>
    </row>
    <row r="3137" spans="23:24" x14ac:dyDescent="0.25">
      <c r="W3137" t="s">
        <v>4745</v>
      </c>
      <c r="X3137">
        <v>3137</v>
      </c>
    </row>
    <row r="3138" spans="23:24" x14ac:dyDescent="0.25">
      <c r="W3138" t="s">
        <v>4746</v>
      </c>
      <c r="X3138">
        <v>3138</v>
      </c>
    </row>
    <row r="3139" spans="23:24" x14ac:dyDescent="0.25">
      <c r="W3139" t="s">
        <v>4747</v>
      </c>
      <c r="X3139">
        <v>3139</v>
      </c>
    </row>
    <row r="3140" spans="23:24" x14ac:dyDescent="0.25">
      <c r="W3140" t="s">
        <v>4748</v>
      </c>
      <c r="X3140">
        <v>3140</v>
      </c>
    </row>
    <row r="3141" spans="23:24" x14ac:dyDescent="0.25">
      <c r="W3141" t="s">
        <v>4749</v>
      </c>
      <c r="X3141">
        <v>3141</v>
      </c>
    </row>
    <row r="3142" spans="23:24" x14ac:dyDescent="0.25">
      <c r="W3142" t="s">
        <v>4750</v>
      </c>
      <c r="X3142">
        <v>3142</v>
      </c>
    </row>
    <row r="3143" spans="23:24" x14ac:dyDescent="0.25">
      <c r="W3143" t="s">
        <v>4751</v>
      </c>
      <c r="X3143">
        <v>3143</v>
      </c>
    </row>
    <row r="3144" spans="23:24" x14ac:dyDescent="0.25">
      <c r="W3144" t="s">
        <v>4752</v>
      </c>
      <c r="X3144">
        <v>3144</v>
      </c>
    </row>
    <row r="3145" spans="23:24" x14ac:dyDescent="0.25">
      <c r="W3145" t="s">
        <v>4753</v>
      </c>
      <c r="X3145">
        <v>3145</v>
      </c>
    </row>
    <row r="3146" spans="23:24" x14ac:dyDescent="0.25">
      <c r="W3146" t="s">
        <v>4754</v>
      </c>
      <c r="X3146">
        <v>3146</v>
      </c>
    </row>
    <row r="3147" spans="23:24" x14ac:dyDescent="0.25">
      <c r="W3147" t="s">
        <v>4755</v>
      </c>
      <c r="X3147">
        <v>3147</v>
      </c>
    </row>
    <row r="3148" spans="23:24" x14ac:dyDescent="0.25">
      <c r="W3148" t="s">
        <v>4756</v>
      </c>
      <c r="X3148">
        <v>3148</v>
      </c>
    </row>
    <row r="3149" spans="23:24" x14ac:dyDescent="0.25">
      <c r="W3149" t="s">
        <v>4757</v>
      </c>
      <c r="X3149">
        <v>3149</v>
      </c>
    </row>
    <row r="3150" spans="23:24" x14ac:dyDescent="0.25">
      <c r="W3150" t="s">
        <v>4758</v>
      </c>
      <c r="X3150">
        <v>3150</v>
      </c>
    </row>
    <row r="3151" spans="23:24" x14ac:dyDescent="0.25">
      <c r="W3151" t="s">
        <v>4759</v>
      </c>
      <c r="X3151">
        <v>3151</v>
      </c>
    </row>
    <row r="3152" spans="23:24" x14ac:dyDescent="0.25">
      <c r="W3152" t="s">
        <v>4760</v>
      </c>
      <c r="X3152">
        <v>3152</v>
      </c>
    </row>
    <row r="3153" spans="23:24" x14ac:dyDescent="0.25">
      <c r="W3153" t="s">
        <v>4761</v>
      </c>
      <c r="X3153">
        <v>3153</v>
      </c>
    </row>
    <row r="3154" spans="23:24" x14ac:dyDescent="0.25">
      <c r="W3154" t="s">
        <v>4762</v>
      </c>
      <c r="X3154">
        <v>3154</v>
      </c>
    </row>
    <row r="3155" spans="23:24" x14ac:dyDescent="0.25">
      <c r="W3155" t="s">
        <v>4763</v>
      </c>
      <c r="X3155">
        <v>3155</v>
      </c>
    </row>
    <row r="3156" spans="23:24" x14ac:dyDescent="0.25">
      <c r="W3156" t="s">
        <v>4764</v>
      </c>
      <c r="X3156">
        <v>3156</v>
      </c>
    </row>
    <row r="3157" spans="23:24" x14ac:dyDescent="0.25">
      <c r="W3157" t="s">
        <v>4765</v>
      </c>
      <c r="X3157">
        <v>3157</v>
      </c>
    </row>
    <row r="3158" spans="23:24" x14ac:dyDescent="0.25">
      <c r="W3158" t="s">
        <v>4766</v>
      </c>
      <c r="X3158">
        <v>3158</v>
      </c>
    </row>
    <row r="3159" spans="23:24" x14ac:dyDescent="0.25">
      <c r="W3159" t="s">
        <v>4767</v>
      </c>
      <c r="X3159">
        <v>3159</v>
      </c>
    </row>
    <row r="3160" spans="23:24" x14ac:dyDescent="0.25">
      <c r="W3160" t="s">
        <v>4768</v>
      </c>
      <c r="X3160">
        <v>3160</v>
      </c>
    </row>
    <row r="3161" spans="23:24" x14ac:dyDescent="0.25">
      <c r="W3161" t="s">
        <v>4769</v>
      </c>
      <c r="X3161">
        <v>3161</v>
      </c>
    </row>
    <row r="3162" spans="23:24" x14ac:dyDescent="0.25">
      <c r="W3162" t="s">
        <v>4770</v>
      </c>
      <c r="X3162">
        <v>3162</v>
      </c>
    </row>
    <row r="3163" spans="23:24" x14ac:dyDescent="0.25">
      <c r="W3163" t="s">
        <v>4771</v>
      </c>
      <c r="X3163">
        <v>3163</v>
      </c>
    </row>
    <row r="3164" spans="23:24" x14ac:dyDescent="0.25">
      <c r="W3164" t="s">
        <v>4772</v>
      </c>
      <c r="X3164">
        <v>3164</v>
      </c>
    </row>
    <row r="3165" spans="23:24" x14ac:dyDescent="0.25">
      <c r="W3165" t="s">
        <v>4773</v>
      </c>
      <c r="X3165">
        <v>3165</v>
      </c>
    </row>
    <row r="3166" spans="23:24" x14ac:dyDescent="0.25">
      <c r="W3166" t="s">
        <v>4774</v>
      </c>
      <c r="X3166">
        <v>3166</v>
      </c>
    </row>
    <row r="3167" spans="23:24" x14ac:dyDescent="0.25">
      <c r="W3167" t="s">
        <v>4775</v>
      </c>
      <c r="X3167">
        <v>3167</v>
      </c>
    </row>
    <row r="3168" spans="23:24" x14ac:dyDescent="0.25">
      <c r="W3168" t="s">
        <v>4776</v>
      </c>
      <c r="X3168">
        <v>3168</v>
      </c>
    </row>
    <row r="3169" spans="23:24" x14ac:dyDescent="0.25">
      <c r="W3169" t="s">
        <v>4777</v>
      </c>
      <c r="X3169">
        <v>3169</v>
      </c>
    </row>
    <row r="3170" spans="23:24" x14ac:dyDescent="0.25">
      <c r="W3170" t="s">
        <v>4778</v>
      </c>
      <c r="X3170">
        <v>3170</v>
      </c>
    </row>
    <row r="3171" spans="23:24" x14ac:dyDescent="0.25">
      <c r="W3171" t="s">
        <v>4779</v>
      </c>
      <c r="X3171">
        <v>3171</v>
      </c>
    </row>
    <row r="3172" spans="23:24" x14ac:dyDescent="0.25">
      <c r="W3172" t="s">
        <v>4780</v>
      </c>
      <c r="X3172">
        <v>3172</v>
      </c>
    </row>
    <row r="3173" spans="23:24" x14ac:dyDescent="0.25">
      <c r="W3173" t="s">
        <v>4781</v>
      </c>
      <c r="X3173">
        <v>3173</v>
      </c>
    </row>
    <row r="3174" spans="23:24" x14ac:dyDescent="0.25">
      <c r="W3174" t="s">
        <v>4782</v>
      </c>
      <c r="X3174">
        <v>3174</v>
      </c>
    </row>
    <row r="3175" spans="23:24" x14ac:dyDescent="0.25">
      <c r="W3175" t="s">
        <v>4783</v>
      </c>
      <c r="X3175">
        <v>3175</v>
      </c>
    </row>
    <row r="3176" spans="23:24" x14ac:dyDescent="0.25">
      <c r="W3176" t="s">
        <v>4784</v>
      </c>
      <c r="X3176">
        <v>3176</v>
      </c>
    </row>
    <row r="3177" spans="23:24" x14ac:dyDescent="0.25">
      <c r="W3177" t="s">
        <v>4785</v>
      </c>
      <c r="X3177">
        <v>3177</v>
      </c>
    </row>
    <row r="3178" spans="23:24" x14ac:dyDescent="0.25">
      <c r="W3178" t="s">
        <v>4786</v>
      </c>
      <c r="X3178">
        <v>3178</v>
      </c>
    </row>
    <row r="3179" spans="23:24" x14ac:dyDescent="0.25">
      <c r="W3179" t="s">
        <v>4787</v>
      </c>
      <c r="X3179">
        <v>3179</v>
      </c>
    </row>
    <row r="3180" spans="23:24" x14ac:dyDescent="0.25">
      <c r="W3180" t="s">
        <v>4788</v>
      </c>
      <c r="X3180">
        <v>3180</v>
      </c>
    </row>
    <row r="3181" spans="23:24" x14ac:dyDescent="0.25">
      <c r="W3181" t="s">
        <v>4789</v>
      </c>
      <c r="X3181">
        <v>3181</v>
      </c>
    </row>
    <row r="3182" spans="23:24" x14ac:dyDescent="0.25">
      <c r="W3182" t="s">
        <v>4790</v>
      </c>
      <c r="X3182">
        <v>3182</v>
      </c>
    </row>
    <row r="3183" spans="23:24" x14ac:dyDescent="0.25">
      <c r="W3183" t="s">
        <v>4791</v>
      </c>
      <c r="X3183">
        <v>3183</v>
      </c>
    </row>
    <row r="3184" spans="23:24" x14ac:dyDescent="0.25">
      <c r="W3184" t="s">
        <v>4792</v>
      </c>
      <c r="X3184">
        <v>3184</v>
      </c>
    </row>
    <row r="3185" spans="23:24" x14ac:dyDescent="0.25">
      <c r="W3185" t="s">
        <v>4793</v>
      </c>
      <c r="X3185">
        <v>3185</v>
      </c>
    </row>
    <row r="3186" spans="23:24" x14ac:dyDescent="0.25">
      <c r="W3186" t="s">
        <v>4794</v>
      </c>
      <c r="X3186">
        <v>3186</v>
      </c>
    </row>
    <row r="3187" spans="23:24" x14ac:dyDescent="0.25">
      <c r="W3187" t="s">
        <v>4795</v>
      </c>
      <c r="X3187">
        <v>3187</v>
      </c>
    </row>
    <row r="3188" spans="23:24" x14ac:dyDescent="0.25">
      <c r="W3188" t="s">
        <v>4796</v>
      </c>
      <c r="X3188">
        <v>3188</v>
      </c>
    </row>
    <row r="3189" spans="23:24" x14ac:dyDescent="0.25">
      <c r="W3189" t="s">
        <v>4797</v>
      </c>
      <c r="X3189">
        <v>3189</v>
      </c>
    </row>
    <row r="3190" spans="23:24" x14ac:dyDescent="0.25">
      <c r="W3190" t="s">
        <v>4798</v>
      </c>
      <c r="X3190">
        <v>3190</v>
      </c>
    </row>
    <row r="3191" spans="23:24" x14ac:dyDescent="0.25">
      <c r="W3191" t="s">
        <v>4799</v>
      </c>
      <c r="X3191">
        <v>3191</v>
      </c>
    </row>
    <row r="3192" spans="23:24" x14ac:dyDescent="0.25">
      <c r="W3192" t="s">
        <v>4800</v>
      </c>
      <c r="X3192">
        <v>3192</v>
      </c>
    </row>
    <row r="3193" spans="23:24" x14ac:dyDescent="0.25">
      <c r="W3193" t="s">
        <v>4801</v>
      </c>
      <c r="X3193">
        <v>3193</v>
      </c>
    </row>
    <row r="3194" spans="23:24" x14ac:dyDescent="0.25">
      <c r="W3194" t="s">
        <v>4802</v>
      </c>
      <c r="X3194">
        <v>3194</v>
      </c>
    </row>
    <row r="3195" spans="23:24" x14ac:dyDescent="0.25">
      <c r="W3195" t="s">
        <v>4803</v>
      </c>
      <c r="X3195">
        <v>3195</v>
      </c>
    </row>
    <row r="3196" spans="23:24" x14ac:dyDescent="0.25">
      <c r="W3196" t="s">
        <v>4804</v>
      </c>
      <c r="X3196">
        <v>3196</v>
      </c>
    </row>
    <row r="3197" spans="23:24" x14ac:dyDescent="0.25">
      <c r="W3197" t="s">
        <v>4805</v>
      </c>
      <c r="X3197">
        <v>3197</v>
      </c>
    </row>
    <row r="3198" spans="23:24" x14ac:dyDescent="0.25">
      <c r="W3198" t="s">
        <v>4806</v>
      </c>
      <c r="X3198">
        <v>3198</v>
      </c>
    </row>
    <row r="3199" spans="23:24" x14ac:dyDescent="0.25">
      <c r="W3199" t="s">
        <v>4807</v>
      </c>
      <c r="X3199">
        <v>3199</v>
      </c>
    </row>
    <row r="3200" spans="23:24" x14ac:dyDescent="0.25">
      <c r="W3200" t="s">
        <v>4808</v>
      </c>
      <c r="X3200">
        <v>3200</v>
      </c>
    </row>
    <row r="3201" spans="23:24" x14ac:dyDescent="0.25">
      <c r="W3201" t="s">
        <v>4809</v>
      </c>
      <c r="X3201">
        <v>3201</v>
      </c>
    </row>
    <row r="3202" spans="23:24" x14ac:dyDescent="0.25">
      <c r="W3202" t="s">
        <v>4810</v>
      </c>
      <c r="X3202">
        <v>3202</v>
      </c>
    </row>
    <row r="3203" spans="23:24" x14ac:dyDescent="0.25">
      <c r="W3203" t="s">
        <v>4811</v>
      </c>
      <c r="X3203">
        <v>3203</v>
      </c>
    </row>
    <row r="3204" spans="23:24" x14ac:dyDescent="0.25">
      <c r="W3204" t="s">
        <v>4812</v>
      </c>
      <c r="X3204">
        <v>3204</v>
      </c>
    </row>
    <row r="3205" spans="23:24" x14ac:dyDescent="0.25">
      <c r="W3205" t="s">
        <v>4813</v>
      </c>
      <c r="X3205">
        <v>3205</v>
      </c>
    </row>
    <row r="3206" spans="23:24" x14ac:dyDescent="0.25">
      <c r="W3206" t="s">
        <v>4814</v>
      </c>
      <c r="X3206">
        <v>3206</v>
      </c>
    </row>
    <row r="3207" spans="23:24" x14ac:dyDescent="0.25">
      <c r="W3207" t="s">
        <v>4815</v>
      </c>
      <c r="X3207">
        <v>3207</v>
      </c>
    </row>
    <row r="3208" spans="23:24" x14ac:dyDescent="0.25">
      <c r="W3208" t="s">
        <v>4816</v>
      </c>
      <c r="X3208">
        <v>3208</v>
      </c>
    </row>
    <row r="3209" spans="23:24" x14ac:dyDescent="0.25">
      <c r="W3209" t="s">
        <v>4817</v>
      </c>
      <c r="X3209">
        <v>3209</v>
      </c>
    </row>
    <row r="3210" spans="23:24" x14ac:dyDescent="0.25">
      <c r="W3210" t="s">
        <v>4818</v>
      </c>
      <c r="X3210">
        <v>3210</v>
      </c>
    </row>
    <row r="3211" spans="23:24" x14ac:dyDescent="0.25">
      <c r="W3211" t="s">
        <v>4819</v>
      </c>
      <c r="X3211">
        <v>3211</v>
      </c>
    </row>
    <row r="3212" spans="23:24" x14ac:dyDescent="0.25">
      <c r="W3212" t="s">
        <v>4820</v>
      </c>
      <c r="X3212">
        <v>3212</v>
      </c>
    </row>
    <row r="3213" spans="23:24" x14ac:dyDescent="0.25">
      <c r="W3213" t="s">
        <v>4821</v>
      </c>
      <c r="X3213">
        <v>3213</v>
      </c>
    </row>
    <row r="3214" spans="23:24" x14ac:dyDescent="0.25">
      <c r="W3214" t="s">
        <v>4822</v>
      </c>
      <c r="X3214">
        <v>3214</v>
      </c>
    </row>
    <row r="3215" spans="23:24" x14ac:dyDescent="0.25">
      <c r="W3215" t="s">
        <v>4823</v>
      </c>
      <c r="X3215">
        <v>3215</v>
      </c>
    </row>
    <row r="3216" spans="23:24" x14ac:dyDescent="0.25">
      <c r="W3216" t="s">
        <v>4824</v>
      </c>
      <c r="X3216">
        <v>3216</v>
      </c>
    </row>
    <row r="3217" spans="23:24" x14ac:dyDescent="0.25">
      <c r="W3217" t="s">
        <v>4825</v>
      </c>
      <c r="X3217">
        <v>3217</v>
      </c>
    </row>
    <row r="3218" spans="23:24" x14ac:dyDescent="0.25">
      <c r="W3218" t="s">
        <v>4826</v>
      </c>
      <c r="X3218">
        <v>3218</v>
      </c>
    </row>
    <row r="3219" spans="23:24" x14ac:dyDescent="0.25">
      <c r="W3219" t="s">
        <v>4827</v>
      </c>
      <c r="X3219">
        <v>3219</v>
      </c>
    </row>
    <row r="3220" spans="23:24" x14ac:dyDescent="0.25">
      <c r="W3220" t="s">
        <v>4828</v>
      </c>
      <c r="X3220">
        <v>3220</v>
      </c>
    </row>
    <row r="3221" spans="23:24" x14ac:dyDescent="0.25">
      <c r="W3221" t="s">
        <v>4829</v>
      </c>
      <c r="X3221">
        <v>3221</v>
      </c>
    </row>
    <row r="3222" spans="23:24" x14ac:dyDescent="0.25">
      <c r="W3222" t="s">
        <v>4830</v>
      </c>
      <c r="X3222">
        <v>3222</v>
      </c>
    </row>
    <row r="3223" spans="23:24" x14ac:dyDescent="0.25">
      <c r="W3223" t="s">
        <v>4831</v>
      </c>
      <c r="X3223">
        <v>3223</v>
      </c>
    </row>
    <row r="3224" spans="23:24" x14ac:dyDescent="0.25">
      <c r="W3224" t="s">
        <v>4832</v>
      </c>
      <c r="X3224">
        <v>3224</v>
      </c>
    </row>
    <row r="3225" spans="23:24" x14ac:dyDescent="0.25">
      <c r="W3225" t="s">
        <v>4833</v>
      </c>
      <c r="X3225">
        <v>3225</v>
      </c>
    </row>
    <row r="3226" spans="23:24" x14ac:dyDescent="0.25">
      <c r="W3226" t="s">
        <v>4834</v>
      </c>
      <c r="X3226">
        <v>3226</v>
      </c>
    </row>
    <row r="3227" spans="23:24" x14ac:dyDescent="0.25">
      <c r="W3227" t="s">
        <v>4835</v>
      </c>
      <c r="X3227">
        <v>3227</v>
      </c>
    </row>
    <row r="3228" spans="23:24" x14ac:dyDescent="0.25">
      <c r="W3228" t="s">
        <v>4836</v>
      </c>
      <c r="X3228">
        <v>3228</v>
      </c>
    </row>
    <row r="3229" spans="23:24" x14ac:dyDescent="0.25">
      <c r="W3229" t="s">
        <v>4837</v>
      </c>
      <c r="X3229">
        <v>3229</v>
      </c>
    </row>
    <row r="3230" spans="23:24" x14ac:dyDescent="0.25">
      <c r="W3230" t="s">
        <v>4838</v>
      </c>
      <c r="X3230">
        <v>3230</v>
      </c>
    </row>
    <row r="3231" spans="23:24" x14ac:dyDescent="0.25">
      <c r="W3231" t="s">
        <v>4839</v>
      </c>
      <c r="X3231">
        <v>3231</v>
      </c>
    </row>
    <row r="3232" spans="23:24" x14ac:dyDescent="0.25">
      <c r="W3232" t="s">
        <v>4840</v>
      </c>
      <c r="X3232">
        <v>3232</v>
      </c>
    </row>
    <row r="3233" spans="23:24" x14ac:dyDescent="0.25">
      <c r="W3233" t="s">
        <v>4841</v>
      </c>
      <c r="X3233">
        <v>3233</v>
      </c>
    </row>
    <row r="3234" spans="23:24" x14ac:dyDescent="0.25">
      <c r="W3234" t="s">
        <v>4842</v>
      </c>
      <c r="X3234">
        <v>3234</v>
      </c>
    </row>
    <row r="3235" spans="23:24" x14ac:dyDescent="0.25">
      <c r="W3235" t="s">
        <v>4843</v>
      </c>
      <c r="X3235">
        <v>3235</v>
      </c>
    </row>
    <row r="3236" spans="23:24" x14ac:dyDescent="0.25">
      <c r="W3236" t="s">
        <v>4844</v>
      </c>
      <c r="X3236">
        <v>3236</v>
      </c>
    </row>
    <row r="3237" spans="23:24" x14ac:dyDescent="0.25">
      <c r="W3237" t="s">
        <v>4845</v>
      </c>
      <c r="X3237">
        <v>3237</v>
      </c>
    </row>
    <row r="3238" spans="23:24" x14ac:dyDescent="0.25">
      <c r="W3238" t="s">
        <v>4846</v>
      </c>
      <c r="X3238">
        <v>3238</v>
      </c>
    </row>
    <row r="3239" spans="23:24" x14ac:dyDescent="0.25">
      <c r="W3239" t="s">
        <v>4847</v>
      </c>
      <c r="X3239">
        <v>3239</v>
      </c>
    </row>
    <row r="3240" spans="23:24" x14ac:dyDescent="0.25">
      <c r="W3240" t="s">
        <v>4848</v>
      </c>
      <c r="X3240">
        <v>3240</v>
      </c>
    </row>
    <row r="3241" spans="23:24" x14ac:dyDescent="0.25">
      <c r="W3241" t="s">
        <v>4849</v>
      </c>
      <c r="X3241">
        <v>3241</v>
      </c>
    </row>
    <row r="3242" spans="23:24" x14ac:dyDescent="0.25">
      <c r="W3242" t="s">
        <v>4850</v>
      </c>
      <c r="X3242">
        <v>3242</v>
      </c>
    </row>
    <row r="3243" spans="23:24" x14ac:dyDescent="0.25">
      <c r="W3243" t="s">
        <v>4851</v>
      </c>
      <c r="X3243">
        <v>3243</v>
      </c>
    </row>
    <row r="3244" spans="23:24" x14ac:dyDescent="0.25">
      <c r="W3244" t="s">
        <v>4852</v>
      </c>
      <c r="X3244">
        <v>3244</v>
      </c>
    </row>
    <row r="3245" spans="23:24" x14ac:dyDescent="0.25">
      <c r="W3245" t="s">
        <v>4853</v>
      </c>
      <c r="X3245">
        <v>3245</v>
      </c>
    </row>
    <row r="3246" spans="23:24" x14ac:dyDescent="0.25">
      <c r="W3246" t="s">
        <v>4854</v>
      </c>
      <c r="X3246">
        <v>3246</v>
      </c>
    </row>
    <row r="3247" spans="23:24" x14ac:dyDescent="0.25">
      <c r="W3247" t="s">
        <v>4855</v>
      </c>
      <c r="X3247">
        <v>3247</v>
      </c>
    </row>
    <row r="3248" spans="23:24" x14ac:dyDescent="0.25">
      <c r="W3248" t="s">
        <v>4856</v>
      </c>
      <c r="X3248">
        <v>3248</v>
      </c>
    </row>
    <row r="3249" spans="23:24" x14ac:dyDescent="0.25">
      <c r="W3249" t="s">
        <v>4857</v>
      </c>
      <c r="X3249">
        <v>3249</v>
      </c>
    </row>
    <row r="3250" spans="23:24" x14ac:dyDescent="0.25">
      <c r="W3250" t="s">
        <v>4858</v>
      </c>
      <c r="X3250">
        <v>3250</v>
      </c>
    </row>
    <row r="3251" spans="23:24" x14ac:dyDescent="0.25">
      <c r="W3251" t="s">
        <v>4859</v>
      </c>
      <c r="X3251">
        <v>3251</v>
      </c>
    </row>
    <row r="3252" spans="23:24" x14ac:dyDescent="0.25">
      <c r="W3252" t="s">
        <v>4860</v>
      </c>
      <c r="X3252">
        <v>3252</v>
      </c>
    </row>
    <row r="3253" spans="23:24" x14ac:dyDescent="0.25">
      <c r="W3253" t="s">
        <v>4861</v>
      </c>
      <c r="X3253">
        <v>3253</v>
      </c>
    </row>
    <row r="3254" spans="23:24" x14ac:dyDescent="0.25">
      <c r="W3254" t="s">
        <v>4862</v>
      </c>
      <c r="X3254">
        <v>3254</v>
      </c>
    </row>
    <row r="3255" spans="23:24" x14ac:dyDescent="0.25">
      <c r="W3255" t="s">
        <v>4863</v>
      </c>
      <c r="X3255">
        <v>3255</v>
      </c>
    </row>
    <row r="3256" spans="23:24" x14ac:dyDescent="0.25">
      <c r="W3256" t="s">
        <v>4864</v>
      </c>
      <c r="X3256">
        <v>3256</v>
      </c>
    </row>
    <row r="3257" spans="23:24" x14ac:dyDescent="0.25">
      <c r="W3257" t="s">
        <v>4865</v>
      </c>
      <c r="X3257">
        <v>3257</v>
      </c>
    </row>
    <row r="3258" spans="23:24" x14ac:dyDescent="0.25">
      <c r="W3258" t="s">
        <v>4866</v>
      </c>
      <c r="X3258">
        <v>3258</v>
      </c>
    </row>
    <row r="3259" spans="23:24" x14ac:dyDescent="0.25">
      <c r="W3259" t="s">
        <v>4867</v>
      </c>
      <c r="X3259">
        <v>3259</v>
      </c>
    </row>
    <row r="3260" spans="23:24" x14ac:dyDescent="0.25">
      <c r="W3260" t="s">
        <v>4868</v>
      </c>
      <c r="X3260">
        <v>3260</v>
      </c>
    </row>
    <row r="3261" spans="23:24" x14ac:dyDescent="0.25">
      <c r="W3261" t="s">
        <v>4869</v>
      </c>
      <c r="X3261">
        <v>3261</v>
      </c>
    </row>
    <row r="3262" spans="23:24" x14ac:dyDescent="0.25">
      <c r="W3262" t="s">
        <v>4870</v>
      </c>
      <c r="X3262">
        <v>3262</v>
      </c>
    </row>
    <row r="3263" spans="23:24" x14ac:dyDescent="0.25">
      <c r="W3263" t="s">
        <v>4871</v>
      </c>
      <c r="X3263">
        <v>3263</v>
      </c>
    </row>
    <row r="3264" spans="23:24" x14ac:dyDescent="0.25">
      <c r="W3264" t="s">
        <v>4872</v>
      </c>
      <c r="X3264">
        <v>3264</v>
      </c>
    </row>
    <row r="3265" spans="23:24" x14ac:dyDescent="0.25">
      <c r="W3265" t="s">
        <v>4873</v>
      </c>
      <c r="X3265">
        <v>3265</v>
      </c>
    </row>
    <row r="3266" spans="23:24" x14ac:dyDescent="0.25">
      <c r="W3266" t="s">
        <v>4874</v>
      </c>
      <c r="X3266">
        <v>3266</v>
      </c>
    </row>
    <row r="3267" spans="23:24" x14ac:dyDescent="0.25">
      <c r="W3267" t="s">
        <v>4875</v>
      </c>
      <c r="X3267">
        <v>3267</v>
      </c>
    </row>
    <row r="3268" spans="23:24" x14ac:dyDescent="0.25">
      <c r="W3268" t="s">
        <v>4876</v>
      </c>
      <c r="X3268">
        <v>3268</v>
      </c>
    </row>
    <row r="3269" spans="23:24" x14ac:dyDescent="0.25">
      <c r="W3269" t="s">
        <v>4877</v>
      </c>
      <c r="X3269">
        <v>3269</v>
      </c>
    </row>
    <row r="3270" spans="23:24" x14ac:dyDescent="0.25">
      <c r="W3270" t="s">
        <v>4878</v>
      </c>
      <c r="X3270">
        <v>3270</v>
      </c>
    </row>
    <row r="3271" spans="23:24" x14ac:dyDescent="0.25">
      <c r="W3271" t="s">
        <v>4879</v>
      </c>
      <c r="X3271">
        <v>3271</v>
      </c>
    </row>
    <row r="3272" spans="23:24" x14ac:dyDescent="0.25">
      <c r="W3272" t="s">
        <v>4880</v>
      </c>
      <c r="X3272">
        <v>3272</v>
      </c>
    </row>
    <row r="3273" spans="23:24" x14ac:dyDescent="0.25">
      <c r="W3273" t="s">
        <v>4881</v>
      </c>
      <c r="X3273">
        <v>3273</v>
      </c>
    </row>
    <row r="3274" spans="23:24" x14ac:dyDescent="0.25">
      <c r="W3274" t="s">
        <v>4882</v>
      </c>
      <c r="X3274">
        <v>3274</v>
      </c>
    </row>
    <row r="3275" spans="23:24" x14ac:dyDescent="0.25">
      <c r="W3275" t="s">
        <v>4883</v>
      </c>
      <c r="X3275">
        <v>3275</v>
      </c>
    </row>
    <row r="3276" spans="23:24" x14ac:dyDescent="0.25">
      <c r="W3276" t="s">
        <v>4884</v>
      </c>
      <c r="X3276">
        <v>3276</v>
      </c>
    </row>
    <row r="3277" spans="23:24" x14ac:dyDescent="0.25">
      <c r="W3277" t="s">
        <v>4885</v>
      </c>
      <c r="X3277">
        <v>3277</v>
      </c>
    </row>
    <row r="3278" spans="23:24" x14ac:dyDescent="0.25">
      <c r="W3278" t="s">
        <v>4886</v>
      </c>
      <c r="X3278">
        <v>3278</v>
      </c>
    </row>
    <row r="3279" spans="23:24" x14ac:dyDescent="0.25">
      <c r="W3279" t="s">
        <v>4887</v>
      </c>
      <c r="X3279">
        <v>3279</v>
      </c>
    </row>
    <row r="3280" spans="23:24" x14ac:dyDescent="0.25">
      <c r="W3280" t="s">
        <v>4888</v>
      </c>
      <c r="X3280">
        <v>3280</v>
      </c>
    </row>
    <row r="3281" spans="23:24" x14ac:dyDescent="0.25">
      <c r="W3281" t="s">
        <v>4889</v>
      </c>
      <c r="X3281">
        <v>3281</v>
      </c>
    </row>
    <row r="3282" spans="23:24" x14ac:dyDescent="0.25">
      <c r="W3282" t="s">
        <v>4890</v>
      </c>
      <c r="X3282">
        <v>3282</v>
      </c>
    </row>
    <row r="3283" spans="23:24" x14ac:dyDescent="0.25">
      <c r="W3283" t="s">
        <v>4891</v>
      </c>
      <c r="X3283">
        <v>3283</v>
      </c>
    </row>
    <row r="3284" spans="23:24" x14ac:dyDescent="0.25">
      <c r="W3284" t="s">
        <v>4892</v>
      </c>
      <c r="X3284">
        <v>3284</v>
      </c>
    </row>
    <row r="3285" spans="23:24" x14ac:dyDescent="0.25">
      <c r="W3285" t="s">
        <v>4893</v>
      </c>
      <c r="X3285">
        <v>3285</v>
      </c>
    </row>
    <row r="3286" spans="23:24" x14ac:dyDescent="0.25">
      <c r="W3286" t="s">
        <v>4894</v>
      </c>
      <c r="X3286">
        <v>3286</v>
      </c>
    </row>
    <row r="3287" spans="23:24" x14ac:dyDescent="0.25">
      <c r="W3287" t="s">
        <v>4895</v>
      </c>
      <c r="X3287">
        <v>3287</v>
      </c>
    </row>
    <row r="3288" spans="23:24" x14ac:dyDescent="0.25">
      <c r="W3288" t="s">
        <v>4896</v>
      </c>
      <c r="X3288">
        <v>3288</v>
      </c>
    </row>
    <row r="3289" spans="23:24" x14ac:dyDescent="0.25">
      <c r="W3289" t="s">
        <v>4897</v>
      </c>
      <c r="X3289">
        <v>3289</v>
      </c>
    </row>
    <row r="3290" spans="23:24" x14ac:dyDescent="0.25">
      <c r="W3290" t="s">
        <v>4898</v>
      </c>
      <c r="X3290">
        <v>3290</v>
      </c>
    </row>
    <row r="3291" spans="23:24" x14ac:dyDescent="0.25">
      <c r="W3291" t="s">
        <v>4899</v>
      </c>
      <c r="X3291">
        <v>3291</v>
      </c>
    </row>
    <row r="3292" spans="23:24" x14ac:dyDescent="0.25">
      <c r="W3292" t="s">
        <v>4900</v>
      </c>
      <c r="X3292">
        <v>3292</v>
      </c>
    </row>
    <row r="3293" spans="23:24" x14ac:dyDescent="0.25">
      <c r="W3293" t="s">
        <v>4901</v>
      </c>
      <c r="X3293">
        <v>3293</v>
      </c>
    </row>
    <row r="3294" spans="23:24" x14ac:dyDescent="0.25">
      <c r="W3294" t="s">
        <v>4902</v>
      </c>
      <c r="X3294">
        <v>3294</v>
      </c>
    </row>
    <row r="3295" spans="23:24" x14ac:dyDescent="0.25">
      <c r="W3295" t="s">
        <v>4903</v>
      </c>
      <c r="X3295">
        <v>3295</v>
      </c>
    </row>
    <row r="3296" spans="23:24" x14ac:dyDescent="0.25">
      <c r="W3296" t="s">
        <v>4904</v>
      </c>
      <c r="X3296">
        <v>3296</v>
      </c>
    </row>
    <row r="3297" spans="23:24" x14ac:dyDescent="0.25">
      <c r="W3297" t="s">
        <v>4905</v>
      </c>
      <c r="X3297">
        <v>3297</v>
      </c>
    </row>
    <row r="3298" spans="23:24" x14ac:dyDescent="0.25">
      <c r="W3298" t="s">
        <v>4906</v>
      </c>
      <c r="X3298">
        <v>3298</v>
      </c>
    </row>
    <row r="3299" spans="23:24" x14ac:dyDescent="0.25">
      <c r="W3299" t="s">
        <v>4907</v>
      </c>
      <c r="X3299">
        <v>3299</v>
      </c>
    </row>
    <row r="3300" spans="23:24" x14ac:dyDescent="0.25">
      <c r="W3300" t="s">
        <v>4908</v>
      </c>
      <c r="X3300">
        <v>3300</v>
      </c>
    </row>
    <row r="3301" spans="23:24" x14ac:dyDescent="0.25">
      <c r="W3301" t="s">
        <v>4909</v>
      </c>
      <c r="X3301">
        <v>3301</v>
      </c>
    </row>
    <row r="3302" spans="23:24" x14ac:dyDescent="0.25">
      <c r="W3302" t="s">
        <v>4910</v>
      </c>
      <c r="X3302">
        <v>3302</v>
      </c>
    </row>
    <row r="3303" spans="23:24" x14ac:dyDescent="0.25">
      <c r="W3303" t="s">
        <v>4911</v>
      </c>
      <c r="X3303">
        <v>3303</v>
      </c>
    </row>
    <row r="3304" spans="23:24" x14ac:dyDescent="0.25">
      <c r="W3304" t="s">
        <v>4912</v>
      </c>
      <c r="X3304">
        <v>3304</v>
      </c>
    </row>
    <row r="3305" spans="23:24" x14ac:dyDescent="0.25">
      <c r="W3305" t="s">
        <v>4913</v>
      </c>
      <c r="X3305">
        <v>3305</v>
      </c>
    </row>
    <row r="3306" spans="23:24" x14ac:dyDescent="0.25">
      <c r="W3306" t="s">
        <v>4914</v>
      </c>
      <c r="X3306">
        <v>3306</v>
      </c>
    </row>
    <row r="3307" spans="23:24" x14ac:dyDescent="0.25">
      <c r="W3307" t="s">
        <v>4915</v>
      </c>
      <c r="X3307">
        <v>3307</v>
      </c>
    </row>
    <row r="3308" spans="23:24" x14ac:dyDescent="0.25">
      <c r="W3308" t="s">
        <v>4916</v>
      </c>
      <c r="X3308">
        <v>3308</v>
      </c>
    </row>
    <row r="3309" spans="23:24" x14ac:dyDescent="0.25">
      <c r="W3309" t="s">
        <v>4917</v>
      </c>
      <c r="X3309">
        <v>3309</v>
      </c>
    </row>
    <row r="3310" spans="23:24" x14ac:dyDescent="0.25">
      <c r="W3310" t="s">
        <v>4918</v>
      </c>
      <c r="X3310">
        <v>3310</v>
      </c>
    </row>
    <row r="3311" spans="23:24" x14ac:dyDescent="0.25">
      <c r="W3311" t="s">
        <v>4919</v>
      </c>
      <c r="X3311">
        <v>3311</v>
      </c>
    </row>
    <row r="3312" spans="23:24" x14ac:dyDescent="0.25">
      <c r="W3312" t="s">
        <v>4920</v>
      </c>
      <c r="X3312">
        <v>3312</v>
      </c>
    </row>
    <row r="3313" spans="23:24" x14ac:dyDescent="0.25">
      <c r="W3313" t="s">
        <v>4921</v>
      </c>
      <c r="X3313">
        <v>3313</v>
      </c>
    </row>
    <row r="3314" spans="23:24" x14ac:dyDescent="0.25">
      <c r="W3314" t="s">
        <v>4922</v>
      </c>
      <c r="X3314">
        <v>3314</v>
      </c>
    </row>
    <row r="3315" spans="23:24" x14ac:dyDescent="0.25">
      <c r="W3315" t="s">
        <v>4923</v>
      </c>
      <c r="X3315">
        <v>3315</v>
      </c>
    </row>
    <row r="3316" spans="23:24" x14ac:dyDescent="0.25">
      <c r="W3316" t="s">
        <v>4924</v>
      </c>
      <c r="X3316">
        <v>3316</v>
      </c>
    </row>
    <row r="3317" spans="23:24" x14ac:dyDescent="0.25">
      <c r="W3317" t="s">
        <v>4925</v>
      </c>
      <c r="X3317">
        <v>3317</v>
      </c>
    </row>
    <row r="3318" spans="23:24" x14ac:dyDescent="0.25">
      <c r="W3318" t="s">
        <v>4926</v>
      </c>
      <c r="X3318">
        <v>3318</v>
      </c>
    </row>
    <row r="3319" spans="23:24" x14ac:dyDescent="0.25">
      <c r="W3319" t="s">
        <v>4927</v>
      </c>
      <c r="X3319">
        <v>3319</v>
      </c>
    </row>
    <row r="3320" spans="23:24" x14ac:dyDescent="0.25">
      <c r="W3320" t="s">
        <v>4928</v>
      </c>
      <c r="X3320">
        <v>3320</v>
      </c>
    </row>
    <row r="3321" spans="23:24" x14ac:dyDescent="0.25">
      <c r="W3321" t="s">
        <v>4929</v>
      </c>
      <c r="X3321">
        <v>3321</v>
      </c>
    </row>
    <row r="3322" spans="23:24" x14ac:dyDescent="0.25">
      <c r="W3322" t="s">
        <v>4930</v>
      </c>
      <c r="X3322">
        <v>3322</v>
      </c>
    </row>
    <row r="3323" spans="23:24" x14ac:dyDescent="0.25">
      <c r="W3323" t="s">
        <v>4931</v>
      </c>
      <c r="X3323">
        <v>3323</v>
      </c>
    </row>
    <row r="3324" spans="23:24" x14ac:dyDescent="0.25">
      <c r="W3324" t="s">
        <v>4932</v>
      </c>
      <c r="X3324">
        <v>3324</v>
      </c>
    </row>
    <row r="3325" spans="23:24" x14ac:dyDescent="0.25">
      <c r="W3325" t="s">
        <v>4933</v>
      </c>
      <c r="X3325">
        <v>3325</v>
      </c>
    </row>
    <row r="3326" spans="23:24" x14ac:dyDescent="0.25">
      <c r="W3326" t="s">
        <v>4934</v>
      </c>
      <c r="X3326">
        <v>3326</v>
      </c>
    </row>
    <row r="3327" spans="23:24" x14ac:dyDescent="0.25">
      <c r="W3327" t="s">
        <v>4935</v>
      </c>
      <c r="X3327">
        <v>3327</v>
      </c>
    </row>
    <row r="3328" spans="23:24" x14ac:dyDescent="0.25">
      <c r="W3328" t="s">
        <v>4936</v>
      </c>
      <c r="X3328">
        <v>3328</v>
      </c>
    </row>
    <row r="3329" spans="23:24" x14ac:dyDescent="0.25">
      <c r="W3329" t="s">
        <v>4937</v>
      </c>
      <c r="X3329">
        <v>3329</v>
      </c>
    </row>
    <row r="3330" spans="23:24" x14ac:dyDescent="0.25">
      <c r="W3330" t="s">
        <v>4938</v>
      </c>
      <c r="X3330">
        <v>3330</v>
      </c>
    </row>
    <row r="3331" spans="23:24" x14ac:dyDescent="0.25">
      <c r="W3331" t="s">
        <v>4939</v>
      </c>
      <c r="X3331">
        <v>3331</v>
      </c>
    </row>
    <row r="3332" spans="23:24" x14ac:dyDescent="0.25">
      <c r="W3332" t="s">
        <v>4940</v>
      </c>
      <c r="X3332">
        <v>3332</v>
      </c>
    </row>
    <row r="3333" spans="23:24" x14ac:dyDescent="0.25">
      <c r="W3333" t="s">
        <v>4941</v>
      </c>
      <c r="X3333">
        <v>3333</v>
      </c>
    </row>
    <row r="3334" spans="23:24" x14ac:dyDescent="0.25">
      <c r="W3334" t="s">
        <v>4942</v>
      </c>
      <c r="X3334">
        <v>3334</v>
      </c>
    </row>
    <row r="3335" spans="23:24" x14ac:dyDescent="0.25">
      <c r="W3335" t="s">
        <v>4943</v>
      </c>
      <c r="X3335">
        <v>3335</v>
      </c>
    </row>
    <row r="3336" spans="23:24" x14ac:dyDescent="0.25">
      <c r="W3336" t="s">
        <v>4944</v>
      </c>
      <c r="X3336">
        <v>3336</v>
      </c>
    </row>
    <row r="3337" spans="23:24" x14ac:dyDescent="0.25">
      <c r="W3337" t="s">
        <v>4945</v>
      </c>
      <c r="X3337">
        <v>3337</v>
      </c>
    </row>
    <row r="3338" spans="23:24" x14ac:dyDescent="0.25">
      <c r="W3338" t="s">
        <v>4946</v>
      </c>
      <c r="X3338">
        <v>3338</v>
      </c>
    </row>
    <row r="3339" spans="23:24" x14ac:dyDescent="0.25">
      <c r="W3339" t="s">
        <v>4947</v>
      </c>
      <c r="X3339">
        <v>3339</v>
      </c>
    </row>
    <row r="3340" spans="23:24" x14ac:dyDescent="0.25">
      <c r="W3340" t="s">
        <v>4948</v>
      </c>
      <c r="X3340">
        <v>3340</v>
      </c>
    </row>
    <row r="3341" spans="23:24" x14ac:dyDescent="0.25">
      <c r="W3341" t="s">
        <v>4949</v>
      </c>
      <c r="X3341">
        <v>3341</v>
      </c>
    </row>
    <row r="3342" spans="23:24" x14ac:dyDescent="0.25">
      <c r="W3342" t="s">
        <v>4950</v>
      </c>
      <c r="X3342">
        <v>3342</v>
      </c>
    </row>
    <row r="3343" spans="23:24" x14ac:dyDescent="0.25">
      <c r="W3343" t="s">
        <v>4951</v>
      </c>
      <c r="X3343">
        <v>3343</v>
      </c>
    </row>
    <row r="3344" spans="23:24" x14ac:dyDescent="0.25">
      <c r="W3344" t="s">
        <v>4952</v>
      </c>
      <c r="X3344">
        <v>3344</v>
      </c>
    </row>
    <row r="3345" spans="23:24" x14ac:dyDescent="0.25">
      <c r="W3345" t="s">
        <v>4953</v>
      </c>
      <c r="X3345">
        <v>3345</v>
      </c>
    </row>
    <row r="3346" spans="23:24" x14ac:dyDescent="0.25">
      <c r="W3346" t="s">
        <v>4954</v>
      </c>
      <c r="X3346">
        <v>3346</v>
      </c>
    </row>
    <row r="3347" spans="23:24" x14ac:dyDescent="0.25">
      <c r="W3347" t="s">
        <v>4955</v>
      </c>
      <c r="X3347">
        <v>3347</v>
      </c>
    </row>
    <row r="3348" spans="23:24" x14ac:dyDescent="0.25">
      <c r="W3348" t="s">
        <v>4956</v>
      </c>
      <c r="X3348">
        <v>3348</v>
      </c>
    </row>
    <row r="3349" spans="23:24" x14ac:dyDescent="0.25">
      <c r="W3349" t="s">
        <v>4957</v>
      </c>
      <c r="X3349">
        <v>3349</v>
      </c>
    </row>
    <row r="3350" spans="23:24" x14ac:dyDescent="0.25">
      <c r="W3350" t="s">
        <v>4958</v>
      </c>
      <c r="X3350">
        <v>3350</v>
      </c>
    </row>
    <row r="3351" spans="23:24" x14ac:dyDescent="0.25">
      <c r="W3351" t="s">
        <v>4959</v>
      </c>
      <c r="X3351">
        <v>3351</v>
      </c>
    </row>
    <row r="3352" spans="23:24" x14ac:dyDescent="0.25">
      <c r="W3352" t="s">
        <v>4960</v>
      </c>
      <c r="X3352">
        <v>3352</v>
      </c>
    </row>
    <row r="3353" spans="23:24" x14ac:dyDescent="0.25">
      <c r="W3353" t="s">
        <v>4961</v>
      </c>
      <c r="X3353">
        <v>3353</v>
      </c>
    </row>
    <row r="3354" spans="23:24" x14ac:dyDescent="0.25">
      <c r="W3354" t="s">
        <v>4962</v>
      </c>
      <c r="X3354">
        <v>3354</v>
      </c>
    </row>
    <row r="3355" spans="23:24" x14ac:dyDescent="0.25">
      <c r="W3355" t="s">
        <v>4963</v>
      </c>
      <c r="X3355">
        <v>3355</v>
      </c>
    </row>
    <row r="3356" spans="23:24" x14ac:dyDescent="0.25">
      <c r="W3356" t="s">
        <v>4964</v>
      </c>
      <c r="X3356">
        <v>3356</v>
      </c>
    </row>
    <row r="3357" spans="23:24" x14ac:dyDescent="0.25">
      <c r="W3357" t="s">
        <v>4965</v>
      </c>
      <c r="X3357">
        <v>3357</v>
      </c>
    </row>
    <row r="3358" spans="23:24" x14ac:dyDescent="0.25">
      <c r="W3358" t="s">
        <v>4966</v>
      </c>
      <c r="X3358">
        <v>3358</v>
      </c>
    </row>
    <row r="3359" spans="23:24" x14ac:dyDescent="0.25">
      <c r="W3359" t="s">
        <v>4967</v>
      </c>
      <c r="X3359">
        <v>3359</v>
      </c>
    </row>
    <row r="3360" spans="23:24" x14ac:dyDescent="0.25">
      <c r="W3360" t="s">
        <v>4968</v>
      </c>
      <c r="X3360">
        <v>3360</v>
      </c>
    </row>
    <row r="3361" spans="23:24" x14ac:dyDescent="0.25">
      <c r="W3361" t="s">
        <v>4969</v>
      </c>
      <c r="X3361">
        <v>3361</v>
      </c>
    </row>
    <row r="3362" spans="23:24" x14ac:dyDescent="0.25">
      <c r="W3362" t="s">
        <v>4970</v>
      </c>
      <c r="X3362">
        <v>3362</v>
      </c>
    </row>
    <row r="3363" spans="23:24" x14ac:dyDescent="0.25">
      <c r="W3363" t="s">
        <v>4971</v>
      </c>
      <c r="X3363">
        <v>3363</v>
      </c>
    </row>
    <row r="3364" spans="23:24" x14ac:dyDescent="0.25">
      <c r="W3364" t="s">
        <v>4972</v>
      </c>
      <c r="X3364">
        <v>3364</v>
      </c>
    </row>
    <row r="3365" spans="23:24" x14ac:dyDescent="0.25">
      <c r="W3365" t="s">
        <v>4973</v>
      </c>
      <c r="X3365">
        <v>3365</v>
      </c>
    </row>
    <row r="3366" spans="23:24" x14ac:dyDescent="0.25">
      <c r="W3366" t="s">
        <v>4974</v>
      </c>
      <c r="X3366">
        <v>3366</v>
      </c>
    </row>
    <row r="3367" spans="23:24" x14ac:dyDescent="0.25">
      <c r="W3367" t="s">
        <v>4975</v>
      </c>
      <c r="X3367">
        <v>3367</v>
      </c>
    </row>
    <row r="3368" spans="23:24" x14ac:dyDescent="0.25">
      <c r="W3368" t="s">
        <v>4976</v>
      </c>
      <c r="X3368">
        <v>3368</v>
      </c>
    </row>
    <row r="3369" spans="23:24" x14ac:dyDescent="0.25">
      <c r="W3369" t="s">
        <v>4977</v>
      </c>
      <c r="X3369">
        <v>3369</v>
      </c>
    </row>
    <row r="3370" spans="23:24" x14ac:dyDescent="0.25">
      <c r="W3370" t="s">
        <v>4978</v>
      </c>
      <c r="X3370">
        <v>3370</v>
      </c>
    </row>
    <row r="3371" spans="23:24" x14ac:dyDescent="0.25">
      <c r="W3371" t="s">
        <v>4979</v>
      </c>
      <c r="X3371">
        <v>3371</v>
      </c>
    </row>
    <row r="3372" spans="23:24" x14ac:dyDescent="0.25">
      <c r="W3372" t="s">
        <v>4980</v>
      </c>
      <c r="X3372">
        <v>3372</v>
      </c>
    </row>
    <row r="3373" spans="23:24" x14ac:dyDescent="0.25">
      <c r="W3373" t="s">
        <v>4981</v>
      </c>
      <c r="X3373">
        <v>3373</v>
      </c>
    </row>
    <row r="3374" spans="23:24" x14ac:dyDescent="0.25">
      <c r="W3374" t="s">
        <v>4982</v>
      </c>
      <c r="X3374">
        <v>3374</v>
      </c>
    </row>
    <row r="3375" spans="23:24" x14ac:dyDescent="0.25">
      <c r="W3375" t="s">
        <v>4983</v>
      </c>
      <c r="X3375">
        <v>3375</v>
      </c>
    </row>
    <row r="3376" spans="23:24" x14ac:dyDescent="0.25">
      <c r="W3376" t="s">
        <v>4984</v>
      </c>
      <c r="X3376">
        <v>3376</v>
      </c>
    </row>
    <row r="3377" spans="23:24" x14ac:dyDescent="0.25">
      <c r="W3377" t="s">
        <v>4985</v>
      </c>
      <c r="X3377">
        <v>3377</v>
      </c>
    </row>
    <row r="3378" spans="23:24" x14ac:dyDescent="0.25">
      <c r="W3378" t="s">
        <v>4986</v>
      </c>
      <c r="X3378">
        <v>3378</v>
      </c>
    </row>
    <row r="3379" spans="23:24" x14ac:dyDescent="0.25">
      <c r="W3379" t="s">
        <v>4987</v>
      </c>
      <c r="X3379">
        <v>3379</v>
      </c>
    </row>
    <row r="3380" spans="23:24" x14ac:dyDescent="0.25">
      <c r="W3380" t="s">
        <v>4988</v>
      </c>
      <c r="X3380">
        <v>3380</v>
      </c>
    </row>
    <row r="3381" spans="23:24" x14ac:dyDescent="0.25">
      <c r="W3381" t="s">
        <v>4989</v>
      </c>
      <c r="X3381">
        <v>3381</v>
      </c>
    </row>
    <row r="3382" spans="23:24" x14ac:dyDescent="0.25">
      <c r="W3382" t="s">
        <v>4990</v>
      </c>
      <c r="X3382">
        <v>3382</v>
      </c>
    </row>
    <row r="3383" spans="23:24" x14ac:dyDescent="0.25">
      <c r="W3383" t="s">
        <v>4991</v>
      </c>
      <c r="X3383">
        <v>3383</v>
      </c>
    </row>
    <row r="3384" spans="23:24" x14ac:dyDescent="0.25">
      <c r="W3384" t="s">
        <v>4992</v>
      </c>
      <c r="X3384">
        <v>3384</v>
      </c>
    </row>
    <row r="3385" spans="23:24" x14ac:dyDescent="0.25">
      <c r="W3385" t="s">
        <v>4993</v>
      </c>
      <c r="X3385">
        <v>3385</v>
      </c>
    </row>
    <row r="3386" spans="23:24" x14ac:dyDescent="0.25">
      <c r="W3386" t="s">
        <v>4994</v>
      </c>
      <c r="X3386">
        <v>3386</v>
      </c>
    </row>
    <row r="3387" spans="23:24" x14ac:dyDescent="0.25">
      <c r="W3387" t="s">
        <v>4995</v>
      </c>
      <c r="X3387">
        <v>3387</v>
      </c>
    </row>
    <row r="3388" spans="23:24" x14ac:dyDescent="0.25">
      <c r="W3388" t="s">
        <v>4996</v>
      </c>
      <c r="X3388">
        <v>3388</v>
      </c>
    </row>
    <row r="3389" spans="23:24" x14ac:dyDescent="0.25">
      <c r="W3389" t="s">
        <v>4997</v>
      </c>
      <c r="X3389">
        <v>3389</v>
      </c>
    </row>
    <row r="3390" spans="23:24" x14ac:dyDescent="0.25">
      <c r="W3390" t="s">
        <v>4998</v>
      </c>
      <c r="X3390">
        <v>3390</v>
      </c>
    </row>
    <row r="3391" spans="23:24" x14ac:dyDescent="0.25">
      <c r="W3391" t="s">
        <v>4999</v>
      </c>
      <c r="X3391">
        <v>3391</v>
      </c>
    </row>
    <row r="3392" spans="23:24" x14ac:dyDescent="0.25">
      <c r="W3392" t="s">
        <v>5000</v>
      </c>
      <c r="X3392">
        <v>3392</v>
      </c>
    </row>
    <row r="3393" spans="23:24" x14ac:dyDescent="0.25">
      <c r="W3393" t="s">
        <v>5001</v>
      </c>
      <c r="X3393">
        <v>3393</v>
      </c>
    </row>
    <row r="3394" spans="23:24" x14ac:dyDescent="0.25">
      <c r="W3394" t="s">
        <v>5002</v>
      </c>
      <c r="X3394">
        <v>3394</v>
      </c>
    </row>
    <row r="3395" spans="23:24" x14ac:dyDescent="0.25">
      <c r="W3395" t="s">
        <v>5003</v>
      </c>
      <c r="X3395">
        <v>3395</v>
      </c>
    </row>
    <row r="3396" spans="23:24" x14ac:dyDescent="0.25">
      <c r="W3396" t="s">
        <v>5004</v>
      </c>
      <c r="X3396">
        <v>3396</v>
      </c>
    </row>
    <row r="3397" spans="23:24" x14ac:dyDescent="0.25">
      <c r="W3397" t="s">
        <v>5005</v>
      </c>
      <c r="X3397">
        <v>3397</v>
      </c>
    </row>
    <row r="3398" spans="23:24" x14ac:dyDescent="0.25">
      <c r="W3398" t="s">
        <v>5006</v>
      </c>
      <c r="X3398">
        <v>3398</v>
      </c>
    </row>
    <row r="3399" spans="23:24" x14ac:dyDescent="0.25">
      <c r="W3399" t="s">
        <v>5007</v>
      </c>
      <c r="X3399">
        <v>3399</v>
      </c>
    </row>
    <row r="3400" spans="23:24" x14ac:dyDescent="0.25">
      <c r="W3400" t="s">
        <v>5008</v>
      </c>
      <c r="X3400">
        <v>3400</v>
      </c>
    </row>
    <row r="3401" spans="23:24" x14ac:dyDescent="0.25">
      <c r="W3401" t="s">
        <v>5009</v>
      </c>
      <c r="X3401">
        <v>3401</v>
      </c>
    </row>
    <row r="3402" spans="23:24" x14ac:dyDescent="0.25">
      <c r="W3402" t="s">
        <v>5010</v>
      </c>
      <c r="X3402">
        <v>3402</v>
      </c>
    </row>
    <row r="3403" spans="23:24" x14ac:dyDescent="0.25">
      <c r="W3403" t="s">
        <v>5011</v>
      </c>
      <c r="X3403">
        <v>3403</v>
      </c>
    </row>
    <row r="3404" spans="23:24" x14ac:dyDescent="0.25">
      <c r="W3404" t="s">
        <v>5012</v>
      </c>
      <c r="X3404">
        <v>3404</v>
      </c>
    </row>
    <row r="3405" spans="23:24" x14ac:dyDescent="0.25">
      <c r="W3405" t="s">
        <v>5013</v>
      </c>
      <c r="X3405">
        <v>3405</v>
      </c>
    </row>
    <row r="3406" spans="23:24" x14ac:dyDescent="0.25">
      <c r="W3406" t="s">
        <v>5014</v>
      </c>
      <c r="X3406">
        <v>3406</v>
      </c>
    </row>
    <row r="3407" spans="23:24" x14ac:dyDescent="0.25">
      <c r="W3407" t="s">
        <v>5015</v>
      </c>
      <c r="X3407">
        <v>3407</v>
      </c>
    </row>
    <row r="3408" spans="23:24" x14ac:dyDescent="0.25">
      <c r="W3408" t="s">
        <v>5016</v>
      </c>
      <c r="X3408">
        <v>3408</v>
      </c>
    </row>
    <row r="3409" spans="23:24" x14ac:dyDescent="0.25">
      <c r="W3409" t="s">
        <v>5017</v>
      </c>
      <c r="X3409">
        <v>3409</v>
      </c>
    </row>
    <row r="3410" spans="23:24" x14ac:dyDescent="0.25">
      <c r="W3410" t="s">
        <v>5018</v>
      </c>
      <c r="X3410">
        <v>3410</v>
      </c>
    </row>
    <row r="3411" spans="23:24" x14ac:dyDescent="0.25">
      <c r="W3411" t="s">
        <v>5019</v>
      </c>
      <c r="X3411">
        <v>3411</v>
      </c>
    </row>
    <row r="3412" spans="23:24" x14ac:dyDescent="0.25">
      <c r="W3412" t="s">
        <v>5020</v>
      </c>
      <c r="X3412">
        <v>3412</v>
      </c>
    </row>
    <row r="3413" spans="23:24" x14ac:dyDescent="0.25">
      <c r="W3413" t="s">
        <v>5021</v>
      </c>
      <c r="X3413">
        <v>3413</v>
      </c>
    </row>
    <row r="3414" spans="23:24" x14ac:dyDescent="0.25">
      <c r="W3414" t="s">
        <v>5022</v>
      </c>
      <c r="X3414">
        <v>3414</v>
      </c>
    </row>
    <row r="3415" spans="23:24" x14ac:dyDescent="0.25">
      <c r="W3415" t="s">
        <v>5023</v>
      </c>
      <c r="X3415">
        <v>3415</v>
      </c>
    </row>
    <row r="3416" spans="23:24" x14ac:dyDescent="0.25">
      <c r="W3416" t="s">
        <v>5024</v>
      </c>
      <c r="X3416">
        <v>3416</v>
      </c>
    </row>
    <row r="3417" spans="23:24" x14ac:dyDescent="0.25">
      <c r="W3417" t="s">
        <v>5025</v>
      </c>
      <c r="X3417">
        <v>3417</v>
      </c>
    </row>
    <row r="3418" spans="23:24" x14ac:dyDescent="0.25">
      <c r="W3418" t="s">
        <v>5026</v>
      </c>
      <c r="X3418">
        <v>3418</v>
      </c>
    </row>
    <row r="3419" spans="23:24" x14ac:dyDescent="0.25">
      <c r="W3419" t="s">
        <v>5027</v>
      </c>
      <c r="X3419">
        <v>3419</v>
      </c>
    </row>
    <row r="3420" spans="23:24" x14ac:dyDescent="0.25">
      <c r="W3420" t="s">
        <v>5028</v>
      </c>
      <c r="X3420">
        <v>3420</v>
      </c>
    </row>
    <row r="3421" spans="23:24" x14ac:dyDescent="0.25">
      <c r="W3421" t="s">
        <v>5029</v>
      </c>
      <c r="X3421">
        <v>3421</v>
      </c>
    </row>
    <row r="3422" spans="23:24" x14ac:dyDescent="0.25">
      <c r="W3422" t="s">
        <v>5030</v>
      </c>
      <c r="X3422">
        <v>3422</v>
      </c>
    </row>
    <row r="3423" spans="23:24" x14ac:dyDescent="0.25">
      <c r="W3423" t="s">
        <v>5031</v>
      </c>
      <c r="X3423">
        <v>3423</v>
      </c>
    </row>
    <row r="3424" spans="23:24" x14ac:dyDescent="0.25">
      <c r="W3424" t="s">
        <v>5032</v>
      </c>
      <c r="X3424">
        <v>3424</v>
      </c>
    </row>
    <row r="3425" spans="23:24" x14ac:dyDescent="0.25">
      <c r="W3425" t="s">
        <v>5033</v>
      </c>
      <c r="X3425">
        <v>3425</v>
      </c>
    </row>
    <row r="3426" spans="23:24" x14ac:dyDescent="0.25">
      <c r="W3426" t="s">
        <v>5034</v>
      </c>
      <c r="X3426">
        <v>3426</v>
      </c>
    </row>
    <row r="3427" spans="23:24" x14ac:dyDescent="0.25">
      <c r="W3427" t="s">
        <v>5035</v>
      </c>
      <c r="X3427">
        <v>3427</v>
      </c>
    </row>
    <row r="3428" spans="23:24" x14ac:dyDescent="0.25">
      <c r="W3428" t="s">
        <v>5036</v>
      </c>
      <c r="X3428">
        <v>3428</v>
      </c>
    </row>
    <row r="3429" spans="23:24" x14ac:dyDescent="0.25">
      <c r="W3429" t="s">
        <v>5037</v>
      </c>
      <c r="X3429">
        <v>3429</v>
      </c>
    </row>
    <row r="3430" spans="23:24" x14ac:dyDescent="0.25">
      <c r="W3430" t="s">
        <v>5038</v>
      </c>
      <c r="X3430">
        <v>3430</v>
      </c>
    </row>
    <row r="3431" spans="23:24" x14ac:dyDescent="0.25">
      <c r="W3431" t="s">
        <v>5039</v>
      </c>
      <c r="X3431">
        <v>3431</v>
      </c>
    </row>
    <row r="3432" spans="23:24" x14ac:dyDescent="0.25">
      <c r="W3432" t="s">
        <v>5040</v>
      </c>
      <c r="X3432">
        <v>3432</v>
      </c>
    </row>
    <row r="3433" spans="23:24" x14ac:dyDescent="0.25">
      <c r="W3433" t="s">
        <v>5041</v>
      </c>
      <c r="X3433">
        <v>3433</v>
      </c>
    </row>
    <row r="3434" spans="23:24" x14ac:dyDescent="0.25">
      <c r="W3434" t="s">
        <v>5042</v>
      </c>
      <c r="X3434">
        <v>3434</v>
      </c>
    </row>
    <row r="3435" spans="23:24" x14ac:dyDescent="0.25">
      <c r="W3435" t="s">
        <v>5043</v>
      </c>
      <c r="X3435">
        <v>3435</v>
      </c>
    </row>
    <row r="3436" spans="23:24" x14ac:dyDescent="0.25">
      <c r="W3436" t="s">
        <v>5044</v>
      </c>
      <c r="X3436">
        <v>3436</v>
      </c>
    </row>
    <row r="3437" spans="23:24" x14ac:dyDescent="0.25">
      <c r="W3437" t="s">
        <v>5045</v>
      </c>
      <c r="X3437">
        <v>3437</v>
      </c>
    </row>
    <row r="3438" spans="23:24" x14ac:dyDescent="0.25">
      <c r="W3438" t="s">
        <v>5046</v>
      </c>
      <c r="X3438">
        <v>3438</v>
      </c>
    </row>
    <row r="3439" spans="23:24" x14ac:dyDescent="0.25">
      <c r="W3439" t="s">
        <v>5047</v>
      </c>
      <c r="X3439">
        <v>3439</v>
      </c>
    </row>
    <row r="3440" spans="23:24" x14ac:dyDescent="0.25">
      <c r="W3440" t="s">
        <v>5048</v>
      </c>
      <c r="X3440">
        <v>3440</v>
      </c>
    </row>
    <row r="3441" spans="23:24" x14ac:dyDescent="0.25">
      <c r="W3441" t="s">
        <v>5049</v>
      </c>
      <c r="X3441">
        <v>3441</v>
      </c>
    </row>
    <row r="3442" spans="23:24" x14ac:dyDescent="0.25">
      <c r="W3442" t="s">
        <v>5050</v>
      </c>
      <c r="X3442">
        <v>3442</v>
      </c>
    </row>
    <row r="3443" spans="23:24" x14ac:dyDescent="0.25">
      <c r="W3443" t="s">
        <v>5051</v>
      </c>
      <c r="X3443">
        <v>3443</v>
      </c>
    </row>
    <row r="3444" spans="23:24" x14ac:dyDescent="0.25">
      <c r="W3444" t="s">
        <v>5052</v>
      </c>
      <c r="X3444">
        <v>3444</v>
      </c>
    </row>
    <row r="3445" spans="23:24" x14ac:dyDescent="0.25">
      <c r="W3445" t="s">
        <v>5053</v>
      </c>
      <c r="X3445">
        <v>3445</v>
      </c>
    </row>
    <row r="3446" spans="23:24" x14ac:dyDescent="0.25">
      <c r="W3446" t="s">
        <v>5054</v>
      </c>
      <c r="X3446">
        <v>3446</v>
      </c>
    </row>
    <row r="3447" spans="23:24" x14ac:dyDescent="0.25">
      <c r="W3447" t="s">
        <v>5055</v>
      </c>
      <c r="X3447">
        <v>3447</v>
      </c>
    </row>
    <row r="3448" spans="23:24" x14ac:dyDescent="0.25">
      <c r="W3448" t="s">
        <v>5056</v>
      </c>
      <c r="X3448">
        <v>3448</v>
      </c>
    </row>
    <row r="3449" spans="23:24" x14ac:dyDescent="0.25">
      <c r="W3449" t="s">
        <v>5057</v>
      </c>
      <c r="X3449">
        <v>3449</v>
      </c>
    </row>
    <row r="3450" spans="23:24" x14ac:dyDescent="0.25">
      <c r="W3450" t="s">
        <v>5058</v>
      </c>
      <c r="X3450">
        <v>3450</v>
      </c>
    </row>
    <row r="3451" spans="23:24" x14ac:dyDescent="0.25">
      <c r="W3451" t="s">
        <v>5059</v>
      </c>
      <c r="X3451">
        <v>3451</v>
      </c>
    </row>
    <row r="3452" spans="23:24" x14ac:dyDescent="0.25">
      <c r="W3452" t="s">
        <v>5060</v>
      </c>
      <c r="X3452">
        <v>3452</v>
      </c>
    </row>
    <row r="3453" spans="23:24" x14ac:dyDescent="0.25">
      <c r="W3453" t="s">
        <v>5061</v>
      </c>
      <c r="X3453">
        <v>3453</v>
      </c>
    </row>
    <row r="3454" spans="23:24" x14ac:dyDescent="0.25">
      <c r="W3454" t="s">
        <v>5062</v>
      </c>
      <c r="X3454">
        <v>3454</v>
      </c>
    </row>
    <row r="3455" spans="23:24" x14ac:dyDescent="0.25">
      <c r="W3455" t="s">
        <v>5063</v>
      </c>
      <c r="X3455">
        <v>3455</v>
      </c>
    </row>
    <row r="3456" spans="23:24" x14ac:dyDescent="0.25">
      <c r="W3456" t="s">
        <v>5064</v>
      </c>
      <c r="X3456">
        <v>3456</v>
      </c>
    </row>
    <row r="3457" spans="23:24" x14ac:dyDescent="0.25">
      <c r="W3457" t="s">
        <v>5065</v>
      </c>
      <c r="X3457">
        <v>3457</v>
      </c>
    </row>
    <row r="3458" spans="23:24" x14ac:dyDescent="0.25">
      <c r="W3458" t="s">
        <v>5066</v>
      </c>
      <c r="X3458">
        <v>3458</v>
      </c>
    </row>
    <row r="3459" spans="23:24" x14ac:dyDescent="0.25">
      <c r="W3459" t="s">
        <v>5067</v>
      </c>
      <c r="X3459">
        <v>3459</v>
      </c>
    </row>
    <row r="3460" spans="23:24" x14ac:dyDescent="0.25">
      <c r="W3460" t="s">
        <v>5068</v>
      </c>
      <c r="X3460">
        <v>3460</v>
      </c>
    </row>
    <row r="3461" spans="23:24" x14ac:dyDescent="0.25">
      <c r="W3461" t="s">
        <v>5069</v>
      </c>
      <c r="X3461">
        <v>3461</v>
      </c>
    </row>
    <row r="3462" spans="23:24" x14ac:dyDescent="0.25">
      <c r="W3462" t="s">
        <v>5070</v>
      </c>
      <c r="X3462">
        <v>3462</v>
      </c>
    </row>
    <row r="3463" spans="23:24" x14ac:dyDescent="0.25">
      <c r="W3463" t="s">
        <v>5071</v>
      </c>
      <c r="X3463">
        <v>3463</v>
      </c>
    </row>
    <row r="3464" spans="23:24" x14ac:dyDescent="0.25">
      <c r="W3464" t="s">
        <v>5072</v>
      </c>
      <c r="X3464">
        <v>3464</v>
      </c>
    </row>
    <row r="3465" spans="23:24" x14ac:dyDescent="0.25">
      <c r="W3465" t="s">
        <v>5073</v>
      </c>
      <c r="X3465">
        <v>3465</v>
      </c>
    </row>
    <row r="3466" spans="23:24" x14ac:dyDescent="0.25">
      <c r="W3466" t="s">
        <v>5074</v>
      </c>
      <c r="X3466">
        <v>3466</v>
      </c>
    </row>
    <row r="3467" spans="23:24" x14ac:dyDescent="0.25">
      <c r="W3467" t="s">
        <v>5075</v>
      </c>
      <c r="X3467">
        <v>3467</v>
      </c>
    </row>
    <row r="3468" spans="23:24" x14ac:dyDescent="0.25">
      <c r="W3468" t="s">
        <v>5076</v>
      </c>
      <c r="X3468">
        <v>3468</v>
      </c>
    </row>
    <row r="3469" spans="23:24" x14ac:dyDescent="0.25">
      <c r="W3469" t="s">
        <v>5077</v>
      </c>
      <c r="X3469">
        <v>3469</v>
      </c>
    </row>
    <row r="3470" spans="23:24" x14ac:dyDescent="0.25">
      <c r="W3470" t="s">
        <v>5078</v>
      </c>
      <c r="X3470">
        <v>3470</v>
      </c>
    </row>
    <row r="3471" spans="23:24" x14ac:dyDescent="0.25">
      <c r="W3471" t="s">
        <v>5079</v>
      </c>
      <c r="X3471">
        <v>3471</v>
      </c>
    </row>
    <row r="3472" spans="23:24" x14ac:dyDescent="0.25">
      <c r="W3472" t="s">
        <v>5080</v>
      </c>
      <c r="X3472">
        <v>3472</v>
      </c>
    </row>
    <row r="3473" spans="23:24" x14ac:dyDescent="0.25">
      <c r="W3473" t="s">
        <v>5081</v>
      </c>
      <c r="X3473">
        <v>3473</v>
      </c>
    </row>
    <row r="3474" spans="23:24" x14ac:dyDescent="0.25">
      <c r="W3474" t="s">
        <v>5082</v>
      </c>
      <c r="X3474">
        <v>3474</v>
      </c>
    </row>
    <row r="3475" spans="23:24" x14ac:dyDescent="0.25">
      <c r="W3475" t="s">
        <v>5083</v>
      </c>
      <c r="X3475">
        <v>3475</v>
      </c>
    </row>
    <row r="3476" spans="23:24" x14ac:dyDescent="0.25">
      <c r="W3476" t="s">
        <v>5084</v>
      </c>
      <c r="X3476">
        <v>3476</v>
      </c>
    </row>
    <row r="3477" spans="23:24" x14ac:dyDescent="0.25">
      <c r="W3477" t="s">
        <v>5085</v>
      </c>
      <c r="X3477">
        <v>3477</v>
      </c>
    </row>
    <row r="3478" spans="23:24" x14ac:dyDescent="0.25">
      <c r="W3478" t="s">
        <v>5086</v>
      </c>
      <c r="X3478">
        <v>3478</v>
      </c>
    </row>
    <row r="3479" spans="23:24" x14ac:dyDescent="0.25">
      <c r="W3479" t="s">
        <v>5087</v>
      </c>
      <c r="X3479">
        <v>3479</v>
      </c>
    </row>
    <row r="3480" spans="23:24" x14ac:dyDescent="0.25">
      <c r="W3480" t="s">
        <v>5088</v>
      </c>
      <c r="X3480">
        <v>3480</v>
      </c>
    </row>
    <row r="3481" spans="23:24" x14ac:dyDescent="0.25">
      <c r="W3481" t="s">
        <v>5089</v>
      </c>
      <c r="X3481">
        <v>3481</v>
      </c>
    </row>
    <row r="3482" spans="23:24" x14ac:dyDescent="0.25">
      <c r="W3482" t="s">
        <v>5090</v>
      </c>
      <c r="X3482">
        <v>3482</v>
      </c>
    </row>
    <row r="3483" spans="23:24" x14ac:dyDescent="0.25">
      <c r="W3483" t="s">
        <v>5091</v>
      </c>
      <c r="X3483">
        <v>3483</v>
      </c>
    </row>
    <row r="3484" spans="23:24" x14ac:dyDescent="0.25">
      <c r="W3484" t="s">
        <v>5092</v>
      </c>
      <c r="X3484">
        <v>3484</v>
      </c>
    </row>
    <row r="3485" spans="23:24" x14ac:dyDescent="0.25">
      <c r="W3485" t="s">
        <v>5093</v>
      </c>
      <c r="X3485">
        <v>3485</v>
      </c>
    </row>
    <row r="3486" spans="23:24" x14ac:dyDescent="0.25">
      <c r="W3486" t="s">
        <v>5094</v>
      </c>
      <c r="X3486">
        <v>3486</v>
      </c>
    </row>
    <row r="3487" spans="23:24" x14ac:dyDescent="0.25">
      <c r="W3487" t="s">
        <v>5095</v>
      </c>
      <c r="X3487">
        <v>3487</v>
      </c>
    </row>
    <row r="3488" spans="23:24" x14ac:dyDescent="0.25">
      <c r="W3488" t="s">
        <v>5096</v>
      </c>
      <c r="X3488">
        <v>3488</v>
      </c>
    </row>
    <row r="3489" spans="23:24" x14ac:dyDescent="0.25">
      <c r="W3489" t="s">
        <v>5097</v>
      </c>
      <c r="X3489">
        <v>3489</v>
      </c>
    </row>
    <row r="3490" spans="23:24" x14ac:dyDescent="0.25">
      <c r="W3490" t="s">
        <v>5098</v>
      </c>
      <c r="X3490">
        <v>3490</v>
      </c>
    </row>
    <row r="3491" spans="23:24" x14ac:dyDescent="0.25">
      <c r="W3491" t="s">
        <v>5099</v>
      </c>
      <c r="X3491">
        <v>3491</v>
      </c>
    </row>
    <row r="3492" spans="23:24" x14ac:dyDescent="0.25">
      <c r="W3492" t="s">
        <v>5100</v>
      </c>
      <c r="X3492">
        <v>3492</v>
      </c>
    </row>
    <row r="3493" spans="23:24" x14ac:dyDescent="0.25">
      <c r="W3493" t="s">
        <v>5101</v>
      </c>
      <c r="X3493">
        <v>3493</v>
      </c>
    </row>
    <row r="3494" spans="23:24" x14ac:dyDescent="0.25">
      <c r="W3494" t="s">
        <v>5102</v>
      </c>
      <c r="X3494">
        <v>3494</v>
      </c>
    </row>
    <row r="3495" spans="23:24" x14ac:dyDescent="0.25">
      <c r="W3495" t="s">
        <v>5103</v>
      </c>
      <c r="X3495">
        <v>3495</v>
      </c>
    </row>
    <row r="3496" spans="23:24" x14ac:dyDescent="0.25">
      <c r="W3496" t="s">
        <v>5104</v>
      </c>
      <c r="X3496">
        <v>3496</v>
      </c>
    </row>
    <row r="3497" spans="23:24" x14ac:dyDescent="0.25">
      <c r="W3497" t="s">
        <v>5105</v>
      </c>
      <c r="X3497">
        <v>3497</v>
      </c>
    </row>
    <row r="3498" spans="23:24" x14ac:dyDescent="0.25">
      <c r="W3498" t="s">
        <v>5106</v>
      </c>
      <c r="X3498">
        <v>3498</v>
      </c>
    </row>
    <row r="3499" spans="23:24" x14ac:dyDescent="0.25">
      <c r="W3499" t="s">
        <v>5107</v>
      </c>
      <c r="X3499">
        <v>3499</v>
      </c>
    </row>
    <row r="3500" spans="23:24" x14ac:dyDescent="0.25">
      <c r="W3500" t="s">
        <v>5108</v>
      </c>
      <c r="X3500">
        <v>3500</v>
      </c>
    </row>
    <row r="3501" spans="23:24" x14ac:dyDescent="0.25">
      <c r="W3501" t="s">
        <v>5109</v>
      </c>
      <c r="X3501">
        <v>3501</v>
      </c>
    </row>
    <row r="3502" spans="23:24" x14ac:dyDescent="0.25">
      <c r="W3502" t="s">
        <v>5110</v>
      </c>
      <c r="X3502">
        <v>3502</v>
      </c>
    </row>
    <row r="3503" spans="23:24" x14ac:dyDescent="0.25">
      <c r="W3503" t="s">
        <v>5111</v>
      </c>
      <c r="X3503">
        <v>3503</v>
      </c>
    </row>
    <row r="3504" spans="23:24" x14ac:dyDescent="0.25">
      <c r="W3504" t="s">
        <v>5112</v>
      </c>
      <c r="X3504">
        <v>3504</v>
      </c>
    </row>
    <row r="3505" spans="23:24" x14ac:dyDescent="0.25">
      <c r="W3505" t="s">
        <v>5113</v>
      </c>
      <c r="X3505">
        <v>3505</v>
      </c>
    </row>
    <row r="3506" spans="23:24" x14ac:dyDescent="0.25">
      <c r="W3506" t="s">
        <v>5114</v>
      </c>
      <c r="X3506">
        <v>3506</v>
      </c>
    </row>
    <row r="3507" spans="23:24" x14ac:dyDescent="0.25">
      <c r="W3507" t="s">
        <v>5115</v>
      </c>
      <c r="X3507">
        <v>3507</v>
      </c>
    </row>
    <row r="3508" spans="23:24" x14ac:dyDescent="0.25">
      <c r="W3508" t="s">
        <v>5116</v>
      </c>
      <c r="X3508">
        <v>3508</v>
      </c>
    </row>
    <row r="3509" spans="23:24" x14ac:dyDescent="0.25">
      <c r="W3509" t="s">
        <v>5117</v>
      </c>
      <c r="X3509">
        <v>3509</v>
      </c>
    </row>
    <row r="3510" spans="23:24" x14ac:dyDescent="0.25">
      <c r="W3510" t="s">
        <v>5118</v>
      </c>
      <c r="X3510">
        <v>3510</v>
      </c>
    </row>
    <row r="3511" spans="23:24" x14ac:dyDescent="0.25">
      <c r="W3511" t="s">
        <v>5119</v>
      </c>
      <c r="X3511">
        <v>3511</v>
      </c>
    </row>
    <row r="3512" spans="23:24" x14ac:dyDescent="0.25">
      <c r="W3512" t="s">
        <v>5120</v>
      </c>
      <c r="X3512">
        <v>3512</v>
      </c>
    </row>
    <row r="3513" spans="23:24" x14ac:dyDescent="0.25">
      <c r="W3513" t="s">
        <v>5121</v>
      </c>
      <c r="X3513">
        <v>3513</v>
      </c>
    </row>
    <row r="3514" spans="23:24" x14ac:dyDescent="0.25">
      <c r="W3514" t="s">
        <v>5122</v>
      </c>
      <c r="X3514">
        <v>3514</v>
      </c>
    </row>
    <row r="3515" spans="23:24" x14ac:dyDescent="0.25">
      <c r="W3515" t="s">
        <v>5123</v>
      </c>
      <c r="X3515">
        <v>3515</v>
      </c>
    </row>
    <row r="3516" spans="23:24" x14ac:dyDescent="0.25">
      <c r="W3516" t="s">
        <v>5124</v>
      </c>
      <c r="X3516">
        <v>3516</v>
      </c>
    </row>
    <row r="3517" spans="23:24" x14ac:dyDescent="0.25">
      <c r="W3517" t="s">
        <v>5125</v>
      </c>
      <c r="X3517">
        <v>3517</v>
      </c>
    </row>
    <row r="3518" spans="23:24" x14ac:dyDescent="0.25">
      <c r="W3518" t="s">
        <v>5126</v>
      </c>
      <c r="X3518">
        <v>3518</v>
      </c>
    </row>
    <row r="3519" spans="23:24" x14ac:dyDescent="0.25">
      <c r="W3519" t="s">
        <v>5127</v>
      </c>
      <c r="X3519">
        <v>3519</v>
      </c>
    </row>
    <row r="3520" spans="23:24" x14ac:dyDescent="0.25">
      <c r="W3520" t="s">
        <v>5128</v>
      </c>
      <c r="X3520">
        <v>3520</v>
      </c>
    </row>
    <row r="3521" spans="23:24" x14ac:dyDescent="0.25">
      <c r="W3521" t="s">
        <v>5129</v>
      </c>
      <c r="X3521">
        <v>3521</v>
      </c>
    </row>
    <row r="3522" spans="23:24" x14ac:dyDescent="0.25">
      <c r="W3522" t="s">
        <v>5130</v>
      </c>
      <c r="X3522">
        <v>3522</v>
      </c>
    </row>
    <row r="3523" spans="23:24" x14ac:dyDescent="0.25">
      <c r="W3523" t="s">
        <v>5131</v>
      </c>
      <c r="X3523">
        <v>3523</v>
      </c>
    </row>
    <row r="3524" spans="23:24" x14ac:dyDescent="0.25">
      <c r="W3524" t="s">
        <v>5132</v>
      </c>
      <c r="X3524">
        <v>3524</v>
      </c>
    </row>
    <row r="3525" spans="23:24" x14ac:dyDescent="0.25">
      <c r="W3525" t="s">
        <v>5133</v>
      </c>
      <c r="X3525">
        <v>3525</v>
      </c>
    </row>
    <row r="3526" spans="23:24" x14ac:dyDescent="0.25">
      <c r="W3526" t="s">
        <v>5134</v>
      </c>
      <c r="X3526">
        <v>3526</v>
      </c>
    </row>
    <row r="3527" spans="23:24" x14ac:dyDescent="0.25">
      <c r="W3527" t="s">
        <v>5135</v>
      </c>
      <c r="X3527">
        <v>3527</v>
      </c>
    </row>
    <row r="3528" spans="23:24" x14ac:dyDescent="0.25">
      <c r="W3528" t="s">
        <v>5136</v>
      </c>
      <c r="X3528">
        <v>3528</v>
      </c>
    </row>
    <row r="3529" spans="23:24" x14ac:dyDescent="0.25">
      <c r="W3529" t="s">
        <v>5137</v>
      </c>
      <c r="X3529">
        <v>3529</v>
      </c>
    </row>
    <row r="3530" spans="23:24" x14ac:dyDescent="0.25">
      <c r="W3530" t="s">
        <v>5138</v>
      </c>
      <c r="X3530">
        <v>3530</v>
      </c>
    </row>
    <row r="3531" spans="23:24" x14ac:dyDescent="0.25">
      <c r="W3531" t="s">
        <v>5139</v>
      </c>
      <c r="X3531">
        <v>3531</v>
      </c>
    </row>
    <row r="3532" spans="23:24" x14ac:dyDescent="0.25">
      <c r="W3532" t="s">
        <v>5140</v>
      </c>
      <c r="X3532">
        <v>3532</v>
      </c>
    </row>
    <row r="3533" spans="23:24" x14ac:dyDescent="0.25">
      <c r="W3533" t="s">
        <v>5141</v>
      </c>
      <c r="X3533">
        <v>3533</v>
      </c>
    </row>
    <row r="3534" spans="23:24" x14ac:dyDescent="0.25">
      <c r="W3534" t="s">
        <v>5142</v>
      </c>
      <c r="X3534">
        <v>3534</v>
      </c>
    </row>
    <row r="3535" spans="23:24" x14ac:dyDescent="0.25">
      <c r="W3535" t="s">
        <v>5143</v>
      </c>
      <c r="X3535">
        <v>3535</v>
      </c>
    </row>
    <row r="3536" spans="23:24" x14ac:dyDescent="0.25">
      <c r="W3536" t="s">
        <v>5144</v>
      </c>
      <c r="X3536">
        <v>3536</v>
      </c>
    </row>
    <row r="3537" spans="23:24" x14ac:dyDescent="0.25">
      <c r="W3537" t="s">
        <v>5145</v>
      </c>
      <c r="X3537">
        <v>3537</v>
      </c>
    </row>
    <row r="3538" spans="23:24" x14ac:dyDescent="0.25">
      <c r="W3538" t="s">
        <v>5146</v>
      </c>
      <c r="X3538">
        <v>3538</v>
      </c>
    </row>
    <row r="3539" spans="23:24" x14ac:dyDescent="0.25">
      <c r="W3539" t="s">
        <v>5147</v>
      </c>
      <c r="X3539">
        <v>3539</v>
      </c>
    </row>
    <row r="3540" spans="23:24" x14ac:dyDescent="0.25">
      <c r="W3540" t="s">
        <v>5148</v>
      </c>
      <c r="X3540">
        <v>3540</v>
      </c>
    </row>
    <row r="3541" spans="23:24" x14ac:dyDescent="0.25">
      <c r="W3541" t="s">
        <v>5149</v>
      </c>
      <c r="X3541">
        <v>3541</v>
      </c>
    </row>
    <row r="3542" spans="23:24" x14ac:dyDescent="0.25">
      <c r="W3542" t="s">
        <v>5150</v>
      </c>
      <c r="X3542">
        <v>3542</v>
      </c>
    </row>
    <row r="3543" spans="23:24" x14ac:dyDescent="0.25">
      <c r="W3543" t="s">
        <v>5151</v>
      </c>
      <c r="X3543">
        <v>3543</v>
      </c>
    </row>
    <row r="3544" spans="23:24" x14ac:dyDescent="0.25">
      <c r="W3544" t="s">
        <v>5152</v>
      </c>
      <c r="X3544">
        <v>3544</v>
      </c>
    </row>
    <row r="3545" spans="23:24" x14ac:dyDescent="0.25">
      <c r="W3545" t="s">
        <v>5153</v>
      </c>
      <c r="X3545">
        <v>3545</v>
      </c>
    </row>
    <row r="3546" spans="23:24" x14ac:dyDescent="0.25">
      <c r="W3546" t="s">
        <v>5154</v>
      </c>
      <c r="X3546">
        <v>3546</v>
      </c>
    </row>
    <row r="3547" spans="23:24" x14ac:dyDescent="0.25">
      <c r="W3547" t="s">
        <v>5155</v>
      </c>
      <c r="X3547">
        <v>3547</v>
      </c>
    </row>
    <row r="3548" spans="23:24" x14ac:dyDescent="0.25">
      <c r="W3548" t="s">
        <v>5156</v>
      </c>
      <c r="X3548">
        <v>3548</v>
      </c>
    </row>
    <row r="3549" spans="23:24" x14ac:dyDescent="0.25">
      <c r="W3549" t="s">
        <v>5157</v>
      </c>
      <c r="X3549">
        <v>3549</v>
      </c>
    </row>
    <row r="3550" spans="23:24" x14ac:dyDescent="0.25">
      <c r="W3550" t="s">
        <v>5158</v>
      </c>
      <c r="X3550">
        <v>3550</v>
      </c>
    </row>
    <row r="3551" spans="23:24" x14ac:dyDescent="0.25">
      <c r="W3551" t="s">
        <v>5159</v>
      </c>
      <c r="X3551">
        <v>3551</v>
      </c>
    </row>
    <row r="3552" spans="23:24" x14ac:dyDescent="0.25">
      <c r="W3552" t="s">
        <v>5160</v>
      </c>
      <c r="X3552">
        <v>3552</v>
      </c>
    </row>
    <row r="3553" spans="23:24" x14ac:dyDescent="0.25">
      <c r="W3553" t="s">
        <v>5161</v>
      </c>
      <c r="X3553">
        <v>3553</v>
      </c>
    </row>
    <row r="3554" spans="23:24" x14ac:dyDescent="0.25">
      <c r="W3554" t="s">
        <v>5162</v>
      </c>
      <c r="X3554">
        <v>3554</v>
      </c>
    </row>
    <row r="3555" spans="23:24" x14ac:dyDescent="0.25">
      <c r="W3555" t="s">
        <v>5163</v>
      </c>
      <c r="X3555">
        <v>3555</v>
      </c>
    </row>
    <row r="3556" spans="23:24" x14ac:dyDescent="0.25">
      <c r="W3556" t="s">
        <v>5164</v>
      </c>
      <c r="X3556">
        <v>3556</v>
      </c>
    </row>
    <row r="3557" spans="23:24" x14ac:dyDescent="0.25">
      <c r="W3557" t="s">
        <v>5165</v>
      </c>
      <c r="X3557">
        <v>3557</v>
      </c>
    </row>
    <row r="3558" spans="23:24" x14ac:dyDescent="0.25">
      <c r="W3558" t="s">
        <v>5166</v>
      </c>
      <c r="X3558">
        <v>3558</v>
      </c>
    </row>
    <row r="3559" spans="23:24" x14ac:dyDescent="0.25">
      <c r="W3559" t="s">
        <v>5167</v>
      </c>
      <c r="X3559">
        <v>3559</v>
      </c>
    </row>
    <row r="3560" spans="23:24" x14ac:dyDescent="0.25">
      <c r="W3560" t="s">
        <v>5168</v>
      </c>
      <c r="X3560">
        <v>3560</v>
      </c>
    </row>
    <row r="3561" spans="23:24" x14ac:dyDescent="0.25">
      <c r="W3561" t="s">
        <v>5169</v>
      </c>
      <c r="X3561">
        <v>3561</v>
      </c>
    </row>
    <row r="3562" spans="23:24" x14ac:dyDescent="0.25">
      <c r="W3562" t="s">
        <v>5170</v>
      </c>
      <c r="X3562">
        <v>3562</v>
      </c>
    </row>
    <row r="3563" spans="23:24" x14ac:dyDescent="0.25">
      <c r="W3563" t="s">
        <v>5171</v>
      </c>
      <c r="X3563">
        <v>3563</v>
      </c>
    </row>
    <row r="3564" spans="23:24" x14ac:dyDescent="0.25">
      <c r="W3564" t="s">
        <v>5172</v>
      </c>
      <c r="X3564">
        <v>3564</v>
      </c>
    </row>
    <row r="3565" spans="23:24" x14ac:dyDescent="0.25">
      <c r="W3565" t="s">
        <v>5173</v>
      </c>
      <c r="X3565">
        <v>3565</v>
      </c>
    </row>
    <row r="3566" spans="23:24" x14ac:dyDescent="0.25">
      <c r="W3566" t="s">
        <v>5174</v>
      </c>
      <c r="X3566">
        <v>3566</v>
      </c>
    </row>
    <row r="3567" spans="23:24" x14ac:dyDescent="0.25">
      <c r="W3567" t="s">
        <v>5175</v>
      </c>
      <c r="X3567">
        <v>3567</v>
      </c>
    </row>
    <row r="3568" spans="23:24" x14ac:dyDescent="0.25">
      <c r="W3568" t="s">
        <v>5176</v>
      </c>
      <c r="X3568">
        <v>3568</v>
      </c>
    </row>
    <row r="3569" spans="23:24" x14ac:dyDescent="0.25">
      <c r="W3569" t="s">
        <v>5177</v>
      </c>
      <c r="X3569">
        <v>3569</v>
      </c>
    </row>
    <row r="3570" spans="23:24" x14ac:dyDescent="0.25">
      <c r="W3570" t="s">
        <v>5178</v>
      </c>
      <c r="X3570">
        <v>3570</v>
      </c>
    </row>
    <row r="3571" spans="23:24" x14ac:dyDescent="0.25">
      <c r="W3571" t="s">
        <v>5179</v>
      </c>
      <c r="X3571">
        <v>3571</v>
      </c>
    </row>
    <row r="3572" spans="23:24" x14ac:dyDescent="0.25">
      <c r="W3572" t="s">
        <v>5180</v>
      </c>
      <c r="X3572">
        <v>3572</v>
      </c>
    </row>
    <row r="3573" spans="23:24" x14ac:dyDescent="0.25">
      <c r="W3573" t="s">
        <v>5181</v>
      </c>
      <c r="X3573">
        <v>3573</v>
      </c>
    </row>
    <row r="3574" spans="23:24" x14ac:dyDescent="0.25">
      <c r="W3574" t="s">
        <v>5182</v>
      </c>
      <c r="X3574">
        <v>3574</v>
      </c>
    </row>
    <row r="3575" spans="23:24" x14ac:dyDescent="0.25">
      <c r="W3575" t="s">
        <v>5183</v>
      </c>
      <c r="X3575">
        <v>3575</v>
      </c>
    </row>
    <row r="3576" spans="23:24" x14ac:dyDescent="0.25">
      <c r="W3576" t="s">
        <v>5184</v>
      </c>
      <c r="X3576">
        <v>3576</v>
      </c>
    </row>
    <row r="3577" spans="23:24" x14ac:dyDescent="0.25">
      <c r="W3577" t="s">
        <v>5185</v>
      </c>
      <c r="X3577">
        <v>3577</v>
      </c>
    </row>
    <row r="3578" spans="23:24" x14ac:dyDescent="0.25">
      <c r="W3578" t="s">
        <v>5186</v>
      </c>
      <c r="X3578">
        <v>3578</v>
      </c>
    </row>
    <row r="3579" spans="23:24" x14ac:dyDescent="0.25">
      <c r="W3579" t="s">
        <v>5187</v>
      </c>
      <c r="X3579">
        <v>3579</v>
      </c>
    </row>
    <row r="3580" spans="23:24" x14ac:dyDescent="0.25">
      <c r="W3580" t="s">
        <v>5188</v>
      </c>
      <c r="X3580">
        <v>3580</v>
      </c>
    </row>
    <row r="3581" spans="23:24" x14ac:dyDescent="0.25">
      <c r="W3581" t="s">
        <v>5189</v>
      </c>
      <c r="X3581">
        <v>3581</v>
      </c>
    </row>
    <row r="3582" spans="23:24" x14ac:dyDescent="0.25">
      <c r="W3582" t="s">
        <v>5190</v>
      </c>
      <c r="X3582">
        <v>3582</v>
      </c>
    </row>
    <row r="3583" spans="23:24" x14ac:dyDescent="0.25">
      <c r="W3583" t="s">
        <v>5191</v>
      </c>
      <c r="X3583">
        <v>3583</v>
      </c>
    </row>
    <row r="3584" spans="23:24" x14ac:dyDescent="0.25">
      <c r="W3584" t="s">
        <v>5192</v>
      </c>
      <c r="X3584">
        <v>3584</v>
      </c>
    </row>
    <row r="3585" spans="23:24" x14ac:dyDescent="0.25">
      <c r="W3585" t="s">
        <v>5193</v>
      </c>
      <c r="X3585">
        <v>3585</v>
      </c>
    </row>
    <row r="3586" spans="23:24" x14ac:dyDescent="0.25">
      <c r="W3586" t="s">
        <v>5194</v>
      </c>
      <c r="X3586">
        <v>3586</v>
      </c>
    </row>
    <row r="3587" spans="23:24" x14ac:dyDescent="0.25">
      <c r="W3587" t="s">
        <v>5195</v>
      </c>
      <c r="X3587">
        <v>3587</v>
      </c>
    </row>
    <row r="3588" spans="23:24" x14ac:dyDescent="0.25">
      <c r="W3588" t="s">
        <v>5196</v>
      </c>
      <c r="X3588">
        <v>3588</v>
      </c>
    </row>
    <row r="3589" spans="23:24" x14ac:dyDescent="0.25">
      <c r="W3589" t="s">
        <v>5197</v>
      </c>
      <c r="X3589">
        <v>3589</v>
      </c>
    </row>
    <row r="3590" spans="23:24" x14ac:dyDescent="0.25">
      <c r="W3590" t="s">
        <v>5198</v>
      </c>
      <c r="X3590">
        <v>3590</v>
      </c>
    </row>
    <row r="3591" spans="23:24" x14ac:dyDescent="0.25">
      <c r="W3591" t="s">
        <v>5199</v>
      </c>
      <c r="X3591">
        <v>3591</v>
      </c>
    </row>
    <row r="3592" spans="23:24" x14ac:dyDescent="0.25">
      <c r="W3592" t="s">
        <v>5200</v>
      </c>
      <c r="X3592">
        <v>3592</v>
      </c>
    </row>
    <row r="3593" spans="23:24" x14ac:dyDescent="0.25">
      <c r="W3593" t="s">
        <v>5201</v>
      </c>
      <c r="X3593">
        <v>3593</v>
      </c>
    </row>
    <row r="3594" spans="23:24" x14ac:dyDescent="0.25">
      <c r="W3594" t="s">
        <v>5202</v>
      </c>
      <c r="X3594">
        <v>3594</v>
      </c>
    </row>
    <row r="3595" spans="23:24" x14ac:dyDescent="0.25">
      <c r="W3595" t="s">
        <v>5203</v>
      </c>
      <c r="X3595">
        <v>3595</v>
      </c>
    </row>
    <row r="3596" spans="23:24" x14ac:dyDescent="0.25">
      <c r="W3596" t="s">
        <v>5204</v>
      </c>
      <c r="X3596">
        <v>3596</v>
      </c>
    </row>
    <row r="3597" spans="23:24" x14ac:dyDescent="0.25">
      <c r="W3597" t="s">
        <v>5205</v>
      </c>
      <c r="X3597">
        <v>3597</v>
      </c>
    </row>
    <row r="3598" spans="23:24" x14ac:dyDescent="0.25">
      <c r="W3598" t="s">
        <v>5206</v>
      </c>
      <c r="X3598">
        <v>3598</v>
      </c>
    </row>
    <row r="3599" spans="23:24" x14ac:dyDescent="0.25">
      <c r="W3599" t="s">
        <v>5207</v>
      </c>
      <c r="X3599">
        <v>3599</v>
      </c>
    </row>
    <row r="3600" spans="23:24" x14ac:dyDescent="0.25">
      <c r="W3600" t="s">
        <v>5208</v>
      </c>
      <c r="X3600">
        <v>3600</v>
      </c>
    </row>
    <row r="3601" spans="23:24" x14ac:dyDescent="0.25">
      <c r="W3601" t="s">
        <v>5209</v>
      </c>
      <c r="X3601">
        <v>3601</v>
      </c>
    </row>
    <row r="3602" spans="23:24" x14ac:dyDescent="0.25">
      <c r="W3602" t="s">
        <v>5210</v>
      </c>
      <c r="X3602">
        <v>3602</v>
      </c>
    </row>
    <row r="3603" spans="23:24" x14ac:dyDescent="0.25">
      <c r="W3603" t="s">
        <v>5211</v>
      </c>
      <c r="X3603">
        <v>3603</v>
      </c>
    </row>
    <row r="3604" spans="23:24" x14ac:dyDescent="0.25">
      <c r="W3604" t="s">
        <v>5212</v>
      </c>
      <c r="X3604">
        <v>3604</v>
      </c>
    </row>
    <row r="3605" spans="23:24" x14ac:dyDescent="0.25">
      <c r="W3605" t="s">
        <v>5213</v>
      </c>
      <c r="X3605">
        <v>3605</v>
      </c>
    </row>
    <row r="3606" spans="23:24" x14ac:dyDescent="0.25">
      <c r="W3606" t="s">
        <v>5214</v>
      </c>
      <c r="X3606">
        <v>3606</v>
      </c>
    </row>
    <row r="3607" spans="23:24" x14ac:dyDescent="0.25">
      <c r="W3607" t="s">
        <v>5215</v>
      </c>
      <c r="X3607">
        <v>3607</v>
      </c>
    </row>
    <row r="3608" spans="23:24" x14ac:dyDescent="0.25">
      <c r="W3608" t="s">
        <v>5216</v>
      </c>
      <c r="X3608">
        <v>3608</v>
      </c>
    </row>
    <row r="3609" spans="23:24" x14ac:dyDescent="0.25">
      <c r="W3609" t="s">
        <v>5217</v>
      </c>
      <c r="X3609">
        <v>3609</v>
      </c>
    </row>
    <row r="3610" spans="23:24" x14ac:dyDescent="0.25">
      <c r="W3610" t="s">
        <v>5218</v>
      </c>
      <c r="X3610">
        <v>3610</v>
      </c>
    </row>
    <row r="3611" spans="23:24" x14ac:dyDescent="0.25">
      <c r="W3611" t="s">
        <v>5219</v>
      </c>
      <c r="X3611">
        <v>3611</v>
      </c>
    </row>
    <row r="3612" spans="23:24" x14ac:dyDescent="0.25">
      <c r="W3612" t="s">
        <v>5220</v>
      </c>
      <c r="X3612">
        <v>3612</v>
      </c>
    </row>
    <row r="3613" spans="23:24" x14ac:dyDescent="0.25">
      <c r="W3613" t="s">
        <v>5221</v>
      </c>
      <c r="X3613">
        <v>3613</v>
      </c>
    </row>
    <row r="3614" spans="23:24" x14ac:dyDescent="0.25">
      <c r="W3614" t="s">
        <v>5222</v>
      </c>
      <c r="X3614">
        <v>3614</v>
      </c>
    </row>
    <row r="3615" spans="23:24" x14ac:dyDescent="0.25">
      <c r="W3615" t="s">
        <v>5223</v>
      </c>
      <c r="X3615">
        <v>3615</v>
      </c>
    </row>
    <row r="3616" spans="23:24" x14ac:dyDescent="0.25">
      <c r="W3616" t="s">
        <v>5224</v>
      </c>
      <c r="X3616">
        <v>3616</v>
      </c>
    </row>
    <row r="3617" spans="23:24" x14ac:dyDescent="0.25">
      <c r="W3617" t="s">
        <v>5225</v>
      </c>
      <c r="X3617">
        <v>3617</v>
      </c>
    </row>
    <row r="3618" spans="23:24" x14ac:dyDescent="0.25">
      <c r="W3618" t="s">
        <v>5226</v>
      </c>
      <c r="X3618">
        <v>3618</v>
      </c>
    </row>
    <row r="3619" spans="23:24" x14ac:dyDescent="0.25">
      <c r="W3619" t="s">
        <v>5227</v>
      </c>
      <c r="X3619">
        <v>3619</v>
      </c>
    </row>
    <row r="3620" spans="23:24" x14ac:dyDescent="0.25">
      <c r="W3620" t="s">
        <v>5228</v>
      </c>
      <c r="X3620">
        <v>3620</v>
      </c>
    </row>
    <row r="3621" spans="23:24" x14ac:dyDescent="0.25">
      <c r="W3621" t="s">
        <v>5229</v>
      </c>
      <c r="X3621">
        <v>3621</v>
      </c>
    </row>
    <row r="3622" spans="23:24" x14ac:dyDescent="0.25">
      <c r="W3622" t="s">
        <v>5230</v>
      </c>
      <c r="X3622">
        <v>3622</v>
      </c>
    </row>
    <row r="3623" spans="23:24" x14ac:dyDescent="0.25">
      <c r="W3623" t="s">
        <v>5231</v>
      </c>
      <c r="X3623">
        <v>3623</v>
      </c>
    </row>
    <row r="3624" spans="23:24" x14ac:dyDescent="0.25">
      <c r="W3624" t="s">
        <v>5232</v>
      </c>
      <c r="X3624">
        <v>3624</v>
      </c>
    </row>
    <row r="3625" spans="23:24" x14ac:dyDescent="0.25">
      <c r="W3625" t="s">
        <v>5233</v>
      </c>
      <c r="X3625">
        <v>3625</v>
      </c>
    </row>
    <row r="3626" spans="23:24" x14ac:dyDescent="0.25">
      <c r="W3626" t="s">
        <v>5234</v>
      </c>
      <c r="X3626">
        <v>3626</v>
      </c>
    </row>
    <row r="3627" spans="23:24" x14ac:dyDescent="0.25">
      <c r="W3627" t="s">
        <v>5235</v>
      </c>
      <c r="X3627">
        <v>3627</v>
      </c>
    </row>
    <row r="3628" spans="23:24" x14ac:dyDescent="0.25">
      <c r="W3628" t="s">
        <v>5236</v>
      </c>
      <c r="X3628">
        <v>3628</v>
      </c>
    </row>
    <row r="3629" spans="23:24" x14ac:dyDescent="0.25">
      <c r="W3629" t="s">
        <v>5237</v>
      </c>
      <c r="X3629">
        <v>3629</v>
      </c>
    </row>
    <row r="3630" spans="23:24" x14ac:dyDescent="0.25">
      <c r="W3630" t="s">
        <v>5238</v>
      </c>
      <c r="X3630">
        <v>3630</v>
      </c>
    </row>
    <row r="3631" spans="23:24" x14ac:dyDescent="0.25">
      <c r="W3631" t="s">
        <v>5239</v>
      </c>
      <c r="X3631">
        <v>3631</v>
      </c>
    </row>
    <row r="3632" spans="23:24" x14ac:dyDescent="0.25">
      <c r="W3632" t="s">
        <v>5240</v>
      </c>
      <c r="X3632">
        <v>3632</v>
      </c>
    </row>
    <row r="3633" spans="23:24" x14ac:dyDescent="0.25">
      <c r="W3633" t="s">
        <v>5241</v>
      </c>
      <c r="X3633">
        <v>3633</v>
      </c>
    </row>
    <row r="3634" spans="23:24" x14ac:dyDescent="0.25">
      <c r="W3634" t="s">
        <v>5242</v>
      </c>
      <c r="X3634">
        <v>3634</v>
      </c>
    </row>
    <row r="3635" spans="23:24" x14ac:dyDescent="0.25">
      <c r="W3635" t="s">
        <v>5243</v>
      </c>
      <c r="X3635">
        <v>3635</v>
      </c>
    </row>
    <row r="3636" spans="23:24" x14ac:dyDescent="0.25">
      <c r="W3636" t="s">
        <v>5244</v>
      </c>
      <c r="X3636">
        <v>3636</v>
      </c>
    </row>
    <row r="3637" spans="23:24" x14ac:dyDescent="0.25">
      <c r="W3637" t="s">
        <v>5245</v>
      </c>
      <c r="X3637">
        <v>3637</v>
      </c>
    </row>
    <row r="3638" spans="23:24" x14ac:dyDescent="0.25">
      <c r="W3638" t="s">
        <v>5246</v>
      </c>
      <c r="X3638">
        <v>3638</v>
      </c>
    </row>
    <row r="3639" spans="23:24" x14ac:dyDescent="0.25">
      <c r="W3639" t="s">
        <v>5247</v>
      </c>
      <c r="X3639">
        <v>3639</v>
      </c>
    </row>
    <row r="3640" spans="23:24" x14ac:dyDescent="0.25">
      <c r="W3640" t="s">
        <v>5248</v>
      </c>
      <c r="X3640">
        <v>3640</v>
      </c>
    </row>
    <row r="3641" spans="23:24" x14ac:dyDescent="0.25">
      <c r="W3641" t="s">
        <v>5249</v>
      </c>
      <c r="X3641">
        <v>3641</v>
      </c>
    </row>
    <row r="3642" spans="23:24" x14ac:dyDescent="0.25">
      <c r="W3642" t="s">
        <v>5250</v>
      </c>
      <c r="X3642">
        <v>3642</v>
      </c>
    </row>
    <row r="3643" spans="23:24" x14ac:dyDescent="0.25">
      <c r="W3643" t="s">
        <v>5251</v>
      </c>
      <c r="X3643">
        <v>3643</v>
      </c>
    </row>
    <row r="3644" spans="23:24" x14ac:dyDescent="0.25">
      <c r="W3644" t="s">
        <v>5252</v>
      </c>
      <c r="X3644">
        <v>3644</v>
      </c>
    </row>
    <row r="3645" spans="23:24" x14ac:dyDescent="0.25">
      <c r="W3645" t="s">
        <v>5253</v>
      </c>
      <c r="X3645">
        <v>3645</v>
      </c>
    </row>
    <row r="3646" spans="23:24" x14ac:dyDescent="0.25">
      <c r="W3646" t="s">
        <v>5254</v>
      </c>
      <c r="X3646">
        <v>3646</v>
      </c>
    </row>
    <row r="3647" spans="23:24" x14ac:dyDescent="0.25">
      <c r="W3647" t="s">
        <v>5255</v>
      </c>
      <c r="X3647">
        <v>3647</v>
      </c>
    </row>
    <row r="3648" spans="23:24" x14ac:dyDescent="0.25">
      <c r="W3648" t="s">
        <v>5256</v>
      </c>
      <c r="X3648">
        <v>3648</v>
      </c>
    </row>
    <row r="3649" spans="23:24" x14ac:dyDescent="0.25">
      <c r="W3649" t="s">
        <v>5257</v>
      </c>
      <c r="X3649">
        <v>3649</v>
      </c>
    </row>
    <row r="3650" spans="23:24" x14ac:dyDescent="0.25">
      <c r="W3650" t="s">
        <v>5258</v>
      </c>
      <c r="X3650">
        <v>3650</v>
      </c>
    </row>
    <row r="3651" spans="23:24" x14ac:dyDescent="0.25">
      <c r="W3651" t="s">
        <v>5259</v>
      </c>
      <c r="X3651">
        <v>3651</v>
      </c>
    </row>
    <row r="3652" spans="23:24" x14ac:dyDescent="0.25">
      <c r="W3652" t="s">
        <v>5260</v>
      </c>
      <c r="X3652">
        <v>3652</v>
      </c>
    </row>
    <row r="3653" spans="23:24" x14ac:dyDescent="0.25">
      <c r="W3653" t="s">
        <v>5261</v>
      </c>
      <c r="X3653">
        <v>3653</v>
      </c>
    </row>
    <row r="3654" spans="23:24" x14ac:dyDescent="0.25">
      <c r="W3654" t="s">
        <v>5262</v>
      </c>
      <c r="X3654">
        <v>3654</v>
      </c>
    </row>
    <row r="3655" spans="23:24" x14ac:dyDescent="0.25">
      <c r="W3655" t="s">
        <v>5263</v>
      </c>
      <c r="X3655">
        <v>3655</v>
      </c>
    </row>
    <row r="3656" spans="23:24" x14ac:dyDescent="0.25">
      <c r="W3656" t="s">
        <v>5264</v>
      </c>
      <c r="X3656">
        <v>3656</v>
      </c>
    </row>
    <row r="3657" spans="23:24" x14ac:dyDescent="0.25">
      <c r="W3657" t="s">
        <v>5265</v>
      </c>
      <c r="X3657">
        <v>3657</v>
      </c>
    </row>
    <row r="3658" spans="23:24" x14ac:dyDescent="0.25">
      <c r="W3658" t="s">
        <v>5266</v>
      </c>
      <c r="X3658">
        <v>3658</v>
      </c>
    </row>
    <row r="3659" spans="23:24" x14ac:dyDescent="0.25">
      <c r="W3659" t="s">
        <v>5267</v>
      </c>
      <c r="X3659">
        <v>3659</v>
      </c>
    </row>
    <row r="3660" spans="23:24" x14ac:dyDescent="0.25">
      <c r="W3660" t="s">
        <v>5268</v>
      </c>
      <c r="X3660">
        <v>3660</v>
      </c>
    </row>
    <row r="3661" spans="23:24" x14ac:dyDescent="0.25">
      <c r="W3661" t="s">
        <v>5269</v>
      </c>
      <c r="X3661">
        <v>3661</v>
      </c>
    </row>
    <row r="3662" spans="23:24" x14ac:dyDescent="0.25">
      <c r="W3662" t="s">
        <v>5270</v>
      </c>
      <c r="X3662">
        <v>3662</v>
      </c>
    </row>
    <row r="3663" spans="23:24" x14ac:dyDescent="0.25">
      <c r="W3663" t="s">
        <v>5271</v>
      </c>
      <c r="X3663">
        <v>3663</v>
      </c>
    </row>
    <row r="3664" spans="23:24" x14ac:dyDescent="0.25">
      <c r="W3664" t="s">
        <v>5272</v>
      </c>
      <c r="X3664">
        <v>3664</v>
      </c>
    </row>
    <row r="3665" spans="23:24" x14ac:dyDescent="0.25">
      <c r="W3665" t="s">
        <v>5273</v>
      </c>
      <c r="X3665">
        <v>3665</v>
      </c>
    </row>
    <row r="3666" spans="23:24" x14ac:dyDescent="0.25">
      <c r="W3666" t="s">
        <v>5274</v>
      </c>
      <c r="X3666">
        <v>3666</v>
      </c>
    </row>
    <row r="3667" spans="23:24" x14ac:dyDescent="0.25">
      <c r="W3667" t="s">
        <v>5275</v>
      </c>
      <c r="X3667">
        <v>3667</v>
      </c>
    </row>
    <row r="3668" spans="23:24" x14ac:dyDescent="0.25">
      <c r="W3668" t="s">
        <v>5276</v>
      </c>
      <c r="X3668">
        <v>3668</v>
      </c>
    </row>
    <row r="3669" spans="23:24" x14ac:dyDescent="0.25">
      <c r="W3669" t="s">
        <v>5277</v>
      </c>
      <c r="X3669">
        <v>3669</v>
      </c>
    </row>
    <row r="3670" spans="23:24" x14ac:dyDescent="0.25">
      <c r="W3670" t="s">
        <v>5278</v>
      </c>
      <c r="X3670">
        <v>3670</v>
      </c>
    </row>
    <row r="3671" spans="23:24" x14ac:dyDescent="0.25">
      <c r="W3671" t="s">
        <v>5279</v>
      </c>
      <c r="X3671">
        <v>3671</v>
      </c>
    </row>
    <row r="3672" spans="23:24" x14ac:dyDescent="0.25">
      <c r="W3672" t="s">
        <v>5280</v>
      </c>
      <c r="X3672">
        <v>3672</v>
      </c>
    </row>
    <row r="3673" spans="23:24" x14ac:dyDescent="0.25">
      <c r="W3673" t="s">
        <v>5281</v>
      </c>
      <c r="X3673">
        <v>3673</v>
      </c>
    </row>
    <row r="3674" spans="23:24" x14ac:dyDescent="0.25">
      <c r="W3674" t="s">
        <v>5282</v>
      </c>
      <c r="X3674">
        <v>3674</v>
      </c>
    </row>
    <row r="3675" spans="23:24" x14ac:dyDescent="0.25">
      <c r="W3675" t="s">
        <v>5283</v>
      </c>
      <c r="X3675">
        <v>3675</v>
      </c>
    </row>
    <row r="3676" spans="23:24" x14ac:dyDescent="0.25">
      <c r="W3676" t="s">
        <v>5284</v>
      </c>
      <c r="X3676">
        <v>3676</v>
      </c>
    </row>
    <row r="3677" spans="23:24" x14ac:dyDescent="0.25">
      <c r="W3677" t="s">
        <v>5285</v>
      </c>
      <c r="X3677">
        <v>3677</v>
      </c>
    </row>
    <row r="3678" spans="23:24" x14ac:dyDescent="0.25">
      <c r="W3678" t="s">
        <v>5286</v>
      </c>
      <c r="X3678">
        <v>3678</v>
      </c>
    </row>
    <row r="3679" spans="23:24" x14ac:dyDescent="0.25">
      <c r="W3679" t="s">
        <v>5287</v>
      </c>
      <c r="X3679">
        <v>3679</v>
      </c>
    </row>
    <row r="3680" spans="23:24" x14ac:dyDescent="0.25">
      <c r="W3680" t="s">
        <v>5288</v>
      </c>
      <c r="X3680">
        <v>3680</v>
      </c>
    </row>
    <row r="3681" spans="23:24" x14ac:dyDescent="0.25">
      <c r="W3681" t="s">
        <v>5289</v>
      </c>
      <c r="X3681">
        <v>3681</v>
      </c>
    </row>
    <row r="3682" spans="23:24" x14ac:dyDescent="0.25">
      <c r="W3682" t="s">
        <v>5290</v>
      </c>
      <c r="X3682">
        <v>3682</v>
      </c>
    </row>
    <row r="3683" spans="23:24" x14ac:dyDescent="0.25">
      <c r="W3683" t="s">
        <v>5291</v>
      </c>
      <c r="X3683">
        <v>3683</v>
      </c>
    </row>
    <row r="3684" spans="23:24" x14ac:dyDescent="0.25">
      <c r="W3684" t="s">
        <v>5292</v>
      </c>
      <c r="X3684">
        <v>3684</v>
      </c>
    </row>
    <row r="3685" spans="23:24" x14ac:dyDescent="0.25">
      <c r="W3685" t="s">
        <v>5293</v>
      </c>
      <c r="X3685">
        <v>3685</v>
      </c>
    </row>
    <row r="3686" spans="23:24" x14ac:dyDescent="0.25">
      <c r="W3686" t="s">
        <v>5294</v>
      </c>
      <c r="X3686">
        <v>3686</v>
      </c>
    </row>
    <row r="3687" spans="23:24" x14ac:dyDescent="0.25">
      <c r="W3687" t="s">
        <v>5295</v>
      </c>
      <c r="X3687">
        <v>3687</v>
      </c>
    </row>
    <row r="3688" spans="23:24" x14ac:dyDescent="0.25">
      <c r="W3688" t="s">
        <v>5296</v>
      </c>
      <c r="X3688">
        <v>3688</v>
      </c>
    </row>
    <row r="3689" spans="23:24" x14ac:dyDescent="0.25">
      <c r="W3689" t="s">
        <v>5297</v>
      </c>
      <c r="X3689">
        <v>3689</v>
      </c>
    </row>
    <row r="3690" spans="23:24" x14ac:dyDescent="0.25">
      <c r="W3690" t="s">
        <v>5298</v>
      </c>
      <c r="X3690">
        <v>3690</v>
      </c>
    </row>
    <row r="3691" spans="23:24" x14ac:dyDescent="0.25">
      <c r="W3691" t="s">
        <v>5299</v>
      </c>
      <c r="X3691">
        <v>3691</v>
      </c>
    </row>
    <row r="3692" spans="23:24" x14ac:dyDescent="0.25">
      <c r="W3692" t="s">
        <v>5300</v>
      </c>
      <c r="X3692">
        <v>3692</v>
      </c>
    </row>
    <row r="3693" spans="23:24" x14ac:dyDescent="0.25">
      <c r="W3693" t="s">
        <v>5301</v>
      </c>
      <c r="X3693">
        <v>3693</v>
      </c>
    </row>
    <row r="3694" spans="23:24" x14ac:dyDescent="0.25">
      <c r="W3694" t="s">
        <v>5302</v>
      </c>
      <c r="X3694">
        <v>3694</v>
      </c>
    </row>
    <row r="3695" spans="23:24" x14ac:dyDescent="0.25">
      <c r="W3695" t="s">
        <v>5303</v>
      </c>
      <c r="X3695">
        <v>3695</v>
      </c>
    </row>
    <row r="3696" spans="23:24" x14ac:dyDescent="0.25">
      <c r="W3696" t="s">
        <v>5304</v>
      </c>
      <c r="X3696">
        <v>3696</v>
      </c>
    </row>
    <row r="3697" spans="23:24" x14ac:dyDescent="0.25">
      <c r="W3697" t="s">
        <v>5305</v>
      </c>
      <c r="X3697">
        <v>3697</v>
      </c>
    </row>
    <row r="3698" spans="23:24" x14ac:dyDescent="0.25">
      <c r="W3698" t="s">
        <v>5306</v>
      </c>
      <c r="X3698">
        <v>3698</v>
      </c>
    </row>
    <row r="3699" spans="23:24" x14ac:dyDescent="0.25">
      <c r="W3699" t="s">
        <v>5307</v>
      </c>
      <c r="X3699">
        <v>3699</v>
      </c>
    </row>
    <row r="3700" spans="23:24" x14ac:dyDescent="0.25">
      <c r="W3700" t="s">
        <v>5308</v>
      </c>
      <c r="X3700">
        <v>3700</v>
      </c>
    </row>
    <row r="3701" spans="23:24" x14ac:dyDescent="0.25">
      <c r="W3701" t="s">
        <v>5309</v>
      </c>
      <c r="X3701">
        <v>3701</v>
      </c>
    </row>
    <row r="3702" spans="23:24" x14ac:dyDescent="0.25">
      <c r="W3702" t="s">
        <v>5310</v>
      </c>
      <c r="X3702">
        <v>3702</v>
      </c>
    </row>
    <row r="3703" spans="23:24" x14ac:dyDescent="0.25">
      <c r="W3703" t="s">
        <v>5311</v>
      </c>
      <c r="X3703">
        <v>3703</v>
      </c>
    </row>
    <row r="3704" spans="23:24" x14ac:dyDescent="0.25">
      <c r="W3704" t="s">
        <v>5312</v>
      </c>
      <c r="X3704">
        <v>3704</v>
      </c>
    </row>
    <row r="3705" spans="23:24" x14ac:dyDescent="0.25">
      <c r="W3705" t="s">
        <v>5313</v>
      </c>
      <c r="X3705">
        <v>3705</v>
      </c>
    </row>
    <row r="3706" spans="23:24" x14ac:dyDescent="0.25">
      <c r="W3706" t="s">
        <v>5314</v>
      </c>
      <c r="X3706">
        <v>3706</v>
      </c>
    </row>
    <row r="3707" spans="23:24" x14ac:dyDescent="0.25">
      <c r="W3707" t="s">
        <v>5315</v>
      </c>
      <c r="X3707">
        <v>3707</v>
      </c>
    </row>
    <row r="3708" spans="23:24" x14ac:dyDescent="0.25">
      <c r="W3708" t="s">
        <v>5316</v>
      </c>
      <c r="X3708">
        <v>3708</v>
      </c>
    </row>
    <row r="3709" spans="23:24" x14ac:dyDescent="0.25">
      <c r="W3709" t="s">
        <v>5317</v>
      </c>
      <c r="X3709">
        <v>3709</v>
      </c>
    </row>
    <row r="3710" spans="23:24" x14ac:dyDescent="0.25">
      <c r="W3710" t="s">
        <v>5318</v>
      </c>
      <c r="X3710">
        <v>3710</v>
      </c>
    </row>
    <row r="3711" spans="23:24" x14ac:dyDescent="0.25">
      <c r="W3711" t="s">
        <v>5319</v>
      </c>
      <c r="X3711">
        <v>3711</v>
      </c>
    </row>
    <row r="3712" spans="23:24" x14ac:dyDescent="0.25">
      <c r="W3712" t="s">
        <v>5320</v>
      </c>
      <c r="X3712">
        <v>3712</v>
      </c>
    </row>
    <row r="3713" spans="23:24" x14ac:dyDescent="0.25">
      <c r="W3713" t="s">
        <v>5321</v>
      </c>
      <c r="X3713">
        <v>3713</v>
      </c>
    </row>
    <row r="3714" spans="23:24" x14ac:dyDescent="0.25">
      <c r="W3714" t="s">
        <v>5322</v>
      </c>
      <c r="X3714">
        <v>3714</v>
      </c>
    </row>
    <row r="3715" spans="23:24" x14ac:dyDescent="0.25">
      <c r="W3715" t="s">
        <v>5323</v>
      </c>
      <c r="X3715">
        <v>3715</v>
      </c>
    </row>
    <row r="3716" spans="23:24" x14ac:dyDescent="0.25">
      <c r="W3716" t="s">
        <v>5324</v>
      </c>
      <c r="X3716">
        <v>3716</v>
      </c>
    </row>
    <row r="3717" spans="23:24" x14ac:dyDescent="0.25">
      <c r="W3717" t="s">
        <v>5325</v>
      </c>
      <c r="X3717">
        <v>3717</v>
      </c>
    </row>
    <row r="3718" spans="23:24" x14ac:dyDescent="0.25">
      <c r="W3718" t="s">
        <v>5326</v>
      </c>
      <c r="X3718">
        <v>3718</v>
      </c>
    </row>
    <row r="3719" spans="23:24" x14ac:dyDescent="0.25">
      <c r="W3719" t="s">
        <v>5327</v>
      </c>
      <c r="X3719">
        <v>3719</v>
      </c>
    </row>
    <row r="3720" spans="23:24" x14ac:dyDescent="0.25">
      <c r="W3720" t="s">
        <v>5328</v>
      </c>
      <c r="X3720">
        <v>3720</v>
      </c>
    </row>
    <row r="3721" spans="23:24" x14ac:dyDescent="0.25">
      <c r="W3721" t="s">
        <v>5329</v>
      </c>
      <c r="X3721">
        <v>3721</v>
      </c>
    </row>
    <row r="3722" spans="23:24" x14ac:dyDescent="0.25">
      <c r="W3722" t="s">
        <v>5330</v>
      </c>
      <c r="X3722">
        <v>3722</v>
      </c>
    </row>
    <row r="3723" spans="23:24" x14ac:dyDescent="0.25">
      <c r="W3723" t="s">
        <v>5331</v>
      </c>
      <c r="X3723">
        <v>3723</v>
      </c>
    </row>
    <row r="3724" spans="23:24" x14ac:dyDescent="0.25">
      <c r="W3724" t="s">
        <v>5332</v>
      </c>
      <c r="X3724">
        <v>3724</v>
      </c>
    </row>
    <row r="3725" spans="23:24" x14ac:dyDescent="0.25">
      <c r="W3725" t="s">
        <v>5333</v>
      </c>
      <c r="X3725">
        <v>3725</v>
      </c>
    </row>
    <row r="3726" spans="23:24" x14ac:dyDescent="0.25">
      <c r="W3726" t="s">
        <v>5334</v>
      </c>
      <c r="X3726">
        <v>3726</v>
      </c>
    </row>
    <row r="3727" spans="23:24" x14ac:dyDescent="0.25">
      <c r="W3727" t="s">
        <v>5335</v>
      </c>
      <c r="X3727">
        <v>3727</v>
      </c>
    </row>
    <row r="3728" spans="23:24" x14ac:dyDescent="0.25">
      <c r="W3728" t="s">
        <v>5336</v>
      </c>
      <c r="X3728">
        <v>3728</v>
      </c>
    </row>
    <row r="3729" spans="23:24" x14ac:dyDescent="0.25">
      <c r="W3729" t="s">
        <v>5337</v>
      </c>
      <c r="X3729">
        <v>3729</v>
      </c>
    </row>
    <row r="3730" spans="23:24" x14ac:dyDescent="0.25">
      <c r="W3730" t="s">
        <v>5338</v>
      </c>
      <c r="X3730">
        <v>3730</v>
      </c>
    </row>
    <row r="3731" spans="23:24" x14ac:dyDescent="0.25">
      <c r="W3731" t="s">
        <v>5339</v>
      </c>
      <c r="X3731">
        <v>3731</v>
      </c>
    </row>
    <row r="3732" spans="23:24" x14ac:dyDescent="0.25">
      <c r="W3732" t="s">
        <v>5340</v>
      </c>
      <c r="X3732">
        <v>3732</v>
      </c>
    </row>
    <row r="3733" spans="23:24" x14ac:dyDescent="0.25">
      <c r="W3733" t="s">
        <v>5341</v>
      </c>
      <c r="X3733">
        <v>3733</v>
      </c>
    </row>
    <row r="3734" spans="23:24" x14ac:dyDescent="0.25">
      <c r="W3734" t="s">
        <v>5342</v>
      </c>
      <c r="X3734">
        <v>3734</v>
      </c>
    </row>
    <row r="3735" spans="23:24" x14ac:dyDescent="0.25">
      <c r="W3735" t="s">
        <v>5343</v>
      </c>
      <c r="X3735">
        <v>3735</v>
      </c>
    </row>
    <row r="3736" spans="23:24" x14ac:dyDescent="0.25">
      <c r="W3736" t="s">
        <v>5344</v>
      </c>
      <c r="X3736">
        <v>3736</v>
      </c>
    </row>
    <row r="3737" spans="23:24" x14ac:dyDescent="0.25">
      <c r="W3737" t="s">
        <v>5345</v>
      </c>
      <c r="X3737">
        <v>3737</v>
      </c>
    </row>
    <row r="3738" spans="23:24" x14ac:dyDescent="0.25">
      <c r="W3738" t="s">
        <v>5346</v>
      </c>
      <c r="X3738">
        <v>3738</v>
      </c>
    </row>
    <row r="3739" spans="23:24" x14ac:dyDescent="0.25">
      <c r="W3739" t="s">
        <v>5347</v>
      </c>
      <c r="X3739">
        <v>3739</v>
      </c>
    </row>
    <row r="3740" spans="23:24" x14ac:dyDescent="0.25">
      <c r="W3740" t="s">
        <v>5348</v>
      </c>
      <c r="X3740">
        <v>3740</v>
      </c>
    </row>
    <row r="3741" spans="23:24" x14ac:dyDescent="0.25">
      <c r="W3741" t="s">
        <v>5349</v>
      </c>
      <c r="X3741">
        <v>3741</v>
      </c>
    </row>
    <row r="3742" spans="23:24" x14ac:dyDescent="0.25">
      <c r="W3742" t="s">
        <v>5350</v>
      </c>
      <c r="X3742">
        <v>3742</v>
      </c>
    </row>
    <row r="3743" spans="23:24" x14ac:dyDescent="0.25">
      <c r="W3743" t="s">
        <v>5351</v>
      </c>
      <c r="X3743">
        <v>3743</v>
      </c>
    </row>
    <row r="3744" spans="23:24" x14ac:dyDescent="0.25">
      <c r="W3744" t="s">
        <v>5352</v>
      </c>
      <c r="X3744">
        <v>3744</v>
      </c>
    </row>
    <row r="3745" spans="23:24" x14ac:dyDescent="0.25">
      <c r="W3745" t="s">
        <v>5353</v>
      </c>
      <c r="X3745">
        <v>3745</v>
      </c>
    </row>
    <row r="3746" spans="23:24" x14ac:dyDescent="0.25">
      <c r="W3746" t="s">
        <v>5354</v>
      </c>
      <c r="X3746">
        <v>3746</v>
      </c>
    </row>
    <row r="3747" spans="23:24" x14ac:dyDescent="0.25">
      <c r="W3747" t="s">
        <v>5355</v>
      </c>
      <c r="X3747">
        <v>3747</v>
      </c>
    </row>
    <row r="3748" spans="23:24" x14ac:dyDescent="0.25">
      <c r="W3748" t="s">
        <v>5356</v>
      </c>
      <c r="X3748">
        <v>3748</v>
      </c>
    </row>
    <row r="3749" spans="23:24" x14ac:dyDescent="0.25">
      <c r="W3749" t="s">
        <v>5357</v>
      </c>
      <c r="X3749">
        <v>3749</v>
      </c>
    </row>
    <row r="3750" spans="23:24" x14ac:dyDescent="0.25">
      <c r="W3750" t="s">
        <v>5358</v>
      </c>
      <c r="X3750">
        <v>3750</v>
      </c>
    </row>
    <row r="3751" spans="23:24" x14ac:dyDescent="0.25">
      <c r="W3751" t="s">
        <v>5359</v>
      </c>
      <c r="X3751">
        <v>3751</v>
      </c>
    </row>
    <row r="3752" spans="23:24" x14ac:dyDescent="0.25">
      <c r="W3752" t="s">
        <v>5360</v>
      </c>
      <c r="X3752">
        <v>3752</v>
      </c>
    </row>
    <row r="3753" spans="23:24" x14ac:dyDescent="0.25">
      <c r="W3753" t="s">
        <v>5361</v>
      </c>
      <c r="X3753">
        <v>3753</v>
      </c>
    </row>
    <row r="3754" spans="23:24" x14ac:dyDescent="0.25">
      <c r="W3754" t="s">
        <v>5362</v>
      </c>
      <c r="X3754">
        <v>3754</v>
      </c>
    </row>
    <row r="3755" spans="23:24" x14ac:dyDescent="0.25">
      <c r="W3755" t="s">
        <v>5363</v>
      </c>
      <c r="X3755">
        <v>3755</v>
      </c>
    </row>
    <row r="3756" spans="23:24" x14ac:dyDescent="0.25">
      <c r="W3756" t="s">
        <v>5364</v>
      </c>
      <c r="X3756">
        <v>3756</v>
      </c>
    </row>
    <row r="3757" spans="23:24" x14ac:dyDescent="0.25">
      <c r="W3757" t="s">
        <v>5365</v>
      </c>
      <c r="X3757">
        <v>3757</v>
      </c>
    </row>
    <row r="3758" spans="23:24" x14ac:dyDescent="0.25">
      <c r="W3758" t="s">
        <v>5366</v>
      </c>
      <c r="X3758">
        <v>3758</v>
      </c>
    </row>
    <row r="3759" spans="23:24" x14ac:dyDescent="0.25">
      <c r="W3759" t="s">
        <v>5367</v>
      </c>
      <c r="X3759">
        <v>3759</v>
      </c>
    </row>
    <row r="3760" spans="23:24" x14ac:dyDescent="0.25">
      <c r="W3760" t="s">
        <v>5368</v>
      </c>
      <c r="X3760">
        <v>3760</v>
      </c>
    </row>
    <row r="3761" spans="23:24" x14ac:dyDescent="0.25">
      <c r="W3761" t="s">
        <v>5369</v>
      </c>
      <c r="X3761">
        <v>3761</v>
      </c>
    </row>
    <row r="3762" spans="23:24" x14ac:dyDescent="0.25">
      <c r="W3762" t="s">
        <v>5370</v>
      </c>
      <c r="X3762">
        <v>3762</v>
      </c>
    </row>
    <row r="3763" spans="23:24" x14ac:dyDescent="0.25">
      <c r="W3763" t="s">
        <v>5371</v>
      </c>
      <c r="X3763">
        <v>3763</v>
      </c>
    </row>
    <row r="3764" spans="23:24" x14ac:dyDescent="0.25">
      <c r="W3764" t="s">
        <v>5372</v>
      </c>
      <c r="X3764">
        <v>3764</v>
      </c>
    </row>
    <row r="3765" spans="23:24" x14ac:dyDescent="0.25">
      <c r="W3765" t="s">
        <v>5373</v>
      </c>
      <c r="X3765">
        <v>3765</v>
      </c>
    </row>
    <row r="3766" spans="23:24" x14ac:dyDescent="0.25">
      <c r="W3766" t="s">
        <v>5374</v>
      </c>
      <c r="X3766">
        <v>3766</v>
      </c>
    </row>
    <row r="3767" spans="23:24" x14ac:dyDescent="0.25">
      <c r="W3767" t="s">
        <v>5375</v>
      </c>
      <c r="X3767">
        <v>3767</v>
      </c>
    </row>
    <row r="3768" spans="23:24" x14ac:dyDescent="0.25">
      <c r="W3768" t="s">
        <v>5376</v>
      </c>
      <c r="X3768">
        <v>3768</v>
      </c>
    </row>
    <row r="3769" spans="23:24" x14ac:dyDescent="0.25">
      <c r="W3769" t="s">
        <v>5377</v>
      </c>
      <c r="X3769">
        <v>3769</v>
      </c>
    </row>
    <row r="3770" spans="23:24" x14ac:dyDescent="0.25">
      <c r="W3770" t="s">
        <v>5378</v>
      </c>
      <c r="X3770">
        <v>3770</v>
      </c>
    </row>
    <row r="3771" spans="23:24" x14ac:dyDescent="0.25">
      <c r="W3771" t="s">
        <v>5379</v>
      </c>
      <c r="X3771">
        <v>3771</v>
      </c>
    </row>
    <row r="3772" spans="23:24" x14ac:dyDescent="0.25">
      <c r="W3772" t="s">
        <v>5380</v>
      </c>
      <c r="X3772">
        <v>3772</v>
      </c>
    </row>
    <row r="3773" spans="23:24" x14ac:dyDescent="0.25">
      <c r="W3773" t="s">
        <v>5381</v>
      </c>
      <c r="X3773">
        <v>3773</v>
      </c>
    </row>
    <row r="3774" spans="23:24" x14ac:dyDescent="0.25">
      <c r="W3774" t="s">
        <v>5382</v>
      </c>
      <c r="X3774">
        <v>3774</v>
      </c>
    </row>
    <row r="3775" spans="23:24" x14ac:dyDescent="0.25">
      <c r="W3775" t="s">
        <v>5383</v>
      </c>
      <c r="X3775">
        <v>3775</v>
      </c>
    </row>
    <row r="3776" spans="23:24" x14ac:dyDescent="0.25">
      <c r="W3776" t="s">
        <v>5384</v>
      </c>
      <c r="X3776">
        <v>3776</v>
      </c>
    </row>
    <row r="3777" spans="23:24" x14ac:dyDescent="0.25">
      <c r="W3777" t="s">
        <v>5385</v>
      </c>
      <c r="X3777">
        <v>3777</v>
      </c>
    </row>
    <row r="3778" spans="23:24" x14ac:dyDescent="0.25">
      <c r="W3778" t="s">
        <v>5386</v>
      </c>
      <c r="X3778">
        <v>3778</v>
      </c>
    </row>
    <row r="3779" spans="23:24" x14ac:dyDescent="0.25">
      <c r="W3779" t="s">
        <v>5387</v>
      </c>
      <c r="X3779">
        <v>3779</v>
      </c>
    </row>
    <row r="3780" spans="23:24" x14ac:dyDescent="0.25">
      <c r="W3780" t="s">
        <v>5388</v>
      </c>
      <c r="X3780">
        <v>3780</v>
      </c>
    </row>
    <row r="3781" spans="23:24" x14ac:dyDescent="0.25">
      <c r="W3781" t="s">
        <v>5389</v>
      </c>
      <c r="X3781">
        <v>3781</v>
      </c>
    </row>
    <row r="3782" spans="23:24" x14ac:dyDescent="0.25">
      <c r="W3782" t="s">
        <v>5390</v>
      </c>
      <c r="X3782">
        <v>3782</v>
      </c>
    </row>
    <row r="3783" spans="23:24" x14ac:dyDescent="0.25">
      <c r="W3783" t="s">
        <v>5391</v>
      </c>
      <c r="X3783">
        <v>3783</v>
      </c>
    </row>
    <row r="3784" spans="23:24" x14ac:dyDescent="0.25">
      <c r="W3784" t="s">
        <v>5392</v>
      </c>
      <c r="X3784">
        <v>3784</v>
      </c>
    </row>
    <row r="3785" spans="23:24" x14ac:dyDescent="0.25">
      <c r="W3785" t="s">
        <v>5393</v>
      </c>
      <c r="X3785">
        <v>3785</v>
      </c>
    </row>
    <row r="3786" spans="23:24" x14ac:dyDescent="0.25">
      <c r="W3786" t="s">
        <v>5394</v>
      </c>
      <c r="X3786">
        <v>3786</v>
      </c>
    </row>
    <row r="3787" spans="23:24" x14ac:dyDescent="0.25">
      <c r="W3787" t="s">
        <v>5395</v>
      </c>
      <c r="X3787">
        <v>3787</v>
      </c>
    </row>
    <row r="3788" spans="23:24" x14ac:dyDescent="0.25">
      <c r="W3788" t="s">
        <v>5396</v>
      </c>
      <c r="X3788">
        <v>3788</v>
      </c>
    </row>
    <row r="3789" spans="23:24" x14ac:dyDescent="0.25">
      <c r="W3789" t="s">
        <v>5397</v>
      </c>
      <c r="X3789">
        <v>3789</v>
      </c>
    </row>
    <row r="3790" spans="23:24" x14ac:dyDescent="0.25">
      <c r="W3790" t="s">
        <v>5398</v>
      </c>
      <c r="X3790">
        <v>3790</v>
      </c>
    </row>
    <row r="3791" spans="23:24" x14ac:dyDescent="0.25">
      <c r="W3791" t="s">
        <v>5399</v>
      </c>
      <c r="X3791">
        <v>3791</v>
      </c>
    </row>
    <row r="3792" spans="23:24" x14ac:dyDescent="0.25">
      <c r="W3792" t="s">
        <v>5400</v>
      </c>
      <c r="X3792">
        <v>3792</v>
      </c>
    </row>
    <row r="3793" spans="23:24" x14ac:dyDescent="0.25">
      <c r="W3793" t="s">
        <v>5401</v>
      </c>
      <c r="X3793">
        <v>3793</v>
      </c>
    </row>
    <row r="3794" spans="23:24" x14ac:dyDescent="0.25">
      <c r="W3794" t="s">
        <v>5402</v>
      </c>
      <c r="X3794">
        <v>3794</v>
      </c>
    </row>
    <row r="3795" spans="23:24" x14ac:dyDescent="0.25">
      <c r="W3795" t="s">
        <v>5403</v>
      </c>
      <c r="X3795">
        <v>3795</v>
      </c>
    </row>
    <row r="3796" spans="23:24" x14ac:dyDescent="0.25">
      <c r="W3796" t="s">
        <v>5404</v>
      </c>
      <c r="X3796">
        <v>3796</v>
      </c>
    </row>
    <row r="3797" spans="23:24" x14ac:dyDescent="0.25">
      <c r="W3797" t="s">
        <v>5405</v>
      </c>
      <c r="X3797">
        <v>3797</v>
      </c>
    </row>
    <row r="3798" spans="23:24" x14ac:dyDescent="0.25">
      <c r="W3798" t="s">
        <v>5406</v>
      </c>
      <c r="X3798">
        <v>3798</v>
      </c>
    </row>
    <row r="3799" spans="23:24" x14ac:dyDescent="0.25">
      <c r="W3799" t="s">
        <v>5407</v>
      </c>
      <c r="X3799">
        <v>3799</v>
      </c>
    </row>
    <row r="3800" spans="23:24" x14ac:dyDescent="0.25">
      <c r="W3800" t="s">
        <v>5408</v>
      </c>
      <c r="X3800">
        <v>3800</v>
      </c>
    </row>
    <row r="3801" spans="23:24" x14ac:dyDescent="0.25">
      <c r="W3801" t="s">
        <v>5409</v>
      </c>
      <c r="X3801">
        <v>3801</v>
      </c>
    </row>
    <row r="3802" spans="23:24" x14ac:dyDescent="0.25">
      <c r="W3802" t="s">
        <v>5410</v>
      </c>
      <c r="X3802">
        <v>3802</v>
      </c>
    </row>
    <row r="3803" spans="23:24" x14ac:dyDescent="0.25">
      <c r="W3803" t="s">
        <v>5411</v>
      </c>
      <c r="X3803">
        <v>3803</v>
      </c>
    </row>
    <row r="3804" spans="23:24" x14ac:dyDescent="0.25">
      <c r="W3804" t="s">
        <v>5412</v>
      </c>
      <c r="X3804">
        <v>3804</v>
      </c>
    </row>
    <row r="3805" spans="23:24" x14ac:dyDescent="0.25">
      <c r="W3805" t="s">
        <v>5413</v>
      </c>
      <c r="X3805">
        <v>3805</v>
      </c>
    </row>
    <row r="3806" spans="23:24" x14ac:dyDescent="0.25">
      <c r="W3806" t="s">
        <v>5414</v>
      </c>
      <c r="X3806">
        <v>3806</v>
      </c>
    </row>
    <row r="3807" spans="23:24" x14ac:dyDescent="0.25">
      <c r="W3807" t="s">
        <v>5415</v>
      </c>
      <c r="X3807">
        <v>3807</v>
      </c>
    </row>
    <row r="3808" spans="23:24" x14ac:dyDescent="0.25">
      <c r="W3808" t="s">
        <v>5416</v>
      </c>
      <c r="X3808">
        <v>3808</v>
      </c>
    </row>
    <row r="3809" spans="23:24" x14ac:dyDescent="0.25">
      <c r="W3809" t="s">
        <v>5417</v>
      </c>
      <c r="X3809">
        <v>3809</v>
      </c>
    </row>
    <row r="3810" spans="23:24" x14ac:dyDescent="0.25">
      <c r="W3810" t="s">
        <v>5418</v>
      </c>
      <c r="X3810">
        <v>3810</v>
      </c>
    </row>
    <row r="3811" spans="23:24" x14ac:dyDescent="0.25">
      <c r="W3811" t="s">
        <v>5419</v>
      </c>
      <c r="X3811">
        <v>3811</v>
      </c>
    </row>
    <row r="3812" spans="23:24" x14ac:dyDescent="0.25">
      <c r="W3812" t="s">
        <v>5420</v>
      </c>
      <c r="X3812">
        <v>3812</v>
      </c>
    </row>
    <row r="3813" spans="23:24" x14ac:dyDescent="0.25">
      <c r="W3813" t="s">
        <v>5421</v>
      </c>
      <c r="X3813">
        <v>3813</v>
      </c>
    </row>
    <row r="3814" spans="23:24" x14ac:dyDescent="0.25">
      <c r="W3814" t="s">
        <v>5422</v>
      </c>
      <c r="X3814">
        <v>3814</v>
      </c>
    </row>
    <row r="3815" spans="23:24" x14ac:dyDescent="0.25">
      <c r="W3815" t="s">
        <v>5423</v>
      </c>
      <c r="X3815">
        <v>3815</v>
      </c>
    </row>
    <row r="3816" spans="23:24" x14ac:dyDescent="0.25">
      <c r="W3816" t="s">
        <v>5424</v>
      </c>
      <c r="X3816">
        <v>3816</v>
      </c>
    </row>
    <row r="3817" spans="23:24" x14ac:dyDescent="0.25">
      <c r="W3817" t="s">
        <v>5425</v>
      </c>
      <c r="X3817">
        <v>3817</v>
      </c>
    </row>
    <row r="3818" spans="23:24" x14ac:dyDescent="0.25">
      <c r="W3818" t="s">
        <v>5426</v>
      </c>
      <c r="X3818">
        <v>3818</v>
      </c>
    </row>
    <row r="3819" spans="23:24" x14ac:dyDescent="0.25">
      <c r="W3819" t="s">
        <v>5427</v>
      </c>
      <c r="X3819">
        <v>3819</v>
      </c>
    </row>
    <row r="3820" spans="23:24" x14ac:dyDescent="0.25">
      <c r="W3820" t="s">
        <v>5428</v>
      </c>
      <c r="X3820">
        <v>3820</v>
      </c>
    </row>
    <row r="3821" spans="23:24" x14ac:dyDescent="0.25">
      <c r="W3821" t="s">
        <v>5429</v>
      </c>
      <c r="X3821">
        <v>3821</v>
      </c>
    </row>
    <row r="3822" spans="23:24" x14ac:dyDescent="0.25">
      <c r="W3822" t="s">
        <v>5430</v>
      </c>
      <c r="X3822">
        <v>3822</v>
      </c>
    </row>
    <row r="3823" spans="23:24" x14ac:dyDescent="0.25">
      <c r="W3823" t="s">
        <v>5431</v>
      </c>
      <c r="X3823">
        <v>3823</v>
      </c>
    </row>
    <row r="3824" spans="23:24" x14ac:dyDescent="0.25">
      <c r="W3824" t="s">
        <v>5432</v>
      </c>
      <c r="X3824">
        <v>3824</v>
      </c>
    </row>
    <row r="3825" spans="23:24" x14ac:dyDescent="0.25">
      <c r="W3825" t="s">
        <v>5433</v>
      </c>
      <c r="X3825">
        <v>3825</v>
      </c>
    </row>
    <row r="3826" spans="23:24" x14ac:dyDescent="0.25">
      <c r="W3826" t="s">
        <v>5434</v>
      </c>
      <c r="X3826">
        <v>3826</v>
      </c>
    </row>
    <row r="3827" spans="23:24" x14ac:dyDescent="0.25">
      <c r="W3827" t="s">
        <v>5435</v>
      </c>
      <c r="X3827">
        <v>3827</v>
      </c>
    </row>
    <row r="3828" spans="23:24" x14ac:dyDescent="0.25">
      <c r="W3828" t="s">
        <v>5436</v>
      </c>
      <c r="X3828">
        <v>3828</v>
      </c>
    </row>
    <row r="3829" spans="23:24" x14ac:dyDescent="0.25">
      <c r="W3829" t="s">
        <v>5437</v>
      </c>
      <c r="X3829">
        <v>3829</v>
      </c>
    </row>
    <row r="3830" spans="23:24" x14ac:dyDescent="0.25">
      <c r="W3830" t="s">
        <v>5438</v>
      </c>
      <c r="X3830">
        <v>3830</v>
      </c>
    </row>
    <row r="3831" spans="23:24" x14ac:dyDescent="0.25">
      <c r="W3831" t="s">
        <v>5439</v>
      </c>
      <c r="X3831">
        <v>3831</v>
      </c>
    </row>
    <row r="3832" spans="23:24" x14ac:dyDescent="0.25">
      <c r="W3832" t="s">
        <v>5440</v>
      </c>
      <c r="X3832">
        <v>3832</v>
      </c>
    </row>
    <row r="3833" spans="23:24" x14ac:dyDescent="0.25">
      <c r="W3833" t="s">
        <v>5441</v>
      </c>
      <c r="X3833">
        <v>3833</v>
      </c>
    </row>
    <row r="3834" spans="23:24" x14ac:dyDescent="0.25">
      <c r="W3834" t="s">
        <v>5442</v>
      </c>
      <c r="X3834">
        <v>3834</v>
      </c>
    </row>
    <row r="3835" spans="23:24" x14ac:dyDescent="0.25">
      <c r="W3835" t="s">
        <v>5443</v>
      </c>
      <c r="X3835">
        <v>3835</v>
      </c>
    </row>
    <row r="3836" spans="23:24" x14ac:dyDescent="0.25">
      <c r="W3836" t="s">
        <v>5444</v>
      </c>
      <c r="X3836">
        <v>3836</v>
      </c>
    </row>
    <row r="3837" spans="23:24" x14ac:dyDescent="0.25">
      <c r="W3837" t="s">
        <v>5445</v>
      </c>
      <c r="X3837">
        <v>3837</v>
      </c>
    </row>
    <row r="3838" spans="23:24" x14ac:dyDescent="0.25">
      <c r="W3838" t="s">
        <v>5446</v>
      </c>
      <c r="X3838">
        <v>3838</v>
      </c>
    </row>
    <row r="3839" spans="23:24" x14ac:dyDescent="0.25">
      <c r="W3839" t="s">
        <v>5447</v>
      </c>
      <c r="X3839">
        <v>3839</v>
      </c>
    </row>
    <row r="3840" spans="23:24" x14ac:dyDescent="0.25">
      <c r="W3840" t="s">
        <v>5448</v>
      </c>
      <c r="X3840">
        <v>3840</v>
      </c>
    </row>
    <row r="3841" spans="23:24" x14ac:dyDescent="0.25">
      <c r="W3841" t="s">
        <v>5449</v>
      </c>
      <c r="X3841">
        <v>3841</v>
      </c>
    </row>
    <row r="3842" spans="23:24" x14ac:dyDescent="0.25">
      <c r="W3842" t="s">
        <v>5450</v>
      </c>
      <c r="X3842">
        <v>3842</v>
      </c>
    </row>
    <row r="3843" spans="23:24" x14ac:dyDescent="0.25">
      <c r="W3843" t="s">
        <v>5451</v>
      </c>
      <c r="X3843">
        <v>3843</v>
      </c>
    </row>
    <row r="3844" spans="23:24" x14ac:dyDescent="0.25">
      <c r="W3844" t="s">
        <v>5452</v>
      </c>
      <c r="X3844">
        <v>3844</v>
      </c>
    </row>
    <row r="3845" spans="23:24" x14ac:dyDescent="0.25">
      <c r="W3845" t="s">
        <v>5453</v>
      </c>
      <c r="X3845">
        <v>3845</v>
      </c>
    </row>
    <row r="3846" spans="23:24" x14ac:dyDescent="0.25">
      <c r="W3846" t="s">
        <v>5454</v>
      </c>
      <c r="X3846">
        <v>3846</v>
      </c>
    </row>
    <row r="3847" spans="23:24" x14ac:dyDescent="0.25">
      <c r="W3847" t="s">
        <v>5455</v>
      </c>
      <c r="X3847">
        <v>3847</v>
      </c>
    </row>
    <row r="3848" spans="23:24" x14ac:dyDescent="0.25">
      <c r="W3848" t="s">
        <v>5456</v>
      </c>
      <c r="X3848">
        <v>3848</v>
      </c>
    </row>
    <row r="3849" spans="23:24" x14ac:dyDescent="0.25">
      <c r="W3849" t="s">
        <v>5457</v>
      </c>
      <c r="X3849">
        <v>3849</v>
      </c>
    </row>
    <row r="3850" spans="23:24" x14ac:dyDescent="0.25">
      <c r="W3850" t="s">
        <v>5458</v>
      </c>
      <c r="X3850">
        <v>3850</v>
      </c>
    </row>
    <row r="3851" spans="23:24" x14ac:dyDescent="0.25">
      <c r="W3851" t="s">
        <v>5459</v>
      </c>
      <c r="X3851">
        <v>3851</v>
      </c>
    </row>
    <row r="3852" spans="23:24" x14ac:dyDescent="0.25">
      <c r="W3852" t="s">
        <v>5460</v>
      </c>
      <c r="X3852">
        <v>3852</v>
      </c>
    </row>
    <row r="3853" spans="23:24" x14ac:dyDescent="0.25">
      <c r="W3853" t="s">
        <v>5461</v>
      </c>
      <c r="X3853">
        <v>3853</v>
      </c>
    </row>
    <row r="3854" spans="23:24" x14ac:dyDescent="0.25">
      <c r="W3854" t="s">
        <v>5462</v>
      </c>
      <c r="X3854">
        <v>3854</v>
      </c>
    </row>
    <row r="3855" spans="23:24" x14ac:dyDescent="0.25">
      <c r="W3855" t="s">
        <v>5463</v>
      </c>
      <c r="X3855">
        <v>3855</v>
      </c>
    </row>
    <row r="3856" spans="23:24" x14ac:dyDescent="0.25">
      <c r="W3856" t="s">
        <v>5464</v>
      </c>
      <c r="X3856">
        <v>3856</v>
      </c>
    </row>
    <row r="3857" spans="23:24" x14ac:dyDescent="0.25">
      <c r="W3857" t="s">
        <v>5465</v>
      </c>
      <c r="X3857">
        <v>3857</v>
      </c>
    </row>
    <row r="3858" spans="23:24" x14ac:dyDescent="0.25">
      <c r="W3858" t="s">
        <v>5466</v>
      </c>
      <c r="X3858">
        <v>3858</v>
      </c>
    </row>
    <row r="3859" spans="23:24" x14ac:dyDescent="0.25">
      <c r="W3859" t="s">
        <v>5467</v>
      </c>
      <c r="X3859">
        <v>3859</v>
      </c>
    </row>
    <row r="3860" spans="23:24" x14ac:dyDescent="0.25">
      <c r="W3860" t="s">
        <v>5468</v>
      </c>
      <c r="X3860">
        <v>3860</v>
      </c>
    </row>
    <row r="3861" spans="23:24" x14ac:dyDescent="0.25">
      <c r="W3861" t="s">
        <v>5469</v>
      </c>
      <c r="X3861">
        <v>3861</v>
      </c>
    </row>
    <row r="3862" spans="23:24" x14ac:dyDescent="0.25">
      <c r="W3862" t="s">
        <v>5470</v>
      </c>
      <c r="X3862">
        <v>3862</v>
      </c>
    </row>
    <row r="3863" spans="23:24" x14ac:dyDescent="0.25">
      <c r="W3863" t="s">
        <v>5471</v>
      </c>
      <c r="X3863">
        <v>3863</v>
      </c>
    </row>
    <row r="3864" spans="23:24" x14ac:dyDescent="0.25">
      <c r="W3864" t="s">
        <v>5472</v>
      </c>
      <c r="X3864">
        <v>3864</v>
      </c>
    </row>
    <row r="3865" spans="23:24" x14ac:dyDescent="0.25">
      <c r="W3865" t="s">
        <v>5473</v>
      </c>
      <c r="X3865">
        <v>3865</v>
      </c>
    </row>
    <row r="3866" spans="23:24" x14ac:dyDescent="0.25">
      <c r="W3866" t="s">
        <v>5474</v>
      </c>
      <c r="X3866">
        <v>3866</v>
      </c>
    </row>
    <row r="3867" spans="23:24" x14ac:dyDescent="0.25">
      <c r="W3867" t="s">
        <v>5475</v>
      </c>
      <c r="X3867">
        <v>3867</v>
      </c>
    </row>
    <row r="3868" spans="23:24" x14ac:dyDescent="0.25">
      <c r="W3868" t="s">
        <v>5476</v>
      </c>
      <c r="X3868">
        <v>3868</v>
      </c>
    </row>
    <row r="3869" spans="23:24" x14ac:dyDescent="0.25">
      <c r="W3869" t="s">
        <v>5477</v>
      </c>
      <c r="X3869">
        <v>3869</v>
      </c>
    </row>
    <row r="3870" spans="23:24" x14ac:dyDescent="0.25">
      <c r="W3870" t="s">
        <v>5478</v>
      </c>
      <c r="X3870">
        <v>3870</v>
      </c>
    </row>
    <row r="3871" spans="23:24" x14ac:dyDescent="0.25">
      <c r="W3871" t="s">
        <v>5479</v>
      </c>
      <c r="X3871">
        <v>3871</v>
      </c>
    </row>
    <row r="3872" spans="23:24" x14ac:dyDescent="0.25">
      <c r="W3872" t="s">
        <v>5480</v>
      </c>
      <c r="X3872">
        <v>3872</v>
      </c>
    </row>
    <row r="3873" spans="23:24" x14ac:dyDescent="0.25">
      <c r="W3873" t="s">
        <v>5481</v>
      </c>
      <c r="X3873">
        <v>3873</v>
      </c>
    </row>
    <row r="3874" spans="23:24" x14ac:dyDescent="0.25">
      <c r="W3874" t="s">
        <v>5482</v>
      </c>
      <c r="X3874">
        <v>3874</v>
      </c>
    </row>
    <row r="3875" spans="23:24" x14ac:dyDescent="0.25">
      <c r="W3875" t="s">
        <v>5483</v>
      </c>
      <c r="X3875">
        <v>3875</v>
      </c>
    </row>
    <row r="3876" spans="23:24" x14ac:dyDescent="0.25">
      <c r="W3876" t="s">
        <v>5484</v>
      </c>
      <c r="X3876">
        <v>3876</v>
      </c>
    </row>
    <row r="3877" spans="23:24" x14ac:dyDescent="0.25">
      <c r="W3877" t="s">
        <v>5485</v>
      </c>
      <c r="X3877">
        <v>3877</v>
      </c>
    </row>
    <row r="3878" spans="23:24" x14ac:dyDescent="0.25">
      <c r="W3878" t="s">
        <v>5486</v>
      </c>
      <c r="X3878">
        <v>3878</v>
      </c>
    </row>
    <row r="3879" spans="23:24" x14ac:dyDescent="0.25">
      <c r="W3879" t="s">
        <v>5487</v>
      </c>
      <c r="X3879">
        <v>3879</v>
      </c>
    </row>
    <row r="3880" spans="23:24" x14ac:dyDescent="0.25">
      <c r="W3880" t="s">
        <v>5488</v>
      </c>
      <c r="X3880">
        <v>3880</v>
      </c>
    </row>
    <row r="3881" spans="23:24" x14ac:dyDescent="0.25">
      <c r="W3881" t="s">
        <v>5489</v>
      </c>
      <c r="X3881">
        <v>3881</v>
      </c>
    </row>
    <row r="3882" spans="23:24" x14ac:dyDescent="0.25">
      <c r="W3882" t="s">
        <v>5490</v>
      </c>
      <c r="X3882">
        <v>3882</v>
      </c>
    </row>
    <row r="3883" spans="23:24" x14ac:dyDescent="0.25">
      <c r="W3883" t="s">
        <v>5491</v>
      </c>
      <c r="X3883">
        <v>3883</v>
      </c>
    </row>
    <row r="3884" spans="23:24" x14ac:dyDescent="0.25">
      <c r="W3884" t="s">
        <v>5492</v>
      </c>
      <c r="X3884">
        <v>3884</v>
      </c>
    </row>
    <row r="3885" spans="23:24" x14ac:dyDescent="0.25">
      <c r="W3885" t="s">
        <v>5493</v>
      </c>
      <c r="X3885">
        <v>3885</v>
      </c>
    </row>
    <row r="3886" spans="23:24" x14ac:dyDescent="0.25">
      <c r="W3886" t="s">
        <v>5494</v>
      </c>
      <c r="X3886">
        <v>3886</v>
      </c>
    </row>
    <row r="3887" spans="23:24" x14ac:dyDescent="0.25">
      <c r="W3887" t="s">
        <v>5495</v>
      </c>
      <c r="X3887">
        <v>3887</v>
      </c>
    </row>
    <row r="3888" spans="23:24" x14ac:dyDescent="0.25">
      <c r="W3888" t="s">
        <v>5496</v>
      </c>
      <c r="X3888">
        <v>3888</v>
      </c>
    </row>
    <row r="3889" spans="23:24" x14ac:dyDescent="0.25">
      <c r="W3889" t="s">
        <v>5497</v>
      </c>
      <c r="X3889">
        <v>3889</v>
      </c>
    </row>
    <row r="3890" spans="23:24" x14ac:dyDescent="0.25">
      <c r="W3890" t="s">
        <v>5498</v>
      </c>
      <c r="X3890">
        <v>3890</v>
      </c>
    </row>
    <row r="3891" spans="23:24" x14ac:dyDescent="0.25">
      <c r="W3891" t="s">
        <v>5499</v>
      </c>
      <c r="X3891">
        <v>3891</v>
      </c>
    </row>
    <row r="3892" spans="23:24" x14ac:dyDescent="0.25">
      <c r="W3892" t="s">
        <v>5500</v>
      </c>
      <c r="X3892">
        <v>3892</v>
      </c>
    </row>
    <row r="3893" spans="23:24" x14ac:dyDescent="0.25">
      <c r="W3893" t="s">
        <v>5501</v>
      </c>
      <c r="X3893">
        <v>3893</v>
      </c>
    </row>
    <row r="3894" spans="23:24" x14ac:dyDescent="0.25">
      <c r="W3894" t="s">
        <v>5502</v>
      </c>
      <c r="X3894">
        <v>3894</v>
      </c>
    </row>
    <row r="3895" spans="23:24" x14ac:dyDescent="0.25">
      <c r="W3895" t="s">
        <v>5503</v>
      </c>
      <c r="X3895">
        <v>3895</v>
      </c>
    </row>
    <row r="3896" spans="23:24" x14ac:dyDescent="0.25">
      <c r="W3896" t="s">
        <v>5504</v>
      </c>
      <c r="X3896">
        <v>3896</v>
      </c>
    </row>
    <row r="3897" spans="23:24" x14ac:dyDescent="0.25">
      <c r="W3897" t="s">
        <v>5505</v>
      </c>
      <c r="X3897">
        <v>3897</v>
      </c>
    </row>
    <row r="3898" spans="23:24" x14ac:dyDescent="0.25">
      <c r="W3898" t="s">
        <v>5506</v>
      </c>
      <c r="X3898">
        <v>3898</v>
      </c>
    </row>
    <row r="3899" spans="23:24" x14ac:dyDescent="0.25">
      <c r="W3899" t="s">
        <v>5507</v>
      </c>
      <c r="X3899">
        <v>3899</v>
      </c>
    </row>
    <row r="3900" spans="23:24" x14ac:dyDescent="0.25">
      <c r="W3900" t="s">
        <v>5508</v>
      </c>
      <c r="X3900">
        <v>3900</v>
      </c>
    </row>
    <row r="3901" spans="23:24" x14ac:dyDescent="0.25">
      <c r="W3901" t="s">
        <v>5509</v>
      </c>
      <c r="X3901">
        <v>3901</v>
      </c>
    </row>
    <row r="3902" spans="23:24" x14ac:dyDescent="0.25">
      <c r="W3902" t="s">
        <v>5510</v>
      </c>
      <c r="X3902">
        <v>3902</v>
      </c>
    </row>
    <row r="3903" spans="23:24" x14ac:dyDescent="0.25">
      <c r="W3903" t="s">
        <v>5511</v>
      </c>
      <c r="X3903">
        <v>3903</v>
      </c>
    </row>
    <row r="3904" spans="23:24" x14ac:dyDescent="0.25">
      <c r="W3904" t="s">
        <v>5512</v>
      </c>
      <c r="X3904">
        <v>3904</v>
      </c>
    </row>
    <row r="3905" spans="23:24" x14ac:dyDescent="0.25">
      <c r="W3905" t="s">
        <v>5513</v>
      </c>
      <c r="X3905">
        <v>3905</v>
      </c>
    </row>
    <row r="3906" spans="23:24" x14ac:dyDescent="0.25">
      <c r="W3906" t="s">
        <v>5514</v>
      </c>
      <c r="X3906">
        <v>3906</v>
      </c>
    </row>
    <row r="3907" spans="23:24" x14ac:dyDescent="0.25">
      <c r="W3907" t="s">
        <v>5515</v>
      </c>
      <c r="X3907">
        <v>3907</v>
      </c>
    </row>
    <row r="3908" spans="23:24" x14ac:dyDescent="0.25">
      <c r="W3908" t="s">
        <v>5516</v>
      </c>
      <c r="X3908">
        <v>3908</v>
      </c>
    </row>
    <row r="3909" spans="23:24" x14ac:dyDescent="0.25">
      <c r="W3909" t="s">
        <v>5517</v>
      </c>
      <c r="X3909">
        <v>3909</v>
      </c>
    </row>
    <row r="3910" spans="23:24" x14ac:dyDescent="0.25">
      <c r="W3910" t="s">
        <v>5518</v>
      </c>
      <c r="X3910">
        <v>3910</v>
      </c>
    </row>
    <row r="3911" spans="23:24" x14ac:dyDescent="0.25">
      <c r="W3911" t="s">
        <v>5519</v>
      </c>
      <c r="X3911">
        <v>3911</v>
      </c>
    </row>
    <row r="3912" spans="23:24" x14ac:dyDescent="0.25">
      <c r="W3912" t="s">
        <v>5520</v>
      </c>
      <c r="X3912">
        <v>3912</v>
      </c>
    </row>
    <row r="3913" spans="23:24" x14ac:dyDescent="0.25">
      <c r="W3913" t="s">
        <v>5521</v>
      </c>
      <c r="X3913">
        <v>3913</v>
      </c>
    </row>
    <row r="3914" spans="23:24" x14ac:dyDescent="0.25">
      <c r="W3914" t="s">
        <v>5522</v>
      </c>
      <c r="X3914">
        <v>3914</v>
      </c>
    </row>
    <row r="3915" spans="23:24" x14ac:dyDescent="0.25">
      <c r="W3915" t="s">
        <v>5523</v>
      </c>
      <c r="X3915">
        <v>3915</v>
      </c>
    </row>
    <row r="3916" spans="23:24" x14ac:dyDescent="0.25">
      <c r="W3916" t="s">
        <v>5524</v>
      </c>
      <c r="X3916">
        <v>3916</v>
      </c>
    </row>
    <row r="3917" spans="23:24" x14ac:dyDescent="0.25">
      <c r="W3917" t="s">
        <v>5525</v>
      </c>
      <c r="X3917">
        <v>3917</v>
      </c>
    </row>
    <row r="3918" spans="23:24" x14ac:dyDescent="0.25">
      <c r="W3918" t="s">
        <v>5526</v>
      </c>
      <c r="X3918">
        <v>3918</v>
      </c>
    </row>
    <row r="3919" spans="23:24" x14ac:dyDescent="0.25">
      <c r="W3919" t="s">
        <v>5527</v>
      </c>
      <c r="X3919">
        <v>3919</v>
      </c>
    </row>
    <row r="3920" spans="23:24" x14ac:dyDescent="0.25">
      <c r="W3920" t="s">
        <v>5528</v>
      </c>
      <c r="X3920">
        <v>3920</v>
      </c>
    </row>
    <row r="3921" spans="23:24" x14ac:dyDescent="0.25">
      <c r="W3921" t="s">
        <v>5529</v>
      </c>
      <c r="X3921">
        <v>3921</v>
      </c>
    </row>
    <row r="3922" spans="23:24" x14ac:dyDescent="0.25">
      <c r="W3922" t="s">
        <v>5530</v>
      </c>
      <c r="X3922">
        <v>3922</v>
      </c>
    </row>
    <row r="3923" spans="23:24" x14ac:dyDescent="0.25">
      <c r="W3923" t="s">
        <v>5531</v>
      </c>
      <c r="X3923">
        <v>3923</v>
      </c>
    </row>
    <row r="3924" spans="23:24" x14ac:dyDescent="0.25">
      <c r="W3924" t="s">
        <v>5532</v>
      </c>
      <c r="X3924">
        <v>3924</v>
      </c>
    </row>
    <row r="3925" spans="23:24" x14ac:dyDescent="0.25">
      <c r="W3925" t="s">
        <v>5533</v>
      </c>
      <c r="X3925">
        <v>3925</v>
      </c>
    </row>
    <row r="3926" spans="23:24" x14ac:dyDescent="0.25">
      <c r="W3926" t="s">
        <v>5534</v>
      </c>
      <c r="X3926">
        <v>3926</v>
      </c>
    </row>
    <row r="3927" spans="23:24" x14ac:dyDescent="0.25">
      <c r="W3927" t="s">
        <v>5535</v>
      </c>
      <c r="X3927">
        <v>3927</v>
      </c>
    </row>
    <row r="3928" spans="23:24" x14ac:dyDescent="0.25">
      <c r="W3928" t="s">
        <v>5536</v>
      </c>
      <c r="X3928">
        <v>3928</v>
      </c>
    </row>
    <row r="3929" spans="23:24" x14ac:dyDescent="0.25">
      <c r="W3929" t="s">
        <v>5537</v>
      </c>
      <c r="X3929">
        <v>3929</v>
      </c>
    </row>
    <row r="3930" spans="23:24" x14ac:dyDescent="0.25">
      <c r="W3930" t="s">
        <v>5538</v>
      </c>
      <c r="X3930">
        <v>3930</v>
      </c>
    </row>
    <row r="3931" spans="23:24" x14ac:dyDescent="0.25">
      <c r="W3931" t="s">
        <v>5539</v>
      </c>
      <c r="X3931">
        <v>3931</v>
      </c>
    </row>
    <row r="3932" spans="23:24" x14ac:dyDescent="0.25">
      <c r="W3932" t="s">
        <v>5540</v>
      </c>
      <c r="X3932">
        <v>3932</v>
      </c>
    </row>
    <row r="3933" spans="23:24" x14ac:dyDescent="0.25">
      <c r="W3933" t="s">
        <v>5541</v>
      </c>
      <c r="X3933">
        <v>3933</v>
      </c>
    </row>
    <row r="3934" spans="23:24" x14ac:dyDescent="0.25">
      <c r="W3934" t="s">
        <v>5542</v>
      </c>
      <c r="X3934">
        <v>3934</v>
      </c>
    </row>
    <row r="3935" spans="23:24" x14ac:dyDescent="0.25">
      <c r="W3935" t="s">
        <v>5543</v>
      </c>
      <c r="X3935">
        <v>3935</v>
      </c>
    </row>
    <row r="3936" spans="23:24" x14ac:dyDescent="0.25">
      <c r="W3936" t="s">
        <v>5544</v>
      </c>
      <c r="X3936">
        <v>3936</v>
      </c>
    </row>
    <row r="3937" spans="23:24" x14ac:dyDescent="0.25">
      <c r="W3937" t="s">
        <v>5545</v>
      </c>
      <c r="X3937">
        <v>3937</v>
      </c>
    </row>
    <row r="3938" spans="23:24" x14ac:dyDescent="0.25">
      <c r="W3938" t="s">
        <v>5546</v>
      </c>
      <c r="X3938">
        <v>3938</v>
      </c>
    </row>
    <row r="3939" spans="23:24" x14ac:dyDescent="0.25">
      <c r="W3939" t="s">
        <v>5547</v>
      </c>
      <c r="X3939">
        <v>3939</v>
      </c>
    </row>
    <row r="3940" spans="23:24" x14ac:dyDescent="0.25">
      <c r="W3940" t="s">
        <v>5548</v>
      </c>
      <c r="X3940">
        <v>3940</v>
      </c>
    </row>
    <row r="3941" spans="23:24" x14ac:dyDescent="0.25">
      <c r="W3941" t="s">
        <v>5549</v>
      </c>
      <c r="X3941">
        <v>3941</v>
      </c>
    </row>
    <row r="3942" spans="23:24" x14ac:dyDescent="0.25">
      <c r="W3942" t="s">
        <v>5550</v>
      </c>
      <c r="X3942">
        <v>3942</v>
      </c>
    </row>
    <row r="3943" spans="23:24" x14ac:dyDescent="0.25">
      <c r="W3943" t="s">
        <v>5551</v>
      </c>
      <c r="X3943">
        <v>3943</v>
      </c>
    </row>
    <row r="3944" spans="23:24" x14ac:dyDescent="0.25">
      <c r="W3944" t="s">
        <v>5552</v>
      </c>
      <c r="X3944">
        <v>3944</v>
      </c>
    </row>
    <row r="3945" spans="23:24" x14ac:dyDescent="0.25">
      <c r="W3945" t="s">
        <v>5553</v>
      </c>
      <c r="X3945">
        <v>3945</v>
      </c>
    </row>
    <row r="3946" spans="23:24" x14ac:dyDescent="0.25">
      <c r="W3946" t="s">
        <v>5554</v>
      </c>
      <c r="X3946">
        <v>3946</v>
      </c>
    </row>
    <row r="3947" spans="23:24" x14ac:dyDescent="0.25">
      <c r="W3947" t="s">
        <v>5555</v>
      </c>
      <c r="X3947">
        <v>3947</v>
      </c>
    </row>
    <row r="3948" spans="23:24" x14ac:dyDescent="0.25">
      <c r="W3948" t="s">
        <v>5556</v>
      </c>
      <c r="X3948">
        <v>3948</v>
      </c>
    </row>
    <row r="3949" spans="23:24" x14ac:dyDescent="0.25">
      <c r="W3949" t="s">
        <v>5557</v>
      </c>
      <c r="X3949">
        <v>3949</v>
      </c>
    </row>
    <row r="3950" spans="23:24" x14ac:dyDescent="0.25">
      <c r="W3950" t="s">
        <v>5558</v>
      </c>
      <c r="X3950">
        <v>3950</v>
      </c>
    </row>
    <row r="3951" spans="23:24" x14ac:dyDescent="0.25">
      <c r="W3951" t="s">
        <v>5559</v>
      </c>
      <c r="X3951">
        <v>3951</v>
      </c>
    </row>
    <row r="3952" spans="23:24" x14ac:dyDescent="0.25">
      <c r="W3952" t="s">
        <v>5560</v>
      </c>
      <c r="X3952">
        <v>3952</v>
      </c>
    </row>
    <row r="3953" spans="23:24" x14ac:dyDescent="0.25">
      <c r="W3953" t="s">
        <v>5561</v>
      </c>
      <c r="X3953">
        <v>3953</v>
      </c>
    </row>
    <row r="3954" spans="23:24" x14ac:dyDescent="0.25">
      <c r="W3954" t="s">
        <v>5562</v>
      </c>
      <c r="X3954">
        <v>3954</v>
      </c>
    </row>
    <row r="3955" spans="23:24" x14ac:dyDescent="0.25">
      <c r="W3955" t="s">
        <v>5563</v>
      </c>
      <c r="X3955">
        <v>3955</v>
      </c>
    </row>
    <row r="3956" spans="23:24" x14ac:dyDescent="0.25">
      <c r="W3956" t="s">
        <v>5564</v>
      </c>
      <c r="X3956">
        <v>3956</v>
      </c>
    </row>
    <row r="3957" spans="23:24" x14ac:dyDescent="0.25">
      <c r="W3957" t="s">
        <v>5565</v>
      </c>
      <c r="X3957">
        <v>3957</v>
      </c>
    </row>
    <row r="3958" spans="23:24" x14ac:dyDescent="0.25">
      <c r="W3958" t="s">
        <v>5566</v>
      </c>
      <c r="X3958">
        <v>3958</v>
      </c>
    </row>
    <row r="3959" spans="23:24" x14ac:dyDescent="0.25">
      <c r="W3959" t="s">
        <v>5567</v>
      </c>
      <c r="X3959">
        <v>3959</v>
      </c>
    </row>
    <row r="3960" spans="23:24" x14ac:dyDescent="0.25">
      <c r="W3960" t="s">
        <v>5568</v>
      </c>
      <c r="X3960">
        <v>3960</v>
      </c>
    </row>
    <row r="3961" spans="23:24" x14ac:dyDescent="0.25">
      <c r="W3961" t="s">
        <v>5569</v>
      </c>
      <c r="X3961">
        <v>3961</v>
      </c>
    </row>
    <row r="3962" spans="23:24" x14ac:dyDescent="0.25">
      <c r="W3962" t="s">
        <v>5570</v>
      </c>
      <c r="X3962">
        <v>3962</v>
      </c>
    </row>
    <row r="3963" spans="23:24" x14ac:dyDescent="0.25">
      <c r="W3963" t="s">
        <v>5571</v>
      </c>
      <c r="X3963">
        <v>3963</v>
      </c>
    </row>
    <row r="3964" spans="23:24" x14ac:dyDescent="0.25">
      <c r="W3964" t="s">
        <v>5572</v>
      </c>
      <c r="X3964">
        <v>3964</v>
      </c>
    </row>
    <row r="3965" spans="23:24" x14ac:dyDescent="0.25">
      <c r="W3965" t="s">
        <v>5573</v>
      </c>
      <c r="X3965">
        <v>3965</v>
      </c>
    </row>
    <row r="3966" spans="23:24" x14ac:dyDescent="0.25">
      <c r="W3966" t="s">
        <v>5574</v>
      </c>
      <c r="X3966">
        <v>3966</v>
      </c>
    </row>
    <row r="3967" spans="23:24" x14ac:dyDescent="0.25">
      <c r="W3967" t="s">
        <v>5575</v>
      </c>
      <c r="X3967">
        <v>3967</v>
      </c>
    </row>
    <row r="3968" spans="23:24" x14ac:dyDescent="0.25">
      <c r="W3968" t="s">
        <v>5576</v>
      </c>
      <c r="X3968">
        <v>3968</v>
      </c>
    </row>
    <row r="3969" spans="23:24" x14ac:dyDescent="0.25">
      <c r="W3969" t="s">
        <v>5577</v>
      </c>
      <c r="X3969">
        <v>3969</v>
      </c>
    </row>
    <row r="3970" spans="23:24" x14ac:dyDescent="0.25">
      <c r="W3970" t="s">
        <v>5578</v>
      </c>
      <c r="X3970">
        <v>3970</v>
      </c>
    </row>
    <row r="3971" spans="23:24" x14ac:dyDescent="0.25">
      <c r="W3971" t="s">
        <v>5579</v>
      </c>
      <c r="X3971">
        <v>3971</v>
      </c>
    </row>
    <row r="3972" spans="23:24" x14ac:dyDescent="0.25">
      <c r="W3972" t="s">
        <v>5580</v>
      </c>
      <c r="X3972">
        <v>3972</v>
      </c>
    </row>
    <row r="3973" spans="23:24" x14ac:dyDescent="0.25">
      <c r="W3973" t="s">
        <v>5581</v>
      </c>
      <c r="X3973">
        <v>3973</v>
      </c>
    </row>
    <row r="3974" spans="23:24" x14ac:dyDescent="0.25">
      <c r="W3974" t="s">
        <v>5582</v>
      </c>
      <c r="X3974">
        <v>3974</v>
      </c>
    </row>
    <row r="3975" spans="23:24" x14ac:dyDescent="0.25">
      <c r="W3975" t="s">
        <v>5583</v>
      </c>
      <c r="X3975">
        <v>3975</v>
      </c>
    </row>
    <row r="3976" spans="23:24" x14ac:dyDescent="0.25">
      <c r="W3976" t="s">
        <v>5584</v>
      </c>
      <c r="X3976">
        <v>3976</v>
      </c>
    </row>
    <row r="3977" spans="23:24" x14ac:dyDescent="0.25">
      <c r="W3977" t="s">
        <v>5585</v>
      </c>
      <c r="X3977">
        <v>3977</v>
      </c>
    </row>
    <row r="3978" spans="23:24" x14ac:dyDescent="0.25">
      <c r="W3978" t="s">
        <v>5586</v>
      </c>
      <c r="X3978">
        <v>3978</v>
      </c>
    </row>
    <row r="3979" spans="23:24" x14ac:dyDescent="0.25">
      <c r="W3979" t="s">
        <v>5587</v>
      </c>
      <c r="X3979">
        <v>3979</v>
      </c>
    </row>
    <row r="3980" spans="23:24" x14ac:dyDescent="0.25">
      <c r="W3980" t="s">
        <v>5588</v>
      </c>
      <c r="X3980">
        <v>3980</v>
      </c>
    </row>
    <row r="3981" spans="23:24" x14ac:dyDescent="0.25">
      <c r="W3981" t="s">
        <v>5589</v>
      </c>
      <c r="X3981">
        <v>3981</v>
      </c>
    </row>
    <row r="3982" spans="23:24" x14ac:dyDescent="0.25">
      <c r="W3982" t="s">
        <v>5590</v>
      </c>
      <c r="X3982">
        <v>3982</v>
      </c>
    </row>
    <row r="3983" spans="23:24" x14ac:dyDescent="0.25">
      <c r="W3983" t="s">
        <v>5591</v>
      </c>
      <c r="X3983">
        <v>3983</v>
      </c>
    </row>
    <row r="3984" spans="23:24" x14ac:dyDescent="0.25">
      <c r="W3984" t="s">
        <v>5592</v>
      </c>
      <c r="X3984">
        <v>3984</v>
      </c>
    </row>
    <row r="3985" spans="23:24" x14ac:dyDescent="0.25">
      <c r="W3985" t="s">
        <v>5593</v>
      </c>
      <c r="X3985">
        <v>3985</v>
      </c>
    </row>
    <row r="3986" spans="23:24" x14ac:dyDescent="0.25">
      <c r="W3986" t="s">
        <v>5594</v>
      </c>
      <c r="X3986">
        <v>3986</v>
      </c>
    </row>
    <row r="3987" spans="23:24" x14ac:dyDescent="0.25">
      <c r="W3987" t="s">
        <v>5595</v>
      </c>
      <c r="X3987">
        <v>3987</v>
      </c>
    </row>
    <row r="3988" spans="23:24" x14ac:dyDescent="0.25">
      <c r="W3988" t="s">
        <v>5596</v>
      </c>
      <c r="X3988">
        <v>3988</v>
      </c>
    </row>
    <row r="3989" spans="23:24" x14ac:dyDescent="0.25">
      <c r="W3989" t="s">
        <v>5597</v>
      </c>
      <c r="X3989">
        <v>3989</v>
      </c>
    </row>
    <row r="3990" spans="23:24" x14ac:dyDescent="0.25">
      <c r="W3990" t="s">
        <v>5598</v>
      </c>
      <c r="X3990">
        <v>3990</v>
      </c>
    </row>
    <row r="3991" spans="23:24" x14ac:dyDescent="0.25">
      <c r="W3991" t="s">
        <v>5599</v>
      </c>
      <c r="X3991">
        <v>3991</v>
      </c>
    </row>
    <row r="3992" spans="23:24" x14ac:dyDescent="0.25">
      <c r="W3992" t="s">
        <v>5600</v>
      </c>
      <c r="X3992">
        <v>3992</v>
      </c>
    </row>
    <row r="3993" spans="23:24" x14ac:dyDescent="0.25">
      <c r="W3993" t="s">
        <v>5601</v>
      </c>
      <c r="X3993">
        <v>3993</v>
      </c>
    </row>
    <row r="3994" spans="23:24" x14ac:dyDescent="0.25">
      <c r="W3994" t="s">
        <v>5602</v>
      </c>
      <c r="X3994">
        <v>3994</v>
      </c>
    </row>
    <row r="3995" spans="23:24" x14ac:dyDescent="0.25">
      <c r="W3995" t="s">
        <v>5603</v>
      </c>
      <c r="X3995">
        <v>3995</v>
      </c>
    </row>
    <row r="3996" spans="23:24" x14ac:dyDescent="0.25">
      <c r="W3996" t="s">
        <v>5604</v>
      </c>
      <c r="X3996">
        <v>3996</v>
      </c>
    </row>
    <row r="3997" spans="23:24" x14ac:dyDescent="0.25">
      <c r="W3997" t="s">
        <v>5605</v>
      </c>
      <c r="X3997">
        <v>3997</v>
      </c>
    </row>
    <row r="3998" spans="23:24" x14ac:dyDescent="0.25">
      <c r="W3998" t="s">
        <v>5606</v>
      </c>
      <c r="X3998">
        <v>3998</v>
      </c>
    </row>
    <row r="3999" spans="23:24" x14ac:dyDescent="0.25">
      <c r="W3999" t="s">
        <v>5607</v>
      </c>
      <c r="X3999">
        <v>3999</v>
      </c>
    </row>
    <row r="4000" spans="23:24" x14ac:dyDescent="0.25">
      <c r="W4000" t="s">
        <v>5608</v>
      </c>
      <c r="X4000">
        <v>4000</v>
      </c>
    </row>
    <row r="4001" spans="23:24" x14ac:dyDescent="0.25">
      <c r="W4001" t="s">
        <v>5609</v>
      </c>
      <c r="X4001">
        <v>4001</v>
      </c>
    </row>
    <row r="4002" spans="23:24" x14ac:dyDescent="0.25">
      <c r="W4002" t="s">
        <v>5610</v>
      </c>
      <c r="X4002">
        <v>4002</v>
      </c>
    </row>
    <row r="4003" spans="23:24" x14ac:dyDescent="0.25">
      <c r="W4003" t="s">
        <v>5611</v>
      </c>
      <c r="X4003">
        <v>4003</v>
      </c>
    </row>
    <row r="4004" spans="23:24" x14ac:dyDescent="0.25">
      <c r="W4004" t="s">
        <v>5612</v>
      </c>
      <c r="X4004">
        <v>4004</v>
      </c>
    </row>
    <row r="4005" spans="23:24" x14ac:dyDescent="0.25">
      <c r="W4005" t="s">
        <v>5613</v>
      </c>
      <c r="X4005">
        <v>4005</v>
      </c>
    </row>
    <row r="4006" spans="23:24" x14ac:dyDescent="0.25">
      <c r="W4006" t="s">
        <v>5614</v>
      </c>
      <c r="X4006">
        <v>4006</v>
      </c>
    </row>
    <row r="4007" spans="23:24" x14ac:dyDescent="0.25">
      <c r="W4007" t="s">
        <v>5615</v>
      </c>
      <c r="X4007">
        <v>4007</v>
      </c>
    </row>
    <row r="4008" spans="23:24" x14ac:dyDescent="0.25">
      <c r="W4008" t="s">
        <v>5616</v>
      </c>
      <c r="X4008">
        <v>4008</v>
      </c>
    </row>
    <row r="4009" spans="23:24" x14ac:dyDescent="0.25">
      <c r="W4009" t="s">
        <v>5617</v>
      </c>
      <c r="X4009">
        <v>4009</v>
      </c>
    </row>
    <row r="4010" spans="23:24" x14ac:dyDescent="0.25">
      <c r="W4010" t="s">
        <v>5618</v>
      </c>
      <c r="X4010">
        <v>4010</v>
      </c>
    </row>
    <row r="4011" spans="23:24" x14ac:dyDescent="0.25">
      <c r="W4011" t="s">
        <v>5619</v>
      </c>
      <c r="X4011">
        <v>4011</v>
      </c>
    </row>
    <row r="4012" spans="23:24" x14ac:dyDescent="0.25">
      <c r="W4012" t="s">
        <v>5620</v>
      </c>
      <c r="X4012">
        <v>4012</v>
      </c>
    </row>
    <row r="4013" spans="23:24" x14ac:dyDescent="0.25">
      <c r="W4013" t="s">
        <v>5621</v>
      </c>
      <c r="X4013">
        <v>4013</v>
      </c>
    </row>
    <row r="4014" spans="23:24" x14ac:dyDescent="0.25">
      <c r="W4014" t="s">
        <v>5622</v>
      </c>
      <c r="X4014">
        <v>4014</v>
      </c>
    </row>
    <row r="4015" spans="23:24" x14ac:dyDescent="0.25">
      <c r="W4015" t="s">
        <v>5623</v>
      </c>
      <c r="X4015">
        <v>4015</v>
      </c>
    </row>
    <row r="4016" spans="23:24" x14ac:dyDescent="0.25">
      <c r="W4016" t="s">
        <v>5624</v>
      </c>
      <c r="X4016">
        <v>4016</v>
      </c>
    </row>
    <row r="4017" spans="23:24" x14ac:dyDescent="0.25">
      <c r="W4017" t="s">
        <v>5625</v>
      </c>
      <c r="X4017">
        <v>4017</v>
      </c>
    </row>
    <row r="4018" spans="23:24" x14ac:dyDescent="0.25">
      <c r="W4018" t="s">
        <v>5626</v>
      </c>
      <c r="X4018">
        <v>4018</v>
      </c>
    </row>
    <row r="4019" spans="23:24" x14ac:dyDescent="0.25">
      <c r="W4019" t="s">
        <v>5627</v>
      </c>
      <c r="X4019">
        <v>4019</v>
      </c>
    </row>
    <row r="4020" spans="23:24" x14ac:dyDescent="0.25">
      <c r="W4020" t="s">
        <v>5628</v>
      </c>
      <c r="X4020">
        <v>4020</v>
      </c>
    </row>
    <row r="4021" spans="23:24" x14ac:dyDescent="0.25">
      <c r="W4021" t="s">
        <v>5629</v>
      </c>
      <c r="X4021">
        <v>4021</v>
      </c>
    </row>
    <row r="4022" spans="23:24" x14ac:dyDescent="0.25">
      <c r="W4022" t="s">
        <v>5630</v>
      </c>
      <c r="X4022">
        <v>4022</v>
      </c>
    </row>
    <row r="4023" spans="23:24" x14ac:dyDescent="0.25">
      <c r="W4023" t="s">
        <v>5631</v>
      </c>
      <c r="X4023">
        <v>4023</v>
      </c>
    </row>
    <row r="4024" spans="23:24" x14ac:dyDescent="0.25">
      <c r="W4024" t="s">
        <v>5632</v>
      </c>
      <c r="X4024">
        <v>4024</v>
      </c>
    </row>
    <row r="4025" spans="23:24" x14ac:dyDescent="0.25">
      <c r="W4025" t="s">
        <v>5633</v>
      </c>
      <c r="X4025">
        <v>4025</v>
      </c>
    </row>
    <row r="4026" spans="23:24" x14ac:dyDescent="0.25">
      <c r="W4026" t="s">
        <v>5634</v>
      </c>
      <c r="X4026">
        <v>4026</v>
      </c>
    </row>
    <row r="4027" spans="23:24" x14ac:dyDescent="0.25">
      <c r="W4027" t="s">
        <v>5635</v>
      </c>
      <c r="X4027">
        <v>4027</v>
      </c>
    </row>
    <row r="4028" spans="23:24" x14ac:dyDescent="0.25">
      <c r="W4028" t="s">
        <v>5636</v>
      </c>
      <c r="X4028">
        <v>4028</v>
      </c>
    </row>
    <row r="4029" spans="23:24" x14ac:dyDescent="0.25">
      <c r="W4029" t="s">
        <v>5637</v>
      </c>
      <c r="X4029">
        <v>4029</v>
      </c>
    </row>
    <row r="4030" spans="23:24" x14ac:dyDescent="0.25">
      <c r="W4030" t="s">
        <v>5638</v>
      </c>
      <c r="X4030">
        <v>4030</v>
      </c>
    </row>
    <row r="4031" spans="23:24" x14ac:dyDescent="0.25">
      <c r="W4031" t="s">
        <v>5639</v>
      </c>
      <c r="X4031">
        <v>4031</v>
      </c>
    </row>
    <row r="4032" spans="23:24" x14ac:dyDescent="0.25">
      <c r="W4032" t="s">
        <v>5640</v>
      </c>
      <c r="X4032">
        <v>4032</v>
      </c>
    </row>
    <row r="4033" spans="23:24" x14ac:dyDescent="0.25">
      <c r="W4033" t="s">
        <v>5641</v>
      </c>
      <c r="X4033">
        <v>4033</v>
      </c>
    </row>
    <row r="4034" spans="23:24" x14ac:dyDescent="0.25">
      <c r="W4034" t="s">
        <v>5642</v>
      </c>
      <c r="X4034">
        <v>4034</v>
      </c>
    </row>
    <row r="4035" spans="23:24" x14ac:dyDescent="0.25">
      <c r="W4035" t="s">
        <v>5643</v>
      </c>
      <c r="X4035">
        <v>4035</v>
      </c>
    </row>
    <row r="4036" spans="23:24" x14ac:dyDescent="0.25">
      <c r="W4036" t="s">
        <v>5644</v>
      </c>
      <c r="X4036">
        <v>4036</v>
      </c>
    </row>
    <row r="4037" spans="23:24" x14ac:dyDescent="0.25">
      <c r="W4037" t="s">
        <v>5645</v>
      </c>
      <c r="X4037">
        <v>4037</v>
      </c>
    </row>
    <row r="4038" spans="23:24" x14ac:dyDescent="0.25">
      <c r="W4038" t="s">
        <v>5646</v>
      </c>
      <c r="X4038">
        <v>4038</v>
      </c>
    </row>
    <row r="4039" spans="23:24" x14ac:dyDescent="0.25">
      <c r="W4039" t="s">
        <v>5647</v>
      </c>
      <c r="X4039">
        <v>4039</v>
      </c>
    </row>
    <row r="4040" spans="23:24" x14ac:dyDescent="0.25">
      <c r="W4040" t="s">
        <v>5648</v>
      </c>
      <c r="X4040">
        <v>4040</v>
      </c>
    </row>
    <row r="4041" spans="23:24" x14ac:dyDescent="0.25">
      <c r="W4041" t="s">
        <v>5649</v>
      </c>
      <c r="X4041">
        <v>4041</v>
      </c>
    </row>
    <row r="4042" spans="23:24" x14ac:dyDescent="0.25">
      <c r="W4042" t="s">
        <v>5650</v>
      </c>
      <c r="X4042">
        <v>4042</v>
      </c>
    </row>
    <row r="4043" spans="23:24" x14ac:dyDescent="0.25">
      <c r="W4043" t="s">
        <v>5651</v>
      </c>
      <c r="X4043">
        <v>4043</v>
      </c>
    </row>
    <row r="4044" spans="23:24" x14ac:dyDescent="0.25">
      <c r="W4044" t="s">
        <v>5652</v>
      </c>
      <c r="X4044">
        <v>4044</v>
      </c>
    </row>
    <row r="4045" spans="23:24" x14ac:dyDescent="0.25">
      <c r="W4045" t="s">
        <v>5653</v>
      </c>
      <c r="X4045">
        <v>4045</v>
      </c>
    </row>
    <row r="4046" spans="23:24" x14ac:dyDescent="0.25">
      <c r="W4046" t="s">
        <v>5654</v>
      </c>
      <c r="X4046">
        <v>4046</v>
      </c>
    </row>
    <row r="4047" spans="23:24" x14ac:dyDescent="0.25">
      <c r="W4047" t="s">
        <v>5655</v>
      </c>
      <c r="X4047">
        <v>4047</v>
      </c>
    </row>
    <row r="4048" spans="23:24" x14ac:dyDescent="0.25">
      <c r="W4048" t="s">
        <v>5656</v>
      </c>
      <c r="X4048">
        <v>4048</v>
      </c>
    </row>
    <row r="4049" spans="23:24" x14ac:dyDescent="0.25">
      <c r="W4049" t="s">
        <v>5657</v>
      </c>
      <c r="X4049">
        <v>4049</v>
      </c>
    </row>
    <row r="4050" spans="23:24" x14ac:dyDescent="0.25">
      <c r="W4050" t="s">
        <v>5658</v>
      </c>
      <c r="X4050">
        <v>4050</v>
      </c>
    </row>
    <row r="4051" spans="23:24" x14ac:dyDescent="0.25">
      <c r="W4051" t="s">
        <v>5659</v>
      </c>
      <c r="X4051">
        <v>4051</v>
      </c>
    </row>
    <row r="4052" spans="23:24" x14ac:dyDescent="0.25">
      <c r="W4052" t="s">
        <v>5660</v>
      </c>
      <c r="X4052">
        <v>4052</v>
      </c>
    </row>
    <row r="4053" spans="23:24" x14ac:dyDescent="0.25">
      <c r="W4053" t="s">
        <v>5661</v>
      </c>
      <c r="X4053">
        <v>4053</v>
      </c>
    </row>
    <row r="4054" spans="23:24" x14ac:dyDescent="0.25">
      <c r="W4054" t="s">
        <v>5662</v>
      </c>
      <c r="X4054">
        <v>4054</v>
      </c>
    </row>
    <row r="4055" spans="23:24" x14ac:dyDescent="0.25">
      <c r="W4055" t="s">
        <v>5663</v>
      </c>
      <c r="X4055">
        <v>4055</v>
      </c>
    </row>
    <row r="4056" spans="23:24" x14ac:dyDescent="0.25">
      <c r="W4056" t="s">
        <v>5664</v>
      </c>
      <c r="X4056">
        <v>4056</v>
      </c>
    </row>
    <row r="4057" spans="23:24" x14ac:dyDescent="0.25">
      <c r="W4057" t="s">
        <v>5665</v>
      </c>
      <c r="X4057">
        <v>4057</v>
      </c>
    </row>
    <row r="4058" spans="23:24" x14ac:dyDescent="0.25">
      <c r="W4058" t="s">
        <v>5666</v>
      </c>
      <c r="X4058">
        <v>4058</v>
      </c>
    </row>
    <row r="4059" spans="23:24" x14ac:dyDescent="0.25">
      <c r="W4059" t="s">
        <v>5667</v>
      </c>
      <c r="X4059">
        <v>4059</v>
      </c>
    </row>
    <row r="4060" spans="23:24" x14ac:dyDescent="0.25">
      <c r="W4060" t="s">
        <v>5668</v>
      </c>
      <c r="X4060">
        <v>4060</v>
      </c>
    </row>
    <row r="4061" spans="23:24" x14ac:dyDescent="0.25">
      <c r="W4061" t="s">
        <v>5669</v>
      </c>
      <c r="X4061">
        <v>4061</v>
      </c>
    </row>
    <row r="4062" spans="23:24" x14ac:dyDescent="0.25">
      <c r="W4062" t="s">
        <v>5670</v>
      </c>
      <c r="X4062">
        <v>4062</v>
      </c>
    </row>
    <row r="4063" spans="23:24" x14ac:dyDescent="0.25">
      <c r="W4063" t="s">
        <v>5671</v>
      </c>
      <c r="X4063">
        <v>4063</v>
      </c>
    </row>
    <row r="4064" spans="23:24" x14ac:dyDescent="0.25">
      <c r="W4064" t="s">
        <v>5672</v>
      </c>
      <c r="X4064">
        <v>4064</v>
      </c>
    </row>
    <row r="4065" spans="23:24" x14ac:dyDescent="0.25">
      <c r="W4065" t="s">
        <v>5673</v>
      </c>
      <c r="X4065">
        <v>4065</v>
      </c>
    </row>
    <row r="4066" spans="23:24" x14ac:dyDescent="0.25">
      <c r="W4066" t="s">
        <v>5674</v>
      </c>
      <c r="X4066">
        <v>4066</v>
      </c>
    </row>
    <row r="4067" spans="23:24" x14ac:dyDescent="0.25">
      <c r="W4067" t="s">
        <v>5675</v>
      </c>
      <c r="X4067">
        <v>4067</v>
      </c>
    </row>
    <row r="4068" spans="23:24" x14ac:dyDescent="0.25">
      <c r="W4068" t="s">
        <v>5676</v>
      </c>
      <c r="X4068">
        <v>4068</v>
      </c>
    </row>
    <row r="4069" spans="23:24" x14ac:dyDescent="0.25">
      <c r="W4069" t="s">
        <v>5677</v>
      </c>
      <c r="X4069">
        <v>4069</v>
      </c>
    </row>
    <row r="4070" spans="23:24" x14ac:dyDescent="0.25">
      <c r="W4070" t="s">
        <v>5678</v>
      </c>
      <c r="X4070">
        <v>4070</v>
      </c>
    </row>
    <row r="4071" spans="23:24" x14ac:dyDescent="0.25">
      <c r="W4071" t="s">
        <v>5679</v>
      </c>
      <c r="X4071">
        <v>4071</v>
      </c>
    </row>
    <row r="4072" spans="23:24" x14ac:dyDescent="0.25">
      <c r="W4072" t="s">
        <v>5680</v>
      </c>
      <c r="X4072">
        <v>4072</v>
      </c>
    </row>
    <row r="4073" spans="23:24" x14ac:dyDescent="0.25">
      <c r="W4073" t="s">
        <v>5681</v>
      </c>
      <c r="X4073">
        <v>4073</v>
      </c>
    </row>
    <row r="4074" spans="23:24" x14ac:dyDescent="0.25">
      <c r="W4074" t="s">
        <v>5682</v>
      </c>
      <c r="X4074">
        <v>4074</v>
      </c>
    </row>
    <row r="4075" spans="23:24" x14ac:dyDescent="0.25">
      <c r="W4075" t="s">
        <v>5683</v>
      </c>
      <c r="X4075">
        <v>4075</v>
      </c>
    </row>
    <row r="4076" spans="23:24" x14ac:dyDescent="0.25">
      <c r="W4076" t="s">
        <v>5684</v>
      </c>
      <c r="X4076">
        <v>4076</v>
      </c>
    </row>
    <row r="4077" spans="23:24" x14ac:dyDescent="0.25">
      <c r="W4077" t="s">
        <v>5685</v>
      </c>
      <c r="X4077">
        <v>4077</v>
      </c>
    </row>
    <row r="4078" spans="23:24" x14ac:dyDescent="0.25">
      <c r="W4078" t="s">
        <v>5686</v>
      </c>
      <c r="X4078">
        <v>4078</v>
      </c>
    </row>
    <row r="4079" spans="23:24" x14ac:dyDescent="0.25">
      <c r="W4079" t="s">
        <v>5687</v>
      </c>
      <c r="X4079">
        <v>4079</v>
      </c>
    </row>
    <row r="4080" spans="23:24" x14ac:dyDescent="0.25">
      <c r="W4080" t="s">
        <v>5688</v>
      </c>
      <c r="X4080">
        <v>4080</v>
      </c>
    </row>
    <row r="4081" spans="23:24" x14ac:dyDescent="0.25">
      <c r="W4081" t="s">
        <v>5689</v>
      </c>
      <c r="X4081">
        <v>4081</v>
      </c>
    </row>
    <row r="4082" spans="23:24" x14ac:dyDescent="0.25">
      <c r="W4082" t="s">
        <v>5690</v>
      </c>
      <c r="X4082">
        <v>4082</v>
      </c>
    </row>
    <row r="4083" spans="23:24" x14ac:dyDescent="0.25">
      <c r="W4083" t="s">
        <v>5691</v>
      </c>
      <c r="X4083">
        <v>4083</v>
      </c>
    </row>
    <row r="4084" spans="23:24" x14ac:dyDescent="0.25">
      <c r="W4084" t="s">
        <v>5692</v>
      </c>
      <c r="X4084">
        <v>4084</v>
      </c>
    </row>
    <row r="4085" spans="23:24" x14ac:dyDescent="0.25">
      <c r="W4085" t="s">
        <v>5693</v>
      </c>
      <c r="X4085">
        <v>4085</v>
      </c>
    </row>
    <row r="4086" spans="23:24" x14ac:dyDescent="0.25">
      <c r="W4086" t="s">
        <v>5694</v>
      </c>
      <c r="X4086">
        <v>4086</v>
      </c>
    </row>
    <row r="4087" spans="23:24" x14ac:dyDescent="0.25">
      <c r="W4087" t="s">
        <v>5695</v>
      </c>
      <c r="X4087">
        <v>4087</v>
      </c>
    </row>
    <row r="4088" spans="23:24" x14ac:dyDescent="0.25">
      <c r="W4088" t="s">
        <v>5696</v>
      </c>
      <c r="X4088">
        <v>4088</v>
      </c>
    </row>
    <row r="4089" spans="23:24" x14ac:dyDescent="0.25">
      <c r="W4089" t="s">
        <v>5697</v>
      </c>
      <c r="X4089">
        <v>4089</v>
      </c>
    </row>
    <row r="4090" spans="23:24" x14ac:dyDescent="0.25">
      <c r="W4090" t="s">
        <v>5698</v>
      </c>
      <c r="X4090">
        <v>4090</v>
      </c>
    </row>
    <row r="4091" spans="23:24" x14ac:dyDescent="0.25">
      <c r="W4091" t="s">
        <v>5699</v>
      </c>
      <c r="X4091">
        <v>4091</v>
      </c>
    </row>
    <row r="4092" spans="23:24" x14ac:dyDescent="0.25">
      <c r="W4092" t="s">
        <v>5700</v>
      </c>
      <c r="X4092">
        <v>4092</v>
      </c>
    </row>
    <row r="4093" spans="23:24" x14ac:dyDescent="0.25">
      <c r="W4093" t="s">
        <v>5701</v>
      </c>
      <c r="X4093">
        <v>4093</v>
      </c>
    </row>
    <row r="4094" spans="23:24" x14ac:dyDescent="0.25">
      <c r="W4094" t="s">
        <v>5702</v>
      </c>
      <c r="X4094">
        <v>4094</v>
      </c>
    </row>
    <row r="4095" spans="23:24" x14ac:dyDescent="0.25">
      <c r="W4095" t="s">
        <v>5703</v>
      </c>
      <c r="X4095">
        <v>4095</v>
      </c>
    </row>
    <row r="4096" spans="23:24" x14ac:dyDescent="0.25">
      <c r="W4096" t="s">
        <v>5704</v>
      </c>
      <c r="X4096">
        <v>4096</v>
      </c>
    </row>
    <row r="4097" spans="23:24" x14ac:dyDescent="0.25">
      <c r="W4097" t="s">
        <v>5705</v>
      </c>
      <c r="X4097">
        <v>4097</v>
      </c>
    </row>
    <row r="4098" spans="23:24" x14ac:dyDescent="0.25">
      <c r="W4098" t="s">
        <v>5706</v>
      </c>
      <c r="X4098">
        <v>4098</v>
      </c>
    </row>
    <row r="4099" spans="23:24" x14ac:dyDescent="0.25">
      <c r="W4099" t="s">
        <v>5707</v>
      </c>
      <c r="X4099">
        <v>4099</v>
      </c>
    </row>
    <row r="4100" spans="23:24" x14ac:dyDescent="0.25">
      <c r="W4100" t="s">
        <v>5708</v>
      </c>
      <c r="X4100">
        <v>4100</v>
      </c>
    </row>
    <row r="4101" spans="23:24" x14ac:dyDescent="0.25">
      <c r="W4101" t="s">
        <v>5709</v>
      </c>
      <c r="X4101">
        <v>4101</v>
      </c>
    </row>
    <row r="4102" spans="23:24" x14ac:dyDescent="0.25">
      <c r="W4102" t="s">
        <v>5710</v>
      </c>
      <c r="X4102">
        <v>4102</v>
      </c>
    </row>
    <row r="4103" spans="23:24" x14ac:dyDescent="0.25">
      <c r="W4103" t="s">
        <v>5711</v>
      </c>
      <c r="X4103">
        <v>4103</v>
      </c>
    </row>
    <row r="4104" spans="23:24" x14ac:dyDescent="0.25">
      <c r="W4104" t="s">
        <v>5712</v>
      </c>
      <c r="X4104">
        <v>4104</v>
      </c>
    </row>
    <row r="4105" spans="23:24" x14ac:dyDescent="0.25">
      <c r="W4105" t="s">
        <v>5713</v>
      </c>
      <c r="X4105">
        <v>4105</v>
      </c>
    </row>
    <row r="4106" spans="23:24" x14ac:dyDescent="0.25">
      <c r="W4106" t="s">
        <v>5714</v>
      </c>
      <c r="X4106">
        <v>4106</v>
      </c>
    </row>
    <row r="4107" spans="23:24" x14ac:dyDescent="0.25">
      <c r="W4107" t="s">
        <v>5715</v>
      </c>
      <c r="X4107">
        <v>4107</v>
      </c>
    </row>
    <row r="4108" spans="23:24" x14ac:dyDescent="0.25">
      <c r="W4108" t="s">
        <v>5716</v>
      </c>
      <c r="X4108">
        <v>4108</v>
      </c>
    </row>
    <row r="4109" spans="23:24" x14ac:dyDescent="0.25">
      <c r="W4109" t="s">
        <v>5717</v>
      </c>
      <c r="X4109">
        <v>4109</v>
      </c>
    </row>
    <row r="4110" spans="23:24" x14ac:dyDescent="0.25">
      <c r="W4110" t="s">
        <v>5718</v>
      </c>
      <c r="X4110">
        <v>4110</v>
      </c>
    </row>
    <row r="4111" spans="23:24" x14ac:dyDescent="0.25">
      <c r="W4111" t="s">
        <v>5719</v>
      </c>
      <c r="X4111">
        <v>4111</v>
      </c>
    </row>
    <row r="4112" spans="23:24" x14ac:dyDescent="0.25">
      <c r="W4112" t="s">
        <v>5720</v>
      </c>
      <c r="X4112">
        <v>4112</v>
      </c>
    </row>
    <row r="4113" spans="23:24" x14ac:dyDescent="0.25">
      <c r="W4113" t="s">
        <v>5721</v>
      </c>
      <c r="X4113">
        <v>4113</v>
      </c>
    </row>
    <row r="4114" spans="23:24" x14ac:dyDescent="0.25">
      <c r="W4114" t="s">
        <v>5722</v>
      </c>
      <c r="X4114">
        <v>4114</v>
      </c>
    </row>
    <row r="4115" spans="23:24" x14ac:dyDescent="0.25">
      <c r="W4115" t="s">
        <v>5723</v>
      </c>
      <c r="X4115">
        <v>4115</v>
      </c>
    </row>
    <row r="4116" spans="23:24" x14ac:dyDescent="0.25">
      <c r="W4116" t="s">
        <v>5724</v>
      </c>
      <c r="X4116">
        <v>4116</v>
      </c>
    </row>
    <row r="4117" spans="23:24" x14ac:dyDescent="0.25">
      <c r="W4117" t="s">
        <v>5725</v>
      </c>
      <c r="X4117">
        <v>4117</v>
      </c>
    </row>
    <row r="4118" spans="23:24" x14ac:dyDescent="0.25">
      <c r="W4118" t="s">
        <v>5726</v>
      </c>
      <c r="X4118">
        <v>4118</v>
      </c>
    </row>
    <row r="4119" spans="23:24" x14ac:dyDescent="0.25">
      <c r="W4119" t="s">
        <v>5727</v>
      </c>
      <c r="X4119">
        <v>4119</v>
      </c>
    </row>
    <row r="4120" spans="23:24" x14ac:dyDescent="0.25">
      <c r="W4120" t="s">
        <v>5728</v>
      </c>
      <c r="X4120">
        <v>4120</v>
      </c>
    </row>
    <row r="4121" spans="23:24" x14ac:dyDescent="0.25">
      <c r="W4121" t="s">
        <v>5729</v>
      </c>
      <c r="X4121">
        <v>4121</v>
      </c>
    </row>
    <row r="4122" spans="23:24" x14ac:dyDescent="0.25">
      <c r="W4122" t="s">
        <v>5730</v>
      </c>
      <c r="X4122">
        <v>4122</v>
      </c>
    </row>
    <row r="4123" spans="23:24" x14ac:dyDescent="0.25">
      <c r="W4123" t="s">
        <v>5731</v>
      </c>
      <c r="X4123">
        <v>4123</v>
      </c>
    </row>
    <row r="4124" spans="23:24" x14ac:dyDescent="0.25">
      <c r="W4124" t="s">
        <v>5732</v>
      </c>
      <c r="X4124">
        <v>4124</v>
      </c>
    </row>
    <row r="4125" spans="23:24" x14ac:dyDescent="0.25">
      <c r="W4125" t="s">
        <v>5733</v>
      </c>
      <c r="X4125">
        <v>4125</v>
      </c>
    </row>
    <row r="4126" spans="23:24" x14ac:dyDescent="0.25">
      <c r="W4126" t="s">
        <v>5734</v>
      </c>
      <c r="X4126">
        <v>4126</v>
      </c>
    </row>
    <row r="4127" spans="23:24" x14ac:dyDescent="0.25">
      <c r="W4127" t="s">
        <v>5735</v>
      </c>
      <c r="X4127">
        <v>4127</v>
      </c>
    </row>
    <row r="4128" spans="23:24" x14ac:dyDescent="0.25">
      <c r="W4128" t="s">
        <v>5736</v>
      </c>
      <c r="X4128">
        <v>4128</v>
      </c>
    </row>
    <row r="4129" spans="23:24" x14ac:dyDescent="0.25">
      <c r="W4129" t="s">
        <v>5737</v>
      </c>
      <c r="X4129">
        <v>4129</v>
      </c>
    </row>
    <row r="4130" spans="23:24" x14ac:dyDescent="0.25">
      <c r="W4130" t="s">
        <v>5738</v>
      </c>
      <c r="X4130">
        <v>4130</v>
      </c>
    </row>
    <row r="4131" spans="23:24" x14ac:dyDescent="0.25">
      <c r="W4131" t="s">
        <v>5739</v>
      </c>
      <c r="X4131">
        <v>4131</v>
      </c>
    </row>
    <row r="4132" spans="23:24" x14ac:dyDescent="0.25">
      <c r="W4132" t="s">
        <v>5740</v>
      </c>
      <c r="X4132">
        <v>4132</v>
      </c>
    </row>
    <row r="4133" spans="23:24" x14ac:dyDescent="0.25">
      <c r="W4133" t="s">
        <v>5741</v>
      </c>
      <c r="X4133">
        <v>4133</v>
      </c>
    </row>
    <row r="4134" spans="23:24" x14ac:dyDescent="0.25">
      <c r="W4134" t="s">
        <v>5742</v>
      </c>
      <c r="X4134">
        <v>4134</v>
      </c>
    </row>
    <row r="4135" spans="23:24" x14ac:dyDescent="0.25">
      <c r="W4135" t="s">
        <v>5743</v>
      </c>
      <c r="X4135">
        <v>4135</v>
      </c>
    </row>
    <row r="4136" spans="23:24" x14ac:dyDescent="0.25">
      <c r="W4136" t="s">
        <v>5744</v>
      </c>
      <c r="X4136">
        <v>4136</v>
      </c>
    </row>
    <row r="4137" spans="23:24" x14ac:dyDescent="0.25">
      <c r="W4137" t="s">
        <v>5745</v>
      </c>
      <c r="X4137">
        <v>4137</v>
      </c>
    </row>
    <row r="4138" spans="23:24" x14ac:dyDescent="0.25">
      <c r="W4138" t="s">
        <v>5746</v>
      </c>
      <c r="X4138">
        <v>4138</v>
      </c>
    </row>
    <row r="4139" spans="23:24" x14ac:dyDescent="0.25">
      <c r="W4139" t="s">
        <v>5747</v>
      </c>
      <c r="X4139">
        <v>4139</v>
      </c>
    </row>
    <row r="4140" spans="23:24" x14ac:dyDescent="0.25">
      <c r="W4140" t="s">
        <v>5748</v>
      </c>
      <c r="X4140">
        <v>4140</v>
      </c>
    </row>
    <row r="4141" spans="23:24" x14ac:dyDescent="0.25">
      <c r="W4141" t="s">
        <v>5749</v>
      </c>
      <c r="X4141">
        <v>4141</v>
      </c>
    </row>
    <row r="4142" spans="23:24" x14ac:dyDescent="0.25">
      <c r="W4142" t="s">
        <v>5750</v>
      </c>
      <c r="X4142">
        <v>4142</v>
      </c>
    </row>
    <row r="4143" spans="23:24" x14ac:dyDescent="0.25">
      <c r="W4143" t="s">
        <v>5751</v>
      </c>
      <c r="X4143">
        <v>4143</v>
      </c>
    </row>
    <row r="4144" spans="23:24" x14ac:dyDescent="0.25">
      <c r="W4144" t="s">
        <v>5752</v>
      </c>
      <c r="X4144">
        <v>4144</v>
      </c>
    </row>
    <row r="4145" spans="23:24" x14ac:dyDescent="0.25">
      <c r="W4145" t="s">
        <v>5753</v>
      </c>
      <c r="X4145">
        <v>4145</v>
      </c>
    </row>
    <row r="4146" spans="23:24" x14ac:dyDescent="0.25">
      <c r="W4146" t="s">
        <v>5754</v>
      </c>
      <c r="X4146">
        <v>4146</v>
      </c>
    </row>
    <row r="4147" spans="23:24" x14ac:dyDescent="0.25">
      <c r="W4147" t="s">
        <v>5755</v>
      </c>
      <c r="X4147">
        <v>4147</v>
      </c>
    </row>
    <row r="4148" spans="23:24" x14ac:dyDescent="0.25">
      <c r="W4148" t="s">
        <v>5756</v>
      </c>
      <c r="X4148">
        <v>4148</v>
      </c>
    </row>
    <row r="4149" spans="23:24" x14ac:dyDescent="0.25">
      <c r="W4149" t="s">
        <v>5757</v>
      </c>
      <c r="X4149">
        <v>4149</v>
      </c>
    </row>
    <row r="4150" spans="23:24" x14ac:dyDescent="0.25">
      <c r="W4150" t="s">
        <v>5758</v>
      </c>
      <c r="X4150">
        <v>4150</v>
      </c>
    </row>
    <row r="4151" spans="23:24" x14ac:dyDescent="0.25">
      <c r="W4151" t="s">
        <v>5759</v>
      </c>
      <c r="X4151">
        <v>4151</v>
      </c>
    </row>
    <row r="4152" spans="23:24" x14ac:dyDescent="0.25">
      <c r="W4152" t="s">
        <v>5760</v>
      </c>
      <c r="X4152">
        <v>4152</v>
      </c>
    </row>
    <row r="4153" spans="23:24" x14ac:dyDescent="0.25">
      <c r="W4153" t="s">
        <v>5761</v>
      </c>
      <c r="X4153">
        <v>4153</v>
      </c>
    </row>
    <row r="4154" spans="23:24" x14ac:dyDescent="0.25">
      <c r="W4154" t="s">
        <v>5762</v>
      </c>
      <c r="X4154">
        <v>4154</v>
      </c>
    </row>
    <row r="4155" spans="23:24" x14ac:dyDescent="0.25">
      <c r="W4155" t="s">
        <v>5763</v>
      </c>
      <c r="X4155">
        <v>4155</v>
      </c>
    </row>
    <row r="4156" spans="23:24" x14ac:dyDescent="0.25">
      <c r="W4156" t="s">
        <v>5764</v>
      </c>
      <c r="X4156">
        <v>4156</v>
      </c>
    </row>
    <row r="4157" spans="23:24" x14ac:dyDescent="0.25">
      <c r="W4157" t="s">
        <v>5765</v>
      </c>
      <c r="X4157">
        <v>4157</v>
      </c>
    </row>
    <row r="4158" spans="23:24" x14ac:dyDescent="0.25">
      <c r="W4158" t="s">
        <v>5766</v>
      </c>
      <c r="X4158">
        <v>4158</v>
      </c>
    </row>
    <row r="4159" spans="23:24" x14ac:dyDescent="0.25">
      <c r="W4159" t="s">
        <v>5767</v>
      </c>
      <c r="X4159">
        <v>4159</v>
      </c>
    </row>
    <row r="4160" spans="23:24" x14ac:dyDescent="0.25">
      <c r="W4160" t="s">
        <v>5768</v>
      </c>
      <c r="X4160">
        <v>4160</v>
      </c>
    </row>
    <row r="4161" spans="23:24" x14ac:dyDescent="0.25">
      <c r="W4161" t="s">
        <v>5769</v>
      </c>
      <c r="X4161">
        <v>4161</v>
      </c>
    </row>
    <row r="4162" spans="23:24" x14ac:dyDescent="0.25">
      <c r="W4162" t="s">
        <v>5770</v>
      </c>
      <c r="X4162">
        <v>4162</v>
      </c>
    </row>
    <row r="4163" spans="23:24" x14ac:dyDescent="0.25">
      <c r="W4163" t="s">
        <v>5771</v>
      </c>
      <c r="X4163">
        <v>4163</v>
      </c>
    </row>
    <row r="4164" spans="23:24" x14ac:dyDescent="0.25">
      <c r="W4164" t="s">
        <v>5772</v>
      </c>
      <c r="X4164">
        <v>4164</v>
      </c>
    </row>
    <row r="4165" spans="23:24" x14ac:dyDescent="0.25">
      <c r="W4165" t="s">
        <v>5773</v>
      </c>
      <c r="X4165">
        <v>4165</v>
      </c>
    </row>
    <row r="4166" spans="23:24" x14ac:dyDescent="0.25">
      <c r="W4166" t="s">
        <v>5774</v>
      </c>
      <c r="X4166">
        <v>4166</v>
      </c>
    </row>
    <row r="4167" spans="23:24" x14ac:dyDescent="0.25">
      <c r="W4167" t="s">
        <v>5775</v>
      </c>
      <c r="X4167">
        <v>4167</v>
      </c>
    </row>
    <row r="4168" spans="23:24" x14ac:dyDescent="0.25">
      <c r="W4168" t="s">
        <v>5776</v>
      </c>
      <c r="X4168">
        <v>4168</v>
      </c>
    </row>
    <row r="4169" spans="23:24" x14ac:dyDescent="0.25">
      <c r="W4169" t="s">
        <v>5777</v>
      </c>
      <c r="X4169">
        <v>4169</v>
      </c>
    </row>
    <row r="4170" spans="23:24" x14ac:dyDescent="0.25">
      <c r="W4170" t="s">
        <v>5778</v>
      </c>
      <c r="X4170">
        <v>4170</v>
      </c>
    </row>
    <row r="4171" spans="23:24" x14ac:dyDescent="0.25">
      <c r="W4171" t="s">
        <v>5779</v>
      </c>
      <c r="X4171">
        <v>4171</v>
      </c>
    </row>
    <row r="4172" spans="23:24" x14ac:dyDescent="0.25">
      <c r="W4172" t="s">
        <v>5780</v>
      </c>
      <c r="X4172">
        <v>4172</v>
      </c>
    </row>
    <row r="4173" spans="23:24" x14ac:dyDescent="0.25">
      <c r="W4173" t="s">
        <v>5781</v>
      </c>
      <c r="X4173">
        <v>4173</v>
      </c>
    </row>
    <row r="4174" spans="23:24" x14ac:dyDescent="0.25">
      <c r="W4174" t="s">
        <v>5782</v>
      </c>
      <c r="X4174">
        <v>4174</v>
      </c>
    </row>
    <row r="4175" spans="23:24" x14ac:dyDescent="0.25">
      <c r="W4175" t="s">
        <v>5783</v>
      </c>
      <c r="X4175">
        <v>4175</v>
      </c>
    </row>
    <row r="4176" spans="23:24" x14ac:dyDescent="0.25">
      <c r="W4176" t="s">
        <v>5784</v>
      </c>
      <c r="X4176">
        <v>4176</v>
      </c>
    </row>
    <row r="4177" spans="23:24" x14ac:dyDescent="0.25">
      <c r="W4177" t="s">
        <v>5785</v>
      </c>
      <c r="X4177">
        <v>4177</v>
      </c>
    </row>
    <row r="4178" spans="23:24" x14ac:dyDescent="0.25">
      <c r="W4178" t="s">
        <v>5786</v>
      </c>
      <c r="X4178">
        <v>4178</v>
      </c>
    </row>
    <row r="4179" spans="23:24" x14ac:dyDescent="0.25">
      <c r="W4179" t="s">
        <v>5787</v>
      </c>
      <c r="X4179">
        <v>4179</v>
      </c>
    </row>
    <row r="4180" spans="23:24" x14ac:dyDescent="0.25">
      <c r="W4180" t="s">
        <v>5788</v>
      </c>
      <c r="X4180">
        <v>4180</v>
      </c>
    </row>
    <row r="4181" spans="23:24" x14ac:dyDescent="0.25">
      <c r="W4181" t="s">
        <v>5789</v>
      </c>
      <c r="X4181">
        <v>4181</v>
      </c>
    </row>
    <row r="4182" spans="23:24" x14ac:dyDescent="0.25">
      <c r="W4182" t="s">
        <v>5790</v>
      </c>
      <c r="X4182">
        <v>4182</v>
      </c>
    </row>
    <row r="4183" spans="23:24" x14ac:dyDescent="0.25">
      <c r="W4183" t="s">
        <v>5791</v>
      </c>
      <c r="X4183">
        <v>4183</v>
      </c>
    </row>
    <row r="4184" spans="23:24" x14ac:dyDescent="0.25">
      <c r="W4184" t="s">
        <v>5792</v>
      </c>
      <c r="X4184">
        <v>4184</v>
      </c>
    </row>
    <row r="4185" spans="23:24" x14ac:dyDescent="0.25">
      <c r="W4185" t="s">
        <v>5793</v>
      </c>
      <c r="X4185">
        <v>4185</v>
      </c>
    </row>
    <row r="4186" spans="23:24" x14ac:dyDescent="0.25">
      <c r="W4186" t="s">
        <v>5794</v>
      </c>
      <c r="X4186">
        <v>4186</v>
      </c>
    </row>
    <row r="4187" spans="23:24" x14ac:dyDescent="0.25">
      <c r="W4187" t="s">
        <v>5795</v>
      </c>
      <c r="X4187">
        <v>4187</v>
      </c>
    </row>
    <row r="4188" spans="23:24" x14ac:dyDescent="0.25">
      <c r="W4188" t="s">
        <v>5796</v>
      </c>
      <c r="X4188">
        <v>4188</v>
      </c>
    </row>
    <row r="4189" spans="23:24" x14ac:dyDescent="0.25">
      <c r="W4189" t="s">
        <v>5797</v>
      </c>
      <c r="X4189">
        <v>4189</v>
      </c>
    </row>
    <row r="4190" spans="23:24" x14ac:dyDescent="0.25">
      <c r="W4190" t="s">
        <v>5798</v>
      </c>
      <c r="X4190">
        <v>4190</v>
      </c>
    </row>
    <row r="4191" spans="23:24" x14ac:dyDescent="0.25">
      <c r="W4191" t="s">
        <v>5799</v>
      </c>
      <c r="X4191">
        <v>4191</v>
      </c>
    </row>
    <row r="4192" spans="23:24" x14ac:dyDescent="0.25">
      <c r="W4192" t="s">
        <v>5800</v>
      </c>
      <c r="X4192">
        <v>4192</v>
      </c>
    </row>
    <row r="4193" spans="23:24" x14ac:dyDescent="0.25">
      <c r="W4193" t="s">
        <v>5801</v>
      </c>
      <c r="X4193">
        <v>4193</v>
      </c>
    </row>
    <row r="4194" spans="23:24" x14ac:dyDescent="0.25">
      <c r="W4194" t="s">
        <v>5802</v>
      </c>
      <c r="X4194">
        <v>4194</v>
      </c>
    </row>
    <row r="4195" spans="23:24" x14ac:dyDescent="0.25">
      <c r="W4195" t="s">
        <v>5803</v>
      </c>
      <c r="X4195">
        <v>4195</v>
      </c>
    </row>
    <row r="4196" spans="23:24" x14ac:dyDescent="0.25">
      <c r="W4196" t="s">
        <v>5804</v>
      </c>
      <c r="X4196">
        <v>4196</v>
      </c>
    </row>
    <row r="4197" spans="23:24" x14ac:dyDescent="0.25">
      <c r="W4197" t="s">
        <v>5805</v>
      </c>
      <c r="X4197">
        <v>4197</v>
      </c>
    </row>
    <row r="4198" spans="23:24" x14ac:dyDescent="0.25">
      <c r="W4198" t="s">
        <v>5806</v>
      </c>
      <c r="X4198">
        <v>4198</v>
      </c>
    </row>
    <row r="4199" spans="23:24" x14ac:dyDescent="0.25">
      <c r="W4199" t="s">
        <v>5807</v>
      </c>
      <c r="X4199">
        <v>4199</v>
      </c>
    </row>
    <row r="4200" spans="23:24" x14ac:dyDescent="0.25">
      <c r="W4200" t="s">
        <v>5808</v>
      </c>
      <c r="X4200">
        <v>4200</v>
      </c>
    </row>
    <row r="4201" spans="23:24" x14ac:dyDescent="0.25">
      <c r="W4201" t="s">
        <v>5809</v>
      </c>
      <c r="X4201">
        <v>4201</v>
      </c>
    </row>
    <row r="4202" spans="23:24" x14ac:dyDescent="0.25">
      <c r="W4202" t="s">
        <v>5810</v>
      </c>
      <c r="X4202">
        <v>4202</v>
      </c>
    </row>
    <row r="4203" spans="23:24" x14ac:dyDescent="0.25">
      <c r="W4203" t="s">
        <v>5811</v>
      </c>
      <c r="X4203">
        <v>4203</v>
      </c>
    </row>
    <row r="4204" spans="23:24" x14ac:dyDescent="0.25">
      <c r="W4204" t="s">
        <v>5812</v>
      </c>
      <c r="X4204">
        <v>4204</v>
      </c>
    </row>
    <row r="4205" spans="23:24" x14ac:dyDescent="0.25">
      <c r="W4205" t="s">
        <v>5813</v>
      </c>
      <c r="X4205">
        <v>4205</v>
      </c>
    </row>
    <row r="4206" spans="23:24" x14ac:dyDescent="0.25">
      <c r="W4206" t="s">
        <v>5814</v>
      </c>
      <c r="X4206">
        <v>4206</v>
      </c>
    </row>
    <row r="4207" spans="23:24" x14ac:dyDescent="0.25">
      <c r="W4207" t="s">
        <v>5815</v>
      </c>
      <c r="X4207">
        <v>4207</v>
      </c>
    </row>
    <row r="4208" spans="23:24" x14ac:dyDescent="0.25">
      <c r="W4208" t="s">
        <v>5816</v>
      </c>
      <c r="X4208">
        <v>4208</v>
      </c>
    </row>
    <row r="4209" spans="23:24" x14ac:dyDescent="0.25">
      <c r="W4209" t="s">
        <v>5817</v>
      </c>
      <c r="X4209">
        <v>4209</v>
      </c>
    </row>
    <row r="4210" spans="23:24" x14ac:dyDescent="0.25">
      <c r="W4210" t="s">
        <v>5818</v>
      </c>
      <c r="X4210">
        <v>4210</v>
      </c>
    </row>
    <row r="4211" spans="23:24" x14ac:dyDescent="0.25">
      <c r="W4211" t="s">
        <v>5819</v>
      </c>
      <c r="X4211">
        <v>4211</v>
      </c>
    </row>
    <row r="4212" spans="23:24" x14ac:dyDescent="0.25">
      <c r="W4212" t="s">
        <v>5820</v>
      </c>
      <c r="X4212">
        <v>4212</v>
      </c>
    </row>
    <row r="4213" spans="23:24" x14ac:dyDescent="0.25">
      <c r="W4213" t="s">
        <v>5821</v>
      </c>
      <c r="X4213">
        <v>4213</v>
      </c>
    </row>
    <row r="4214" spans="23:24" x14ac:dyDescent="0.25">
      <c r="W4214" t="s">
        <v>5822</v>
      </c>
      <c r="X4214">
        <v>4214</v>
      </c>
    </row>
    <row r="4215" spans="23:24" x14ac:dyDescent="0.25">
      <c r="W4215" t="s">
        <v>5823</v>
      </c>
      <c r="X4215">
        <v>4215</v>
      </c>
    </row>
    <row r="4216" spans="23:24" x14ac:dyDescent="0.25">
      <c r="W4216" t="s">
        <v>5824</v>
      </c>
      <c r="X4216">
        <v>4216</v>
      </c>
    </row>
    <row r="4217" spans="23:24" x14ac:dyDescent="0.25">
      <c r="W4217" t="s">
        <v>5825</v>
      </c>
      <c r="X4217">
        <v>4217</v>
      </c>
    </row>
    <row r="4218" spans="23:24" x14ac:dyDescent="0.25">
      <c r="W4218" t="s">
        <v>5826</v>
      </c>
      <c r="X4218">
        <v>4218</v>
      </c>
    </row>
    <row r="4219" spans="23:24" x14ac:dyDescent="0.25">
      <c r="W4219" t="s">
        <v>5827</v>
      </c>
      <c r="X4219">
        <v>4219</v>
      </c>
    </row>
    <row r="4220" spans="23:24" x14ac:dyDescent="0.25">
      <c r="W4220" t="s">
        <v>5828</v>
      </c>
      <c r="X4220">
        <v>4220</v>
      </c>
    </row>
    <row r="4221" spans="23:24" x14ac:dyDescent="0.25">
      <c r="W4221" t="s">
        <v>5829</v>
      </c>
      <c r="X4221">
        <v>4221</v>
      </c>
    </row>
    <row r="4222" spans="23:24" x14ac:dyDescent="0.25">
      <c r="W4222" t="s">
        <v>5830</v>
      </c>
      <c r="X4222">
        <v>4222</v>
      </c>
    </row>
    <row r="4223" spans="23:24" x14ac:dyDescent="0.25">
      <c r="W4223" t="s">
        <v>5831</v>
      </c>
      <c r="X4223">
        <v>4223</v>
      </c>
    </row>
    <row r="4224" spans="23:24" x14ac:dyDescent="0.25">
      <c r="W4224" t="s">
        <v>5832</v>
      </c>
      <c r="X4224">
        <v>4224</v>
      </c>
    </row>
    <row r="4225" spans="23:24" x14ac:dyDescent="0.25">
      <c r="W4225" t="s">
        <v>5833</v>
      </c>
      <c r="X4225">
        <v>4225</v>
      </c>
    </row>
    <row r="4226" spans="23:24" x14ac:dyDescent="0.25">
      <c r="W4226" t="s">
        <v>5834</v>
      </c>
      <c r="X4226">
        <v>4226</v>
      </c>
    </row>
    <row r="4227" spans="23:24" x14ac:dyDescent="0.25">
      <c r="W4227" t="s">
        <v>5835</v>
      </c>
      <c r="X4227">
        <v>4227</v>
      </c>
    </row>
    <row r="4228" spans="23:24" x14ac:dyDescent="0.25">
      <c r="W4228" t="s">
        <v>5836</v>
      </c>
      <c r="X4228">
        <v>4228</v>
      </c>
    </row>
    <row r="4229" spans="23:24" x14ac:dyDescent="0.25">
      <c r="W4229" t="s">
        <v>5837</v>
      </c>
      <c r="X4229">
        <v>4229</v>
      </c>
    </row>
    <row r="4230" spans="23:24" x14ac:dyDescent="0.25">
      <c r="W4230" t="s">
        <v>5838</v>
      </c>
      <c r="X4230">
        <v>4230</v>
      </c>
    </row>
    <row r="4231" spans="23:24" x14ac:dyDescent="0.25">
      <c r="W4231" t="s">
        <v>5839</v>
      </c>
      <c r="X4231">
        <v>4231</v>
      </c>
    </row>
    <row r="4232" spans="23:24" x14ac:dyDescent="0.25">
      <c r="W4232" t="s">
        <v>5840</v>
      </c>
      <c r="X4232">
        <v>4232</v>
      </c>
    </row>
    <row r="4233" spans="23:24" x14ac:dyDescent="0.25">
      <c r="W4233" t="s">
        <v>5841</v>
      </c>
      <c r="X4233">
        <v>4233</v>
      </c>
    </row>
    <row r="4234" spans="23:24" x14ac:dyDescent="0.25">
      <c r="W4234" t="s">
        <v>5842</v>
      </c>
      <c r="X4234">
        <v>4234</v>
      </c>
    </row>
    <row r="4235" spans="23:24" x14ac:dyDescent="0.25">
      <c r="W4235" t="s">
        <v>5843</v>
      </c>
      <c r="X4235">
        <v>4235</v>
      </c>
    </row>
    <row r="4236" spans="23:24" x14ac:dyDescent="0.25">
      <c r="W4236" t="s">
        <v>5844</v>
      </c>
      <c r="X4236">
        <v>4236</v>
      </c>
    </row>
    <row r="4237" spans="23:24" x14ac:dyDescent="0.25">
      <c r="W4237" t="s">
        <v>5845</v>
      </c>
      <c r="X4237">
        <v>4237</v>
      </c>
    </row>
    <row r="4238" spans="23:24" x14ac:dyDescent="0.25">
      <c r="W4238" t="s">
        <v>5846</v>
      </c>
      <c r="X4238">
        <v>4238</v>
      </c>
    </row>
    <row r="4239" spans="23:24" x14ac:dyDescent="0.25">
      <c r="W4239" t="s">
        <v>5847</v>
      </c>
      <c r="X4239">
        <v>4239</v>
      </c>
    </row>
    <row r="4240" spans="23:24" x14ac:dyDescent="0.25">
      <c r="W4240" t="s">
        <v>5848</v>
      </c>
      <c r="X4240">
        <v>4240</v>
      </c>
    </row>
    <row r="4241" spans="23:24" x14ac:dyDescent="0.25">
      <c r="W4241" t="s">
        <v>5849</v>
      </c>
      <c r="X4241">
        <v>4241</v>
      </c>
    </row>
    <row r="4242" spans="23:24" x14ac:dyDescent="0.25">
      <c r="W4242" t="s">
        <v>5850</v>
      </c>
      <c r="X4242">
        <v>4242</v>
      </c>
    </row>
    <row r="4243" spans="23:24" x14ac:dyDescent="0.25">
      <c r="W4243" t="s">
        <v>5851</v>
      </c>
      <c r="X4243">
        <v>4243</v>
      </c>
    </row>
    <row r="4244" spans="23:24" x14ac:dyDescent="0.25">
      <c r="W4244" t="s">
        <v>5852</v>
      </c>
      <c r="X4244">
        <v>4244</v>
      </c>
    </row>
    <row r="4245" spans="23:24" x14ac:dyDescent="0.25">
      <c r="W4245" t="s">
        <v>5853</v>
      </c>
      <c r="X4245">
        <v>4245</v>
      </c>
    </row>
    <row r="4246" spans="23:24" x14ac:dyDescent="0.25">
      <c r="W4246" t="s">
        <v>5854</v>
      </c>
      <c r="X4246">
        <v>4246</v>
      </c>
    </row>
    <row r="4247" spans="23:24" x14ac:dyDescent="0.25">
      <c r="W4247" t="s">
        <v>5855</v>
      </c>
      <c r="X4247">
        <v>4247</v>
      </c>
    </row>
    <row r="4248" spans="23:24" x14ac:dyDescent="0.25">
      <c r="W4248" t="s">
        <v>5856</v>
      </c>
      <c r="X4248">
        <v>4248</v>
      </c>
    </row>
    <row r="4249" spans="23:24" x14ac:dyDescent="0.25">
      <c r="W4249" t="s">
        <v>5857</v>
      </c>
      <c r="X4249">
        <v>4249</v>
      </c>
    </row>
    <row r="4250" spans="23:24" x14ac:dyDescent="0.25">
      <c r="W4250" t="s">
        <v>5858</v>
      </c>
      <c r="X4250">
        <v>4250</v>
      </c>
    </row>
    <row r="4251" spans="23:24" x14ac:dyDescent="0.25">
      <c r="W4251" t="s">
        <v>5859</v>
      </c>
      <c r="X4251">
        <v>4251</v>
      </c>
    </row>
    <row r="4252" spans="23:24" x14ac:dyDescent="0.25">
      <c r="W4252" t="s">
        <v>5860</v>
      </c>
      <c r="X4252">
        <v>4252</v>
      </c>
    </row>
    <row r="4253" spans="23:24" x14ac:dyDescent="0.25">
      <c r="W4253" t="s">
        <v>5861</v>
      </c>
      <c r="X4253">
        <v>4253</v>
      </c>
    </row>
    <row r="4254" spans="23:24" x14ac:dyDescent="0.25">
      <c r="W4254" t="s">
        <v>5862</v>
      </c>
      <c r="X4254">
        <v>4254</v>
      </c>
    </row>
    <row r="4255" spans="23:24" x14ac:dyDescent="0.25">
      <c r="W4255" t="s">
        <v>5863</v>
      </c>
      <c r="X4255">
        <v>4255</v>
      </c>
    </row>
    <row r="4256" spans="23:24" x14ac:dyDescent="0.25">
      <c r="W4256" t="s">
        <v>5864</v>
      </c>
      <c r="X4256">
        <v>4256</v>
      </c>
    </row>
    <row r="4257" spans="23:24" x14ac:dyDescent="0.25">
      <c r="W4257" t="s">
        <v>5865</v>
      </c>
      <c r="X4257">
        <v>4257</v>
      </c>
    </row>
    <row r="4258" spans="23:24" x14ac:dyDescent="0.25">
      <c r="W4258" t="s">
        <v>5866</v>
      </c>
      <c r="X4258">
        <v>4258</v>
      </c>
    </row>
    <row r="4259" spans="23:24" x14ac:dyDescent="0.25">
      <c r="W4259" t="s">
        <v>5867</v>
      </c>
      <c r="X4259">
        <v>4259</v>
      </c>
    </row>
    <row r="4260" spans="23:24" x14ac:dyDescent="0.25">
      <c r="W4260" t="s">
        <v>5868</v>
      </c>
      <c r="X4260">
        <v>4260</v>
      </c>
    </row>
    <row r="4261" spans="23:24" x14ac:dyDescent="0.25">
      <c r="W4261" t="s">
        <v>5869</v>
      </c>
      <c r="X4261">
        <v>4261</v>
      </c>
    </row>
    <row r="4262" spans="23:24" x14ac:dyDescent="0.25">
      <c r="W4262" t="s">
        <v>5870</v>
      </c>
      <c r="X4262">
        <v>4262</v>
      </c>
    </row>
    <row r="4263" spans="23:24" x14ac:dyDescent="0.25">
      <c r="W4263" t="s">
        <v>5871</v>
      </c>
      <c r="X4263">
        <v>4263</v>
      </c>
    </row>
    <row r="4264" spans="23:24" x14ac:dyDescent="0.25">
      <c r="W4264" t="s">
        <v>5872</v>
      </c>
      <c r="X4264">
        <v>4264</v>
      </c>
    </row>
    <row r="4265" spans="23:24" x14ac:dyDescent="0.25">
      <c r="W4265" t="s">
        <v>5873</v>
      </c>
      <c r="X4265">
        <v>4265</v>
      </c>
    </row>
    <row r="4266" spans="23:24" x14ac:dyDescent="0.25">
      <c r="W4266" t="s">
        <v>5874</v>
      </c>
      <c r="X4266">
        <v>4266</v>
      </c>
    </row>
    <row r="4267" spans="23:24" x14ac:dyDescent="0.25">
      <c r="W4267" t="s">
        <v>5875</v>
      </c>
      <c r="X4267">
        <v>4267</v>
      </c>
    </row>
    <row r="4268" spans="23:24" x14ac:dyDescent="0.25">
      <c r="W4268" t="s">
        <v>5876</v>
      </c>
      <c r="X4268">
        <v>4268</v>
      </c>
    </row>
    <row r="4269" spans="23:24" x14ac:dyDescent="0.25">
      <c r="W4269" t="s">
        <v>5877</v>
      </c>
      <c r="X4269">
        <v>4269</v>
      </c>
    </row>
    <row r="4270" spans="23:24" x14ac:dyDescent="0.25">
      <c r="W4270" t="s">
        <v>5878</v>
      </c>
      <c r="X4270">
        <v>4270</v>
      </c>
    </row>
    <row r="4271" spans="23:24" x14ac:dyDescent="0.25">
      <c r="W4271" t="s">
        <v>5879</v>
      </c>
      <c r="X4271">
        <v>4271</v>
      </c>
    </row>
    <row r="4272" spans="23:24" x14ac:dyDescent="0.25">
      <c r="W4272" t="s">
        <v>5880</v>
      </c>
      <c r="X4272">
        <v>4272</v>
      </c>
    </row>
    <row r="4273" spans="23:24" x14ac:dyDescent="0.25">
      <c r="W4273" t="s">
        <v>5881</v>
      </c>
      <c r="X4273">
        <v>4273</v>
      </c>
    </row>
    <row r="4274" spans="23:24" x14ac:dyDescent="0.25">
      <c r="W4274" t="s">
        <v>5882</v>
      </c>
      <c r="X4274">
        <v>4274</v>
      </c>
    </row>
    <row r="4275" spans="23:24" x14ac:dyDescent="0.25">
      <c r="W4275" t="s">
        <v>5883</v>
      </c>
      <c r="X4275">
        <v>4275</v>
      </c>
    </row>
    <row r="4276" spans="23:24" x14ac:dyDescent="0.25">
      <c r="W4276" t="s">
        <v>5884</v>
      </c>
      <c r="X4276">
        <v>4276</v>
      </c>
    </row>
    <row r="4277" spans="23:24" x14ac:dyDescent="0.25">
      <c r="W4277" t="s">
        <v>5885</v>
      </c>
      <c r="X4277">
        <v>4277</v>
      </c>
    </row>
    <row r="4278" spans="23:24" x14ac:dyDescent="0.25">
      <c r="W4278" t="s">
        <v>5886</v>
      </c>
      <c r="X4278">
        <v>4278</v>
      </c>
    </row>
    <row r="4279" spans="23:24" x14ac:dyDescent="0.25">
      <c r="W4279" t="s">
        <v>5887</v>
      </c>
      <c r="X4279">
        <v>4279</v>
      </c>
    </row>
    <row r="4280" spans="23:24" x14ac:dyDescent="0.25">
      <c r="W4280" t="s">
        <v>5888</v>
      </c>
      <c r="X4280">
        <v>4280</v>
      </c>
    </row>
    <row r="4281" spans="23:24" x14ac:dyDescent="0.25">
      <c r="W4281" t="s">
        <v>5889</v>
      </c>
      <c r="X4281">
        <v>4281</v>
      </c>
    </row>
    <row r="4282" spans="23:24" x14ac:dyDescent="0.25">
      <c r="W4282" t="s">
        <v>5890</v>
      </c>
      <c r="X4282">
        <v>4282</v>
      </c>
    </row>
    <row r="4283" spans="23:24" x14ac:dyDescent="0.25">
      <c r="W4283" t="s">
        <v>5891</v>
      </c>
      <c r="X4283">
        <v>4283</v>
      </c>
    </row>
    <row r="4284" spans="23:24" x14ac:dyDescent="0.25">
      <c r="W4284" t="s">
        <v>5892</v>
      </c>
      <c r="X4284">
        <v>4284</v>
      </c>
    </row>
    <row r="4285" spans="23:24" x14ac:dyDescent="0.25">
      <c r="W4285" t="s">
        <v>5893</v>
      </c>
      <c r="X4285">
        <v>4285</v>
      </c>
    </row>
    <row r="4286" spans="23:24" x14ac:dyDescent="0.25">
      <c r="W4286" t="s">
        <v>5894</v>
      </c>
      <c r="X4286">
        <v>4286</v>
      </c>
    </row>
    <row r="4287" spans="23:24" x14ac:dyDescent="0.25">
      <c r="W4287" t="s">
        <v>5895</v>
      </c>
      <c r="X4287">
        <v>4287</v>
      </c>
    </row>
    <row r="4288" spans="23:24" x14ac:dyDescent="0.25">
      <c r="W4288" t="s">
        <v>5896</v>
      </c>
      <c r="X4288">
        <v>4288</v>
      </c>
    </row>
    <row r="4289" spans="23:24" x14ac:dyDescent="0.25">
      <c r="W4289" t="s">
        <v>5897</v>
      </c>
      <c r="X4289">
        <v>4289</v>
      </c>
    </row>
    <row r="4290" spans="23:24" x14ac:dyDescent="0.25">
      <c r="W4290" t="s">
        <v>5898</v>
      </c>
      <c r="X4290">
        <v>4290</v>
      </c>
    </row>
    <row r="4291" spans="23:24" x14ac:dyDescent="0.25">
      <c r="W4291" t="s">
        <v>5899</v>
      </c>
      <c r="X4291">
        <v>4291</v>
      </c>
    </row>
    <row r="4292" spans="23:24" x14ac:dyDescent="0.25">
      <c r="W4292" t="s">
        <v>5900</v>
      </c>
      <c r="X4292">
        <v>4292</v>
      </c>
    </row>
    <row r="4293" spans="23:24" x14ac:dyDescent="0.25">
      <c r="W4293" t="s">
        <v>5901</v>
      </c>
      <c r="X4293">
        <v>4293</v>
      </c>
    </row>
    <row r="4294" spans="23:24" x14ac:dyDescent="0.25">
      <c r="W4294" t="s">
        <v>5902</v>
      </c>
      <c r="X4294">
        <v>4294</v>
      </c>
    </row>
    <row r="4295" spans="23:24" x14ac:dyDescent="0.25">
      <c r="W4295" t="s">
        <v>5903</v>
      </c>
      <c r="X4295">
        <v>4295</v>
      </c>
    </row>
    <row r="4296" spans="23:24" x14ac:dyDescent="0.25">
      <c r="W4296" t="s">
        <v>5904</v>
      </c>
      <c r="X4296">
        <v>4296</v>
      </c>
    </row>
    <row r="4297" spans="23:24" x14ac:dyDescent="0.25">
      <c r="W4297" t="s">
        <v>5905</v>
      </c>
      <c r="X4297">
        <v>4297</v>
      </c>
    </row>
    <row r="4298" spans="23:24" x14ac:dyDescent="0.25">
      <c r="W4298" t="s">
        <v>5906</v>
      </c>
      <c r="X4298">
        <v>4298</v>
      </c>
    </row>
    <row r="4299" spans="23:24" x14ac:dyDescent="0.25">
      <c r="W4299" t="s">
        <v>5907</v>
      </c>
      <c r="X4299">
        <v>4299</v>
      </c>
    </row>
    <row r="4300" spans="23:24" x14ac:dyDescent="0.25">
      <c r="W4300" t="s">
        <v>5908</v>
      </c>
      <c r="X4300">
        <v>4300</v>
      </c>
    </row>
    <row r="4301" spans="23:24" x14ac:dyDescent="0.25">
      <c r="W4301" t="s">
        <v>5909</v>
      </c>
      <c r="X4301">
        <v>4301</v>
      </c>
    </row>
    <row r="4302" spans="23:24" x14ac:dyDescent="0.25">
      <c r="W4302" t="s">
        <v>5910</v>
      </c>
      <c r="X4302">
        <v>4302</v>
      </c>
    </row>
    <row r="4303" spans="23:24" x14ac:dyDescent="0.25">
      <c r="W4303" t="s">
        <v>5911</v>
      </c>
      <c r="X4303">
        <v>4303</v>
      </c>
    </row>
    <row r="4304" spans="23:24" x14ac:dyDescent="0.25">
      <c r="W4304" t="s">
        <v>5912</v>
      </c>
      <c r="X4304">
        <v>4304</v>
      </c>
    </row>
    <row r="4305" spans="23:24" x14ac:dyDescent="0.25">
      <c r="W4305" t="s">
        <v>5913</v>
      </c>
      <c r="X4305">
        <v>4305</v>
      </c>
    </row>
    <row r="4306" spans="23:24" x14ac:dyDescent="0.25">
      <c r="W4306" t="s">
        <v>5914</v>
      </c>
      <c r="X4306">
        <v>4306</v>
      </c>
    </row>
    <row r="4307" spans="23:24" x14ac:dyDescent="0.25">
      <c r="W4307" t="s">
        <v>5915</v>
      </c>
      <c r="X4307">
        <v>4307</v>
      </c>
    </row>
    <row r="4308" spans="23:24" x14ac:dyDescent="0.25">
      <c r="W4308" t="s">
        <v>5916</v>
      </c>
      <c r="X4308">
        <v>4308</v>
      </c>
    </row>
    <row r="4309" spans="23:24" x14ac:dyDescent="0.25">
      <c r="W4309" t="s">
        <v>5917</v>
      </c>
      <c r="X4309">
        <v>4309</v>
      </c>
    </row>
    <row r="4310" spans="23:24" x14ac:dyDescent="0.25">
      <c r="W4310" t="s">
        <v>5918</v>
      </c>
      <c r="X4310">
        <v>4310</v>
      </c>
    </row>
    <row r="4311" spans="23:24" x14ac:dyDescent="0.25">
      <c r="W4311" t="s">
        <v>5919</v>
      </c>
      <c r="X4311">
        <v>4311</v>
      </c>
    </row>
    <row r="4312" spans="23:24" x14ac:dyDescent="0.25">
      <c r="W4312" t="s">
        <v>5920</v>
      </c>
      <c r="X4312">
        <v>4312</v>
      </c>
    </row>
    <row r="4313" spans="23:24" x14ac:dyDescent="0.25">
      <c r="W4313" t="s">
        <v>5921</v>
      </c>
      <c r="X4313">
        <v>4313</v>
      </c>
    </row>
    <row r="4314" spans="23:24" x14ac:dyDescent="0.25">
      <c r="W4314" t="s">
        <v>5922</v>
      </c>
      <c r="X4314">
        <v>4314</v>
      </c>
    </row>
    <row r="4315" spans="23:24" x14ac:dyDescent="0.25">
      <c r="W4315" t="s">
        <v>5923</v>
      </c>
      <c r="X4315">
        <v>4315</v>
      </c>
    </row>
    <row r="4316" spans="23:24" x14ac:dyDescent="0.25">
      <c r="W4316" t="s">
        <v>5924</v>
      </c>
      <c r="X4316">
        <v>4316</v>
      </c>
    </row>
    <row r="4317" spans="23:24" x14ac:dyDescent="0.25">
      <c r="W4317" t="s">
        <v>5925</v>
      </c>
      <c r="X4317">
        <v>4317</v>
      </c>
    </row>
    <row r="4318" spans="23:24" x14ac:dyDescent="0.25">
      <c r="W4318" t="s">
        <v>5926</v>
      </c>
      <c r="X4318">
        <v>4318</v>
      </c>
    </row>
    <row r="4319" spans="23:24" x14ac:dyDescent="0.25">
      <c r="W4319" t="s">
        <v>5927</v>
      </c>
      <c r="X4319">
        <v>4319</v>
      </c>
    </row>
    <row r="4320" spans="23:24" x14ac:dyDescent="0.25">
      <c r="W4320" t="s">
        <v>5928</v>
      </c>
      <c r="X4320">
        <v>4320</v>
      </c>
    </row>
    <row r="4321" spans="23:24" x14ac:dyDescent="0.25">
      <c r="W4321" t="s">
        <v>5929</v>
      </c>
      <c r="X4321">
        <v>4321</v>
      </c>
    </row>
    <row r="4322" spans="23:24" x14ac:dyDescent="0.25">
      <c r="W4322" t="s">
        <v>5930</v>
      </c>
      <c r="X4322">
        <v>4322</v>
      </c>
    </row>
    <row r="4323" spans="23:24" x14ac:dyDescent="0.25">
      <c r="W4323" t="s">
        <v>5931</v>
      </c>
      <c r="X4323">
        <v>4323</v>
      </c>
    </row>
    <row r="4324" spans="23:24" x14ac:dyDescent="0.25">
      <c r="W4324" t="s">
        <v>5932</v>
      </c>
      <c r="X4324">
        <v>4324</v>
      </c>
    </row>
    <row r="4325" spans="23:24" x14ac:dyDescent="0.25">
      <c r="W4325" t="s">
        <v>5933</v>
      </c>
      <c r="X4325">
        <v>4325</v>
      </c>
    </row>
    <row r="4326" spans="23:24" x14ac:dyDescent="0.25">
      <c r="W4326" t="s">
        <v>5934</v>
      </c>
      <c r="X4326">
        <v>4326</v>
      </c>
    </row>
    <row r="4327" spans="23:24" x14ac:dyDescent="0.25">
      <c r="W4327" t="s">
        <v>5935</v>
      </c>
      <c r="X4327">
        <v>4327</v>
      </c>
    </row>
    <row r="4328" spans="23:24" x14ac:dyDescent="0.25">
      <c r="W4328" t="s">
        <v>5936</v>
      </c>
      <c r="X4328">
        <v>4328</v>
      </c>
    </row>
    <row r="4329" spans="23:24" x14ac:dyDescent="0.25">
      <c r="W4329" t="s">
        <v>5937</v>
      </c>
      <c r="X4329">
        <v>4329</v>
      </c>
    </row>
    <row r="4330" spans="23:24" x14ac:dyDescent="0.25">
      <c r="W4330" t="s">
        <v>5938</v>
      </c>
      <c r="X4330">
        <v>4330</v>
      </c>
    </row>
    <row r="4331" spans="23:24" x14ac:dyDescent="0.25">
      <c r="W4331" t="s">
        <v>5939</v>
      </c>
      <c r="X4331">
        <v>4331</v>
      </c>
    </row>
    <row r="4332" spans="23:24" x14ac:dyDescent="0.25">
      <c r="W4332" t="s">
        <v>5940</v>
      </c>
      <c r="X4332">
        <v>4332</v>
      </c>
    </row>
    <row r="4333" spans="23:24" x14ac:dyDescent="0.25">
      <c r="W4333" t="s">
        <v>5941</v>
      </c>
      <c r="X4333">
        <v>4333</v>
      </c>
    </row>
    <row r="4334" spans="23:24" x14ac:dyDescent="0.25">
      <c r="W4334" t="s">
        <v>5942</v>
      </c>
      <c r="X4334">
        <v>4334</v>
      </c>
    </row>
    <row r="4335" spans="23:24" x14ac:dyDescent="0.25">
      <c r="W4335" t="s">
        <v>5943</v>
      </c>
      <c r="X4335">
        <v>4335</v>
      </c>
    </row>
    <row r="4336" spans="23:24" x14ac:dyDescent="0.25">
      <c r="W4336" t="s">
        <v>5944</v>
      </c>
      <c r="X4336">
        <v>4336</v>
      </c>
    </row>
    <row r="4337" spans="23:24" x14ac:dyDescent="0.25">
      <c r="W4337" t="s">
        <v>5945</v>
      </c>
      <c r="X4337">
        <v>4337</v>
      </c>
    </row>
    <row r="4338" spans="23:24" x14ac:dyDescent="0.25">
      <c r="W4338" t="s">
        <v>5946</v>
      </c>
      <c r="X4338">
        <v>4338</v>
      </c>
    </row>
    <row r="4339" spans="23:24" x14ac:dyDescent="0.25">
      <c r="W4339" t="s">
        <v>5947</v>
      </c>
      <c r="X4339">
        <v>4339</v>
      </c>
    </row>
    <row r="4340" spans="23:24" x14ac:dyDescent="0.25">
      <c r="W4340" t="s">
        <v>5948</v>
      </c>
      <c r="X4340">
        <v>4340</v>
      </c>
    </row>
    <row r="4341" spans="23:24" x14ac:dyDescent="0.25">
      <c r="W4341" t="s">
        <v>5949</v>
      </c>
      <c r="X4341">
        <v>4341</v>
      </c>
    </row>
    <row r="4342" spans="23:24" x14ac:dyDescent="0.25">
      <c r="W4342" t="s">
        <v>5950</v>
      </c>
      <c r="X4342">
        <v>4342</v>
      </c>
    </row>
    <row r="4343" spans="23:24" x14ac:dyDescent="0.25">
      <c r="W4343" t="s">
        <v>5951</v>
      </c>
      <c r="X4343">
        <v>4343</v>
      </c>
    </row>
    <row r="4344" spans="23:24" x14ac:dyDescent="0.25">
      <c r="W4344" t="s">
        <v>5952</v>
      </c>
      <c r="X4344">
        <v>4344</v>
      </c>
    </row>
    <row r="4345" spans="23:24" x14ac:dyDescent="0.25">
      <c r="W4345" t="s">
        <v>5953</v>
      </c>
      <c r="X4345">
        <v>4345</v>
      </c>
    </row>
    <row r="4346" spans="23:24" x14ac:dyDescent="0.25">
      <c r="W4346" t="s">
        <v>5954</v>
      </c>
      <c r="X4346">
        <v>4346</v>
      </c>
    </row>
    <row r="4347" spans="23:24" x14ac:dyDescent="0.25">
      <c r="W4347" t="s">
        <v>5955</v>
      </c>
      <c r="X4347">
        <v>4347</v>
      </c>
    </row>
    <row r="4348" spans="23:24" x14ac:dyDescent="0.25">
      <c r="W4348" t="s">
        <v>5956</v>
      </c>
      <c r="X4348">
        <v>4348</v>
      </c>
    </row>
    <row r="4349" spans="23:24" x14ac:dyDescent="0.25">
      <c r="W4349" t="s">
        <v>5957</v>
      </c>
      <c r="X4349">
        <v>4349</v>
      </c>
    </row>
    <row r="4350" spans="23:24" x14ac:dyDescent="0.25">
      <c r="W4350" t="s">
        <v>5958</v>
      </c>
      <c r="X4350">
        <v>4350</v>
      </c>
    </row>
    <row r="4351" spans="23:24" x14ac:dyDescent="0.25">
      <c r="W4351" t="s">
        <v>5959</v>
      </c>
      <c r="X4351">
        <v>4351</v>
      </c>
    </row>
    <row r="4352" spans="23:24" x14ac:dyDescent="0.25">
      <c r="W4352" t="s">
        <v>5960</v>
      </c>
      <c r="X4352">
        <v>4352</v>
      </c>
    </row>
    <row r="4353" spans="23:24" x14ac:dyDescent="0.25">
      <c r="W4353" t="s">
        <v>5961</v>
      </c>
      <c r="X4353">
        <v>4353</v>
      </c>
    </row>
    <row r="4354" spans="23:24" x14ac:dyDescent="0.25">
      <c r="W4354" t="s">
        <v>5962</v>
      </c>
      <c r="X4354">
        <v>4354</v>
      </c>
    </row>
    <row r="4355" spans="23:24" x14ac:dyDescent="0.25">
      <c r="W4355" t="s">
        <v>5963</v>
      </c>
      <c r="X4355">
        <v>4355</v>
      </c>
    </row>
    <row r="4356" spans="23:24" x14ac:dyDescent="0.25">
      <c r="W4356" t="s">
        <v>5964</v>
      </c>
      <c r="X4356">
        <v>4356</v>
      </c>
    </row>
    <row r="4357" spans="23:24" x14ac:dyDescent="0.25">
      <c r="W4357" t="s">
        <v>5965</v>
      </c>
      <c r="X4357">
        <v>4357</v>
      </c>
    </row>
    <row r="4358" spans="23:24" x14ac:dyDescent="0.25">
      <c r="W4358" t="s">
        <v>5966</v>
      </c>
      <c r="X4358">
        <v>4358</v>
      </c>
    </row>
    <row r="4359" spans="23:24" x14ac:dyDescent="0.25">
      <c r="W4359" t="s">
        <v>5967</v>
      </c>
      <c r="X4359">
        <v>4359</v>
      </c>
    </row>
    <row r="4360" spans="23:24" x14ac:dyDescent="0.25">
      <c r="W4360" t="s">
        <v>5968</v>
      </c>
      <c r="X4360">
        <v>4360</v>
      </c>
    </row>
    <row r="4361" spans="23:24" x14ac:dyDescent="0.25">
      <c r="W4361" t="s">
        <v>5969</v>
      </c>
      <c r="X4361">
        <v>4361</v>
      </c>
    </row>
    <row r="4362" spans="23:24" x14ac:dyDescent="0.25">
      <c r="W4362" t="s">
        <v>5970</v>
      </c>
      <c r="X4362">
        <v>4362</v>
      </c>
    </row>
    <row r="4363" spans="23:24" x14ac:dyDescent="0.25">
      <c r="W4363" t="s">
        <v>5971</v>
      </c>
      <c r="X4363">
        <v>4363</v>
      </c>
    </row>
    <row r="4364" spans="23:24" x14ac:dyDescent="0.25">
      <c r="W4364" t="s">
        <v>5972</v>
      </c>
      <c r="X4364">
        <v>4364</v>
      </c>
    </row>
    <row r="4365" spans="23:24" x14ac:dyDescent="0.25">
      <c r="W4365" t="s">
        <v>5973</v>
      </c>
      <c r="X4365">
        <v>4365</v>
      </c>
    </row>
    <row r="4366" spans="23:24" x14ac:dyDescent="0.25">
      <c r="W4366" t="s">
        <v>5974</v>
      </c>
      <c r="X4366">
        <v>4366</v>
      </c>
    </row>
    <row r="4367" spans="23:24" x14ac:dyDescent="0.25">
      <c r="W4367" t="s">
        <v>5975</v>
      </c>
      <c r="X4367">
        <v>4367</v>
      </c>
    </row>
    <row r="4368" spans="23:24" x14ac:dyDescent="0.25">
      <c r="W4368" t="s">
        <v>5976</v>
      </c>
      <c r="X4368">
        <v>4368</v>
      </c>
    </row>
    <row r="4369" spans="23:24" x14ac:dyDescent="0.25">
      <c r="W4369" t="s">
        <v>5977</v>
      </c>
      <c r="X4369">
        <v>4369</v>
      </c>
    </row>
    <row r="4370" spans="23:24" x14ac:dyDescent="0.25">
      <c r="W4370" t="s">
        <v>5978</v>
      </c>
      <c r="X4370">
        <v>4370</v>
      </c>
    </row>
    <row r="4371" spans="23:24" x14ac:dyDescent="0.25">
      <c r="W4371" t="s">
        <v>5979</v>
      </c>
      <c r="X4371">
        <v>4371</v>
      </c>
    </row>
    <row r="4372" spans="23:24" x14ac:dyDescent="0.25">
      <c r="W4372" t="s">
        <v>5980</v>
      </c>
      <c r="X4372">
        <v>4372</v>
      </c>
    </row>
    <row r="4373" spans="23:24" x14ac:dyDescent="0.25">
      <c r="W4373" t="s">
        <v>5981</v>
      </c>
      <c r="X4373">
        <v>4373</v>
      </c>
    </row>
    <row r="4374" spans="23:24" x14ac:dyDescent="0.25">
      <c r="W4374" t="s">
        <v>5982</v>
      </c>
      <c r="X4374">
        <v>4374</v>
      </c>
    </row>
    <row r="4375" spans="23:24" x14ac:dyDescent="0.25">
      <c r="W4375" t="s">
        <v>5983</v>
      </c>
      <c r="X4375">
        <v>4375</v>
      </c>
    </row>
    <row r="4376" spans="23:24" x14ac:dyDescent="0.25">
      <c r="W4376" t="s">
        <v>5984</v>
      </c>
      <c r="X4376">
        <v>4376</v>
      </c>
    </row>
    <row r="4377" spans="23:24" x14ac:dyDescent="0.25">
      <c r="W4377" t="s">
        <v>5985</v>
      </c>
      <c r="X4377">
        <v>4377</v>
      </c>
    </row>
    <row r="4378" spans="23:24" x14ac:dyDescent="0.25">
      <c r="W4378" t="s">
        <v>5986</v>
      </c>
      <c r="X4378">
        <v>4378</v>
      </c>
    </row>
    <row r="4379" spans="23:24" x14ac:dyDescent="0.25">
      <c r="W4379" t="s">
        <v>5987</v>
      </c>
      <c r="X4379">
        <v>4379</v>
      </c>
    </row>
    <row r="4380" spans="23:24" x14ac:dyDescent="0.25">
      <c r="W4380" t="s">
        <v>5988</v>
      </c>
      <c r="X4380">
        <v>4380</v>
      </c>
    </row>
    <row r="4381" spans="23:24" x14ac:dyDescent="0.25">
      <c r="W4381" t="s">
        <v>5989</v>
      </c>
      <c r="X4381">
        <v>4381</v>
      </c>
    </row>
    <row r="4382" spans="23:24" x14ac:dyDescent="0.25">
      <c r="W4382" t="s">
        <v>5990</v>
      </c>
      <c r="X4382">
        <v>4382</v>
      </c>
    </row>
    <row r="4383" spans="23:24" x14ac:dyDescent="0.25">
      <c r="W4383" t="s">
        <v>5991</v>
      </c>
      <c r="X4383">
        <v>4383</v>
      </c>
    </row>
    <row r="4384" spans="23:24" x14ac:dyDescent="0.25">
      <c r="W4384" t="s">
        <v>5992</v>
      </c>
      <c r="X4384">
        <v>4384</v>
      </c>
    </row>
    <row r="4385" spans="23:24" x14ac:dyDescent="0.25">
      <c r="W4385" t="s">
        <v>5993</v>
      </c>
      <c r="X4385">
        <v>4385</v>
      </c>
    </row>
    <row r="4386" spans="23:24" x14ac:dyDescent="0.25">
      <c r="W4386" t="s">
        <v>5994</v>
      </c>
      <c r="X4386">
        <v>4386</v>
      </c>
    </row>
    <row r="4387" spans="23:24" x14ac:dyDescent="0.25">
      <c r="W4387" t="s">
        <v>5995</v>
      </c>
      <c r="X4387">
        <v>4387</v>
      </c>
    </row>
    <row r="4388" spans="23:24" x14ac:dyDescent="0.25">
      <c r="W4388" t="s">
        <v>5996</v>
      </c>
      <c r="X4388">
        <v>4388</v>
      </c>
    </row>
    <row r="4389" spans="23:24" x14ac:dyDescent="0.25">
      <c r="W4389" t="s">
        <v>5997</v>
      </c>
      <c r="X4389">
        <v>4389</v>
      </c>
    </row>
    <row r="4390" spans="23:24" x14ac:dyDescent="0.25">
      <c r="W4390" t="s">
        <v>5998</v>
      </c>
      <c r="X4390">
        <v>4390</v>
      </c>
    </row>
    <row r="4391" spans="23:24" x14ac:dyDescent="0.25">
      <c r="W4391" t="s">
        <v>5999</v>
      </c>
      <c r="X4391">
        <v>4391</v>
      </c>
    </row>
    <row r="4392" spans="23:24" x14ac:dyDescent="0.25">
      <c r="W4392" t="s">
        <v>6000</v>
      </c>
      <c r="X4392">
        <v>4392</v>
      </c>
    </row>
    <row r="4393" spans="23:24" x14ac:dyDescent="0.25">
      <c r="W4393" t="s">
        <v>6001</v>
      </c>
      <c r="X4393">
        <v>4393</v>
      </c>
    </row>
    <row r="4394" spans="23:24" x14ac:dyDescent="0.25">
      <c r="W4394" t="s">
        <v>6002</v>
      </c>
      <c r="X4394">
        <v>4394</v>
      </c>
    </row>
    <row r="4395" spans="23:24" x14ac:dyDescent="0.25">
      <c r="W4395" t="s">
        <v>6003</v>
      </c>
      <c r="X4395">
        <v>4395</v>
      </c>
    </row>
    <row r="4396" spans="23:24" x14ac:dyDescent="0.25">
      <c r="W4396" t="s">
        <v>6004</v>
      </c>
      <c r="X4396">
        <v>4396</v>
      </c>
    </row>
    <row r="4397" spans="23:24" x14ac:dyDescent="0.25">
      <c r="W4397" t="s">
        <v>6005</v>
      </c>
      <c r="X4397">
        <v>4397</v>
      </c>
    </row>
    <row r="4398" spans="23:24" x14ac:dyDescent="0.25">
      <c r="W4398" t="s">
        <v>6006</v>
      </c>
      <c r="X4398">
        <v>4398</v>
      </c>
    </row>
    <row r="4399" spans="23:24" x14ac:dyDescent="0.25">
      <c r="W4399" t="s">
        <v>6007</v>
      </c>
      <c r="X4399">
        <v>4399</v>
      </c>
    </row>
    <row r="4400" spans="23:24" x14ac:dyDescent="0.25">
      <c r="W4400" t="s">
        <v>6008</v>
      </c>
      <c r="X4400">
        <v>4400</v>
      </c>
    </row>
    <row r="4401" spans="23:24" x14ac:dyDescent="0.25">
      <c r="W4401" t="s">
        <v>6009</v>
      </c>
      <c r="X4401">
        <v>4401</v>
      </c>
    </row>
    <row r="4402" spans="23:24" x14ac:dyDescent="0.25">
      <c r="W4402" t="s">
        <v>6010</v>
      </c>
      <c r="X4402">
        <v>4402</v>
      </c>
    </row>
    <row r="4403" spans="23:24" x14ac:dyDescent="0.25">
      <c r="W4403" t="s">
        <v>6011</v>
      </c>
      <c r="X4403">
        <v>4403</v>
      </c>
    </row>
    <row r="4404" spans="23:24" x14ac:dyDescent="0.25">
      <c r="W4404" t="s">
        <v>6012</v>
      </c>
      <c r="X4404">
        <v>4404</v>
      </c>
    </row>
    <row r="4405" spans="23:24" x14ac:dyDescent="0.25">
      <c r="W4405" t="s">
        <v>6013</v>
      </c>
      <c r="X4405">
        <v>4405</v>
      </c>
    </row>
    <row r="4406" spans="23:24" x14ac:dyDescent="0.25">
      <c r="W4406" t="s">
        <v>6014</v>
      </c>
      <c r="X4406">
        <v>4406</v>
      </c>
    </row>
    <row r="4407" spans="23:24" x14ac:dyDescent="0.25">
      <c r="W4407" t="s">
        <v>6015</v>
      </c>
      <c r="X4407">
        <v>4407</v>
      </c>
    </row>
    <row r="4408" spans="23:24" x14ac:dyDescent="0.25">
      <c r="W4408" t="s">
        <v>6016</v>
      </c>
      <c r="X4408">
        <v>4408</v>
      </c>
    </row>
    <row r="4409" spans="23:24" x14ac:dyDescent="0.25">
      <c r="W4409" t="s">
        <v>6017</v>
      </c>
      <c r="X4409">
        <v>4409</v>
      </c>
    </row>
    <row r="4410" spans="23:24" x14ac:dyDescent="0.25">
      <c r="W4410" t="s">
        <v>6018</v>
      </c>
      <c r="X4410">
        <v>4410</v>
      </c>
    </row>
    <row r="4411" spans="23:24" x14ac:dyDescent="0.25">
      <c r="W4411" t="s">
        <v>6019</v>
      </c>
      <c r="X4411">
        <v>4411</v>
      </c>
    </row>
    <row r="4412" spans="23:24" x14ac:dyDescent="0.25">
      <c r="W4412" t="s">
        <v>6020</v>
      </c>
      <c r="X4412">
        <v>4412</v>
      </c>
    </row>
    <row r="4413" spans="23:24" x14ac:dyDescent="0.25">
      <c r="W4413" t="s">
        <v>6021</v>
      </c>
      <c r="X4413">
        <v>4413</v>
      </c>
    </row>
    <row r="4414" spans="23:24" x14ac:dyDescent="0.25">
      <c r="W4414" t="s">
        <v>6022</v>
      </c>
      <c r="X4414">
        <v>4414</v>
      </c>
    </row>
    <row r="4415" spans="23:24" x14ac:dyDescent="0.25">
      <c r="W4415" t="s">
        <v>6023</v>
      </c>
      <c r="X4415">
        <v>4415</v>
      </c>
    </row>
    <row r="4416" spans="23:24" x14ac:dyDescent="0.25">
      <c r="W4416" t="s">
        <v>6024</v>
      </c>
      <c r="X4416">
        <v>4416</v>
      </c>
    </row>
    <row r="4417" spans="23:24" x14ac:dyDescent="0.25">
      <c r="W4417" t="s">
        <v>6025</v>
      </c>
      <c r="X4417">
        <v>4417</v>
      </c>
    </row>
    <row r="4418" spans="23:24" x14ac:dyDescent="0.25">
      <c r="W4418" t="s">
        <v>6026</v>
      </c>
      <c r="X4418">
        <v>4418</v>
      </c>
    </row>
    <row r="4419" spans="23:24" x14ac:dyDescent="0.25">
      <c r="W4419" t="s">
        <v>6027</v>
      </c>
      <c r="X4419">
        <v>4419</v>
      </c>
    </row>
    <row r="4420" spans="23:24" x14ac:dyDescent="0.25">
      <c r="W4420" t="s">
        <v>6028</v>
      </c>
      <c r="X4420">
        <v>4420</v>
      </c>
    </row>
    <row r="4421" spans="23:24" x14ac:dyDescent="0.25">
      <c r="W4421" t="s">
        <v>6029</v>
      </c>
      <c r="X4421">
        <v>4421</v>
      </c>
    </row>
    <row r="4422" spans="23:24" x14ac:dyDescent="0.25">
      <c r="W4422" t="s">
        <v>6030</v>
      </c>
      <c r="X4422">
        <v>4422</v>
      </c>
    </row>
    <row r="4423" spans="23:24" x14ac:dyDescent="0.25">
      <c r="W4423" t="s">
        <v>6031</v>
      </c>
      <c r="X4423">
        <v>4423</v>
      </c>
    </row>
    <row r="4424" spans="23:24" x14ac:dyDescent="0.25">
      <c r="W4424" t="s">
        <v>6032</v>
      </c>
      <c r="X4424">
        <v>4424</v>
      </c>
    </row>
    <row r="4425" spans="23:24" x14ac:dyDescent="0.25">
      <c r="W4425" t="s">
        <v>6033</v>
      </c>
      <c r="X4425">
        <v>4425</v>
      </c>
    </row>
    <row r="4426" spans="23:24" x14ac:dyDescent="0.25">
      <c r="W4426" t="s">
        <v>6034</v>
      </c>
      <c r="X4426">
        <v>4426</v>
      </c>
    </row>
    <row r="4427" spans="23:24" x14ac:dyDescent="0.25">
      <c r="W4427" t="s">
        <v>6035</v>
      </c>
      <c r="X4427">
        <v>4427</v>
      </c>
    </row>
    <row r="4428" spans="23:24" x14ac:dyDescent="0.25">
      <c r="W4428" t="s">
        <v>6036</v>
      </c>
      <c r="X4428">
        <v>4428</v>
      </c>
    </row>
    <row r="4429" spans="23:24" x14ac:dyDescent="0.25">
      <c r="W4429" t="s">
        <v>6037</v>
      </c>
      <c r="X4429">
        <v>4429</v>
      </c>
    </row>
    <row r="4430" spans="23:24" x14ac:dyDescent="0.25">
      <c r="W4430" t="s">
        <v>6038</v>
      </c>
      <c r="X4430">
        <v>4430</v>
      </c>
    </row>
    <row r="4431" spans="23:24" x14ac:dyDescent="0.25">
      <c r="W4431" t="s">
        <v>6039</v>
      </c>
      <c r="X4431">
        <v>4431</v>
      </c>
    </row>
    <row r="4432" spans="23:24" x14ac:dyDescent="0.25">
      <c r="W4432" t="s">
        <v>6040</v>
      </c>
      <c r="X4432">
        <v>4432</v>
      </c>
    </row>
    <row r="4433" spans="23:24" x14ac:dyDescent="0.25">
      <c r="W4433" t="s">
        <v>6041</v>
      </c>
      <c r="X4433">
        <v>4433</v>
      </c>
    </row>
    <row r="4434" spans="23:24" x14ac:dyDescent="0.25">
      <c r="W4434" t="s">
        <v>6042</v>
      </c>
      <c r="X4434">
        <v>4434</v>
      </c>
    </row>
    <row r="4435" spans="23:24" x14ac:dyDescent="0.25">
      <c r="W4435" t="s">
        <v>6043</v>
      </c>
      <c r="X4435">
        <v>4435</v>
      </c>
    </row>
    <row r="4436" spans="23:24" x14ac:dyDescent="0.25">
      <c r="W4436" t="s">
        <v>6044</v>
      </c>
      <c r="X4436">
        <v>4436</v>
      </c>
    </row>
    <row r="4437" spans="23:24" x14ac:dyDescent="0.25">
      <c r="W4437" t="s">
        <v>6045</v>
      </c>
      <c r="X4437">
        <v>4437</v>
      </c>
    </row>
    <row r="4438" spans="23:24" x14ac:dyDescent="0.25">
      <c r="W4438" t="s">
        <v>6046</v>
      </c>
      <c r="X4438">
        <v>4438</v>
      </c>
    </row>
    <row r="4439" spans="23:24" x14ac:dyDescent="0.25">
      <c r="W4439" t="s">
        <v>6047</v>
      </c>
      <c r="X4439">
        <v>4439</v>
      </c>
    </row>
    <row r="4440" spans="23:24" x14ac:dyDescent="0.25">
      <c r="W4440" t="s">
        <v>6048</v>
      </c>
      <c r="X4440">
        <v>4440</v>
      </c>
    </row>
    <row r="4441" spans="23:24" x14ac:dyDescent="0.25">
      <c r="W4441" t="s">
        <v>6049</v>
      </c>
      <c r="X4441">
        <v>4441</v>
      </c>
    </row>
    <row r="4442" spans="23:24" x14ac:dyDescent="0.25">
      <c r="W4442" t="s">
        <v>6050</v>
      </c>
      <c r="X4442">
        <v>4442</v>
      </c>
    </row>
    <row r="4443" spans="23:24" x14ac:dyDescent="0.25">
      <c r="W4443" t="s">
        <v>6051</v>
      </c>
      <c r="X4443">
        <v>4443</v>
      </c>
    </row>
    <row r="4444" spans="23:24" x14ac:dyDescent="0.25">
      <c r="W4444" t="s">
        <v>6052</v>
      </c>
      <c r="X4444">
        <v>4444</v>
      </c>
    </row>
    <row r="4445" spans="23:24" x14ac:dyDescent="0.25">
      <c r="W4445" t="s">
        <v>6053</v>
      </c>
      <c r="X4445">
        <v>4445</v>
      </c>
    </row>
    <row r="4446" spans="23:24" x14ac:dyDescent="0.25">
      <c r="W4446" t="s">
        <v>6054</v>
      </c>
      <c r="X4446">
        <v>4446</v>
      </c>
    </row>
    <row r="4447" spans="23:24" x14ac:dyDescent="0.25">
      <c r="W4447" t="s">
        <v>6055</v>
      </c>
      <c r="X4447">
        <v>4447</v>
      </c>
    </row>
    <row r="4448" spans="23:24" x14ac:dyDescent="0.25">
      <c r="W4448" t="s">
        <v>6056</v>
      </c>
      <c r="X4448">
        <v>4448</v>
      </c>
    </row>
    <row r="4449" spans="23:24" x14ac:dyDescent="0.25">
      <c r="W4449" t="s">
        <v>6057</v>
      </c>
      <c r="X4449">
        <v>4449</v>
      </c>
    </row>
    <row r="4450" spans="23:24" x14ac:dyDescent="0.25">
      <c r="W4450" t="s">
        <v>6058</v>
      </c>
      <c r="X4450">
        <v>4450</v>
      </c>
    </row>
    <row r="4451" spans="23:24" x14ac:dyDescent="0.25">
      <c r="W4451" t="s">
        <v>6059</v>
      </c>
      <c r="X4451">
        <v>4451</v>
      </c>
    </row>
    <row r="4452" spans="23:24" x14ac:dyDescent="0.25">
      <c r="W4452" t="s">
        <v>6060</v>
      </c>
      <c r="X4452">
        <v>4452</v>
      </c>
    </row>
    <row r="4453" spans="23:24" x14ac:dyDescent="0.25">
      <c r="W4453" t="s">
        <v>6061</v>
      </c>
      <c r="X4453">
        <v>4453</v>
      </c>
    </row>
    <row r="4454" spans="23:24" x14ac:dyDescent="0.25">
      <c r="W4454" t="s">
        <v>6062</v>
      </c>
      <c r="X4454">
        <v>4454</v>
      </c>
    </row>
    <row r="4455" spans="23:24" x14ac:dyDescent="0.25">
      <c r="W4455" t="s">
        <v>6063</v>
      </c>
      <c r="X4455">
        <v>4455</v>
      </c>
    </row>
    <row r="4456" spans="23:24" x14ac:dyDescent="0.25">
      <c r="W4456" t="s">
        <v>6064</v>
      </c>
      <c r="X4456">
        <v>4456</v>
      </c>
    </row>
    <row r="4457" spans="23:24" x14ac:dyDescent="0.25">
      <c r="W4457" t="s">
        <v>6065</v>
      </c>
      <c r="X4457">
        <v>4457</v>
      </c>
    </row>
    <row r="4458" spans="23:24" x14ac:dyDescent="0.25">
      <c r="W4458" t="s">
        <v>6066</v>
      </c>
      <c r="X4458">
        <v>4458</v>
      </c>
    </row>
    <row r="4459" spans="23:24" x14ac:dyDescent="0.25">
      <c r="W4459" t="s">
        <v>6067</v>
      </c>
      <c r="X4459">
        <v>4459</v>
      </c>
    </row>
    <row r="4460" spans="23:24" x14ac:dyDescent="0.25">
      <c r="W4460" t="s">
        <v>6068</v>
      </c>
      <c r="X4460">
        <v>4460</v>
      </c>
    </row>
    <row r="4461" spans="23:24" x14ac:dyDescent="0.25">
      <c r="W4461" t="s">
        <v>6069</v>
      </c>
      <c r="X4461">
        <v>4461</v>
      </c>
    </row>
    <row r="4462" spans="23:24" x14ac:dyDescent="0.25">
      <c r="W4462" t="s">
        <v>6070</v>
      </c>
      <c r="X4462">
        <v>4462</v>
      </c>
    </row>
    <row r="4463" spans="23:24" x14ac:dyDescent="0.25">
      <c r="W4463" t="s">
        <v>6071</v>
      </c>
      <c r="X4463">
        <v>4463</v>
      </c>
    </row>
    <row r="4464" spans="23:24" x14ac:dyDescent="0.25">
      <c r="W4464" t="s">
        <v>6072</v>
      </c>
      <c r="X4464">
        <v>4464</v>
      </c>
    </row>
    <row r="4465" spans="23:24" x14ac:dyDescent="0.25">
      <c r="W4465" t="s">
        <v>6073</v>
      </c>
      <c r="X4465">
        <v>4465</v>
      </c>
    </row>
    <row r="4466" spans="23:24" x14ac:dyDescent="0.25">
      <c r="W4466" t="s">
        <v>6074</v>
      </c>
      <c r="X4466">
        <v>4466</v>
      </c>
    </row>
    <row r="4467" spans="23:24" x14ac:dyDescent="0.25">
      <c r="W4467" t="s">
        <v>6075</v>
      </c>
      <c r="X4467">
        <v>4467</v>
      </c>
    </row>
    <row r="4468" spans="23:24" x14ac:dyDescent="0.25">
      <c r="W4468" t="s">
        <v>6076</v>
      </c>
      <c r="X4468">
        <v>4468</v>
      </c>
    </row>
    <row r="4469" spans="23:24" x14ac:dyDescent="0.25">
      <c r="W4469" t="s">
        <v>6077</v>
      </c>
      <c r="X4469">
        <v>4469</v>
      </c>
    </row>
    <row r="4470" spans="23:24" x14ac:dyDescent="0.25">
      <c r="W4470" t="s">
        <v>6078</v>
      </c>
      <c r="X4470">
        <v>4470</v>
      </c>
    </row>
    <row r="4471" spans="23:24" x14ac:dyDescent="0.25">
      <c r="W4471" t="s">
        <v>6079</v>
      </c>
      <c r="X4471">
        <v>4471</v>
      </c>
    </row>
    <row r="4472" spans="23:24" x14ac:dyDescent="0.25">
      <c r="W4472" t="s">
        <v>6080</v>
      </c>
      <c r="X4472">
        <v>4472</v>
      </c>
    </row>
    <row r="4473" spans="23:24" x14ac:dyDescent="0.25">
      <c r="W4473" t="s">
        <v>6081</v>
      </c>
      <c r="X4473">
        <v>4473</v>
      </c>
    </row>
    <row r="4474" spans="23:24" x14ac:dyDescent="0.25">
      <c r="W4474" t="s">
        <v>6082</v>
      </c>
      <c r="X4474">
        <v>4474</v>
      </c>
    </row>
    <row r="4475" spans="23:24" x14ac:dyDescent="0.25">
      <c r="W4475" t="s">
        <v>6083</v>
      </c>
      <c r="X4475">
        <v>4475</v>
      </c>
    </row>
    <row r="4476" spans="23:24" x14ac:dyDescent="0.25">
      <c r="W4476" t="s">
        <v>6084</v>
      </c>
      <c r="X4476">
        <v>4476</v>
      </c>
    </row>
    <row r="4477" spans="23:24" x14ac:dyDescent="0.25">
      <c r="W4477" t="s">
        <v>6085</v>
      </c>
      <c r="X4477">
        <v>4477</v>
      </c>
    </row>
    <row r="4478" spans="23:24" x14ac:dyDescent="0.25">
      <c r="W4478" t="s">
        <v>6086</v>
      </c>
      <c r="X4478">
        <v>4478</v>
      </c>
    </row>
    <row r="4479" spans="23:24" x14ac:dyDescent="0.25">
      <c r="W4479" t="s">
        <v>6087</v>
      </c>
      <c r="X4479">
        <v>4479</v>
      </c>
    </row>
    <row r="4480" spans="23:24" x14ac:dyDescent="0.25">
      <c r="W4480" t="s">
        <v>6088</v>
      </c>
      <c r="X4480">
        <v>4480</v>
      </c>
    </row>
    <row r="4481" spans="23:24" x14ac:dyDescent="0.25">
      <c r="W4481" t="s">
        <v>6089</v>
      </c>
      <c r="X4481">
        <v>4481</v>
      </c>
    </row>
    <row r="4482" spans="23:24" x14ac:dyDescent="0.25">
      <c r="W4482" t="s">
        <v>6090</v>
      </c>
      <c r="X4482">
        <v>4482</v>
      </c>
    </row>
    <row r="4483" spans="23:24" x14ac:dyDescent="0.25">
      <c r="W4483" t="s">
        <v>6091</v>
      </c>
      <c r="X4483">
        <v>4483</v>
      </c>
    </row>
    <row r="4484" spans="23:24" x14ac:dyDescent="0.25">
      <c r="W4484" t="s">
        <v>6092</v>
      </c>
      <c r="X4484">
        <v>4484</v>
      </c>
    </row>
    <row r="4485" spans="23:24" x14ac:dyDescent="0.25">
      <c r="W4485" t="s">
        <v>6093</v>
      </c>
      <c r="X4485">
        <v>4485</v>
      </c>
    </row>
    <row r="4486" spans="23:24" x14ac:dyDescent="0.25">
      <c r="W4486" t="s">
        <v>6094</v>
      </c>
      <c r="X4486">
        <v>4486</v>
      </c>
    </row>
    <row r="4487" spans="23:24" x14ac:dyDescent="0.25">
      <c r="W4487" t="s">
        <v>6095</v>
      </c>
      <c r="X4487">
        <v>4487</v>
      </c>
    </row>
    <row r="4488" spans="23:24" x14ac:dyDescent="0.25">
      <c r="W4488" t="s">
        <v>6096</v>
      </c>
      <c r="X4488">
        <v>4488</v>
      </c>
    </row>
    <row r="4489" spans="23:24" x14ac:dyDescent="0.25">
      <c r="W4489" t="s">
        <v>6097</v>
      </c>
      <c r="X4489">
        <v>4489</v>
      </c>
    </row>
    <row r="4490" spans="23:24" x14ac:dyDescent="0.25">
      <c r="W4490" t="s">
        <v>6098</v>
      </c>
      <c r="X4490">
        <v>4490</v>
      </c>
    </row>
    <row r="4491" spans="23:24" x14ac:dyDescent="0.25">
      <c r="W4491" t="s">
        <v>6099</v>
      </c>
      <c r="X4491">
        <v>4491</v>
      </c>
    </row>
    <row r="4492" spans="23:24" x14ac:dyDescent="0.25">
      <c r="W4492" t="s">
        <v>6100</v>
      </c>
      <c r="X4492">
        <v>4492</v>
      </c>
    </row>
    <row r="4493" spans="23:24" x14ac:dyDescent="0.25">
      <c r="W4493" t="s">
        <v>6101</v>
      </c>
      <c r="X4493">
        <v>4493</v>
      </c>
    </row>
    <row r="4494" spans="23:24" x14ac:dyDescent="0.25">
      <c r="W4494" t="s">
        <v>6102</v>
      </c>
      <c r="X4494">
        <v>4494</v>
      </c>
    </row>
    <row r="4495" spans="23:24" x14ac:dyDescent="0.25">
      <c r="W4495" t="s">
        <v>6103</v>
      </c>
      <c r="X4495">
        <v>4495</v>
      </c>
    </row>
    <row r="4496" spans="23:24" x14ac:dyDescent="0.25">
      <c r="W4496" t="s">
        <v>6104</v>
      </c>
      <c r="X4496">
        <v>4496</v>
      </c>
    </row>
    <row r="4497" spans="23:24" x14ac:dyDescent="0.25">
      <c r="W4497" t="s">
        <v>6105</v>
      </c>
      <c r="X4497">
        <v>4497</v>
      </c>
    </row>
    <row r="4498" spans="23:24" x14ac:dyDescent="0.25">
      <c r="W4498" t="s">
        <v>6106</v>
      </c>
      <c r="X4498">
        <v>4498</v>
      </c>
    </row>
    <row r="4499" spans="23:24" x14ac:dyDescent="0.25">
      <c r="W4499" t="s">
        <v>6107</v>
      </c>
      <c r="X4499">
        <v>4499</v>
      </c>
    </row>
    <row r="4500" spans="23:24" x14ac:dyDescent="0.25">
      <c r="W4500" t="s">
        <v>6108</v>
      </c>
      <c r="X4500">
        <v>4500</v>
      </c>
    </row>
    <row r="4501" spans="23:24" x14ac:dyDescent="0.25">
      <c r="W4501" t="s">
        <v>6109</v>
      </c>
      <c r="X4501">
        <v>4501</v>
      </c>
    </row>
    <row r="4502" spans="23:24" x14ac:dyDescent="0.25">
      <c r="W4502" t="s">
        <v>6110</v>
      </c>
      <c r="X4502">
        <v>4502</v>
      </c>
    </row>
    <row r="4503" spans="23:24" x14ac:dyDescent="0.25">
      <c r="W4503" t="s">
        <v>6111</v>
      </c>
      <c r="X4503">
        <v>4503</v>
      </c>
    </row>
    <row r="4504" spans="23:24" x14ac:dyDescent="0.25">
      <c r="W4504" t="s">
        <v>6112</v>
      </c>
      <c r="X4504">
        <v>4504</v>
      </c>
    </row>
    <row r="4505" spans="23:24" x14ac:dyDescent="0.25">
      <c r="W4505" t="s">
        <v>6113</v>
      </c>
      <c r="X4505">
        <v>4505</v>
      </c>
    </row>
    <row r="4506" spans="23:24" x14ac:dyDescent="0.25">
      <c r="W4506" t="s">
        <v>6114</v>
      </c>
      <c r="X4506">
        <v>4506</v>
      </c>
    </row>
    <row r="4507" spans="23:24" x14ac:dyDescent="0.25">
      <c r="W4507" t="s">
        <v>6115</v>
      </c>
      <c r="X4507">
        <v>4507</v>
      </c>
    </row>
    <row r="4508" spans="23:24" x14ac:dyDescent="0.25">
      <c r="W4508" t="s">
        <v>6116</v>
      </c>
      <c r="X4508">
        <v>4508</v>
      </c>
    </row>
    <row r="4509" spans="23:24" x14ac:dyDescent="0.25">
      <c r="W4509" t="s">
        <v>6117</v>
      </c>
      <c r="X4509">
        <v>4509</v>
      </c>
    </row>
    <row r="4510" spans="23:24" x14ac:dyDescent="0.25">
      <c r="W4510" t="s">
        <v>6118</v>
      </c>
      <c r="X4510">
        <v>4510</v>
      </c>
    </row>
    <row r="4511" spans="23:24" x14ac:dyDescent="0.25">
      <c r="W4511" t="s">
        <v>6119</v>
      </c>
      <c r="X4511">
        <v>4511</v>
      </c>
    </row>
    <row r="4512" spans="23:24" x14ac:dyDescent="0.25">
      <c r="W4512" t="s">
        <v>6120</v>
      </c>
      <c r="X4512">
        <v>4512</v>
      </c>
    </row>
    <row r="4513" spans="23:24" x14ac:dyDescent="0.25">
      <c r="W4513" t="s">
        <v>6121</v>
      </c>
      <c r="X4513">
        <v>4513</v>
      </c>
    </row>
    <row r="4514" spans="23:24" x14ac:dyDescent="0.25">
      <c r="W4514" t="s">
        <v>6122</v>
      </c>
      <c r="X4514">
        <v>4514</v>
      </c>
    </row>
    <row r="4515" spans="23:24" x14ac:dyDescent="0.25">
      <c r="W4515" t="s">
        <v>6123</v>
      </c>
      <c r="X4515">
        <v>4515</v>
      </c>
    </row>
    <row r="4516" spans="23:24" x14ac:dyDescent="0.25">
      <c r="W4516" t="s">
        <v>6124</v>
      </c>
      <c r="X4516">
        <v>4516</v>
      </c>
    </row>
    <row r="4517" spans="23:24" x14ac:dyDescent="0.25">
      <c r="W4517" t="s">
        <v>6125</v>
      </c>
      <c r="X4517">
        <v>4517</v>
      </c>
    </row>
    <row r="4518" spans="23:24" x14ac:dyDescent="0.25">
      <c r="W4518" t="s">
        <v>6126</v>
      </c>
      <c r="X4518">
        <v>4518</v>
      </c>
    </row>
    <row r="4519" spans="23:24" x14ac:dyDescent="0.25">
      <c r="W4519" t="s">
        <v>6127</v>
      </c>
      <c r="X4519">
        <v>4519</v>
      </c>
    </row>
    <row r="4520" spans="23:24" x14ac:dyDescent="0.25">
      <c r="W4520" t="s">
        <v>6128</v>
      </c>
      <c r="X4520">
        <v>4520</v>
      </c>
    </row>
    <row r="4521" spans="23:24" x14ac:dyDescent="0.25">
      <c r="W4521" t="s">
        <v>6129</v>
      </c>
      <c r="X4521">
        <v>4521</v>
      </c>
    </row>
    <row r="4522" spans="23:24" x14ac:dyDescent="0.25">
      <c r="W4522" t="s">
        <v>6130</v>
      </c>
      <c r="X4522">
        <v>4522</v>
      </c>
    </row>
    <row r="4523" spans="23:24" x14ac:dyDescent="0.25">
      <c r="W4523" t="s">
        <v>6131</v>
      </c>
      <c r="X4523">
        <v>4523</v>
      </c>
    </row>
    <row r="4524" spans="23:24" x14ac:dyDescent="0.25">
      <c r="W4524" t="s">
        <v>6132</v>
      </c>
      <c r="X4524">
        <v>4524</v>
      </c>
    </row>
    <row r="4525" spans="23:24" x14ac:dyDescent="0.25">
      <c r="W4525" t="s">
        <v>6133</v>
      </c>
      <c r="X4525">
        <v>4525</v>
      </c>
    </row>
    <row r="4526" spans="23:24" x14ac:dyDescent="0.25">
      <c r="W4526" t="s">
        <v>6134</v>
      </c>
      <c r="X4526">
        <v>4526</v>
      </c>
    </row>
    <row r="4527" spans="23:24" x14ac:dyDescent="0.25">
      <c r="W4527" t="s">
        <v>6135</v>
      </c>
      <c r="X4527">
        <v>4527</v>
      </c>
    </row>
    <row r="4528" spans="23:24" x14ac:dyDescent="0.25">
      <c r="W4528" t="s">
        <v>6136</v>
      </c>
      <c r="X4528">
        <v>4528</v>
      </c>
    </row>
    <row r="4529" spans="23:24" x14ac:dyDescent="0.25">
      <c r="W4529" t="s">
        <v>6137</v>
      </c>
      <c r="X4529">
        <v>4529</v>
      </c>
    </row>
    <row r="4530" spans="23:24" x14ac:dyDescent="0.25">
      <c r="W4530" t="s">
        <v>6138</v>
      </c>
      <c r="X4530">
        <v>4530</v>
      </c>
    </row>
    <row r="4531" spans="23:24" x14ac:dyDescent="0.25">
      <c r="W4531" t="s">
        <v>6139</v>
      </c>
      <c r="X4531">
        <v>4531</v>
      </c>
    </row>
    <row r="4532" spans="23:24" x14ac:dyDescent="0.25">
      <c r="W4532" t="s">
        <v>6140</v>
      </c>
      <c r="X4532">
        <v>4532</v>
      </c>
    </row>
    <row r="4533" spans="23:24" x14ac:dyDescent="0.25">
      <c r="W4533" t="s">
        <v>6141</v>
      </c>
      <c r="X4533">
        <v>4533</v>
      </c>
    </row>
    <row r="4534" spans="23:24" x14ac:dyDescent="0.25">
      <c r="W4534" t="s">
        <v>6142</v>
      </c>
      <c r="X4534">
        <v>4534</v>
      </c>
    </row>
    <row r="4535" spans="23:24" x14ac:dyDescent="0.25">
      <c r="W4535" t="s">
        <v>6143</v>
      </c>
      <c r="X4535">
        <v>4535</v>
      </c>
    </row>
    <row r="4536" spans="23:24" x14ac:dyDescent="0.25">
      <c r="W4536" t="s">
        <v>6144</v>
      </c>
      <c r="X4536">
        <v>4536</v>
      </c>
    </row>
    <row r="4537" spans="23:24" x14ac:dyDescent="0.25">
      <c r="W4537" t="s">
        <v>6145</v>
      </c>
      <c r="X4537">
        <v>4537</v>
      </c>
    </row>
    <row r="4538" spans="23:24" x14ac:dyDescent="0.25">
      <c r="W4538" t="s">
        <v>6146</v>
      </c>
      <c r="X4538">
        <v>4538</v>
      </c>
    </row>
    <row r="4539" spans="23:24" x14ac:dyDescent="0.25">
      <c r="W4539" t="s">
        <v>6147</v>
      </c>
      <c r="X4539">
        <v>4539</v>
      </c>
    </row>
    <row r="4540" spans="23:24" x14ac:dyDescent="0.25">
      <c r="W4540" t="s">
        <v>6148</v>
      </c>
      <c r="X4540">
        <v>4540</v>
      </c>
    </row>
    <row r="4541" spans="23:24" x14ac:dyDescent="0.25">
      <c r="W4541" t="s">
        <v>6149</v>
      </c>
      <c r="X4541">
        <v>4541</v>
      </c>
    </row>
    <row r="4542" spans="23:24" x14ac:dyDescent="0.25">
      <c r="W4542" t="s">
        <v>6150</v>
      </c>
      <c r="X4542">
        <v>4542</v>
      </c>
    </row>
    <row r="4543" spans="23:24" x14ac:dyDescent="0.25">
      <c r="W4543" t="s">
        <v>6151</v>
      </c>
      <c r="X4543">
        <v>4543</v>
      </c>
    </row>
    <row r="4544" spans="23:24" x14ac:dyDescent="0.25">
      <c r="W4544" t="s">
        <v>6152</v>
      </c>
      <c r="X4544">
        <v>4544</v>
      </c>
    </row>
    <row r="4545" spans="23:24" x14ac:dyDescent="0.25">
      <c r="W4545" t="s">
        <v>6153</v>
      </c>
      <c r="X4545">
        <v>4545</v>
      </c>
    </row>
    <row r="4546" spans="23:24" x14ac:dyDescent="0.25">
      <c r="W4546" t="s">
        <v>6154</v>
      </c>
      <c r="X4546">
        <v>4546</v>
      </c>
    </row>
    <row r="4547" spans="23:24" x14ac:dyDescent="0.25">
      <c r="W4547" t="s">
        <v>6155</v>
      </c>
      <c r="X4547">
        <v>4547</v>
      </c>
    </row>
    <row r="4548" spans="23:24" x14ac:dyDescent="0.25">
      <c r="W4548" t="s">
        <v>6156</v>
      </c>
      <c r="X4548">
        <v>4548</v>
      </c>
    </row>
    <row r="4549" spans="23:24" x14ac:dyDescent="0.25">
      <c r="W4549" t="s">
        <v>6157</v>
      </c>
      <c r="X4549">
        <v>4549</v>
      </c>
    </row>
    <row r="4550" spans="23:24" x14ac:dyDescent="0.25">
      <c r="W4550" t="s">
        <v>6158</v>
      </c>
      <c r="X4550">
        <v>4550</v>
      </c>
    </row>
    <row r="4551" spans="23:24" x14ac:dyDescent="0.25">
      <c r="W4551" t="s">
        <v>6159</v>
      </c>
      <c r="X4551">
        <v>4551</v>
      </c>
    </row>
    <row r="4552" spans="23:24" x14ac:dyDescent="0.25">
      <c r="W4552" t="s">
        <v>6160</v>
      </c>
      <c r="X4552">
        <v>4552</v>
      </c>
    </row>
    <row r="4553" spans="23:24" x14ac:dyDescent="0.25">
      <c r="W4553" t="s">
        <v>6161</v>
      </c>
      <c r="X4553">
        <v>4553</v>
      </c>
    </row>
    <row r="4554" spans="23:24" x14ac:dyDescent="0.25">
      <c r="W4554" t="s">
        <v>6162</v>
      </c>
      <c r="X4554">
        <v>4554</v>
      </c>
    </row>
    <row r="4555" spans="23:24" x14ac:dyDescent="0.25">
      <c r="W4555" t="s">
        <v>6163</v>
      </c>
      <c r="X4555">
        <v>4555</v>
      </c>
    </row>
    <row r="4556" spans="23:24" x14ac:dyDescent="0.25">
      <c r="W4556" t="s">
        <v>6164</v>
      </c>
      <c r="X4556">
        <v>4556</v>
      </c>
    </row>
    <row r="4557" spans="23:24" x14ac:dyDescent="0.25">
      <c r="W4557" t="s">
        <v>6165</v>
      </c>
      <c r="X4557">
        <v>4557</v>
      </c>
    </row>
    <row r="4558" spans="23:24" x14ac:dyDescent="0.25">
      <c r="W4558" t="s">
        <v>6166</v>
      </c>
      <c r="X4558">
        <v>4558</v>
      </c>
    </row>
    <row r="4559" spans="23:24" x14ac:dyDescent="0.25">
      <c r="W4559" t="s">
        <v>6167</v>
      </c>
      <c r="X4559">
        <v>4559</v>
      </c>
    </row>
    <row r="4560" spans="23:24" x14ac:dyDescent="0.25">
      <c r="W4560" t="s">
        <v>6168</v>
      </c>
      <c r="X4560">
        <v>4560</v>
      </c>
    </row>
    <row r="4561" spans="23:24" x14ac:dyDescent="0.25">
      <c r="W4561" t="s">
        <v>6169</v>
      </c>
      <c r="X4561">
        <v>4561</v>
      </c>
    </row>
    <row r="4562" spans="23:24" x14ac:dyDescent="0.25">
      <c r="W4562" t="s">
        <v>6170</v>
      </c>
      <c r="X4562">
        <v>4562</v>
      </c>
    </row>
    <row r="4563" spans="23:24" x14ac:dyDescent="0.25">
      <c r="W4563" t="s">
        <v>6171</v>
      </c>
      <c r="X4563">
        <v>4563</v>
      </c>
    </row>
    <row r="4564" spans="23:24" x14ac:dyDescent="0.25">
      <c r="W4564" t="s">
        <v>6172</v>
      </c>
      <c r="X4564">
        <v>4564</v>
      </c>
    </row>
    <row r="4565" spans="23:24" x14ac:dyDescent="0.25">
      <c r="W4565" t="s">
        <v>6173</v>
      </c>
      <c r="X4565">
        <v>4565</v>
      </c>
    </row>
    <row r="4566" spans="23:24" x14ac:dyDescent="0.25">
      <c r="W4566" t="s">
        <v>6174</v>
      </c>
      <c r="X4566">
        <v>4566</v>
      </c>
    </row>
    <row r="4567" spans="23:24" x14ac:dyDescent="0.25">
      <c r="W4567" t="s">
        <v>6175</v>
      </c>
      <c r="X4567">
        <v>4567</v>
      </c>
    </row>
    <row r="4568" spans="23:24" x14ac:dyDescent="0.25">
      <c r="W4568" t="s">
        <v>6176</v>
      </c>
      <c r="X4568">
        <v>4568</v>
      </c>
    </row>
    <row r="4569" spans="23:24" x14ac:dyDescent="0.25">
      <c r="W4569" t="s">
        <v>6177</v>
      </c>
      <c r="X4569">
        <v>4569</v>
      </c>
    </row>
    <row r="4570" spans="23:24" x14ac:dyDescent="0.25">
      <c r="W4570" t="s">
        <v>6178</v>
      </c>
      <c r="X4570">
        <v>4570</v>
      </c>
    </row>
    <row r="4571" spans="23:24" x14ac:dyDescent="0.25">
      <c r="W4571" t="s">
        <v>6179</v>
      </c>
      <c r="X4571">
        <v>4571</v>
      </c>
    </row>
    <row r="4572" spans="23:24" x14ac:dyDescent="0.25">
      <c r="W4572" t="s">
        <v>6180</v>
      </c>
      <c r="X4572">
        <v>4572</v>
      </c>
    </row>
    <row r="4573" spans="23:24" x14ac:dyDescent="0.25">
      <c r="W4573" t="s">
        <v>6181</v>
      </c>
      <c r="X4573">
        <v>4573</v>
      </c>
    </row>
    <row r="4574" spans="23:24" x14ac:dyDescent="0.25">
      <c r="W4574" t="s">
        <v>6182</v>
      </c>
      <c r="X4574">
        <v>4574</v>
      </c>
    </row>
    <row r="4575" spans="23:24" x14ac:dyDescent="0.25">
      <c r="W4575" t="s">
        <v>6183</v>
      </c>
      <c r="X4575">
        <v>4575</v>
      </c>
    </row>
    <row r="4576" spans="23:24" x14ac:dyDescent="0.25">
      <c r="W4576" t="s">
        <v>6184</v>
      </c>
      <c r="X4576">
        <v>4576</v>
      </c>
    </row>
    <row r="4577" spans="23:24" x14ac:dyDescent="0.25">
      <c r="W4577" t="s">
        <v>6185</v>
      </c>
      <c r="X4577">
        <v>4577</v>
      </c>
    </row>
    <row r="4578" spans="23:24" x14ac:dyDescent="0.25">
      <c r="W4578" t="s">
        <v>6186</v>
      </c>
      <c r="X4578">
        <v>4578</v>
      </c>
    </row>
    <row r="4579" spans="23:24" x14ac:dyDescent="0.25">
      <c r="W4579" t="s">
        <v>6187</v>
      </c>
      <c r="X4579">
        <v>4579</v>
      </c>
    </row>
    <row r="4580" spans="23:24" x14ac:dyDescent="0.25">
      <c r="W4580" t="s">
        <v>6188</v>
      </c>
      <c r="X4580">
        <v>4580</v>
      </c>
    </row>
    <row r="4581" spans="23:24" x14ac:dyDescent="0.25">
      <c r="W4581" t="s">
        <v>6189</v>
      </c>
      <c r="X4581">
        <v>4581</v>
      </c>
    </row>
    <row r="4582" spans="23:24" x14ac:dyDescent="0.25">
      <c r="W4582" t="s">
        <v>6190</v>
      </c>
      <c r="X4582">
        <v>4582</v>
      </c>
    </row>
    <row r="4583" spans="23:24" x14ac:dyDescent="0.25">
      <c r="W4583" t="s">
        <v>6191</v>
      </c>
      <c r="X4583">
        <v>4583</v>
      </c>
    </row>
    <row r="4584" spans="23:24" x14ac:dyDescent="0.25">
      <c r="W4584" t="s">
        <v>6192</v>
      </c>
      <c r="X4584">
        <v>4584</v>
      </c>
    </row>
    <row r="4585" spans="23:24" x14ac:dyDescent="0.25">
      <c r="W4585" t="s">
        <v>6193</v>
      </c>
      <c r="X4585">
        <v>4585</v>
      </c>
    </row>
    <row r="4586" spans="23:24" x14ac:dyDescent="0.25">
      <c r="W4586" t="s">
        <v>6194</v>
      </c>
      <c r="X4586">
        <v>4586</v>
      </c>
    </row>
    <row r="4587" spans="23:24" x14ac:dyDescent="0.25">
      <c r="W4587" t="s">
        <v>6195</v>
      </c>
      <c r="X4587">
        <v>4587</v>
      </c>
    </row>
    <row r="4588" spans="23:24" x14ac:dyDescent="0.25">
      <c r="W4588" t="s">
        <v>6196</v>
      </c>
      <c r="X4588">
        <v>4588</v>
      </c>
    </row>
    <row r="4589" spans="23:24" x14ac:dyDescent="0.25">
      <c r="W4589" t="s">
        <v>6197</v>
      </c>
      <c r="X4589">
        <v>4589</v>
      </c>
    </row>
    <row r="4590" spans="23:24" x14ac:dyDescent="0.25">
      <c r="W4590" t="s">
        <v>6198</v>
      </c>
      <c r="X4590">
        <v>4590</v>
      </c>
    </row>
    <row r="4591" spans="23:24" x14ac:dyDescent="0.25">
      <c r="W4591" t="s">
        <v>6199</v>
      </c>
      <c r="X4591">
        <v>4591</v>
      </c>
    </row>
    <row r="4592" spans="23:24" x14ac:dyDescent="0.25">
      <c r="W4592" t="s">
        <v>6200</v>
      </c>
      <c r="X4592">
        <v>4592</v>
      </c>
    </row>
    <row r="4593" spans="23:24" x14ac:dyDescent="0.25">
      <c r="W4593" t="s">
        <v>6201</v>
      </c>
      <c r="X4593">
        <v>4593</v>
      </c>
    </row>
    <row r="4594" spans="23:24" x14ac:dyDescent="0.25">
      <c r="W4594" t="s">
        <v>6202</v>
      </c>
      <c r="X4594">
        <v>4594</v>
      </c>
    </row>
    <row r="4595" spans="23:24" x14ac:dyDescent="0.25">
      <c r="W4595" t="s">
        <v>6203</v>
      </c>
      <c r="X4595">
        <v>4595</v>
      </c>
    </row>
    <row r="4596" spans="23:24" x14ac:dyDescent="0.25">
      <c r="W4596" t="s">
        <v>6204</v>
      </c>
      <c r="X4596">
        <v>4596</v>
      </c>
    </row>
    <row r="4597" spans="23:24" x14ac:dyDescent="0.25">
      <c r="W4597" t="s">
        <v>6205</v>
      </c>
      <c r="X4597">
        <v>4597</v>
      </c>
    </row>
    <row r="4598" spans="23:24" x14ac:dyDescent="0.25">
      <c r="W4598" t="s">
        <v>6206</v>
      </c>
      <c r="X4598">
        <v>4598</v>
      </c>
    </row>
    <row r="4599" spans="23:24" x14ac:dyDescent="0.25">
      <c r="W4599" t="s">
        <v>6207</v>
      </c>
      <c r="X4599">
        <v>4599</v>
      </c>
    </row>
    <row r="4600" spans="23:24" x14ac:dyDescent="0.25">
      <c r="W4600" t="s">
        <v>6208</v>
      </c>
      <c r="X4600">
        <v>4600</v>
      </c>
    </row>
    <row r="4601" spans="23:24" x14ac:dyDescent="0.25">
      <c r="W4601" t="s">
        <v>6209</v>
      </c>
      <c r="X4601">
        <v>4601</v>
      </c>
    </row>
    <row r="4602" spans="23:24" x14ac:dyDescent="0.25">
      <c r="W4602" t="s">
        <v>6210</v>
      </c>
      <c r="X4602">
        <v>4602</v>
      </c>
    </row>
    <row r="4603" spans="23:24" x14ac:dyDescent="0.25">
      <c r="W4603" t="s">
        <v>6211</v>
      </c>
      <c r="X4603">
        <v>4603</v>
      </c>
    </row>
    <row r="4604" spans="23:24" x14ac:dyDescent="0.25">
      <c r="W4604" t="s">
        <v>6212</v>
      </c>
      <c r="X4604">
        <v>4604</v>
      </c>
    </row>
    <row r="4605" spans="23:24" x14ac:dyDescent="0.25">
      <c r="W4605" t="s">
        <v>6213</v>
      </c>
      <c r="X4605">
        <v>4605</v>
      </c>
    </row>
    <row r="4606" spans="23:24" x14ac:dyDescent="0.25">
      <c r="W4606" t="s">
        <v>6214</v>
      </c>
      <c r="X4606">
        <v>4606</v>
      </c>
    </row>
    <row r="4607" spans="23:24" x14ac:dyDescent="0.25">
      <c r="W4607" t="s">
        <v>6215</v>
      </c>
      <c r="X4607">
        <v>4607</v>
      </c>
    </row>
    <row r="4608" spans="23:24" x14ac:dyDescent="0.25">
      <c r="W4608" t="s">
        <v>6216</v>
      </c>
      <c r="X4608">
        <v>4608</v>
      </c>
    </row>
    <row r="4609" spans="23:24" x14ac:dyDescent="0.25">
      <c r="W4609" t="s">
        <v>6217</v>
      </c>
      <c r="X4609">
        <v>4609</v>
      </c>
    </row>
    <row r="4610" spans="23:24" x14ac:dyDescent="0.25">
      <c r="W4610" t="s">
        <v>6218</v>
      </c>
      <c r="X4610">
        <v>4610</v>
      </c>
    </row>
    <row r="4611" spans="23:24" x14ac:dyDescent="0.25">
      <c r="W4611" t="s">
        <v>6219</v>
      </c>
      <c r="X4611">
        <v>4611</v>
      </c>
    </row>
    <row r="4612" spans="23:24" x14ac:dyDescent="0.25">
      <c r="W4612" t="s">
        <v>6220</v>
      </c>
      <c r="X4612">
        <v>4612</v>
      </c>
    </row>
    <row r="4613" spans="23:24" x14ac:dyDescent="0.25">
      <c r="W4613" t="s">
        <v>6221</v>
      </c>
      <c r="X4613">
        <v>4613</v>
      </c>
    </row>
    <row r="4614" spans="23:24" x14ac:dyDescent="0.25">
      <c r="W4614" t="s">
        <v>6222</v>
      </c>
      <c r="X4614">
        <v>4614</v>
      </c>
    </row>
    <row r="4615" spans="23:24" x14ac:dyDescent="0.25">
      <c r="W4615" t="s">
        <v>6223</v>
      </c>
      <c r="X4615">
        <v>4615</v>
      </c>
    </row>
    <row r="4616" spans="23:24" x14ac:dyDescent="0.25">
      <c r="W4616" t="s">
        <v>6224</v>
      </c>
      <c r="X4616">
        <v>4616</v>
      </c>
    </row>
    <row r="4617" spans="23:24" x14ac:dyDescent="0.25">
      <c r="W4617" t="s">
        <v>6225</v>
      </c>
      <c r="X4617">
        <v>4617</v>
      </c>
    </row>
    <row r="4618" spans="23:24" x14ac:dyDescent="0.25">
      <c r="W4618" t="s">
        <v>6226</v>
      </c>
      <c r="X4618">
        <v>4618</v>
      </c>
    </row>
    <row r="4619" spans="23:24" x14ac:dyDescent="0.25">
      <c r="W4619" t="s">
        <v>6227</v>
      </c>
      <c r="X4619">
        <v>4619</v>
      </c>
    </row>
    <row r="4620" spans="23:24" x14ac:dyDescent="0.25">
      <c r="W4620" t="s">
        <v>6228</v>
      </c>
      <c r="X4620">
        <v>4620</v>
      </c>
    </row>
    <row r="4621" spans="23:24" x14ac:dyDescent="0.25">
      <c r="W4621" t="s">
        <v>6229</v>
      </c>
      <c r="X4621">
        <v>4621</v>
      </c>
    </row>
    <row r="4622" spans="23:24" x14ac:dyDescent="0.25">
      <c r="W4622" t="s">
        <v>6230</v>
      </c>
      <c r="X4622">
        <v>4622</v>
      </c>
    </row>
    <row r="4623" spans="23:24" x14ac:dyDescent="0.25">
      <c r="W4623" t="s">
        <v>6231</v>
      </c>
      <c r="X4623">
        <v>4623</v>
      </c>
    </row>
    <row r="4624" spans="23:24" x14ac:dyDescent="0.25">
      <c r="W4624" t="s">
        <v>6232</v>
      </c>
      <c r="X4624">
        <v>4624</v>
      </c>
    </row>
    <row r="4625" spans="23:24" x14ac:dyDescent="0.25">
      <c r="W4625" t="s">
        <v>6233</v>
      </c>
      <c r="X4625">
        <v>4625</v>
      </c>
    </row>
    <row r="4626" spans="23:24" x14ac:dyDescent="0.25">
      <c r="W4626" t="s">
        <v>6234</v>
      </c>
      <c r="X4626">
        <v>4626</v>
      </c>
    </row>
    <row r="4627" spans="23:24" x14ac:dyDescent="0.25">
      <c r="W4627" t="s">
        <v>6235</v>
      </c>
      <c r="X4627">
        <v>4627</v>
      </c>
    </row>
    <row r="4628" spans="23:24" x14ac:dyDescent="0.25">
      <c r="W4628" t="s">
        <v>6236</v>
      </c>
      <c r="X4628">
        <v>4628</v>
      </c>
    </row>
    <row r="4629" spans="23:24" x14ac:dyDescent="0.25">
      <c r="W4629" t="s">
        <v>6237</v>
      </c>
      <c r="X4629">
        <v>4629</v>
      </c>
    </row>
    <row r="4630" spans="23:24" x14ac:dyDescent="0.25">
      <c r="W4630" t="s">
        <v>6238</v>
      </c>
      <c r="X4630">
        <v>4630</v>
      </c>
    </row>
    <row r="4631" spans="23:24" x14ac:dyDescent="0.25">
      <c r="W4631" t="s">
        <v>6239</v>
      </c>
      <c r="X4631">
        <v>4631</v>
      </c>
    </row>
    <row r="4632" spans="23:24" x14ac:dyDescent="0.25">
      <c r="W4632" t="s">
        <v>6240</v>
      </c>
      <c r="X4632">
        <v>4632</v>
      </c>
    </row>
    <row r="4633" spans="23:24" x14ac:dyDescent="0.25">
      <c r="W4633" t="s">
        <v>6241</v>
      </c>
      <c r="X4633">
        <v>4633</v>
      </c>
    </row>
    <row r="4634" spans="23:24" x14ac:dyDescent="0.25">
      <c r="W4634" t="s">
        <v>6242</v>
      </c>
      <c r="X4634">
        <v>4634</v>
      </c>
    </row>
    <row r="4635" spans="23:24" x14ac:dyDescent="0.25">
      <c r="W4635" t="s">
        <v>6243</v>
      </c>
      <c r="X4635">
        <v>4635</v>
      </c>
    </row>
    <row r="4636" spans="23:24" x14ac:dyDescent="0.25">
      <c r="W4636" t="s">
        <v>6244</v>
      </c>
      <c r="X4636">
        <v>4636</v>
      </c>
    </row>
    <row r="4637" spans="23:24" x14ac:dyDescent="0.25">
      <c r="W4637" t="s">
        <v>6245</v>
      </c>
      <c r="X4637">
        <v>4637</v>
      </c>
    </row>
    <row r="4638" spans="23:24" x14ac:dyDescent="0.25">
      <c r="W4638" t="s">
        <v>6246</v>
      </c>
      <c r="X4638">
        <v>4638</v>
      </c>
    </row>
    <row r="4639" spans="23:24" x14ac:dyDescent="0.25">
      <c r="W4639" t="s">
        <v>6247</v>
      </c>
      <c r="X4639">
        <v>4639</v>
      </c>
    </row>
    <row r="4640" spans="23:24" x14ac:dyDescent="0.25">
      <c r="W4640" t="s">
        <v>6248</v>
      </c>
      <c r="X4640">
        <v>4640</v>
      </c>
    </row>
    <row r="4641" spans="23:24" x14ac:dyDescent="0.25">
      <c r="W4641" t="s">
        <v>6249</v>
      </c>
      <c r="X4641">
        <v>4641</v>
      </c>
    </row>
    <row r="4642" spans="23:24" x14ac:dyDescent="0.25">
      <c r="W4642" t="s">
        <v>6250</v>
      </c>
      <c r="X4642">
        <v>4642</v>
      </c>
    </row>
    <row r="4643" spans="23:24" x14ac:dyDescent="0.25">
      <c r="W4643" t="s">
        <v>6251</v>
      </c>
      <c r="X4643">
        <v>4643</v>
      </c>
    </row>
    <row r="4644" spans="23:24" x14ac:dyDescent="0.25">
      <c r="W4644" t="s">
        <v>6252</v>
      </c>
      <c r="X4644">
        <v>4644</v>
      </c>
    </row>
    <row r="4645" spans="23:24" x14ac:dyDescent="0.25">
      <c r="W4645" t="s">
        <v>6253</v>
      </c>
      <c r="X4645">
        <v>4645</v>
      </c>
    </row>
    <row r="4646" spans="23:24" x14ac:dyDescent="0.25">
      <c r="W4646" t="s">
        <v>6254</v>
      </c>
      <c r="X4646">
        <v>4646</v>
      </c>
    </row>
    <row r="4647" spans="23:24" x14ac:dyDescent="0.25">
      <c r="W4647" t="s">
        <v>6255</v>
      </c>
      <c r="X4647">
        <v>4647</v>
      </c>
    </row>
    <row r="4648" spans="23:24" x14ac:dyDescent="0.25">
      <c r="W4648" t="s">
        <v>6256</v>
      </c>
      <c r="X4648">
        <v>4648</v>
      </c>
    </row>
    <row r="4649" spans="23:24" x14ac:dyDescent="0.25">
      <c r="W4649" t="s">
        <v>6257</v>
      </c>
      <c r="X4649">
        <v>4649</v>
      </c>
    </row>
    <row r="4650" spans="23:24" x14ac:dyDescent="0.25">
      <c r="W4650" t="s">
        <v>6258</v>
      </c>
      <c r="X4650">
        <v>4650</v>
      </c>
    </row>
    <row r="4651" spans="23:24" x14ac:dyDescent="0.25">
      <c r="W4651" t="s">
        <v>6259</v>
      </c>
      <c r="X4651">
        <v>4651</v>
      </c>
    </row>
    <row r="4652" spans="23:24" x14ac:dyDescent="0.25">
      <c r="W4652" t="s">
        <v>6260</v>
      </c>
      <c r="X4652">
        <v>4652</v>
      </c>
    </row>
    <row r="4653" spans="23:24" x14ac:dyDescent="0.25">
      <c r="W4653" t="s">
        <v>6261</v>
      </c>
      <c r="X4653">
        <v>4653</v>
      </c>
    </row>
    <row r="4654" spans="23:24" x14ac:dyDescent="0.25">
      <c r="W4654" t="s">
        <v>6262</v>
      </c>
      <c r="X4654">
        <v>4654</v>
      </c>
    </row>
    <row r="4655" spans="23:24" x14ac:dyDescent="0.25">
      <c r="W4655" t="s">
        <v>6263</v>
      </c>
      <c r="X4655">
        <v>4655</v>
      </c>
    </row>
    <row r="4656" spans="23:24" x14ac:dyDescent="0.25">
      <c r="W4656" t="s">
        <v>6264</v>
      </c>
      <c r="X4656">
        <v>4656</v>
      </c>
    </row>
    <row r="4657" spans="23:24" x14ac:dyDescent="0.25">
      <c r="W4657" t="s">
        <v>6265</v>
      </c>
      <c r="X4657">
        <v>4657</v>
      </c>
    </row>
    <row r="4658" spans="23:24" x14ac:dyDescent="0.25">
      <c r="W4658" t="s">
        <v>6266</v>
      </c>
      <c r="X4658">
        <v>4658</v>
      </c>
    </row>
    <row r="4659" spans="23:24" x14ac:dyDescent="0.25">
      <c r="W4659" t="s">
        <v>6267</v>
      </c>
      <c r="X4659">
        <v>4659</v>
      </c>
    </row>
    <row r="4660" spans="23:24" x14ac:dyDescent="0.25">
      <c r="W4660" t="s">
        <v>6268</v>
      </c>
      <c r="X4660">
        <v>4660</v>
      </c>
    </row>
    <row r="4661" spans="23:24" x14ac:dyDescent="0.25">
      <c r="W4661" t="s">
        <v>6269</v>
      </c>
      <c r="X4661">
        <v>4661</v>
      </c>
    </row>
    <row r="4662" spans="23:24" x14ac:dyDescent="0.25">
      <c r="W4662" t="s">
        <v>6270</v>
      </c>
      <c r="X4662">
        <v>4662</v>
      </c>
    </row>
    <row r="4663" spans="23:24" x14ac:dyDescent="0.25">
      <c r="W4663" t="s">
        <v>6271</v>
      </c>
      <c r="X4663">
        <v>4663</v>
      </c>
    </row>
    <row r="4664" spans="23:24" x14ac:dyDescent="0.25">
      <c r="W4664" t="s">
        <v>6272</v>
      </c>
      <c r="X4664">
        <v>4664</v>
      </c>
    </row>
    <row r="4665" spans="23:24" x14ac:dyDescent="0.25">
      <c r="W4665" t="s">
        <v>6273</v>
      </c>
      <c r="X4665">
        <v>4665</v>
      </c>
    </row>
    <row r="4666" spans="23:24" x14ac:dyDescent="0.25">
      <c r="W4666" t="s">
        <v>6274</v>
      </c>
      <c r="X4666">
        <v>4666</v>
      </c>
    </row>
    <row r="4667" spans="23:24" x14ac:dyDescent="0.25">
      <c r="W4667" t="s">
        <v>6275</v>
      </c>
      <c r="X4667">
        <v>4667</v>
      </c>
    </row>
    <row r="4668" spans="23:24" x14ac:dyDescent="0.25">
      <c r="W4668" t="s">
        <v>6276</v>
      </c>
      <c r="X4668">
        <v>4668</v>
      </c>
    </row>
    <row r="4669" spans="23:24" x14ac:dyDescent="0.25">
      <c r="W4669" t="s">
        <v>6277</v>
      </c>
      <c r="X4669">
        <v>4669</v>
      </c>
    </row>
    <row r="4670" spans="23:24" x14ac:dyDescent="0.25">
      <c r="W4670" t="s">
        <v>6278</v>
      </c>
      <c r="X4670">
        <v>4670</v>
      </c>
    </row>
    <row r="4671" spans="23:24" x14ac:dyDescent="0.25">
      <c r="W4671" t="s">
        <v>6279</v>
      </c>
      <c r="X4671">
        <v>4671</v>
      </c>
    </row>
    <row r="4672" spans="23:24" x14ac:dyDescent="0.25">
      <c r="W4672" t="s">
        <v>6280</v>
      </c>
      <c r="X4672">
        <v>4672</v>
      </c>
    </row>
    <row r="4673" spans="23:24" x14ac:dyDescent="0.25">
      <c r="W4673" t="s">
        <v>6281</v>
      </c>
      <c r="X4673">
        <v>4673</v>
      </c>
    </row>
    <row r="4674" spans="23:24" x14ac:dyDescent="0.25">
      <c r="W4674" t="s">
        <v>6282</v>
      </c>
      <c r="X4674">
        <v>4674</v>
      </c>
    </row>
    <row r="4675" spans="23:24" x14ac:dyDescent="0.25">
      <c r="W4675" t="s">
        <v>6283</v>
      </c>
      <c r="X4675">
        <v>4675</v>
      </c>
    </row>
    <row r="4676" spans="23:24" x14ac:dyDescent="0.25">
      <c r="W4676" t="s">
        <v>6284</v>
      </c>
      <c r="X4676">
        <v>4676</v>
      </c>
    </row>
    <row r="4677" spans="23:24" x14ac:dyDescent="0.25">
      <c r="W4677" t="s">
        <v>6285</v>
      </c>
      <c r="X4677">
        <v>4677</v>
      </c>
    </row>
    <row r="4678" spans="23:24" x14ac:dyDescent="0.25">
      <c r="W4678" t="s">
        <v>6286</v>
      </c>
      <c r="X4678">
        <v>4678</v>
      </c>
    </row>
    <row r="4679" spans="23:24" x14ac:dyDescent="0.25">
      <c r="W4679" t="s">
        <v>6287</v>
      </c>
      <c r="X4679">
        <v>4679</v>
      </c>
    </row>
    <row r="4680" spans="23:24" x14ac:dyDescent="0.25">
      <c r="W4680" t="s">
        <v>6288</v>
      </c>
      <c r="X4680">
        <v>4680</v>
      </c>
    </row>
    <row r="4681" spans="23:24" x14ac:dyDescent="0.25">
      <c r="W4681" t="s">
        <v>6289</v>
      </c>
      <c r="X4681">
        <v>4681</v>
      </c>
    </row>
    <row r="4682" spans="23:24" x14ac:dyDescent="0.25">
      <c r="W4682" t="s">
        <v>6290</v>
      </c>
      <c r="X4682">
        <v>4682</v>
      </c>
    </row>
    <row r="4683" spans="23:24" x14ac:dyDescent="0.25">
      <c r="W4683" t="s">
        <v>6291</v>
      </c>
      <c r="X4683">
        <v>4683</v>
      </c>
    </row>
    <row r="4684" spans="23:24" x14ac:dyDescent="0.25">
      <c r="W4684" t="s">
        <v>6292</v>
      </c>
      <c r="X4684">
        <v>4684</v>
      </c>
    </row>
    <row r="4685" spans="23:24" x14ac:dyDescent="0.25">
      <c r="W4685" t="s">
        <v>6293</v>
      </c>
      <c r="X4685">
        <v>4685</v>
      </c>
    </row>
    <row r="4686" spans="23:24" x14ac:dyDescent="0.25">
      <c r="W4686" t="s">
        <v>6294</v>
      </c>
      <c r="X4686">
        <v>4686</v>
      </c>
    </row>
    <row r="4687" spans="23:24" x14ac:dyDescent="0.25">
      <c r="W4687" t="s">
        <v>6295</v>
      </c>
      <c r="X4687">
        <v>4687</v>
      </c>
    </row>
    <row r="4688" spans="23:24" x14ac:dyDescent="0.25">
      <c r="W4688" t="s">
        <v>6296</v>
      </c>
      <c r="X4688">
        <v>4688</v>
      </c>
    </row>
    <row r="4689" spans="23:24" x14ac:dyDescent="0.25">
      <c r="W4689" t="s">
        <v>6297</v>
      </c>
      <c r="X4689">
        <v>4689</v>
      </c>
    </row>
    <row r="4690" spans="23:24" x14ac:dyDescent="0.25">
      <c r="W4690" t="s">
        <v>6298</v>
      </c>
      <c r="X4690">
        <v>4690</v>
      </c>
    </row>
    <row r="4691" spans="23:24" x14ac:dyDescent="0.25">
      <c r="W4691" t="s">
        <v>6299</v>
      </c>
      <c r="X4691">
        <v>4691</v>
      </c>
    </row>
    <row r="4692" spans="23:24" x14ac:dyDescent="0.25">
      <c r="W4692" t="s">
        <v>6300</v>
      </c>
      <c r="X4692">
        <v>4692</v>
      </c>
    </row>
    <row r="4693" spans="23:24" x14ac:dyDescent="0.25">
      <c r="W4693" t="s">
        <v>6301</v>
      </c>
      <c r="X4693">
        <v>4693</v>
      </c>
    </row>
    <row r="4694" spans="23:24" x14ac:dyDescent="0.25">
      <c r="W4694" t="s">
        <v>6302</v>
      </c>
      <c r="X4694">
        <v>4694</v>
      </c>
    </row>
    <row r="4695" spans="23:24" x14ac:dyDescent="0.25">
      <c r="W4695" t="s">
        <v>6303</v>
      </c>
      <c r="X4695">
        <v>4695</v>
      </c>
    </row>
    <row r="4696" spans="23:24" x14ac:dyDescent="0.25">
      <c r="W4696" t="s">
        <v>6304</v>
      </c>
      <c r="X4696">
        <v>4696</v>
      </c>
    </row>
    <row r="4697" spans="23:24" x14ac:dyDescent="0.25">
      <c r="W4697" t="s">
        <v>6305</v>
      </c>
      <c r="X4697">
        <v>4697</v>
      </c>
    </row>
    <row r="4698" spans="23:24" x14ac:dyDescent="0.25">
      <c r="W4698" t="s">
        <v>6306</v>
      </c>
      <c r="X4698">
        <v>4698</v>
      </c>
    </row>
    <row r="4699" spans="23:24" x14ac:dyDescent="0.25">
      <c r="W4699" t="s">
        <v>6307</v>
      </c>
      <c r="X4699">
        <v>4699</v>
      </c>
    </row>
    <row r="4700" spans="23:24" x14ac:dyDescent="0.25">
      <c r="W4700" t="s">
        <v>6308</v>
      </c>
      <c r="X4700">
        <v>4700</v>
      </c>
    </row>
    <row r="4701" spans="23:24" x14ac:dyDescent="0.25">
      <c r="W4701" t="s">
        <v>6309</v>
      </c>
      <c r="X4701">
        <v>4701</v>
      </c>
    </row>
    <row r="4702" spans="23:24" x14ac:dyDescent="0.25">
      <c r="W4702" t="s">
        <v>6310</v>
      </c>
      <c r="X4702">
        <v>4702</v>
      </c>
    </row>
    <row r="4703" spans="23:24" x14ac:dyDescent="0.25">
      <c r="W4703" t="s">
        <v>6311</v>
      </c>
      <c r="X4703">
        <v>4703</v>
      </c>
    </row>
    <row r="4704" spans="23:24" x14ac:dyDescent="0.25">
      <c r="W4704" t="s">
        <v>6312</v>
      </c>
      <c r="X4704">
        <v>4704</v>
      </c>
    </row>
    <row r="4705" spans="23:24" x14ac:dyDescent="0.25">
      <c r="W4705" t="s">
        <v>6313</v>
      </c>
      <c r="X4705">
        <v>4705</v>
      </c>
    </row>
    <row r="4706" spans="23:24" x14ac:dyDescent="0.25">
      <c r="W4706" t="s">
        <v>6314</v>
      </c>
      <c r="X4706">
        <v>4706</v>
      </c>
    </row>
    <row r="4707" spans="23:24" x14ac:dyDescent="0.25">
      <c r="W4707" t="s">
        <v>6315</v>
      </c>
      <c r="X4707">
        <v>4707</v>
      </c>
    </row>
    <row r="4708" spans="23:24" x14ac:dyDescent="0.25">
      <c r="W4708" t="s">
        <v>6316</v>
      </c>
      <c r="X4708">
        <v>4708</v>
      </c>
    </row>
    <row r="4709" spans="23:24" x14ac:dyDescent="0.25">
      <c r="W4709" t="s">
        <v>6317</v>
      </c>
      <c r="X4709">
        <v>4709</v>
      </c>
    </row>
    <row r="4710" spans="23:24" x14ac:dyDescent="0.25">
      <c r="W4710" t="s">
        <v>6318</v>
      </c>
      <c r="X4710">
        <v>4710</v>
      </c>
    </row>
    <row r="4711" spans="23:24" x14ac:dyDescent="0.25">
      <c r="W4711" t="s">
        <v>6319</v>
      </c>
      <c r="X4711">
        <v>4711</v>
      </c>
    </row>
    <row r="4712" spans="23:24" x14ac:dyDescent="0.25">
      <c r="W4712" t="s">
        <v>6320</v>
      </c>
      <c r="X4712">
        <v>4712</v>
      </c>
    </row>
    <row r="4713" spans="23:24" x14ac:dyDescent="0.25">
      <c r="W4713" t="s">
        <v>6321</v>
      </c>
      <c r="X4713">
        <v>4713</v>
      </c>
    </row>
    <row r="4714" spans="23:24" x14ac:dyDescent="0.25">
      <c r="W4714" t="s">
        <v>6322</v>
      </c>
      <c r="X4714">
        <v>4714</v>
      </c>
    </row>
    <row r="4715" spans="23:24" x14ac:dyDescent="0.25">
      <c r="W4715" t="s">
        <v>6323</v>
      </c>
      <c r="X4715">
        <v>4715</v>
      </c>
    </row>
    <row r="4716" spans="23:24" x14ac:dyDescent="0.25">
      <c r="W4716" t="s">
        <v>6324</v>
      </c>
      <c r="X4716">
        <v>4716</v>
      </c>
    </row>
    <row r="4717" spans="23:24" x14ac:dyDescent="0.25">
      <c r="W4717" t="s">
        <v>6325</v>
      </c>
      <c r="X4717">
        <v>4717</v>
      </c>
    </row>
    <row r="4718" spans="23:24" x14ac:dyDescent="0.25">
      <c r="W4718" t="s">
        <v>6326</v>
      </c>
      <c r="X4718">
        <v>4718</v>
      </c>
    </row>
    <row r="4719" spans="23:24" x14ac:dyDescent="0.25">
      <c r="W4719" t="s">
        <v>6327</v>
      </c>
      <c r="X4719">
        <v>4719</v>
      </c>
    </row>
    <row r="4720" spans="23:24" x14ac:dyDescent="0.25">
      <c r="W4720" t="s">
        <v>6328</v>
      </c>
      <c r="X4720">
        <v>4720</v>
      </c>
    </row>
    <row r="4721" spans="23:24" x14ac:dyDescent="0.25">
      <c r="W4721" t="s">
        <v>6329</v>
      </c>
      <c r="X4721">
        <v>4721</v>
      </c>
    </row>
    <row r="4722" spans="23:24" x14ac:dyDescent="0.25">
      <c r="W4722" t="s">
        <v>6330</v>
      </c>
      <c r="X4722">
        <v>4722</v>
      </c>
    </row>
    <row r="4723" spans="23:24" x14ac:dyDescent="0.25">
      <c r="W4723" t="s">
        <v>6331</v>
      </c>
      <c r="X4723">
        <v>4723</v>
      </c>
    </row>
    <row r="4724" spans="23:24" x14ac:dyDescent="0.25">
      <c r="W4724" t="s">
        <v>6332</v>
      </c>
      <c r="X4724">
        <v>4724</v>
      </c>
    </row>
    <row r="4725" spans="23:24" x14ac:dyDescent="0.25">
      <c r="W4725" t="s">
        <v>6333</v>
      </c>
      <c r="X4725">
        <v>4725</v>
      </c>
    </row>
    <row r="4726" spans="23:24" x14ac:dyDescent="0.25">
      <c r="W4726" t="s">
        <v>6334</v>
      </c>
      <c r="X4726">
        <v>4726</v>
      </c>
    </row>
    <row r="4727" spans="23:24" x14ac:dyDescent="0.25">
      <c r="W4727" t="s">
        <v>6335</v>
      </c>
      <c r="X4727">
        <v>4727</v>
      </c>
    </row>
    <row r="4728" spans="23:24" x14ac:dyDescent="0.25">
      <c r="W4728" t="s">
        <v>6336</v>
      </c>
      <c r="X4728">
        <v>4728</v>
      </c>
    </row>
    <row r="4729" spans="23:24" x14ac:dyDescent="0.25">
      <c r="W4729" t="s">
        <v>6337</v>
      </c>
      <c r="X4729">
        <v>4729</v>
      </c>
    </row>
    <row r="4730" spans="23:24" x14ac:dyDescent="0.25">
      <c r="W4730" t="s">
        <v>6338</v>
      </c>
      <c r="X4730">
        <v>4730</v>
      </c>
    </row>
    <row r="4731" spans="23:24" x14ac:dyDescent="0.25">
      <c r="W4731" t="s">
        <v>6339</v>
      </c>
      <c r="X4731">
        <v>4731</v>
      </c>
    </row>
    <row r="4732" spans="23:24" x14ac:dyDescent="0.25">
      <c r="W4732" t="s">
        <v>6340</v>
      </c>
      <c r="X4732">
        <v>4732</v>
      </c>
    </row>
    <row r="4733" spans="23:24" x14ac:dyDescent="0.25">
      <c r="W4733" t="s">
        <v>6341</v>
      </c>
      <c r="X4733">
        <v>4733</v>
      </c>
    </row>
    <row r="4734" spans="23:24" x14ac:dyDescent="0.25">
      <c r="W4734" t="s">
        <v>6342</v>
      </c>
      <c r="X4734">
        <v>4734</v>
      </c>
    </row>
    <row r="4735" spans="23:24" x14ac:dyDescent="0.25">
      <c r="W4735" t="s">
        <v>6343</v>
      </c>
      <c r="X4735">
        <v>4735</v>
      </c>
    </row>
    <row r="4736" spans="23:24" x14ac:dyDescent="0.25">
      <c r="W4736" t="s">
        <v>6344</v>
      </c>
      <c r="X4736">
        <v>4736</v>
      </c>
    </row>
    <row r="4737" spans="23:24" x14ac:dyDescent="0.25">
      <c r="W4737" t="s">
        <v>6345</v>
      </c>
      <c r="X4737">
        <v>4737</v>
      </c>
    </row>
    <row r="4738" spans="23:24" x14ac:dyDescent="0.25">
      <c r="W4738" t="s">
        <v>6346</v>
      </c>
      <c r="X4738">
        <v>4738</v>
      </c>
    </row>
    <row r="4739" spans="23:24" x14ac:dyDescent="0.25">
      <c r="W4739" t="s">
        <v>6347</v>
      </c>
      <c r="X4739">
        <v>4739</v>
      </c>
    </row>
    <row r="4740" spans="23:24" x14ac:dyDescent="0.25">
      <c r="W4740" t="s">
        <v>6348</v>
      </c>
      <c r="X4740">
        <v>4740</v>
      </c>
    </row>
    <row r="4741" spans="23:24" x14ac:dyDescent="0.25">
      <c r="W4741" t="s">
        <v>6349</v>
      </c>
      <c r="X4741">
        <v>4741</v>
      </c>
    </row>
    <row r="4742" spans="23:24" x14ac:dyDescent="0.25">
      <c r="W4742" t="s">
        <v>6350</v>
      </c>
      <c r="X4742">
        <v>4742</v>
      </c>
    </row>
    <row r="4743" spans="23:24" x14ac:dyDescent="0.25">
      <c r="W4743" t="s">
        <v>6351</v>
      </c>
      <c r="X4743">
        <v>4743</v>
      </c>
    </row>
    <row r="4744" spans="23:24" x14ac:dyDescent="0.25">
      <c r="W4744" t="s">
        <v>6352</v>
      </c>
      <c r="X4744">
        <v>4744</v>
      </c>
    </row>
    <row r="4745" spans="23:24" x14ac:dyDescent="0.25">
      <c r="W4745" t="s">
        <v>6353</v>
      </c>
      <c r="X4745">
        <v>4745</v>
      </c>
    </row>
    <row r="4746" spans="23:24" x14ac:dyDescent="0.25">
      <c r="W4746" t="s">
        <v>6354</v>
      </c>
      <c r="X4746">
        <v>4746</v>
      </c>
    </row>
    <row r="4747" spans="23:24" x14ac:dyDescent="0.25">
      <c r="W4747" t="s">
        <v>6355</v>
      </c>
      <c r="X4747">
        <v>4747</v>
      </c>
    </row>
    <row r="4748" spans="23:24" x14ac:dyDescent="0.25">
      <c r="W4748" t="s">
        <v>6356</v>
      </c>
      <c r="X4748">
        <v>4748</v>
      </c>
    </row>
    <row r="4749" spans="23:24" x14ac:dyDescent="0.25">
      <c r="W4749" t="s">
        <v>6357</v>
      </c>
      <c r="X4749">
        <v>4749</v>
      </c>
    </row>
    <row r="4750" spans="23:24" x14ac:dyDescent="0.25">
      <c r="W4750" t="s">
        <v>6358</v>
      </c>
      <c r="X4750">
        <v>4750</v>
      </c>
    </row>
    <row r="4751" spans="23:24" x14ac:dyDescent="0.25">
      <c r="W4751" t="s">
        <v>6359</v>
      </c>
      <c r="X4751">
        <v>4751</v>
      </c>
    </row>
    <row r="4752" spans="23:24" x14ac:dyDescent="0.25">
      <c r="W4752" t="s">
        <v>6360</v>
      </c>
      <c r="X4752">
        <v>4752</v>
      </c>
    </row>
    <row r="4753" spans="23:24" x14ac:dyDescent="0.25">
      <c r="W4753" t="s">
        <v>6361</v>
      </c>
      <c r="X4753">
        <v>4753</v>
      </c>
    </row>
    <row r="4754" spans="23:24" x14ac:dyDescent="0.25">
      <c r="W4754" t="s">
        <v>6362</v>
      </c>
      <c r="X4754">
        <v>4754</v>
      </c>
    </row>
    <row r="4755" spans="23:24" x14ac:dyDescent="0.25">
      <c r="W4755" t="s">
        <v>6363</v>
      </c>
      <c r="X4755">
        <v>4755</v>
      </c>
    </row>
    <row r="4756" spans="23:24" x14ac:dyDescent="0.25">
      <c r="W4756" t="s">
        <v>6364</v>
      </c>
      <c r="X4756">
        <v>4756</v>
      </c>
    </row>
    <row r="4757" spans="23:24" x14ac:dyDescent="0.25">
      <c r="W4757" t="s">
        <v>6365</v>
      </c>
      <c r="X4757">
        <v>4757</v>
      </c>
    </row>
    <row r="4758" spans="23:24" x14ac:dyDescent="0.25">
      <c r="W4758" t="s">
        <v>6366</v>
      </c>
      <c r="X4758">
        <v>4758</v>
      </c>
    </row>
    <row r="4759" spans="23:24" x14ac:dyDescent="0.25">
      <c r="W4759" t="s">
        <v>6367</v>
      </c>
      <c r="X4759">
        <v>4759</v>
      </c>
    </row>
    <row r="4760" spans="23:24" x14ac:dyDescent="0.25">
      <c r="W4760" t="s">
        <v>6368</v>
      </c>
      <c r="X4760">
        <v>4760</v>
      </c>
    </row>
    <row r="4761" spans="23:24" x14ac:dyDescent="0.25">
      <c r="W4761" t="s">
        <v>6369</v>
      </c>
      <c r="X4761">
        <v>4761</v>
      </c>
    </row>
    <row r="4762" spans="23:24" x14ac:dyDescent="0.25">
      <c r="W4762" t="s">
        <v>6370</v>
      </c>
      <c r="X4762">
        <v>4762</v>
      </c>
    </row>
    <row r="4763" spans="23:24" x14ac:dyDescent="0.25">
      <c r="W4763" t="s">
        <v>6371</v>
      </c>
      <c r="X4763">
        <v>4763</v>
      </c>
    </row>
    <row r="4764" spans="23:24" x14ac:dyDescent="0.25">
      <c r="W4764" t="s">
        <v>6372</v>
      </c>
      <c r="X4764">
        <v>4764</v>
      </c>
    </row>
    <row r="4765" spans="23:24" x14ac:dyDescent="0.25">
      <c r="W4765" t="s">
        <v>6373</v>
      </c>
      <c r="X4765">
        <v>4765</v>
      </c>
    </row>
    <row r="4766" spans="23:24" x14ac:dyDescent="0.25">
      <c r="W4766" t="s">
        <v>6374</v>
      </c>
      <c r="X4766">
        <v>4766</v>
      </c>
    </row>
    <row r="4767" spans="23:24" x14ac:dyDescent="0.25">
      <c r="W4767" t="s">
        <v>6375</v>
      </c>
      <c r="X4767">
        <v>4767</v>
      </c>
    </row>
    <row r="4768" spans="23:24" x14ac:dyDescent="0.25">
      <c r="W4768" t="s">
        <v>6376</v>
      </c>
      <c r="X4768">
        <v>4768</v>
      </c>
    </row>
    <row r="4769" spans="23:24" x14ac:dyDescent="0.25">
      <c r="W4769" t="s">
        <v>6377</v>
      </c>
      <c r="X4769">
        <v>4769</v>
      </c>
    </row>
    <row r="4770" spans="23:24" x14ac:dyDescent="0.25">
      <c r="W4770" t="s">
        <v>6378</v>
      </c>
      <c r="X4770">
        <v>4770</v>
      </c>
    </row>
    <row r="4771" spans="23:24" x14ac:dyDescent="0.25">
      <c r="W4771" t="s">
        <v>6379</v>
      </c>
      <c r="X4771">
        <v>4771</v>
      </c>
    </row>
    <row r="4772" spans="23:24" x14ac:dyDescent="0.25">
      <c r="W4772" t="s">
        <v>6380</v>
      </c>
      <c r="X4772">
        <v>4772</v>
      </c>
    </row>
    <row r="4773" spans="23:24" x14ac:dyDescent="0.25">
      <c r="W4773" t="s">
        <v>6381</v>
      </c>
      <c r="X4773">
        <v>4773</v>
      </c>
    </row>
    <row r="4774" spans="23:24" x14ac:dyDescent="0.25">
      <c r="W4774" t="s">
        <v>6382</v>
      </c>
      <c r="X4774">
        <v>4774</v>
      </c>
    </row>
    <row r="4775" spans="23:24" x14ac:dyDescent="0.25">
      <c r="W4775" t="s">
        <v>6383</v>
      </c>
      <c r="X4775">
        <v>4775</v>
      </c>
    </row>
    <row r="4776" spans="23:24" x14ac:dyDescent="0.25">
      <c r="W4776" t="s">
        <v>6384</v>
      </c>
      <c r="X4776">
        <v>4776</v>
      </c>
    </row>
    <row r="4777" spans="23:24" x14ac:dyDescent="0.25">
      <c r="W4777" t="s">
        <v>6385</v>
      </c>
      <c r="X4777">
        <v>4777</v>
      </c>
    </row>
    <row r="4778" spans="23:24" x14ac:dyDescent="0.25">
      <c r="W4778" t="s">
        <v>6386</v>
      </c>
      <c r="X4778">
        <v>4778</v>
      </c>
    </row>
    <row r="4779" spans="23:24" x14ac:dyDescent="0.25">
      <c r="W4779" t="s">
        <v>6387</v>
      </c>
      <c r="X4779">
        <v>4779</v>
      </c>
    </row>
    <row r="4780" spans="23:24" x14ac:dyDescent="0.25">
      <c r="W4780" t="s">
        <v>6388</v>
      </c>
      <c r="X4780">
        <v>4780</v>
      </c>
    </row>
    <row r="4781" spans="23:24" x14ac:dyDescent="0.25">
      <c r="W4781" t="s">
        <v>6389</v>
      </c>
      <c r="X4781">
        <v>4781</v>
      </c>
    </row>
    <row r="4782" spans="23:24" x14ac:dyDescent="0.25">
      <c r="W4782" t="s">
        <v>6390</v>
      </c>
      <c r="X4782">
        <v>4782</v>
      </c>
    </row>
    <row r="4783" spans="23:24" x14ac:dyDescent="0.25">
      <c r="W4783" t="s">
        <v>6391</v>
      </c>
      <c r="X4783">
        <v>4783</v>
      </c>
    </row>
    <row r="4784" spans="23:24" x14ac:dyDescent="0.25">
      <c r="W4784" t="s">
        <v>6392</v>
      </c>
      <c r="X4784">
        <v>4784</v>
      </c>
    </row>
    <row r="4785" spans="23:24" x14ac:dyDescent="0.25">
      <c r="W4785" t="s">
        <v>6393</v>
      </c>
      <c r="X4785">
        <v>4785</v>
      </c>
    </row>
    <row r="4786" spans="23:24" x14ac:dyDescent="0.25">
      <c r="W4786" t="s">
        <v>6394</v>
      </c>
      <c r="X4786">
        <v>4786</v>
      </c>
    </row>
    <row r="4787" spans="23:24" x14ac:dyDescent="0.25">
      <c r="W4787" t="s">
        <v>6395</v>
      </c>
      <c r="X4787">
        <v>4787</v>
      </c>
    </row>
    <row r="4788" spans="23:24" x14ac:dyDescent="0.25">
      <c r="W4788" t="s">
        <v>6396</v>
      </c>
      <c r="X4788">
        <v>4788</v>
      </c>
    </row>
    <row r="4789" spans="23:24" x14ac:dyDescent="0.25">
      <c r="W4789" t="s">
        <v>6397</v>
      </c>
      <c r="X4789">
        <v>4789</v>
      </c>
    </row>
    <row r="4790" spans="23:24" x14ac:dyDescent="0.25">
      <c r="W4790" t="s">
        <v>6398</v>
      </c>
      <c r="X4790">
        <v>4790</v>
      </c>
    </row>
    <row r="4791" spans="23:24" x14ac:dyDescent="0.25">
      <c r="W4791" t="s">
        <v>6399</v>
      </c>
      <c r="X4791">
        <v>4791</v>
      </c>
    </row>
    <row r="4792" spans="23:24" x14ac:dyDescent="0.25">
      <c r="W4792" t="s">
        <v>6400</v>
      </c>
      <c r="X4792">
        <v>4792</v>
      </c>
    </row>
    <row r="4793" spans="23:24" x14ac:dyDescent="0.25">
      <c r="W4793" t="s">
        <v>6401</v>
      </c>
      <c r="X4793">
        <v>4793</v>
      </c>
    </row>
    <row r="4794" spans="23:24" x14ac:dyDescent="0.25">
      <c r="W4794" t="s">
        <v>6402</v>
      </c>
      <c r="X4794">
        <v>4794</v>
      </c>
    </row>
    <row r="4795" spans="23:24" x14ac:dyDescent="0.25">
      <c r="W4795" t="s">
        <v>6403</v>
      </c>
      <c r="X4795">
        <v>4795</v>
      </c>
    </row>
    <row r="4796" spans="23:24" x14ac:dyDescent="0.25">
      <c r="W4796" t="s">
        <v>6404</v>
      </c>
      <c r="X4796">
        <v>4796</v>
      </c>
    </row>
    <row r="4797" spans="23:24" x14ac:dyDescent="0.25">
      <c r="W4797" t="s">
        <v>6405</v>
      </c>
      <c r="X4797">
        <v>4797</v>
      </c>
    </row>
    <row r="4798" spans="23:24" x14ac:dyDescent="0.25">
      <c r="W4798" t="s">
        <v>6406</v>
      </c>
      <c r="X4798">
        <v>4798</v>
      </c>
    </row>
    <row r="4799" spans="23:24" x14ac:dyDescent="0.25">
      <c r="W4799" t="s">
        <v>6407</v>
      </c>
      <c r="X4799">
        <v>4799</v>
      </c>
    </row>
    <row r="4800" spans="23:24" x14ac:dyDescent="0.25">
      <c r="W4800" t="s">
        <v>6408</v>
      </c>
      <c r="X4800">
        <v>4800</v>
      </c>
    </row>
    <row r="4801" spans="23:24" x14ac:dyDescent="0.25">
      <c r="W4801" t="s">
        <v>6409</v>
      </c>
      <c r="X4801">
        <v>4801</v>
      </c>
    </row>
    <row r="4802" spans="23:24" x14ac:dyDescent="0.25">
      <c r="W4802" t="s">
        <v>6410</v>
      </c>
      <c r="X4802">
        <v>4802</v>
      </c>
    </row>
    <row r="4803" spans="23:24" x14ac:dyDescent="0.25">
      <c r="W4803" t="s">
        <v>6411</v>
      </c>
      <c r="X4803">
        <v>4803</v>
      </c>
    </row>
    <row r="4804" spans="23:24" x14ac:dyDescent="0.25">
      <c r="W4804" t="s">
        <v>6412</v>
      </c>
      <c r="X4804">
        <v>4804</v>
      </c>
    </row>
    <row r="4805" spans="23:24" x14ac:dyDescent="0.25">
      <c r="W4805" t="s">
        <v>6413</v>
      </c>
      <c r="X4805">
        <v>4805</v>
      </c>
    </row>
    <row r="4806" spans="23:24" x14ac:dyDescent="0.25">
      <c r="W4806" t="s">
        <v>6414</v>
      </c>
      <c r="X4806">
        <v>4806</v>
      </c>
    </row>
    <row r="4807" spans="23:24" x14ac:dyDescent="0.25">
      <c r="W4807" t="s">
        <v>6415</v>
      </c>
      <c r="X4807">
        <v>4807</v>
      </c>
    </row>
    <row r="4808" spans="23:24" x14ac:dyDescent="0.25">
      <c r="W4808" t="s">
        <v>6416</v>
      </c>
      <c r="X4808">
        <v>4808</v>
      </c>
    </row>
    <row r="4809" spans="23:24" x14ac:dyDescent="0.25">
      <c r="W4809" t="s">
        <v>6417</v>
      </c>
      <c r="X4809">
        <v>4809</v>
      </c>
    </row>
    <row r="4810" spans="23:24" x14ac:dyDescent="0.25">
      <c r="W4810" t="s">
        <v>6418</v>
      </c>
      <c r="X4810">
        <v>4810</v>
      </c>
    </row>
    <row r="4811" spans="23:24" x14ac:dyDescent="0.25">
      <c r="W4811" t="s">
        <v>6419</v>
      </c>
      <c r="X4811">
        <v>4811</v>
      </c>
    </row>
    <row r="4812" spans="23:24" x14ac:dyDescent="0.25">
      <c r="W4812" t="s">
        <v>6420</v>
      </c>
      <c r="X4812">
        <v>4812</v>
      </c>
    </row>
    <row r="4813" spans="23:24" x14ac:dyDescent="0.25">
      <c r="W4813" t="s">
        <v>6421</v>
      </c>
      <c r="X4813">
        <v>4813</v>
      </c>
    </row>
    <row r="4814" spans="23:24" x14ac:dyDescent="0.25">
      <c r="W4814" t="s">
        <v>6422</v>
      </c>
      <c r="X4814">
        <v>4814</v>
      </c>
    </row>
    <row r="4815" spans="23:24" x14ac:dyDescent="0.25">
      <c r="W4815" t="s">
        <v>6423</v>
      </c>
      <c r="X4815">
        <v>4815</v>
      </c>
    </row>
    <row r="4816" spans="23:24" x14ac:dyDescent="0.25">
      <c r="W4816" t="s">
        <v>6424</v>
      </c>
      <c r="X4816">
        <v>4816</v>
      </c>
    </row>
    <row r="4817" spans="23:24" x14ac:dyDescent="0.25">
      <c r="W4817" t="s">
        <v>6425</v>
      </c>
      <c r="X4817">
        <v>4817</v>
      </c>
    </row>
    <row r="4818" spans="23:24" x14ac:dyDescent="0.25">
      <c r="W4818" t="s">
        <v>6426</v>
      </c>
      <c r="X4818">
        <v>4818</v>
      </c>
    </row>
    <row r="4819" spans="23:24" x14ac:dyDescent="0.25">
      <c r="W4819" t="s">
        <v>6427</v>
      </c>
      <c r="X4819">
        <v>4819</v>
      </c>
    </row>
    <row r="4820" spans="23:24" x14ac:dyDescent="0.25">
      <c r="W4820" t="s">
        <v>6428</v>
      </c>
      <c r="X4820">
        <v>4820</v>
      </c>
    </row>
    <row r="4821" spans="23:24" x14ac:dyDescent="0.25">
      <c r="W4821" t="s">
        <v>6429</v>
      </c>
      <c r="X4821">
        <v>4821</v>
      </c>
    </row>
    <row r="4822" spans="23:24" x14ac:dyDescent="0.25">
      <c r="W4822" t="s">
        <v>6430</v>
      </c>
      <c r="X4822">
        <v>4822</v>
      </c>
    </row>
    <row r="4823" spans="23:24" x14ac:dyDescent="0.25">
      <c r="W4823" t="s">
        <v>6431</v>
      </c>
      <c r="X4823">
        <v>4823</v>
      </c>
    </row>
    <row r="4824" spans="23:24" x14ac:dyDescent="0.25">
      <c r="W4824" t="s">
        <v>6432</v>
      </c>
      <c r="X4824">
        <v>4824</v>
      </c>
    </row>
    <row r="4825" spans="23:24" x14ac:dyDescent="0.25">
      <c r="W4825" t="s">
        <v>6433</v>
      </c>
      <c r="X4825">
        <v>4825</v>
      </c>
    </row>
    <row r="4826" spans="23:24" x14ac:dyDescent="0.25">
      <c r="W4826" t="s">
        <v>6434</v>
      </c>
      <c r="X4826">
        <v>4826</v>
      </c>
    </row>
    <row r="4827" spans="23:24" x14ac:dyDescent="0.25">
      <c r="W4827" t="s">
        <v>6435</v>
      </c>
      <c r="X4827">
        <v>4827</v>
      </c>
    </row>
    <row r="4828" spans="23:24" x14ac:dyDescent="0.25">
      <c r="W4828" t="s">
        <v>6436</v>
      </c>
      <c r="X4828">
        <v>4828</v>
      </c>
    </row>
    <row r="4829" spans="23:24" x14ac:dyDescent="0.25">
      <c r="W4829" t="s">
        <v>6437</v>
      </c>
      <c r="X4829">
        <v>4829</v>
      </c>
    </row>
    <row r="4830" spans="23:24" x14ac:dyDescent="0.25">
      <c r="W4830" t="s">
        <v>6438</v>
      </c>
      <c r="X4830">
        <v>4830</v>
      </c>
    </row>
    <row r="4831" spans="23:24" x14ac:dyDescent="0.25">
      <c r="W4831" t="s">
        <v>6439</v>
      </c>
      <c r="X4831">
        <v>4831</v>
      </c>
    </row>
    <row r="4832" spans="23:24" x14ac:dyDescent="0.25">
      <c r="W4832" t="s">
        <v>6440</v>
      </c>
      <c r="X4832">
        <v>4832</v>
      </c>
    </row>
    <row r="4833" spans="23:24" x14ac:dyDescent="0.25">
      <c r="W4833" t="s">
        <v>6441</v>
      </c>
      <c r="X4833">
        <v>4833</v>
      </c>
    </row>
    <row r="4834" spans="23:24" x14ac:dyDescent="0.25">
      <c r="W4834" t="s">
        <v>6442</v>
      </c>
      <c r="X4834">
        <v>4834</v>
      </c>
    </row>
    <row r="4835" spans="23:24" x14ac:dyDescent="0.25">
      <c r="W4835" t="s">
        <v>6443</v>
      </c>
      <c r="X4835">
        <v>4835</v>
      </c>
    </row>
    <row r="4836" spans="23:24" x14ac:dyDescent="0.25">
      <c r="W4836" t="s">
        <v>6444</v>
      </c>
      <c r="X4836">
        <v>4836</v>
      </c>
    </row>
    <row r="4837" spans="23:24" x14ac:dyDescent="0.25">
      <c r="W4837" t="s">
        <v>6445</v>
      </c>
      <c r="X4837">
        <v>4837</v>
      </c>
    </row>
    <row r="4838" spans="23:24" x14ac:dyDescent="0.25">
      <c r="W4838" t="s">
        <v>6446</v>
      </c>
      <c r="X4838">
        <v>4838</v>
      </c>
    </row>
    <row r="4839" spans="23:24" x14ac:dyDescent="0.25">
      <c r="W4839" t="s">
        <v>6447</v>
      </c>
      <c r="X4839">
        <v>4839</v>
      </c>
    </row>
    <row r="4840" spans="23:24" x14ac:dyDescent="0.25">
      <c r="W4840" t="s">
        <v>6448</v>
      </c>
      <c r="X4840">
        <v>4840</v>
      </c>
    </row>
    <row r="4841" spans="23:24" x14ac:dyDescent="0.25">
      <c r="W4841" t="s">
        <v>6449</v>
      </c>
      <c r="X4841">
        <v>4841</v>
      </c>
    </row>
    <row r="4842" spans="23:24" x14ac:dyDescent="0.25">
      <c r="W4842" t="s">
        <v>6450</v>
      </c>
      <c r="X4842">
        <v>4842</v>
      </c>
    </row>
    <row r="4843" spans="23:24" x14ac:dyDescent="0.25">
      <c r="W4843" t="s">
        <v>6451</v>
      </c>
      <c r="X4843">
        <v>4843</v>
      </c>
    </row>
    <row r="4844" spans="23:24" x14ac:dyDescent="0.25">
      <c r="W4844" t="s">
        <v>6452</v>
      </c>
      <c r="X4844">
        <v>4844</v>
      </c>
    </row>
    <row r="4845" spans="23:24" x14ac:dyDescent="0.25">
      <c r="W4845" t="s">
        <v>6453</v>
      </c>
      <c r="X4845">
        <v>4845</v>
      </c>
    </row>
    <row r="4846" spans="23:24" x14ac:dyDescent="0.25">
      <c r="W4846" t="s">
        <v>6454</v>
      </c>
      <c r="X4846">
        <v>4846</v>
      </c>
    </row>
    <row r="4847" spans="23:24" x14ac:dyDescent="0.25">
      <c r="W4847" t="s">
        <v>6455</v>
      </c>
      <c r="X4847">
        <v>4847</v>
      </c>
    </row>
    <row r="4848" spans="23:24" x14ac:dyDescent="0.25">
      <c r="W4848" t="s">
        <v>6456</v>
      </c>
      <c r="X4848">
        <v>4848</v>
      </c>
    </row>
    <row r="4849" spans="23:24" x14ac:dyDescent="0.25">
      <c r="W4849" t="s">
        <v>6457</v>
      </c>
      <c r="X4849">
        <v>4849</v>
      </c>
    </row>
    <row r="4850" spans="23:24" x14ac:dyDescent="0.25">
      <c r="W4850" t="s">
        <v>6458</v>
      </c>
      <c r="X4850">
        <v>4850</v>
      </c>
    </row>
    <row r="4851" spans="23:24" x14ac:dyDescent="0.25">
      <c r="W4851" t="s">
        <v>6459</v>
      </c>
      <c r="X4851">
        <v>4851</v>
      </c>
    </row>
    <row r="4852" spans="23:24" x14ac:dyDescent="0.25">
      <c r="W4852" t="s">
        <v>6460</v>
      </c>
      <c r="X4852">
        <v>4852</v>
      </c>
    </row>
    <row r="4853" spans="23:24" x14ac:dyDescent="0.25">
      <c r="W4853" t="s">
        <v>6461</v>
      </c>
      <c r="X4853">
        <v>4853</v>
      </c>
    </row>
    <row r="4854" spans="23:24" x14ac:dyDescent="0.25">
      <c r="W4854" t="s">
        <v>6462</v>
      </c>
      <c r="X4854">
        <v>4854</v>
      </c>
    </row>
    <row r="4855" spans="23:24" x14ac:dyDescent="0.25">
      <c r="W4855" t="s">
        <v>6463</v>
      </c>
      <c r="X4855">
        <v>4855</v>
      </c>
    </row>
    <row r="4856" spans="23:24" x14ac:dyDescent="0.25">
      <c r="W4856" t="s">
        <v>6464</v>
      </c>
      <c r="X4856">
        <v>4856</v>
      </c>
    </row>
    <row r="4857" spans="23:24" x14ac:dyDescent="0.25">
      <c r="W4857" t="s">
        <v>6465</v>
      </c>
      <c r="X4857">
        <v>4857</v>
      </c>
    </row>
    <row r="4858" spans="23:24" x14ac:dyDescent="0.25">
      <c r="W4858" t="s">
        <v>6466</v>
      </c>
      <c r="X4858">
        <v>4858</v>
      </c>
    </row>
    <row r="4859" spans="23:24" x14ac:dyDescent="0.25">
      <c r="W4859" t="s">
        <v>6467</v>
      </c>
      <c r="X4859">
        <v>4859</v>
      </c>
    </row>
    <row r="4860" spans="23:24" x14ac:dyDescent="0.25">
      <c r="W4860" t="s">
        <v>6468</v>
      </c>
      <c r="X4860">
        <v>4860</v>
      </c>
    </row>
    <row r="4861" spans="23:24" x14ac:dyDescent="0.25">
      <c r="W4861" t="s">
        <v>6469</v>
      </c>
      <c r="X4861">
        <v>4861</v>
      </c>
    </row>
    <row r="4862" spans="23:24" x14ac:dyDescent="0.25">
      <c r="W4862" t="s">
        <v>6470</v>
      </c>
      <c r="X4862">
        <v>4862</v>
      </c>
    </row>
    <row r="4863" spans="23:24" x14ac:dyDescent="0.25">
      <c r="W4863" t="s">
        <v>6471</v>
      </c>
      <c r="X4863">
        <v>4863</v>
      </c>
    </row>
    <row r="4864" spans="23:24" x14ac:dyDescent="0.25">
      <c r="W4864" t="s">
        <v>6472</v>
      </c>
      <c r="X4864">
        <v>4864</v>
      </c>
    </row>
    <row r="4865" spans="23:24" x14ac:dyDescent="0.25">
      <c r="W4865" t="s">
        <v>6473</v>
      </c>
      <c r="X4865">
        <v>4865</v>
      </c>
    </row>
    <row r="4866" spans="23:24" x14ac:dyDescent="0.25">
      <c r="W4866" t="s">
        <v>6474</v>
      </c>
      <c r="X4866">
        <v>4866</v>
      </c>
    </row>
    <row r="4867" spans="23:24" x14ac:dyDescent="0.25">
      <c r="W4867" t="s">
        <v>6475</v>
      </c>
      <c r="X4867">
        <v>4867</v>
      </c>
    </row>
    <row r="4868" spans="23:24" x14ac:dyDescent="0.25">
      <c r="W4868" t="s">
        <v>6476</v>
      </c>
      <c r="X4868">
        <v>4868</v>
      </c>
    </row>
    <row r="4869" spans="23:24" x14ac:dyDescent="0.25">
      <c r="W4869" t="s">
        <v>6477</v>
      </c>
      <c r="X4869">
        <v>4869</v>
      </c>
    </row>
    <row r="4870" spans="23:24" x14ac:dyDescent="0.25">
      <c r="W4870" t="s">
        <v>6478</v>
      </c>
      <c r="X4870">
        <v>4870</v>
      </c>
    </row>
    <row r="4871" spans="23:24" x14ac:dyDescent="0.25">
      <c r="W4871" t="s">
        <v>6479</v>
      </c>
      <c r="X4871">
        <v>4871</v>
      </c>
    </row>
    <row r="4872" spans="23:24" x14ac:dyDescent="0.25">
      <c r="W4872" t="s">
        <v>6480</v>
      </c>
      <c r="X4872">
        <v>4872</v>
      </c>
    </row>
    <row r="4873" spans="23:24" x14ac:dyDescent="0.25">
      <c r="W4873" t="s">
        <v>6481</v>
      </c>
      <c r="X4873">
        <v>4873</v>
      </c>
    </row>
    <row r="4874" spans="23:24" x14ac:dyDescent="0.25">
      <c r="W4874" t="s">
        <v>6482</v>
      </c>
      <c r="X4874">
        <v>4874</v>
      </c>
    </row>
    <row r="4875" spans="23:24" x14ac:dyDescent="0.25">
      <c r="W4875" t="s">
        <v>6483</v>
      </c>
      <c r="X4875">
        <v>4875</v>
      </c>
    </row>
    <row r="4876" spans="23:24" x14ac:dyDescent="0.25">
      <c r="W4876" t="s">
        <v>6484</v>
      </c>
      <c r="X4876">
        <v>4876</v>
      </c>
    </row>
    <row r="4877" spans="23:24" x14ac:dyDescent="0.25">
      <c r="W4877" t="s">
        <v>6485</v>
      </c>
      <c r="X4877">
        <v>4877</v>
      </c>
    </row>
    <row r="4878" spans="23:24" x14ac:dyDescent="0.25">
      <c r="W4878" t="s">
        <v>6486</v>
      </c>
      <c r="X4878">
        <v>4878</v>
      </c>
    </row>
    <row r="4879" spans="23:24" x14ac:dyDescent="0.25">
      <c r="W4879" t="s">
        <v>6487</v>
      </c>
      <c r="X4879">
        <v>4879</v>
      </c>
    </row>
    <row r="4880" spans="23:24" x14ac:dyDescent="0.25">
      <c r="W4880" t="s">
        <v>6488</v>
      </c>
      <c r="X4880">
        <v>4880</v>
      </c>
    </row>
    <row r="4881" spans="23:24" x14ac:dyDescent="0.25">
      <c r="W4881" t="s">
        <v>6489</v>
      </c>
      <c r="X4881">
        <v>4881</v>
      </c>
    </row>
    <row r="4882" spans="23:24" x14ac:dyDescent="0.25">
      <c r="W4882" t="s">
        <v>6490</v>
      </c>
      <c r="X4882">
        <v>4882</v>
      </c>
    </row>
    <row r="4883" spans="23:24" x14ac:dyDescent="0.25">
      <c r="W4883" t="s">
        <v>6491</v>
      </c>
      <c r="X4883">
        <v>4883</v>
      </c>
    </row>
    <row r="4884" spans="23:24" x14ac:dyDescent="0.25">
      <c r="W4884" t="s">
        <v>6492</v>
      </c>
      <c r="X4884">
        <v>4884</v>
      </c>
    </row>
    <row r="4885" spans="23:24" x14ac:dyDescent="0.25">
      <c r="W4885" t="s">
        <v>6493</v>
      </c>
      <c r="X4885">
        <v>4885</v>
      </c>
    </row>
    <row r="4886" spans="23:24" x14ac:dyDescent="0.25">
      <c r="W4886" t="s">
        <v>6494</v>
      </c>
      <c r="X4886">
        <v>4886</v>
      </c>
    </row>
    <row r="4887" spans="23:24" x14ac:dyDescent="0.25">
      <c r="W4887" t="s">
        <v>6495</v>
      </c>
      <c r="X4887">
        <v>4887</v>
      </c>
    </row>
    <row r="4888" spans="23:24" x14ac:dyDescent="0.25">
      <c r="W4888" t="s">
        <v>6496</v>
      </c>
      <c r="X4888">
        <v>4888</v>
      </c>
    </row>
    <row r="4889" spans="23:24" x14ac:dyDescent="0.25">
      <c r="W4889" t="s">
        <v>6497</v>
      </c>
      <c r="X4889">
        <v>4889</v>
      </c>
    </row>
    <row r="4890" spans="23:24" x14ac:dyDescent="0.25">
      <c r="W4890" t="s">
        <v>6498</v>
      </c>
      <c r="X4890">
        <v>4890</v>
      </c>
    </row>
    <row r="4891" spans="23:24" x14ac:dyDescent="0.25">
      <c r="W4891" t="s">
        <v>6499</v>
      </c>
      <c r="X4891">
        <v>4891</v>
      </c>
    </row>
    <row r="4892" spans="23:24" x14ac:dyDescent="0.25">
      <c r="W4892" t="s">
        <v>6500</v>
      </c>
      <c r="X4892">
        <v>4892</v>
      </c>
    </row>
    <row r="4893" spans="23:24" x14ac:dyDescent="0.25">
      <c r="W4893" t="s">
        <v>6501</v>
      </c>
      <c r="X4893">
        <v>4893</v>
      </c>
    </row>
    <row r="4894" spans="23:24" x14ac:dyDescent="0.25">
      <c r="W4894" t="s">
        <v>6502</v>
      </c>
      <c r="X4894">
        <v>4894</v>
      </c>
    </row>
    <row r="4895" spans="23:24" x14ac:dyDescent="0.25">
      <c r="W4895" t="s">
        <v>6503</v>
      </c>
      <c r="X4895">
        <v>4895</v>
      </c>
    </row>
    <row r="4896" spans="23:24" x14ac:dyDescent="0.25">
      <c r="W4896" t="s">
        <v>6504</v>
      </c>
      <c r="X4896">
        <v>4896</v>
      </c>
    </row>
    <row r="4897" spans="23:24" x14ac:dyDescent="0.25">
      <c r="W4897" t="s">
        <v>6505</v>
      </c>
      <c r="X4897">
        <v>4897</v>
      </c>
    </row>
    <row r="4898" spans="23:24" x14ac:dyDescent="0.25">
      <c r="W4898" t="s">
        <v>6506</v>
      </c>
      <c r="X4898">
        <v>4898</v>
      </c>
    </row>
    <row r="4899" spans="23:24" x14ac:dyDescent="0.25">
      <c r="W4899" t="s">
        <v>6507</v>
      </c>
      <c r="X4899">
        <v>4899</v>
      </c>
    </row>
    <row r="4900" spans="23:24" x14ac:dyDescent="0.25">
      <c r="W4900" t="s">
        <v>6508</v>
      </c>
      <c r="X4900">
        <v>4900</v>
      </c>
    </row>
    <row r="4901" spans="23:24" x14ac:dyDescent="0.25">
      <c r="W4901" t="s">
        <v>6509</v>
      </c>
      <c r="X4901">
        <v>4901</v>
      </c>
    </row>
    <row r="4902" spans="23:24" x14ac:dyDescent="0.25">
      <c r="W4902" t="s">
        <v>6510</v>
      </c>
      <c r="X4902">
        <v>4902</v>
      </c>
    </row>
    <row r="4903" spans="23:24" x14ac:dyDescent="0.25">
      <c r="W4903" t="s">
        <v>6511</v>
      </c>
      <c r="X4903">
        <v>4903</v>
      </c>
    </row>
    <row r="4904" spans="23:24" x14ac:dyDescent="0.25">
      <c r="W4904" t="s">
        <v>6512</v>
      </c>
      <c r="X4904">
        <v>4904</v>
      </c>
    </row>
    <row r="4905" spans="23:24" x14ac:dyDescent="0.25">
      <c r="W4905" t="s">
        <v>6513</v>
      </c>
      <c r="X4905">
        <v>4905</v>
      </c>
    </row>
    <row r="4906" spans="23:24" x14ac:dyDescent="0.25">
      <c r="W4906" t="s">
        <v>6514</v>
      </c>
      <c r="X4906">
        <v>4906</v>
      </c>
    </row>
    <row r="4907" spans="23:24" x14ac:dyDescent="0.25">
      <c r="W4907" t="s">
        <v>6515</v>
      </c>
      <c r="X4907">
        <v>4907</v>
      </c>
    </row>
    <row r="4908" spans="23:24" x14ac:dyDescent="0.25">
      <c r="W4908" t="s">
        <v>6516</v>
      </c>
      <c r="X4908">
        <v>4908</v>
      </c>
    </row>
    <row r="4909" spans="23:24" x14ac:dyDescent="0.25">
      <c r="W4909" t="s">
        <v>6517</v>
      </c>
      <c r="X4909">
        <v>4909</v>
      </c>
    </row>
    <row r="4910" spans="23:24" x14ac:dyDescent="0.25">
      <c r="W4910" t="s">
        <v>6518</v>
      </c>
      <c r="X4910">
        <v>4910</v>
      </c>
    </row>
    <row r="4911" spans="23:24" x14ac:dyDescent="0.25">
      <c r="W4911" t="s">
        <v>6519</v>
      </c>
      <c r="X4911">
        <v>4911</v>
      </c>
    </row>
    <row r="4912" spans="23:24" x14ac:dyDescent="0.25">
      <c r="W4912" t="s">
        <v>6520</v>
      </c>
      <c r="X4912">
        <v>4912</v>
      </c>
    </row>
    <row r="4913" spans="23:24" x14ac:dyDescent="0.25">
      <c r="W4913" t="s">
        <v>6521</v>
      </c>
      <c r="X4913">
        <v>4913</v>
      </c>
    </row>
    <row r="4914" spans="23:24" x14ac:dyDescent="0.25">
      <c r="W4914" t="s">
        <v>6522</v>
      </c>
      <c r="X4914">
        <v>4914</v>
      </c>
    </row>
    <row r="4915" spans="23:24" x14ac:dyDescent="0.25">
      <c r="W4915" t="s">
        <v>6523</v>
      </c>
      <c r="X4915">
        <v>4915</v>
      </c>
    </row>
    <row r="4916" spans="23:24" x14ac:dyDescent="0.25">
      <c r="W4916" t="s">
        <v>6524</v>
      </c>
      <c r="X4916">
        <v>4916</v>
      </c>
    </row>
    <row r="4917" spans="23:24" x14ac:dyDescent="0.25">
      <c r="W4917" t="s">
        <v>6525</v>
      </c>
      <c r="X4917">
        <v>4917</v>
      </c>
    </row>
    <row r="4918" spans="23:24" x14ac:dyDescent="0.25">
      <c r="W4918" t="s">
        <v>6526</v>
      </c>
      <c r="X4918">
        <v>4918</v>
      </c>
    </row>
    <row r="4919" spans="23:24" x14ac:dyDescent="0.25">
      <c r="W4919" t="s">
        <v>6527</v>
      </c>
      <c r="X4919">
        <v>4919</v>
      </c>
    </row>
    <row r="4920" spans="23:24" x14ac:dyDescent="0.25">
      <c r="W4920" t="s">
        <v>6528</v>
      </c>
      <c r="X4920">
        <v>4920</v>
      </c>
    </row>
    <row r="4921" spans="23:24" x14ac:dyDescent="0.25">
      <c r="W4921" t="s">
        <v>6529</v>
      </c>
      <c r="X4921">
        <v>4921</v>
      </c>
    </row>
    <row r="4922" spans="23:24" x14ac:dyDescent="0.25">
      <c r="W4922" t="s">
        <v>6530</v>
      </c>
      <c r="X4922">
        <v>4922</v>
      </c>
    </row>
    <row r="4923" spans="23:24" x14ac:dyDescent="0.25">
      <c r="W4923" t="s">
        <v>6531</v>
      </c>
      <c r="X4923">
        <v>4923</v>
      </c>
    </row>
    <row r="4924" spans="23:24" x14ac:dyDescent="0.25">
      <c r="W4924" t="s">
        <v>6532</v>
      </c>
      <c r="X4924">
        <v>4924</v>
      </c>
    </row>
    <row r="4925" spans="23:24" x14ac:dyDescent="0.25">
      <c r="W4925" t="s">
        <v>6533</v>
      </c>
      <c r="X4925">
        <v>4925</v>
      </c>
    </row>
    <row r="4926" spans="23:24" x14ac:dyDescent="0.25">
      <c r="W4926" t="s">
        <v>6534</v>
      </c>
      <c r="X4926">
        <v>4926</v>
      </c>
    </row>
    <row r="4927" spans="23:24" x14ac:dyDescent="0.25">
      <c r="W4927" t="s">
        <v>6535</v>
      </c>
      <c r="X4927">
        <v>4927</v>
      </c>
    </row>
    <row r="4928" spans="23:24" x14ac:dyDescent="0.25">
      <c r="W4928" t="s">
        <v>6536</v>
      </c>
      <c r="X4928">
        <v>4928</v>
      </c>
    </row>
    <row r="4929" spans="23:24" x14ac:dyDescent="0.25">
      <c r="W4929" t="s">
        <v>6537</v>
      </c>
      <c r="X4929">
        <v>4929</v>
      </c>
    </row>
    <row r="4930" spans="23:24" x14ac:dyDescent="0.25">
      <c r="W4930" t="s">
        <v>6538</v>
      </c>
      <c r="X4930">
        <v>4930</v>
      </c>
    </row>
    <row r="4931" spans="23:24" x14ac:dyDescent="0.25">
      <c r="W4931" t="s">
        <v>6539</v>
      </c>
      <c r="X4931">
        <v>4931</v>
      </c>
    </row>
    <row r="4932" spans="23:24" x14ac:dyDescent="0.25">
      <c r="W4932" t="s">
        <v>6540</v>
      </c>
      <c r="X4932">
        <v>4932</v>
      </c>
    </row>
    <row r="4933" spans="23:24" x14ac:dyDescent="0.25">
      <c r="W4933" t="s">
        <v>6541</v>
      </c>
      <c r="X4933">
        <v>4933</v>
      </c>
    </row>
    <row r="4934" spans="23:24" x14ac:dyDescent="0.25">
      <c r="W4934" t="s">
        <v>6542</v>
      </c>
      <c r="X4934">
        <v>4934</v>
      </c>
    </row>
    <row r="4935" spans="23:24" x14ac:dyDescent="0.25">
      <c r="W4935" t="s">
        <v>6543</v>
      </c>
      <c r="X4935">
        <v>4935</v>
      </c>
    </row>
    <row r="4936" spans="23:24" x14ac:dyDescent="0.25">
      <c r="W4936" t="s">
        <v>6544</v>
      </c>
      <c r="X4936">
        <v>4936</v>
      </c>
    </row>
    <row r="4937" spans="23:24" x14ac:dyDescent="0.25">
      <c r="W4937" t="s">
        <v>6545</v>
      </c>
      <c r="X4937">
        <v>4937</v>
      </c>
    </row>
    <row r="4938" spans="23:24" x14ac:dyDescent="0.25">
      <c r="W4938" t="s">
        <v>6546</v>
      </c>
      <c r="X4938">
        <v>4938</v>
      </c>
    </row>
    <row r="4939" spans="23:24" x14ac:dyDescent="0.25">
      <c r="W4939" t="s">
        <v>6547</v>
      </c>
      <c r="X4939">
        <v>4939</v>
      </c>
    </row>
    <row r="4940" spans="23:24" x14ac:dyDescent="0.25">
      <c r="W4940" t="s">
        <v>6548</v>
      </c>
      <c r="X4940">
        <v>4940</v>
      </c>
    </row>
    <row r="4941" spans="23:24" x14ac:dyDescent="0.25">
      <c r="W4941" t="s">
        <v>6549</v>
      </c>
      <c r="X4941">
        <v>4941</v>
      </c>
    </row>
    <row r="4942" spans="23:24" x14ac:dyDescent="0.25">
      <c r="W4942" t="s">
        <v>6550</v>
      </c>
      <c r="X4942">
        <v>4942</v>
      </c>
    </row>
    <row r="4943" spans="23:24" x14ac:dyDescent="0.25">
      <c r="W4943" t="s">
        <v>6551</v>
      </c>
      <c r="X4943">
        <v>4943</v>
      </c>
    </row>
    <row r="4944" spans="23:24" x14ac:dyDescent="0.25">
      <c r="W4944" t="s">
        <v>6552</v>
      </c>
      <c r="X4944">
        <v>4944</v>
      </c>
    </row>
    <row r="4945" spans="23:24" x14ac:dyDescent="0.25">
      <c r="W4945" t="s">
        <v>6553</v>
      </c>
      <c r="X4945">
        <v>4945</v>
      </c>
    </row>
    <row r="4946" spans="23:24" x14ac:dyDescent="0.25">
      <c r="W4946" t="s">
        <v>6554</v>
      </c>
      <c r="X4946">
        <v>4946</v>
      </c>
    </row>
    <row r="4947" spans="23:24" x14ac:dyDescent="0.25">
      <c r="W4947" t="s">
        <v>6555</v>
      </c>
      <c r="X4947">
        <v>4947</v>
      </c>
    </row>
    <row r="4948" spans="23:24" x14ac:dyDescent="0.25">
      <c r="W4948" t="s">
        <v>6556</v>
      </c>
      <c r="X4948">
        <v>4948</v>
      </c>
    </row>
    <row r="4949" spans="23:24" x14ac:dyDescent="0.25">
      <c r="W4949" t="s">
        <v>6557</v>
      </c>
      <c r="X4949">
        <v>4949</v>
      </c>
    </row>
    <row r="4950" spans="23:24" x14ac:dyDescent="0.25">
      <c r="W4950" t="s">
        <v>6558</v>
      </c>
      <c r="X4950">
        <v>4950</v>
      </c>
    </row>
    <row r="4951" spans="23:24" x14ac:dyDescent="0.25">
      <c r="W4951" t="s">
        <v>6559</v>
      </c>
      <c r="X4951">
        <v>4951</v>
      </c>
    </row>
    <row r="4952" spans="23:24" x14ac:dyDescent="0.25">
      <c r="W4952" t="s">
        <v>6560</v>
      </c>
      <c r="X4952">
        <v>4952</v>
      </c>
    </row>
    <row r="4953" spans="23:24" x14ac:dyDescent="0.25">
      <c r="W4953" t="s">
        <v>6561</v>
      </c>
      <c r="X4953">
        <v>4953</v>
      </c>
    </row>
    <row r="4954" spans="23:24" x14ac:dyDescent="0.25">
      <c r="W4954" t="s">
        <v>6562</v>
      </c>
      <c r="X4954">
        <v>4954</v>
      </c>
    </row>
    <row r="4955" spans="23:24" x14ac:dyDescent="0.25">
      <c r="W4955" t="s">
        <v>6563</v>
      </c>
      <c r="X4955">
        <v>4955</v>
      </c>
    </row>
    <row r="4956" spans="23:24" x14ac:dyDescent="0.25">
      <c r="W4956" t="s">
        <v>6564</v>
      </c>
      <c r="X4956">
        <v>4956</v>
      </c>
    </row>
    <row r="4957" spans="23:24" x14ac:dyDescent="0.25">
      <c r="W4957" t="s">
        <v>6565</v>
      </c>
      <c r="X4957">
        <v>4957</v>
      </c>
    </row>
    <row r="4958" spans="23:24" x14ac:dyDescent="0.25">
      <c r="W4958" t="s">
        <v>6566</v>
      </c>
      <c r="X4958">
        <v>4958</v>
      </c>
    </row>
    <row r="4959" spans="23:24" x14ac:dyDescent="0.25">
      <c r="W4959" t="s">
        <v>6567</v>
      </c>
      <c r="X4959">
        <v>4959</v>
      </c>
    </row>
    <row r="4960" spans="23:24" x14ac:dyDescent="0.25">
      <c r="W4960" t="s">
        <v>6568</v>
      </c>
      <c r="X4960">
        <v>4960</v>
      </c>
    </row>
    <row r="4961" spans="23:24" x14ac:dyDescent="0.25">
      <c r="W4961" t="s">
        <v>6569</v>
      </c>
      <c r="X4961">
        <v>4961</v>
      </c>
    </row>
    <row r="4962" spans="23:24" x14ac:dyDescent="0.25">
      <c r="W4962" t="s">
        <v>6570</v>
      </c>
      <c r="X4962">
        <v>4962</v>
      </c>
    </row>
    <row r="4963" spans="23:24" x14ac:dyDescent="0.25">
      <c r="W4963" t="s">
        <v>6571</v>
      </c>
      <c r="X4963">
        <v>4963</v>
      </c>
    </row>
    <row r="4964" spans="23:24" x14ac:dyDescent="0.25">
      <c r="W4964" t="s">
        <v>6572</v>
      </c>
      <c r="X4964">
        <v>4964</v>
      </c>
    </row>
    <row r="4965" spans="23:24" x14ac:dyDescent="0.25">
      <c r="W4965" t="s">
        <v>6573</v>
      </c>
      <c r="X4965">
        <v>4965</v>
      </c>
    </row>
    <row r="4966" spans="23:24" x14ac:dyDescent="0.25">
      <c r="W4966" t="s">
        <v>6574</v>
      </c>
      <c r="X4966">
        <v>4966</v>
      </c>
    </row>
    <row r="4967" spans="23:24" x14ac:dyDescent="0.25">
      <c r="W4967" t="s">
        <v>6575</v>
      </c>
      <c r="X4967">
        <v>4967</v>
      </c>
    </row>
    <row r="4968" spans="23:24" x14ac:dyDescent="0.25">
      <c r="W4968" t="s">
        <v>6576</v>
      </c>
      <c r="X4968">
        <v>4968</v>
      </c>
    </row>
    <row r="4969" spans="23:24" x14ac:dyDescent="0.25">
      <c r="W4969" t="s">
        <v>6577</v>
      </c>
      <c r="X4969">
        <v>4969</v>
      </c>
    </row>
    <row r="4970" spans="23:24" x14ac:dyDescent="0.25">
      <c r="W4970" t="s">
        <v>6578</v>
      </c>
      <c r="X4970">
        <v>4970</v>
      </c>
    </row>
    <row r="4971" spans="23:24" x14ac:dyDescent="0.25">
      <c r="W4971" t="s">
        <v>6579</v>
      </c>
      <c r="X4971">
        <v>4971</v>
      </c>
    </row>
    <row r="4972" spans="23:24" x14ac:dyDescent="0.25">
      <c r="W4972" t="s">
        <v>6580</v>
      </c>
      <c r="X4972">
        <v>4972</v>
      </c>
    </row>
    <row r="4973" spans="23:24" x14ac:dyDescent="0.25">
      <c r="W4973" t="s">
        <v>6581</v>
      </c>
      <c r="X4973">
        <v>4973</v>
      </c>
    </row>
    <row r="4974" spans="23:24" x14ac:dyDescent="0.25">
      <c r="W4974" t="s">
        <v>6582</v>
      </c>
      <c r="X4974">
        <v>4974</v>
      </c>
    </row>
    <row r="4975" spans="23:24" x14ac:dyDescent="0.25">
      <c r="W4975" t="s">
        <v>6583</v>
      </c>
      <c r="X4975">
        <v>4975</v>
      </c>
    </row>
    <row r="4976" spans="23:24" x14ac:dyDescent="0.25">
      <c r="W4976" t="s">
        <v>6584</v>
      </c>
      <c r="X4976">
        <v>4976</v>
      </c>
    </row>
    <row r="4977" spans="23:24" x14ac:dyDescent="0.25">
      <c r="W4977" t="s">
        <v>6585</v>
      </c>
      <c r="X4977">
        <v>4977</v>
      </c>
    </row>
    <row r="4978" spans="23:24" x14ac:dyDescent="0.25">
      <c r="W4978" t="s">
        <v>6586</v>
      </c>
      <c r="X4978">
        <v>4978</v>
      </c>
    </row>
    <row r="4979" spans="23:24" x14ac:dyDescent="0.25">
      <c r="W4979" t="s">
        <v>6587</v>
      </c>
      <c r="X4979">
        <v>4979</v>
      </c>
    </row>
    <row r="4980" spans="23:24" x14ac:dyDescent="0.25">
      <c r="W4980" t="s">
        <v>6588</v>
      </c>
      <c r="X4980">
        <v>4980</v>
      </c>
    </row>
    <row r="4981" spans="23:24" x14ac:dyDescent="0.25">
      <c r="W4981" t="s">
        <v>6589</v>
      </c>
      <c r="X4981">
        <v>4981</v>
      </c>
    </row>
    <row r="4982" spans="23:24" x14ac:dyDescent="0.25">
      <c r="W4982" t="s">
        <v>6590</v>
      </c>
      <c r="X4982">
        <v>4982</v>
      </c>
    </row>
    <row r="4983" spans="23:24" x14ac:dyDescent="0.25">
      <c r="W4983" t="s">
        <v>6591</v>
      </c>
      <c r="X4983">
        <v>4983</v>
      </c>
    </row>
    <row r="4984" spans="23:24" x14ac:dyDescent="0.25">
      <c r="W4984" t="s">
        <v>6592</v>
      </c>
      <c r="X4984">
        <v>4984</v>
      </c>
    </row>
    <row r="4985" spans="23:24" x14ac:dyDescent="0.25">
      <c r="W4985" t="s">
        <v>6593</v>
      </c>
      <c r="X4985">
        <v>4985</v>
      </c>
    </row>
    <row r="4986" spans="23:24" x14ac:dyDescent="0.25">
      <c r="W4986" t="s">
        <v>6594</v>
      </c>
      <c r="X4986">
        <v>4986</v>
      </c>
    </row>
    <row r="4987" spans="23:24" x14ac:dyDescent="0.25">
      <c r="W4987" t="s">
        <v>6595</v>
      </c>
      <c r="X4987">
        <v>4987</v>
      </c>
    </row>
    <row r="4988" spans="23:24" x14ac:dyDescent="0.25">
      <c r="W4988" t="s">
        <v>6596</v>
      </c>
      <c r="X4988">
        <v>4988</v>
      </c>
    </row>
    <row r="4989" spans="23:24" x14ac:dyDescent="0.25">
      <c r="W4989" t="s">
        <v>6597</v>
      </c>
      <c r="X4989">
        <v>4989</v>
      </c>
    </row>
    <row r="4990" spans="23:24" x14ac:dyDescent="0.25">
      <c r="W4990" t="s">
        <v>6598</v>
      </c>
      <c r="X4990">
        <v>4990</v>
      </c>
    </row>
    <row r="4991" spans="23:24" x14ac:dyDescent="0.25">
      <c r="W4991" t="s">
        <v>6599</v>
      </c>
      <c r="X4991">
        <v>4991</v>
      </c>
    </row>
    <row r="4992" spans="23:24" x14ac:dyDescent="0.25">
      <c r="W4992" t="s">
        <v>6600</v>
      </c>
      <c r="X4992">
        <v>4992</v>
      </c>
    </row>
    <row r="4993" spans="23:24" x14ac:dyDescent="0.25">
      <c r="W4993" t="s">
        <v>6601</v>
      </c>
      <c r="X4993">
        <v>4993</v>
      </c>
    </row>
    <row r="4994" spans="23:24" x14ac:dyDescent="0.25">
      <c r="W4994" t="s">
        <v>6602</v>
      </c>
      <c r="X4994">
        <v>4994</v>
      </c>
    </row>
    <row r="4995" spans="23:24" x14ac:dyDescent="0.25">
      <c r="W4995" t="s">
        <v>6603</v>
      </c>
      <c r="X4995">
        <v>4995</v>
      </c>
    </row>
    <row r="4996" spans="23:24" x14ac:dyDescent="0.25">
      <c r="W4996" t="s">
        <v>6604</v>
      </c>
      <c r="X4996">
        <v>4996</v>
      </c>
    </row>
    <row r="4997" spans="23:24" x14ac:dyDescent="0.25">
      <c r="W4997" t="s">
        <v>6605</v>
      </c>
      <c r="X4997">
        <v>4997</v>
      </c>
    </row>
    <row r="4998" spans="23:24" x14ac:dyDescent="0.25">
      <c r="W4998" t="s">
        <v>6606</v>
      </c>
      <c r="X4998">
        <v>4998</v>
      </c>
    </row>
    <row r="4999" spans="23:24" x14ac:dyDescent="0.25">
      <c r="W4999" t="s">
        <v>6607</v>
      </c>
      <c r="X4999">
        <v>4999</v>
      </c>
    </row>
    <row r="5000" spans="23:24" x14ac:dyDescent="0.25">
      <c r="W5000" t="s">
        <v>6608</v>
      </c>
      <c r="X5000">
        <v>5000</v>
      </c>
    </row>
    <row r="5001" spans="23:24" x14ac:dyDescent="0.25">
      <c r="W5001" t="s">
        <v>6609</v>
      </c>
      <c r="X5001">
        <v>5001</v>
      </c>
    </row>
    <row r="5002" spans="23:24" x14ac:dyDescent="0.25">
      <c r="W5002" t="s">
        <v>6610</v>
      </c>
      <c r="X5002">
        <v>5002</v>
      </c>
    </row>
    <row r="5003" spans="23:24" x14ac:dyDescent="0.25">
      <c r="W5003" t="s">
        <v>6611</v>
      </c>
      <c r="X5003">
        <v>5003</v>
      </c>
    </row>
    <row r="5004" spans="23:24" x14ac:dyDescent="0.25">
      <c r="W5004" t="s">
        <v>6612</v>
      </c>
      <c r="X5004">
        <v>5004</v>
      </c>
    </row>
    <row r="5005" spans="23:24" x14ac:dyDescent="0.25">
      <c r="W5005" t="s">
        <v>6613</v>
      </c>
      <c r="X5005">
        <v>5005</v>
      </c>
    </row>
    <row r="5006" spans="23:24" x14ac:dyDescent="0.25">
      <c r="W5006" t="s">
        <v>6614</v>
      </c>
      <c r="X5006">
        <v>5006</v>
      </c>
    </row>
    <row r="5007" spans="23:24" x14ac:dyDescent="0.25">
      <c r="W5007" t="s">
        <v>6615</v>
      </c>
      <c r="X5007">
        <v>5007</v>
      </c>
    </row>
    <row r="5008" spans="23:24" x14ac:dyDescent="0.25">
      <c r="W5008" t="s">
        <v>6616</v>
      </c>
      <c r="X5008">
        <v>5008</v>
      </c>
    </row>
    <row r="5009" spans="23:24" x14ac:dyDescent="0.25">
      <c r="W5009" t="s">
        <v>6617</v>
      </c>
      <c r="X5009">
        <v>5009</v>
      </c>
    </row>
    <row r="5010" spans="23:24" x14ac:dyDescent="0.25">
      <c r="W5010" t="s">
        <v>6618</v>
      </c>
      <c r="X5010">
        <v>5010</v>
      </c>
    </row>
    <row r="5011" spans="23:24" x14ac:dyDescent="0.25">
      <c r="W5011" t="s">
        <v>6619</v>
      </c>
      <c r="X5011">
        <v>5011</v>
      </c>
    </row>
    <row r="5012" spans="23:24" x14ac:dyDescent="0.25">
      <c r="W5012" t="s">
        <v>6620</v>
      </c>
      <c r="X5012">
        <v>5012</v>
      </c>
    </row>
    <row r="5013" spans="23:24" x14ac:dyDescent="0.25">
      <c r="W5013" t="s">
        <v>6621</v>
      </c>
      <c r="X5013">
        <v>5013</v>
      </c>
    </row>
    <row r="5014" spans="23:24" x14ac:dyDescent="0.25">
      <c r="W5014" t="s">
        <v>6622</v>
      </c>
      <c r="X5014">
        <v>5014</v>
      </c>
    </row>
    <row r="5015" spans="23:24" x14ac:dyDescent="0.25">
      <c r="W5015" t="s">
        <v>6623</v>
      </c>
      <c r="X5015">
        <v>5015</v>
      </c>
    </row>
    <row r="5016" spans="23:24" x14ac:dyDescent="0.25">
      <c r="W5016" t="s">
        <v>6624</v>
      </c>
      <c r="X5016">
        <v>5016</v>
      </c>
    </row>
    <row r="5017" spans="23:24" x14ac:dyDescent="0.25">
      <c r="W5017" t="s">
        <v>6625</v>
      </c>
      <c r="X5017">
        <v>5017</v>
      </c>
    </row>
    <row r="5018" spans="23:24" x14ac:dyDescent="0.25">
      <c r="W5018" t="s">
        <v>6626</v>
      </c>
      <c r="X5018">
        <v>5018</v>
      </c>
    </row>
    <row r="5019" spans="23:24" x14ac:dyDescent="0.25">
      <c r="W5019" t="s">
        <v>6627</v>
      </c>
      <c r="X5019">
        <v>5019</v>
      </c>
    </row>
    <row r="5020" spans="23:24" x14ac:dyDescent="0.25">
      <c r="W5020" t="s">
        <v>6628</v>
      </c>
      <c r="X5020">
        <v>5020</v>
      </c>
    </row>
    <row r="5021" spans="23:24" x14ac:dyDescent="0.25">
      <c r="W5021" t="s">
        <v>6629</v>
      </c>
      <c r="X5021">
        <v>5021</v>
      </c>
    </row>
    <row r="5022" spans="23:24" x14ac:dyDescent="0.25">
      <c r="W5022" t="s">
        <v>6630</v>
      </c>
      <c r="X5022">
        <v>5022</v>
      </c>
    </row>
    <row r="5023" spans="23:24" x14ac:dyDescent="0.25">
      <c r="W5023" t="s">
        <v>6631</v>
      </c>
      <c r="X5023">
        <v>5023</v>
      </c>
    </row>
    <row r="5024" spans="23:24" x14ac:dyDescent="0.25">
      <c r="W5024" t="s">
        <v>6632</v>
      </c>
      <c r="X5024">
        <v>5024</v>
      </c>
    </row>
    <row r="5025" spans="23:24" x14ac:dyDescent="0.25">
      <c r="W5025" t="s">
        <v>6633</v>
      </c>
      <c r="X5025">
        <v>5025</v>
      </c>
    </row>
    <row r="5026" spans="23:24" x14ac:dyDescent="0.25">
      <c r="W5026" t="s">
        <v>6634</v>
      </c>
      <c r="X5026">
        <v>5026</v>
      </c>
    </row>
    <row r="5027" spans="23:24" x14ac:dyDescent="0.25">
      <c r="W5027" t="s">
        <v>6635</v>
      </c>
      <c r="X5027">
        <v>5027</v>
      </c>
    </row>
    <row r="5028" spans="23:24" x14ac:dyDescent="0.25">
      <c r="W5028" t="s">
        <v>6636</v>
      </c>
      <c r="X5028">
        <v>5028</v>
      </c>
    </row>
    <row r="5029" spans="23:24" x14ac:dyDescent="0.25">
      <c r="W5029" t="s">
        <v>6637</v>
      </c>
      <c r="X5029">
        <v>5029</v>
      </c>
    </row>
    <row r="5030" spans="23:24" x14ac:dyDescent="0.25">
      <c r="W5030" t="s">
        <v>6638</v>
      </c>
      <c r="X5030">
        <v>5030</v>
      </c>
    </row>
    <row r="5031" spans="23:24" x14ac:dyDescent="0.25">
      <c r="W5031" t="s">
        <v>6639</v>
      </c>
      <c r="X5031">
        <v>5031</v>
      </c>
    </row>
    <row r="5032" spans="23:24" x14ac:dyDescent="0.25">
      <c r="W5032" t="s">
        <v>6640</v>
      </c>
      <c r="X5032">
        <v>5032</v>
      </c>
    </row>
    <row r="5033" spans="23:24" x14ac:dyDescent="0.25">
      <c r="W5033" t="s">
        <v>6641</v>
      </c>
      <c r="X5033">
        <v>5033</v>
      </c>
    </row>
    <row r="5034" spans="23:24" x14ac:dyDescent="0.25">
      <c r="W5034" t="s">
        <v>6642</v>
      </c>
      <c r="X5034">
        <v>5034</v>
      </c>
    </row>
    <row r="5035" spans="23:24" x14ac:dyDescent="0.25">
      <c r="W5035" t="s">
        <v>6643</v>
      </c>
      <c r="X5035">
        <v>5035</v>
      </c>
    </row>
    <row r="5036" spans="23:24" x14ac:dyDescent="0.25">
      <c r="W5036" t="s">
        <v>6644</v>
      </c>
      <c r="X5036">
        <v>5036</v>
      </c>
    </row>
    <row r="5037" spans="23:24" x14ac:dyDescent="0.25">
      <c r="W5037" t="s">
        <v>6645</v>
      </c>
      <c r="X5037">
        <v>5037</v>
      </c>
    </row>
    <row r="5038" spans="23:24" x14ac:dyDescent="0.25">
      <c r="W5038" t="s">
        <v>6646</v>
      </c>
      <c r="X5038">
        <v>5038</v>
      </c>
    </row>
    <row r="5039" spans="23:24" x14ac:dyDescent="0.25">
      <c r="W5039" t="s">
        <v>6647</v>
      </c>
      <c r="X5039">
        <v>5039</v>
      </c>
    </row>
    <row r="5040" spans="23:24" x14ac:dyDescent="0.25">
      <c r="W5040" t="s">
        <v>6648</v>
      </c>
      <c r="X5040">
        <v>5040</v>
      </c>
    </row>
    <row r="5041" spans="23:24" x14ac:dyDescent="0.25">
      <c r="W5041" t="s">
        <v>6649</v>
      </c>
      <c r="X5041">
        <v>5041</v>
      </c>
    </row>
    <row r="5042" spans="23:24" x14ac:dyDescent="0.25">
      <c r="W5042" t="s">
        <v>6650</v>
      </c>
      <c r="X5042">
        <v>5042</v>
      </c>
    </row>
    <row r="5043" spans="23:24" x14ac:dyDescent="0.25">
      <c r="W5043" t="s">
        <v>6651</v>
      </c>
      <c r="X5043">
        <v>5043</v>
      </c>
    </row>
    <row r="5044" spans="23:24" x14ac:dyDescent="0.25">
      <c r="W5044" t="s">
        <v>6652</v>
      </c>
      <c r="X5044">
        <v>5044</v>
      </c>
    </row>
    <row r="5045" spans="23:24" x14ac:dyDescent="0.25">
      <c r="W5045" t="s">
        <v>6653</v>
      </c>
      <c r="X5045">
        <v>5045</v>
      </c>
    </row>
    <row r="5046" spans="23:24" x14ac:dyDescent="0.25">
      <c r="W5046" t="s">
        <v>6654</v>
      </c>
      <c r="X5046">
        <v>5046</v>
      </c>
    </row>
    <row r="5047" spans="23:24" x14ac:dyDescent="0.25">
      <c r="W5047" t="s">
        <v>6655</v>
      </c>
      <c r="X5047">
        <v>5047</v>
      </c>
    </row>
    <row r="5048" spans="23:24" x14ac:dyDescent="0.25">
      <c r="W5048" t="s">
        <v>6656</v>
      </c>
      <c r="X5048">
        <v>5048</v>
      </c>
    </row>
    <row r="5049" spans="23:24" x14ac:dyDescent="0.25">
      <c r="W5049" t="s">
        <v>6657</v>
      </c>
      <c r="X5049">
        <v>5049</v>
      </c>
    </row>
    <row r="5050" spans="23:24" x14ac:dyDescent="0.25">
      <c r="W5050" t="s">
        <v>6658</v>
      </c>
      <c r="X5050">
        <v>5050</v>
      </c>
    </row>
    <row r="5051" spans="23:24" x14ac:dyDescent="0.25">
      <c r="W5051" t="s">
        <v>6659</v>
      </c>
      <c r="X5051">
        <v>5051</v>
      </c>
    </row>
    <row r="5052" spans="23:24" x14ac:dyDescent="0.25">
      <c r="W5052" t="s">
        <v>6660</v>
      </c>
      <c r="X5052">
        <v>5052</v>
      </c>
    </row>
    <row r="5053" spans="23:24" x14ac:dyDescent="0.25">
      <c r="W5053" t="s">
        <v>6661</v>
      </c>
      <c r="X5053">
        <v>5053</v>
      </c>
    </row>
    <row r="5054" spans="23:24" x14ac:dyDescent="0.25">
      <c r="W5054" t="s">
        <v>6662</v>
      </c>
      <c r="X5054">
        <v>5054</v>
      </c>
    </row>
    <row r="5055" spans="23:24" x14ac:dyDescent="0.25">
      <c r="W5055" t="s">
        <v>6663</v>
      </c>
      <c r="X5055">
        <v>5055</v>
      </c>
    </row>
    <row r="5056" spans="23:24" x14ac:dyDescent="0.25">
      <c r="W5056" t="s">
        <v>6664</v>
      </c>
      <c r="X5056">
        <v>5056</v>
      </c>
    </row>
    <row r="5057" spans="23:24" x14ac:dyDescent="0.25">
      <c r="W5057" t="s">
        <v>6665</v>
      </c>
      <c r="X5057">
        <v>5057</v>
      </c>
    </row>
    <row r="5058" spans="23:24" x14ac:dyDescent="0.25">
      <c r="W5058" t="s">
        <v>6666</v>
      </c>
      <c r="X5058">
        <v>5058</v>
      </c>
    </row>
    <row r="5059" spans="23:24" x14ac:dyDescent="0.25">
      <c r="W5059" t="s">
        <v>6667</v>
      </c>
      <c r="X5059">
        <v>5059</v>
      </c>
    </row>
    <row r="5060" spans="23:24" x14ac:dyDescent="0.25">
      <c r="W5060" t="s">
        <v>6668</v>
      </c>
      <c r="X5060">
        <v>5060</v>
      </c>
    </row>
    <row r="5061" spans="23:24" x14ac:dyDescent="0.25">
      <c r="W5061" t="s">
        <v>6669</v>
      </c>
      <c r="X5061">
        <v>5061</v>
      </c>
    </row>
    <row r="5062" spans="23:24" x14ac:dyDescent="0.25">
      <c r="W5062" t="s">
        <v>6670</v>
      </c>
      <c r="X5062">
        <v>5062</v>
      </c>
    </row>
    <row r="5063" spans="23:24" x14ac:dyDescent="0.25">
      <c r="W5063" t="s">
        <v>6671</v>
      </c>
      <c r="X5063">
        <v>5063</v>
      </c>
    </row>
    <row r="5064" spans="23:24" x14ac:dyDescent="0.25">
      <c r="W5064" t="s">
        <v>6672</v>
      </c>
      <c r="X5064">
        <v>5064</v>
      </c>
    </row>
    <row r="5065" spans="23:24" x14ac:dyDescent="0.25">
      <c r="W5065" t="s">
        <v>6673</v>
      </c>
      <c r="X5065">
        <v>5065</v>
      </c>
    </row>
    <row r="5066" spans="23:24" x14ac:dyDescent="0.25">
      <c r="W5066" t="s">
        <v>6674</v>
      </c>
      <c r="X5066">
        <v>5066</v>
      </c>
    </row>
    <row r="5067" spans="23:24" x14ac:dyDescent="0.25">
      <c r="W5067" t="s">
        <v>6675</v>
      </c>
      <c r="X5067">
        <v>5067</v>
      </c>
    </row>
    <row r="5068" spans="23:24" x14ac:dyDescent="0.25">
      <c r="W5068" t="s">
        <v>6676</v>
      </c>
      <c r="X5068">
        <v>5068</v>
      </c>
    </row>
    <row r="5069" spans="23:24" x14ac:dyDescent="0.25">
      <c r="W5069" t="s">
        <v>6677</v>
      </c>
      <c r="X5069">
        <v>5069</v>
      </c>
    </row>
    <row r="5070" spans="23:24" x14ac:dyDescent="0.25">
      <c r="W5070" t="s">
        <v>6678</v>
      </c>
      <c r="X5070">
        <v>5070</v>
      </c>
    </row>
    <row r="5071" spans="23:24" x14ac:dyDescent="0.25">
      <c r="W5071" t="s">
        <v>6679</v>
      </c>
      <c r="X5071">
        <v>5071</v>
      </c>
    </row>
    <row r="5072" spans="23:24" x14ac:dyDescent="0.25">
      <c r="W5072" t="s">
        <v>6680</v>
      </c>
      <c r="X5072">
        <v>5072</v>
      </c>
    </row>
    <row r="5073" spans="23:24" x14ac:dyDescent="0.25">
      <c r="W5073" t="s">
        <v>6681</v>
      </c>
      <c r="X5073">
        <v>5073</v>
      </c>
    </row>
    <row r="5074" spans="23:24" x14ac:dyDescent="0.25">
      <c r="W5074" t="s">
        <v>6682</v>
      </c>
      <c r="X5074">
        <v>5074</v>
      </c>
    </row>
    <row r="5075" spans="23:24" x14ac:dyDescent="0.25">
      <c r="W5075" t="s">
        <v>6683</v>
      </c>
      <c r="X5075">
        <v>5075</v>
      </c>
    </row>
    <row r="5076" spans="23:24" x14ac:dyDescent="0.25">
      <c r="W5076" t="s">
        <v>6684</v>
      </c>
      <c r="X5076">
        <v>5076</v>
      </c>
    </row>
    <row r="5077" spans="23:24" x14ac:dyDescent="0.25">
      <c r="W5077" t="s">
        <v>6685</v>
      </c>
      <c r="X5077">
        <v>5077</v>
      </c>
    </row>
    <row r="5078" spans="23:24" x14ac:dyDescent="0.25">
      <c r="W5078" t="s">
        <v>6686</v>
      </c>
      <c r="X5078">
        <v>5078</v>
      </c>
    </row>
    <row r="5079" spans="23:24" x14ac:dyDescent="0.25">
      <c r="W5079" t="s">
        <v>6687</v>
      </c>
      <c r="X5079">
        <v>5079</v>
      </c>
    </row>
    <row r="5080" spans="23:24" x14ac:dyDescent="0.25">
      <c r="W5080" t="s">
        <v>6688</v>
      </c>
      <c r="X5080">
        <v>5080</v>
      </c>
    </row>
    <row r="5081" spans="23:24" x14ac:dyDescent="0.25">
      <c r="W5081" t="s">
        <v>6689</v>
      </c>
      <c r="X5081">
        <v>5081</v>
      </c>
    </row>
    <row r="5082" spans="23:24" x14ac:dyDescent="0.25">
      <c r="W5082" t="s">
        <v>6690</v>
      </c>
      <c r="X5082">
        <v>5082</v>
      </c>
    </row>
    <row r="5083" spans="23:24" x14ac:dyDescent="0.25">
      <c r="W5083" t="s">
        <v>6691</v>
      </c>
      <c r="X5083">
        <v>5083</v>
      </c>
    </row>
    <row r="5084" spans="23:24" x14ac:dyDescent="0.25">
      <c r="W5084" t="s">
        <v>6692</v>
      </c>
      <c r="X5084">
        <v>5084</v>
      </c>
    </row>
    <row r="5085" spans="23:24" x14ac:dyDescent="0.25">
      <c r="W5085" t="s">
        <v>6693</v>
      </c>
      <c r="X5085">
        <v>5085</v>
      </c>
    </row>
    <row r="5086" spans="23:24" x14ac:dyDescent="0.25">
      <c r="W5086" t="s">
        <v>6694</v>
      </c>
      <c r="X5086">
        <v>5086</v>
      </c>
    </row>
    <row r="5087" spans="23:24" x14ac:dyDescent="0.25">
      <c r="W5087" t="s">
        <v>6695</v>
      </c>
      <c r="X5087">
        <v>5087</v>
      </c>
    </row>
    <row r="5088" spans="23:24" x14ac:dyDescent="0.25">
      <c r="W5088" t="s">
        <v>6696</v>
      </c>
      <c r="X5088">
        <v>5088</v>
      </c>
    </row>
    <row r="5089" spans="23:24" x14ac:dyDescent="0.25">
      <c r="W5089" t="s">
        <v>6697</v>
      </c>
      <c r="X5089">
        <v>5089</v>
      </c>
    </row>
    <row r="5090" spans="23:24" x14ac:dyDescent="0.25">
      <c r="W5090" t="s">
        <v>6698</v>
      </c>
      <c r="X5090">
        <v>5090</v>
      </c>
    </row>
    <row r="5091" spans="23:24" x14ac:dyDescent="0.25">
      <c r="W5091" t="s">
        <v>6699</v>
      </c>
      <c r="X5091">
        <v>5091</v>
      </c>
    </row>
    <row r="5092" spans="23:24" x14ac:dyDescent="0.25">
      <c r="W5092" t="s">
        <v>6700</v>
      </c>
      <c r="X5092">
        <v>5092</v>
      </c>
    </row>
    <row r="5093" spans="23:24" x14ac:dyDescent="0.25">
      <c r="W5093" t="s">
        <v>6701</v>
      </c>
      <c r="X5093">
        <v>5093</v>
      </c>
    </row>
    <row r="5094" spans="23:24" x14ac:dyDescent="0.25">
      <c r="W5094" t="s">
        <v>6702</v>
      </c>
      <c r="X5094">
        <v>5094</v>
      </c>
    </row>
    <row r="5095" spans="23:24" x14ac:dyDescent="0.25">
      <c r="W5095" t="s">
        <v>6703</v>
      </c>
      <c r="X5095">
        <v>5095</v>
      </c>
    </row>
    <row r="5096" spans="23:24" x14ac:dyDescent="0.25">
      <c r="W5096" t="s">
        <v>6704</v>
      </c>
      <c r="X5096">
        <v>5096</v>
      </c>
    </row>
    <row r="5097" spans="23:24" x14ac:dyDescent="0.25">
      <c r="W5097" t="s">
        <v>6705</v>
      </c>
      <c r="X5097">
        <v>5097</v>
      </c>
    </row>
    <row r="5098" spans="23:24" x14ac:dyDescent="0.25">
      <c r="W5098" t="s">
        <v>6706</v>
      </c>
      <c r="X5098">
        <v>5098</v>
      </c>
    </row>
    <row r="5099" spans="23:24" x14ac:dyDescent="0.25">
      <c r="W5099" t="s">
        <v>6707</v>
      </c>
      <c r="X5099">
        <v>5099</v>
      </c>
    </row>
    <row r="5100" spans="23:24" x14ac:dyDescent="0.25">
      <c r="W5100" t="s">
        <v>6708</v>
      </c>
      <c r="X5100">
        <v>5100</v>
      </c>
    </row>
    <row r="5101" spans="23:24" x14ac:dyDescent="0.25">
      <c r="W5101" t="s">
        <v>6709</v>
      </c>
      <c r="X5101">
        <v>5101</v>
      </c>
    </row>
    <row r="5102" spans="23:24" x14ac:dyDescent="0.25">
      <c r="W5102" t="s">
        <v>6710</v>
      </c>
      <c r="X5102">
        <v>5102</v>
      </c>
    </row>
    <row r="5103" spans="23:24" x14ac:dyDescent="0.25">
      <c r="W5103" t="s">
        <v>6711</v>
      </c>
      <c r="X5103">
        <v>5103</v>
      </c>
    </row>
    <row r="5104" spans="23:24" x14ac:dyDescent="0.25">
      <c r="W5104" t="s">
        <v>6712</v>
      </c>
      <c r="X5104">
        <v>5104</v>
      </c>
    </row>
    <row r="5105" spans="23:24" x14ac:dyDescent="0.25">
      <c r="W5105" t="s">
        <v>6713</v>
      </c>
      <c r="X5105">
        <v>5105</v>
      </c>
    </row>
    <row r="5106" spans="23:24" x14ac:dyDescent="0.25">
      <c r="W5106" t="s">
        <v>6714</v>
      </c>
      <c r="X5106">
        <v>5106</v>
      </c>
    </row>
    <row r="5107" spans="23:24" x14ac:dyDescent="0.25">
      <c r="W5107" t="s">
        <v>6715</v>
      </c>
      <c r="X5107">
        <v>5107</v>
      </c>
    </row>
    <row r="5108" spans="23:24" x14ac:dyDescent="0.25">
      <c r="W5108" t="s">
        <v>6716</v>
      </c>
      <c r="X5108">
        <v>5108</v>
      </c>
    </row>
    <row r="5109" spans="23:24" x14ac:dyDescent="0.25">
      <c r="W5109" t="s">
        <v>6717</v>
      </c>
      <c r="X5109">
        <v>5109</v>
      </c>
    </row>
    <row r="5110" spans="23:24" x14ac:dyDescent="0.25">
      <c r="W5110" t="s">
        <v>6718</v>
      </c>
      <c r="X5110">
        <v>5110</v>
      </c>
    </row>
    <row r="5111" spans="23:24" x14ac:dyDescent="0.25">
      <c r="W5111" t="s">
        <v>6719</v>
      </c>
      <c r="X5111">
        <v>5111</v>
      </c>
    </row>
    <row r="5112" spans="23:24" x14ac:dyDescent="0.25">
      <c r="W5112" t="s">
        <v>6720</v>
      </c>
      <c r="X5112">
        <v>5112</v>
      </c>
    </row>
    <row r="5113" spans="23:24" x14ac:dyDescent="0.25">
      <c r="W5113" t="s">
        <v>6721</v>
      </c>
      <c r="X5113">
        <v>5113</v>
      </c>
    </row>
    <row r="5114" spans="23:24" x14ac:dyDescent="0.25">
      <c r="W5114" t="s">
        <v>6722</v>
      </c>
      <c r="X5114">
        <v>5114</v>
      </c>
    </row>
    <row r="5115" spans="23:24" x14ac:dyDescent="0.25">
      <c r="W5115" t="s">
        <v>6723</v>
      </c>
      <c r="X5115">
        <v>5115</v>
      </c>
    </row>
    <row r="5116" spans="23:24" x14ac:dyDescent="0.25">
      <c r="W5116" t="s">
        <v>6724</v>
      </c>
      <c r="X5116">
        <v>5116</v>
      </c>
    </row>
    <row r="5117" spans="23:24" x14ac:dyDescent="0.25">
      <c r="W5117" t="s">
        <v>6725</v>
      </c>
      <c r="X5117">
        <v>5117</v>
      </c>
    </row>
    <row r="5118" spans="23:24" x14ac:dyDescent="0.25">
      <c r="W5118" t="s">
        <v>6726</v>
      </c>
      <c r="X5118">
        <v>5118</v>
      </c>
    </row>
    <row r="5119" spans="23:24" x14ac:dyDescent="0.25">
      <c r="W5119" t="s">
        <v>6727</v>
      </c>
      <c r="X5119">
        <v>5119</v>
      </c>
    </row>
    <row r="5120" spans="23:24" x14ac:dyDescent="0.25">
      <c r="W5120" t="s">
        <v>6728</v>
      </c>
      <c r="X5120">
        <v>5120</v>
      </c>
    </row>
    <row r="5121" spans="23:24" x14ac:dyDescent="0.25">
      <c r="W5121" t="s">
        <v>6729</v>
      </c>
      <c r="X5121">
        <v>5121</v>
      </c>
    </row>
    <row r="5122" spans="23:24" x14ac:dyDescent="0.25">
      <c r="W5122" t="s">
        <v>6730</v>
      </c>
      <c r="X5122">
        <v>5122</v>
      </c>
    </row>
    <row r="5123" spans="23:24" x14ac:dyDescent="0.25">
      <c r="W5123" t="s">
        <v>6731</v>
      </c>
      <c r="X5123">
        <v>5123</v>
      </c>
    </row>
    <row r="5124" spans="23:24" x14ac:dyDescent="0.25">
      <c r="W5124" t="s">
        <v>6732</v>
      </c>
      <c r="X5124">
        <v>5124</v>
      </c>
    </row>
    <row r="5125" spans="23:24" x14ac:dyDescent="0.25">
      <c r="W5125" t="s">
        <v>6733</v>
      </c>
      <c r="X5125">
        <v>5125</v>
      </c>
    </row>
    <row r="5126" spans="23:24" x14ac:dyDescent="0.25">
      <c r="W5126" t="s">
        <v>6734</v>
      </c>
      <c r="X5126">
        <v>5126</v>
      </c>
    </row>
    <row r="5127" spans="23:24" x14ac:dyDescent="0.25">
      <c r="W5127" t="s">
        <v>6735</v>
      </c>
      <c r="X5127">
        <v>5127</v>
      </c>
    </row>
    <row r="5128" spans="23:24" x14ac:dyDescent="0.25">
      <c r="W5128" t="s">
        <v>6736</v>
      </c>
      <c r="X5128">
        <v>5128</v>
      </c>
    </row>
    <row r="5129" spans="23:24" x14ac:dyDescent="0.25">
      <c r="W5129" t="s">
        <v>6737</v>
      </c>
      <c r="X5129">
        <v>5129</v>
      </c>
    </row>
    <row r="5130" spans="23:24" x14ac:dyDescent="0.25">
      <c r="W5130" t="s">
        <v>6738</v>
      </c>
      <c r="X5130">
        <v>5130</v>
      </c>
    </row>
    <row r="5131" spans="23:24" x14ac:dyDescent="0.25">
      <c r="W5131" t="s">
        <v>6739</v>
      </c>
      <c r="X5131">
        <v>5131</v>
      </c>
    </row>
    <row r="5132" spans="23:24" x14ac:dyDescent="0.25">
      <c r="W5132" t="s">
        <v>6740</v>
      </c>
      <c r="X5132">
        <v>5132</v>
      </c>
    </row>
    <row r="5133" spans="23:24" x14ac:dyDescent="0.25">
      <c r="W5133" t="s">
        <v>6741</v>
      </c>
      <c r="X5133">
        <v>5133</v>
      </c>
    </row>
    <row r="5134" spans="23:24" x14ac:dyDescent="0.25">
      <c r="W5134" t="s">
        <v>6742</v>
      </c>
      <c r="X5134">
        <v>5134</v>
      </c>
    </row>
    <row r="5135" spans="23:24" x14ac:dyDescent="0.25">
      <c r="W5135" t="s">
        <v>6743</v>
      </c>
      <c r="X5135">
        <v>5135</v>
      </c>
    </row>
    <row r="5136" spans="23:24" x14ac:dyDescent="0.25">
      <c r="W5136" t="s">
        <v>6744</v>
      </c>
      <c r="X5136">
        <v>5136</v>
      </c>
    </row>
    <row r="5137" spans="23:24" x14ac:dyDescent="0.25">
      <c r="W5137" t="s">
        <v>6745</v>
      </c>
      <c r="X5137">
        <v>5137</v>
      </c>
    </row>
    <row r="5138" spans="23:24" x14ac:dyDescent="0.25">
      <c r="W5138" t="s">
        <v>6746</v>
      </c>
      <c r="X5138">
        <v>5138</v>
      </c>
    </row>
    <row r="5139" spans="23:24" x14ac:dyDescent="0.25">
      <c r="W5139" t="s">
        <v>6747</v>
      </c>
      <c r="X5139">
        <v>5139</v>
      </c>
    </row>
    <row r="5140" spans="23:24" x14ac:dyDescent="0.25">
      <c r="W5140" t="s">
        <v>6748</v>
      </c>
      <c r="X5140">
        <v>5140</v>
      </c>
    </row>
    <row r="5141" spans="23:24" x14ac:dyDescent="0.25">
      <c r="W5141" t="s">
        <v>6749</v>
      </c>
      <c r="X5141">
        <v>5141</v>
      </c>
    </row>
    <row r="5142" spans="23:24" x14ac:dyDescent="0.25">
      <c r="W5142" t="s">
        <v>6750</v>
      </c>
      <c r="X5142">
        <v>5142</v>
      </c>
    </row>
    <row r="5143" spans="23:24" x14ac:dyDescent="0.25">
      <c r="W5143" t="s">
        <v>6751</v>
      </c>
      <c r="X5143">
        <v>5143</v>
      </c>
    </row>
    <row r="5144" spans="23:24" x14ac:dyDescent="0.25">
      <c r="W5144" t="s">
        <v>6752</v>
      </c>
      <c r="X5144">
        <v>5144</v>
      </c>
    </row>
    <row r="5145" spans="23:24" x14ac:dyDescent="0.25">
      <c r="W5145" t="s">
        <v>6753</v>
      </c>
      <c r="X5145">
        <v>5145</v>
      </c>
    </row>
    <row r="5146" spans="23:24" x14ac:dyDescent="0.25">
      <c r="W5146" t="s">
        <v>6754</v>
      </c>
      <c r="X5146">
        <v>5146</v>
      </c>
    </row>
    <row r="5147" spans="23:24" x14ac:dyDescent="0.25">
      <c r="W5147" t="s">
        <v>6755</v>
      </c>
      <c r="X5147">
        <v>5147</v>
      </c>
    </row>
    <row r="5148" spans="23:24" x14ac:dyDescent="0.25">
      <c r="W5148" t="s">
        <v>6756</v>
      </c>
      <c r="X5148">
        <v>5148</v>
      </c>
    </row>
    <row r="5149" spans="23:24" x14ac:dyDescent="0.25">
      <c r="W5149" t="s">
        <v>6757</v>
      </c>
      <c r="X5149">
        <v>5149</v>
      </c>
    </row>
    <row r="5150" spans="23:24" x14ac:dyDescent="0.25">
      <c r="W5150" t="s">
        <v>6758</v>
      </c>
      <c r="X5150">
        <v>5150</v>
      </c>
    </row>
    <row r="5151" spans="23:24" x14ac:dyDescent="0.25">
      <c r="W5151" t="s">
        <v>6759</v>
      </c>
      <c r="X5151">
        <v>5151</v>
      </c>
    </row>
    <row r="5152" spans="23:24" x14ac:dyDescent="0.25">
      <c r="W5152" t="s">
        <v>6760</v>
      </c>
      <c r="X5152">
        <v>5152</v>
      </c>
    </row>
    <row r="5153" spans="23:24" x14ac:dyDescent="0.25">
      <c r="W5153" t="s">
        <v>6761</v>
      </c>
      <c r="X5153">
        <v>5153</v>
      </c>
    </row>
    <row r="5154" spans="23:24" x14ac:dyDescent="0.25">
      <c r="W5154" t="s">
        <v>6762</v>
      </c>
      <c r="X5154">
        <v>5154</v>
      </c>
    </row>
    <row r="5155" spans="23:24" x14ac:dyDescent="0.25">
      <c r="W5155" t="s">
        <v>6763</v>
      </c>
      <c r="X5155">
        <v>5155</v>
      </c>
    </row>
    <row r="5156" spans="23:24" x14ac:dyDescent="0.25">
      <c r="W5156" t="s">
        <v>6764</v>
      </c>
      <c r="X5156">
        <v>5156</v>
      </c>
    </row>
    <row r="5157" spans="23:24" x14ac:dyDescent="0.25">
      <c r="W5157" t="s">
        <v>6765</v>
      </c>
      <c r="X5157">
        <v>5157</v>
      </c>
    </row>
    <row r="5158" spans="23:24" x14ac:dyDescent="0.25">
      <c r="W5158" t="s">
        <v>6766</v>
      </c>
      <c r="X5158">
        <v>5158</v>
      </c>
    </row>
    <row r="5159" spans="23:24" x14ac:dyDescent="0.25">
      <c r="W5159" t="s">
        <v>6767</v>
      </c>
      <c r="X5159">
        <v>5159</v>
      </c>
    </row>
    <row r="5160" spans="23:24" x14ac:dyDescent="0.25">
      <c r="W5160" t="s">
        <v>6768</v>
      </c>
      <c r="X5160">
        <v>5160</v>
      </c>
    </row>
    <row r="5161" spans="23:24" x14ac:dyDescent="0.25">
      <c r="W5161" t="s">
        <v>6769</v>
      </c>
      <c r="X5161">
        <v>5161</v>
      </c>
    </row>
    <row r="5162" spans="23:24" x14ac:dyDescent="0.25">
      <c r="W5162" t="s">
        <v>6770</v>
      </c>
      <c r="X5162">
        <v>5162</v>
      </c>
    </row>
    <row r="5163" spans="23:24" x14ac:dyDescent="0.25">
      <c r="W5163" t="s">
        <v>6771</v>
      </c>
      <c r="X5163">
        <v>5163</v>
      </c>
    </row>
    <row r="5164" spans="23:24" x14ac:dyDescent="0.25">
      <c r="W5164" t="s">
        <v>6772</v>
      </c>
      <c r="X5164">
        <v>5164</v>
      </c>
    </row>
    <row r="5165" spans="23:24" x14ac:dyDescent="0.25">
      <c r="W5165" t="s">
        <v>6773</v>
      </c>
      <c r="X5165">
        <v>5165</v>
      </c>
    </row>
    <row r="5166" spans="23:24" x14ac:dyDescent="0.25">
      <c r="W5166" t="s">
        <v>6774</v>
      </c>
      <c r="X5166">
        <v>5166</v>
      </c>
    </row>
    <row r="5167" spans="23:24" x14ac:dyDescent="0.25">
      <c r="W5167" t="s">
        <v>6775</v>
      </c>
      <c r="X5167">
        <v>5167</v>
      </c>
    </row>
    <row r="5168" spans="23:24" x14ac:dyDescent="0.25">
      <c r="W5168" t="s">
        <v>6776</v>
      </c>
      <c r="X5168">
        <v>5168</v>
      </c>
    </row>
    <row r="5169" spans="23:24" x14ac:dyDescent="0.25">
      <c r="W5169" t="s">
        <v>6777</v>
      </c>
      <c r="X5169">
        <v>5169</v>
      </c>
    </row>
    <row r="5170" spans="23:24" x14ac:dyDescent="0.25">
      <c r="W5170" t="s">
        <v>6778</v>
      </c>
      <c r="X5170">
        <v>5170</v>
      </c>
    </row>
    <row r="5171" spans="23:24" x14ac:dyDescent="0.25">
      <c r="W5171" t="s">
        <v>6779</v>
      </c>
      <c r="X5171">
        <v>5171</v>
      </c>
    </row>
    <row r="5172" spans="23:24" x14ac:dyDescent="0.25">
      <c r="W5172" t="s">
        <v>6780</v>
      </c>
      <c r="X5172">
        <v>5172</v>
      </c>
    </row>
    <row r="5173" spans="23:24" x14ac:dyDescent="0.25">
      <c r="W5173" t="s">
        <v>6781</v>
      </c>
      <c r="X5173">
        <v>5173</v>
      </c>
    </row>
    <row r="5174" spans="23:24" x14ac:dyDescent="0.25">
      <c r="W5174" t="s">
        <v>6782</v>
      </c>
      <c r="X5174">
        <v>5174</v>
      </c>
    </row>
    <row r="5175" spans="23:24" x14ac:dyDescent="0.25">
      <c r="W5175" t="s">
        <v>6783</v>
      </c>
      <c r="X5175">
        <v>5175</v>
      </c>
    </row>
    <row r="5176" spans="23:24" x14ac:dyDescent="0.25">
      <c r="W5176" t="s">
        <v>6784</v>
      </c>
      <c r="X5176">
        <v>5176</v>
      </c>
    </row>
    <row r="5177" spans="23:24" x14ac:dyDescent="0.25">
      <c r="W5177" t="s">
        <v>6785</v>
      </c>
      <c r="X5177">
        <v>5177</v>
      </c>
    </row>
    <row r="5178" spans="23:24" x14ac:dyDescent="0.25">
      <c r="W5178" t="s">
        <v>6786</v>
      </c>
      <c r="X5178">
        <v>5178</v>
      </c>
    </row>
    <row r="5179" spans="23:24" x14ac:dyDescent="0.25">
      <c r="W5179" t="s">
        <v>6787</v>
      </c>
      <c r="X5179">
        <v>5179</v>
      </c>
    </row>
    <row r="5180" spans="23:24" x14ac:dyDescent="0.25">
      <c r="W5180" t="s">
        <v>6788</v>
      </c>
      <c r="X5180">
        <v>5180</v>
      </c>
    </row>
    <row r="5181" spans="23:24" x14ac:dyDescent="0.25">
      <c r="W5181" t="s">
        <v>6789</v>
      </c>
      <c r="X5181">
        <v>5181</v>
      </c>
    </row>
    <row r="5182" spans="23:24" x14ac:dyDescent="0.25">
      <c r="W5182" t="s">
        <v>6790</v>
      </c>
      <c r="X5182">
        <v>5182</v>
      </c>
    </row>
    <row r="5183" spans="23:24" x14ac:dyDescent="0.25">
      <c r="W5183" t="s">
        <v>6791</v>
      </c>
      <c r="X5183">
        <v>5183</v>
      </c>
    </row>
    <row r="5184" spans="23:24" x14ac:dyDescent="0.25">
      <c r="W5184" t="s">
        <v>6792</v>
      </c>
      <c r="X5184">
        <v>5184</v>
      </c>
    </row>
    <row r="5185" spans="23:24" x14ac:dyDescent="0.25">
      <c r="W5185" t="s">
        <v>6793</v>
      </c>
      <c r="X5185">
        <v>5185</v>
      </c>
    </row>
    <row r="5186" spans="23:24" x14ac:dyDescent="0.25">
      <c r="W5186" t="s">
        <v>6794</v>
      </c>
      <c r="X5186">
        <v>5186</v>
      </c>
    </row>
    <row r="5187" spans="23:24" x14ac:dyDescent="0.25">
      <c r="W5187" t="s">
        <v>6795</v>
      </c>
      <c r="X5187">
        <v>5187</v>
      </c>
    </row>
    <row r="5188" spans="23:24" x14ac:dyDescent="0.25">
      <c r="W5188" t="s">
        <v>6796</v>
      </c>
      <c r="X5188">
        <v>5188</v>
      </c>
    </row>
    <row r="5189" spans="23:24" x14ac:dyDescent="0.25">
      <c r="W5189" t="s">
        <v>6797</v>
      </c>
      <c r="X5189">
        <v>5189</v>
      </c>
    </row>
    <row r="5190" spans="23:24" x14ac:dyDescent="0.25">
      <c r="W5190" t="s">
        <v>6798</v>
      </c>
      <c r="X5190">
        <v>5190</v>
      </c>
    </row>
    <row r="5191" spans="23:24" x14ac:dyDescent="0.25">
      <c r="W5191" t="s">
        <v>6799</v>
      </c>
      <c r="X5191">
        <v>5191</v>
      </c>
    </row>
    <row r="5192" spans="23:24" x14ac:dyDescent="0.25">
      <c r="W5192" t="s">
        <v>6800</v>
      </c>
      <c r="X5192">
        <v>5192</v>
      </c>
    </row>
    <row r="5193" spans="23:24" x14ac:dyDescent="0.25">
      <c r="W5193" t="s">
        <v>6801</v>
      </c>
      <c r="X5193">
        <v>5193</v>
      </c>
    </row>
    <row r="5194" spans="23:24" x14ac:dyDescent="0.25">
      <c r="W5194" t="s">
        <v>6802</v>
      </c>
      <c r="X5194">
        <v>5194</v>
      </c>
    </row>
    <row r="5195" spans="23:24" x14ac:dyDescent="0.25">
      <c r="W5195" t="s">
        <v>6803</v>
      </c>
      <c r="X5195">
        <v>5195</v>
      </c>
    </row>
    <row r="5196" spans="23:24" x14ac:dyDescent="0.25">
      <c r="W5196" t="s">
        <v>6804</v>
      </c>
      <c r="X5196">
        <v>5196</v>
      </c>
    </row>
    <row r="5197" spans="23:24" x14ac:dyDescent="0.25">
      <c r="W5197" t="s">
        <v>6805</v>
      </c>
      <c r="X5197">
        <v>5197</v>
      </c>
    </row>
    <row r="5198" spans="23:24" x14ac:dyDescent="0.25">
      <c r="W5198" t="s">
        <v>6806</v>
      </c>
      <c r="X5198">
        <v>5198</v>
      </c>
    </row>
    <row r="5199" spans="23:24" x14ac:dyDescent="0.25">
      <c r="W5199" t="s">
        <v>6807</v>
      </c>
      <c r="X5199">
        <v>5199</v>
      </c>
    </row>
    <row r="5200" spans="23:24" x14ac:dyDescent="0.25">
      <c r="W5200" t="s">
        <v>6808</v>
      </c>
      <c r="X5200">
        <v>5200</v>
      </c>
    </row>
    <row r="5201" spans="23:24" x14ac:dyDescent="0.25">
      <c r="W5201" t="s">
        <v>6809</v>
      </c>
      <c r="X5201">
        <v>5201</v>
      </c>
    </row>
    <row r="5202" spans="23:24" x14ac:dyDescent="0.25">
      <c r="W5202" t="s">
        <v>6810</v>
      </c>
      <c r="X5202">
        <v>5202</v>
      </c>
    </row>
    <row r="5203" spans="23:24" x14ac:dyDescent="0.25">
      <c r="W5203" t="s">
        <v>6811</v>
      </c>
      <c r="X5203">
        <v>5203</v>
      </c>
    </row>
    <row r="5204" spans="23:24" x14ac:dyDescent="0.25">
      <c r="W5204" t="s">
        <v>6812</v>
      </c>
      <c r="X5204">
        <v>5204</v>
      </c>
    </row>
    <row r="5205" spans="23:24" x14ac:dyDescent="0.25">
      <c r="W5205" t="s">
        <v>6813</v>
      </c>
      <c r="X5205">
        <v>5205</v>
      </c>
    </row>
    <row r="5206" spans="23:24" x14ac:dyDescent="0.25">
      <c r="W5206" t="s">
        <v>6814</v>
      </c>
      <c r="X5206">
        <v>5206</v>
      </c>
    </row>
    <row r="5207" spans="23:24" x14ac:dyDescent="0.25">
      <c r="W5207" t="s">
        <v>6815</v>
      </c>
      <c r="X5207">
        <v>5207</v>
      </c>
    </row>
    <row r="5208" spans="23:24" x14ac:dyDescent="0.25">
      <c r="W5208" t="s">
        <v>6816</v>
      </c>
      <c r="X5208">
        <v>5208</v>
      </c>
    </row>
    <row r="5209" spans="23:24" x14ac:dyDescent="0.25">
      <c r="W5209" t="s">
        <v>6817</v>
      </c>
      <c r="X5209">
        <v>5209</v>
      </c>
    </row>
    <row r="5210" spans="23:24" x14ac:dyDescent="0.25">
      <c r="W5210" t="s">
        <v>6818</v>
      </c>
      <c r="X5210">
        <v>5210</v>
      </c>
    </row>
    <row r="5211" spans="23:24" x14ac:dyDescent="0.25">
      <c r="W5211" t="s">
        <v>6819</v>
      </c>
      <c r="X5211">
        <v>5211</v>
      </c>
    </row>
    <row r="5212" spans="23:24" x14ac:dyDescent="0.25">
      <c r="W5212" t="s">
        <v>6820</v>
      </c>
      <c r="X5212">
        <v>5212</v>
      </c>
    </row>
    <row r="5213" spans="23:24" x14ac:dyDescent="0.25">
      <c r="W5213" t="s">
        <v>6821</v>
      </c>
      <c r="X5213">
        <v>5213</v>
      </c>
    </row>
    <row r="5214" spans="23:24" x14ac:dyDescent="0.25">
      <c r="W5214" t="s">
        <v>6822</v>
      </c>
      <c r="X5214">
        <v>5214</v>
      </c>
    </row>
    <row r="5215" spans="23:24" x14ac:dyDescent="0.25">
      <c r="W5215" t="s">
        <v>6823</v>
      </c>
      <c r="X5215">
        <v>5215</v>
      </c>
    </row>
    <row r="5216" spans="23:24" x14ac:dyDescent="0.25">
      <c r="W5216" t="s">
        <v>6824</v>
      </c>
      <c r="X5216">
        <v>5216</v>
      </c>
    </row>
    <row r="5217" spans="23:24" x14ac:dyDescent="0.25">
      <c r="W5217" t="s">
        <v>6825</v>
      </c>
      <c r="X5217">
        <v>5217</v>
      </c>
    </row>
    <row r="5218" spans="23:24" x14ac:dyDescent="0.25">
      <c r="W5218" t="s">
        <v>6826</v>
      </c>
      <c r="X5218">
        <v>5218</v>
      </c>
    </row>
    <row r="5219" spans="23:24" x14ac:dyDescent="0.25">
      <c r="W5219" t="s">
        <v>6827</v>
      </c>
      <c r="X5219">
        <v>5219</v>
      </c>
    </row>
    <row r="5220" spans="23:24" x14ac:dyDescent="0.25">
      <c r="W5220" t="s">
        <v>6828</v>
      </c>
      <c r="X5220">
        <v>5220</v>
      </c>
    </row>
    <row r="5221" spans="23:24" x14ac:dyDescent="0.25">
      <c r="W5221" t="s">
        <v>6829</v>
      </c>
      <c r="X5221">
        <v>5221</v>
      </c>
    </row>
    <row r="5222" spans="23:24" x14ac:dyDescent="0.25">
      <c r="W5222" t="s">
        <v>6830</v>
      </c>
      <c r="X5222">
        <v>5222</v>
      </c>
    </row>
    <row r="5223" spans="23:24" x14ac:dyDescent="0.25">
      <c r="W5223" t="s">
        <v>6831</v>
      </c>
      <c r="X5223">
        <v>5223</v>
      </c>
    </row>
    <row r="5224" spans="23:24" x14ac:dyDescent="0.25">
      <c r="W5224" t="s">
        <v>6832</v>
      </c>
      <c r="X5224">
        <v>5224</v>
      </c>
    </row>
    <row r="5225" spans="23:24" x14ac:dyDescent="0.25">
      <c r="W5225" t="s">
        <v>6833</v>
      </c>
      <c r="X5225">
        <v>5225</v>
      </c>
    </row>
    <row r="5226" spans="23:24" x14ac:dyDescent="0.25">
      <c r="W5226" t="s">
        <v>6834</v>
      </c>
      <c r="X5226">
        <v>5226</v>
      </c>
    </row>
    <row r="5227" spans="23:24" x14ac:dyDescent="0.25">
      <c r="W5227" t="s">
        <v>6835</v>
      </c>
      <c r="X5227">
        <v>5227</v>
      </c>
    </row>
    <row r="5228" spans="23:24" x14ac:dyDescent="0.25">
      <c r="W5228" t="s">
        <v>6836</v>
      </c>
      <c r="X5228">
        <v>5228</v>
      </c>
    </row>
    <row r="5229" spans="23:24" x14ac:dyDescent="0.25">
      <c r="W5229" t="s">
        <v>6837</v>
      </c>
      <c r="X5229">
        <v>5229</v>
      </c>
    </row>
    <row r="5230" spans="23:24" x14ac:dyDescent="0.25">
      <c r="W5230" t="s">
        <v>6838</v>
      </c>
      <c r="X5230">
        <v>5230</v>
      </c>
    </row>
    <row r="5231" spans="23:24" x14ac:dyDescent="0.25">
      <c r="W5231" t="s">
        <v>6839</v>
      </c>
      <c r="X5231">
        <v>5231</v>
      </c>
    </row>
    <row r="5232" spans="23:24" x14ac:dyDescent="0.25">
      <c r="W5232" t="s">
        <v>6840</v>
      </c>
      <c r="X5232">
        <v>5232</v>
      </c>
    </row>
    <row r="5233" spans="23:24" x14ac:dyDescent="0.25">
      <c r="W5233" t="s">
        <v>6841</v>
      </c>
      <c r="X5233">
        <v>5233</v>
      </c>
    </row>
    <row r="5234" spans="23:24" x14ac:dyDescent="0.25">
      <c r="W5234" t="s">
        <v>6842</v>
      </c>
      <c r="X5234">
        <v>5234</v>
      </c>
    </row>
    <row r="5235" spans="23:24" x14ac:dyDescent="0.25">
      <c r="W5235" t="s">
        <v>6843</v>
      </c>
      <c r="X5235">
        <v>5235</v>
      </c>
    </row>
    <row r="5236" spans="23:24" x14ac:dyDescent="0.25">
      <c r="W5236" t="s">
        <v>6844</v>
      </c>
      <c r="X5236">
        <v>5236</v>
      </c>
    </row>
    <row r="5237" spans="23:24" x14ac:dyDescent="0.25">
      <c r="W5237" t="s">
        <v>6845</v>
      </c>
      <c r="X5237">
        <v>5237</v>
      </c>
    </row>
    <row r="5238" spans="23:24" x14ac:dyDescent="0.25">
      <c r="W5238" t="s">
        <v>6846</v>
      </c>
      <c r="X5238">
        <v>5238</v>
      </c>
    </row>
    <row r="5239" spans="23:24" x14ac:dyDescent="0.25">
      <c r="W5239" t="s">
        <v>6847</v>
      </c>
      <c r="X5239">
        <v>5239</v>
      </c>
    </row>
    <row r="5240" spans="23:24" x14ac:dyDescent="0.25">
      <c r="W5240" t="s">
        <v>6848</v>
      </c>
      <c r="X5240">
        <v>5240</v>
      </c>
    </row>
    <row r="5241" spans="23:24" x14ac:dyDescent="0.25">
      <c r="W5241" t="s">
        <v>6849</v>
      </c>
      <c r="X5241">
        <v>5241</v>
      </c>
    </row>
    <row r="5242" spans="23:24" x14ac:dyDescent="0.25">
      <c r="W5242" t="s">
        <v>6850</v>
      </c>
      <c r="X5242">
        <v>5242</v>
      </c>
    </row>
    <row r="5243" spans="23:24" x14ac:dyDescent="0.25">
      <c r="W5243" t="s">
        <v>6851</v>
      </c>
      <c r="X5243">
        <v>5243</v>
      </c>
    </row>
    <row r="5244" spans="23:24" x14ac:dyDescent="0.25">
      <c r="W5244" t="s">
        <v>6852</v>
      </c>
      <c r="X5244">
        <v>5244</v>
      </c>
    </row>
    <row r="5245" spans="23:24" x14ac:dyDescent="0.25">
      <c r="W5245" t="s">
        <v>6853</v>
      </c>
      <c r="X5245">
        <v>5245</v>
      </c>
    </row>
    <row r="5246" spans="23:24" x14ac:dyDescent="0.25">
      <c r="W5246" t="s">
        <v>6854</v>
      </c>
      <c r="X5246">
        <v>5246</v>
      </c>
    </row>
    <row r="5247" spans="23:24" x14ac:dyDescent="0.25">
      <c r="W5247" t="s">
        <v>6855</v>
      </c>
      <c r="X5247">
        <v>5247</v>
      </c>
    </row>
    <row r="5248" spans="23:24" x14ac:dyDescent="0.25">
      <c r="W5248" t="s">
        <v>6856</v>
      </c>
      <c r="X5248">
        <v>5248</v>
      </c>
    </row>
    <row r="5249" spans="23:24" x14ac:dyDescent="0.25">
      <c r="W5249" t="s">
        <v>6857</v>
      </c>
      <c r="X5249">
        <v>5249</v>
      </c>
    </row>
    <row r="5250" spans="23:24" x14ac:dyDescent="0.25">
      <c r="W5250" t="s">
        <v>6858</v>
      </c>
      <c r="X5250">
        <v>5250</v>
      </c>
    </row>
    <row r="5251" spans="23:24" x14ac:dyDescent="0.25">
      <c r="W5251" t="s">
        <v>6859</v>
      </c>
      <c r="X5251">
        <v>5251</v>
      </c>
    </row>
    <row r="5252" spans="23:24" x14ac:dyDescent="0.25">
      <c r="W5252" t="s">
        <v>6860</v>
      </c>
      <c r="X5252">
        <v>5252</v>
      </c>
    </row>
    <row r="5253" spans="23:24" x14ac:dyDescent="0.25">
      <c r="W5253" t="s">
        <v>6861</v>
      </c>
      <c r="X5253">
        <v>5253</v>
      </c>
    </row>
    <row r="5254" spans="23:24" x14ac:dyDescent="0.25">
      <c r="W5254" t="s">
        <v>6862</v>
      </c>
      <c r="X5254">
        <v>5254</v>
      </c>
    </row>
    <row r="5255" spans="23:24" x14ac:dyDescent="0.25">
      <c r="W5255" t="s">
        <v>6863</v>
      </c>
      <c r="X5255">
        <v>5255</v>
      </c>
    </row>
    <row r="5256" spans="23:24" x14ac:dyDescent="0.25">
      <c r="W5256" t="s">
        <v>6864</v>
      </c>
      <c r="X5256">
        <v>5256</v>
      </c>
    </row>
    <row r="5257" spans="23:24" x14ac:dyDescent="0.25">
      <c r="W5257" t="s">
        <v>6865</v>
      </c>
      <c r="X5257">
        <v>5257</v>
      </c>
    </row>
    <row r="5258" spans="23:24" x14ac:dyDescent="0.25">
      <c r="W5258" t="s">
        <v>6866</v>
      </c>
      <c r="X5258">
        <v>5258</v>
      </c>
    </row>
    <row r="5259" spans="23:24" x14ac:dyDescent="0.25">
      <c r="W5259" t="s">
        <v>6867</v>
      </c>
      <c r="X5259">
        <v>5259</v>
      </c>
    </row>
    <row r="5260" spans="23:24" x14ac:dyDescent="0.25">
      <c r="W5260" t="s">
        <v>6868</v>
      </c>
      <c r="X5260">
        <v>5260</v>
      </c>
    </row>
    <row r="5261" spans="23:24" x14ac:dyDescent="0.25">
      <c r="W5261" t="s">
        <v>6869</v>
      </c>
      <c r="X5261">
        <v>5261</v>
      </c>
    </row>
    <row r="5262" spans="23:24" x14ac:dyDescent="0.25">
      <c r="W5262" t="s">
        <v>6870</v>
      </c>
      <c r="X5262">
        <v>5262</v>
      </c>
    </row>
    <row r="5263" spans="23:24" x14ac:dyDescent="0.25">
      <c r="W5263" t="s">
        <v>6871</v>
      </c>
      <c r="X5263">
        <v>5263</v>
      </c>
    </row>
    <row r="5264" spans="23:24" x14ac:dyDescent="0.25">
      <c r="W5264" t="s">
        <v>6872</v>
      </c>
      <c r="X5264">
        <v>5264</v>
      </c>
    </row>
    <row r="5265" spans="23:24" x14ac:dyDescent="0.25">
      <c r="W5265" t="s">
        <v>6873</v>
      </c>
      <c r="X5265">
        <v>5265</v>
      </c>
    </row>
    <row r="5266" spans="23:24" x14ac:dyDescent="0.25">
      <c r="W5266" t="s">
        <v>6874</v>
      </c>
      <c r="X5266">
        <v>5266</v>
      </c>
    </row>
    <row r="5267" spans="23:24" x14ac:dyDescent="0.25">
      <c r="W5267" t="s">
        <v>6875</v>
      </c>
      <c r="X5267">
        <v>5267</v>
      </c>
    </row>
    <row r="5268" spans="23:24" x14ac:dyDescent="0.25">
      <c r="W5268" t="s">
        <v>6876</v>
      </c>
      <c r="X5268">
        <v>5268</v>
      </c>
    </row>
    <row r="5269" spans="23:24" x14ac:dyDescent="0.25">
      <c r="W5269" t="s">
        <v>6877</v>
      </c>
      <c r="X5269">
        <v>5269</v>
      </c>
    </row>
    <row r="5270" spans="23:24" x14ac:dyDescent="0.25">
      <c r="W5270" t="s">
        <v>6878</v>
      </c>
      <c r="X5270">
        <v>5270</v>
      </c>
    </row>
    <row r="5271" spans="23:24" x14ac:dyDescent="0.25">
      <c r="W5271" t="s">
        <v>6879</v>
      </c>
      <c r="X5271">
        <v>5271</v>
      </c>
    </row>
    <row r="5272" spans="23:24" x14ac:dyDescent="0.25">
      <c r="W5272" t="s">
        <v>6880</v>
      </c>
      <c r="X5272">
        <v>5272</v>
      </c>
    </row>
    <row r="5273" spans="23:24" x14ac:dyDescent="0.25">
      <c r="W5273" t="s">
        <v>6881</v>
      </c>
      <c r="X5273">
        <v>5273</v>
      </c>
    </row>
    <row r="5274" spans="23:24" x14ac:dyDescent="0.25">
      <c r="W5274" t="s">
        <v>6882</v>
      </c>
      <c r="X5274">
        <v>5274</v>
      </c>
    </row>
    <row r="5275" spans="23:24" x14ac:dyDescent="0.25">
      <c r="W5275" t="s">
        <v>6883</v>
      </c>
      <c r="X5275">
        <v>5275</v>
      </c>
    </row>
    <row r="5276" spans="23:24" x14ac:dyDescent="0.25">
      <c r="W5276" t="s">
        <v>6884</v>
      </c>
      <c r="X5276">
        <v>5276</v>
      </c>
    </row>
    <row r="5277" spans="23:24" x14ac:dyDescent="0.25">
      <c r="W5277" t="s">
        <v>6885</v>
      </c>
      <c r="X5277">
        <v>5277</v>
      </c>
    </row>
    <row r="5278" spans="23:24" x14ac:dyDescent="0.25">
      <c r="W5278" t="s">
        <v>6886</v>
      </c>
      <c r="X5278">
        <v>5278</v>
      </c>
    </row>
    <row r="5279" spans="23:24" x14ac:dyDescent="0.25">
      <c r="W5279" t="s">
        <v>6887</v>
      </c>
      <c r="X5279">
        <v>5279</v>
      </c>
    </row>
    <row r="5280" spans="23:24" x14ac:dyDescent="0.25">
      <c r="W5280" t="s">
        <v>6888</v>
      </c>
      <c r="X5280">
        <v>5280</v>
      </c>
    </row>
    <row r="5281" spans="23:24" x14ac:dyDescent="0.25">
      <c r="W5281" t="s">
        <v>6889</v>
      </c>
      <c r="X5281">
        <v>5281</v>
      </c>
    </row>
    <row r="5282" spans="23:24" x14ac:dyDescent="0.25">
      <c r="W5282" t="s">
        <v>6890</v>
      </c>
      <c r="X5282">
        <v>5282</v>
      </c>
    </row>
    <row r="5283" spans="23:24" x14ac:dyDescent="0.25">
      <c r="W5283" t="s">
        <v>6891</v>
      </c>
      <c r="X5283">
        <v>5283</v>
      </c>
    </row>
    <row r="5284" spans="23:24" x14ac:dyDescent="0.25">
      <c r="W5284" t="s">
        <v>6892</v>
      </c>
      <c r="X5284">
        <v>5284</v>
      </c>
    </row>
    <row r="5285" spans="23:24" x14ac:dyDescent="0.25">
      <c r="W5285" t="s">
        <v>6893</v>
      </c>
      <c r="X5285">
        <v>5285</v>
      </c>
    </row>
    <row r="5286" spans="23:24" x14ac:dyDescent="0.25">
      <c r="W5286" t="s">
        <v>6894</v>
      </c>
      <c r="X5286">
        <v>5286</v>
      </c>
    </row>
    <row r="5287" spans="23:24" x14ac:dyDescent="0.25">
      <c r="W5287" t="s">
        <v>6895</v>
      </c>
      <c r="X5287">
        <v>5287</v>
      </c>
    </row>
    <row r="5288" spans="23:24" x14ac:dyDescent="0.25">
      <c r="W5288" t="s">
        <v>6896</v>
      </c>
      <c r="X5288">
        <v>5288</v>
      </c>
    </row>
    <row r="5289" spans="23:24" x14ac:dyDescent="0.25">
      <c r="W5289" t="s">
        <v>6897</v>
      </c>
      <c r="X5289">
        <v>5289</v>
      </c>
    </row>
    <row r="5290" spans="23:24" x14ac:dyDescent="0.25">
      <c r="W5290" t="s">
        <v>6898</v>
      </c>
      <c r="X5290">
        <v>5290</v>
      </c>
    </row>
    <row r="5291" spans="23:24" x14ac:dyDescent="0.25">
      <c r="W5291" t="s">
        <v>6899</v>
      </c>
      <c r="X5291">
        <v>5291</v>
      </c>
    </row>
    <row r="5292" spans="23:24" x14ac:dyDescent="0.25">
      <c r="W5292" t="s">
        <v>6900</v>
      </c>
      <c r="X5292">
        <v>5292</v>
      </c>
    </row>
    <row r="5293" spans="23:24" x14ac:dyDescent="0.25">
      <c r="W5293" t="s">
        <v>6901</v>
      </c>
      <c r="X5293">
        <v>5293</v>
      </c>
    </row>
    <row r="5294" spans="23:24" x14ac:dyDescent="0.25">
      <c r="W5294" t="s">
        <v>6902</v>
      </c>
      <c r="X5294">
        <v>5294</v>
      </c>
    </row>
    <row r="5295" spans="23:24" x14ac:dyDescent="0.25">
      <c r="W5295" t="s">
        <v>6903</v>
      </c>
      <c r="X5295">
        <v>5295</v>
      </c>
    </row>
    <row r="5296" spans="23:24" x14ac:dyDescent="0.25">
      <c r="W5296" t="s">
        <v>6904</v>
      </c>
      <c r="X5296">
        <v>5296</v>
      </c>
    </row>
    <row r="5297" spans="23:24" x14ac:dyDescent="0.25">
      <c r="W5297" t="s">
        <v>6905</v>
      </c>
      <c r="X5297">
        <v>5297</v>
      </c>
    </row>
    <row r="5298" spans="23:24" x14ac:dyDescent="0.25">
      <c r="W5298" t="s">
        <v>6906</v>
      </c>
      <c r="X5298">
        <v>5298</v>
      </c>
    </row>
    <row r="5299" spans="23:24" x14ac:dyDescent="0.25">
      <c r="W5299" t="s">
        <v>6907</v>
      </c>
      <c r="X5299">
        <v>5299</v>
      </c>
    </row>
    <row r="5300" spans="23:24" x14ac:dyDescent="0.25">
      <c r="W5300" t="s">
        <v>6908</v>
      </c>
      <c r="X5300">
        <v>5300</v>
      </c>
    </row>
    <row r="5301" spans="23:24" x14ac:dyDescent="0.25">
      <c r="W5301" t="s">
        <v>6909</v>
      </c>
      <c r="X5301">
        <v>5301</v>
      </c>
    </row>
    <row r="5302" spans="23:24" x14ac:dyDescent="0.25">
      <c r="W5302" t="s">
        <v>6910</v>
      </c>
      <c r="X5302">
        <v>5302</v>
      </c>
    </row>
    <row r="5303" spans="23:24" x14ac:dyDescent="0.25">
      <c r="W5303" t="s">
        <v>6911</v>
      </c>
      <c r="X5303">
        <v>5303</v>
      </c>
    </row>
    <row r="5304" spans="23:24" x14ac:dyDescent="0.25">
      <c r="W5304" t="s">
        <v>6912</v>
      </c>
      <c r="X5304">
        <v>5304</v>
      </c>
    </row>
    <row r="5305" spans="23:24" x14ac:dyDescent="0.25">
      <c r="W5305" t="s">
        <v>6913</v>
      </c>
      <c r="X5305">
        <v>5305</v>
      </c>
    </row>
    <row r="5306" spans="23:24" x14ac:dyDescent="0.25">
      <c r="W5306" t="s">
        <v>6914</v>
      </c>
      <c r="X5306">
        <v>5306</v>
      </c>
    </row>
    <row r="5307" spans="23:24" x14ac:dyDescent="0.25">
      <c r="W5307" t="s">
        <v>6915</v>
      </c>
      <c r="X5307">
        <v>5307</v>
      </c>
    </row>
    <row r="5308" spans="23:24" x14ac:dyDescent="0.25">
      <c r="W5308" t="s">
        <v>6916</v>
      </c>
      <c r="X5308">
        <v>5308</v>
      </c>
    </row>
    <row r="5309" spans="23:24" x14ac:dyDescent="0.25">
      <c r="W5309" t="s">
        <v>6917</v>
      </c>
      <c r="X5309">
        <v>5309</v>
      </c>
    </row>
    <row r="5310" spans="23:24" x14ac:dyDescent="0.25">
      <c r="W5310" t="s">
        <v>6918</v>
      </c>
      <c r="X5310">
        <v>5310</v>
      </c>
    </row>
    <row r="5311" spans="23:24" x14ac:dyDescent="0.25">
      <c r="W5311" t="s">
        <v>6919</v>
      </c>
      <c r="X5311">
        <v>5311</v>
      </c>
    </row>
    <row r="5312" spans="23:24" x14ac:dyDescent="0.25">
      <c r="W5312" t="s">
        <v>6920</v>
      </c>
      <c r="X5312">
        <v>5312</v>
      </c>
    </row>
    <row r="5313" spans="23:24" x14ac:dyDescent="0.25">
      <c r="W5313" t="s">
        <v>6921</v>
      </c>
      <c r="X5313">
        <v>5313</v>
      </c>
    </row>
    <row r="5314" spans="23:24" x14ac:dyDescent="0.25">
      <c r="W5314" t="s">
        <v>6922</v>
      </c>
      <c r="X5314">
        <v>5314</v>
      </c>
    </row>
    <row r="5315" spans="23:24" x14ac:dyDescent="0.25">
      <c r="W5315" t="s">
        <v>6923</v>
      </c>
      <c r="X5315">
        <v>5315</v>
      </c>
    </row>
    <row r="5316" spans="23:24" x14ac:dyDescent="0.25">
      <c r="W5316" t="s">
        <v>6924</v>
      </c>
      <c r="X5316">
        <v>5316</v>
      </c>
    </row>
    <row r="5317" spans="23:24" x14ac:dyDescent="0.25">
      <c r="W5317" t="s">
        <v>6925</v>
      </c>
      <c r="X5317">
        <v>5317</v>
      </c>
    </row>
    <row r="5318" spans="23:24" x14ac:dyDescent="0.25">
      <c r="W5318" t="s">
        <v>6926</v>
      </c>
      <c r="X5318">
        <v>5318</v>
      </c>
    </row>
    <row r="5319" spans="23:24" x14ac:dyDescent="0.25">
      <c r="W5319" t="s">
        <v>6927</v>
      </c>
      <c r="X5319">
        <v>5319</v>
      </c>
    </row>
    <row r="5320" spans="23:24" x14ac:dyDescent="0.25">
      <c r="W5320" t="s">
        <v>6928</v>
      </c>
      <c r="X5320">
        <v>5320</v>
      </c>
    </row>
    <row r="5321" spans="23:24" x14ac:dyDescent="0.25">
      <c r="W5321" t="s">
        <v>6929</v>
      </c>
      <c r="X5321">
        <v>5321</v>
      </c>
    </row>
    <row r="5322" spans="23:24" x14ac:dyDescent="0.25">
      <c r="W5322" t="s">
        <v>6930</v>
      </c>
      <c r="X5322">
        <v>5322</v>
      </c>
    </row>
    <row r="5323" spans="23:24" x14ac:dyDescent="0.25">
      <c r="W5323" t="s">
        <v>6931</v>
      </c>
      <c r="X5323">
        <v>5323</v>
      </c>
    </row>
    <row r="5324" spans="23:24" x14ac:dyDescent="0.25">
      <c r="W5324" t="s">
        <v>6932</v>
      </c>
      <c r="X5324">
        <v>5324</v>
      </c>
    </row>
    <row r="5325" spans="23:24" x14ac:dyDescent="0.25">
      <c r="W5325" t="s">
        <v>6933</v>
      </c>
      <c r="X5325">
        <v>5325</v>
      </c>
    </row>
    <row r="5326" spans="23:24" x14ac:dyDescent="0.25">
      <c r="W5326" t="s">
        <v>6934</v>
      </c>
      <c r="X5326">
        <v>5326</v>
      </c>
    </row>
    <row r="5327" spans="23:24" x14ac:dyDescent="0.25">
      <c r="W5327" t="s">
        <v>6935</v>
      </c>
      <c r="X5327">
        <v>5327</v>
      </c>
    </row>
    <row r="5328" spans="23:24" x14ac:dyDescent="0.25">
      <c r="W5328" t="s">
        <v>6936</v>
      </c>
      <c r="X5328">
        <v>5328</v>
      </c>
    </row>
    <row r="5329" spans="23:24" x14ac:dyDescent="0.25">
      <c r="W5329" t="s">
        <v>6937</v>
      </c>
      <c r="X5329">
        <v>5329</v>
      </c>
    </row>
    <row r="5330" spans="23:24" x14ac:dyDescent="0.25">
      <c r="W5330" t="s">
        <v>6938</v>
      </c>
      <c r="X5330">
        <v>5330</v>
      </c>
    </row>
    <row r="5331" spans="23:24" x14ac:dyDescent="0.25">
      <c r="W5331" t="s">
        <v>6939</v>
      </c>
      <c r="X5331">
        <v>5331</v>
      </c>
    </row>
    <row r="5332" spans="23:24" x14ac:dyDescent="0.25">
      <c r="W5332" t="s">
        <v>6940</v>
      </c>
      <c r="X5332">
        <v>5332</v>
      </c>
    </row>
    <row r="5333" spans="23:24" x14ac:dyDescent="0.25">
      <c r="W5333" t="s">
        <v>6941</v>
      </c>
      <c r="X5333">
        <v>5333</v>
      </c>
    </row>
    <row r="5334" spans="23:24" x14ac:dyDescent="0.25">
      <c r="W5334" t="s">
        <v>6942</v>
      </c>
      <c r="X5334">
        <v>5334</v>
      </c>
    </row>
    <row r="5335" spans="23:24" x14ac:dyDescent="0.25">
      <c r="W5335" t="s">
        <v>6943</v>
      </c>
      <c r="X5335">
        <v>5335</v>
      </c>
    </row>
    <row r="5336" spans="23:24" x14ac:dyDescent="0.25">
      <c r="W5336" t="s">
        <v>6944</v>
      </c>
      <c r="X5336">
        <v>5336</v>
      </c>
    </row>
    <row r="5337" spans="23:24" x14ac:dyDescent="0.25">
      <c r="W5337" t="s">
        <v>6945</v>
      </c>
      <c r="X5337">
        <v>5337</v>
      </c>
    </row>
    <row r="5338" spans="23:24" x14ac:dyDescent="0.25">
      <c r="W5338" t="s">
        <v>6946</v>
      </c>
      <c r="X5338">
        <v>5338</v>
      </c>
    </row>
    <row r="5339" spans="23:24" x14ac:dyDescent="0.25">
      <c r="W5339" t="s">
        <v>6947</v>
      </c>
      <c r="X5339">
        <v>5339</v>
      </c>
    </row>
    <row r="5340" spans="23:24" x14ac:dyDescent="0.25">
      <c r="W5340" t="s">
        <v>6948</v>
      </c>
      <c r="X5340">
        <v>5340</v>
      </c>
    </row>
    <row r="5341" spans="23:24" x14ac:dyDescent="0.25">
      <c r="W5341" t="s">
        <v>6949</v>
      </c>
      <c r="X5341">
        <v>5341</v>
      </c>
    </row>
    <row r="5342" spans="23:24" x14ac:dyDescent="0.25">
      <c r="W5342" t="s">
        <v>6950</v>
      </c>
      <c r="X5342">
        <v>5342</v>
      </c>
    </row>
    <row r="5343" spans="23:24" x14ac:dyDescent="0.25">
      <c r="W5343" t="s">
        <v>6951</v>
      </c>
      <c r="X5343">
        <v>5343</v>
      </c>
    </row>
    <row r="5344" spans="23:24" x14ac:dyDescent="0.25">
      <c r="W5344" t="s">
        <v>6952</v>
      </c>
      <c r="X5344">
        <v>5344</v>
      </c>
    </row>
    <row r="5345" spans="23:24" x14ac:dyDescent="0.25">
      <c r="W5345" t="s">
        <v>6953</v>
      </c>
      <c r="X5345">
        <v>5345</v>
      </c>
    </row>
    <row r="5346" spans="23:24" x14ac:dyDescent="0.25">
      <c r="W5346" t="s">
        <v>6954</v>
      </c>
      <c r="X5346">
        <v>5346</v>
      </c>
    </row>
    <row r="5347" spans="23:24" x14ac:dyDescent="0.25">
      <c r="W5347" t="s">
        <v>6955</v>
      </c>
      <c r="X5347">
        <v>5347</v>
      </c>
    </row>
    <row r="5348" spans="23:24" x14ac:dyDescent="0.25">
      <c r="W5348" t="s">
        <v>6956</v>
      </c>
      <c r="X5348">
        <v>5348</v>
      </c>
    </row>
    <row r="5349" spans="23:24" x14ac:dyDescent="0.25">
      <c r="W5349" t="s">
        <v>6957</v>
      </c>
      <c r="X5349">
        <v>5349</v>
      </c>
    </row>
    <row r="5350" spans="23:24" x14ac:dyDescent="0.25">
      <c r="W5350" t="s">
        <v>6958</v>
      </c>
      <c r="X5350">
        <v>5350</v>
      </c>
    </row>
    <row r="5351" spans="23:24" x14ac:dyDescent="0.25">
      <c r="W5351" t="s">
        <v>6959</v>
      </c>
      <c r="X5351">
        <v>5351</v>
      </c>
    </row>
    <row r="5352" spans="23:24" x14ac:dyDescent="0.25">
      <c r="W5352" t="s">
        <v>6960</v>
      </c>
      <c r="X5352">
        <v>5352</v>
      </c>
    </row>
    <row r="5353" spans="23:24" x14ac:dyDescent="0.25">
      <c r="W5353" t="s">
        <v>6961</v>
      </c>
      <c r="X5353">
        <v>5353</v>
      </c>
    </row>
    <row r="5354" spans="23:24" x14ac:dyDescent="0.25">
      <c r="W5354" t="s">
        <v>6962</v>
      </c>
      <c r="X5354">
        <v>5354</v>
      </c>
    </row>
    <row r="5355" spans="23:24" x14ac:dyDescent="0.25">
      <c r="W5355" t="s">
        <v>6963</v>
      </c>
      <c r="X5355">
        <v>5355</v>
      </c>
    </row>
    <row r="5356" spans="23:24" x14ac:dyDescent="0.25">
      <c r="W5356" t="s">
        <v>6964</v>
      </c>
      <c r="X5356">
        <v>5356</v>
      </c>
    </row>
    <row r="5357" spans="23:24" x14ac:dyDescent="0.25">
      <c r="W5357" t="s">
        <v>6965</v>
      </c>
      <c r="X5357">
        <v>5357</v>
      </c>
    </row>
    <row r="5358" spans="23:24" x14ac:dyDescent="0.25">
      <c r="W5358" t="s">
        <v>6966</v>
      </c>
      <c r="X5358">
        <v>5358</v>
      </c>
    </row>
    <row r="5359" spans="23:24" x14ac:dyDescent="0.25">
      <c r="W5359" t="s">
        <v>6967</v>
      </c>
      <c r="X5359">
        <v>5359</v>
      </c>
    </row>
    <row r="5360" spans="23:24" x14ac:dyDescent="0.25">
      <c r="W5360" t="s">
        <v>6968</v>
      </c>
      <c r="X5360">
        <v>5360</v>
      </c>
    </row>
    <row r="5361" spans="23:24" x14ac:dyDescent="0.25">
      <c r="W5361" t="s">
        <v>6969</v>
      </c>
      <c r="X5361">
        <v>5361</v>
      </c>
    </row>
    <row r="5362" spans="23:24" x14ac:dyDescent="0.25">
      <c r="W5362" t="s">
        <v>6970</v>
      </c>
      <c r="X5362">
        <v>5362</v>
      </c>
    </row>
    <row r="5363" spans="23:24" x14ac:dyDescent="0.25">
      <c r="W5363" t="s">
        <v>6971</v>
      </c>
      <c r="X5363">
        <v>5363</v>
      </c>
    </row>
    <row r="5364" spans="23:24" x14ac:dyDescent="0.25">
      <c r="W5364" t="s">
        <v>6972</v>
      </c>
      <c r="X5364">
        <v>5364</v>
      </c>
    </row>
    <row r="5365" spans="23:24" x14ac:dyDescent="0.25">
      <c r="W5365" t="s">
        <v>6973</v>
      </c>
      <c r="X5365">
        <v>5365</v>
      </c>
    </row>
    <row r="5366" spans="23:24" x14ac:dyDescent="0.25">
      <c r="W5366" t="s">
        <v>6974</v>
      </c>
      <c r="X5366">
        <v>5366</v>
      </c>
    </row>
    <row r="5367" spans="23:24" x14ac:dyDescent="0.25">
      <c r="W5367" t="s">
        <v>6975</v>
      </c>
      <c r="X5367">
        <v>5367</v>
      </c>
    </row>
    <row r="5368" spans="23:24" x14ac:dyDescent="0.25">
      <c r="W5368" t="s">
        <v>6976</v>
      </c>
      <c r="X5368">
        <v>5368</v>
      </c>
    </row>
    <row r="5369" spans="23:24" x14ac:dyDescent="0.25">
      <c r="W5369" t="s">
        <v>6977</v>
      </c>
      <c r="X5369">
        <v>5369</v>
      </c>
    </row>
    <row r="5370" spans="23:24" x14ac:dyDescent="0.25">
      <c r="W5370" t="s">
        <v>6978</v>
      </c>
      <c r="X5370">
        <v>5370</v>
      </c>
    </row>
    <row r="5371" spans="23:24" x14ac:dyDescent="0.25">
      <c r="W5371" t="s">
        <v>6979</v>
      </c>
      <c r="X5371">
        <v>5371</v>
      </c>
    </row>
    <row r="5372" spans="23:24" x14ac:dyDescent="0.25">
      <c r="W5372" t="s">
        <v>6980</v>
      </c>
      <c r="X5372">
        <v>5372</v>
      </c>
    </row>
    <row r="5373" spans="23:24" x14ac:dyDescent="0.25">
      <c r="W5373" t="s">
        <v>6981</v>
      </c>
      <c r="X5373">
        <v>5373</v>
      </c>
    </row>
    <row r="5374" spans="23:24" x14ac:dyDescent="0.25">
      <c r="W5374" t="s">
        <v>6982</v>
      </c>
      <c r="X5374">
        <v>5374</v>
      </c>
    </row>
    <row r="5375" spans="23:24" x14ac:dyDescent="0.25">
      <c r="W5375" t="s">
        <v>6983</v>
      </c>
      <c r="X5375">
        <v>5375</v>
      </c>
    </row>
    <row r="5376" spans="23:24" x14ac:dyDescent="0.25">
      <c r="W5376" t="s">
        <v>6984</v>
      </c>
      <c r="X5376">
        <v>5376</v>
      </c>
    </row>
    <row r="5377" spans="23:24" x14ac:dyDescent="0.25">
      <c r="W5377" t="s">
        <v>6985</v>
      </c>
      <c r="X5377">
        <v>5377</v>
      </c>
    </row>
    <row r="5378" spans="23:24" x14ac:dyDescent="0.25">
      <c r="W5378" t="s">
        <v>6986</v>
      </c>
      <c r="X5378">
        <v>5378</v>
      </c>
    </row>
    <row r="5379" spans="23:24" x14ac:dyDescent="0.25">
      <c r="W5379" t="s">
        <v>6987</v>
      </c>
      <c r="X5379">
        <v>5379</v>
      </c>
    </row>
    <row r="5380" spans="23:24" x14ac:dyDescent="0.25">
      <c r="W5380" t="s">
        <v>6988</v>
      </c>
      <c r="X5380">
        <v>5380</v>
      </c>
    </row>
    <row r="5381" spans="23:24" x14ac:dyDescent="0.25">
      <c r="W5381" t="s">
        <v>6989</v>
      </c>
      <c r="X5381">
        <v>5381</v>
      </c>
    </row>
    <row r="5382" spans="23:24" x14ac:dyDescent="0.25">
      <c r="W5382" t="s">
        <v>6990</v>
      </c>
      <c r="X5382">
        <v>5382</v>
      </c>
    </row>
    <row r="5383" spans="23:24" x14ac:dyDescent="0.25">
      <c r="W5383" t="s">
        <v>6991</v>
      </c>
      <c r="X5383">
        <v>5383</v>
      </c>
    </row>
    <row r="5384" spans="23:24" x14ac:dyDescent="0.25">
      <c r="W5384" t="s">
        <v>6992</v>
      </c>
      <c r="X5384">
        <v>5384</v>
      </c>
    </row>
    <row r="5385" spans="23:24" x14ac:dyDescent="0.25">
      <c r="W5385" t="s">
        <v>6993</v>
      </c>
      <c r="X5385">
        <v>5385</v>
      </c>
    </row>
    <row r="5386" spans="23:24" x14ac:dyDescent="0.25">
      <c r="W5386" t="s">
        <v>6994</v>
      </c>
      <c r="X5386">
        <v>5386</v>
      </c>
    </row>
    <row r="5387" spans="23:24" x14ac:dyDescent="0.25">
      <c r="W5387" t="s">
        <v>6995</v>
      </c>
      <c r="X5387">
        <v>5387</v>
      </c>
    </row>
    <row r="5388" spans="23:24" x14ac:dyDescent="0.25">
      <c r="W5388" t="s">
        <v>6996</v>
      </c>
      <c r="X5388">
        <v>5388</v>
      </c>
    </row>
    <row r="5389" spans="23:24" x14ac:dyDescent="0.25">
      <c r="W5389" t="s">
        <v>6997</v>
      </c>
      <c r="X5389">
        <v>5389</v>
      </c>
    </row>
    <row r="5390" spans="23:24" x14ac:dyDescent="0.25">
      <c r="W5390" t="s">
        <v>6998</v>
      </c>
      <c r="X5390">
        <v>5390</v>
      </c>
    </row>
    <row r="5391" spans="23:24" x14ac:dyDescent="0.25">
      <c r="W5391" t="s">
        <v>6999</v>
      </c>
      <c r="X5391">
        <v>5391</v>
      </c>
    </row>
    <row r="5392" spans="23:24" x14ac:dyDescent="0.25">
      <c r="W5392" t="s">
        <v>7000</v>
      </c>
      <c r="X5392">
        <v>5392</v>
      </c>
    </row>
    <row r="5393" spans="23:24" x14ac:dyDescent="0.25">
      <c r="W5393" t="s">
        <v>7001</v>
      </c>
      <c r="X5393">
        <v>5393</v>
      </c>
    </row>
    <row r="5394" spans="23:24" x14ac:dyDescent="0.25">
      <c r="W5394" t="s">
        <v>7002</v>
      </c>
      <c r="X5394">
        <v>5394</v>
      </c>
    </row>
    <row r="5395" spans="23:24" x14ac:dyDescent="0.25">
      <c r="W5395" t="s">
        <v>7003</v>
      </c>
      <c r="X5395">
        <v>5395</v>
      </c>
    </row>
    <row r="5396" spans="23:24" x14ac:dyDescent="0.25">
      <c r="W5396" t="s">
        <v>7004</v>
      </c>
      <c r="X5396">
        <v>5396</v>
      </c>
    </row>
    <row r="5397" spans="23:24" x14ac:dyDescent="0.25">
      <c r="W5397" t="s">
        <v>7005</v>
      </c>
      <c r="X5397">
        <v>5397</v>
      </c>
    </row>
    <row r="5398" spans="23:24" x14ac:dyDescent="0.25">
      <c r="W5398" t="s">
        <v>7006</v>
      </c>
      <c r="X5398">
        <v>5398</v>
      </c>
    </row>
    <row r="5399" spans="23:24" x14ac:dyDescent="0.25">
      <c r="W5399" t="s">
        <v>7007</v>
      </c>
      <c r="X5399">
        <v>5399</v>
      </c>
    </row>
    <row r="5400" spans="23:24" x14ac:dyDescent="0.25">
      <c r="W5400" t="s">
        <v>7008</v>
      </c>
      <c r="X5400">
        <v>5400</v>
      </c>
    </row>
    <row r="5401" spans="23:24" x14ac:dyDescent="0.25">
      <c r="W5401" t="s">
        <v>7009</v>
      </c>
      <c r="X5401">
        <v>5401</v>
      </c>
    </row>
    <row r="5402" spans="23:24" x14ac:dyDescent="0.25">
      <c r="W5402" t="s">
        <v>7010</v>
      </c>
      <c r="X5402">
        <v>5402</v>
      </c>
    </row>
    <row r="5403" spans="23:24" x14ac:dyDescent="0.25">
      <c r="W5403" t="s">
        <v>7011</v>
      </c>
      <c r="X5403">
        <v>5403</v>
      </c>
    </row>
    <row r="5404" spans="23:24" x14ac:dyDescent="0.25">
      <c r="W5404" t="s">
        <v>7012</v>
      </c>
      <c r="X5404">
        <v>5404</v>
      </c>
    </row>
    <row r="5405" spans="23:24" x14ac:dyDescent="0.25">
      <c r="W5405" t="s">
        <v>7013</v>
      </c>
      <c r="X5405">
        <v>5405</v>
      </c>
    </row>
    <row r="5406" spans="23:24" x14ac:dyDescent="0.25">
      <c r="W5406" t="s">
        <v>7014</v>
      </c>
      <c r="X5406">
        <v>5406</v>
      </c>
    </row>
    <row r="5407" spans="23:24" x14ac:dyDescent="0.25">
      <c r="W5407" t="s">
        <v>7015</v>
      </c>
      <c r="X5407">
        <v>5407</v>
      </c>
    </row>
    <row r="5408" spans="23:24" x14ac:dyDescent="0.25">
      <c r="W5408" t="s">
        <v>7016</v>
      </c>
      <c r="X5408">
        <v>5408</v>
      </c>
    </row>
    <row r="5409" spans="23:24" x14ac:dyDescent="0.25">
      <c r="W5409" t="s">
        <v>7017</v>
      </c>
      <c r="X5409">
        <v>5409</v>
      </c>
    </row>
    <row r="5410" spans="23:24" x14ac:dyDescent="0.25">
      <c r="W5410" t="s">
        <v>7018</v>
      </c>
      <c r="X5410">
        <v>5410</v>
      </c>
    </row>
    <row r="5411" spans="23:24" x14ac:dyDescent="0.25">
      <c r="W5411" t="s">
        <v>7019</v>
      </c>
      <c r="X5411">
        <v>5411</v>
      </c>
    </row>
    <row r="5412" spans="23:24" x14ac:dyDescent="0.25">
      <c r="W5412" t="s">
        <v>7020</v>
      </c>
      <c r="X5412">
        <v>5412</v>
      </c>
    </row>
    <row r="5413" spans="23:24" x14ac:dyDescent="0.25">
      <c r="W5413" t="s">
        <v>7021</v>
      </c>
      <c r="X5413">
        <v>5413</v>
      </c>
    </row>
    <row r="5414" spans="23:24" x14ac:dyDescent="0.25">
      <c r="W5414" t="s">
        <v>7022</v>
      </c>
      <c r="X5414">
        <v>5414</v>
      </c>
    </row>
    <row r="5415" spans="23:24" x14ac:dyDescent="0.25">
      <c r="W5415" t="s">
        <v>7023</v>
      </c>
      <c r="X5415">
        <v>5415</v>
      </c>
    </row>
    <row r="5416" spans="23:24" x14ac:dyDescent="0.25">
      <c r="W5416" t="s">
        <v>7024</v>
      </c>
      <c r="X5416">
        <v>5416</v>
      </c>
    </row>
    <row r="5417" spans="23:24" x14ac:dyDescent="0.25">
      <c r="W5417" t="s">
        <v>7025</v>
      </c>
      <c r="X5417">
        <v>5417</v>
      </c>
    </row>
    <row r="5418" spans="23:24" x14ac:dyDescent="0.25">
      <c r="W5418" t="s">
        <v>7026</v>
      </c>
      <c r="X5418">
        <v>5418</v>
      </c>
    </row>
    <row r="5419" spans="23:24" x14ac:dyDescent="0.25">
      <c r="W5419" t="s">
        <v>7027</v>
      </c>
      <c r="X5419">
        <v>5419</v>
      </c>
    </row>
    <row r="5420" spans="23:24" x14ac:dyDescent="0.25">
      <c r="W5420" t="s">
        <v>7028</v>
      </c>
      <c r="X5420">
        <v>5420</v>
      </c>
    </row>
    <row r="5421" spans="23:24" x14ac:dyDescent="0.25">
      <c r="W5421" t="s">
        <v>7029</v>
      </c>
      <c r="X5421">
        <v>5421</v>
      </c>
    </row>
    <row r="5422" spans="23:24" x14ac:dyDescent="0.25">
      <c r="W5422" t="s">
        <v>7030</v>
      </c>
      <c r="X5422">
        <v>5422</v>
      </c>
    </row>
    <row r="5423" spans="23:24" x14ac:dyDescent="0.25">
      <c r="W5423" t="s">
        <v>7031</v>
      </c>
      <c r="X5423">
        <v>5423</v>
      </c>
    </row>
    <row r="5424" spans="23:24" x14ac:dyDescent="0.25">
      <c r="W5424" t="s">
        <v>7032</v>
      </c>
      <c r="X5424">
        <v>5424</v>
      </c>
    </row>
    <row r="5425" spans="23:24" x14ac:dyDescent="0.25">
      <c r="W5425" t="s">
        <v>7033</v>
      </c>
      <c r="X5425">
        <v>5425</v>
      </c>
    </row>
    <row r="5426" spans="23:24" x14ac:dyDescent="0.25">
      <c r="W5426" t="s">
        <v>7034</v>
      </c>
      <c r="X5426">
        <v>5426</v>
      </c>
    </row>
    <row r="5427" spans="23:24" x14ac:dyDescent="0.25">
      <c r="W5427" t="s">
        <v>7035</v>
      </c>
      <c r="X5427">
        <v>5427</v>
      </c>
    </row>
    <row r="5428" spans="23:24" x14ac:dyDescent="0.25">
      <c r="W5428" t="s">
        <v>7036</v>
      </c>
      <c r="X5428">
        <v>5428</v>
      </c>
    </row>
    <row r="5429" spans="23:24" x14ac:dyDescent="0.25">
      <c r="W5429" t="s">
        <v>7037</v>
      </c>
      <c r="X5429">
        <v>5429</v>
      </c>
    </row>
    <row r="5430" spans="23:24" x14ac:dyDescent="0.25">
      <c r="W5430" t="s">
        <v>7038</v>
      </c>
      <c r="X5430">
        <v>5430</v>
      </c>
    </row>
    <row r="5431" spans="23:24" x14ac:dyDescent="0.25">
      <c r="W5431" t="s">
        <v>7039</v>
      </c>
      <c r="X5431">
        <v>5431</v>
      </c>
    </row>
    <row r="5432" spans="23:24" x14ac:dyDescent="0.25">
      <c r="W5432" t="s">
        <v>7040</v>
      </c>
      <c r="X5432">
        <v>5432</v>
      </c>
    </row>
    <row r="5433" spans="23:24" x14ac:dyDescent="0.25">
      <c r="W5433" t="s">
        <v>7041</v>
      </c>
      <c r="X5433">
        <v>5433</v>
      </c>
    </row>
    <row r="5434" spans="23:24" x14ac:dyDescent="0.25">
      <c r="W5434" t="s">
        <v>7042</v>
      </c>
      <c r="X5434">
        <v>5434</v>
      </c>
    </row>
    <row r="5435" spans="23:24" x14ac:dyDescent="0.25">
      <c r="W5435" t="s">
        <v>7043</v>
      </c>
      <c r="X5435">
        <v>5435</v>
      </c>
    </row>
    <row r="5436" spans="23:24" x14ac:dyDescent="0.25">
      <c r="W5436" t="s">
        <v>7044</v>
      </c>
      <c r="X5436">
        <v>5436</v>
      </c>
    </row>
    <row r="5437" spans="23:24" x14ac:dyDescent="0.25">
      <c r="W5437" t="s">
        <v>7045</v>
      </c>
      <c r="X5437">
        <v>5437</v>
      </c>
    </row>
    <row r="5438" spans="23:24" x14ac:dyDescent="0.25">
      <c r="W5438" t="s">
        <v>7046</v>
      </c>
      <c r="X5438">
        <v>5438</v>
      </c>
    </row>
    <row r="5439" spans="23:24" x14ac:dyDescent="0.25">
      <c r="W5439" t="s">
        <v>7047</v>
      </c>
      <c r="X5439">
        <v>5439</v>
      </c>
    </row>
    <row r="5440" spans="23:24" x14ac:dyDescent="0.25">
      <c r="W5440" t="s">
        <v>7048</v>
      </c>
      <c r="X5440">
        <v>5440</v>
      </c>
    </row>
    <row r="5441" spans="23:24" x14ac:dyDescent="0.25">
      <c r="W5441" t="s">
        <v>7049</v>
      </c>
      <c r="X5441">
        <v>5441</v>
      </c>
    </row>
    <row r="5442" spans="23:24" x14ac:dyDescent="0.25">
      <c r="W5442" t="s">
        <v>7050</v>
      </c>
      <c r="X5442">
        <v>5442</v>
      </c>
    </row>
    <row r="5443" spans="23:24" x14ac:dyDescent="0.25">
      <c r="W5443" t="s">
        <v>7051</v>
      </c>
      <c r="X5443">
        <v>5443</v>
      </c>
    </row>
    <row r="5444" spans="23:24" x14ac:dyDescent="0.25">
      <c r="W5444" t="s">
        <v>7052</v>
      </c>
      <c r="X5444">
        <v>5444</v>
      </c>
    </row>
    <row r="5445" spans="23:24" x14ac:dyDescent="0.25">
      <c r="W5445" t="s">
        <v>7053</v>
      </c>
      <c r="X5445">
        <v>5445</v>
      </c>
    </row>
    <row r="5446" spans="23:24" x14ac:dyDescent="0.25">
      <c r="W5446" t="s">
        <v>7054</v>
      </c>
      <c r="X5446">
        <v>5446</v>
      </c>
    </row>
    <row r="5447" spans="23:24" x14ac:dyDescent="0.25">
      <c r="W5447" t="s">
        <v>7055</v>
      </c>
      <c r="X5447">
        <v>5447</v>
      </c>
    </row>
    <row r="5448" spans="23:24" x14ac:dyDescent="0.25">
      <c r="W5448" t="s">
        <v>7056</v>
      </c>
      <c r="X5448">
        <v>5448</v>
      </c>
    </row>
    <row r="5449" spans="23:24" x14ac:dyDescent="0.25">
      <c r="W5449" t="s">
        <v>7057</v>
      </c>
      <c r="X5449">
        <v>5449</v>
      </c>
    </row>
    <row r="5450" spans="23:24" x14ac:dyDescent="0.25">
      <c r="W5450" t="s">
        <v>7058</v>
      </c>
      <c r="X5450">
        <v>5450</v>
      </c>
    </row>
    <row r="5451" spans="23:24" x14ac:dyDescent="0.25">
      <c r="W5451" t="s">
        <v>7059</v>
      </c>
      <c r="X5451">
        <v>5451</v>
      </c>
    </row>
    <row r="5452" spans="23:24" x14ac:dyDescent="0.25">
      <c r="W5452" t="s">
        <v>7060</v>
      </c>
      <c r="X5452">
        <v>5452</v>
      </c>
    </row>
    <row r="5453" spans="23:24" x14ac:dyDescent="0.25">
      <c r="W5453" t="s">
        <v>7061</v>
      </c>
      <c r="X5453">
        <v>5453</v>
      </c>
    </row>
    <row r="5454" spans="23:24" x14ac:dyDescent="0.25">
      <c r="W5454" t="s">
        <v>7062</v>
      </c>
      <c r="X5454">
        <v>5454</v>
      </c>
    </row>
    <row r="5455" spans="23:24" x14ac:dyDescent="0.25">
      <c r="W5455" t="s">
        <v>7063</v>
      </c>
      <c r="X5455">
        <v>5455</v>
      </c>
    </row>
    <row r="5456" spans="23:24" x14ac:dyDescent="0.25">
      <c r="W5456" t="s">
        <v>7064</v>
      </c>
      <c r="X5456">
        <v>5456</v>
      </c>
    </row>
    <row r="5457" spans="23:24" x14ac:dyDescent="0.25">
      <c r="W5457" t="s">
        <v>7065</v>
      </c>
      <c r="X5457">
        <v>5457</v>
      </c>
    </row>
    <row r="5458" spans="23:24" x14ac:dyDescent="0.25">
      <c r="W5458" t="s">
        <v>7066</v>
      </c>
      <c r="X5458">
        <v>5458</v>
      </c>
    </row>
    <row r="5459" spans="23:24" x14ac:dyDescent="0.25">
      <c r="W5459" t="s">
        <v>7067</v>
      </c>
      <c r="X5459">
        <v>5459</v>
      </c>
    </row>
    <row r="5460" spans="23:24" x14ac:dyDescent="0.25">
      <c r="W5460" t="s">
        <v>7068</v>
      </c>
      <c r="X5460">
        <v>5460</v>
      </c>
    </row>
    <row r="5461" spans="23:24" x14ac:dyDescent="0.25">
      <c r="W5461" t="s">
        <v>7069</v>
      </c>
      <c r="X5461">
        <v>5461</v>
      </c>
    </row>
    <row r="5462" spans="23:24" x14ac:dyDescent="0.25">
      <c r="W5462" t="s">
        <v>7070</v>
      </c>
      <c r="X5462">
        <v>5462</v>
      </c>
    </row>
    <row r="5463" spans="23:24" x14ac:dyDescent="0.25">
      <c r="W5463" t="s">
        <v>7071</v>
      </c>
      <c r="X5463">
        <v>5463</v>
      </c>
    </row>
    <row r="5464" spans="23:24" x14ac:dyDescent="0.25">
      <c r="W5464" t="s">
        <v>7072</v>
      </c>
      <c r="X5464">
        <v>5464</v>
      </c>
    </row>
    <row r="5465" spans="23:24" x14ac:dyDescent="0.25">
      <c r="W5465" t="s">
        <v>7073</v>
      </c>
      <c r="X5465">
        <v>5465</v>
      </c>
    </row>
    <row r="5466" spans="23:24" x14ac:dyDescent="0.25">
      <c r="W5466" t="s">
        <v>7074</v>
      </c>
      <c r="X5466">
        <v>5466</v>
      </c>
    </row>
    <row r="5467" spans="23:24" x14ac:dyDescent="0.25">
      <c r="W5467" t="s">
        <v>7075</v>
      </c>
      <c r="X5467">
        <v>5467</v>
      </c>
    </row>
    <row r="5468" spans="23:24" x14ac:dyDescent="0.25">
      <c r="W5468" t="s">
        <v>7076</v>
      </c>
      <c r="X5468">
        <v>5468</v>
      </c>
    </row>
    <row r="5469" spans="23:24" x14ac:dyDescent="0.25">
      <c r="W5469" t="s">
        <v>7077</v>
      </c>
      <c r="X5469">
        <v>5469</v>
      </c>
    </row>
    <row r="5470" spans="23:24" x14ac:dyDescent="0.25">
      <c r="W5470" t="s">
        <v>7078</v>
      </c>
      <c r="X5470">
        <v>5470</v>
      </c>
    </row>
    <row r="5471" spans="23:24" x14ac:dyDescent="0.25">
      <c r="W5471" t="s">
        <v>7079</v>
      </c>
      <c r="X5471">
        <v>5471</v>
      </c>
    </row>
    <row r="5472" spans="23:24" x14ac:dyDescent="0.25">
      <c r="W5472" t="s">
        <v>7080</v>
      </c>
      <c r="X5472">
        <v>5472</v>
      </c>
    </row>
    <row r="5473" spans="23:24" x14ac:dyDescent="0.25">
      <c r="W5473" t="s">
        <v>7081</v>
      </c>
      <c r="X5473">
        <v>5473</v>
      </c>
    </row>
    <row r="5474" spans="23:24" x14ac:dyDescent="0.25">
      <c r="W5474" t="s">
        <v>7082</v>
      </c>
      <c r="X5474">
        <v>5474</v>
      </c>
    </row>
    <row r="5475" spans="23:24" x14ac:dyDescent="0.25">
      <c r="W5475" t="s">
        <v>7083</v>
      </c>
      <c r="X5475">
        <v>5475</v>
      </c>
    </row>
    <row r="5476" spans="23:24" x14ac:dyDescent="0.25">
      <c r="W5476" t="s">
        <v>7084</v>
      </c>
      <c r="X5476">
        <v>5476</v>
      </c>
    </row>
    <row r="5477" spans="23:24" x14ac:dyDescent="0.25">
      <c r="W5477" t="s">
        <v>7085</v>
      </c>
      <c r="X5477">
        <v>5477</v>
      </c>
    </row>
    <row r="5478" spans="23:24" x14ac:dyDescent="0.25">
      <c r="W5478" t="s">
        <v>7086</v>
      </c>
      <c r="X5478">
        <v>5478</v>
      </c>
    </row>
    <row r="5479" spans="23:24" x14ac:dyDescent="0.25">
      <c r="W5479" t="s">
        <v>7087</v>
      </c>
      <c r="X5479">
        <v>5479</v>
      </c>
    </row>
    <row r="5480" spans="23:24" x14ac:dyDescent="0.25">
      <c r="W5480" t="s">
        <v>7088</v>
      </c>
      <c r="X5480">
        <v>5480</v>
      </c>
    </row>
    <row r="5481" spans="23:24" x14ac:dyDescent="0.25">
      <c r="W5481" t="s">
        <v>7089</v>
      </c>
      <c r="X5481">
        <v>5481</v>
      </c>
    </row>
    <row r="5482" spans="23:24" x14ac:dyDescent="0.25">
      <c r="W5482" t="s">
        <v>7090</v>
      </c>
      <c r="X5482">
        <v>5482</v>
      </c>
    </row>
    <row r="5483" spans="23:24" x14ac:dyDescent="0.25">
      <c r="W5483" t="s">
        <v>7091</v>
      </c>
      <c r="X5483">
        <v>5483</v>
      </c>
    </row>
    <row r="5484" spans="23:24" x14ac:dyDescent="0.25">
      <c r="W5484" t="s">
        <v>7092</v>
      </c>
      <c r="X5484">
        <v>5484</v>
      </c>
    </row>
    <row r="5485" spans="23:24" x14ac:dyDescent="0.25">
      <c r="W5485" t="s">
        <v>7093</v>
      </c>
      <c r="X5485">
        <v>5485</v>
      </c>
    </row>
    <row r="5486" spans="23:24" x14ac:dyDescent="0.25">
      <c r="W5486" t="s">
        <v>7094</v>
      </c>
      <c r="X5486">
        <v>5486</v>
      </c>
    </row>
    <row r="5487" spans="23:24" x14ac:dyDescent="0.25">
      <c r="W5487" t="s">
        <v>7095</v>
      </c>
      <c r="X5487">
        <v>5487</v>
      </c>
    </row>
    <row r="5488" spans="23:24" x14ac:dyDescent="0.25">
      <c r="W5488" t="s">
        <v>7096</v>
      </c>
      <c r="X5488">
        <v>5488</v>
      </c>
    </row>
    <row r="5489" spans="23:24" x14ac:dyDescent="0.25">
      <c r="W5489" t="s">
        <v>7097</v>
      </c>
      <c r="X5489">
        <v>5489</v>
      </c>
    </row>
    <row r="5490" spans="23:24" x14ac:dyDescent="0.25">
      <c r="W5490" t="s">
        <v>7098</v>
      </c>
      <c r="X5490">
        <v>5490</v>
      </c>
    </row>
    <row r="5491" spans="23:24" x14ac:dyDescent="0.25">
      <c r="W5491" t="s">
        <v>7099</v>
      </c>
      <c r="X5491">
        <v>5491</v>
      </c>
    </row>
    <row r="5492" spans="23:24" x14ac:dyDescent="0.25">
      <c r="W5492" t="s">
        <v>7100</v>
      </c>
      <c r="X5492">
        <v>5492</v>
      </c>
    </row>
    <row r="5493" spans="23:24" x14ac:dyDescent="0.25">
      <c r="W5493" t="s">
        <v>7101</v>
      </c>
      <c r="X5493">
        <v>5493</v>
      </c>
    </row>
    <row r="5494" spans="23:24" x14ac:dyDescent="0.25">
      <c r="W5494" t="s">
        <v>7102</v>
      </c>
      <c r="X5494">
        <v>5494</v>
      </c>
    </row>
    <row r="5495" spans="23:24" x14ac:dyDescent="0.25">
      <c r="W5495" t="s">
        <v>7103</v>
      </c>
      <c r="X5495">
        <v>5495</v>
      </c>
    </row>
    <row r="5496" spans="23:24" x14ac:dyDescent="0.25">
      <c r="W5496" t="s">
        <v>7104</v>
      </c>
      <c r="X5496">
        <v>5496</v>
      </c>
    </row>
    <row r="5497" spans="23:24" x14ac:dyDescent="0.25">
      <c r="W5497" t="s">
        <v>7105</v>
      </c>
      <c r="X5497">
        <v>5497</v>
      </c>
    </row>
    <row r="5498" spans="23:24" x14ac:dyDescent="0.25">
      <c r="W5498" t="s">
        <v>7106</v>
      </c>
      <c r="X5498">
        <v>5498</v>
      </c>
    </row>
    <row r="5499" spans="23:24" x14ac:dyDescent="0.25">
      <c r="W5499" t="s">
        <v>7107</v>
      </c>
      <c r="X5499">
        <v>5499</v>
      </c>
    </row>
    <row r="5500" spans="23:24" x14ac:dyDescent="0.25">
      <c r="W5500" t="s">
        <v>7108</v>
      </c>
      <c r="X5500">
        <v>5500</v>
      </c>
    </row>
    <row r="5501" spans="23:24" x14ac:dyDescent="0.25">
      <c r="W5501" t="s">
        <v>7109</v>
      </c>
      <c r="X5501">
        <v>5501</v>
      </c>
    </row>
    <row r="5502" spans="23:24" x14ac:dyDescent="0.25">
      <c r="W5502" t="s">
        <v>7110</v>
      </c>
      <c r="X5502">
        <v>5502</v>
      </c>
    </row>
    <row r="5503" spans="23:24" x14ac:dyDescent="0.25">
      <c r="W5503" t="s">
        <v>7111</v>
      </c>
      <c r="X5503">
        <v>5503</v>
      </c>
    </row>
    <row r="5504" spans="23:24" x14ac:dyDescent="0.25">
      <c r="W5504" t="s">
        <v>7112</v>
      </c>
      <c r="X5504">
        <v>5504</v>
      </c>
    </row>
    <row r="5505" spans="23:24" x14ac:dyDescent="0.25">
      <c r="W5505" t="s">
        <v>7113</v>
      </c>
      <c r="X5505">
        <v>5505</v>
      </c>
    </row>
    <row r="5506" spans="23:24" x14ac:dyDescent="0.25">
      <c r="W5506" t="s">
        <v>7114</v>
      </c>
      <c r="X5506">
        <v>5506</v>
      </c>
    </row>
    <row r="5507" spans="23:24" x14ac:dyDescent="0.25">
      <c r="W5507" t="s">
        <v>7115</v>
      </c>
      <c r="X5507">
        <v>5507</v>
      </c>
    </row>
    <row r="5508" spans="23:24" x14ac:dyDescent="0.25">
      <c r="W5508" t="s">
        <v>7116</v>
      </c>
      <c r="X5508">
        <v>5508</v>
      </c>
    </row>
    <row r="5509" spans="23:24" x14ac:dyDescent="0.25">
      <c r="W5509" t="s">
        <v>7117</v>
      </c>
      <c r="X5509">
        <v>5509</v>
      </c>
    </row>
    <row r="5510" spans="23:24" x14ac:dyDescent="0.25">
      <c r="W5510" t="s">
        <v>7118</v>
      </c>
      <c r="X5510">
        <v>5510</v>
      </c>
    </row>
    <row r="5511" spans="23:24" x14ac:dyDescent="0.25">
      <c r="W5511" t="s">
        <v>7119</v>
      </c>
      <c r="X5511">
        <v>5511</v>
      </c>
    </row>
    <row r="5512" spans="23:24" x14ac:dyDescent="0.25">
      <c r="W5512" t="s">
        <v>7120</v>
      </c>
      <c r="X5512">
        <v>5512</v>
      </c>
    </row>
    <row r="5513" spans="23:24" x14ac:dyDescent="0.25">
      <c r="W5513" t="s">
        <v>7121</v>
      </c>
      <c r="X5513">
        <v>5513</v>
      </c>
    </row>
    <row r="5514" spans="23:24" x14ac:dyDescent="0.25">
      <c r="W5514" t="s">
        <v>7122</v>
      </c>
      <c r="X5514">
        <v>5514</v>
      </c>
    </row>
    <row r="5515" spans="23:24" x14ac:dyDescent="0.25">
      <c r="W5515" t="s">
        <v>7123</v>
      </c>
      <c r="X5515">
        <v>5515</v>
      </c>
    </row>
    <row r="5516" spans="23:24" x14ac:dyDescent="0.25">
      <c r="W5516" t="s">
        <v>7124</v>
      </c>
      <c r="X5516">
        <v>5516</v>
      </c>
    </row>
    <row r="5517" spans="23:24" x14ac:dyDescent="0.25">
      <c r="W5517" t="s">
        <v>7125</v>
      </c>
      <c r="X5517">
        <v>5517</v>
      </c>
    </row>
    <row r="5518" spans="23:24" x14ac:dyDescent="0.25">
      <c r="W5518" t="s">
        <v>7126</v>
      </c>
      <c r="X5518">
        <v>5518</v>
      </c>
    </row>
    <row r="5519" spans="23:24" x14ac:dyDescent="0.25">
      <c r="W5519" t="s">
        <v>7127</v>
      </c>
      <c r="X5519">
        <v>5519</v>
      </c>
    </row>
    <row r="5520" spans="23:24" x14ac:dyDescent="0.25">
      <c r="W5520" t="s">
        <v>7128</v>
      </c>
      <c r="X5520">
        <v>5520</v>
      </c>
    </row>
    <row r="5521" spans="23:24" x14ac:dyDescent="0.25">
      <c r="W5521" t="s">
        <v>7129</v>
      </c>
      <c r="X5521">
        <v>5521</v>
      </c>
    </row>
    <row r="5522" spans="23:24" x14ac:dyDescent="0.25">
      <c r="W5522" t="s">
        <v>7130</v>
      </c>
      <c r="X5522">
        <v>5522</v>
      </c>
    </row>
    <row r="5523" spans="23:24" x14ac:dyDescent="0.25">
      <c r="W5523" t="s">
        <v>7131</v>
      </c>
      <c r="X5523">
        <v>5523</v>
      </c>
    </row>
    <row r="5524" spans="23:24" x14ac:dyDescent="0.25">
      <c r="W5524" t="s">
        <v>7132</v>
      </c>
      <c r="X5524">
        <v>5524</v>
      </c>
    </row>
    <row r="5525" spans="23:24" x14ac:dyDescent="0.25">
      <c r="W5525" t="s">
        <v>7133</v>
      </c>
      <c r="X5525">
        <v>5525</v>
      </c>
    </row>
    <row r="5526" spans="23:24" x14ac:dyDescent="0.25">
      <c r="W5526" t="s">
        <v>7134</v>
      </c>
      <c r="X5526">
        <v>5526</v>
      </c>
    </row>
    <row r="5527" spans="23:24" x14ac:dyDescent="0.25">
      <c r="W5527" t="s">
        <v>7135</v>
      </c>
      <c r="X5527">
        <v>5527</v>
      </c>
    </row>
    <row r="5528" spans="23:24" x14ac:dyDescent="0.25">
      <c r="W5528" t="s">
        <v>7136</v>
      </c>
      <c r="X5528">
        <v>5528</v>
      </c>
    </row>
    <row r="5529" spans="23:24" x14ac:dyDescent="0.25">
      <c r="W5529" t="s">
        <v>7137</v>
      </c>
      <c r="X5529">
        <v>5529</v>
      </c>
    </row>
    <row r="5530" spans="23:24" x14ac:dyDescent="0.25">
      <c r="W5530" t="s">
        <v>7138</v>
      </c>
      <c r="X5530">
        <v>5530</v>
      </c>
    </row>
    <row r="5531" spans="23:24" x14ac:dyDescent="0.25">
      <c r="W5531" t="s">
        <v>7139</v>
      </c>
      <c r="X5531">
        <v>5531</v>
      </c>
    </row>
    <row r="5532" spans="23:24" x14ac:dyDescent="0.25">
      <c r="W5532" t="s">
        <v>7140</v>
      </c>
      <c r="X5532">
        <v>5532</v>
      </c>
    </row>
    <row r="5533" spans="23:24" x14ac:dyDescent="0.25">
      <c r="W5533" t="s">
        <v>7141</v>
      </c>
      <c r="X5533">
        <v>5533</v>
      </c>
    </row>
    <row r="5534" spans="23:24" x14ac:dyDescent="0.25">
      <c r="W5534" t="s">
        <v>7142</v>
      </c>
      <c r="X5534">
        <v>5534</v>
      </c>
    </row>
    <row r="5535" spans="23:24" x14ac:dyDescent="0.25">
      <c r="W5535" t="s">
        <v>7143</v>
      </c>
      <c r="X5535">
        <v>5535</v>
      </c>
    </row>
    <row r="5536" spans="23:24" x14ac:dyDescent="0.25">
      <c r="W5536" t="s">
        <v>7144</v>
      </c>
      <c r="X5536">
        <v>5536</v>
      </c>
    </row>
    <row r="5537" spans="23:24" x14ac:dyDescent="0.25">
      <c r="W5537" t="s">
        <v>7145</v>
      </c>
      <c r="X5537">
        <v>5537</v>
      </c>
    </row>
    <row r="5538" spans="23:24" x14ac:dyDescent="0.25">
      <c r="W5538" t="s">
        <v>7146</v>
      </c>
      <c r="X5538">
        <v>5538</v>
      </c>
    </row>
    <row r="5539" spans="23:24" x14ac:dyDescent="0.25">
      <c r="W5539" t="s">
        <v>7147</v>
      </c>
      <c r="X5539">
        <v>5539</v>
      </c>
    </row>
    <row r="5540" spans="23:24" x14ac:dyDescent="0.25">
      <c r="W5540" t="s">
        <v>7148</v>
      </c>
      <c r="X5540">
        <v>5540</v>
      </c>
    </row>
    <row r="5541" spans="23:24" x14ac:dyDescent="0.25">
      <c r="W5541" t="s">
        <v>7149</v>
      </c>
      <c r="X5541">
        <v>5541</v>
      </c>
    </row>
    <row r="5542" spans="23:24" x14ac:dyDescent="0.25">
      <c r="W5542" t="s">
        <v>7150</v>
      </c>
      <c r="X5542">
        <v>5542</v>
      </c>
    </row>
    <row r="5543" spans="23:24" x14ac:dyDescent="0.25">
      <c r="W5543" t="s">
        <v>7151</v>
      </c>
      <c r="X5543">
        <v>5543</v>
      </c>
    </row>
    <row r="5544" spans="23:24" x14ac:dyDescent="0.25">
      <c r="W5544" t="s">
        <v>7152</v>
      </c>
      <c r="X5544">
        <v>5544</v>
      </c>
    </row>
    <row r="5545" spans="23:24" x14ac:dyDescent="0.25">
      <c r="W5545" t="s">
        <v>7153</v>
      </c>
      <c r="X5545">
        <v>5545</v>
      </c>
    </row>
    <row r="5546" spans="23:24" x14ac:dyDescent="0.25">
      <c r="W5546" t="s">
        <v>7154</v>
      </c>
      <c r="X5546">
        <v>5546</v>
      </c>
    </row>
    <row r="5547" spans="23:24" x14ac:dyDescent="0.25">
      <c r="W5547" t="s">
        <v>7155</v>
      </c>
      <c r="X5547">
        <v>5547</v>
      </c>
    </row>
    <row r="5548" spans="23:24" x14ac:dyDescent="0.25">
      <c r="W5548" t="s">
        <v>7156</v>
      </c>
      <c r="X5548">
        <v>5548</v>
      </c>
    </row>
    <row r="5549" spans="23:24" x14ac:dyDescent="0.25">
      <c r="W5549" t="s">
        <v>7157</v>
      </c>
      <c r="X5549">
        <v>5549</v>
      </c>
    </row>
    <row r="5550" spans="23:24" x14ac:dyDescent="0.25">
      <c r="W5550" t="s">
        <v>7158</v>
      </c>
      <c r="X5550">
        <v>5550</v>
      </c>
    </row>
    <row r="5551" spans="23:24" x14ac:dyDescent="0.25">
      <c r="W5551" t="s">
        <v>7159</v>
      </c>
      <c r="X5551">
        <v>5551</v>
      </c>
    </row>
    <row r="5552" spans="23:24" x14ac:dyDescent="0.25">
      <c r="W5552" t="s">
        <v>7160</v>
      </c>
      <c r="X5552">
        <v>5552</v>
      </c>
    </row>
    <row r="5553" spans="23:24" x14ac:dyDescent="0.25">
      <c r="W5553" t="s">
        <v>7161</v>
      </c>
      <c r="X5553">
        <v>5553</v>
      </c>
    </row>
    <row r="5554" spans="23:24" x14ac:dyDescent="0.25">
      <c r="W5554" t="s">
        <v>7162</v>
      </c>
      <c r="X5554">
        <v>5554</v>
      </c>
    </row>
    <row r="5555" spans="23:24" x14ac:dyDescent="0.25">
      <c r="W5555" t="s">
        <v>7163</v>
      </c>
      <c r="X5555">
        <v>5555</v>
      </c>
    </row>
    <row r="5556" spans="23:24" x14ac:dyDescent="0.25">
      <c r="W5556" t="s">
        <v>7164</v>
      </c>
      <c r="X5556">
        <v>5556</v>
      </c>
    </row>
    <row r="5557" spans="23:24" x14ac:dyDescent="0.25">
      <c r="W5557" t="s">
        <v>7165</v>
      </c>
      <c r="X5557">
        <v>5557</v>
      </c>
    </row>
    <row r="5558" spans="23:24" x14ac:dyDescent="0.25">
      <c r="W5558" t="s">
        <v>7166</v>
      </c>
      <c r="X5558">
        <v>5558</v>
      </c>
    </row>
    <row r="5559" spans="23:24" x14ac:dyDescent="0.25">
      <c r="W5559" t="s">
        <v>7167</v>
      </c>
      <c r="X5559">
        <v>5559</v>
      </c>
    </row>
    <row r="5560" spans="23:24" x14ac:dyDescent="0.25">
      <c r="W5560" t="s">
        <v>7168</v>
      </c>
      <c r="X5560">
        <v>5560</v>
      </c>
    </row>
    <row r="5561" spans="23:24" x14ac:dyDescent="0.25">
      <c r="W5561" t="s">
        <v>7169</v>
      </c>
      <c r="X5561">
        <v>5561</v>
      </c>
    </row>
    <row r="5562" spans="23:24" x14ac:dyDescent="0.25">
      <c r="W5562" t="s">
        <v>7170</v>
      </c>
      <c r="X5562">
        <v>5562</v>
      </c>
    </row>
    <row r="5563" spans="23:24" x14ac:dyDescent="0.25">
      <c r="W5563" t="s">
        <v>7171</v>
      </c>
      <c r="X5563">
        <v>5563</v>
      </c>
    </row>
    <row r="5564" spans="23:24" x14ac:dyDescent="0.25">
      <c r="W5564" t="s">
        <v>7172</v>
      </c>
      <c r="X5564">
        <v>5564</v>
      </c>
    </row>
    <row r="5565" spans="23:24" x14ac:dyDescent="0.25">
      <c r="W5565" t="s">
        <v>7173</v>
      </c>
      <c r="X5565">
        <v>5565</v>
      </c>
    </row>
    <row r="5566" spans="23:24" x14ac:dyDescent="0.25">
      <c r="W5566" t="s">
        <v>7174</v>
      </c>
      <c r="X5566">
        <v>5566</v>
      </c>
    </row>
    <row r="5567" spans="23:24" x14ac:dyDescent="0.25">
      <c r="W5567" t="s">
        <v>7175</v>
      </c>
      <c r="X5567">
        <v>5567</v>
      </c>
    </row>
    <row r="5568" spans="23:24" x14ac:dyDescent="0.25">
      <c r="W5568" t="s">
        <v>7176</v>
      </c>
      <c r="X5568">
        <v>5568</v>
      </c>
    </row>
    <row r="5569" spans="23:24" x14ac:dyDescent="0.25">
      <c r="W5569" t="s">
        <v>7177</v>
      </c>
      <c r="X5569">
        <v>5569</v>
      </c>
    </row>
    <row r="5570" spans="23:24" x14ac:dyDescent="0.25">
      <c r="W5570" t="s">
        <v>7178</v>
      </c>
      <c r="X5570">
        <v>5570</v>
      </c>
    </row>
    <row r="5571" spans="23:24" x14ac:dyDescent="0.25">
      <c r="W5571" t="s">
        <v>7179</v>
      </c>
      <c r="X5571">
        <v>5571</v>
      </c>
    </row>
    <row r="5572" spans="23:24" x14ac:dyDescent="0.25">
      <c r="W5572" t="s">
        <v>7180</v>
      </c>
      <c r="X5572">
        <v>5572</v>
      </c>
    </row>
    <row r="5573" spans="23:24" x14ac:dyDescent="0.25">
      <c r="W5573" t="s">
        <v>7181</v>
      </c>
      <c r="X5573">
        <v>5573</v>
      </c>
    </row>
    <row r="5574" spans="23:24" x14ac:dyDescent="0.25">
      <c r="W5574" t="s">
        <v>7182</v>
      </c>
      <c r="X5574">
        <v>5574</v>
      </c>
    </row>
    <row r="5575" spans="23:24" x14ac:dyDescent="0.25">
      <c r="W5575" t="s">
        <v>7183</v>
      </c>
      <c r="X5575">
        <v>5575</v>
      </c>
    </row>
    <row r="5576" spans="23:24" x14ac:dyDescent="0.25">
      <c r="W5576" t="s">
        <v>7184</v>
      </c>
      <c r="X5576">
        <v>5576</v>
      </c>
    </row>
    <row r="5577" spans="23:24" x14ac:dyDescent="0.25">
      <c r="W5577" t="s">
        <v>7185</v>
      </c>
      <c r="X5577">
        <v>5577</v>
      </c>
    </row>
    <row r="5578" spans="23:24" x14ac:dyDescent="0.25">
      <c r="W5578" t="s">
        <v>7186</v>
      </c>
      <c r="X5578">
        <v>5578</v>
      </c>
    </row>
    <row r="5579" spans="23:24" x14ac:dyDescent="0.25">
      <c r="W5579" t="s">
        <v>7187</v>
      </c>
      <c r="X5579">
        <v>5579</v>
      </c>
    </row>
    <row r="5580" spans="23:24" x14ac:dyDescent="0.25">
      <c r="W5580" t="s">
        <v>7188</v>
      </c>
      <c r="X5580">
        <v>5580</v>
      </c>
    </row>
    <row r="5581" spans="23:24" x14ac:dyDescent="0.25">
      <c r="W5581" t="s">
        <v>7189</v>
      </c>
      <c r="X5581">
        <v>5581</v>
      </c>
    </row>
    <row r="5582" spans="23:24" x14ac:dyDescent="0.25">
      <c r="W5582" t="s">
        <v>7190</v>
      </c>
      <c r="X5582">
        <v>5582</v>
      </c>
    </row>
    <row r="5583" spans="23:24" x14ac:dyDescent="0.25">
      <c r="W5583" t="s">
        <v>7191</v>
      </c>
      <c r="X5583">
        <v>5583</v>
      </c>
    </row>
    <row r="5584" spans="23:24" x14ac:dyDescent="0.25">
      <c r="W5584" t="s">
        <v>7192</v>
      </c>
      <c r="X5584">
        <v>5584</v>
      </c>
    </row>
    <row r="5585" spans="23:24" x14ac:dyDescent="0.25">
      <c r="W5585" t="s">
        <v>7193</v>
      </c>
      <c r="X5585">
        <v>5585</v>
      </c>
    </row>
    <row r="5586" spans="23:24" x14ac:dyDescent="0.25">
      <c r="W5586" t="s">
        <v>7194</v>
      </c>
      <c r="X5586">
        <v>5586</v>
      </c>
    </row>
    <row r="5587" spans="23:24" x14ac:dyDescent="0.25">
      <c r="W5587" t="s">
        <v>7195</v>
      </c>
      <c r="X5587">
        <v>5587</v>
      </c>
    </row>
    <row r="5588" spans="23:24" x14ac:dyDescent="0.25">
      <c r="W5588" t="s">
        <v>7196</v>
      </c>
      <c r="X5588">
        <v>5588</v>
      </c>
    </row>
    <row r="5589" spans="23:24" x14ac:dyDescent="0.25">
      <c r="W5589" t="s">
        <v>7197</v>
      </c>
      <c r="X5589">
        <v>5589</v>
      </c>
    </row>
    <row r="5590" spans="23:24" x14ac:dyDescent="0.25">
      <c r="W5590" t="s">
        <v>7198</v>
      </c>
      <c r="X5590">
        <v>5590</v>
      </c>
    </row>
    <row r="5591" spans="23:24" x14ac:dyDescent="0.25">
      <c r="W5591" t="s">
        <v>7199</v>
      </c>
      <c r="X5591">
        <v>5591</v>
      </c>
    </row>
    <row r="5592" spans="23:24" x14ac:dyDescent="0.25">
      <c r="W5592" t="s">
        <v>7200</v>
      </c>
      <c r="X5592">
        <v>5592</v>
      </c>
    </row>
    <row r="5593" spans="23:24" x14ac:dyDescent="0.25">
      <c r="W5593" t="s">
        <v>7201</v>
      </c>
      <c r="X5593">
        <v>5593</v>
      </c>
    </row>
    <row r="5594" spans="23:24" x14ac:dyDescent="0.25">
      <c r="W5594" t="s">
        <v>7202</v>
      </c>
      <c r="X5594">
        <v>5594</v>
      </c>
    </row>
    <row r="5595" spans="23:24" x14ac:dyDescent="0.25">
      <c r="W5595" t="s">
        <v>7203</v>
      </c>
      <c r="X5595">
        <v>5595</v>
      </c>
    </row>
    <row r="5596" spans="23:24" x14ac:dyDescent="0.25">
      <c r="W5596" t="s">
        <v>7204</v>
      </c>
      <c r="X5596">
        <v>5596</v>
      </c>
    </row>
    <row r="5597" spans="23:24" x14ac:dyDescent="0.25">
      <c r="W5597" t="s">
        <v>7205</v>
      </c>
      <c r="X5597">
        <v>5597</v>
      </c>
    </row>
    <row r="5598" spans="23:24" x14ac:dyDescent="0.25">
      <c r="W5598" t="s">
        <v>7206</v>
      </c>
      <c r="X5598">
        <v>5598</v>
      </c>
    </row>
    <row r="5599" spans="23:24" x14ac:dyDescent="0.25">
      <c r="W5599" t="s">
        <v>7207</v>
      </c>
      <c r="X5599">
        <v>5599</v>
      </c>
    </row>
    <row r="5600" spans="23:24" x14ac:dyDescent="0.25">
      <c r="W5600" t="s">
        <v>7208</v>
      </c>
      <c r="X5600">
        <v>5600</v>
      </c>
    </row>
    <row r="5601" spans="23:24" x14ac:dyDescent="0.25">
      <c r="W5601" t="s">
        <v>7209</v>
      </c>
      <c r="X5601">
        <v>5601</v>
      </c>
    </row>
    <row r="5602" spans="23:24" x14ac:dyDescent="0.25">
      <c r="W5602" t="s">
        <v>7210</v>
      </c>
      <c r="X5602">
        <v>5602</v>
      </c>
    </row>
    <row r="5603" spans="23:24" x14ac:dyDescent="0.25">
      <c r="W5603" t="s">
        <v>7211</v>
      </c>
      <c r="X5603">
        <v>5603</v>
      </c>
    </row>
    <row r="5604" spans="23:24" x14ac:dyDescent="0.25">
      <c r="W5604" t="s">
        <v>7212</v>
      </c>
      <c r="X5604">
        <v>5604</v>
      </c>
    </row>
    <row r="5605" spans="23:24" x14ac:dyDescent="0.25">
      <c r="W5605" t="s">
        <v>7213</v>
      </c>
      <c r="X5605">
        <v>5605</v>
      </c>
    </row>
    <row r="5606" spans="23:24" x14ac:dyDescent="0.25">
      <c r="W5606" t="s">
        <v>7214</v>
      </c>
      <c r="X5606">
        <v>5606</v>
      </c>
    </row>
    <row r="5607" spans="23:24" x14ac:dyDescent="0.25">
      <c r="W5607" t="s">
        <v>7215</v>
      </c>
      <c r="X5607">
        <v>5607</v>
      </c>
    </row>
    <row r="5608" spans="23:24" x14ac:dyDescent="0.25">
      <c r="W5608" t="s">
        <v>7216</v>
      </c>
      <c r="X5608">
        <v>5608</v>
      </c>
    </row>
    <row r="5609" spans="23:24" x14ac:dyDescent="0.25">
      <c r="W5609" t="s">
        <v>7217</v>
      </c>
      <c r="X5609">
        <v>5609</v>
      </c>
    </row>
    <row r="5610" spans="23:24" x14ac:dyDescent="0.25">
      <c r="W5610" t="s">
        <v>7218</v>
      </c>
      <c r="X5610">
        <v>5610</v>
      </c>
    </row>
    <row r="5611" spans="23:24" x14ac:dyDescent="0.25">
      <c r="W5611" t="s">
        <v>7219</v>
      </c>
      <c r="X5611">
        <v>5611</v>
      </c>
    </row>
    <row r="5612" spans="23:24" x14ac:dyDescent="0.25">
      <c r="W5612" t="s">
        <v>7220</v>
      </c>
      <c r="X5612">
        <v>5612</v>
      </c>
    </row>
    <row r="5613" spans="23:24" x14ac:dyDescent="0.25">
      <c r="W5613" t="s">
        <v>7221</v>
      </c>
      <c r="X5613">
        <v>5613</v>
      </c>
    </row>
    <row r="5614" spans="23:24" x14ac:dyDescent="0.25">
      <c r="W5614" t="s">
        <v>7222</v>
      </c>
      <c r="X5614">
        <v>5614</v>
      </c>
    </row>
    <row r="5615" spans="23:24" x14ac:dyDescent="0.25">
      <c r="W5615" t="s">
        <v>7223</v>
      </c>
      <c r="X5615">
        <v>5615</v>
      </c>
    </row>
    <row r="5616" spans="23:24" x14ac:dyDescent="0.25">
      <c r="W5616" t="s">
        <v>7224</v>
      </c>
      <c r="X5616">
        <v>5616</v>
      </c>
    </row>
    <row r="5617" spans="23:24" x14ac:dyDescent="0.25">
      <c r="W5617" t="s">
        <v>7225</v>
      </c>
      <c r="X5617">
        <v>5617</v>
      </c>
    </row>
    <row r="5618" spans="23:24" x14ac:dyDescent="0.25">
      <c r="W5618" t="s">
        <v>7226</v>
      </c>
      <c r="X5618">
        <v>5618</v>
      </c>
    </row>
    <row r="5619" spans="23:24" x14ac:dyDescent="0.25">
      <c r="W5619" t="s">
        <v>7227</v>
      </c>
      <c r="X5619">
        <v>5619</v>
      </c>
    </row>
    <row r="5620" spans="23:24" x14ac:dyDescent="0.25">
      <c r="W5620" t="s">
        <v>7228</v>
      </c>
      <c r="X5620">
        <v>5620</v>
      </c>
    </row>
    <row r="5621" spans="23:24" x14ac:dyDescent="0.25">
      <c r="W5621" t="s">
        <v>7229</v>
      </c>
      <c r="X5621">
        <v>5621</v>
      </c>
    </row>
    <row r="5622" spans="23:24" x14ac:dyDescent="0.25">
      <c r="W5622" t="s">
        <v>7230</v>
      </c>
      <c r="X5622">
        <v>5622</v>
      </c>
    </row>
    <row r="5623" spans="23:24" x14ac:dyDescent="0.25">
      <c r="W5623" t="s">
        <v>7231</v>
      </c>
      <c r="X5623">
        <v>5623</v>
      </c>
    </row>
    <row r="5624" spans="23:24" x14ac:dyDescent="0.25">
      <c r="W5624" t="s">
        <v>7232</v>
      </c>
      <c r="X5624">
        <v>5624</v>
      </c>
    </row>
    <row r="5625" spans="23:24" x14ac:dyDescent="0.25">
      <c r="W5625" t="s">
        <v>7233</v>
      </c>
      <c r="X5625">
        <v>5625</v>
      </c>
    </row>
    <row r="5626" spans="23:24" x14ac:dyDescent="0.25">
      <c r="W5626" t="s">
        <v>7234</v>
      </c>
      <c r="X5626">
        <v>5626</v>
      </c>
    </row>
    <row r="5627" spans="23:24" x14ac:dyDescent="0.25">
      <c r="W5627" t="s">
        <v>7235</v>
      </c>
      <c r="X5627">
        <v>5627</v>
      </c>
    </row>
    <row r="5628" spans="23:24" x14ac:dyDescent="0.25">
      <c r="W5628" t="s">
        <v>7236</v>
      </c>
      <c r="X5628">
        <v>5628</v>
      </c>
    </row>
    <row r="5629" spans="23:24" x14ac:dyDescent="0.25">
      <c r="W5629" t="s">
        <v>7237</v>
      </c>
      <c r="X5629">
        <v>5629</v>
      </c>
    </row>
    <row r="5630" spans="23:24" x14ac:dyDescent="0.25">
      <c r="W5630" t="s">
        <v>7238</v>
      </c>
      <c r="X5630">
        <v>5630</v>
      </c>
    </row>
    <row r="5631" spans="23:24" x14ac:dyDescent="0.25">
      <c r="W5631" t="s">
        <v>7239</v>
      </c>
      <c r="X5631">
        <v>5631</v>
      </c>
    </row>
    <row r="5632" spans="23:24" x14ac:dyDescent="0.25">
      <c r="W5632" t="s">
        <v>7240</v>
      </c>
      <c r="X5632">
        <v>5632</v>
      </c>
    </row>
    <row r="5633" spans="23:24" x14ac:dyDescent="0.25">
      <c r="W5633" t="s">
        <v>7241</v>
      </c>
      <c r="X5633">
        <v>5633</v>
      </c>
    </row>
    <row r="5634" spans="23:24" x14ac:dyDescent="0.25">
      <c r="W5634" t="s">
        <v>7242</v>
      </c>
      <c r="X5634">
        <v>5634</v>
      </c>
    </row>
    <row r="5635" spans="23:24" x14ac:dyDescent="0.25">
      <c r="W5635" t="s">
        <v>7243</v>
      </c>
      <c r="X5635">
        <v>5635</v>
      </c>
    </row>
    <row r="5636" spans="23:24" x14ac:dyDescent="0.25">
      <c r="W5636" t="s">
        <v>7244</v>
      </c>
      <c r="X5636">
        <v>5636</v>
      </c>
    </row>
    <row r="5637" spans="23:24" x14ac:dyDescent="0.25">
      <c r="W5637" t="s">
        <v>7245</v>
      </c>
      <c r="X5637">
        <v>5637</v>
      </c>
    </row>
    <row r="5638" spans="23:24" x14ac:dyDescent="0.25">
      <c r="W5638" t="s">
        <v>7246</v>
      </c>
      <c r="X5638">
        <v>5638</v>
      </c>
    </row>
    <row r="5639" spans="23:24" x14ac:dyDescent="0.25">
      <c r="W5639" t="s">
        <v>7247</v>
      </c>
      <c r="X5639">
        <v>5639</v>
      </c>
    </row>
    <row r="5640" spans="23:24" x14ac:dyDescent="0.25">
      <c r="W5640" t="s">
        <v>7248</v>
      </c>
      <c r="X5640">
        <v>5640</v>
      </c>
    </row>
    <row r="5641" spans="23:24" x14ac:dyDescent="0.25">
      <c r="W5641" t="s">
        <v>7249</v>
      </c>
      <c r="X5641">
        <v>5641</v>
      </c>
    </row>
    <row r="5642" spans="23:24" x14ac:dyDescent="0.25">
      <c r="W5642" t="s">
        <v>7250</v>
      </c>
      <c r="X5642">
        <v>5642</v>
      </c>
    </row>
    <row r="5643" spans="23:24" x14ac:dyDescent="0.25">
      <c r="W5643" t="s">
        <v>7251</v>
      </c>
      <c r="X5643">
        <v>5643</v>
      </c>
    </row>
    <row r="5644" spans="23:24" x14ac:dyDescent="0.25">
      <c r="W5644" t="s">
        <v>7252</v>
      </c>
      <c r="X5644">
        <v>5644</v>
      </c>
    </row>
    <row r="5645" spans="23:24" x14ac:dyDescent="0.25">
      <c r="W5645" t="s">
        <v>7253</v>
      </c>
      <c r="X5645">
        <v>5645</v>
      </c>
    </row>
    <row r="5646" spans="23:24" x14ac:dyDescent="0.25">
      <c r="W5646" t="s">
        <v>7254</v>
      </c>
      <c r="X5646">
        <v>5646</v>
      </c>
    </row>
    <row r="5647" spans="23:24" x14ac:dyDescent="0.25">
      <c r="W5647" t="s">
        <v>7255</v>
      </c>
      <c r="X5647">
        <v>5647</v>
      </c>
    </row>
    <row r="5648" spans="23:24" x14ac:dyDescent="0.25">
      <c r="W5648" t="s">
        <v>7256</v>
      </c>
      <c r="X5648">
        <v>5648</v>
      </c>
    </row>
    <row r="5649" spans="23:24" x14ac:dyDescent="0.25">
      <c r="W5649" t="s">
        <v>7257</v>
      </c>
      <c r="X5649">
        <v>5649</v>
      </c>
    </row>
    <row r="5650" spans="23:24" x14ac:dyDescent="0.25">
      <c r="W5650" t="s">
        <v>7258</v>
      </c>
      <c r="X5650">
        <v>5650</v>
      </c>
    </row>
    <row r="5651" spans="23:24" x14ac:dyDescent="0.25">
      <c r="W5651" t="s">
        <v>7259</v>
      </c>
      <c r="X5651">
        <v>5651</v>
      </c>
    </row>
    <row r="5652" spans="23:24" x14ac:dyDescent="0.25">
      <c r="W5652" t="s">
        <v>7260</v>
      </c>
      <c r="X5652">
        <v>5652</v>
      </c>
    </row>
    <row r="5653" spans="23:24" x14ac:dyDescent="0.25">
      <c r="W5653" t="s">
        <v>7261</v>
      </c>
      <c r="X5653">
        <v>5653</v>
      </c>
    </row>
    <row r="5654" spans="23:24" x14ac:dyDescent="0.25">
      <c r="W5654" t="s">
        <v>7262</v>
      </c>
      <c r="X5654">
        <v>5654</v>
      </c>
    </row>
    <row r="5655" spans="23:24" x14ac:dyDescent="0.25">
      <c r="W5655" t="s">
        <v>7263</v>
      </c>
      <c r="X5655">
        <v>5655</v>
      </c>
    </row>
    <row r="5656" spans="23:24" x14ac:dyDescent="0.25">
      <c r="W5656" t="s">
        <v>7264</v>
      </c>
      <c r="X5656">
        <v>5656</v>
      </c>
    </row>
    <row r="5657" spans="23:24" x14ac:dyDescent="0.25">
      <c r="W5657" t="s">
        <v>7265</v>
      </c>
      <c r="X5657">
        <v>5657</v>
      </c>
    </row>
    <row r="5658" spans="23:24" x14ac:dyDescent="0.25">
      <c r="W5658" t="s">
        <v>7266</v>
      </c>
      <c r="X5658">
        <v>5658</v>
      </c>
    </row>
    <row r="5659" spans="23:24" x14ac:dyDescent="0.25">
      <c r="W5659" t="s">
        <v>7267</v>
      </c>
      <c r="X5659">
        <v>5659</v>
      </c>
    </row>
    <row r="5660" spans="23:24" x14ac:dyDescent="0.25">
      <c r="W5660" t="s">
        <v>7268</v>
      </c>
      <c r="X5660">
        <v>5660</v>
      </c>
    </row>
    <row r="5661" spans="23:24" x14ac:dyDescent="0.25">
      <c r="W5661" t="s">
        <v>7269</v>
      </c>
      <c r="X5661">
        <v>5661</v>
      </c>
    </row>
    <row r="5662" spans="23:24" x14ac:dyDescent="0.25">
      <c r="W5662" t="s">
        <v>7270</v>
      </c>
      <c r="X5662">
        <v>5662</v>
      </c>
    </row>
    <row r="5663" spans="23:24" x14ac:dyDescent="0.25">
      <c r="W5663" t="s">
        <v>7271</v>
      </c>
      <c r="X5663">
        <v>5663</v>
      </c>
    </row>
    <row r="5664" spans="23:24" x14ac:dyDescent="0.25">
      <c r="W5664" t="s">
        <v>7272</v>
      </c>
      <c r="X5664">
        <v>5664</v>
      </c>
    </row>
    <row r="5665" spans="23:24" x14ac:dyDescent="0.25">
      <c r="W5665" t="s">
        <v>7273</v>
      </c>
      <c r="X5665">
        <v>5665</v>
      </c>
    </row>
    <row r="5666" spans="23:24" x14ac:dyDescent="0.25">
      <c r="W5666" t="s">
        <v>7274</v>
      </c>
      <c r="X5666">
        <v>5666</v>
      </c>
    </row>
    <row r="5667" spans="23:24" x14ac:dyDescent="0.25">
      <c r="W5667" t="s">
        <v>7275</v>
      </c>
      <c r="X5667">
        <v>5667</v>
      </c>
    </row>
    <row r="5668" spans="23:24" x14ac:dyDescent="0.25">
      <c r="W5668" t="s">
        <v>7276</v>
      </c>
      <c r="X5668">
        <v>5668</v>
      </c>
    </row>
    <row r="5669" spans="23:24" x14ac:dyDescent="0.25">
      <c r="W5669" t="s">
        <v>7277</v>
      </c>
      <c r="X5669">
        <v>5669</v>
      </c>
    </row>
    <row r="5670" spans="23:24" x14ac:dyDescent="0.25">
      <c r="W5670" t="s">
        <v>7278</v>
      </c>
      <c r="X5670">
        <v>5670</v>
      </c>
    </row>
    <row r="5671" spans="23:24" x14ac:dyDescent="0.25">
      <c r="W5671" t="s">
        <v>7279</v>
      </c>
      <c r="X5671">
        <v>5671</v>
      </c>
    </row>
    <row r="5672" spans="23:24" x14ac:dyDescent="0.25">
      <c r="W5672" t="s">
        <v>7280</v>
      </c>
      <c r="X5672">
        <v>5672</v>
      </c>
    </row>
    <row r="5673" spans="23:24" x14ac:dyDescent="0.25">
      <c r="W5673" t="s">
        <v>7281</v>
      </c>
      <c r="X5673">
        <v>5673</v>
      </c>
    </row>
    <row r="5674" spans="23:24" x14ac:dyDescent="0.25">
      <c r="W5674" t="s">
        <v>7282</v>
      </c>
      <c r="X5674">
        <v>5674</v>
      </c>
    </row>
    <row r="5675" spans="23:24" x14ac:dyDescent="0.25">
      <c r="W5675" t="s">
        <v>7283</v>
      </c>
      <c r="X5675">
        <v>5675</v>
      </c>
    </row>
    <row r="5676" spans="23:24" x14ac:dyDescent="0.25">
      <c r="W5676" t="s">
        <v>7284</v>
      </c>
      <c r="X5676">
        <v>5676</v>
      </c>
    </row>
    <row r="5677" spans="23:24" x14ac:dyDescent="0.25">
      <c r="W5677" t="s">
        <v>7285</v>
      </c>
      <c r="X5677">
        <v>5677</v>
      </c>
    </row>
    <row r="5678" spans="23:24" x14ac:dyDescent="0.25">
      <c r="W5678" t="s">
        <v>7286</v>
      </c>
      <c r="X5678">
        <v>5678</v>
      </c>
    </row>
    <row r="5679" spans="23:24" x14ac:dyDescent="0.25">
      <c r="W5679" t="s">
        <v>7287</v>
      </c>
      <c r="X5679">
        <v>5679</v>
      </c>
    </row>
    <row r="5680" spans="23:24" x14ac:dyDescent="0.25">
      <c r="W5680" t="s">
        <v>7288</v>
      </c>
      <c r="X5680">
        <v>5680</v>
      </c>
    </row>
    <row r="5681" spans="23:24" x14ac:dyDescent="0.25">
      <c r="W5681" t="s">
        <v>7289</v>
      </c>
      <c r="X5681">
        <v>5681</v>
      </c>
    </row>
    <row r="5682" spans="23:24" x14ac:dyDescent="0.25">
      <c r="W5682" t="s">
        <v>7290</v>
      </c>
      <c r="X5682">
        <v>5682</v>
      </c>
    </row>
    <row r="5683" spans="23:24" x14ac:dyDescent="0.25">
      <c r="W5683" t="s">
        <v>7291</v>
      </c>
      <c r="X5683">
        <v>5683</v>
      </c>
    </row>
    <row r="5684" spans="23:24" x14ac:dyDescent="0.25">
      <c r="W5684" t="s">
        <v>7292</v>
      </c>
      <c r="X5684">
        <v>5684</v>
      </c>
    </row>
    <row r="5685" spans="23:24" x14ac:dyDescent="0.25">
      <c r="W5685" t="s">
        <v>7293</v>
      </c>
      <c r="X5685">
        <v>5685</v>
      </c>
    </row>
    <row r="5686" spans="23:24" x14ac:dyDescent="0.25">
      <c r="W5686" t="s">
        <v>7294</v>
      </c>
      <c r="X5686">
        <v>5686</v>
      </c>
    </row>
    <row r="5687" spans="23:24" x14ac:dyDescent="0.25">
      <c r="W5687" t="s">
        <v>7295</v>
      </c>
      <c r="X5687">
        <v>5687</v>
      </c>
    </row>
    <row r="5688" spans="23:24" x14ac:dyDescent="0.25">
      <c r="W5688" t="s">
        <v>7296</v>
      </c>
      <c r="X5688">
        <v>5688</v>
      </c>
    </row>
    <row r="5689" spans="23:24" x14ac:dyDescent="0.25">
      <c r="W5689" t="s">
        <v>7297</v>
      </c>
      <c r="X5689">
        <v>5689</v>
      </c>
    </row>
    <row r="5690" spans="23:24" x14ac:dyDescent="0.25">
      <c r="W5690" t="s">
        <v>7298</v>
      </c>
      <c r="X5690">
        <v>5690</v>
      </c>
    </row>
    <row r="5691" spans="23:24" x14ac:dyDescent="0.25">
      <c r="W5691" t="s">
        <v>7299</v>
      </c>
      <c r="X5691">
        <v>5691</v>
      </c>
    </row>
    <row r="5692" spans="23:24" x14ac:dyDescent="0.25">
      <c r="W5692" t="s">
        <v>7300</v>
      </c>
      <c r="X5692">
        <v>5692</v>
      </c>
    </row>
    <row r="5693" spans="23:24" x14ac:dyDescent="0.25">
      <c r="W5693" t="s">
        <v>7301</v>
      </c>
      <c r="X5693">
        <v>5693</v>
      </c>
    </row>
    <row r="5694" spans="23:24" x14ac:dyDescent="0.25">
      <c r="W5694" t="s">
        <v>7302</v>
      </c>
      <c r="X5694">
        <v>5694</v>
      </c>
    </row>
    <row r="5695" spans="23:24" x14ac:dyDescent="0.25">
      <c r="W5695" t="s">
        <v>7303</v>
      </c>
      <c r="X5695">
        <v>5695</v>
      </c>
    </row>
    <row r="5696" spans="23:24" x14ac:dyDescent="0.25">
      <c r="W5696" t="s">
        <v>7304</v>
      </c>
      <c r="X5696">
        <v>5696</v>
      </c>
    </row>
    <row r="5697" spans="23:24" x14ac:dyDescent="0.25">
      <c r="W5697" t="s">
        <v>7305</v>
      </c>
      <c r="X5697">
        <v>5697</v>
      </c>
    </row>
    <row r="5698" spans="23:24" x14ac:dyDescent="0.25">
      <c r="W5698" t="s">
        <v>7306</v>
      </c>
      <c r="X5698">
        <v>5698</v>
      </c>
    </row>
    <row r="5699" spans="23:24" x14ac:dyDescent="0.25">
      <c r="W5699" t="s">
        <v>7307</v>
      </c>
      <c r="X5699">
        <v>5699</v>
      </c>
    </row>
    <row r="5700" spans="23:24" x14ac:dyDescent="0.25">
      <c r="W5700" t="s">
        <v>7308</v>
      </c>
      <c r="X5700">
        <v>5700</v>
      </c>
    </row>
    <row r="5701" spans="23:24" x14ac:dyDescent="0.25">
      <c r="W5701" t="s">
        <v>7309</v>
      </c>
      <c r="X5701">
        <v>5701</v>
      </c>
    </row>
    <row r="5702" spans="23:24" x14ac:dyDescent="0.25">
      <c r="W5702" t="s">
        <v>7310</v>
      </c>
      <c r="X5702">
        <v>5702</v>
      </c>
    </row>
    <row r="5703" spans="23:24" x14ac:dyDescent="0.25">
      <c r="W5703" t="s">
        <v>7311</v>
      </c>
      <c r="X5703">
        <v>5703</v>
      </c>
    </row>
    <row r="5704" spans="23:24" x14ac:dyDescent="0.25">
      <c r="W5704" t="s">
        <v>7312</v>
      </c>
      <c r="X5704">
        <v>5704</v>
      </c>
    </row>
    <row r="5705" spans="23:24" x14ac:dyDescent="0.25">
      <c r="W5705" t="s">
        <v>7313</v>
      </c>
      <c r="X5705">
        <v>5705</v>
      </c>
    </row>
    <row r="5706" spans="23:24" x14ac:dyDescent="0.25">
      <c r="W5706" t="s">
        <v>7314</v>
      </c>
      <c r="X5706">
        <v>5706</v>
      </c>
    </row>
    <row r="5707" spans="23:24" x14ac:dyDescent="0.25">
      <c r="W5707" t="s">
        <v>7315</v>
      </c>
      <c r="X5707">
        <v>5707</v>
      </c>
    </row>
    <row r="5708" spans="23:24" x14ac:dyDescent="0.25">
      <c r="W5708" t="s">
        <v>7316</v>
      </c>
      <c r="X5708">
        <v>5708</v>
      </c>
    </row>
    <row r="5709" spans="23:24" x14ac:dyDescent="0.25">
      <c r="W5709" t="s">
        <v>7317</v>
      </c>
      <c r="X5709">
        <v>5709</v>
      </c>
    </row>
    <row r="5710" spans="23:24" x14ac:dyDescent="0.25">
      <c r="W5710" t="s">
        <v>7318</v>
      </c>
      <c r="X5710">
        <v>5710</v>
      </c>
    </row>
    <row r="5711" spans="23:24" x14ac:dyDescent="0.25">
      <c r="W5711" t="s">
        <v>7319</v>
      </c>
      <c r="X5711">
        <v>5711</v>
      </c>
    </row>
    <row r="5712" spans="23:24" x14ac:dyDescent="0.25">
      <c r="W5712" t="s">
        <v>7320</v>
      </c>
      <c r="X5712">
        <v>5712</v>
      </c>
    </row>
    <row r="5713" spans="23:24" x14ac:dyDescent="0.25">
      <c r="W5713" t="s">
        <v>7321</v>
      </c>
      <c r="X5713">
        <v>5713</v>
      </c>
    </row>
    <row r="5714" spans="23:24" x14ac:dyDescent="0.25">
      <c r="W5714" t="s">
        <v>7322</v>
      </c>
      <c r="X5714">
        <v>5714</v>
      </c>
    </row>
    <row r="5715" spans="23:24" x14ac:dyDescent="0.25">
      <c r="W5715" t="s">
        <v>7323</v>
      </c>
      <c r="X5715">
        <v>5715</v>
      </c>
    </row>
    <row r="5716" spans="23:24" x14ac:dyDescent="0.25">
      <c r="W5716" t="s">
        <v>7324</v>
      </c>
      <c r="X5716">
        <v>5716</v>
      </c>
    </row>
    <row r="5717" spans="23:24" x14ac:dyDescent="0.25">
      <c r="W5717" t="s">
        <v>7325</v>
      </c>
      <c r="X5717">
        <v>5717</v>
      </c>
    </row>
    <row r="5718" spans="23:24" x14ac:dyDescent="0.25">
      <c r="W5718" t="s">
        <v>7326</v>
      </c>
      <c r="X5718">
        <v>5718</v>
      </c>
    </row>
    <row r="5719" spans="23:24" x14ac:dyDescent="0.25">
      <c r="W5719" t="s">
        <v>7327</v>
      </c>
      <c r="X5719">
        <v>5719</v>
      </c>
    </row>
    <row r="5720" spans="23:24" x14ac:dyDescent="0.25">
      <c r="W5720" t="s">
        <v>7328</v>
      </c>
      <c r="X5720">
        <v>5720</v>
      </c>
    </row>
    <row r="5721" spans="23:24" x14ac:dyDescent="0.25">
      <c r="W5721" t="s">
        <v>7329</v>
      </c>
      <c r="X5721">
        <v>5721</v>
      </c>
    </row>
    <row r="5722" spans="23:24" x14ac:dyDescent="0.25">
      <c r="W5722" t="s">
        <v>7330</v>
      </c>
      <c r="X5722">
        <v>5722</v>
      </c>
    </row>
    <row r="5723" spans="23:24" x14ac:dyDescent="0.25">
      <c r="W5723" t="s">
        <v>7331</v>
      </c>
      <c r="X5723">
        <v>5723</v>
      </c>
    </row>
    <row r="5724" spans="23:24" x14ac:dyDescent="0.25">
      <c r="W5724" t="s">
        <v>7332</v>
      </c>
      <c r="X5724">
        <v>5724</v>
      </c>
    </row>
    <row r="5725" spans="23:24" x14ac:dyDescent="0.25">
      <c r="W5725" t="s">
        <v>7333</v>
      </c>
      <c r="X5725">
        <v>5725</v>
      </c>
    </row>
    <row r="5726" spans="23:24" x14ac:dyDescent="0.25">
      <c r="W5726" t="s">
        <v>7334</v>
      </c>
      <c r="X5726">
        <v>5726</v>
      </c>
    </row>
    <row r="5727" spans="23:24" x14ac:dyDescent="0.25">
      <c r="W5727" t="s">
        <v>7335</v>
      </c>
      <c r="X5727">
        <v>5727</v>
      </c>
    </row>
    <row r="5728" spans="23:24" x14ac:dyDescent="0.25">
      <c r="W5728" t="s">
        <v>7336</v>
      </c>
      <c r="X5728">
        <v>5728</v>
      </c>
    </row>
    <row r="5729" spans="23:24" x14ac:dyDescent="0.25">
      <c r="W5729" t="s">
        <v>7337</v>
      </c>
      <c r="X5729">
        <v>5729</v>
      </c>
    </row>
    <row r="5730" spans="23:24" x14ac:dyDescent="0.25">
      <c r="W5730" t="s">
        <v>7338</v>
      </c>
      <c r="X5730">
        <v>5730</v>
      </c>
    </row>
    <row r="5731" spans="23:24" x14ac:dyDescent="0.25">
      <c r="W5731" t="s">
        <v>7339</v>
      </c>
      <c r="X5731">
        <v>5731</v>
      </c>
    </row>
    <row r="5732" spans="23:24" x14ac:dyDescent="0.25">
      <c r="W5732" t="s">
        <v>7340</v>
      </c>
      <c r="X5732">
        <v>5732</v>
      </c>
    </row>
    <row r="5733" spans="23:24" x14ac:dyDescent="0.25">
      <c r="W5733" t="s">
        <v>7341</v>
      </c>
      <c r="X5733">
        <v>5733</v>
      </c>
    </row>
    <row r="5734" spans="23:24" x14ac:dyDescent="0.25">
      <c r="W5734" t="s">
        <v>7342</v>
      </c>
      <c r="X5734">
        <v>5734</v>
      </c>
    </row>
    <row r="5735" spans="23:24" x14ac:dyDescent="0.25">
      <c r="W5735" t="s">
        <v>7343</v>
      </c>
      <c r="X5735">
        <v>5735</v>
      </c>
    </row>
    <row r="5736" spans="23:24" x14ac:dyDescent="0.25">
      <c r="W5736" t="s">
        <v>7344</v>
      </c>
      <c r="X5736">
        <v>5736</v>
      </c>
    </row>
    <row r="5737" spans="23:24" x14ac:dyDescent="0.25">
      <c r="W5737" t="s">
        <v>7345</v>
      </c>
      <c r="X5737">
        <v>5737</v>
      </c>
    </row>
    <row r="5738" spans="23:24" x14ac:dyDescent="0.25">
      <c r="W5738" t="s">
        <v>7346</v>
      </c>
      <c r="X5738">
        <v>5738</v>
      </c>
    </row>
    <row r="5739" spans="23:24" x14ac:dyDescent="0.25">
      <c r="W5739" t="s">
        <v>7347</v>
      </c>
      <c r="X5739">
        <v>5739</v>
      </c>
    </row>
    <row r="5740" spans="23:24" x14ac:dyDescent="0.25">
      <c r="W5740" t="s">
        <v>7348</v>
      </c>
      <c r="X5740">
        <v>5740</v>
      </c>
    </row>
    <row r="5741" spans="23:24" x14ac:dyDescent="0.25">
      <c r="W5741" t="s">
        <v>7349</v>
      </c>
      <c r="X5741">
        <v>5741</v>
      </c>
    </row>
    <row r="5742" spans="23:24" x14ac:dyDescent="0.25">
      <c r="W5742" t="s">
        <v>7350</v>
      </c>
      <c r="X5742">
        <v>5742</v>
      </c>
    </row>
    <row r="5743" spans="23:24" x14ac:dyDescent="0.25">
      <c r="W5743" t="s">
        <v>7351</v>
      </c>
      <c r="X5743">
        <v>5743</v>
      </c>
    </row>
    <row r="5744" spans="23:24" x14ac:dyDescent="0.25">
      <c r="W5744" t="s">
        <v>7352</v>
      </c>
      <c r="X5744">
        <v>5744</v>
      </c>
    </row>
    <row r="5745" spans="23:24" x14ac:dyDescent="0.25">
      <c r="W5745" t="s">
        <v>7353</v>
      </c>
      <c r="X5745">
        <v>5745</v>
      </c>
    </row>
    <row r="5746" spans="23:24" x14ac:dyDescent="0.25">
      <c r="W5746" t="s">
        <v>7354</v>
      </c>
      <c r="X5746">
        <v>5746</v>
      </c>
    </row>
    <row r="5747" spans="23:24" x14ac:dyDescent="0.25">
      <c r="W5747" t="s">
        <v>7355</v>
      </c>
      <c r="X5747">
        <v>5747</v>
      </c>
    </row>
    <row r="5748" spans="23:24" x14ac:dyDescent="0.25">
      <c r="W5748" t="s">
        <v>7356</v>
      </c>
      <c r="X5748">
        <v>5748</v>
      </c>
    </row>
    <row r="5749" spans="23:24" x14ac:dyDescent="0.25">
      <c r="W5749" t="s">
        <v>7357</v>
      </c>
      <c r="X5749">
        <v>5749</v>
      </c>
    </row>
    <row r="5750" spans="23:24" x14ac:dyDescent="0.25">
      <c r="W5750" t="s">
        <v>7358</v>
      </c>
      <c r="X5750">
        <v>5750</v>
      </c>
    </row>
    <row r="5751" spans="23:24" x14ac:dyDescent="0.25">
      <c r="W5751" t="s">
        <v>7359</v>
      </c>
      <c r="X5751">
        <v>5751</v>
      </c>
    </row>
    <row r="5752" spans="23:24" x14ac:dyDescent="0.25">
      <c r="W5752" t="s">
        <v>7360</v>
      </c>
      <c r="X5752">
        <v>5752</v>
      </c>
    </row>
    <row r="5753" spans="23:24" x14ac:dyDescent="0.25">
      <c r="W5753" t="s">
        <v>7361</v>
      </c>
      <c r="X5753">
        <v>5753</v>
      </c>
    </row>
    <row r="5754" spans="23:24" x14ac:dyDescent="0.25">
      <c r="W5754" t="s">
        <v>7362</v>
      </c>
      <c r="X5754">
        <v>5754</v>
      </c>
    </row>
    <row r="5755" spans="23:24" x14ac:dyDescent="0.25">
      <c r="W5755" t="s">
        <v>7363</v>
      </c>
      <c r="X5755">
        <v>5755</v>
      </c>
    </row>
    <row r="5756" spans="23:24" x14ac:dyDescent="0.25">
      <c r="W5756" t="s">
        <v>7364</v>
      </c>
      <c r="X5756">
        <v>5756</v>
      </c>
    </row>
    <row r="5757" spans="23:24" x14ac:dyDescent="0.25">
      <c r="W5757" t="s">
        <v>7365</v>
      </c>
      <c r="X5757">
        <v>5757</v>
      </c>
    </row>
    <row r="5758" spans="23:24" x14ac:dyDescent="0.25">
      <c r="W5758" t="s">
        <v>7366</v>
      </c>
      <c r="X5758">
        <v>5758</v>
      </c>
    </row>
    <row r="5759" spans="23:24" x14ac:dyDescent="0.25">
      <c r="W5759" t="s">
        <v>7367</v>
      </c>
      <c r="X5759">
        <v>5759</v>
      </c>
    </row>
    <row r="5760" spans="23:24" x14ac:dyDescent="0.25">
      <c r="W5760" t="s">
        <v>7368</v>
      </c>
      <c r="X5760">
        <v>5760</v>
      </c>
    </row>
    <row r="5761" spans="23:24" x14ac:dyDescent="0.25">
      <c r="W5761" t="s">
        <v>7369</v>
      </c>
      <c r="X5761">
        <v>5761</v>
      </c>
    </row>
    <row r="5762" spans="23:24" x14ac:dyDescent="0.25">
      <c r="W5762" t="s">
        <v>7370</v>
      </c>
      <c r="X5762">
        <v>5762</v>
      </c>
    </row>
    <row r="5763" spans="23:24" x14ac:dyDescent="0.25">
      <c r="W5763" t="s">
        <v>7371</v>
      </c>
      <c r="X5763">
        <v>5763</v>
      </c>
    </row>
    <row r="5764" spans="23:24" x14ac:dyDescent="0.25">
      <c r="W5764" t="s">
        <v>7372</v>
      </c>
      <c r="X5764">
        <v>5764</v>
      </c>
    </row>
    <row r="5765" spans="23:24" x14ac:dyDescent="0.25">
      <c r="W5765" t="s">
        <v>7373</v>
      </c>
      <c r="X5765">
        <v>5765</v>
      </c>
    </row>
    <row r="5766" spans="23:24" x14ac:dyDescent="0.25">
      <c r="W5766" t="s">
        <v>7374</v>
      </c>
      <c r="X5766">
        <v>5766</v>
      </c>
    </row>
    <row r="5767" spans="23:24" x14ac:dyDescent="0.25">
      <c r="W5767" t="s">
        <v>7375</v>
      </c>
      <c r="X5767">
        <v>5767</v>
      </c>
    </row>
    <row r="5768" spans="23:24" x14ac:dyDescent="0.25">
      <c r="W5768" t="s">
        <v>7376</v>
      </c>
      <c r="X5768">
        <v>5768</v>
      </c>
    </row>
    <row r="5769" spans="23:24" x14ac:dyDescent="0.25">
      <c r="W5769" t="s">
        <v>7377</v>
      </c>
      <c r="X5769">
        <v>5769</v>
      </c>
    </row>
    <row r="5770" spans="23:24" x14ac:dyDescent="0.25">
      <c r="W5770" t="s">
        <v>7378</v>
      </c>
      <c r="X5770">
        <v>5770</v>
      </c>
    </row>
    <row r="5771" spans="23:24" x14ac:dyDescent="0.25">
      <c r="W5771" t="s">
        <v>7379</v>
      </c>
      <c r="X5771">
        <v>5771</v>
      </c>
    </row>
    <row r="5772" spans="23:24" x14ac:dyDescent="0.25">
      <c r="W5772" t="s">
        <v>7380</v>
      </c>
      <c r="X5772">
        <v>5772</v>
      </c>
    </row>
    <row r="5773" spans="23:24" x14ac:dyDescent="0.25">
      <c r="W5773" t="s">
        <v>7381</v>
      </c>
      <c r="X5773">
        <v>5773</v>
      </c>
    </row>
    <row r="5774" spans="23:24" x14ac:dyDescent="0.25">
      <c r="W5774" t="s">
        <v>7382</v>
      </c>
      <c r="X5774">
        <v>5774</v>
      </c>
    </row>
    <row r="5775" spans="23:24" x14ac:dyDescent="0.25">
      <c r="W5775" t="s">
        <v>7383</v>
      </c>
      <c r="X5775">
        <v>5775</v>
      </c>
    </row>
    <row r="5776" spans="23:24" x14ac:dyDescent="0.25">
      <c r="W5776" t="s">
        <v>7384</v>
      </c>
      <c r="X5776">
        <v>5776</v>
      </c>
    </row>
    <row r="5777" spans="23:24" x14ac:dyDescent="0.25">
      <c r="W5777" t="s">
        <v>7385</v>
      </c>
      <c r="X5777">
        <v>5777</v>
      </c>
    </row>
    <row r="5778" spans="23:24" x14ac:dyDescent="0.25">
      <c r="W5778" t="s">
        <v>7386</v>
      </c>
      <c r="X5778">
        <v>5778</v>
      </c>
    </row>
    <row r="5779" spans="23:24" x14ac:dyDescent="0.25">
      <c r="W5779" t="s">
        <v>7387</v>
      </c>
      <c r="X5779">
        <v>5779</v>
      </c>
    </row>
    <row r="5780" spans="23:24" x14ac:dyDescent="0.25">
      <c r="W5780" t="s">
        <v>7388</v>
      </c>
      <c r="X5780">
        <v>5780</v>
      </c>
    </row>
    <row r="5781" spans="23:24" x14ac:dyDescent="0.25">
      <c r="W5781" t="s">
        <v>7389</v>
      </c>
      <c r="X5781">
        <v>5781</v>
      </c>
    </row>
    <row r="5782" spans="23:24" x14ac:dyDescent="0.25">
      <c r="W5782" t="s">
        <v>7390</v>
      </c>
      <c r="X5782">
        <v>5782</v>
      </c>
    </row>
    <row r="5783" spans="23:24" x14ac:dyDescent="0.25">
      <c r="W5783" t="s">
        <v>7391</v>
      </c>
      <c r="X5783">
        <v>5783</v>
      </c>
    </row>
    <row r="5784" spans="23:24" x14ac:dyDescent="0.25">
      <c r="W5784" t="s">
        <v>7392</v>
      </c>
      <c r="X5784">
        <v>5784</v>
      </c>
    </row>
    <row r="5785" spans="23:24" x14ac:dyDescent="0.25">
      <c r="W5785" t="s">
        <v>7393</v>
      </c>
      <c r="X5785">
        <v>5785</v>
      </c>
    </row>
    <row r="5786" spans="23:24" x14ac:dyDescent="0.25">
      <c r="W5786" t="s">
        <v>7394</v>
      </c>
      <c r="X5786">
        <v>5786</v>
      </c>
    </row>
    <row r="5787" spans="23:24" x14ac:dyDescent="0.25">
      <c r="W5787" t="s">
        <v>7395</v>
      </c>
      <c r="X5787">
        <v>5787</v>
      </c>
    </row>
    <row r="5788" spans="23:24" x14ac:dyDescent="0.25">
      <c r="W5788" t="s">
        <v>7396</v>
      </c>
      <c r="X5788">
        <v>5788</v>
      </c>
    </row>
    <row r="5789" spans="23:24" x14ac:dyDescent="0.25">
      <c r="W5789" t="s">
        <v>7397</v>
      </c>
      <c r="X5789">
        <v>5789</v>
      </c>
    </row>
    <row r="5790" spans="23:24" x14ac:dyDescent="0.25">
      <c r="W5790" t="s">
        <v>7398</v>
      </c>
      <c r="X5790">
        <v>5790</v>
      </c>
    </row>
    <row r="5791" spans="23:24" x14ac:dyDescent="0.25">
      <c r="W5791" t="s">
        <v>7399</v>
      </c>
      <c r="X5791">
        <v>5791</v>
      </c>
    </row>
    <row r="5792" spans="23:24" x14ac:dyDescent="0.25">
      <c r="W5792" t="s">
        <v>7400</v>
      </c>
      <c r="X5792">
        <v>5792</v>
      </c>
    </row>
    <row r="5793" spans="23:24" x14ac:dyDescent="0.25">
      <c r="W5793" t="s">
        <v>7401</v>
      </c>
      <c r="X5793">
        <v>5793</v>
      </c>
    </row>
    <row r="5794" spans="23:24" x14ac:dyDescent="0.25">
      <c r="W5794" t="s">
        <v>7402</v>
      </c>
      <c r="X5794">
        <v>5794</v>
      </c>
    </row>
    <row r="5795" spans="23:24" x14ac:dyDescent="0.25">
      <c r="W5795" t="s">
        <v>7403</v>
      </c>
      <c r="X5795">
        <v>5795</v>
      </c>
    </row>
    <row r="5796" spans="23:24" x14ac:dyDescent="0.25">
      <c r="W5796" t="s">
        <v>7404</v>
      </c>
      <c r="X5796">
        <v>5796</v>
      </c>
    </row>
    <row r="5797" spans="23:24" x14ac:dyDescent="0.25">
      <c r="W5797" t="s">
        <v>7405</v>
      </c>
      <c r="X5797">
        <v>5797</v>
      </c>
    </row>
    <row r="5798" spans="23:24" x14ac:dyDescent="0.25">
      <c r="W5798" t="s">
        <v>7406</v>
      </c>
      <c r="X5798">
        <v>5798</v>
      </c>
    </row>
    <row r="5799" spans="23:24" x14ac:dyDescent="0.25">
      <c r="W5799" t="s">
        <v>7407</v>
      </c>
      <c r="X5799">
        <v>5799</v>
      </c>
    </row>
    <row r="5800" spans="23:24" x14ac:dyDescent="0.25">
      <c r="W5800" t="s">
        <v>7408</v>
      </c>
      <c r="X5800">
        <v>5800</v>
      </c>
    </row>
    <row r="5801" spans="23:24" x14ac:dyDescent="0.25">
      <c r="W5801" t="s">
        <v>7409</v>
      </c>
      <c r="X5801">
        <v>5801</v>
      </c>
    </row>
    <row r="5802" spans="23:24" x14ac:dyDescent="0.25">
      <c r="W5802" t="s">
        <v>7410</v>
      </c>
      <c r="X5802">
        <v>5802</v>
      </c>
    </row>
    <row r="5803" spans="23:24" x14ac:dyDescent="0.25">
      <c r="W5803" t="s">
        <v>7411</v>
      </c>
      <c r="X5803">
        <v>5803</v>
      </c>
    </row>
    <row r="5804" spans="23:24" x14ac:dyDescent="0.25">
      <c r="W5804" t="s">
        <v>7412</v>
      </c>
      <c r="X5804">
        <v>5804</v>
      </c>
    </row>
    <row r="5805" spans="23:24" x14ac:dyDescent="0.25">
      <c r="W5805" t="s">
        <v>7413</v>
      </c>
      <c r="X5805">
        <v>5805</v>
      </c>
    </row>
    <row r="5806" spans="23:24" x14ac:dyDescent="0.25">
      <c r="W5806" t="s">
        <v>7414</v>
      </c>
      <c r="X5806">
        <v>5806</v>
      </c>
    </row>
    <row r="5807" spans="23:24" x14ac:dyDescent="0.25">
      <c r="W5807" t="s">
        <v>7415</v>
      </c>
      <c r="X5807">
        <v>5807</v>
      </c>
    </row>
    <row r="5808" spans="23:24" x14ac:dyDescent="0.25">
      <c r="W5808" t="s">
        <v>7416</v>
      </c>
      <c r="X5808">
        <v>5808</v>
      </c>
    </row>
    <row r="5809" spans="23:24" x14ac:dyDescent="0.25">
      <c r="W5809" t="s">
        <v>7417</v>
      </c>
      <c r="X5809">
        <v>5809</v>
      </c>
    </row>
    <row r="5810" spans="23:24" x14ac:dyDescent="0.25">
      <c r="W5810" t="s">
        <v>7418</v>
      </c>
      <c r="X5810">
        <v>5810</v>
      </c>
    </row>
    <row r="5811" spans="23:24" x14ac:dyDescent="0.25">
      <c r="W5811" t="s">
        <v>7419</v>
      </c>
      <c r="X5811">
        <v>5811</v>
      </c>
    </row>
    <row r="5812" spans="23:24" x14ac:dyDescent="0.25">
      <c r="W5812" t="s">
        <v>7420</v>
      </c>
      <c r="X5812">
        <v>5812</v>
      </c>
    </row>
    <row r="5813" spans="23:24" x14ac:dyDescent="0.25">
      <c r="W5813" t="s">
        <v>7421</v>
      </c>
      <c r="X5813">
        <v>5813</v>
      </c>
    </row>
    <row r="5814" spans="23:24" x14ac:dyDescent="0.25">
      <c r="W5814" t="s">
        <v>7422</v>
      </c>
      <c r="X5814">
        <v>5814</v>
      </c>
    </row>
    <row r="5815" spans="23:24" x14ac:dyDescent="0.25">
      <c r="W5815" t="s">
        <v>7423</v>
      </c>
      <c r="X5815">
        <v>5815</v>
      </c>
    </row>
    <row r="5816" spans="23:24" x14ac:dyDescent="0.25">
      <c r="W5816" t="s">
        <v>7424</v>
      </c>
      <c r="X5816">
        <v>5816</v>
      </c>
    </row>
    <row r="5817" spans="23:24" x14ac:dyDescent="0.25">
      <c r="W5817" t="s">
        <v>7425</v>
      </c>
      <c r="X5817">
        <v>5817</v>
      </c>
    </row>
    <row r="5818" spans="23:24" x14ac:dyDescent="0.25">
      <c r="W5818" t="s">
        <v>7426</v>
      </c>
      <c r="X5818">
        <v>5818</v>
      </c>
    </row>
    <row r="5819" spans="23:24" x14ac:dyDescent="0.25">
      <c r="W5819" t="s">
        <v>7427</v>
      </c>
      <c r="X5819">
        <v>5819</v>
      </c>
    </row>
    <row r="5820" spans="23:24" x14ac:dyDescent="0.25">
      <c r="W5820" t="s">
        <v>7428</v>
      </c>
      <c r="X5820">
        <v>5820</v>
      </c>
    </row>
    <row r="5821" spans="23:24" x14ac:dyDescent="0.25">
      <c r="W5821" t="s">
        <v>7429</v>
      </c>
      <c r="X5821">
        <v>5821</v>
      </c>
    </row>
    <row r="5822" spans="23:24" x14ac:dyDescent="0.25">
      <c r="W5822" t="s">
        <v>7430</v>
      </c>
      <c r="X5822">
        <v>5822</v>
      </c>
    </row>
    <row r="5823" spans="23:24" x14ac:dyDescent="0.25">
      <c r="W5823" t="s">
        <v>7431</v>
      </c>
      <c r="X5823">
        <v>5823</v>
      </c>
    </row>
    <row r="5824" spans="23:24" x14ac:dyDescent="0.25">
      <c r="W5824" t="s">
        <v>7432</v>
      </c>
      <c r="X5824">
        <v>5824</v>
      </c>
    </row>
    <row r="5825" spans="23:24" x14ac:dyDescent="0.25">
      <c r="W5825" t="s">
        <v>7433</v>
      </c>
      <c r="X5825">
        <v>5825</v>
      </c>
    </row>
    <row r="5826" spans="23:24" x14ac:dyDescent="0.25">
      <c r="W5826" t="s">
        <v>7434</v>
      </c>
      <c r="X5826">
        <v>5826</v>
      </c>
    </row>
    <row r="5827" spans="23:24" x14ac:dyDescent="0.25">
      <c r="W5827" t="s">
        <v>7435</v>
      </c>
      <c r="X5827">
        <v>5827</v>
      </c>
    </row>
    <row r="5828" spans="23:24" x14ac:dyDescent="0.25">
      <c r="W5828" t="s">
        <v>7436</v>
      </c>
      <c r="X5828">
        <v>5828</v>
      </c>
    </row>
    <row r="5829" spans="23:24" x14ac:dyDescent="0.25">
      <c r="W5829" t="s">
        <v>7437</v>
      </c>
      <c r="X5829">
        <v>5829</v>
      </c>
    </row>
    <row r="5830" spans="23:24" x14ac:dyDescent="0.25">
      <c r="W5830" t="s">
        <v>7438</v>
      </c>
      <c r="X5830">
        <v>5830</v>
      </c>
    </row>
    <row r="5831" spans="23:24" x14ac:dyDescent="0.25">
      <c r="W5831" t="s">
        <v>7439</v>
      </c>
      <c r="X5831">
        <v>5831</v>
      </c>
    </row>
    <row r="5832" spans="23:24" x14ac:dyDescent="0.25">
      <c r="W5832" t="s">
        <v>7440</v>
      </c>
      <c r="X5832">
        <v>5832</v>
      </c>
    </row>
    <row r="5833" spans="23:24" x14ac:dyDescent="0.25">
      <c r="W5833" t="s">
        <v>7441</v>
      </c>
      <c r="X5833">
        <v>5833</v>
      </c>
    </row>
    <row r="5834" spans="23:24" x14ac:dyDescent="0.25">
      <c r="W5834" t="s">
        <v>7442</v>
      </c>
      <c r="X5834">
        <v>5834</v>
      </c>
    </row>
    <row r="5835" spans="23:24" x14ac:dyDescent="0.25">
      <c r="W5835" t="s">
        <v>7443</v>
      </c>
      <c r="X5835">
        <v>5835</v>
      </c>
    </row>
    <row r="5836" spans="23:24" x14ac:dyDescent="0.25">
      <c r="W5836" t="s">
        <v>7444</v>
      </c>
      <c r="X5836">
        <v>5836</v>
      </c>
    </row>
    <row r="5837" spans="23:24" x14ac:dyDescent="0.25">
      <c r="W5837" t="s">
        <v>7445</v>
      </c>
      <c r="X5837">
        <v>5837</v>
      </c>
    </row>
    <row r="5838" spans="23:24" x14ac:dyDescent="0.25">
      <c r="W5838" t="s">
        <v>7446</v>
      </c>
      <c r="X5838">
        <v>5838</v>
      </c>
    </row>
    <row r="5839" spans="23:24" x14ac:dyDescent="0.25">
      <c r="W5839" t="s">
        <v>7447</v>
      </c>
      <c r="X5839">
        <v>5839</v>
      </c>
    </row>
    <row r="5840" spans="23:24" x14ac:dyDescent="0.25">
      <c r="W5840" t="s">
        <v>7448</v>
      </c>
      <c r="X5840">
        <v>5840</v>
      </c>
    </row>
    <row r="5841" spans="23:24" x14ac:dyDescent="0.25">
      <c r="W5841" t="s">
        <v>7449</v>
      </c>
      <c r="X5841">
        <v>5841</v>
      </c>
    </row>
    <row r="5842" spans="23:24" x14ac:dyDescent="0.25">
      <c r="W5842" t="s">
        <v>7450</v>
      </c>
      <c r="X5842">
        <v>5842</v>
      </c>
    </row>
    <row r="5843" spans="23:24" x14ac:dyDescent="0.25">
      <c r="W5843" t="s">
        <v>7451</v>
      </c>
      <c r="X5843">
        <v>5843</v>
      </c>
    </row>
    <row r="5844" spans="23:24" x14ac:dyDescent="0.25">
      <c r="W5844" t="s">
        <v>7452</v>
      </c>
      <c r="X5844">
        <v>5844</v>
      </c>
    </row>
    <row r="5845" spans="23:24" x14ac:dyDescent="0.25">
      <c r="W5845" t="s">
        <v>7453</v>
      </c>
      <c r="X5845">
        <v>5845</v>
      </c>
    </row>
    <row r="5846" spans="23:24" x14ac:dyDescent="0.25">
      <c r="W5846" t="s">
        <v>7454</v>
      </c>
      <c r="X5846">
        <v>5846</v>
      </c>
    </row>
    <row r="5847" spans="23:24" x14ac:dyDescent="0.25">
      <c r="W5847" t="s">
        <v>7455</v>
      </c>
      <c r="X5847">
        <v>5847</v>
      </c>
    </row>
    <row r="5848" spans="23:24" x14ac:dyDescent="0.25">
      <c r="W5848" t="s">
        <v>7456</v>
      </c>
      <c r="X5848">
        <v>5848</v>
      </c>
    </row>
    <row r="5849" spans="23:24" x14ac:dyDescent="0.25">
      <c r="W5849" t="s">
        <v>7457</v>
      </c>
      <c r="X5849">
        <v>5849</v>
      </c>
    </row>
    <row r="5850" spans="23:24" x14ac:dyDescent="0.25">
      <c r="W5850" t="s">
        <v>7458</v>
      </c>
      <c r="X5850">
        <v>5850</v>
      </c>
    </row>
    <row r="5851" spans="23:24" x14ac:dyDescent="0.25">
      <c r="W5851" t="s">
        <v>7459</v>
      </c>
      <c r="X5851">
        <v>5851</v>
      </c>
    </row>
    <row r="5852" spans="23:24" x14ac:dyDescent="0.25">
      <c r="W5852" t="s">
        <v>7460</v>
      </c>
      <c r="X5852">
        <v>5852</v>
      </c>
    </row>
    <row r="5853" spans="23:24" x14ac:dyDescent="0.25">
      <c r="W5853" t="s">
        <v>7461</v>
      </c>
      <c r="X5853">
        <v>5853</v>
      </c>
    </row>
    <row r="5854" spans="23:24" x14ac:dyDescent="0.25">
      <c r="W5854" t="s">
        <v>7462</v>
      </c>
      <c r="X5854">
        <v>5854</v>
      </c>
    </row>
    <row r="5855" spans="23:24" x14ac:dyDescent="0.25">
      <c r="W5855" t="s">
        <v>7463</v>
      </c>
      <c r="X5855">
        <v>5855</v>
      </c>
    </row>
    <row r="5856" spans="23:24" x14ac:dyDescent="0.25">
      <c r="W5856" t="s">
        <v>7464</v>
      </c>
      <c r="X5856">
        <v>5856</v>
      </c>
    </row>
    <row r="5857" spans="23:24" x14ac:dyDescent="0.25">
      <c r="W5857" t="s">
        <v>7465</v>
      </c>
      <c r="X5857">
        <v>5857</v>
      </c>
    </row>
    <row r="5858" spans="23:24" x14ac:dyDescent="0.25">
      <c r="W5858" t="s">
        <v>7466</v>
      </c>
      <c r="X5858">
        <v>5858</v>
      </c>
    </row>
    <row r="5859" spans="23:24" x14ac:dyDescent="0.25">
      <c r="W5859" t="s">
        <v>7467</v>
      </c>
      <c r="X5859">
        <v>5859</v>
      </c>
    </row>
    <row r="5860" spans="23:24" x14ac:dyDescent="0.25">
      <c r="W5860" t="s">
        <v>7468</v>
      </c>
      <c r="X5860">
        <v>5860</v>
      </c>
    </row>
    <row r="5861" spans="23:24" x14ac:dyDescent="0.25">
      <c r="W5861" t="s">
        <v>7469</v>
      </c>
      <c r="X5861">
        <v>5861</v>
      </c>
    </row>
    <row r="5862" spans="23:24" x14ac:dyDescent="0.25">
      <c r="W5862" t="s">
        <v>7470</v>
      </c>
      <c r="X5862">
        <v>5862</v>
      </c>
    </row>
    <row r="5863" spans="23:24" x14ac:dyDescent="0.25">
      <c r="W5863" t="s">
        <v>7471</v>
      </c>
      <c r="X5863">
        <v>5863</v>
      </c>
    </row>
    <row r="5864" spans="23:24" x14ac:dyDescent="0.25">
      <c r="W5864" t="s">
        <v>7472</v>
      </c>
      <c r="X5864">
        <v>5864</v>
      </c>
    </row>
    <row r="5865" spans="23:24" x14ac:dyDescent="0.25">
      <c r="W5865" t="s">
        <v>7473</v>
      </c>
      <c r="X5865">
        <v>5865</v>
      </c>
    </row>
    <row r="5866" spans="23:24" x14ac:dyDescent="0.25">
      <c r="W5866" t="s">
        <v>7474</v>
      </c>
      <c r="X5866">
        <v>5866</v>
      </c>
    </row>
    <row r="5867" spans="23:24" x14ac:dyDescent="0.25">
      <c r="W5867" t="s">
        <v>7475</v>
      </c>
      <c r="X5867">
        <v>5867</v>
      </c>
    </row>
    <row r="5868" spans="23:24" x14ac:dyDescent="0.25">
      <c r="W5868" t="s">
        <v>7476</v>
      </c>
      <c r="X5868">
        <v>5868</v>
      </c>
    </row>
    <row r="5869" spans="23:24" x14ac:dyDescent="0.25">
      <c r="W5869" t="s">
        <v>7477</v>
      </c>
      <c r="X5869">
        <v>5869</v>
      </c>
    </row>
    <row r="5870" spans="23:24" x14ac:dyDescent="0.25">
      <c r="W5870" t="s">
        <v>7478</v>
      </c>
      <c r="X5870">
        <v>5870</v>
      </c>
    </row>
    <row r="5871" spans="23:24" x14ac:dyDescent="0.25">
      <c r="W5871" t="s">
        <v>7479</v>
      </c>
      <c r="X5871">
        <v>5871</v>
      </c>
    </row>
    <row r="5872" spans="23:24" x14ac:dyDescent="0.25">
      <c r="W5872" t="s">
        <v>7480</v>
      </c>
      <c r="X5872">
        <v>5872</v>
      </c>
    </row>
    <row r="5873" spans="23:24" x14ac:dyDescent="0.25">
      <c r="W5873" t="s">
        <v>7481</v>
      </c>
      <c r="X5873">
        <v>5873</v>
      </c>
    </row>
    <row r="5874" spans="23:24" x14ac:dyDescent="0.25">
      <c r="W5874" t="s">
        <v>7482</v>
      </c>
      <c r="X5874">
        <v>5874</v>
      </c>
    </row>
    <row r="5875" spans="23:24" x14ac:dyDescent="0.25">
      <c r="W5875" t="s">
        <v>7483</v>
      </c>
      <c r="X5875">
        <v>5875</v>
      </c>
    </row>
    <row r="5876" spans="23:24" x14ac:dyDescent="0.25">
      <c r="W5876" t="s">
        <v>7484</v>
      </c>
      <c r="X5876">
        <v>5876</v>
      </c>
    </row>
    <row r="5877" spans="23:24" x14ac:dyDescent="0.25">
      <c r="W5877" t="s">
        <v>7485</v>
      </c>
      <c r="X5877">
        <v>5877</v>
      </c>
    </row>
    <row r="5878" spans="23:24" x14ac:dyDescent="0.25">
      <c r="W5878" t="s">
        <v>7486</v>
      </c>
      <c r="X5878">
        <v>5878</v>
      </c>
    </row>
    <row r="5879" spans="23:24" x14ac:dyDescent="0.25">
      <c r="W5879" t="s">
        <v>7487</v>
      </c>
      <c r="X5879">
        <v>5879</v>
      </c>
    </row>
    <row r="5880" spans="23:24" x14ac:dyDescent="0.25">
      <c r="W5880" t="s">
        <v>7488</v>
      </c>
      <c r="X5880">
        <v>5880</v>
      </c>
    </row>
    <row r="5881" spans="23:24" x14ac:dyDescent="0.25">
      <c r="W5881" t="s">
        <v>7489</v>
      </c>
      <c r="X5881">
        <v>5881</v>
      </c>
    </row>
    <row r="5882" spans="23:24" x14ac:dyDescent="0.25">
      <c r="W5882" t="s">
        <v>7490</v>
      </c>
      <c r="X5882">
        <v>5882</v>
      </c>
    </row>
    <row r="5883" spans="23:24" x14ac:dyDescent="0.25">
      <c r="W5883" t="s">
        <v>7491</v>
      </c>
      <c r="X5883">
        <v>5883</v>
      </c>
    </row>
    <row r="5884" spans="23:24" x14ac:dyDescent="0.25">
      <c r="W5884" t="s">
        <v>7492</v>
      </c>
      <c r="X5884">
        <v>5884</v>
      </c>
    </row>
    <row r="5885" spans="23:24" x14ac:dyDescent="0.25">
      <c r="W5885" t="s">
        <v>7493</v>
      </c>
      <c r="X5885">
        <v>5885</v>
      </c>
    </row>
    <row r="5886" spans="23:24" x14ac:dyDescent="0.25">
      <c r="W5886" t="s">
        <v>7494</v>
      </c>
      <c r="X5886">
        <v>5886</v>
      </c>
    </row>
    <row r="5887" spans="23:24" x14ac:dyDescent="0.25">
      <c r="W5887" t="s">
        <v>7495</v>
      </c>
      <c r="X5887">
        <v>5887</v>
      </c>
    </row>
    <row r="5888" spans="23:24" x14ac:dyDescent="0.25">
      <c r="W5888" t="s">
        <v>7496</v>
      </c>
      <c r="X5888">
        <v>5888</v>
      </c>
    </row>
    <row r="5889" spans="23:24" x14ac:dyDescent="0.25">
      <c r="W5889" t="s">
        <v>7497</v>
      </c>
      <c r="X5889">
        <v>5889</v>
      </c>
    </row>
    <row r="5890" spans="23:24" x14ac:dyDescent="0.25">
      <c r="W5890" t="s">
        <v>7498</v>
      </c>
      <c r="X5890">
        <v>5890</v>
      </c>
    </row>
    <row r="5891" spans="23:24" x14ac:dyDescent="0.25">
      <c r="W5891" t="s">
        <v>7499</v>
      </c>
      <c r="X5891">
        <v>5891</v>
      </c>
    </row>
    <row r="5892" spans="23:24" x14ac:dyDescent="0.25">
      <c r="W5892" t="s">
        <v>7500</v>
      </c>
      <c r="X5892">
        <v>5892</v>
      </c>
    </row>
    <row r="5893" spans="23:24" x14ac:dyDescent="0.25">
      <c r="W5893" t="s">
        <v>7501</v>
      </c>
      <c r="X5893">
        <v>5893</v>
      </c>
    </row>
    <row r="5894" spans="23:24" x14ac:dyDescent="0.25">
      <c r="W5894" t="s">
        <v>7502</v>
      </c>
      <c r="X5894">
        <v>5894</v>
      </c>
    </row>
    <row r="5895" spans="23:24" x14ac:dyDescent="0.25">
      <c r="W5895" t="s">
        <v>7503</v>
      </c>
      <c r="X5895">
        <v>5895</v>
      </c>
    </row>
    <row r="5896" spans="23:24" x14ac:dyDescent="0.25">
      <c r="W5896" t="s">
        <v>7504</v>
      </c>
      <c r="X5896">
        <v>5896</v>
      </c>
    </row>
    <row r="5897" spans="23:24" x14ac:dyDescent="0.25">
      <c r="W5897" t="s">
        <v>7505</v>
      </c>
      <c r="X5897">
        <v>5897</v>
      </c>
    </row>
    <row r="5898" spans="23:24" x14ac:dyDescent="0.25">
      <c r="W5898" t="s">
        <v>7506</v>
      </c>
      <c r="X5898">
        <v>5898</v>
      </c>
    </row>
    <row r="5899" spans="23:24" x14ac:dyDescent="0.25">
      <c r="W5899" t="s">
        <v>7507</v>
      </c>
      <c r="X5899">
        <v>5899</v>
      </c>
    </row>
    <row r="5900" spans="23:24" x14ac:dyDescent="0.25">
      <c r="W5900" t="s">
        <v>7508</v>
      </c>
      <c r="X5900">
        <v>5900</v>
      </c>
    </row>
    <row r="5901" spans="23:24" x14ac:dyDescent="0.25">
      <c r="W5901" t="s">
        <v>7509</v>
      </c>
      <c r="X5901">
        <v>5901</v>
      </c>
    </row>
    <row r="5902" spans="23:24" x14ac:dyDescent="0.25">
      <c r="W5902" t="s">
        <v>7510</v>
      </c>
      <c r="X5902">
        <v>5902</v>
      </c>
    </row>
    <row r="5903" spans="23:24" x14ac:dyDescent="0.25">
      <c r="W5903" t="s">
        <v>7511</v>
      </c>
      <c r="X5903">
        <v>5903</v>
      </c>
    </row>
    <row r="5904" spans="23:24" x14ac:dyDescent="0.25">
      <c r="W5904" t="s">
        <v>7512</v>
      </c>
      <c r="X5904">
        <v>5904</v>
      </c>
    </row>
    <row r="5905" spans="23:24" x14ac:dyDescent="0.25">
      <c r="W5905" t="s">
        <v>7513</v>
      </c>
      <c r="X5905">
        <v>5905</v>
      </c>
    </row>
    <row r="5906" spans="23:24" x14ac:dyDescent="0.25">
      <c r="W5906" t="s">
        <v>7514</v>
      </c>
      <c r="X5906">
        <v>5906</v>
      </c>
    </row>
    <row r="5907" spans="23:24" x14ac:dyDescent="0.25">
      <c r="W5907" t="s">
        <v>7515</v>
      </c>
      <c r="X5907">
        <v>5907</v>
      </c>
    </row>
    <row r="5908" spans="23:24" x14ac:dyDescent="0.25">
      <c r="W5908" t="s">
        <v>7516</v>
      </c>
      <c r="X5908">
        <v>5908</v>
      </c>
    </row>
    <row r="5909" spans="23:24" x14ac:dyDescent="0.25">
      <c r="W5909" t="s">
        <v>7517</v>
      </c>
      <c r="X5909">
        <v>5909</v>
      </c>
    </row>
    <row r="5910" spans="23:24" x14ac:dyDescent="0.25">
      <c r="W5910" t="s">
        <v>7518</v>
      </c>
      <c r="X5910">
        <v>5910</v>
      </c>
    </row>
    <row r="5911" spans="23:24" x14ac:dyDescent="0.25">
      <c r="W5911" t="s">
        <v>7519</v>
      </c>
      <c r="X5911">
        <v>5911</v>
      </c>
    </row>
    <row r="5912" spans="23:24" x14ac:dyDescent="0.25">
      <c r="W5912" t="s">
        <v>7520</v>
      </c>
      <c r="X5912">
        <v>5912</v>
      </c>
    </row>
    <row r="5913" spans="23:24" x14ac:dyDescent="0.25">
      <c r="W5913" t="s">
        <v>7521</v>
      </c>
      <c r="X5913">
        <v>5913</v>
      </c>
    </row>
    <row r="5914" spans="23:24" x14ac:dyDescent="0.25">
      <c r="W5914" t="s">
        <v>7522</v>
      </c>
      <c r="X5914">
        <v>5914</v>
      </c>
    </row>
    <row r="5915" spans="23:24" x14ac:dyDescent="0.25">
      <c r="W5915" t="s">
        <v>7523</v>
      </c>
      <c r="X5915">
        <v>5915</v>
      </c>
    </row>
    <row r="5916" spans="23:24" x14ac:dyDescent="0.25">
      <c r="W5916" t="s">
        <v>7524</v>
      </c>
      <c r="X5916">
        <v>5916</v>
      </c>
    </row>
    <row r="5917" spans="23:24" x14ac:dyDescent="0.25">
      <c r="W5917" t="s">
        <v>7525</v>
      </c>
      <c r="X5917">
        <v>5917</v>
      </c>
    </row>
    <row r="5918" spans="23:24" x14ac:dyDescent="0.25">
      <c r="W5918" t="s">
        <v>7526</v>
      </c>
      <c r="X5918">
        <v>5918</v>
      </c>
    </row>
    <row r="5919" spans="23:24" x14ac:dyDescent="0.25">
      <c r="W5919" t="s">
        <v>7527</v>
      </c>
      <c r="X5919">
        <v>5919</v>
      </c>
    </row>
    <row r="5920" spans="23:24" x14ac:dyDescent="0.25">
      <c r="W5920" t="s">
        <v>7528</v>
      </c>
      <c r="X5920">
        <v>5920</v>
      </c>
    </row>
    <row r="5921" spans="23:24" x14ac:dyDescent="0.25">
      <c r="W5921" t="s">
        <v>7529</v>
      </c>
      <c r="X5921">
        <v>5921</v>
      </c>
    </row>
    <row r="5922" spans="23:24" x14ac:dyDescent="0.25">
      <c r="W5922" t="s">
        <v>7530</v>
      </c>
      <c r="X5922">
        <v>5922</v>
      </c>
    </row>
    <row r="5923" spans="23:24" x14ac:dyDescent="0.25">
      <c r="W5923" t="s">
        <v>7531</v>
      </c>
      <c r="X5923">
        <v>5923</v>
      </c>
    </row>
    <row r="5924" spans="23:24" x14ac:dyDescent="0.25">
      <c r="W5924" t="s">
        <v>7532</v>
      </c>
      <c r="X5924">
        <v>5924</v>
      </c>
    </row>
    <row r="5925" spans="23:24" x14ac:dyDescent="0.25">
      <c r="W5925" t="s">
        <v>7533</v>
      </c>
      <c r="X5925">
        <v>5925</v>
      </c>
    </row>
    <row r="5926" spans="23:24" x14ac:dyDescent="0.25">
      <c r="W5926" t="s">
        <v>7534</v>
      </c>
      <c r="X5926">
        <v>5926</v>
      </c>
    </row>
    <row r="5927" spans="23:24" x14ac:dyDescent="0.25">
      <c r="W5927" t="s">
        <v>7535</v>
      </c>
      <c r="X5927">
        <v>5927</v>
      </c>
    </row>
    <row r="5928" spans="23:24" x14ac:dyDescent="0.25">
      <c r="W5928" t="s">
        <v>7536</v>
      </c>
      <c r="X5928">
        <v>5928</v>
      </c>
    </row>
    <row r="5929" spans="23:24" x14ac:dyDescent="0.25">
      <c r="W5929" t="s">
        <v>7537</v>
      </c>
      <c r="X5929">
        <v>5929</v>
      </c>
    </row>
    <row r="5930" spans="23:24" x14ac:dyDescent="0.25">
      <c r="W5930" t="s">
        <v>7538</v>
      </c>
      <c r="X5930">
        <v>5930</v>
      </c>
    </row>
    <row r="5931" spans="23:24" x14ac:dyDescent="0.25">
      <c r="W5931" t="s">
        <v>7539</v>
      </c>
      <c r="X5931">
        <v>5931</v>
      </c>
    </row>
    <row r="5932" spans="23:24" x14ac:dyDescent="0.25">
      <c r="W5932" t="s">
        <v>7540</v>
      </c>
      <c r="X5932">
        <v>5932</v>
      </c>
    </row>
    <row r="5933" spans="23:24" x14ac:dyDescent="0.25">
      <c r="W5933" t="s">
        <v>7541</v>
      </c>
      <c r="X5933">
        <v>5933</v>
      </c>
    </row>
    <row r="5934" spans="23:24" x14ac:dyDescent="0.25">
      <c r="W5934" t="s">
        <v>7542</v>
      </c>
      <c r="X5934">
        <v>5934</v>
      </c>
    </row>
    <row r="5935" spans="23:24" x14ac:dyDescent="0.25">
      <c r="W5935" t="s">
        <v>7543</v>
      </c>
      <c r="X5935">
        <v>5935</v>
      </c>
    </row>
    <row r="5936" spans="23:24" x14ac:dyDescent="0.25">
      <c r="W5936" t="s">
        <v>7544</v>
      </c>
      <c r="X5936">
        <v>5936</v>
      </c>
    </row>
    <row r="5937" spans="23:24" x14ac:dyDescent="0.25">
      <c r="W5937" t="s">
        <v>7545</v>
      </c>
      <c r="X5937">
        <v>5937</v>
      </c>
    </row>
    <row r="5938" spans="23:24" x14ac:dyDescent="0.25">
      <c r="W5938" t="s">
        <v>7546</v>
      </c>
      <c r="X5938">
        <v>5938</v>
      </c>
    </row>
    <row r="5939" spans="23:24" x14ac:dyDescent="0.25">
      <c r="W5939" t="s">
        <v>7547</v>
      </c>
      <c r="X5939">
        <v>5939</v>
      </c>
    </row>
    <row r="5940" spans="23:24" x14ac:dyDescent="0.25">
      <c r="W5940" t="s">
        <v>7548</v>
      </c>
      <c r="X5940">
        <v>5940</v>
      </c>
    </row>
    <row r="5941" spans="23:24" x14ac:dyDescent="0.25">
      <c r="W5941" t="s">
        <v>7549</v>
      </c>
      <c r="X5941">
        <v>5941</v>
      </c>
    </row>
    <row r="5942" spans="23:24" x14ac:dyDescent="0.25">
      <c r="W5942" t="s">
        <v>7550</v>
      </c>
      <c r="X5942">
        <v>5942</v>
      </c>
    </row>
    <row r="5943" spans="23:24" x14ac:dyDescent="0.25">
      <c r="W5943" t="s">
        <v>7551</v>
      </c>
      <c r="X5943">
        <v>5943</v>
      </c>
    </row>
    <row r="5944" spans="23:24" x14ac:dyDescent="0.25">
      <c r="W5944" t="s">
        <v>7552</v>
      </c>
      <c r="X5944">
        <v>5944</v>
      </c>
    </row>
    <row r="5945" spans="23:24" x14ac:dyDescent="0.25">
      <c r="W5945" t="s">
        <v>7553</v>
      </c>
      <c r="X5945">
        <v>5945</v>
      </c>
    </row>
    <row r="5946" spans="23:24" x14ac:dyDescent="0.25">
      <c r="W5946" t="s">
        <v>7554</v>
      </c>
      <c r="X5946">
        <v>5946</v>
      </c>
    </row>
    <row r="5947" spans="23:24" x14ac:dyDescent="0.25">
      <c r="W5947" t="s">
        <v>7555</v>
      </c>
      <c r="X5947">
        <v>5947</v>
      </c>
    </row>
    <row r="5948" spans="23:24" x14ac:dyDescent="0.25">
      <c r="W5948" t="s">
        <v>7556</v>
      </c>
      <c r="X5948">
        <v>5948</v>
      </c>
    </row>
    <row r="5949" spans="23:24" x14ac:dyDescent="0.25">
      <c r="W5949" t="s">
        <v>7557</v>
      </c>
      <c r="X5949">
        <v>5949</v>
      </c>
    </row>
    <row r="5950" spans="23:24" x14ac:dyDescent="0.25">
      <c r="W5950" t="s">
        <v>7558</v>
      </c>
      <c r="X5950">
        <v>5950</v>
      </c>
    </row>
    <row r="5951" spans="23:24" x14ac:dyDescent="0.25">
      <c r="W5951" t="s">
        <v>7559</v>
      </c>
      <c r="X5951">
        <v>5951</v>
      </c>
    </row>
    <row r="5952" spans="23:24" x14ac:dyDescent="0.25">
      <c r="W5952" t="s">
        <v>7560</v>
      </c>
      <c r="X5952">
        <v>5952</v>
      </c>
    </row>
    <row r="5953" spans="23:24" x14ac:dyDescent="0.25">
      <c r="W5953" t="s">
        <v>7561</v>
      </c>
      <c r="X5953">
        <v>5953</v>
      </c>
    </row>
    <row r="5954" spans="23:24" x14ac:dyDescent="0.25">
      <c r="W5954" t="s">
        <v>7562</v>
      </c>
      <c r="X5954">
        <v>5954</v>
      </c>
    </row>
    <row r="5955" spans="23:24" x14ac:dyDescent="0.25">
      <c r="W5955" t="s">
        <v>7563</v>
      </c>
      <c r="X5955">
        <v>5955</v>
      </c>
    </row>
    <row r="5956" spans="23:24" x14ac:dyDescent="0.25">
      <c r="W5956" t="s">
        <v>7564</v>
      </c>
      <c r="X5956">
        <v>5956</v>
      </c>
    </row>
    <row r="5957" spans="23:24" x14ac:dyDescent="0.25">
      <c r="W5957" t="s">
        <v>7565</v>
      </c>
      <c r="X5957">
        <v>5957</v>
      </c>
    </row>
    <row r="5958" spans="23:24" x14ac:dyDescent="0.25">
      <c r="W5958" t="s">
        <v>7566</v>
      </c>
      <c r="X5958">
        <v>5958</v>
      </c>
    </row>
    <row r="5959" spans="23:24" x14ac:dyDescent="0.25">
      <c r="W5959" t="s">
        <v>7567</v>
      </c>
      <c r="X5959">
        <v>5959</v>
      </c>
    </row>
    <row r="5960" spans="23:24" x14ac:dyDescent="0.25">
      <c r="W5960" t="s">
        <v>7568</v>
      </c>
      <c r="X5960">
        <v>5960</v>
      </c>
    </row>
    <row r="5961" spans="23:24" x14ac:dyDescent="0.25">
      <c r="W5961" t="s">
        <v>7569</v>
      </c>
      <c r="X5961">
        <v>5961</v>
      </c>
    </row>
    <row r="5962" spans="23:24" x14ac:dyDescent="0.25">
      <c r="W5962" t="s">
        <v>7570</v>
      </c>
      <c r="X5962">
        <v>5962</v>
      </c>
    </row>
    <row r="5963" spans="23:24" x14ac:dyDescent="0.25">
      <c r="W5963" t="s">
        <v>7571</v>
      </c>
      <c r="X5963">
        <v>5963</v>
      </c>
    </row>
    <row r="5964" spans="23:24" x14ac:dyDescent="0.25">
      <c r="W5964" t="s">
        <v>7572</v>
      </c>
      <c r="X5964">
        <v>5964</v>
      </c>
    </row>
    <row r="5965" spans="23:24" x14ac:dyDescent="0.25">
      <c r="W5965" t="s">
        <v>7573</v>
      </c>
      <c r="X5965">
        <v>5965</v>
      </c>
    </row>
    <row r="5966" spans="23:24" x14ac:dyDescent="0.25">
      <c r="W5966" t="s">
        <v>7574</v>
      </c>
      <c r="X5966">
        <v>5966</v>
      </c>
    </row>
    <row r="5967" spans="23:24" x14ac:dyDescent="0.25">
      <c r="W5967" t="s">
        <v>7575</v>
      </c>
      <c r="X5967">
        <v>5967</v>
      </c>
    </row>
    <row r="5968" spans="23:24" x14ac:dyDescent="0.25">
      <c r="W5968" t="s">
        <v>7576</v>
      </c>
      <c r="X5968">
        <v>5968</v>
      </c>
    </row>
    <row r="5969" spans="23:24" x14ac:dyDescent="0.25">
      <c r="W5969" t="s">
        <v>7577</v>
      </c>
      <c r="X5969">
        <v>5969</v>
      </c>
    </row>
    <row r="5970" spans="23:24" x14ac:dyDescent="0.25">
      <c r="W5970" t="s">
        <v>7578</v>
      </c>
      <c r="X5970">
        <v>5970</v>
      </c>
    </row>
    <row r="5971" spans="23:24" x14ac:dyDescent="0.25">
      <c r="W5971" t="s">
        <v>7579</v>
      </c>
      <c r="X5971">
        <v>5971</v>
      </c>
    </row>
    <row r="5972" spans="23:24" x14ac:dyDescent="0.25">
      <c r="W5972" t="s">
        <v>7580</v>
      </c>
      <c r="X5972">
        <v>5972</v>
      </c>
    </row>
    <row r="5973" spans="23:24" x14ac:dyDescent="0.25">
      <c r="W5973" t="s">
        <v>7581</v>
      </c>
      <c r="X5973">
        <v>5973</v>
      </c>
    </row>
    <row r="5974" spans="23:24" x14ac:dyDescent="0.25">
      <c r="W5974" t="s">
        <v>7582</v>
      </c>
      <c r="X5974">
        <v>5974</v>
      </c>
    </row>
    <row r="5975" spans="23:24" x14ac:dyDescent="0.25">
      <c r="W5975" t="s">
        <v>7583</v>
      </c>
      <c r="X5975">
        <v>5975</v>
      </c>
    </row>
    <row r="5976" spans="23:24" x14ac:dyDescent="0.25">
      <c r="W5976" t="s">
        <v>7584</v>
      </c>
      <c r="X5976">
        <v>5976</v>
      </c>
    </row>
    <row r="5977" spans="23:24" x14ac:dyDescent="0.25">
      <c r="W5977" t="s">
        <v>7585</v>
      </c>
      <c r="X5977">
        <v>5977</v>
      </c>
    </row>
    <row r="5978" spans="23:24" x14ac:dyDescent="0.25">
      <c r="W5978" t="s">
        <v>7586</v>
      </c>
      <c r="X5978">
        <v>5978</v>
      </c>
    </row>
    <row r="5979" spans="23:24" x14ac:dyDescent="0.25">
      <c r="W5979" t="s">
        <v>7587</v>
      </c>
      <c r="X5979">
        <v>5979</v>
      </c>
    </row>
    <row r="5980" spans="23:24" x14ac:dyDescent="0.25">
      <c r="W5980" t="s">
        <v>7588</v>
      </c>
      <c r="X5980">
        <v>5980</v>
      </c>
    </row>
    <row r="5981" spans="23:24" x14ac:dyDescent="0.25">
      <c r="W5981" t="s">
        <v>7589</v>
      </c>
      <c r="X5981">
        <v>5981</v>
      </c>
    </row>
    <row r="5982" spans="23:24" x14ac:dyDescent="0.25">
      <c r="W5982" t="s">
        <v>7590</v>
      </c>
      <c r="X5982">
        <v>5982</v>
      </c>
    </row>
    <row r="5983" spans="23:24" x14ac:dyDescent="0.25">
      <c r="W5983" t="s">
        <v>7591</v>
      </c>
      <c r="X5983">
        <v>5983</v>
      </c>
    </row>
    <row r="5984" spans="23:24" x14ac:dyDescent="0.25">
      <c r="W5984" t="s">
        <v>7592</v>
      </c>
      <c r="X5984">
        <v>5984</v>
      </c>
    </row>
    <row r="5985" spans="23:24" x14ac:dyDescent="0.25">
      <c r="W5985" t="s">
        <v>7593</v>
      </c>
      <c r="X5985">
        <v>5985</v>
      </c>
    </row>
    <row r="5986" spans="23:24" x14ac:dyDescent="0.25">
      <c r="W5986" t="s">
        <v>7594</v>
      </c>
      <c r="X5986">
        <v>5986</v>
      </c>
    </row>
    <row r="5987" spans="23:24" x14ac:dyDescent="0.25">
      <c r="W5987" t="s">
        <v>7595</v>
      </c>
      <c r="X5987">
        <v>5987</v>
      </c>
    </row>
    <row r="5988" spans="23:24" x14ac:dyDescent="0.25">
      <c r="W5988" t="s">
        <v>7596</v>
      </c>
      <c r="X5988">
        <v>5988</v>
      </c>
    </row>
    <row r="5989" spans="23:24" x14ac:dyDescent="0.25">
      <c r="W5989" t="s">
        <v>7597</v>
      </c>
      <c r="X5989">
        <v>5989</v>
      </c>
    </row>
    <row r="5990" spans="23:24" x14ac:dyDescent="0.25">
      <c r="W5990" t="s">
        <v>7598</v>
      </c>
      <c r="X5990">
        <v>5990</v>
      </c>
    </row>
    <row r="5991" spans="23:24" x14ac:dyDescent="0.25">
      <c r="W5991" t="s">
        <v>7599</v>
      </c>
      <c r="X5991">
        <v>5991</v>
      </c>
    </row>
    <row r="5992" spans="23:24" x14ac:dyDescent="0.25">
      <c r="W5992" t="s">
        <v>7600</v>
      </c>
      <c r="X5992">
        <v>5992</v>
      </c>
    </row>
    <row r="5993" spans="23:24" x14ac:dyDescent="0.25">
      <c r="W5993" t="s">
        <v>7601</v>
      </c>
      <c r="X5993">
        <v>5993</v>
      </c>
    </row>
    <row r="5994" spans="23:24" x14ac:dyDescent="0.25">
      <c r="W5994" t="s">
        <v>7602</v>
      </c>
      <c r="X5994">
        <v>5994</v>
      </c>
    </row>
    <row r="5995" spans="23:24" x14ac:dyDescent="0.25">
      <c r="W5995" t="s">
        <v>7603</v>
      </c>
      <c r="X5995">
        <v>5995</v>
      </c>
    </row>
    <row r="5996" spans="23:24" x14ac:dyDescent="0.25">
      <c r="W5996" t="s">
        <v>7604</v>
      </c>
      <c r="X5996">
        <v>5996</v>
      </c>
    </row>
    <row r="5997" spans="23:24" x14ac:dyDescent="0.25">
      <c r="W5997" t="s">
        <v>7605</v>
      </c>
      <c r="X5997">
        <v>5997</v>
      </c>
    </row>
    <row r="5998" spans="23:24" x14ac:dyDescent="0.25">
      <c r="W5998" t="s">
        <v>7606</v>
      </c>
      <c r="X5998">
        <v>5998</v>
      </c>
    </row>
    <row r="5999" spans="23:24" x14ac:dyDescent="0.25">
      <c r="W5999" t="s">
        <v>7607</v>
      </c>
      <c r="X5999">
        <v>5999</v>
      </c>
    </row>
    <row r="6000" spans="23:24" x14ac:dyDescent="0.25">
      <c r="W6000" t="s">
        <v>7608</v>
      </c>
      <c r="X6000">
        <v>6000</v>
      </c>
    </row>
    <row r="6001" spans="23:24" x14ac:dyDescent="0.25">
      <c r="W6001" t="s">
        <v>7609</v>
      </c>
      <c r="X6001">
        <v>6001</v>
      </c>
    </row>
    <row r="6002" spans="23:24" x14ac:dyDescent="0.25">
      <c r="W6002" t="s">
        <v>7610</v>
      </c>
      <c r="X6002">
        <v>6002</v>
      </c>
    </row>
    <row r="6003" spans="23:24" x14ac:dyDescent="0.25">
      <c r="W6003" t="s">
        <v>7611</v>
      </c>
      <c r="X6003">
        <v>6003</v>
      </c>
    </row>
    <row r="6004" spans="23:24" x14ac:dyDescent="0.25">
      <c r="W6004" t="s">
        <v>7612</v>
      </c>
      <c r="X6004">
        <v>6004</v>
      </c>
    </row>
    <row r="6005" spans="23:24" x14ac:dyDescent="0.25">
      <c r="W6005" t="s">
        <v>7613</v>
      </c>
      <c r="X6005">
        <v>6005</v>
      </c>
    </row>
    <row r="6006" spans="23:24" x14ac:dyDescent="0.25">
      <c r="W6006" t="s">
        <v>7614</v>
      </c>
      <c r="X6006">
        <v>6006</v>
      </c>
    </row>
    <row r="6007" spans="23:24" x14ac:dyDescent="0.25">
      <c r="W6007" t="s">
        <v>7615</v>
      </c>
      <c r="X6007">
        <v>6007</v>
      </c>
    </row>
    <row r="6008" spans="23:24" x14ac:dyDescent="0.25">
      <c r="W6008" t="s">
        <v>7616</v>
      </c>
      <c r="X6008">
        <v>6008</v>
      </c>
    </row>
    <row r="6009" spans="23:24" x14ac:dyDescent="0.25">
      <c r="W6009" t="s">
        <v>7617</v>
      </c>
      <c r="X6009">
        <v>6009</v>
      </c>
    </row>
    <row r="6010" spans="23:24" x14ac:dyDescent="0.25">
      <c r="W6010" t="s">
        <v>7618</v>
      </c>
      <c r="X6010">
        <v>6010</v>
      </c>
    </row>
    <row r="6011" spans="23:24" x14ac:dyDescent="0.25">
      <c r="W6011" t="s">
        <v>7619</v>
      </c>
      <c r="X6011">
        <v>6011</v>
      </c>
    </row>
    <row r="6012" spans="23:24" x14ac:dyDescent="0.25">
      <c r="W6012" t="s">
        <v>7620</v>
      </c>
      <c r="X6012">
        <v>6012</v>
      </c>
    </row>
    <row r="6013" spans="23:24" x14ac:dyDescent="0.25">
      <c r="W6013" t="s">
        <v>7621</v>
      </c>
      <c r="X6013">
        <v>6013</v>
      </c>
    </row>
    <row r="6014" spans="23:24" x14ac:dyDescent="0.25">
      <c r="W6014" t="s">
        <v>7622</v>
      </c>
      <c r="X6014">
        <v>6014</v>
      </c>
    </row>
    <row r="6015" spans="23:24" x14ac:dyDescent="0.25">
      <c r="W6015" t="s">
        <v>7623</v>
      </c>
      <c r="X6015">
        <v>6015</v>
      </c>
    </row>
    <row r="6016" spans="23:24" x14ac:dyDescent="0.25">
      <c r="W6016" t="s">
        <v>7624</v>
      </c>
      <c r="X6016">
        <v>6016</v>
      </c>
    </row>
    <row r="6017" spans="23:24" x14ac:dyDescent="0.25">
      <c r="W6017" t="s">
        <v>7625</v>
      </c>
      <c r="X6017">
        <v>6017</v>
      </c>
    </row>
    <row r="6018" spans="23:24" x14ac:dyDescent="0.25">
      <c r="W6018" t="s">
        <v>7626</v>
      </c>
      <c r="X6018">
        <v>6018</v>
      </c>
    </row>
    <row r="6019" spans="23:24" x14ac:dyDescent="0.25">
      <c r="W6019" t="s">
        <v>7627</v>
      </c>
      <c r="X6019">
        <v>6019</v>
      </c>
    </row>
    <row r="6020" spans="23:24" x14ac:dyDescent="0.25">
      <c r="W6020" t="s">
        <v>7628</v>
      </c>
      <c r="X6020">
        <v>6020</v>
      </c>
    </row>
    <row r="6021" spans="23:24" x14ac:dyDescent="0.25">
      <c r="W6021" t="s">
        <v>7629</v>
      </c>
      <c r="X6021">
        <v>6021</v>
      </c>
    </row>
    <row r="6022" spans="23:24" x14ac:dyDescent="0.25">
      <c r="W6022" t="s">
        <v>7630</v>
      </c>
      <c r="X6022">
        <v>6022</v>
      </c>
    </row>
    <row r="6023" spans="23:24" x14ac:dyDescent="0.25">
      <c r="W6023" t="s">
        <v>7631</v>
      </c>
      <c r="X6023">
        <v>6023</v>
      </c>
    </row>
    <row r="6024" spans="23:24" x14ac:dyDescent="0.25">
      <c r="W6024" t="s">
        <v>7632</v>
      </c>
      <c r="X6024">
        <v>6024</v>
      </c>
    </row>
    <row r="6025" spans="23:24" x14ac:dyDescent="0.25">
      <c r="W6025" t="s">
        <v>7633</v>
      </c>
      <c r="X6025">
        <v>6025</v>
      </c>
    </row>
    <row r="6026" spans="23:24" x14ac:dyDescent="0.25">
      <c r="W6026" t="s">
        <v>7634</v>
      </c>
      <c r="X6026">
        <v>6026</v>
      </c>
    </row>
    <row r="6027" spans="23:24" x14ac:dyDescent="0.25">
      <c r="W6027" t="s">
        <v>7635</v>
      </c>
      <c r="X6027">
        <v>6027</v>
      </c>
    </row>
    <row r="6028" spans="23:24" x14ac:dyDescent="0.25">
      <c r="W6028" t="s">
        <v>7636</v>
      </c>
      <c r="X6028">
        <v>6028</v>
      </c>
    </row>
    <row r="6029" spans="23:24" x14ac:dyDescent="0.25">
      <c r="W6029" t="s">
        <v>7637</v>
      </c>
      <c r="X6029">
        <v>6029</v>
      </c>
    </row>
    <row r="6030" spans="23:24" x14ac:dyDescent="0.25">
      <c r="W6030" t="s">
        <v>7638</v>
      </c>
      <c r="X6030">
        <v>6030</v>
      </c>
    </row>
    <row r="6031" spans="23:24" x14ac:dyDescent="0.25">
      <c r="W6031" t="s">
        <v>7639</v>
      </c>
      <c r="X6031">
        <v>6031</v>
      </c>
    </row>
    <row r="6032" spans="23:24" x14ac:dyDescent="0.25">
      <c r="W6032" t="s">
        <v>7640</v>
      </c>
      <c r="X6032">
        <v>6032</v>
      </c>
    </row>
    <row r="6033" spans="23:24" x14ac:dyDescent="0.25">
      <c r="W6033" t="s">
        <v>7641</v>
      </c>
      <c r="X6033">
        <v>6033</v>
      </c>
    </row>
    <row r="6034" spans="23:24" x14ac:dyDescent="0.25">
      <c r="W6034" t="s">
        <v>7642</v>
      </c>
      <c r="X6034">
        <v>6034</v>
      </c>
    </row>
    <row r="6035" spans="23:24" x14ac:dyDescent="0.25">
      <c r="W6035" t="s">
        <v>7643</v>
      </c>
      <c r="X6035">
        <v>6035</v>
      </c>
    </row>
    <row r="6036" spans="23:24" x14ac:dyDescent="0.25">
      <c r="W6036" t="s">
        <v>7644</v>
      </c>
      <c r="X6036">
        <v>6036</v>
      </c>
    </row>
    <row r="6037" spans="23:24" x14ac:dyDescent="0.25">
      <c r="W6037" t="s">
        <v>7645</v>
      </c>
      <c r="X6037">
        <v>6037</v>
      </c>
    </row>
    <row r="6038" spans="23:24" x14ac:dyDescent="0.25">
      <c r="W6038" t="s">
        <v>7646</v>
      </c>
      <c r="X6038">
        <v>6038</v>
      </c>
    </row>
    <row r="6039" spans="23:24" x14ac:dyDescent="0.25">
      <c r="W6039" t="s">
        <v>7647</v>
      </c>
      <c r="X6039">
        <v>6039</v>
      </c>
    </row>
    <row r="6040" spans="23:24" x14ac:dyDescent="0.25">
      <c r="W6040" t="s">
        <v>7648</v>
      </c>
      <c r="X6040">
        <v>6040</v>
      </c>
    </row>
    <row r="6041" spans="23:24" x14ac:dyDescent="0.25">
      <c r="W6041" t="s">
        <v>7649</v>
      </c>
      <c r="X6041">
        <v>6041</v>
      </c>
    </row>
    <row r="6042" spans="23:24" x14ac:dyDescent="0.25">
      <c r="W6042" t="s">
        <v>7650</v>
      </c>
      <c r="X6042">
        <v>6042</v>
      </c>
    </row>
    <row r="6043" spans="23:24" x14ac:dyDescent="0.25">
      <c r="W6043" t="s">
        <v>7651</v>
      </c>
      <c r="X6043">
        <v>6043</v>
      </c>
    </row>
    <row r="6044" spans="23:24" x14ac:dyDescent="0.25">
      <c r="W6044" t="s">
        <v>7652</v>
      </c>
      <c r="X6044">
        <v>6044</v>
      </c>
    </row>
    <row r="6045" spans="23:24" x14ac:dyDescent="0.25">
      <c r="W6045" t="s">
        <v>7653</v>
      </c>
      <c r="X6045">
        <v>6045</v>
      </c>
    </row>
    <row r="6046" spans="23:24" x14ac:dyDescent="0.25">
      <c r="W6046" t="s">
        <v>7654</v>
      </c>
      <c r="X6046">
        <v>6046</v>
      </c>
    </row>
    <row r="6047" spans="23:24" x14ac:dyDescent="0.25">
      <c r="W6047" t="s">
        <v>7655</v>
      </c>
      <c r="X6047">
        <v>6047</v>
      </c>
    </row>
    <row r="6048" spans="23:24" x14ac:dyDescent="0.25">
      <c r="W6048" t="s">
        <v>7656</v>
      </c>
      <c r="X6048">
        <v>6048</v>
      </c>
    </row>
    <row r="6049" spans="23:24" x14ac:dyDescent="0.25">
      <c r="W6049" t="s">
        <v>7657</v>
      </c>
      <c r="X6049">
        <v>6049</v>
      </c>
    </row>
    <row r="6050" spans="23:24" x14ac:dyDescent="0.25">
      <c r="W6050" t="s">
        <v>7658</v>
      </c>
      <c r="X6050">
        <v>6050</v>
      </c>
    </row>
    <row r="6051" spans="23:24" x14ac:dyDescent="0.25">
      <c r="W6051" t="s">
        <v>7659</v>
      </c>
      <c r="X6051">
        <v>6051</v>
      </c>
    </row>
    <row r="6052" spans="23:24" x14ac:dyDescent="0.25">
      <c r="W6052" t="s">
        <v>7660</v>
      </c>
      <c r="X6052">
        <v>6052</v>
      </c>
    </row>
    <row r="6053" spans="23:24" x14ac:dyDescent="0.25">
      <c r="W6053" t="s">
        <v>7661</v>
      </c>
      <c r="X6053">
        <v>6053</v>
      </c>
    </row>
    <row r="6054" spans="23:24" x14ac:dyDescent="0.25">
      <c r="W6054" t="s">
        <v>7662</v>
      </c>
      <c r="X6054">
        <v>6054</v>
      </c>
    </row>
    <row r="6055" spans="23:24" x14ac:dyDescent="0.25">
      <c r="W6055" t="s">
        <v>7663</v>
      </c>
      <c r="X6055">
        <v>6055</v>
      </c>
    </row>
    <row r="6056" spans="23:24" x14ac:dyDescent="0.25">
      <c r="W6056" t="s">
        <v>7664</v>
      </c>
      <c r="X6056">
        <v>6056</v>
      </c>
    </row>
    <row r="6057" spans="23:24" x14ac:dyDescent="0.25">
      <c r="W6057" t="s">
        <v>7665</v>
      </c>
      <c r="X6057">
        <v>6057</v>
      </c>
    </row>
    <row r="6058" spans="23:24" x14ac:dyDescent="0.25">
      <c r="W6058" t="s">
        <v>7666</v>
      </c>
      <c r="X6058">
        <v>6058</v>
      </c>
    </row>
    <row r="6059" spans="23:24" x14ac:dyDescent="0.25">
      <c r="W6059" t="s">
        <v>7667</v>
      </c>
      <c r="X6059">
        <v>6059</v>
      </c>
    </row>
    <row r="6060" spans="23:24" x14ac:dyDescent="0.25">
      <c r="W6060" t="s">
        <v>7668</v>
      </c>
      <c r="X6060">
        <v>6060</v>
      </c>
    </row>
    <row r="6061" spans="23:24" x14ac:dyDescent="0.25">
      <c r="W6061" t="s">
        <v>7669</v>
      </c>
      <c r="X6061">
        <v>6061</v>
      </c>
    </row>
    <row r="6062" spans="23:24" x14ac:dyDescent="0.25">
      <c r="W6062" t="s">
        <v>7670</v>
      </c>
      <c r="X6062">
        <v>6062</v>
      </c>
    </row>
    <row r="6063" spans="23:24" x14ac:dyDescent="0.25">
      <c r="W6063" t="s">
        <v>7671</v>
      </c>
      <c r="X6063">
        <v>6063</v>
      </c>
    </row>
    <row r="6064" spans="23:24" x14ac:dyDescent="0.25">
      <c r="W6064" t="s">
        <v>7672</v>
      </c>
      <c r="X6064">
        <v>6064</v>
      </c>
    </row>
    <row r="6065" spans="23:24" x14ac:dyDescent="0.25">
      <c r="W6065" t="s">
        <v>7673</v>
      </c>
      <c r="X6065">
        <v>6065</v>
      </c>
    </row>
    <row r="6066" spans="23:24" x14ac:dyDescent="0.25">
      <c r="W6066" t="s">
        <v>7674</v>
      </c>
      <c r="X6066">
        <v>6066</v>
      </c>
    </row>
    <row r="6067" spans="23:24" x14ac:dyDescent="0.25">
      <c r="W6067" t="s">
        <v>7675</v>
      </c>
      <c r="X6067">
        <v>6067</v>
      </c>
    </row>
    <row r="6068" spans="23:24" x14ac:dyDescent="0.25">
      <c r="W6068" t="s">
        <v>7676</v>
      </c>
      <c r="X6068">
        <v>6068</v>
      </c>
    </row>
    <row r="6069" spans="23:24" x14ac:dyDescent="0.25">
      <c r="W6069" t="s">
        <v>7677</v>
      </c>
      <c r="X6069">
        <v>6069</v>
      </c>
    </row>
    <row r="6070" spans="23:24" x14ac:dyDescent="0.25">
      <c r="W6070" t="s">
        <v>7678</v>
      </c>
      <c r="X6070">
        <v>6070</v>
      </c>
    </row>
    <row r="6071" spans="23:24" x14ac:dyDescent="0.25">
      <c r="W6071" t="s">
        <v>7679</v>
      </c>
      <c r="X6071">
        <v>6071</v>
      </c>
    </row>
    <row r="6072" spans="23:24" x14ac:dyDescent="0.25">
      <c r="W6072" t="s">
        <v>7680</v>
      </c>
      <c r="X6072">
        <v>6072</v>
      </c>
    </row>
    <row r="6073" spans="23:24" x14ac:dyDescent="0.25">
      <c r="W6073" t="s">
        <v>7681</v>
      </c>
      <c r="X6073">
        <v>6073</v>
      </c>
    </row>
    <row r="6074" spans="23:24" x14ac:dyDescent="0.25">
      <c r="W6074" t="s">
        <v>7682</v>
      </c>
      <c r="X6074">
        <v>6074</v>
      </c>
    </row>
    <row r="6075" spans="23:24" x14ac:dyDescent="0.25">
      <c r="W6075" t="s">
        <v>7683</v>
      </c>
      <c r="X6075">
        <v>6075</v>
      </c>
    </row>
    <row r="6076" spans="23:24" x14ac:dyDescent="0.25">
      <c r="W6076" t="s">
        <v>7684</v>
      </c>
      <c r="X6076">
        <v>6076</v>
      </c>
    </row>
    <row r="6077" spans="23:24" x14ac:dyDescent="0.25">
      <c r="W6077" t="s">
        <v>7685</v>
      </c>
      <c r="X6077">
        <v>6077</v>
      </c>
    </row>
    <row r="6078" spans="23:24" x14ac:dyDescent="0.25">
      <c r="W6078" t="s">
        <v>7686</v>
      </c>
      <c r="X6078">
        <v>6078</v>
      </c>
    </row>
    <row r="6079" spans="23:24" x14ac:dyDescent="0.25">
      <c r="W6079" t="s">
        <v>7687</v>
      </c>
      <c r="X6079">
        <v>6079</v>
      </c>
    </row>
    <row r="6080" spans="23:24" x14ac:dyDescent="0.25">
      <c r="W6080" t="s">
        <v>7688</v>
      </c>
      <c r="X6080">
        <v>6080</v>
      </c>
    </row>
    <row r="6081" spans="23:24" x14ac:dyDescent="0.25">
      <c r="W6081" t="s">
        <v>7689</v>
      </c>
      <c r="X6081">
        <v>6081</v>
      </c>
    </row>
    <row r="6082" spans="23:24" x14ac:dyDescent="0.25">
      <c r="W6082" t="s">
        <v>7690</v>
      </c>
      <c r="X6082">
        <v>6082</v>
      </c>
    </row>
    <row r="6083" spans="23:24" x14ac:dyDescent="0.25">
      <c r="W6083" t="s">
        <v>7691</v>
      </c>
      <c r="X6083">
        <v>6083</v>
      </c>
    </row>
    <row r="6084" spans="23:24" x14ac:dyDescent="0.25">
      <c r="W6084" t="s">
        <v>7692</v>
      </c>
      <c r="X6084">
        <v>6084</v>
      </c>
    </row>
    <row r="6085" spans="23:24" x14ac:dyDescent="0.25">
      <c r="W6085" t="s">
        <v>7693</v>
      </c>
      <c r="X6085">
        <v>6085</v>
      </c>
    </row>
    <row r="6086" spans="23:24" x14ac:dyDescent="0.25">
      <c r="W6086" t="s">
        <v>7694</v>
      </c>
      <c r="X6086">
        <v>6086</v>
      </c>
    </row>
    <row r="6087" spans="23:24" x14ac:dyDescent="0.25">
      <c r="W6087" t="s">
        <v>7695</v>
      </c>
      <c r="X6087">
        <v>6087</v>
      </c>
    </row>
    <row r="6088" spans="23:24" x14ac:dyDescent="0.25">
      <c r="W6088" t="s">
        <v>7696</v>
      </c>
      <c r="X6088">
        <v>6088</v>
      </c>
    </row>
    <row r="6089" spans="23:24" x14ac:dyDescent="0.25">
      <c r="W6089" t="s">
        <v>7697</v>
      </c>
      <c r="X6089">
        <v>6089</v>
      </c>
    </row>
    <row r="6090" spans="23:24" x14ac:dyDescent="0.25">
      <c r="W6090" t="s">
        <v>7698</v>
      </c>
      <c r="X6090">
        <v>6090</v>
      </c>
    </row>
    <row r="6091" spans="23:24" x14ac:dyDescent="0.25">
      <c r="W6091" t="s">
        <v>7699</v>
      </c>
      <c r="X6091">
        <v>6091</v>
      </c>
    </row>
    <row r="6092" spans="23:24" x14ac:dyDescent="0.25">
      <c r="W6092" t="s">
        <v>7700</v>
      </c>
      <c r="X6092">
        <v>6092</v>
      </c>
    </row>
    <row r="6093" spans="23:24" x14ac:dyDescent="0.25">
      <c r="W6093" t="s">
        <v>7701</v>
      </c>
      <c r="X6093">
        <v>6093</v>
      </c>
    </row>
    <row r="6094" spans="23:24" x14ac:dyDescent="0.25">
      <c r="W6094" t="s">
        <v>7702</v>
      </c>
      <c r="X6094">
        <v>6094</v>
      </c>
    </row>
    <row r="6095" spans="23:24" x14ac:dyDescent="0.25">
      <c r="W6095" t="s">
        <v>7703</v>
      </c>
      <c r="X6095">
        <v>6095</v>
      </c>
    </row>
    <row r="6096" spans="23:24" x14ac:dyDescent="0.25">
      <c r="W6096" t="s">
        <v>7704</v>
      </c>
      <c r="X6096">
        <v>6096</v>
      </c>
    </row>
    <row r="6097" spans="23:24" x14ac:dyDescent="0.25">
      <c r="W6097" t="s">
        <v>7705</v>
      </c>
      <c r="X6097">
        <v>6097</v>
      </c>
    </row>
    <row r="6098" spans="23:24" x14ac:dyDescent="0.25">
      <c r="W6098" t="s">
        <v>7706</v>
      </c>
      <c r="X6098">
        <v>6098</v>
      </c>
    </row>
    <row r="6099" spans="23:24" x14ac:dyDescent="0.25">
      <c r="W6099" t="s">
        <v>7707</v>
      </c>
      <c r="X6099">
        <v>6099</v>
      </c>
    </row>
    <row r="6100" spans="23:24" x14ac:dyDescent="0.25">
      <c r="W6100" t="s">
        <v>7708</v>
      </c>
      <c r="X6100">
        <v>6100</v>
      </c>
    </row>
    <row r="6101" spans="23:24" x14ac:dyDescent="0.25">
      <c r="W6101" t="s">
        <v>7709</v>
      </c>
      <c r="X6101">
        <v>6101</v>
      </c>
    </row>
    <row r="6102" spans="23:24" x14ac:dyDescent="0.25">
      <c r="W6102" t="s">
        <v>7710</v>
      </c>
      <c r="X6102">
        <v>6102</v>
      </c>
    </row>
    <row r="6103" spans="23:24" x14ac:dyDescent="0.25">
      <c r="W6103" t="s">
        <v>7711</v>
      </c>
      <c r="X6103">
        <v>6103</v>
      </c>
    </row>
    <row r="6104" spans="23:24" x14ac:dyDescent="0.25">
      <c r="W6104" t="s">
        <v>7712</v>
      </c>
      <c r="X6104">
        <v>6104</v>
      </c>
    </row>
    <row r="6105" spans="23:24" x14ac:dyDescent="0.25">
      <c r="W6105" t="s">
        <v>7713</v>
      </c>
      <c r="X6105">
        <v>6105</v>
      </c>
    </row>
    <row r="6106" spans="23:24" x14ac:dyDescent="0.25">
      <c r="W6106" t="s">
        <v>7714</v>
      </c>
      <c r="X6106">
        <v>6106</v>
      </c>
    </row>
    <row r="6107" spans="23:24" x14ac:dyDescent="0.25">
      <c r="W6107" t="s">
        <v>7715</v>
      </c>
      <c r="X6107">
        <v>6107</v>
      </c>
    </row>
    <row r="6108" spans="23:24" x14ac:dyDescent="0.25">
      <c r="W6108" t="s">
        <v>7716</v>
      </c>
      <c r="X6108">
        <v>6108</v>
      </c>
    </row>
    <row r="6109" spans="23:24" x14ac:dyDescent="0.25">
      <c r="W6109" t="s">
        <v>7717</v>
      </c>
      <c r="X6109">
        <v>6109</v>
      </c>
    </row>
    <row r="6110" spans="23:24" x14ac:dyDescent="0.25">
      <c r="W6110" t="s">
        <v>7718</v>
      </c>
      <c r="X6110">
        <v>6110</v>
      </c>
    </row>
    <row r="6111" spans="23:24" x14ac:dyDescent="0.25">
      <c r="W6111" t="s">
        <v>7719</v>
      </c>
      <c r="X6111">
        <v>6111</v>
      </c>
    </row>
    <row r="6112" spans="23:24" x14ac:dyDescent="0.25">
      <c r="W6112" t="s">
        <v>7720</v>
      </c>
      <c r="X6112">
        <v>6112</v>
      </c>
    </row>
    <row r="6113" spans="23:24" x14ac:dyDescent="0.25">
      <c r="W6113" t="s">
        <v>7721</v>
      </c>
      <c r="X6113">
        <v>6113</v>
      </c>
    </row>
    <row r="6114" spans="23:24" x14ac:dyDescent="0.25">
      <c r="W6114" t="s">
        <v>7722</v>
      </c>
      <c r="X6114">
        <v>6114</v>
      </c>
    </row>
    <row r="6115" spans="23:24" x14ac:dyDescent="0.25">
      <c r="W6115" t="s">
        <v>7723</v>
      </c>
      <c r="X6115">
        <v>6115</v>
      </c>
    </row>
    <row r="6116" spans="23:24" x14ac:dyDescent="0.25">
      <c r="W6116" t="s">
        <v>7724</v>
      </c>
      <c r="X6116">
        <v>6116</v>
      </c>
    </row>
    <row r="6117" spans="23:24" x14ac:dyDescent="0.25">
      <c r="W6117" t="s">
        <v>7725</v>
      </c>
      <c r="X6117">
        <v>6117</v>
      </c>
    </row>
    <row r="6118" spans="23:24" x14ac:dyDescent="0.25">
      <c r="W6118" t="s">
        <v>7726</v>
      </c>
      <c r="X6118">
        <v>6118</v>
      </c>
    </row>
    <row r="6119" spans="23:24" x14ac:dyDescent="0.25">
      <c r="W6119" t="s">
        <v>7727</v>
      </c>
      <c r="X6119">
        <v>6119</v>
      </c>
    </row>
    <row r="6120" spans="23:24" x14ac:dyDescent="0.25">
      <c r="W6120" t="s">
        <v>7728</v>
      </c>
      <c r="X6120">
        <v>6120</v>
      </c>
    </row>
    <row r="6121" spans="23:24" x14ac:dyDescent="0.25">
      <c r="W6121" t="s">
        <v>7729</v>
      </c>
      <c r="X6121">
        <v>6121</v>
      </c>
    </row>
    <row r="6122" spans="23:24" x14ac:dyDescent="0.25">
      <c r="W6122" t="s">
        <v>7730</v>
      </c>
      <c r="X6122">
        <v>6122</v>
      </c>
    </row>
    <row r="6123" spans="23:24" x14ac:dyDescent="0.25">
      <c r="W6123" t="s">
        <v>7731</v>
      </c>
      <c r="X6123">
        <v>6123</v>
      </c>
    </row>
    <row r="6124" spans="23:24" x14ac:dyDescent="0.25">
      <c r="W6124" t="s">
        <v>7732</v>
      </c>
      <c r="X6124">
        <v>6124</v>
      </c>
    </row>
    <row r="6125" spans="23:24" x14ac:dyDescent="0.25">
      <c r="W6125" t="s">
        <v>7733</v>
      </c>
      <c r="X6125">
        <v>6125</v>
      </c>
    </row>
    <row r="6126" spans="23:24" x14ac:dyDescent="0.25">
      <c r="W6126" t="s">
        <v>7734</v>
      </c>
      <c r="X6126">
        <v>6126</v>
      </c>
    </row>
    <row r="6127" spans="23:24" x14ac:dyDescent="0.25">
      <c r="W6127" t="s">
        <v>7735</v>
      </c>
      <c r="X6127">
        <v>6127</v>
      </c>
    </row>
    <row r="6128" spans="23:24" x14ac:dyDescent="0.25">
      <c r="W6128" t="s">
        <v>7736</v>
      </c>
      <c r="X6128">
        <v>6128</v>
      </c>
    </row>
    <row r="6129" spans="23:24" x14ac:dyDescent="0.25">
      <c r="W6129" t="s">
        <v>7737</v>
      </c>
      <c r="X6129">
        <v>6129</v>
      </c>
    </row>
    <row r="6130" spans="23:24" x14ac:dyDescent="0.25">
      <c r="W6130" t="s">
        <v>7738</v>
      </c>
      <c r="X6130">
        <v>6130</v>
      </c>
    </row>
    <row r="6131" spans="23:24" x14ac:dyDescent="0.25">
      <c r="W6131" t="s">
        <v>7739</v>
      </c>
      <c r="X6131">
        <v>6131</v>
      </c>
    </row>
    <row r="6132" spans="23:24" x14ac:dyDescent="0.25">
      <c r="W6132" t="s">
        <v>7740</v>
      </c>
      <c r="X6132">
        <v>6132</v>
      </c>
    </row>
    <row r="6133" spans="23:24" x14ac:dyDescent="0.25">
      <c r="W6133" t="s">
        <v>7741</v>
      </c>
      <c r="X6133">
        <v>6133</v>
      </c>
    </row>
    <row r="6134" spans="23:24" x14ac:dyDescent="0.25">
      <c r="W6134" t="s">
        <v>7742</v>
      </c>
      <c r="X6134">
        <v>6134</v>
      </c>
    </row>
    <row r="6135" spans="23:24" x14ac:dyDescent="0.25">
      <c r="W6135" t="s">
        <v>7743</v>
      </c>
      <c r="X6135">
        <v>6135</v>
      </c>
    </row>
    <row r="6136" spans="23:24" x14ac:dyDescent="0.25">
      <c r="W6136" t="s">
        <v>7744</v>
      </c>
      <c r="X6136">
        <v>6136</v>
      </c>
    </row>
    <row r="6137" spans="23:24" x14ac:dyDescent="0.25">
      <c r="W6137" t="s">
        <v>7745</v>
      </c>
      <c r="X6137">
        <v>6137</v>
      </c>
    </row>
    <row r="6138" spans="23:24" x14ac:dyDescent="0.25">
      <c r="W6138" t="s">
        <v>7746</v>
      </c>
      <c r="X6138">
        <v>6138</v>
      </c>
    </row>
    <row r="6139" spans="23:24" x14ac:dyDescent="0.25">
      <c r="W6139" t="s">
        <v>7747</v>
      </c>
      <c r="X6139">
        <v>6139</v>
      </c>
    </row>
    <row r="6140" spans="23:24" x14ac:dyDescent="0.25">
      <c r="W6140" t="s">
        <v>7748</v>
      </c>
      <c r="X6140">
        <v>6140</v>
      </c>
    </row>
    <row r="6141" spans="23:24" x14ac:dyDescent="0.25">
      <c r="W6141" t="s">
        <v>7749</v>
      </c>
      <c r="X6141">
        <v>6141</v>
      </c>
    </row>
    <row r="6142" spans="23:24" x14ac:dyDescent="0.25">
      <c r="W6142" t="s">
        <v>7750</v>
      </c>
      <c r="X6142">
        <v>6142</v>
      </c>
    </row>
    <row r="6143" spans="23:24" x14ac:dyDescent="0.25">
      <c r="W6143" t="s">
        <v>7751</v>
      </c>
      <c r="X6143">
        <v>6143</v>
      </c>
    </row>
    <row r="6144" spans="23:24" x14ac:dyDescent="0.25">
      <c r="W6144" t="s">
        <v>7752</v>
      </c>
      <c r="X6144">
        <v>6144</v>
      </c>
    </row>
    <row r="6145" spans="23:24" x14ac:dyDescent="0.25">
      <c r="W6145" t="s">
        <v>7753</v>
      </c>
      <c r="X6145">
        <v>6145</v>
      </c>
    </row>
    <row r="6146" spans="23:24" x14ac:dyDescent="0.25">
      <c r="W6146" t="s">
        <v>7754</v>
      </c>
      <c r="X6146">
        <v>6146</v>
      </c>
    </row>
    <row r="6147" spans="23:24" x14ac:dyDescent="0.25">
      <c r="W6147" t="s">
        <v>7755</v>
      </c>
      <c r="X6147">
        <v>6147</v>
      </c>
    </row>
    <row r="6148" spans="23:24" x14ac:dyDescent="0.25">
      <c r="W6148" t="s">
        <v>7756</v>
      </c>
      <c r="X6148">
        <v>6148</v>
      </c>
    </row>
    <row r="6149" spans="23:24" x14ac:dyDescent="0.25">
      <c r="W6149" t="s">
        <v>7757</v>
      </c>
      <c r="X6149">
        <v>6149</v>
      </c>
    </row>
    <row r="6150" spans="23:24" x14ac:dyDescent="0.25">
      <c r="W6150" t="s">
        <v>7758</v>
      </c>
      <c r="X6150">
        <v>6150</v>
      </c>
    </row>
    <row r="6151" spans="23:24" x14ac:dyDescent="0.25">
      <c r="W6151" t="s">
        <v>7759</v>
      </c>
      <c r="X6151">
        <v>6151</v>
      </c>
    </row>
    <row r="6152" spans="23:24" x14ac:dyDescent="0.25">
      <c r="W6152" t="s">
        <v>7760</v>
      </c>
      <c r="X6152">
        <v>6152</v>
      </c>
    </row>
    <row r="6153" spans="23:24" x14ac:dyDescent="0.25">
      <c r="W6153" t="s">
        <v>7761</v>
      </c>
      <c r="X6153">
        <v>6153</v>
      </c>
    </row>
    <row r="6154" spans="23:24" x14ac:dyDescent="0.25">
      <c r="W6154" t="s">
        <v>7762</v>
      </c>
      <c r="X6154">
        <v>6154</v>
      </c>
    </row>
    <row r="6155" spans="23:24" x14ac:dyDescent="0.25">
      <c r="W6155" t="s">
        <v>7763</v>
      </c>
      <c r="X6155">
        <v>6155</v>
      </c>
    </row>
    <row r="6156" spans="23:24" x14ac:dyDescent="0.25">
      <c r="W6156" t="s">
        <v>7764</v>
      </c>
      <c r="X6156">
        <v>6156</v>
      </c>
    </row>
    <row r="6157" spans="23:24" x14ac:dyDescent="0.25">
      <c r="W6157" t="s">
        <v>7765</v>
      </c>
      <c r="X6157">
        <v>6157</v>
      </c>
    </row>
    <row r="6158" spans="23:24" x14ac:dyDescent="0.25">
      <c r="W6158" t="s">
        <v>7766</v>
      </c>
      <c r="X6158">
        <v>6158</v>
      </c>
    </row>
    <row r="6159" spans="23:24" x14ac:dyDescent="0.25">
      <c r="W6159" t="s">
        <v>7767</v>
      </c>
      <c r="X6159">
        <v>6159</v>
      </c>
    </row>
    <row r="6160" spans="23:24" x14ac:dyDescent="0.25">
      <c r="W6160" t="s">
        <v>7768</v>
      </c>
      <c r="X6160">
        <v>6160</v>
      </c>
    </row>
    <row r="6161" spans="23:24" x14ac:dyDescent="0.25">
      <c r="W6161" t="s">
        <v>7769</v>
      </c>
      <c r="X6161">
        <v>6161</v>
      </c>
    </row>
    <row r="6162" spans="23:24" x14ac:dyDescent="0.25">
      <c r="W6162" t="s">
        <v>7770</v>
      </c>
      <c r="X6162">
        <v>6162</v>
      </c>
    </row>
    <row r="6163" spans="23:24" x14ac:dyDescent="0.25">
      <c r="W6163" t="s">
        <v>7771</v>
      </c>
      <c r="X6163">
        <v>6163</v>
      </c>
    </row>
    <row r="6164" spans="23:24" x14ac:dyDescent="0.25">
      <c r="W6164" t="s">
        <v>7772</v>
      </c>
      <c r="X6164">
        <v>6164</v>
      </c>
    </row>
    <row r="6165" spans="23:24" x14ac:dyDescent="0.25">
      <c r="W6165" t="s">
        <v>7773</v>
      </c>
      <c r="X6165">
        <v>6165</v>
      </c>
    </row>
    <row r="6166" spans="23:24" x14ac:dyDescent="0.25">
      <c r="W6166" t="s">
        <v>7774</v>
      </c>
      <c r="X6166">
        <v>6166</v>
      </c>
    </row>
    <row r="6167" spans="23:24" x14ac:dyDescent="0.25">
      <c r="W6167" t="s">
        <v>7775</v>
      </c>
      <c r="X6167">
        <v>6167</v>
      </c>
    </row>
    <row r="6168" spans="23:24" x14ac:dyDescent="0.25">
      <c r="W6168" t="s">
        <v>7776</v>
      </c>
      <c r="X6168">
        <v>6168</v>
      </c>
    </row>
    <row r="6169" spans="23:24" x14ac:dyDescent="0.25">
      <c r="W6169" t="s">
        <v>7777</v>
      </c>
      <c r="X6169">
        <v>6169</v>
      </c>
    </row>
    <row r="6170" spans="23:24" x14ac:dyDescent="0.25">
      <c r="W6170" t="s">
        <v>7778</v>
      </c>
      <c r="X6170">
        <v>6170</v>
      </c>
    </row>
    <row r="6171" spans="23:24" x14ac:dyDescent="0.25">
      <c r="W6171" t="s">
        <v>7779</v>
      </c>
      <c r="X6171">
        <v>6171</v>
      </c>
    </row>
    <row r="6172" spans="23:24" x14ac:dyDescent="0.25">
      <c r="W6172" t="s">
        <v>7780</v>
      </c>
      <c r="X6172">
        <v>6172</v>
      </c>
    </row>
    <row r="6173" spans="23:24" x14ac:dyDescent="0.25">
      <c r="W6173" t="s">
        <v>7781</v>
      </c>
      <c r="X6173">
        <v>6173</v>
      </c>
    </row>
    <row r="6174" spans="23:24" x14ac:dyDescent="0.25">
      <c r="W6174" t="s">
        <v>7782</v>
      </c>
      <c r="X6174">
        <v>6174</v>
      </c>
    </row>
    <row r="6175" spans="23:24" x14ac:dyDescent="0.25">
      <c r="W6175" t="s">
        <v>7783</v>
      </c>
      <c r="X6175">
        <v>6175</v>
      </c>
    </row>
    <row r="6176" spans="23:24" x14ac:dyDescent="0.25">
      <c r="W6176" t="s">
        <v>7784</v>
      </c>
      <c r="X6176">
        <v>6176</v>
      </c>
    </row>
    <row r="6177" spans="23:24" x14ac:dyDescent="0.25">
      <c r="W6177" t="s">
        <v>7785</v>
      </c>
      <c r="X6177">
        <v>6177</v>
      </c>
    </row>
    <row r="6178" spans="23:24" x14ac:dyDescent="0.25">
      <c r="W6178" t="s">
        <v>7786</v>
      </c>
      <c r="X6178">
        <v>6178</v>
      </c>
    </row>
    <row r="6179" spans="23:24" x14ac:dyDescent="0.25">
      <c r="W6179" t="s">
        <v>7787</v>
      </c>
      <c r="X6179">
        <v>6179</v>
      </c>
    </row>
    <row r="6180" spans="23:24" x14ac:dyDescent="0.25">
      <c r="W6180" t="s">
        <v>7788</v>
      </c>
      <c r="X6180">
        <v>6180</v>
      </c>
    </row>
    <row r="6181" spans="23:24" x14ac:dyDescent="0.25">
      <c r="W6181" t="s">
        <v>7789</v>
      </c>
      <c r="X6181">
        <v>6181</v>
      </c>
    </row>
    <row r="6182" spans="23:24" x14ac:dyDescent="0.25">
      <c r="W6182" t="s">
        <v>7790</v>
      </c>
      <c r="X6182">
        <v>6182</v>
      </c>
    </row>
    <row r="6183" spans="23:24" x14ac:dyDescent="0.25">
      <c r="W6183" t="s">
        <v>7791</v>
      </c>
      <c r="X6183">
        <v>6183</v>
      </c>
    </row>
    <row r="6184" spans="23:24" x14ac:dyDescent="0.25">
      <c r="W6184" t="s">
        <v>7792</v>
      </c>
      <c r="X6184">
        <v>6184</v>
      </c>
    </row>
    <row r="6185" spans="23:24" x14ac:dyDescent="0.25">
      <c r="W6185" t="s">
        <v>7793</v>
      </c>
      <c r="X6185">
        <v>6185</v>
      </c>
    </row>
    <row r="6186" spans="23:24" x14ac:dyDescent="0.25">
      <c r="W6186" t="s">
        <v>7794</v>
      </c>
      <c r="X6186">
        <v>6186</v>
      </c>
    </row>
    <row r="6187" spans="23:24" x14ac:dyDescent="0.25">
      <c r="W6187" t="s">
        <v>7795</v>
      </c>
      <c r="X6187">
        <v>6187</v>
      </c>
    </row>
    <row r="6188" spans="23:24" x14ac:dyDescent="0.25">
      <c r="W6188" t="s">
        <v>7796</v>
      </c>
      <c r="X6188">
        <v>6188</v>
      </c>
    </row>
    <row r="6189" spans="23:24" x14ac:dyDescent="0.25">
      <c r="W6189" t="s">
        <v>7797</v>
      </c>
      <c r="X6189">
        <v>6189</v>
      </c>
    </row>
    <row r="6190" spans="23:24" x14ac:dyDescent="0.25">
      <c r="W6190" t="s">
        <v>7798</v>
      </c>
      <c r="X6190">
        <v>6190</v>
      </c>
    </row>
    <row r="6191" spans="23:24" x14ac:dyDescent="0.25">
      <c r="W6191" t="s">
        <v>7799</v>
      </c>
      <c r="X6191">
        <v>6191</v>
      </c>
    </row>
    <row r="6192" spans="23:24" x14ac:dyDescent="0.25">
      <c r="W6192" t="s">
        <v>7800</v>
      </c>
      <c r="X6192">
        <v>6192</v>
      </c>
    </row>
    <row r="6193" spans="23:24" x14ac:dyDescent="0.25">
      <c r="W6193" t="s">
        <v>7801</v>
      </c>
      <c r="X6193">
        <v>6193</v>
      </c>
    </row>
    <row r="6194" spans="23:24" x14ac:dyDescent="0.25">
      <c r="W6194" t="s">
        <v>7802</v>
      </c>
      <c r="X6194">
        <v>6194</v>
      </c>
    </row>
    <row r="6195" spans="23:24" x14ac:dyDescent="0.25">
      <c r="W6195" t="s">
        <v>7803</v>
      </c>
      <c r="X6195">
        <v>6195</v>
      </c>
    </row>
    <row r="6196" spans="23:24" x14ac:dyDescent="0.25">
      <c r="W6196" t="s">
        <v>7804</v>
      </c>
      <c r="X6196">
        <v>6196</v>
      </c>
    </row>
    <row r="6197" spans="23:24" x14ac:dyDescent="0.25">
      <c r="W6197" t="s">
        <v>7805</v>
      </c>
      <c r="X6197">
        <v>6197</v>
      </c>
    </row>
    <row r="6198" spans="23:24" x14ac:dyDescent="0.25">
      <c r="W6198" t="s">
        <v>7806</v>
      </c>
      <c r="X6198">
        <v>6198</v>
      </c>
    </row>
    <row r="6199" spans="23:24" x14ac:dyDescent="0.25">
      <c r="W6199" t="s">
        <v>7807</v>
      </c>
      <c r="X6199">
        <v>6199</v>
      </c>
    </row>
    <row r="6200" spans="23:24" x14ac:dyDescent="0.25">
      <c r="W6200" t="s">
        <v>7808</v>
      </c>
      <c r="X6200">
        <v>6200</v>
      </c>
    </row>
    <row r="6201" spans="23:24" x14ac:dyDescent="0.25">
      <c r="W6201" t="s">
        <v>7809</v>
      </c>
      <c r="X6201">
        <v>6201</v>
      </c>
    </row>
    <row r="6202" spans="23:24" x14ac:dyDescent="0.25">
      <c r="W6202" t="s">
        <v>7810</v>
      </c>
      <c r="X6202">
        <v>6202</v>
      </c>
    </row>
    <row r="6203" spans="23:24" x14ac:dyDescent="0.25">
      <c r="W6203" t="s">
        <v>7811</v>
      </c>
      <c r="X6203">
        <v>6203</v>
      </c>
    </row>
    <row r="6204" spans="23:24" x14ac:dyDescent="0.25">
      <c r="W6204" t="s">
        <v>7812</v>
      </c>
      <c r="X6204">
        <v>6204</v>
      </c>
    </row>
    <row r="6205" spans="23:24" x14ac:dyDescent="0.25">
      <c r="W6205" t="s">
        <v>7813</v>
      </c>
      <c r="X6205">
        <v>6205</v>
      </c>
    </row>
    <row r="6206" spans="23:24" x14ac:dyDescent="0.25">
      <c r="W6206" t="s">
        <v>7814</v>
      </c>
      <c r="X6206">
        <v>6206</v>
      </c>
    </row>
    <row r="6207" spans="23:24" x14ac:dyDescent="0.25">
      <c r="W6207" t="s">
        <v>7815</v>
      </c>
      <c r="X6207">
        <v>6207</v>
      </c>
    </row>
    <row r="6208" spans="23:24" x14ac:dyDescent="0.25">
      <c r="W6208" t="s">
        <v>7816</v>
      </c>
      <c r="X6208">
        <v>6208</v>
      </c>
    </row>
    <row r="6209" spans="23:24" x14ac:dyDescent="0.25">
      <c r="W6209" t="s">
        <v>7817</v>
      </c>
      <c r="X6209">
        <v>6209</v>
      </c>
    </row>
    <row r="6210" spans="23:24" x14ac:dyDescent="0.25">
      <c r="W6210" t="s">
        <v>7818</v>
      </c>
      <c r="X6210">
        <v>6210</v>
      </c>
    </row>
    <row r="6211" spans="23:24" x14ac:dyDescent="0.25">
      <c r="W6211" t="s">
        <v>7819</v>
      </c>
      <c r="X6211">
        <v>6211</v>
      </c>
    </row>
    <row r="6212" spans="23:24" x14ac:dyDescent="0.25">
      <c r="W6212" t="s">
        <v>7820</v>
      </c>
      <c r="X6212">
        <v>6212</v>
      </c>
    </row>
    <row r="6213" spans="23:24" x14ac:dyDescent="0.25">
      <c r="W6213" t="s">
        <v>7821</v>
      </c>
      <c r="X6213">
        <v>6213</v>
      </c>
    </row>
    <row r="6214" spans="23:24" x14ac:dyDescent="0.25">
      <c r="W6214" t="s">
        <v>7822</v>
      </c>
      <c r="X6214">
        <v>6214</v>
      </c>
    </row>
    <row r="6215" spans="23:24" x14ac:dyDescent="0.25">
      <c r="W6215" t="s">
        <v>7823</v>
      </c>
      <c r="X6215">
        <v>6215</v>
      </c>
    </row>
    <row r="6216" spans="23:24" x14ac:dyDescent="0.25">
      <c r="W6216" t="s">
        <v>7824</v>
      </c>
      <c r="X6216">
        <v>6216</v>
      </c>
    </row>
    <row r="6217" spans="23:24" x14ac:dyDescent="0.25">
      <c r="W6217" t="s">
        <v>7825</v>
      </c>
      <c r="X6217">
        <v>6217</v>
      </c>
    </row>
    <row r="6218" spans="23:24" x14ac:dyDescent="0.25">
      <c r="W6218" t="s">
        <v>7826</v>
      </c>
      <c r="X6218">
        <v>6218</v>
      </c>
    </row>
    <row r="6219" spans="23:24" x14ac:dyDescent="0.25">
      <c r="W6219" t="s">
        <v>7827</v>
      </c>
      <c r="X6219">
        <v>6219</v>
      </c>
    </row>
    <row r="6220" spans="23:24" x14ac:dyDescent="0.25">
      <c r="W6220" t="s">
        <v>7828</v>
      </c>
      <c r="X6220">
        <v>6220</v>
      </c>
    </row>
    <row r="6221" spans="23:24" x14ac:dyDescent="0.25">
      <c r="W6221" t="s">
        <v>7829</v>
      </c>
      <c r="X6221">
        <v>6221</v>
      </c>
    </row>
    <row r="6222" spans="23:24" x14ac:dyDescent="0.25">
      <c r="W6222" t="s">
        <v>7830</v>
      </c>
      <c r="X6222">
        <v>6222</v>
      </c>
    </row>
    <row r="6223" spans="23:24" x14ac:dyDescent="0.25">
      <c r="W6223" t="s">
        <v>7831</v>
      </c>
      <c r="X6223">
        <v>6223</v>
      </c>
    </row>
    <row r="6224" spans="23:24" x14ac:dyDescent="0.25">
      <c r="W6224" t="s">
        <v>7832</v>
      </c>
      <c r="X6224">
        <v>6224</v>
      </c>
    </row>
    <row r="6225" spans="23:24" x14ac:dyDescent="0.25">
      <c r="W6225" t="s">
        <v>7833</v>
      </c>
      <c r="X6225">
        <v>6225</v>
      </c>
    </row>
    <row r="6226" spans="23:24" x14ac:dyDescent="0.25">
      <c r="W6226" t="s">
        <v>7834</v>
      </c>
      <c r="X6226">
        <v>6226</v>
      </c>
    </row>
    <row r="6227" spans="23:24" x14ac:dyDescent="0.25">
      <c r="W6227" t="s">
        <v>7835</v>
      </c>
      <c r="X6227">
        <v>6227</v>
      </c>
    </row>
    <row r="6228" spans="23:24" x14ac:dyDescent="0.25">
      <c r="W6228" t="s">
        <v>7836</v>
      </c>
      <c r="X6228">
        <v>6228</v>
      </c>
    </row>
    <row r="6229" spans="23:24" x14ac:dyDescent="0.25">
      <c r="W6229" t="s">
        <v>7837</v>
      </c>
      <c r="X6229">
        <v>6229</v>
      </c>
    </row>
    <row r="6230" spans="23:24" x14ac:dyDescent="0.25">
      <c r="W6230" t="s">
        <v>7838</v>
      </c>
      <c r="X6230">
        <v>6230</v>
      </c>
    </row>
    <row r="6231" spans="23:24" x14ac:dyDescent="0.25">
      <c r="W6231" t="s">
        <v>7839</v>
      </c>
      <c r="X6231">
        <v>6231</v>
      </c>
    </row>
    <row r="6232" spans="23:24" x14ac:dyDescent="0.25">
      <c r="W6232" t="s">
        <v>7840</v>
      </c>
      <c r="X6232">
        <v>6232</v>
      </c>
    </row>
    <row r="6233" spans="23:24" x14ac:dyDescent="0.25">
      <c r="W6233" t="s">
        <v>7841</v>
      </c>
      <c r="X6233">
        <v>6233</v>
      </c>
    </row>
    <row r="6234" spans="23:24" x14ac:dyDescent="0.25">
      <c r="W6234" t="s">
        <v>7842</v>
      </c>
      <c r="X6234">
        <v>6234</v>
      </c>
    </row>
    <row r="6235" spans="23:24" x14ac:dyDescent="0.25">
      <c r="W6235" t="s">
        <v>7843</v>
      </c>
      <c r="X6235">
        <v>6235</v>
      </c>
    </row>
    <row r="6236" spans="23:24" x14ac:dyDescent="0.25">
      <c r="W6236" t="s">
        <v>7844</v>
      </c>
      <c r="X6236">
        <v>6236</v>
      </c>
    </row>
    <row r="6237" spans="23:24" x14ac:dyDescent="0.25">
      <c r="W6237" t="s">
        <v>7845</v>
      </c>
      <c r="X6237">
        <v>6237</v>
      </c>
    </row>
    <row r="6238" spans="23:24" x14ac:dyDescent="0.25">
      <c r="W6238" t="s">
        <v>7846</v>
      </c>
      <c r="X6238">
        <v>6238</v>
      </c>
    </row>
    <row r="6239" spans="23:24" x14ac:dyDescent="0.25">
      <c r="W6239" t="s">
        <v>7847</v>
      </c>
      <c r="X6239">
        <v>6239</v>
      </c>
    </row>
    <row r="6240" spans="23:24" x14ac:dyDescent="0.25">
      <c r="W6240" t="s">
        <v>7848</v>
      </c>
      <c r="X6240">
        <v>6240</v>
      </c>
    </row>
    <row r="6241" spans="23:24" x14ac:dyDescent="0.25">
      <c r="W6241" t="s">
        <v>7849</v>
      </c>
      <c r="X6241">
        <v>6241</v>
      </c>
    </row>
    <row r="6242" spans="23:24" x14ac:dyDescent="0.25">
      <c r="W6242" t="s">
        <v>7850</v>
      </c>
      <c r="X6242">
        <v>6242</v>
      </c>
    </row>
    <row r="6243" spans="23:24" x14ac:dyDescent="0.25">
      <c r="W6243" t="s">
        <v>7851</v>
      </c>
      <c r="X6243">
        <v>6243</v>
      </c>
    </row>
    <row r="6244" spans="23:24" x14ac:dyDescent="0.25">
      <c r="W6244" t="s">
        <v>7852</v>
      </c>
      <c r="X6244">
        <v>6244</v>
      </c>
    </row>
    <row r="6245" spans="23:24" x14ac:dyDescent="0.25">
      <c r="W6245" t="s">
        <v>7853</v>
      </c>
      <c r="X6245">
        <v>6245</v>
      </c>
    </row>
    <row r="6246" spans="23:24" x14ac:dyDescent="0.25">
      <c r="W6246" t="s">
        <v>7854</v>
      </c>
      <c r="X6246">
        <v>6246</v>
      </c>
    </row>
    <row r="6247" spans="23:24" x14ac:dyDescent="0.25">
      <c r="W6247" t="s">
        <v>7855</v>
      </c>
      <c r="X6247">
        <v>6247</v>
      </c>
    </row>
    <row r="6248" spans="23:24" x14ac:dyDescent="0.25">
      <c r="W6248" t="s">
        <v>7856</v>
      </c>
      <c r="X6248">
        <v>6248</v>
      </c>
    </row>
    <row r="6249" spans="23:24" x14ac:dyDescent="0.25">
      <c r="W6249" t="s">
        <v>7857</v>
      </c>
      <c r="X6249">
        <v>6249</v>
      </c>
    </row>
    <row r="6250" spans="23:24" x14ac:dyDescent="0.25">
      <c r="W6250" t="s">
        <v>7858</v>
      </c>
      <c r="X6250">
        <v>6250</v>
      </c>
    </row>
    <row r="6251" spans="23:24" x14ac:dyDescent="0.25">
      <c r="W6251" t="s">
        <v>7859</v>
      </c>
      <c r="X6251">
        <v>6251</v>
      </c>
    </row>
    <row r="6252" spans="23:24" x14ac:dyDescent="0.25">
      <c r="W6252" t="s">
        <v>7860</v>
      </c>
      <c r="X6252">
        <v>6252</v>
      </c>
    </row>
    <row r="6253" spans="23:24" x14ac:dyDescent="0.25">
      <c r="W6253" t="s">
        <v>7861</v>
      </c>
      <c r="X6253">
        <v>6253</v>
      </c>
    </row>
    <row r="6254" spans="23:24" x14ac:dyDescent="0.25">
      <c r="W6254" t="s">
        <v>7862</v>
      </c>
      <c r="X6254">
        <v>6254</v>
      </c>
    </row>
    <row r="6255" spans="23:24" x14ac:dyDescent="0.25">
      <c r="W6255" t="s">
        <v>7863</v>
      </c>
      <c r="X6255">
        <v>6255</v>
      </c>
    </row>
    <row r="6256" spans="23:24" x14ac:dyDescent="0.25">
      <c r="W6256" t="s">
        <v>7864</v>
      </c>
      <c r="X6256">
        <v>6256</v>
      </c>
    </row>
    <row r="6257" spans="23:24" x14ac:dyDescent="0.25">
      <c r="W6257" t="s">
        <v>7865</v>
      </c>
      <c r="X6257">
        <v>6257</v>
      </c>
    </row>
    <row r="6258" spans="23:24" x14ac:dyDescent="0.25">
      <c r="W6258" t="s">
        <v>7866</v>
      </c>
      <c r="X6258">
        <v>6258</v>
      </c>
    </row>
    <row r="6259" spans="23:24" x14ac:dyDescent="0.25">
      <c r="W6259" t="s">
        <v>7867</v>
      </c>
      <c r="X6259">
        <v>6259</v>
      </c>
    </row>
    <row r="6260" spans="23:24" x14ac:dyDescent="0.25">
      <c r="W6260" t="s">
        <v>7868</v>
      </c>
      <c r="X6260">
        <v>6260</v>
      </c>
    </row>
    <row r="6261" spans="23:24" x14ac:dyDescent="0.25">
      <c r="W6261" t="s">
        <v>7869</v>
      </c>
      <c r="X6261">
        <v>6261</v>
      </c>
    </row>
    <row r="6262" spans="23:24" x14ac:dyDescent="0.25">
      <c r="W6262" t="s">
        <v>7870</v>
      </c>
      <c r="X6262">
        <v>6262</v>
      </c>
    </row>
    <row r="6263" spans="23:24" x14ac:dyDescent="0.25">
      <c r="W6263" t="s">
        <v>7871</v>
      </c>
      <c r="X6263">
        <v>6263</v>
      </c>
    </row>
    <row r="6264" spans="23:24" x14ac:dyDescent="0.25">
      <c r="W6264" t="s">
        <v>7872</v>
      </c>
      <c r="X6264">
        <v>6264</v>
      </c>
    </row>
    <row r="6265" spans="23:24" x14ac:dyDescent="0.25">
      <c r="W6265" t="s">
        <v>7873</v>
      </c>
      <c r="X6265">
        <v>6265</v>
      </c>
    </row>
    <row r="6266" spans="23:24" x14ac:dyDescent="0.25">
      <c r="W6266" t="s">
        <v>7874</v>
      </c>
      <c r="X6266">
        <v>6266</v>
      </c>
    </row>
    <row r="6267" spans="23:24" x14ac:dyDescent="0.25">
      <c r="W6267" t="s">
        <v>7875</v>
      </c>
      <c r="X6267">
        <v>6267</v>
      </c>
    </row>
    <row r="6268" spans="23:24" x14ac:dyDescent="0.25">
      <c r="W6268" t="s">
        <v>7876</v>
      </c>
      <c r="X6268">
        <v>6268</v>
      </c>
    </row>
    <row r="6269" spans="23:24" x14ac:dyDescent="0.25">
      <c r="W6269" t="s">
        <v>7877</v>
      </c>
      <c r="X6269">
        <v>6269</v>
      </c>
    </row>
    <row r="6270" spans="23:24" x14ac:dyDescent="0.25">
      <c r="W6270" t="s">
        <v>7878</v>
      </c>
      <c r="X6270">
        <v>6270</v>
      </c>
    </row>
    <row r="6271" spans="23:24" x14ac:dyDescent="0.25">
      <c r="W6271" t="s">
        <v>7879</v>
      </c>
      <c r="X6271">
        <v>6271</v>
      </c>
    </row>
    <row r="6272" spans="23:24" x14ac:dyDescent="0.25">
      <c r="W6272" t="s">
        <v>7880</v>
      </c>
      <c r="X6272">
        <v>6272</v>
      </c>
    </row>
    <row r="6273" spans="23:24" x14ac:dyDescent="0.25">
      <c r="W6273" t="s">
        <v>7881</v>
      </c>
      <c r="X6273">
        <v>6273</v>
      </c>
    </row>
    <row r="6274" spans="23:24" x14ac:dyDescent="0.25">
      <c r="W6274" t="s">
        <v>7882</v>
      </c>
      <c r="X6274">
        <v>6274</v>
      </c>
    </row>
    <row r="6275" spans="23:24" x14ac:dyDescent="0.25">
      <c r="W6275" t="s">
        <v>7883</v>
      </c>
      <c r="X6275">
        <v>6275</v>
      </c>
    </row>
    <row r="6276" spans="23:24" x14ac:dyDescent="0.25">
      <c r="W6276" t="s">
        <v>7884</v>
      </c>
      <c r="X6276">
        <v>6276</v>
      </c>
    </row>
    <row r="6277" spans="23:24" x14ac:dyDescent="0.25">
      <c r="W6277" t="s">
        <v>7885</v>
      </c>
      <c r="X6277">
        <v>6277</v>
      </c>
    </row>
    <row r="6278" spans="23:24" x14ac:dyDescent="0.25">
      <c r="W6278" t="s">
        <v>7886</v>
      </c>
      <c r="X6278">
        <v>6278</v>
      </c>
    </row>
    <row r="6279" spans="23:24" x14ac:dyDescent="0.25">
      <c r="W6279" t="s">
        <v>7887</v>
      </c>
      <c r="X6279">
        <v>6279</v>
      </c>
    </row>
    <row r="6280" spans="23:24" x14ac:dyDescent="0.25">
      <c r="W6280" t="s">
        <v>7888</v>
      </c>
      <c r="X6280">
        <v>6280</v>
      </c>
    </row>
    <row r="6281" spans="23:24" x14ac:dyDescent="0.25">
      <c r="W6281" t="s">
        <v>7889</v>
      </c>
      <c r="X6281">
        <v>6281</v>
      </c>
    </row>
    <row r="6282" spans="23:24" x14ac:dyDescent="0.25">
      <c r="W6282" t="s">
        <v>7890</v>
      </c>
      <c r="X6282">
        <v>6282</v>
      </c>
    </row>
    <row r="6283" spans="23:24" x14ac:dyDescent="0.25">
      <c r="W6283" t="s">
        <v>7891</v>
      </c>
      <c r="X6283">
        <v>6283</v>
      </c>
    </row>
    <row r="6284" spans="23:24" x14ac:dyDescent="0.25">
      <c r="W6284" t="s">
        <v>7892</v>
      </c>
      <c r="X6284">
        <v>6284</v>
      </c>
    </row>
    <row r="6285" spans="23:24" x14ac:dyDescent="0.25">
      <c r="W6285" t="s">
        <v>7893</v>
      </c>
      <c r="X6285">
        <v>6285</v>
      </c>
    </row>
    <row r="6286" spans="23:24" x14ac:dyDescent="0.25">
      <c r="W6286" t="s">
        <v>7894</v>
      </c>
      <c r="X6286">
        <v>6286</v>
      </c>
    </row>
    <row r="6287" spans="23:24" x14ac:dyDescent="0.25">
      <c r="W6287" t="s">
        <v>7895</v>
      </c>
      <c r="X6287">
        <v>6287</v>
      </c>
    </row>
    <row r="6288" spans="23:24" x14ac:dyDescent="0.25">
      <c r="W6288" t="s">
        <v>7896</v>
      </c>
      <c r="X6288">
        <v>6288</v>
      </c>
    </row>
    <row r="6289" spans="23:24" x14ac:dyDescent="0.25">
      <c r="W6289" t="s">
        <v>7897</v>
      </c>
      <c r="X6289">
        <v>6289</v>
      </c>
    </row>
    <row r="6290" spans="23:24" x14ac:dyDescent="0.25">
      <c r="W6290" t="s">
        <v>7898</v>
      </c>
      <c r="X6290">
        <v>6290</v>
      </c>
    </row>
    <row r="6291" spans="23:24" x14ac:dyDescent="0.25">
      <c r="W6291" t="s">
        <v>7899</v>
      </c>
      <c r="X6291">
        <v>6291</v>
      </c>
    </row>
    <row r="6292" spans="23:24" x14ac:dyDescent="0.25">
      <c r="W6292" t="s">
        <v>7900</v>
      </c>
      <c r="X6292">
        <v>6292</v>
      </c>
    </row>
    <row r="6293" spans="23:24" x14ac:dyDescent="0.25">
      <c r="W6293" t="s">
        <v>7901</v>
      </c>
      <c r="X6293">
        <v>6293</v>
      </c>
    </row>
    <row r="6294" spans="23:24" x14ac:dyDescent="0.25">
      <c r="W6294" t="s">
        <v>7902</v>
      </c>
      <c r="X6294">
        <v>6294</v>
      </c>
    </row>
    <row r="6295" spans="23:24" x14ac:dyDescent="0.25">
      <c r="W6295" t="s">
        <v>7903</v>
      </c>
      <c r="X6295">
        <v>6295</v>
      </c>
    </row>
    <row r="6296" spans="23:24" x14ac:dyDescent="0.25">
      <c r="W6296" t="s">
        <v>7904</v>
      </c>
      <c r="X6296">
        <v>6296</v>
      </c>
    </row>
    <row r="6297" spans="23:24" x14ac:dyDescent="0.25">
      <c r="W6297" t="s">
        <v>7905</v>
      </c>
      <c r="X6297">
        <v>6297</v>
      </c>
    </row>
    <row r="6298" spans="23:24" x14ac:dyDescent="0.25">
      <c r="W6298" t="s">
        <v>7906</v>
      </c>
      <c r="X6298">
        <v>6298</v>
      </c>
    </row>
    <row r="6299" spans="23:24" x14ac:dyDescent="0.25">
      <c r="W6299" t="s">
        <v>7907</v>
      </c>
      <c r="X6299">
        <v>6299</v>
      </c>
    </row>
    <row r="6300" spans="23:24" x14ac:dyDescent="0.25">
      <c r="W6300" t="s">
        <v>7908</v>
      </c>
      <c r="X6300">
        <v>6300</v>
      </c>
    </row>
    <row r="6301" spans="23:24" x14ac:dyDescent="0.25">
      <c r="W6301" t="s">
        <v>7909</v>
      </c>
      <c r="X6301">
        <v>6301</v>
      </c>
    </row>
    <row r="6302" spans="23:24" x14ac:dyDescent="0.25">
      <c r="W6302" t="s">
        <v>7910</v>
      </c>
      <c r="X6302">
        <v>6302</v>
      </c>
    </row>
    <row r="6303" spans="23:24" x14ac:dyDescent="0.25">
      <c r="W6303" t="s">
        <v>7911</v>
      </c>
      <c r="X6303">
        <v>6303</v>
      </c>
    </row>
    <row r="6304" spans="23:24" x14ac:dyDescent="0.25">
      <c r="W6304" t="s">
        <v>7912</v>
      </c>
      <c r="X6304">
        <v>6304</v>
      </c>
    </row>
    <row r="6305" spans="23:24" x14ac:dyDescent="0.25">
      <c r="W6305" t="s">
        <v>7913</v>
      </c>
      <c r="X6305">
        <v>6305</v>
      </c>
    </row>
    <row r="6306" spans="23:24" x14ac:dyDescent="0.25">
      <c r="W6306" t="s">
        <v>7914</v>
      </c>
      <c r="X6306">
        <v>6306</v>
      </c>
    </row>
    <row r="6307" spans="23:24" x14ac:dyDescent="0.25">
      <c r="W6307" t="s">
        <v>7915</v>
      </c>
      <c r="X6307">
        <v>6307</v>
      </c>
    </row>
    <row r="6308" spans="23:24" x14ac:dyDescent="0.25">
      <c r="W6308" t="s">
        <v>7916</v>
      </c>
      <c r="X6308">
        <v>6308</v>
      </c>
    </row>
    <row r="6309" spans="23:24" x14ac:dyDescent="0.25">
      <c r="W6309" t="s">
        <v>7917</v>
      </c>
      <c r="X6309">
        <v>6309</v>
      </c>
    </row>
    <row r="6310" spans="23:24" x14ac:dyDescent="0.25">
      <c r="W6310" t="s">
        <v>7918</v>
      </c>
      <c r="X6310">
        <v>6310</v>
      </c>
    </row>
    <row r="6311" spans="23:24" x14ac:dyDescent="0.25">
      <c r="W6311" t="s">
        <v>7919</v>
      </c>
      <c r="X6311">
        <v>6311</v>
      </c>
    </row>
    <row r="6312" spans="23:24" x14ac:dyDescent="0.25">
      <c r="W6312" t="s">
        <v>7920</v>
      </c>
      <c r="X6312">
        <v>6312</v>
      </c>
    </row>
    <row r="6313" spans="23:24" x14ac:dyDescent="0.25">
      <c r="W6313" t="s">
        <v>7921</v>
      </c>
      <c r="X6313">
        <v>6313</v>
      </c>
    </row>
    <row r="6314" spans="23:24" x14ac:dyDescent="0.25">
      <c r="W6314" t="s">
        <v>7922</v>
      </c>
      <c r="X6314">
        <v>6314</v>
      </c>
    </row>
    <row r="6315" spans="23:24" x14ac:dyDescent="0.25">
      <c r="W6315" t="s">
        <v>7923</v>
      </c>
      <c r="X6315">
        <v>6315</v>
      </c>
    </row>
    <row r="6316" spans="23:24" x14ac:dyDescent="0.25">
      <c r="W6316" t="s">
        <v>7924</v>
      </c>
      <c r="X6316">
        <v>6316</v>
      </c>
    </row>
    <row r="6317" spans="23:24" x14ac:dyDescent="0.25">
      <c r="W6317" t="s">
        <v>7925</v>
      </c>
      <c r="X6317">
        <v>6317</v>
      </c>
    </row>
    <row r="6318" spans="23:24" x14ac:dyDescent="0.25">
      <c r="W6318" t="s">
        <v>7926</v>
      </c>
      <c r="X6318">
        <v>6318</v>
      </c>
    </row>
    <row r="6319" spans="23:24" x14ac:dyDescent="0.25">
      <c r="W6319" t="s">
        <v>7927</v>
      </c>
      <c r="X6319">
        <v>6319</v>
      </c>
    </row>
    <row r="6320" spans="23:24" x14ac:dyDescent="0.25">
      <c r="W6320" t="s">
        <v>7928</v>
      </c>
      <c r="X6320">
        <v>6320</v>
      </c>
    </row>
    <row r="6321" spans="23:24" x14ac:dyDescent="0.25">
      <c r="W6321" t="s">
        <v>7929</v>
      </c>
      <c r="X6321">
        <v>6321</v>
      </c>
    </row>
    <row r="6322" spans="23:24" x14ac:dyDescent="0.25">
      <c r="W6322" t="s">
        <v>7930</v>
      </c>
      <c r="X6322">
        <v>6322</v>
      </c>
    </row>
    <row r="6323" spans="23:24" x14ac:dyDescent="0.25">
      <c r="W6323" t="s">
        <v>7931</v>
      </c>
      <c r="X6323">
        <v>6323</v>
      </c>
    </row>
    <row r="6324" spans="23:24" x14ac:dyDescent="0.25">
      <c r="W6324" t="s">
        <v>7932</v>
      </c>
      <c r="X6324">
        <v>6324</v>
      </c>
    </row>
    <row r="6325" spans="23:24" x14ac:dyDescent="0.25">
      <c r="W6325" t="s">
        <v>7933</v>
      </c>
      <c r="X6325">
        <v>6325</v>
      </c>
    </row>
    <row r="6326" spans="23:24" x14ac:dyDescent="0.25">
      <c r="W6326" t="s">
        <v>7934</v>
      </c>
      <c r="X6326">
        <v>6326</v>
      </c>
    </row>
    <row r="6327" spans="23:24" x14ac:dyDescent="0.25">
      <c r="W6327" t="s">
        <v>7935</v>
      </c>
      <c r="X6327">
        <v>6327</v>
      </c>
    </row>
    <row r="6328" spans="23:24" x14ac:dyDescent="0.25">
      <c r="W6328" t="s">
        <v>7936</v>
      </c>
      <c r="X6328">
        <v>6328</v>
      </c>
    </row>
    <row r="6329" spans="23:24" x14ac:dyDescent="0.25">
      <c r="W6329" t="s">
        <v>7937</v>
      </c>
      <c r="X6329">
        <v>6329</v>
      </c>
    </row>
    <row r="6330" spans="23:24" x14ac:dyDescent="0.25">
      <c r="W6330" t="s">
        <v>7938</v>
      </c>
      <c r="X6330">
        <v>6330</v>
      </c>
    </row>
    <row r="6331" spans="23:24" x14ac:dyDescent="0.25">
      <c r="W6331" t="s">
        <v>7939</v>
      </c>
      <c r="X6331">
        <v>6331</v>
      </c>
    </row>
    <row r="6332" spans="23:24" x14ac:dyDescent="0.25">
      <c r="W6332" t="s">
        <v>7940</v>
      </c>
      <c r="X6332">
        <v>6332</v>
      </c>
    </row>
    <row r="6333" spans="23:24" x14ac:dyDescent="0.25">
      <c r="W6333" t="s">
        <v>7941</v>
      </c>
      <c r="X6333">
        <v>6333</v>
      </c>
    </row>
    <row r="6334" spans="23:24" x14ac:dyDescent="0.25">
      <c r="W6334" t="s">
        <v>7942</v>
      </c>
      <c r="X6334">
        <v>6334</v>
      </c>
    </row>
    <row r="6335" spans="23:24" x14ac:dyDescent="0.25">
      <c r="W6335" t="s">
        <v>7943</v>
      </c>
      <c r="X6335">
        <v>6335</v>
      </c>
    </row>
    <row r="6336" spans="23:24" x14ac:dyDescent="0.25">
      <c r="W6336" t="s">
        <v>7944</v>
      </c>
      <c r="X6336">
        <v>6336</v>
      </c>
    </row>
    <row r="6337" spans="23:24" x14ac:dyDescent="0.25">
      <c r="W6337" t="s">
        <v>7945</v>
      </c>
      <c r="X6337">
        <v>6337</v>
      </c>
    </row>
    <row r="6338" spans="23:24" x14ac:dyDescent="0.25">
      <c r="W6338" t="s">
        <v>7946</v>
      </c>
      <c r="X6338">
        <v>6338</v>
      </c>
    </row>
    <row r="6339" spans="23:24" x14ac:dyDescent="0.25">
      <c r="W6339" t="s">
        <v>7947</v>
      </c>
      <c r="X6339">
        <v>6339</v>
      </c>
    </row>
    <row r="6340" spans="23:24" x14ac:dyDescent="0.25">
      <c r="W6340" t="s">
        <v>7948</v>
      </c>
      <c r="X6340">
        <v>6340</v>
      </c>
    </row>
    <row r="6341" spans="23:24" x14ac:dyDescent="0.25">
      <c r="W6341" t="s">
        <v>7949</v>
      </c>
      <c r="X6341">
        <v>6341</v>
      </c>
    </row>
    <row r="6342" spans="23:24" x14ac:dyDescent="0.25">
      <c r="W6342" t="s">
        <v>7950</v>
      </c>
      <c r="X6342">
        <v>6342</v>
      </c>
    </row>
    <row r="6343" spans="23:24" x14ac:dyDescent="0.25">
      <c r="W6343" t="s">
        <v>7951</v>
      </c>
      <c r="X6343">
        <v>6343</v>
      </c>
    </row>
    <row r="6344" spans="23:24" x14ac:dyDescent="0.25">
      <c r="W6344" t="s">
        <v>7952</v>
      </c>
      <c r="X6344">
        <v>6344</v>
      </c>
    </row>
    <row r="6345" spans="23:24" x14ac:dyDescent="0.25">
      <c r="W6345" t="s">
        <v>7953</v>
      </c>
      <c r="X6345">
        <v>6345</v>
      </c>
    </row>
    <row r="6346" spans="23:24" x14ac:dyDescent="0.25">
      <c r="W6346" t="s">
        <v>7954</v>
      </c>
      <c r="X6346">
        <v>6346</v>
      </c>
    </row>
    <row r="6347" spans="23:24" x14ac:dyDescent="0.25">
      <c r="W6347" t="s">
        <v>7955</v>
      </c>
      <c r="X6347">
        <v>6347</v>
      </c>
    </row>
    <row r="6348" spans="23:24" x14ac:dyDescent="0.25">
      <c r="W6348" t="s">
        <v>7956</v>
      </c>
      <c r="X6348">
        <v>6348</v>
      </c>
    </row>
    <row r="6349" spans="23:24" x14ac:dyDescent="0.25">
      <c r="W6349" t="s">
        <v>7957</v>
      </c>
      <c r="X6349">
        <v>6349</v>
      </c>
    </row>
    <row r="6350" spans="23:24" x14ac:dyDescent="0.25">
      <c r="W6350" t="s">
        <v>7958</v>
      </c>
      <c r="X6350">
        <v>6350</v>
      </c>
    </row>
    <row r="6351" spans="23:24" x14ac:dyDescent="0.25">
      <c r="W6351" t="s">
        <v>7959</v>
      </c>
      <c r="X6351">
        <v>6351</v>
      </c>
    </row>
    <row r="6352" spans="23:24" x14ac:dyDescent="0.25">
      <c r="W6352" t="s">
        <v>7960</v>
      </c>
      <c r="X6352">
        <v>6352</v>
      </c>
    </row>
    <row r="6353" spans="23:24" x14ac:dyDescent="0.25">
      <c r="W6353" t="s">
        <v>7961</v>
      </c>
      <c r="X6353">
        <v>6353</v>
      </c>
    </row>
    <row r="6354" spans="23:24" x14ac:dyDescent="0.25">
      <c r="W6354" t="s">
        <v>7962</v>
      </c>
      <c r="X6354">
        <v>6354</v>
      </c>
    </row>
    <row r="6355" spans="23:24" x14ac:dyDescent="0.25">
      <c r="W6355" t="s">
        <v>7963</v>
      </c>
      <c r="X6355">
        <v>6355</v>
      </c>
    </row>
    <row r="6356" spans="23:24" x14ac:dyDescent="0.25">
      <c r="W6356" t="s">
        <v>7964</v>
      </c>
      <c r="X6356">
        <v>6356</v>
      </c>
    </row>
    <row r="6357" spans="23:24" x14ac:dyDescent="0.25">
      <c r="W6357" t="s">
        <v>7965</v>
      </c>
      <c r="X6357">
        <v>6357</v>
      </c>
    </row>
    <row r="6358" spans="23:24" x14ac:dyDescent="0.25">
      <c r="W6358" t="s">
        <v>7966</v>
      </c>
      <c r="X6358">
        <v>6358</v>
      </c>
    </row>
    <row r="6359" spans="23:24" x14ac:dyDescent="0.25">
      <c r="W6359" t="s">
        <v>7967</v>
      </c>
      <c r="X6359">
        <v>6359</v>
      </c>
    </row>
    <row r="6360" spans="23:24" x14ac:dyDescent="0.25">
      <c r="W6360" t="s">
        <v>7968</v>
      </c>
      <c r="X6360">
        <v>6360</v>
      </c>
    </row>
    <row r="6361" spans="23:24" x14ac:dyDescent="0.25">
      <c r="W6361" t="s">
        <v>7969</v>
      </c>
      <c r="X6361">
        <v>6361</v>
      </c>
    </row>
    <row r="6362" spans="23:24" x14ac:dyDescent="0.25">
      <c r="W6362" t="s">
        <v>7970</v>
      </c>
      <c r="X6362">
        <v>6362</v>
      </c>
    </row>
    <row r="6363" spans="23:24" x14ac:dyDescent="0.25">
      <c r="W6363" t="s">
        <v>7971</v>
      </c>
      <c r="X6363">
        <v>6363</v>
      </c>
    </row>
    <row r="6364" spans="23:24" x14ac:dyDescent="0.25">
      <c r="W6364" t="s">
        <v>7972</v>
      </c>
      <c r="X6364">
        <v>6364</v>
      </c>
    </row>
    <row r="6365" spans="23:24" x14ac:dyDescent="0.25">
      <c r="W6365" t="s">
        <v>7973</v>
      </c>
      <c r="X6365">
        <v>6365</v>
      </c>
    </row>
    <row r="6366" spans="23:24" x14ac:dyDescent="0.25">
      <c r="W6366" t="s">
        <v>7974</v>
      </c>
      <c r="X6366">
        <v>6366</v>
      </c>
    </row>
    <row r="6367" spans="23:24" x14ac:dyDescent="0.25">
      <c r="W6367" t="s">
        <v>7975</v>
      </c>
      <c r="X6367">
        <v>6367</v>
      </c>
    </row>
    <row r="6368" spans="23:24" x14ac:dyDescent="0.25">
      <c r="W6368" t="s">
        <v>7976</v>
      </c>
      <c r="X6368">
        <v>6368</v>
      </c>
    </row>
    <row r="6369" spans="23:24" x14ac:dyDescent="0.25">
      <c r="W6369" t="s">
        <v>7977</v>
      </c>
      <c r="X6369">
        <v>6369</v>
      </c>
    </row>
    <row r="6370" spans="23:24" x14ac:dyDescent="0.25">
      <c r="W6370" t="s">
        <v>7978</v>
      </c>
      <c r="X6370">
        <v>6370</v>
      </c>
    </row>
    <row r="6371" spans="23:24" x14ac:dyDescent="0.25">
      <c r="W6371" t="s">
        <v>7979</v>
      </c>
      <c r="X6371">
        <v>6371</v>
      </c>
    </row>
    <row r="6372" spans="23:24" x14ac:dyDescent="0.25">
      <c r="W6372" t="s">
        <v>7980</v>
      </c>
      <c r="X6372">
        <v>6372</v>
      </c>
    </row>
    <row r="6373" spans="23:24" x14ac:dyDescent="0.25">
      <c r="W6373" t="s">
        <v>7981</v>
      </c>
      <c r="X6373">
        <v>6373</v>
      </c>
    </row>
    <row r="6374" spans="23:24" x14ac:dyDescent="0.25">
      <c r="W6374" t="s">
        <v>7982</v>
      </c>
      <c r="X6374">
        <v>6374</v>
      </c>
    </row>
    <row r="6375" spans="23:24" x14ac:dyDescent="0.25">
      <c r="W6375" t="s">
        <v>7983</v>
      </c>
      <c r="X6375">
        <v>6375</v>
      </c>
    </row>
    <row r="6376" spans="23:24" x14ac:dyDescent="0.25">
      <c r="W6376" t="s">
        <v>7984</v>
      </c>
      <c r="X6376">
        <v>6376</v>
      </c>
    </row>
    <row r="6377" spans="23:24" x14ac:dyDescent="0.25">
      <c r="W6377" t="s">
        <v>7985</v>
      </c>
      <c r="X6377">
        <v>6377</v>
      </c>
    </row>
    <row r="6378" spans="23:24" x14ac:dyDescent="0.25">
      <c r="W6378" t="s">
        <v>7986</v>
      </c>
      <c r="X6378">
        <v>6378</v>
      </c>
    </row>
    <row r="6379" spans="23:24" x14ac:dyDescent="0.25">
      <c r="W6379" t="s">
        <v>7987</v>
      </c>
      <c r="X6379">
        <v>6379</v>
      </c>
    </row>
    <row r="6380" spans="23:24" x14ac:dyDescent="0.25">
      <c r="W6380" t="s">
        <v>7988</v>
      </c>
      <c r="X6380">
        <v>6380</v>
      </c>
    </row>
    <row r="6381" spans="23:24" x14ac:dyDescent="0.25">
      <c r="W6381" t="s">
        <v>7989</v>
      </c>
      <c r="X6381">
        <v>6381</v>
      </c>
    </row>
    <row r="6382" spans="23:24" x14ac:dyDescent="0.25">
      <c r="W6382" t="s">
        <v>7990</v>
      </c>
      <c r="X6382">
        <v>6382</v>
      </c>
    </row>
    <row r="6383" spans="23:24" x14ac:dyDescent="0.25">
      <c r="W6383" t="s">
        <v>7991</v>
      </c>
      <c r="X6383">
        <v>6383</v>
      </c>
    </row>
    <row r="6384" spans="23:24" x14ac:dyDescent="0.25">
      <c r="W6384" t="s">
        <v>7992</v>
      </c>
      <c r="X6384">
        <v>6384</v>
      </c>
    </row>
    <row r="6385" spans="23:24" x14ac:dyDescent="0.25">
      <c r="W6385" t="s">
        <v>7993</v>
      </c>
      <c r="X6385">
        <v>6385</v>
      </c>
    </row>
    <row r="6386" spans="23:24" x14ac:dyDescent="0.25">
      <c r="W6386" t="s">
        <v>7994</v>
      </c>
      <c r="X6386">
        <v>6386</v>
      </c>
    </row>
    <row r="6387" spans="23:24" x14ac:dyDescent="0.25">
      <c r="W6387" t="s">
        <v>7995</v>
      </c>
      <c r="X6387">
        <v>6387</v>
      </c>
    </row>
    <row r="6388" spans="23:24" x14ac:dyDescent="0.25">
      <c r="W6388" t="s">
        <v>7996</v>
      </c>
      <c r="X6388">
        <v>6388</v>
      </c>
    </row>
    <row r="6389" spans="23:24" x14ac:dyDescent="0.25">
      <c r="W6389" t="s">
        <v>7997</v>
      </c>
      <c r="X6389">
        <v>6389</v>
      </c>
    </row>
    <row r="6390" spans="23:24" x14ac:dyDescent="0.25">
      <c r="W6390" t="s">
        <v>7998</v>
      </c>
      <c r="X6390">
        <v>6390</v>
      </c>
    </row>
    <row r="6391" spans="23:24" x14ac:dyDescent="0.25">
      <c r="W6391" t="s">
        <v>7999</v>
      </c>
      <c r="X6391">
        <v>6391</v>
      </c>
    </row>
    <row r="6392" spans="23:24" x14ac:dyDescent="0.25">
      <c r="W6392" t="s">
        <v>8000</v>
      </c>
      <c r="X6392">
        <v>6392</v>
      </c>
    </row>
    <row r="6393" spans="23:24" x14ac:dyDescent="0.25">
      <c r="W6393" t="s">
        <v>8001</v>
      </c>
      <c r="X6393">
        <v>6393</v>
      </c>
    </row>
    <row r="6394" spans="23:24" x14ac:dyDescent="0.25">
      <c r="W6394" t="s">
        <v>8002</v>
      </c>
      <c r="X6394">
        <v>6394</v>
      </c>
    </row>
    <row r="6395" spans="23:24" x14ac:dyDescent="0.25">
      <c r="W6395" t="s">
        <v>8003</v>
      </c>
      <c r="X6395">
        <v>6395</v>
      </c>
    </row>
    <row r="6396" spans="23:24" x14ac:dyDescent="0.25">
      <c r="W6396" t="s">
        <v>8004</v>
      </c>
      <c r="X6396">
        <v>6396</v>
      </c>
    </row>
    <row r="6397" spans="23:24" x14ac:dyDescent="0.25">
      <c r="W6397" t="s">
        <v>8005</v>
      </c>
      <c r="X6397">
        <v>6397</v>
      </c>
    </row>
    <row r="6398" spans="23:24" x14ac:dyDescent="0.25">
      <c r="W6398" t="s">
        <v>8006</v>
      </c>
      <c r="X6398">
        <v>6398</v>
      </c>
    </row>
    <row r="6399" spans="23:24" x14ac:dyDescent="0.25">
      <c r="W6399" t="s">
        <v>8007</v>
      </c>
      <c r="X6399">
        <v>6399</v>
      </c>
    </row>
    <row r="6400" spans="23:24" x14ac:dyDescent="0.25">
      <c r="W6400" t="s">
        <v>8008</v>
      </c>
      <c r="X6400">
        <v>6400</v>
      </c>
    </row>
    <row r="6401" spans="23:24" x14ac:dyDescent="0.25">
      <c r="W6401" t="s">
        <v>8009</v>
      </c>
      <c r="X6401">
        <v>6401</v>
      </c>
    </row>
    <row r="6402" spans="23:24" x14ac:dyDescent="0.25">
      <c r="W6402" t="s">
        <v>8010</v>
      </c>
      <c r="X6402">
        <v>6402</v>
      </c>
    </row>
    <row r="6403" spans="23:24" x14ac:dyDescent="0.25">
      <c r="W6403" t="s">
        <v>8011</v>
      </c>
      <c r="X6403">
        <v>6403</v>
      </c>
    </row>
    <row r="6404" spans="23:24" x14ac:dyDescent="0.25">
      <c r="W6404" t="s">
        <v>8012</v>
      </c>
      <c r="X6404">
        <v>6404</v>
      </c>
    </row>
    <row r="6405" spans="23:24" x14ac:dyDescent="0.25">
      <c r="W6405" t="s">
        <v>8013</v>
      </c>
      <c r="X6405">
        <v>6405</v>
      </c>
    </row>
    <row r="6406" spans="23:24" x14ac:dyDescent="0.25">
      <c r="W6406" t="s">
        <v>8014</v>
      </c>
      <c r="X6406">
        <v>6406</v>
      </c>
    </row>
    <row r="6407" spans="23:24" x14ac:dyDescent="0.25">
      <c r="W6407" t="s">
        <v>8015</v>
      </c>
      <c r="X6407">
        <v>6407</v>
      </c>
    </row>
    <row r="6408" spans="23:24" x14ac:dyDescent="0.25">
      <c r="W6408" t="s">
        <v>8016</v>
      </c>
      <c r="X6408">
        <v>6408</v>
      </c>
    </row>
    <row r="6409" spans="23:24" x14ac:dyDescent="0.25">
      <c r="W6409" t="s">
        <v>8017</v>
      </c>
      <c r="X6409">
        <v>6409</v>
      </c>
    </row>
    <row r="6410" spans="23:24" x14ac:dyDescent="0.25">
      <c r="W6410" t="s">
        <v>8018</v>
      </c>
      <c r="X6410">
        <v>6410</v>
      </c>
    </row>
    <row r="6411" spans="23:24" x14ac:dyDescent="0.25">
      <c r="W6411" t="s">
        <v>8019</v>
      </c>
      <c r="X6411">
        <v>6411</v>
      </c>
    </row>
    <row r="6412" spans="23:24" x14ac:dyDescent="0.25">
      <c r="W6412" t="s">
        <v>8020</v>
      </c>
      <c r="X6412">
        <v>6412</v>
      </c>
    </row>
    <row r="6413" spans="23:24" x14ac:dyDescent="0.25">
      <c r="W6413" t="s">
        <v>8021</v>
      </c>
      <c r="X6413">
        <v>6413</v>
      </c>
    </row>
    <row r="6414" spans="23:24" x14ac:dyDescent="0.25">
      <c r="W6414" t="s">
        <v>8022</v>
      </c>
      <c r="X6414">
        <v>6414</v>
      </c>
    </row>
    <row r="6415" spans="23:24" x14ac:dyDescent="0.25">
      <c r="W6415" t="s">
        <v>8023</v>
      </c>
      <c r="X6415">
        <v>6415</v>
      </c>
    </row>
    <row r="6416" spans="23:24" x14ac:dyDescent="0.25">
      <c r="W6416" t="s">
        <v>8024</v>
      </c>
      <c r="X6416">
        <v>6416</v>
      </c>
    </row>
    <row r="6417" spans="23:24" x14ac:dyDescent="0.25">
      <c r="W6417" t="s">
        <v>8025</v>
      </c>
      <c r="X6417">
        <v>6417</v>
      </c>
    </row>
    <row r="6418" spans="23:24" x14ac:dyDescent="0.25">
      <c r="W6418" t="s">
        <v>8026</v>
      </c>
      <c r="X6418">
        <v>6418</v>
      </c>
    </row>
    <row r="6419" spans="23:24" x14ac:dyDescent="0.25">
      <c r="W6419" t="s">
        <v>8027</v>
      </c>
      <c r="X6419">
        <v>6419</v>
      </c>
    </row>
    <row r="6420" spans="23:24" x14ac:dyDescent="0.25">
      <c r="W6420" t="s">
        <v>8028</v>
      </c>
      <c r="X6420">
        <v>6420</v>
      </c>
    </row>
    <row r="6421" spans="23:24" x14ac:dyDescent="0.25">
      <c r="W6421" t="s">
        <v>8029</v>
      </c>
      <c r="X6421">
        <v>6421</v>
      </c>
    </row>
    <row r="6422" spans="23:24" x14ac:dyDescent="0.25">
      <c r="W6422" t="s">
        <v>8030</v>
      </c>
      <c r="X6422">
        <v>6422</v>
      </c>
    </row>
    <row r="6423" spans="23:24" x14ac:dyDescent="0.25">
      <c r="W6423" t="s">
        <v>8031</v>
      </c>
      <c r="X6423">
        <v>6423</v>
      </c>
    </row>
    <row r="6424" spans="23:24" x14ac:dyDescent="0.25">
      <c r="W6424" t="s">
        <v>8032</v>
      </c>
      <c r="X6424">
        <v>6424</v>
      </c>
    </row>
    <row r="6425" spans="23:24" x14ac:dyDescent="0.25">
      <c r="W6425" t="s">
        <v>8033</v>
      </c>
      <c r="X6425">
        <v>6425</v>
      </c>
    </row>
    <row r="6426" spans="23:24" x14ac:dyDescent="0.25">
      <c r="W6426" t="s">
        <v>8034</v>
      </c>
      <c r="X6426">
        <v>6426</v>
      </c>
    </row>
    <row r="6427" spans="23:24" x14ac:dyDescent="0.25">
      <c r="W6427" t="s">
        <v>8035</v>
      </c>
      <c r="X6427">
        <v>6427</v>
      </c>
    </row>
    <row r="6428" spans="23:24" x14ac:dyDescent="0.25">
      <c r="W6428" t="s">
        <v>8036</v>
      </c>
      <c r="X6428">
        <v>6428</v>
      </c>
    </row>
    <row r="6429" spans="23:24" x14ac:dyDescent="0.25">
      <c r="W6429" t="s">
        <v>8037</v>
      </c>
      <c r="X6429">
        <v>6429</v>
      </c>
    </row>
    <row r="6430" spans="23:24" x14ac:dyDescent="0.25">
      <c r="W6430" t="s">
        <v>8038</v>
      </c>
      <c r="X6430">
        <v>6430</v>
      </c>
    </row>
    <row r="6431" spans="23:24" x14ac:dyDescent="0.25">
      <c r="W6431" t="s">
        <v>8039</v>
      </c>
      <c r="X6431">
        <v>6431</v>
      </c>
    </row>
    <row r="6432" spans="23:24" x14ac:dyDescent="0.25">
      <c r="W6432" t="s">
        <v>8040</v>
      </c>
      <c r="X6432">
        <v>6432</v>
      </c>
    </row>
    <row r="6433" spans="23:24" x14ac:dyDescent="0.25">
      <c r="W6433" t="s">
        <v>8041</v>
      </c>
      <c r="X6433">
        <v>6433</v>
      </c>
    </row>
    <row r="6434" spans="23:24" x14ac:dyDescent="0.25">
      <c r="W6434" t="s">
        <v>8042</v>
      </c>
      <c r="X6434">
        <v>6434</v>
      </c>
    </row>
    <row r="6435" spans="23:24" x14ac:dyDescent="0.25">
      <c r="W6435" t="s">
        <v>8043</v>
      </c>
      <c r="X6435">
        <v>6435</v>
      </c>
    </row>
    <row r="6436" spans="23:24" x14ac:dyDescent="0.25">
      <c r="W6436" t="s">
        <v>8044</v>
      </c>
      <c r="X6436">
        <v>6436</v>
      </c>
    </row>
    <row r="6437" spans="23:24" x14ac:dyDescent="0.25">
      <c r="W6437" t="s">
        <v>8045</v>
      </c>
      <c r="X6437">
        <v>6437</v>
      </c>
    </row>
    <row r="6438" spans="23:24" x14ac:dyDescent="0.25">
      <c r="W6438" t="s">
        <v>8046</v>
      </c>
      <c r="X6438">
        <v>6438</v>
      </c>
    </row>
    <row r="6439" spans="23:24" x14ac:dyDescent="0.25">
      <c r="W6439" t="s">
        <v>8047</v>
      </c>
      <c r="X6439">
        <v>6439</v>
      </c>
    </row>
    <row r="6440" spans="23:24" x14ac:dyDescent="0.25">
      <c r="W6440" t="s">
        <v>8048</v>
      </c>
      <c r="X6440">
        <v>6440</v>
      </c>
    </row>
    <row r="6441" spans="23:24" x14ac:dyDescent="0.25">
      <c r="W6441" t="s">
        <v>8049</v>
      </c>
      <c r="X6441">
        <v>6441</v>
      </c>
    </row>
    <row r="6442" spans="23:24" x14ac:dyDescent="0.25">
      <c r="W6442" t="s">
        <v>8050</v>
      </c>
      <c r="X6442">
        <v>6442</v>
      </c>
    </row>
    <row r="6443" spans="23:24" x14ac:dyDescent="0.25">
      <c r="W6443" t="s">
        <v>8051</v>
      </c>
      <c r="X6443">
        <v>6443</v>
      </c>
    </row>
    <row r="6444" spans="23:24" x14ac:dyDescent="0.25">
      <c r="W6444" t="s">
        <v>8052</v>
      </c>
      <c r="X6444">
        <v>6444</v>
      </c>
    </row>
    <row r="6445" spans="23:24" x14ac:dyDescent="0.25">
      <c r="W6445" t="s">
        <v>8053</v>
      </c>
      <c r="X6445">
        <v>6445</v>
      </c>
    </row>
    <row r="6446" spans="23:24" x14ac:dyDescent="0.25">
      <c r="W6446" t="s">
        <v>8054</v>
      </c>
      <c r="X6446">
        <v>6446</v>
      </c>
    </row>
    <row r="6447" spans="23:24" x14ac:dyDescent="0.25">
      <c r="W6447" t="s">
        <v>8055</v>
      </c>
      <c r="X6447">
        <v>6447</v>
      </c>
    </row>
    <row r="6448" spans="23:24" x14ac:dyDescent="0.25">
      <c r="W6448" t="s">
        <v>8056</v>
      </c>
      <c r="X6448">
        <v>6448</v>
      </c>
    </row>
    <row r="6449" spans="23:24" x14ac:dyDescent="0.25">
      <c r="W6449" t="s">
        <v>8057</v>
      </c>
      <c r="X6449">
        <v>6449</v>
      </c>
    </row>
    <row r="6450" spans="23:24" x14ac:dyDescent="0.25">
      <c r="W6450" t="s">
        <v>8058</v>
      </c>
      <c r="X6450">
        <v>6450</v>
      </c>
    </row>
    <row r="6451" spans="23:24" x14ac:dyDescent="0.25">
      <c r="W6451" t="s">
        <v>8059</v>
      </c>
      <c r="X6451">
        <v>6451</v>
      </c>
    </row>
    <row r="6452" spans="23:24" x14ac:dyDescent="0.25">
      <c r="W6452" t="s">
        <v>8060</v>
      </c>
      <c r="X6452">
        <v>6452</v>
      </c>
    </row>
    <row r="6453" spans="23:24" x14ac:dyDescent="0.25">
      <c r="W6453" t="s">
        <v>8061</v>
      </c>
      <c r="X6453">
        <v>6453</v>
      </c>
    </row>
    <row r="6454" spans="23:24" x14ac:dyDescent="0.25">
      <c r="W6454" t="s">
        <v>8062</v>
      </c>
      <c r="X6454">
        <v>6454</v>
      </c>
    </row>
    <row r="6455" spans="23:24" x14ac:dyDescent="0.25">
      <c r="W6455" t="s">
        <v>8063</v>
      </c>
      <c r="X6455">
        <v>6455</v>
      </c>
    </row>
    <row r="6456" spans="23:24" x14ac:dyDescent="0.25">
      <c r="W6456" t="s">
        <v>8064</v>
      </c>
      <c r="X6456">
        <v>6456</v>
      </c>
    </row>
    <row r="6457" spans="23:24" x14ac:dyDescent="0.25">
      <c r="W6457" t="s">
        <v>8065</v>
      </c>
      <c r="X6457">
        <v>6457</v>
      </c>
    </row>
    <row r="6458" spans="23:24" x14ac:dyDescent="0.25">
      <c r="W6458" t="s">
        <v>8066</v>
      </c>
      <c r="X6458">
        <v>6458</v>
      </c>
    </row>
    <row r="6459" spans="23:24" x14ac:dyDescent="0.25">
      <c r="W6459" t="s">
        <v>8067</v>
      </c>
      <c r="X6459">
        <v>6459</v>
      </c>
    </row>
    <row r="6460" spans="23:24" x14ac:dyDescent="0.25">
      <c r="W6460" t="s">
        <v>8068</v>
      </c>
      <c r="X6460">
        <v>6460</v>
      </c>
    </row>
    <row r="6461" spans="23:24" x14ac:dyDescent="0.25">
      <c r="W6461" t="s">
        <v>8069</v>
      </c>
      <c r="X6461">
        <v>6461</v>
      </c>
    </row>
    <row r="6462" spans="23:24" x14ac:dyDescent="0.25">
      <c r="W6462" t="s">
        <v>8070</v>
      </c>
      <c r="X6462">
        <v>6462</v>
      </c>
    </row>
    <row r="6463" spans="23:24" x14ac:dyDescent="0.25">
      <c r="W6463" t="s">
        <v>8071</v>
      </c>
      <c r="X6463">
        <v>6463</v>
      </c>
    </row>
    <row r="6464" spans="23:24" x14ac:dyDescent="0.25">
      <c r="W6464" t="s">
        <v>8072</v>
      </c>
      <c r="X6464">
        <v>6464</v>
      </c>
    </row>
    <row r="6465" spans="23:24" x14ac:dyDescent="0.25">
      <c r="W6465" t="s">
        <v>8073</v>
      </c>
      <c r="X6465">
        <v>6465</v>
      </c>
    </row>
    <row r="6466" spans="23:24" x14ac:dyDescent="0.25">
      <c r="W6466" t="s">
        <v>8074</v>
      </c>
      <c r="X6466">
        <v>6466</v>
      </c>
    </row>
    <row r="6467" spans="23:24" x14ac:dyDescent="0.25">
      <c r="W6467" t="s">
        <v>8075</v>
      </c>
      <c r="X6467">
        <v>6467</v>
      </c>
    </row>
    <row r="6468" spans="23:24" x14ac:dyDescent="0.25">
      <c r="W6468" t="s">
        <v>8076</v>
      </c>
      <c r="X6468">
        <v>6468</v>
      </c>
    </row>
    <row r="6469" spans="23:24" x14ac:dyDescent="0.25">
      <c r="W6469" t="s">
        <v>8077</v>
      </c>
      <c r="X6469">
        <v>6469</v>
      </c>
    </row>
    <row r="6470" spans="23:24" x14ac:dyDescent="0.25">
      <c r="W6470" t="s">
        <v>8078</v>
      </c>
      <c r="X6470">
        <v>6470</v>
      </c>
    </row>
    <row r="6471" spans="23:24" x14ac:dyDescent="0.25">
      <c r="W6471" t="s">
        <v>8079</v>
      </c>
      <c r="X6471">
        <v>6471</v>
      </c>
    </row>
    <row r="6472" spans="23:24" x14ac:dyDescent="0.25">
      <c r="W6472" t="s">
        <v>8080</v>
      </c>
      <c r="X6472">
        <v>6472</v>
      </c>
    </row>
    <row r="6473" spans="23:24" x14ac:dyDescent="0.25">
      <c r="W6473" t="s">
        <v>8081</v>
      </c>
      <c r="X6473">
        <v>6473</v>
      </c>
    </row>
    <row r="6474" spans="23:24" x14ac:dyDescent="0.25">
      <c r="W6474" t="s">
        <v>8082</v>
      </c>
      <c r="X6474">
        <v>6474</v>
      </c>
    </row>
    <row r="6475" spans="23:24" x14ac:dyDescent="0.25">
      <c r="W6475" t="s">
        <v>8083</v>
      </c>
      <c r="X6475">
        <v>6475</v>
      </c>
    </row>
    <row r="6476" spans="23:24" x14ac:dyDescent="0.25">
      <c r="W6476" t="s">
        <v>8084</v>
      </c>
      <c r="X6476">
        <v>6476</v>
      </c>
    </row>
    <row r="6477" spans="23:24" x14ac:dyDescent="0.25">
      <c r="W6477" t="s">
        <v>8085</v>
      </c>
      <c r="X6477">
        <v>6477</v>
      </c>
    </row>
    <row r="6478" spans="23:24" x14ac:dyDescent="0.25">
      <c r="W6478" t="s">
        <v>8086</v>
      </c>
      <c r="X6478">
        <v>6478</v>
      </c>
    </row>
    <row r="6479" spans="23:24" x14ac:dyDescent="0.25">
      <c r="W6479" t="s">
        <v>8087</v>
      </c>
      <c r="X6479">
        <v>6479</v>
      </c>
    </row>
    <row r="6480" spans="23:24" x14ac:dyDescent="0.25">
      <c r="W6480" t="s">
        <v>8088</v>
      </c>
      <c r="X6480">
        <v>6480</v>
      </c>
    </row>
    <row r="6481" spans="23:24" x14ac:dyDescent="0.25">
      <c r="W6481" t="s">
        <v>8089</v>
      </c>
      <c r="X6481">
        <v>6481</v>
      </c>
    </row>
    <row r="6482" spans="23:24" x14ac:dyDescent="0.25">
      <c r="W6482" t="s">
        <v>8090</v>
      </c>
      <c r="X6482">
        <v>6482</v>
      </c>
    </row>
    <row r="6483" spans="23:24" x14ac:dyDescent="0.25">
      <c r="W6483" t="s">
        <v>8091</v>
      </c>
      <c r="X6483">
        <v>6483</v>
      </c>
    </row>
    <row r="6484" spans="23:24" x14ac:dyDescent="0.25">
      <c r="W6484" t="s">
        <v>8092</v>
      </c>
      <c r="X6484">
        <v>6484</v>
      </c>
    </row>
    <row r="6485" spans="23:24" x14ac:dyDescent="0.25">
      <c r="W6485" t="s">
        <v>8093</v>
      </c>
      <c r="X6485">
        <v>6485</v>
      </c>
    </row>
    <row r="6486" spans="23:24" x14ac:dyDescent="0.25">
      <c r="W6486" t="s">
        <v>8094</v>
      </c>
      <c r="X6486">
        <v>6486</v>
      </c>
    </row>
    <row r="6487" spans="23:24" x14ac:dyDescent="0.25">
      <c r="W6487" t="s">
        <v>8095</v>
      </c>
      <c r="X6487">
        <v>6487</v>
      </c>
    </row>
    <row r="6488" spans="23:24" x14ac:dyDescent="0.25">
      <c r="W6488" t="s">
        <v>8096</v>
      </c>
      <c r="X6488">
        <v>6488</v>
      </c>
    </row>
    <row r="6489" spans="23:24" x14ac:dyDescent="0.25">
      <c r="W6489" t="s">
        <v>8097</v>
      </c>
      <c r="X6489">
        <v>6489</v>
      </c>
    </row>
    <row r="6490" spans="23:24" x14ac:dyDescent="0.25">
      <c r="W6490" t="s">
        <v>8098</v>
      </c>
      <c r="X6490">
        <v>6490</v>
      </c>
    </row>
    <row r="6491" spans="23:24" x14ac:dyDescent="0.25">
      <c r="W6491" t="s">
        <v>8099</v>
      </c>
      <c r="X6491">
        <v>6491</v>
      </c>
    </row>
    <row r="6492" spans="23:24" x14ac:dyDescent="0.25">
      <c r="W6492" t="s">
        <v>8100</v>
      </c>
      <c r="X6492">
        <v>6492</v>
      </c>
    </row>
    <row r="6493" spans="23:24" x14ac:dyDescent="0.25">
      <c r="W6493" t="s">
        <v>8101</v>
      </c>
      <c r="X6493">
        <v>6493</v>
      </c>
    </row>
    <row r="6494" spans="23:24" x14ac:dyDescent="0.25">
      <c r="W6494" t="s">
        <v>8102</v>
      </c>
      <c r="X6494">
        <v>6494</v>
      </c>
    </row>
    <row r="6495" spans="23:24" x14ac:dyDescent="0.25">
      <c r="W6495" t="s">
        <v>8103</v>
      </c>
      <c r="X6495">
        <v>6495</v>
      </c>
    </row>
    <row r="6496" spans="23:24" x14ac:dyDescent="0.25">
      <c r="W6496" t="s">
        <v>8104</v>
      </c>
      <c r="X6496">
        <v>6496</v>
      </c>
    </row>
    <row r="6497" spans="23:24" x14ac:dyDescent="0.25">
      <c r="W6497" t="s">
        <v>8105</v>
      </c>
      <c r="X6497">
        <v>6497</v>
      </c>
    </row>
    <row r="6498" spans="23:24" x14ac:dyDescent="0.25">
      <c r="W6498" t="s">
        <v>8106</v>
      </c>
      <c r="X6498">
        <v>6498</v>
      </c>
    </row>
    <row r="6499" spans="23:24" x14ac:dyDescent="0.25">
      <c r="W6499" t="s">
        <v>8107</v>
      </c>
      <c r="X6499">
        <v>6499</v>
      </c>
    </row>
    <row r="6500" spans="23:24" x14ac:dyDescent="0.25">
      <c r="W6500" t="s">
        <v>8108</v>
      </c>
      <c r="X6500">
        <v>6500</v>
      </c>
    </row>
    <row r="6501" spans="23:24" x14ac:dyDescent="0.25">
      <c r="W6501" t="s">
        <v>8109</v>
      </c>
      <c r="X6501">
        <v>6501</v>
      </c>
    </row>
    <row r="6502" spans="23:24" x14ac:dyDescent="0.25">
      <c r="W6502" t="e">
        <v>#N/A</v>
      </c>
      <c r="X6502">
        <v>6502</v>
      </c>
    </row>
    <row r="6503" spans="23:24" x14ac:dyDescent="0.25">
      <c r="W6503" t="s">
        <v>8110</v>
      </c>
      <c r="X6503">
        <v>6503</v>
      </c>
    </row>
    <row r="6504" spans="23:24" x14ac:dyDescent="0.25">
      <c r="W6504" t="s">
        <v>8111</v>
      </c>
      <c r="X6504">
        <v>6504</v>
      </c>
    </row>
    <row r="6505" spans="23:24" x14ac:dyDescent="0.25">
      <c r="W6505" t="s">
        <v>8112</v>
      </c>
      <c r="X6505">
        <v>6505</v>
      </c>
    </row>
    <row r="6506" spans="23:24" x14ac:dyDescent="0.25">
      <c r="W6506" t="s">
        <v>8113</v>
      </c>
      <c r="X6506">
        <v>6506</v>
      </c>
    </row>
    <row r="6507" spans="23:24" x14ac:dyDescent="0.25">
      <c r="W6507" t="s">
        <v>8114</v>
      </c>
      <c r="X6507">
        <v>6507</v>
      </c>
    </row>
    <row r="6508" spans="23:24" x14ac:dyDescent="0.25">
      <c r="W6508" t="s">
        <v>8115</v>
      </c>
      <c r="X6508">
        <v>6508</v>
      </c>
    </row>
    <row r="6509" spans="23:24" x14ac:dyDescent="0.25">
      <c r="W6509" t="s">
        <v>8116</v>
      </c>
      <c r="X6509">
        <v>6509</v>
      </c>
    </row>
    <row r="6510" spans="23:24" x14ac:dyDescent="0.25">
      <c r="W6510" t="s">
        <v>8117</v>
      </c>
      <c r="X6510">
        <v>6510</v>
      </c>
    </row>
    <row r="6511" spans="23:24" x14ac:dyDescent="0.25">
      <c r="W6511" t="s">
        <v>8118</v>
      </c>
      <c r="X6511">
        <v>6511</v>
      </c>
    </row>
    <row r="6512" spans="23:24" x14ac:dyDescent="0.25">
      <c r="W6512" t="s">
        <v>8119</v>
      </c>
      <c r="X6512">
        <v>6512</v>
      </c>
    </row>
    <row r="6513" spans="23:24" x14ac:dyDescent="0.25">
      <c r="W6513" t="s">
        <v>8120</v>
      </c>
      <c r="X6513">
        <v>6513</v>
      </c>
    </row>
    <row r="6514" spans="23:24" x14ac:dyDescent="0.25">
      <c r="W6514" t="s">
        <v>8121</v>
      </c>
      <c r="X6514">
        <v>6514</v>
      </c>
    </row>
    <row r="6515" spans="23:24" x14ac:dyDescent="0.25">
      <c r="W6515" t="s">
        <v>8122</v>
      </c>
      <c r="X6515">
        <v>6515</v>
      </c>
    </row>
    <row r="6516" spans="23:24" x14ac:dyDescent="0.25">
      <c r="W6516" t="s">
        <v>8123</v>
      </c>
      <c r="X6516">
        <v>6516</v>
      </c>
    </row>
    <row r="6517" spans="23:24" x14ac:dyDescent="0.25">
      <c r="W6517" t="s">
        <v>8124</v>
      </c>
      <c r="X6517">
        <v>6517</v>
      </c>
    </row>
    <row r="6518" spans="23:24" x14ac:dyDescent="0.25">
      <c r="W6518" t="s">
        <v>8125</v>
      </c>
      <c r="X6518">
        <v>6518</v>
      </c>
    </row>
    <row r="6519" spans="23:24" x14ac:dyDescent="0.25">
      <c r="W6519" t="s">
        <v>8126</v>
      </c>
      <c r="X6519">
        <v>6519</v>
      </c>
    </row>
    <row r="6520" spans="23:24" x14ac:dyDescent="0.25">
      <c r="W6520" t="s">
        <v>8127</v>
      </c>
      <c r="X6520">
        <v>6520</v>
      </c>
    </row>
    <row r="6521" spans="23:24" x14ac:dyDescent="0.25">
      <c r="W6521" t="s">
        <v>8128</v>
      </c>
      <c r="X6521">
        <v>6521</v>
      </c>
    </row>
    <row r="6522" spans="23:24" x14ac:dyDescent="0.25">
      <c r="W6522" t="s">
        <v>8129</v>
      </c>
      <c r="X6522">
        <v>6522</v>
      </c>
    </row>
    <row r="6523" spans="23:24" x14ac:dyDescent="0.25">
      <c r="W6523" t="s">
        <v>8130</v>
      </c>
      <c r="X6523">
        <v>6523</v>
      </c>
    </row>
    <row r="6524" spans="23:24" x14ac:dyDescent="0.25">
      <c r="W6524" t="s">
        <v>8131</v>
      </c>
      <c r="X6524">
        <v>6524</v>
      </c>
    </row>
    <row r="6525" spans="23:24" x14ac:dyDescent="0.25">
      <c r="W6525" t="s">
        <v>8132</v>
      </c>
      <c r="X6525">
        <v>6525</v>
      </c>
    </row>
    <row r="6526" spans="23:24" x14ac:dyDescent="0.25">
      <c r="W6526" t="s">
        <v>8133</v>
      </c>
      <c r="X6526">
        <v>6526</v>
      </c>
    </row>
    <row r="6527" spans="23:24" x14ac:dyDescent="0.25">
      <c r="W6527" t="s">
        <v>8134</v>
      </c>
      <c r="X6527">
        <v>6527</v>
      </c>
    </row>
    <row r="6528" spans="23:24" x14ac:dyDescent="0.25">
      <c r="W6528" t="s">
        <v>8135</v>
      </c>
      <c r="X6528">
        <v>6528</v>
      </c>
    </row>
    <row r="6529" spans="23:24" x14ac:dyDescent="0.25">
      <c r="W6529" t="s">
        <v>8136</v>
      </c>
      <c r="X6529">
        <v>6529</v>
      </c>
    </row>
    <row r="6530" spans="23:24" x14ac:dyDescent="0.25">
      <c r="W6530" t="s">
        <v>8137</v>
      </c>
      <c r="X6530">
        <v>6530</v>
      </c>
    </row>
    <row r="6531" spans="23:24" x14ac:dyDescent="0.25">
      <c r="W6531" t="s">
        <v>8138</v>
      </c>
      <c r="X6531">
        <v>6531</v>
      </c>
    </row>
    <row r="6532" spans="23:24" x14ac:dyDescent="0.25">
      <c r="W6532" t="s">
        <v>8139</v>
      </c>
      <c r="X6532">
        <v>6532</v>
      </c>
    </row>
    <row r="6533" spans="23:24" x14ac:dyDescent="0.25">
      <c r="W6533" t="s">
        <v>8140</v>
      </c>
      <c r="X6533">
        <v>6533</v>
      </c>
    </row>
    <row r="6534" spans="23:24" x14ac:dyDescent="0.25">
      <c r="W6534" t="s">
        <v>8141</v>
      </c>
      <c r="X6534">
        <v>6534</v>
      </c>
    </row>
    <row r="6535" spans="23:24" x14ac:dyDescent="0.25">
      <c r="W6535" t="s">
        <v>8142</v>
      </c>
      <c r="X6535">
        <v>6535</v>
      </c>
    </row>
    <row r="6536" spans="23:24" x14ac:dyDescent="0.25">
      <c r="W6536" t="s">
        <v>8143</v>
      </c>
      <c r="X6536">
        <v>6536</v>
      </c>
    </row>
    <row r="6537" spans="23:24" x14ac:dyDescent="0.25">
      <c r="W6537" t="s">
        <v>8144</v>
      </c>
      <c r="X6537">
        <v>6537</v>
      </c>
    </row>
    <row r="6538" spans="23:24" x14ac:dyDescent="0.25">
      <c r="W6538" t="s">
        <v>8145</v>
      </c>
      <c r="X6538">
        <v>6538</v>
      </c>
    </row>
    <row r="6539" spans="23:24" x14ac:dyDescent="0.25">
      <c r="W6539" t="s">
        <v>8146</v>
      </c>
      <c r="X6539">
        <v>6539</v>
      </c>
    </row>
    <row r="6540" spans="23:24" x14ac:dyDescent="0.25">
      <c r="W6540" t="s">
        <v>8147</v>
      </c>
      <c r="X6540">
        <v>6540</v>
      </c>
    </row>
    <row r="6541" spans="23:24" x14ac:dyDescent="0.25">
      <c r="W6541" t="s">
        <v>8148</v>
      </c>
      <c r="X6541">
        <v>6541</v>
      </c>
    </row>
    <row r="6542" spans="23:24" x14ac:dyDescent="0.25">
      <c r="W6542" t="s">
        <v>8149</v>
      </c>
      <c r="X6542">
        <v>6542</v>
      </c>
    </row>
    <row r="6543" spans="23:24" x14ac:dyDescent="0.25">
      <c r="W6543" t="s">
        <v>8150</v>
      </c>
      <c r="X6543">
        <v>6543</v>
      </c>
    </row>
    <row r="6544" spans="23:24" x14ac:dyDescent="0.25">
      <c r="W6544" t="s">
        <v>8151</v>
      </c>
      <c r="X6544">
        <v>6544</v>
      </c>
    </row>
    <row r="6545" spans="23:24" x14ac:dyDescent="0.25">
      <c r="W6545" t="s">
        <v>8152</v>
      </c>
      <c r="X6545">
        <v>6545</v>
      </c>
    </row>
    <row r="6546" spans="23:24" x14ac:dyDescent="0.25">
      <c r="W6546" t="s">
        <v>8153</v>
      </c>
      <c r="X6546">
        <v>6546</v>
      </c>
    </row>
    <row r="6547" spans="23:24" x14ac:dyDescent="0.25">
      <c r="W6547" t="s">
        <v>8154</v>
      </c>
      <c r="X6547">
        <v>6547</v>
      </c>
    </row>
    <row r="6548" spans="23:24" x14ac:dyDescent="0.25">
      <c r="W6548" t="s">
        <v>8155</v>
      </c>
      <c r="X6548">
        <v>6548</v>
      </c>
    </row>
    <row r="6549" spans="23:24" x14ac:dyDescent="0.25">
      <c r="W6549" t="s">
        <v>8156</v>
      </c>
      <c r="X6549">
        <v>6549</v>
      </c>
    </row>
    <row r="6550" spans="23:24" x14ac:dyDescent="0.25">
      <c r="W6550" t="s">
        <v>8157</v>
      </c>
      <c r="X6550">
        <v>6550</v>
      </c>
    </row>
    <row r="6551" spans="23:24" x14ac:dyDescent="0.25">
      <c r="W6551" t="s">
        <v>8158</v>
      </c>
      <c r="X6551">
        <v>6551</v>
      </c>
    </row>
    <row r="6552" spans="23:24" x14ac:dyDescent="0.25">
      <c r="W6552" t="s">
        <v>8159</v>
      </c>
      <c r="X6552">
        <v>6552</v>
      </c>
    </row>
    <row r="6553" spans="23:24" x14ac:dyDescent="0.25">
      <c r="W6553" t="s">
        <v>8160</v>
      </c>
      <c r="X6553">
        <v>6553</v>
      </c>
    </row>
    <row r="6554" spans="23:24" x14ac:dyDescent="0.25">
      <c r="W6554" t="s">
        <v>8161</v>
      </c>
      <c r="X6554">
        <v>6554</v>
      </c>
    </row>
    <row r="6555" spans="23:24" x14ac:dyDescent="0.25">
      <c r="W6555" t="s">
        <v>8162</v>
      </c>
      <c r="X6555">
        <v>6555</v>
      </c>
    </row>
    <row r="6556" spans="23:24" x14ac:dyDescent="0.25">
      <c r="W6556" t="s">
        <v>8163</v>
      </c>
      <c r="X6556">
        <v>6556</v>
      </c>
    </row>
    <row r="6557" spans="23:24" x14ac:dyDescent="0.25">
      <c r="W6557" t="s">
        <v>8164</v>
      </c>
      <c r="X6557">
        <v>6557</v>
      </c>
    </row>
    <row r="6558" spans="23:24" x14ac:dyDescent="0.25">
      <c r="W6558" t="s">
        <v>8165</v>
      </c>
      <c r="X6558">
        <v>6558</v>
      </c>
    </row>
    <row r="6559" spans="23:24" x14ac:dyDescent="0.25">
      <c r="W6559" t="s">
        <v>8166</v>
      </c>
      <c r="X6559">
        <v>6559</v>
      </c>
    </row>
    <row r="6560" spans="23:24" x14ac:dyDescent="0.25">
      <c r="W6560" t="s">
        <v>8167</v>
      </c>
      <c r="X6560">
        <v>6560</v>
      </c>
    </row>
    <row r="6561" spans="23:24" x14ac:dyDescent="0.25">
      <c r="W6561" t="s">
        <v>8168</v>
      </c>
      <c r="X6561">
        <v>6561</v>
      </c>
    </row>
    <row r="6562" spans="23:24" x14ac:dyDescent="0.25">
      <c r="W6562" t="s">
        <v>8169</v>
      </c>
      <c r="X6562">
        <v>6562</v>
      </c>
    </row>
    <row r="6563" spans="23:24" x14ac:dyDescent="0.25">
      <c r="W6563" t="s">
        <v>8170</v>
      </c>
      <c r="X6563">
        <v>6563</v>
      </c>
    </row>
    <row r="6564" spans="23:24" x14ac:dyDescent="0.25">
      <c r="W6564" t="s">
        <v>8171</v>
      </c>
      <c r="X6564">
        <v>6564</v>
      </c>
    </row>
    <row r="6565" spans="23:24" x14ac:dyDescent="0.25">
      <c r="W6565" t="s">
        <v>8172</v>
      </c>
      <c r="X6565">
        <v>6565</v>
      </c>
    </row>
    <row r="6566" spans="23:24" x14ac:dyDescent="0.25">
      <c r="W6566" t="s">
        <v>8173</v>
      </c>
      <c r="X6566">
        <v>6566</v>
      </c>
    </row>
    <row r="6567" spans="23:24" x14ac:dyDescent="0.25">
      <c r="W6567" t="s">
        <v>8174</v>
      </c>
      <c r="X6567">
        <v>6567</v>
      </c>
    </row>
    <row r="6568" spans="23:24" x14ac:dyDescent="0.25">
      <c r="W6568" t="s">
        <v>8175</v>
      </c>
      <c r="X6568">
        <v>6568</v>
      </c>
    </row>
    <row r="6569" spans="23:24" x14ac:dyDescent="0.25">
      <c r="W6569" t="s">
        <v>8176</v>
      </c>
      <c r="X6569">
        <v>6569</v>
      </c>
    </row>
    <row r="6570" spans="23:24" x14ac:dyDescent="0.25">
      <c r="W6570" t="s">
        <v>8177</v>
      </c>
      <c r="X6570">
        <v>6570</v>
      </c>
    </row>
    <row r="6571" spans="23:24" x14ac:dyDescent="0.25">
      <c r="W6571" t="s">
        <v>8178</v>
      </c>
      <c r="X6571">
        <v>6571</v>
      </c>
    </row>
    <row r="6572" spans="23:24" x14ac:dyDescent="0.25">
      <c r="W6572" t="s">
        <v>8179</v>
      </c>
      <c r="X6572">
        <v>6572</v>
      </c>
    </row>
    <row r="6573" spans="23:24" x14ac:dyDescent="0.25">
      <c r="W6573" t="s">
        <v>8180</v>
      </c>
      <c r="X6573">
        <v>6573</v>
      </c>
    </row>
    <row r="6574" spans="23:24" x14ac:dyDescent="0.25">
      <c r="W6574" t="s">
        <v>8181</v>
      </c>
      <c r="X6574">
        <v>6574</v>
      </c>
    </row>
    <row r="6575" spans="23:24" x14ac:dyDescent="0.25">
      <c r="W6575" t="s">
        <v>8182</v>
      </c>
      <c r="X6575">
        <v>6575</v>
      </c>
    </row>
    <row r="6576" spans="23:24" x14ac:dyDescent="0.25">
      <c r="W6576" t="s">
        <v>8183</v>
      </c>
      <c r="X6576">
        <v>6576</v>
      </c>
    </row>
    <row r="6577" spans="23:24" x14ac:dyDescent="0.25">
      <c r="W6577" t="s">
        <v>8184</v>
      </c>
      <c r="X6577">
        <v>6577</v>
      </c>
    </row>
    <row r="6578" spans="23:24" x14ac:dyDescent="0.25">
      <c r="W6578" t="s">
        <v>8185</v>
      </c>
      <c r="X6578">
        <v>6578</v>
      </c>
    </row>
    <row r="6579" spans="23:24" x14ac:dyDescent="0.25">
      <c r="W6579" t="s">
        <v>8186</v>
      </c>
      <c r="X6579">
        <v>6579</v>
      </c>
    </row>
    <row r="6580" spans="23:24" x14ac:dyDescent="0.25">
      <c r="W6580" t="s">
        <v>8187</v>
      </c>
      <c r="X6580">
        <v>6580</v>
      </c>
    </row>
    <row r="6581" spans="23:24" x14ac:dyDescent="0.25">
      <c r="W6581" t="s">
        <v>8188</v>
      </c>
      <c r="X6581">
        <v>6581</v>
      </c>
    </row>
    <row r="6582" spans="23:24" x14ac:dyDescent="0.25">
      <c r="W6582" t="s">
        <v>8189</v>
      </c>
      <c r="X6582">
        <v>6582</v>
      </c>
    </row>
    <row r="6583" spans="23:24" x14ac:dyDescent="0.25">
      <c r="W6583" t="s">
        <v>8190</v>
      </c>
      <c r="X6583">
        <v>6583</v>
      </c>
    </row>
    <row r="6584" spans="23:24" x14ac:dyDescent="0.25">
      <c r="W6584" t="s">
        <v>8191</v>
      </c>
      <c r="X6584">
        <v>6584</v>
      </c>
    </row>
    <row r="6585" spans="23:24" x14ac:dyDescent="0.25">
      <c r="W6585" t="s">
        <v>8192</v>
      </c>
      <c r="X6585">
        <v>6585</v>
      </c>
    </row>
    <row r="6586" spans="23:24" x14ac:dyDescent="0.25">
      <c r="W6586" t="s">
        <v>8193</v>
      </c>
      <c r="X6586">
        <v>6586</v>
      </c>
    </row>
    <row r="6587" spans="23:24" x14ac:dyDescent="0.25">
      <c r="W6587" t="s">
        <v>8194</v>
      </c>
      <c r="X6587">
        <v>6587</v>
      </c>
    </row>
    <row r="6588" spans="23:24" x14ac:dyDescent="0.25">
      <c r="W6588" t="s">
        <v>8195</v>
      </c>
      <c r="X6588">
        <v>6588</v>
      </c>
    </row>
    <row r="6589" spans="23:24" x14ac:dyDescent="0.25">
      <c r="W6589" t="s">
        <v>8196</v>
      </c>
      <c r="X6589">
        <v>6589</v>
      </c>
    </row>
    <row r="6590" spans="23:24" x14ac:dyDescent="0.25">
      <c r="W6590" t="s">
        <v>8197</v>
      </c>
      <c r="X6590">
        <v>6590</v>
      </c>
    </row>
    <row r="6591" spans="23:24" x14ac:dyDescent="0.25">
      <c r="W6591" t="s">
        <v>8198</v>
      </c>
      <c r="X6591">
        <v>6591</v>
      </c>
    </row>
    <row r="6592" spans="23:24" x14ac:dyDescent="0.25">
      <c r="W6592" t="s">
        <v>8199</v>
      </c>
      <c r="X6592">
        <v>6592</v>
      </c>
    </row>
    <row r="6593" spans="23:24" x14ac:dyDescent="0.25">
      <c r="W6593" t="s">
        <v>8200</v>
      </c>
      <c r="X6593">
        <v>6593</v>
      </c>
    </row>
    <row r="6594" spans="23:24" x14ac:dyDescent="0.25">
      <c r="W6594" t="s">
        <v>8201</v>
      </c>
      <c r="X6594">
        <v>6594</v>
      </c>
    </row>
    <row r="6595" spans="23:24" x14ac:dyDescent="0.25">
      <c r="W6595" t="s">
        <v>8202</v>
      </c>
      <c r="X6595">
        <v>6595</v>
      </c>
    </row>
    <row r="6596" spans="23:24" x14ac:dyDescent="0.25">
      <c r="W6596" t="s">
        <v>8203</v>
      </c>
      <c r="X6596">
        <v>6596</v>
      </c>
    </row>
    <row r="6597" spans="23:24" x14ac:dyDescent="0.25">
      <c r="W6597" t="s">
        <v>8204</v>
      </c>
      <c r="X6597">
        <v>6597</v>
      </c>
    </row>
    <row r="6598" spans="23:24" x14ac:dyDescent="0.25">
      <c r="W6598" t="s">
        <v>8205</v>
      </c>
      <c r="X6598">
        <v>6598</v>
      </c>
    </row>
    <row r="6599" spans="23:24" x14ac:dyDescent="0.25">
      <c r="W6599" t="s">
        <v>8206</v>
      </c>
      <c r="X6599">
        <v>6599</v>
      </c>
    </row>
    <row r="6600" spans="23:24" x14ac:dyDescent="0.25">
      <c r="W6600" t="s">
        <v>8207</v>
      </c>
      <c r="X6600">
        <v>6600</v>
      </c>
    </row>
    <row r="6601" spans="23:24" x14ac:dyDescent="0.25">
      <c r="W6601" t="s">
        <v>8208</v>
      </c>
      <c r="X6601">
        <v>6601</v>
      </c>
    </row>
    <row r="6602" spans="23:24" x14ac:dyDescent="0.25">
      <c r="W6602" t="s">
        <v>8209</v>
      </c>
      <c r="X6602">
        <v>6602</v>
      </c>
    </row>
    <row r="6603" spans="23:24" x14ac:dyDescent="0.25">
      <c r="W6603" t="s">
        <v>8210</v>
      </c>
      <c r="X6603">
        <v>6603</v>
      </c>
    </row>
    <row r="6604" spans="23:24" x14ac:dyDescent="0.25">
      <c r="W6604" t="s">
        <v>8211</v>
      </c>
      <c r="X6604">
        <v>6604</v>
      </c>
    </row>
    <row r="6605" spans="23:24" x14ac:dyDescent="0.25">
      <c r="W6605" t="s">
        <v>8212</v>
      </c>
      <c r="X6605">
        <v>6605</v>
      </c>
    </row>
    <row r="6606" spans="23:24" x14ac:dyDescent="0.25">
      <c r="W6606" t="s">
        <v>8213</v>
      </c>
      <c r="X6606">
        <v>6606</v>
      </c>
    </row>
    <row r="6607" spans="23:24" x14ac:dyDescent="0.25">
      <c r="W6607" t="s">
        <v>8214</v>
      </c>
      <c r="X6607">
        <v>6607</v>
      </c>
    </row>
    <row r="6608" spans="23:24" x14ac:dyDescent="0.25">
      <c r="W6608" t="s">
        <v>8215</v>
      </c>
      <c r="X6608">
        <v>6608</v>
      </c>
    </row>
    <row r="6609" spans="23:24" x14ac:dyDescent="0.25">
      <c r="W6609" t="s">
        <v>8216</v>
      </c>
      <c r="X6609">
        <v>6609</v>
      </c>
    </row>
    <row r="6610" spans="23:24" x14ac:dyDescent="0.25">
      <c r="W6610" t="s">
        <v>8217</v>
      </c>
      <c r="X6610">
        <v>6610</v>
      </c>
    </row>
    <row r="6611" spans="23:24" x14ac:dyDescent="0.25">
      <c r="W6611" t="s">
        <v>8218</v>
      </c>
      <c r="X6611">
        <v>6611</v>
      </c>
    </row>
    <row r="6612" spans="23:24" x14ac:dyDescent="0.25">
      <c r="W6612" t="s">
        <v>8219</v>
      </c>
      <c r="X6612">
        <v>6612</v>
      </c>
    </row>
    <row r="6613" spans="23:24" x14ac:dyDescent="0.25">
      <c r="W6613" t="s">
        <v>8220</v>
      </c>
      <c r="X6613">
        <v>6613</v>
      </c>
    </row>
    <row r="6614" spans="23:24" x14ac:dyDescent="0.25">
      <c r="W6614" t="s">
        <v>8221</v>
      </c>
      <c r="X6614">
        <v>6614</v>
      </c>
    </row>
    <row r="6615" spans="23:24" x14ac:dyDescent="0.25">
      <c r="W6615" t="s">
        <v>8222</v>
      </c>
      <c r="X6615">
        <v>6615</v>
      </c>
    </row>
    <row r="6616" spans="23:24" x14ac:dyDescent="0.25">
      <c r="W6616" t="s">
        <v>8223</v>
      </c>
      <c r="X6616">
        <v>6616</v>
      </c>
    </row>
    <row r="6617" spans="23:24" x14ac:dyDescent="0.25">
      <c r="W6617" t="s">
        <v>8224</v>
      </c>
      <c r="X6617">
        <v>6617</v>
      </c>
    </row>
    <row r="6618" spans="23:24" x14ac:dyDescent="0.25">
      <c r="W6618" t="s">
        <v>8225</v>
      </c>
      <c r="X6618">
        <v>6618</v>
      </c>
    </row>
    <row r="6619" spans="23:24" x14ac:dyDescent="0.25">
      <c r="W6619" t="s">
        <v>8226</v>
      </c>
      <c r="X6619">
        <v>6619</v>
      </c>
    </row>
    <row r="6620" spans="23:24" x14ac:dyDescent="0.25">
      <c r="W6620" t="s">
        <v>8227</v>
      </c>
      <c r="X6620">
        <v>6620</v>
      </c>
    </row>
    <row r="6621" spans="23:24" x14ac:dyDescent="0.25">
      <c r="W6621" t="s">
        <v>8228</v>
      </c>
      <c r="X6621">
        <v>6621</v>
      </c>
    </row>
    <row r="6622" spans="23:24" x14ac:dyDescent="0.25">
      <c r="W6622" t="s">
        <v>8229</v>
      </c>
      <c r="X6622">
        <v>6622</v>
      </c>
    </row>
    <row r="6623" spans="23:24" x14ac:dyDescent="0.25">
      <c r="W6623" t="s">
        <v>8230</v>
      </c>
      <c r="X6623">
        <v>6623</v>
      </c>
    </row>
    <row r="6624" spans="23:24" x14ac:dyDescent="0.25">
      <c r="W6624" t="s">
        <v>8231</v>
      </c>
      <c r="X6624">
        <v>6624</v>
      </c>
    </row>
    <row r="6625" spans="23:24" x14ac:dyDescent="0.25">
      <c r="W6625" t="s">
        <v>8232</v>
      </c>
      <c r="X6625">
        <v>6625</v>
      </c>
    </row>
    <row r="6626" spans="23:24" x14ac:dyDescent="0.25">
      <c r="W6626" t="s">
        <v>8233</v>
      </c>
      <c r="X6626">
        <v>6626</v>
      </c>
    </row>
    <row r="6627" spans="23:24" x14ac:dyDescent="0.25">
      <c r="W6627" t="s">
        <v>8234</v>
      </c>
      <c r="X6627">
        <v>6627</v>
      </c>
    </row>
    <row r="6628" spans="23:24" x14ac:dyDescent="0.25">
      <c r="W6628" t="s">
        <v>8235</v>
      </c>
      <c r="X6628">
        <v>6628</v>
      </c>
    </row>
    <row r="6629" spans="23:24" x14ac:dyDescent="0.25">
      <c r="W6629" t="s">
        <v>8236</v>
      </c>
      <c r="X6629">
        <v>6629</v>
      </c>
    </row>
    <row r="6630" spans="23:24" x14ac:dyDescent="0.25">
      <c r="W6630" t="s">
        <v>8237</v>
      </c>
      <c r="X6630">
        <v>6630</v>
      </c>
    </row>
    <row r="6631" spans="23:24" x14ac:dyDescent="0.25">
      <c r="W6631" t="s">
        <v>8238</v>
      </c>
      <c r="X6631">
        <v>6631</v>
      </c>
    </row>
    <row r="6632" spans="23:24" x14ac:dyDescent="0.25">
      <c r="W6632" t="s">
        <v>8239</v>
      </c>
      <c r="X6632">
        <v>6632</v>
      </c>
    </row>
    <row r="6633" spans="23:24" x14ac:dyDescent="0.25">
      <c r="W6633" t="s">
        <v>8240</v>
      </c>
      <c r="X6633">
        <v>6633</v>
      </c>
    </row>
    <row r="6634" spans="23:24" x14ac:dyDescent="0.25">
      <c r="W6634" t="s">
        <v>8241</v>
      </c>
      <c r="X6634">
        <v>6634</v>
      </c>
    </row>
    <row r="6635" spans="23:24" x14ac:dyDescent="0.25">
      <c r="W6635" t="s">
        <v>8242</v>
      </c>
      <c r="X6635">
        <v>6635</v>
      </c>
    </row>
    <row r="6636" spans="23:24" x14ac:dyDescent="0.25">
      <c r="W6636" t="s">
        <v>8243</v>
      </c>
      <c r="X6636">
        <v>6636</v>
      </c>
    </row>
    <row r="6637" spans="23:24" x14ac:dyDescent="0.25">
      <c r="W6637" t="s">
        <v>8244</v>
      </c>
      <c r="X6637">
        <v>6637</v>
      </c>
    </row>
    <row r="6638" spans="23:24" x14ac:dyDescent="0.25">
      <c r="W6638" t="s">
        <v>8245</v>
      </c>
      <c r="X6638">
        <v>6638</v>
      </c>
    </row>
    <row r="6639" spans="23:24" x14ac:dyDescent="0.25">
      <c r="W6639" t="s">
        <v>8246</v>
      </c>
      <c r="X6639">
        <v>6639</v>
      </c>
    </row>
    <row r="6640" spans="23:24" x14ac:dyDescent="0.25">
      <c r="W6640" t="s">
        <v>8247</v>
      </c>
      <c r="X6640">
        <v>6640</v>
      </c>
    </row>
    <row r="6641" spans="23:24" x14ac:dyDescent="0.25">
      <c r="W6641" t="s">
        <v>8248</v>
      </c>
      <c r="X6641">
        <v>6641</v>
      </c>
    </row>
    <row r="6642" spans="23:24" x14ac:dyDescent="0.25">
      <c r="W6642" t="s">
        <v>8249</v>
      </c>
      <c r="X6642">
        <v>6642</v>
      </c>
    </row>
    <row r="6643" spans="23:24" x14ac:dyDescent="0.25">
      <c r="W6643" t="s">
        <v>8250</v>
      </c>
      <c r="X6643">
        <v>6643</v>
      </c>
    </row>
    <row r="6644" spans="23:24" x14ac:dyDescent="0.25">
      <c r="W6644" t="s">
        <v>8251</v>
      </c>
      <c r="X6644">
        <v>6644</v>
      </c>
    </row>
    <row r="6645" spans="23:24" x14ac:dyDescent="0.25">
      <c r="W6645" t="s">
        <v>8252</v>
      </c>
      <c r="X6645">
        <v>6645</v>
      </c>
    </row>
    <row r="6646" spans="23:24" x14ac:dyDescent="0.25">
      <c r="W6646" t="s">
        <v>8253</v>
      </c>
      <c r="X6646">
        <v>6646</v>
      </c>
    </row>
    <row r="6647" spans="23:24" x14ac:dyDescent="0.25">
      <c r="W6647" t="s">
        <v>8254</v>
      </c>
      <c r="X6647">
        <v>6647</v>
      </c>
    </row>
    <row r="6648" spans="23:24" x14ac:dyDescent="0.25">
      <c r="W6648" t="s">
        <v>8255</v>
      </c>
      <c r="X6648">
        <v>6648</v>
      </c>
    </row>
    <row r="6649" spans="23:24" x14ac:dyDescent="0.25">
      <c r="W6649" t="s">
        <v>8256</v>
      </c>
      <c r="X6649">
        <v>6649</v>
      </c>
    </row>
    <row r="6650" spans="23:24" x14ac:dyDescent="0.25">
      <c r="W6650" t="s">
        <v>8257</v>
      </c>
      <c r="X6650">
        <v>6650</v>
      </c>
    </row>
    <row r="6651" spans="23:24" x14ac:dyDescent="0.25">
      <c r="W6651" t="s">
        <v>8258</v>
      </c>
      <c r="X6651">
        <v>6651</v>
      </c>
    </row>
    <row r="6652" spans="23:24" x14ac:dyDescent="0.25">
      <c r="W6652" t="s">
        <v>8259</v>
      </c>
      <c r="X6652">
        <v>6652</v>
      </c>
    </row>
    <row r="6653" spans="23:24" x14ac:dyDescent="0.25">
      <c r="W6653" t="s">
        <v>8260</v>
      </c>
      <c r="X6653">
        <v>6653</v>
      </c>
    </row>
    <row r="6654" spans="23:24" x14ac:dyDescent="0.25">
      <c r="W6654" t="s">
        <v>8261</v>
      </c>
      <c r="X6654">
        <v>6654</v>
      </c>
    </row>
    <row r="6655" spans="23:24" x14ac:dyDescent="0.25">
      <c r="W6655" t="s">
        <v>8262</v>
      </c>
      <c r="X6655">
        <v>6655</v>
      </c>
    </row>
    <row r="6656" spans="23:24" x14ac:dyDescent="0.25">
      <c r="W6656" t="s">
        <v>8263</v>
      </c>
      <c r="X6656">
        <v>6656</v>
      </c>
    </row>
    <row r="6657" spans="23:24" x14ac:dyDescent="0.25">
      <c r="W6657" t="s">
        <v>8264</v>
      </c>
      <c r="X6657">
        <v>6657</v>
      </c>
    </row>
    <row r="6658" spans="23:24" x14ac:dyDescent="0.25">
      <c r="W6658" t="s">
        <v>8265</v>
      </c>
      <c r="X6658">
        <v>6658</v>
      </c>
    </row>
    <row r="6659" spans="23:24" x14ac:dyDescent="0.25">
      <c r="W6659" t="s">
        <v>8266</v>
      </c>
      <c r="X6659">
        <v>6659</v>
      </c>
    </row>
    <row r="6660" spans="23:24" x14ac:dyDescent="0.25">
      <c r="W6660" t="s">
        <v>8267</v>
      </c>
      <c r="X6660">
        <v>6660</v>
      </c>
    </row>
    <row r="6661" spans="23:24" x14ac:dyDescent="0.25">
      <c r="W6661" t="s">
        <v>8268</v>
      </c>
      <c r="X6661">
        <v>6661</v>
      </c>
    </row>
    <row r="6662" spans="23:24" x14ac:dyDescent="0.25">
      <c r="W6662" t="s">
        <v>8269</v>
      </c>
      <c r="X6662">
        <v>6662</v>
      </c>
    </row>
    <row r="6663" spans="23:24" x14ac:dyDescent="0.25">
      <c r="W6663" t="s">
        <v>8270</v>
      </c>
      <c r="X6663">
        <v>6663</v>
      </c>
    </row>
    <row r="6664" spans="23:24" x14ac:dyDescent="0.25">
      <c r="W6664" t="s">
        <v>8271</v>
      </c>
      <c r="X6664">
        <v>6664</v>
      </c>
    </row>
    <row r="6665" spans="23:24" x14ac:dyDescent="0.25">
      <c r="W6665" t="s">
        <v>8272</v>
      </c>
      <c r="X6665">
        <v>6665</v>
      </c>
    </row>
    <row r="6666" spans="23:24" x14ac:dyDescent="0.25">
      <c r="W6666" t="s">
        <v>8273</v>
      </c>
      <c r="X6666">
        <v>6666</v>
      </c>
    </row>
    <row r="6667" spans="23:24" x14ac:dyDescent="0.25">
      <c r="W6667" t="s">
        <v>8274</v>
      </c>
      <c r="X6667">
        <v>6667</v>
      </c>
    </row>
    <row r="6668" spans="23:24" x14ac:dyDescent="0.25">
      <c r="W6668" t="s">
        <v>8275</v>
      </c>
      <c r="X6668">
        <v>6668</v>
      </c>
    </row>
    <row r="6669" spans="23:24" x14ac:dyDescent="0.25">
      <c r="W6669" t="s">
        <v>8276</v>
      </c>
      <c r="X6669">
        <v>6669</v>
      </c>
    </row>
    <row r="6670" spans="23:24" x14ac:dyDescent="0.25">
      <c r="W6670" t="s">
        <v>8277</v>
      </c>
      <c r="X6670">
        <v>6670</v>
      </c>
    </row>
    <row r="6671" spans="23:24" x14ac:dyDescent="0.25">
      <c r="W6671" t="s">
        <v>8278</v>
      </c>
      <c r="X6671">
        <v>6671</v>
      </c>
    </row>
    <row r="6672" spans="23:24" x14ac:dyDescent="0.25">
      <c r="W6672" t="s">
        <v>8279</v>
      </c>
      <c r="X6672">
        <v>6672</v>
      </c>
    </row>
    <row r="6673" spans="23:24" x14ac:dyDescent="0.25">
      <c r="W6673" t="s">
        <v>8280</v>
      </c>
      <c r="X6673">
        <v>6673</v>
      </c>
    </row>
    <row r="6674" spans="23:24" x14ac:dyDescent="0.25">
      <c r="W6674" t="s">
        <v>8281</v>
      </c>
      <c r="X6674">
        <v>6674</v>
      </c>
    </row>
    <row r="6675" spans="23:24" x14ac:dyDescent="0.25">
      <c r="W6675" t="s">
        <v>8282</v>
      </c>
      <c r="X6675">
        <v>6675</v>
      </c>
    </row>
    <row r="6676" spans="23:24" x14ac:dyDescent="0.25">
      <c r="W6676" t="s">
        <v>8283</v>
      </c>
      <c r="X6676">
        <v>6676</v>
      </c>
    </row>
    <row r="6677" spans="23:24" x14ac:dyDescent="0.25">
      <c r="W6677" t="s">
        <v>8284</v>
      </c>
      <c r="X6677">
        <v>6677</v>
      </c>
    </row>
    <row r="6678" spans="23:24" x14ac:dyDescent="0.25">
      <c r="W6678" t="s">
        <v>8285</v>
      </c>
      <c r="X6678">
        <v>6678</v>
      </c>
    </row>
    <row r="6679" spans="23:24" x14ac:dyDescent="0.25">
      <c r="W6679" t="s">
        <v>8286</v>
      </c>
      <c r="X6679">
        <v>6679</v>
      </c>
    </row>
    <row r="6680" spans="23:24" x14ac:dyDescent="0.25">
      <c r="W6680" t="s">
        <v>8287</v>
      </c>
      <c r="X6680">
        <v>6680</v>
      </c>
    </row>
    <row r="6681" spans="23:24" x14ac:dyDescent="0.25">
      <c r="W6681" t="s">
        <v>8288</v>
      </c>
      <c r="X6681">
        <v>6681</v>
      </c>
    </row>
    <row r="6682" spans="23:24" x14ac:dyDescent="0.25">
      <c r="W6682" t="s">
        <v>8289</v>
      </c>
      <c r="X6682">
        <v>6682</v>
      </c>
    </row>
    <row r="6683" spans="23:24" x14ac:dyDescent="0.25">
      <c r="W6683" t="s">
        <v>8290</v>
      </c>
      <c r="X6683">
        <v>6683</v>
      </c>
    </row>
    <row r="6684" spans="23:24" x14ac:dyDescent="0.25">
      <c r="W6684" t="s">
        <v>8291</v>
      </c>
      <c r="X6684">
        <v>6684</v>
      </c>
    </row>
    <row r="6685" spans="23:24" x14ac:dyDescent="0.25">
      <c r="W6685" t="s">
        <v>8292</v>
      </c>
      <c r="X6685">
        <v>6685</v>
      </c>
    </row>
    <row r="6686" spans="23:24" x14ac:dyDescent="0.25">
      <c r="W6686" t="s">
        <v>8293</v>
      </c>
      <c r="X6686">
        <v>6686</v>
      </c>
    </row>
    <row r="6687" spans="23:24" x14ac:dyDescent="0.25">
      <c r="W6687" t="s">
        <v>8294</v>
      </c>
      <c r="X6687">
        <v>6687</v>
      </c>
    </row>
    <row r="6688" spans="23:24" x14ac:dyDescent="0.25">
      <c r="W6688" t="s">
        <v>8295</v>
      </c>
      <c r="X6688">
        <v>6688</v>
      </c>
    </row>
    <row r="6689" spans="23:24" x14ac:dyDescent="0.25">
      <c r="W6689" t="s">
        <v>8296</v>
      </c>
      <c r="X6689">
        <v>6689</v>
      </c>
    </row>
    <row r="6690" spans="23:24" x14ac:dyDescent="0.25">
      <c r="W6690" t="s">
        <v>8297</v>
      </c>
      <c r="X6690">
        <v>6690</v>
      </c>
    </row>
    <row r="6691" spans="23:24" x14ac:dyDescent="0.25">
      <c r="W6691" t="s">
        <v>8298</v>
      </c>
      <c r="X6691">
        <v>6691</v>
      </c>
    </row>
    <row r="6692" spans="23:24" x14ac:dyDescent="0.25">
      <c r="W6692" t="s">
        <v>8299</v>
      </c>
      <c r="X6692">
        <v>6692</v>
      </c>
    </row>
    <row r="6693" spans="23:24" x14ac:dyDescent="0.25">
      <c r="W6693" t="s">
        <v>8300</v>
      </c>
      <c r="X6693">
        <v>6693</v>
      </c>
    </row>
    <row r="6694" spans="23:24" x14ac:dyDescent="0.25">
      <c r="W6694" t="s">
        <v>8301</v>
      </c>
      <c r="X6694">
        <v>6694</v>
      </c>
    </row>
    <row r="6695" spans="23:24" x14ac:dyDescent="0.25">
      <c r="W6695" t="s">
        <v>8302</v>
      </c>
      <c r="X6695">
        <v>6695</v>
      </c>
    </row>
    <row r="6696" spans="23:24" x14ac:dyDescent="0.25">
      <c r="W6696" t="s">
        <v>8303</v>
      </c>
      <c r="X6696">
        <v>6696</v>
      </c>
    </row>
    <row r="6697" spans="23:24" x14ac:dyDescent="0.25">
      <c r="W6697" t="s">
        <v>8304</v>
      </c>
      <c r="X6697">
        <v>6697</v>
      </c>
    </row>
    <row r="6698" spans="23:24" x14ac:dyDescent="0.25">
      <c r="W6698" t="s">
        <v>8305</v>
      </c>
      <c r="X6698">
        <v>6698</v>
      </c>
    </row>
    <row r="6699" spans="23:24" x14ac:dyDescent="0.25">
      <c r="W6699" t="s">
        <v>8306</v>
      </c>
      <c r="X6699">
        <v>6699</v>
      </c>
    </row>
    <row r="6700" spans="23:24" x14ac:dyDescent="0.25">
      <c r="W6700" t="s">
        <v>8307</v>
      </c>
      <c r="X6700">
        <v>6700</v>
      </c>
    </row>
    <row r="6701" spans="23:24" x14ac:dyDescent="0.25">
      <c r="W6701" t="s">
        <v>8308</v>
      </c>
      <c r="X6701">
        <v>6701</v>
      </c>
    </row>
    <row r="6702" spans="23:24" x14ac:dyDescent="0.25">
      <c r="W6702" t="s">
        <v>8309</v>
      </c>
      <c r="X6702">
        <v>6702</v>
      </c>
    </row>
    <row r="6703" spans="23:24" x14ac:dyDescent="0.25">
      <c r="W6703" t="s">
        <v>8310</v>
      </c>
      <c r="X6703">
        <v>6703</v>
      </c>
    </row>
    <row r="6704" spans="23:24" x14ac:dyDescent="0.25">
      <c r="W6704" t="s">
        <v>8311</v>
      </c>
      <c r="X6704">
        <v>6704</v>
      </c>
    </row>
    <row r="6705" spans="23:24" x14ac:dyDescent="0.25">
      <c r="W6705" t="s">
        <v>8312</v>
      </c>
      <c r="X6705">
        <v>6705</v>
      </c>
    </row>
    <row r="6706" spans="23:24" x14ac:dyDescent="0.25">
      <c r="W6706" t="s">
        <v>8313</v>
      </c>
      <c r="X6706">
        <v>6706</v>
      </c>
    </row>
  </sheetData>
  <sheetProtection algorithmName="SHA-512" hashValue="S9WsLj1jakTZOWI3x9sNWAULaL3ogCfwFebbzrEc6Hr8u07wS945yfu2BDX7bTlGom91I+zuI9V50Gx+oLYAFQ==" saltValue="Du1Ma/N2F5B6hDD1P2XZqw==" spinCount="100000" sheet="1" objects="1" scenarios="1"/>
  <mergeCells count="6">
    <mergeCell ref="G1:G2"/>
    <mergeCell ref="A1:A2"/>
    <mergeCell ref="B1:C1"/>
    <mergeCell ref="D1:D2"/>
    <mergeCell ref="E1:E2"/>
    <mergeCell ref="F1:F2"/>
  </mergeCells>
  <conditionalFormatting sqref="AH2:AI233">
    <cfRule type="expression" dxfId="23" priority="53">
      <formula>N2:$BJ$233="Inactiva"</formula>
    </cfRule>
  </conditionalFormatting>
  <conditionalFormatting sqref="AL2:AM233">
    <cfRule type="expression" dxfId="22" priority="54">
      <formula>N2:$BN$233="Inactiva"</formula>
    </cfRule>
  </conditionalFormatting>
  <conditionalFormatting sqref="AT2:AU233">
    <cfRule type="expression" dxfId="21" priority="55">
      <formula>N2:$BV$233="Inactiva"</formula>
    </cfRule>
  </conditionalFormatting>
  <conditionalFormatting sqref="AV2:AV107">
    <cfRule type="expression" dxfId="20" priority="30">
      <formula>$N2:BV$233="Inactiva"</formula>
    </cfRule>
  </conditionalFormatting>
  <conditionalFormatting sqref="AW2:AW107">
    <cfRule type="expression" dxfId="19" priority="35">
      <formula>$N2:BX$233="Inactiva"</formula>
    </cfRule>
  </conditionalFormatting>
  <conditionalFormatting sqref="BD2:BD3">
    <cfRule type="expression" dxfId="18" priority="144">
      <formula>$N13:BY$233="Inactiva"</formula>
    </cfRule>
  </conditionalFormatting>
  <conditionalFormatting sqref="BL2 AP2:AP3 BH2:BH21 CY2:CY107 BL6 BL17">
    <cfRule type="expression" dxfId="17" priority="1">
      <formula>$N2:BC$233="Inactiva"</formula>
    </cfRule>
  </conditionalFormatting>
  <conditionalFormatting sqref="BN2">
    <cfRule type="expression" dxfId="16" priority="184">
      <formula>$N20:BY$233="Inactiva"</formula>
    </cfRule>
  </conditionalFormatting>
  <conditionalFormatting sqref="BP2">
    <cfRule type="expression" dxfId="15" priority="69">
      <formula>$N3:BY$233="Inactiva"</formula>
    </cfRule>
  </conditionalFormatting>
  <conditionalFormatting sqref="BR2">
    <cfRule type="expression" dxfId="14" priority="93">
      <formula>$N7:BY$233="Inactiva"</formula>
    </cfRule>
  </conditionalFormatting>
  <conditionalFormatting sqref="BT2">
    <cfRule type="expression" dxfId="13" priority="77">
      <formula>$N4:BY$233="Inactiva"</formula>
    </cfRule>
  </conditionalFormatting>
  <conditionalFormatting sqref="BV2">
    <cfRule type="expression" dxfId="12" priority="102">
      <formula>$N8:BY$233="Inactiva"</formula>
    </cfRule>
  </conditionalFormatting>
  <conditionalFormatting sqref="BX2">
    <cfRule type="expression" dxfId="11" priority="111">
      <formula>$N9:BY$233="Inactiva"</formula>
    </cfRule>
  </conditionalFormatting>
  <conditionalFormatting sqref="CD2">
    <cfRule type="expression" dxfId="10" priority="127">
      <formula>$N11:BY$233="Inactiva"</formula>
    </cfRule>
  </conditionalFormatting>
  <conditionalFormatting sqref="CF2">
    <cfRule type="expression" dxfId="9" priority="135">
      <formula>$N12:BY$233="Inactiva"</formula>
    </cfRule>
  </conditionalFormatting>
  <conditionalFormatting sqref="CH2">
    <cfRule type="expression" dxfId="8" priority="152">
      <formula>$N15:BY$233="Inactiva"</formula>
    </cfRule>
  </conditionalFormatting>
  <conditionalFormatting sqref="CJ2">
    <cfRule type="expression" dxfId="7" priority="160">
      <formula>$N16:BY$233="Inactiva"</formula>
    </cfRule>
  </conditionalFormatting>
  <conditionalFormatting sqref="CL2">
    <cfRule type="expression" dxfId="6" priority="168">
      <formula>$N18:BY$233="Inactiva"</formula>
    </cfRule>
  </conditionalFormatting>
  <conditionalFormatting sqref="CN2">
    <cfRule type="expression" dxfId="5" priority="176">
      <formula>$N19:BY$233="Inactiva"</formula>
    </cfRule>
  </conditionalFormatting>
  <conditionalFormatting sqref="CP2">
    <cfRule type="expression" dxfId="4" priority="191">
      <formula>$N21:BY$233="Inactiva"</formula>
    </cfRule>
  </conditionalFormatting>
  <conditionalFormatting sqref="CT2">
    <cfRule type="expression" dxfId="3" priority="119">
      <formula>$N10:BY$233="Inactiva"</formula>
    </cfRule>
  </conditionalFormatting>
  <conditionalFormatting sqref="CV2">
    <cfRule type="expression" dxfId="2" priority="85">
      <formula>$N5:BY$233="Inactiva"</formula>
    </cfRule>
  </conditionalFormatting>
  <pageMargins left="0.7" right="0.7" top="0.75" bottom="0.75" header="0.3" footer="0.3"/>
  <pageSetup orientation="portrait" r:id="rId1"/>
  <headerFooter>
    <oddFooter>&amp;R_x000D_&amp;1#&amp;"Calibri"&amp;10&amp;K000000 Información pública de la ANE</oddFooter>
  </headerFooter>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CF034-494C-4D6A-B494-A7CC2CB0F3B3}">
  <sheetPr codeName="Hoja5"/>
  <dimension ref="A1:Y6868"/>
  <sheetViews>
    <sheetView topLeftCell="O1" workbookViewId="0">
      <selection activeCell="S30" sqref="S30"/>
    </sheetView>
  </sheetViews>
  <sheetFormatPr baseColWidth="10" defaultColWidth="11.42578125" defaultRowHeight="15" x14ac:dyDescent="0.25"/>
  <cols>
    <col min="1" max="1" width="10.5703125" bestFit="1" customWidth="1"/>
    <col min="2" max="2" width="27.42578125" bestFit="1" customWidth="1"/>
    <col min="3" max="3" width="25.42578125" bestFit="1" customWidth="1"/>
    <col min="5" max="5" width="15.140625" bestFit="1" customWidth="1"/>
    <col min="6" max="6" width="22.85546875" bestFit="1" customWidth="1"/>
    <col min="7" max="7" width="43.7109375" bestFit="1" customWidth="1"/>
    <col min="8" max="8" width="43.7109375" customWidth="1"/>
    <col min="9" max="9" width="21.5703125" customWidth="1"/>
    <col min="11" max="11" width="16.28515625" customWidth="1"/>
    <col min="12" max="12" width="38" customWidth="1"/>
    <col min="13" max="13" width="48.7109375" bestFit="1" customWidth="1"/>
    <col min="14" max="14" width="48.7109375" customWidth="1"/>
    <col min="15" max="15" width="35.5703125" customWidth="1"/>
    <col min="16" max="16" width="54.7109375" customWidth="1"/>
    <col min="17" max="20" width="15.85546875" bestFit="1" customWidth="1"/>
    <col min="21" max="24" width="7.28515625" bestFit="1" customWidth="1"/>
    <col min="25" max="32" width="23.140625" bestFit="1" customWidth="1"/>
  </cols>
  <sheetData>
    <row r="1" spans="1:25" x14ac:dyDescent="0.25">
      <c r="A1" t="s">
        <v>8314</v>
      </c>
      <c r="B1" t="s">
        <v>8315</v>
      </c>
      <c r="C1" t="s">
        <v>8316</v>
      </c>
      <c r="D1" t="s">
        <v>8317</v>
      </c>
      <c r="E1" t="s">
        <v>8318</v>
      </c>
      <c r="F1" t="s">
        <v>8319</v>
      </c>
      <c r="G1" t="s">
        <v>8320</v>
      </c>
      <c r="H1" t="s">
        <v>8321</v>
      </c>
      <c r="I1" t="s">
        <v>8322</v>
      </c>
      <c r="J1" t="s">
        <v>8323</v>
      </c>
      <c r="K1" t="s">
        <v>8324</v>
      </c>
      <c r="L1" t="s">
        <v>8325</v>
      </c>
      <c r="M1" t="s">
        <v>8326</v>
      </c>
      <c r="N1" t="s">
        <v>8327</v>
      </c>
      <c r="P1" s="9"/>
      <c r="Q1" s="9" t="s">
        <v>8328</v>
      </c>
      <c r="R1" s="9" t="s">
        <v>8329</v>
      </c>
      <c r="S1" s="9" t="s">
        <v>8330</v>
      </c>
      <c r="T1" s="9" t="s">
        <v>8331</v>
      </c>
      <c r="U1" s="9" t="s">
        <v>8332</v>
      </c>
      <c r="V1" s="9" t="s">
        <v>8333</v>
      </c>
      <c r="W1" s="9" t="s">
        <v>8334</v>
      </c>
      <c r="X1" s="9" t="s">
        <v>8335</v>
      </c>
      <c r="Y1" s="9" t="s">
        <v>8336</v>
      </c>
    </row>
    <row r="2" spans="1:25" x14ac:dyDescent="0.25">
      <c r="A2">
        <v>5001</v>
      </c>
      <c r="B2" t="s">
        <v>1775</v>
      </c>
      <c r="C2" t="s">
        <v>669</v>
      </c>
      <c r="E2">
        <v>4</v>
      </c>
      <c r="F2" t="s">
        <v>8337</v>
      </c>
      <c r="G2" t="s">
        <v>420</v>
      </c>
      <c r="H2" t="str">
        <f>INDEX(referencias!$Q$1:$Q$34,MATCH('Registro de Frecuencias TV'!G2,referencias!$R$1:$R$34,0),1)</f>
        <v>Canal Uno</v>
      </c>
      <c r="I2" t="s">
        <v>330</v>
      </c>
      <c r="J2" t="s">
        <v>8338</v>
      </c>
      <c r="K2">
        <v>4</v>
      </c>
      <c r="L2" t="str">
        <f>_xlfn.CONCAT(TRIM(B2),TRIM(C2),TRIM(H2),TRIM(K2))</f>
        <v>MedellínAntioquiaCanal Uno4</v>
      </c>
      <c r="M2" t="str">
        <f>_xlfn.CONCAT(TRIM(B2),TRIM(C2),TRIM(H2))</f>
        <v>MedellínAntioquiaCanal Uno</v>
      </c>
      <c r="N2" t="s">
        <v>671</v>
      </c>
      <c r="P2" s="9" t="str">
        <f>_xlfn.CONCAT(TRIM(Registro!$E$3),TRIM(Registro!$E$4),TRIM(Información_ANE!$B41))</f>
        <v>NA</v>
      </c>
      <c r="Q2" s="9" t="str">
        <f t="array" ref="Q2">IFERROR(INDEX(CHasignado,SMALL(IF($P2=Clave3, ROW(Clave3)-MIN(ROW(Clave3))+1,""),COLUMNS($P2:P2)),1),"")</f>
        <v/>
      </c>
      <c r="R2" s="9" t="str">
        <f t="array" ref="R2">IFERROR(INDEX(CHasignado,SMALL(IF($P2=Clave3, ROW(Clave3)-MIN(ROW(Clave3))+1,""),COLUMNS($P2:Q2)),1),"")</f>
        <v/>
      </c>
      <c r="S2" s="9" t="str">
        <f t="array" ref="S2">IFERROR(INDEX(CHasignado,SMALL(IF($P2=Clave3, ROW(Clave3)-MIN(ROW(Clave3))+1,""),COLUMNS($P2:R2)),1),"")</f>
        <v/>
      </c>
      <c r="T2" s="9" t="str">
        <f t="array" ref="T2">IFERROR(INDEX(CHasignado,SMALL(IF($P2=Clave3, ROW(Clave3)-MIN(ROW(Clave3))+1,""),COLUMNS($P2:S2)),1),"")</f>
        <v/>
      </c>
      <c r="U2" s="9" t="str">
        <f>IFERROR(SMALL($Q2:$T2,1),"")</f>
        <v/>
      </c>
      <c r="V2" s="9" t="str">
        <f>IFERROR(SMALL($Q2:$T2,2),"")</f>
        <v/>
      </c>
      <c r="W2" s="9" t="str">
        <f>IFERROR(SMALL($Q2:$T2,3),"")</f>
        <v/>
      </c>
      <c r="X2" s="9" t="str">
        <f>IFERROR(SMALL($Q2:$T2,4),"")</f>
        <v/>
      </c>
      <c r="Y2" s="9" t="str">
        <f t="shared" ref="Y2:Y19" si="0">_xlfn.TEXTJOIN(", ",TRUE,U2,IF(V2&gt;U2,V2,W2),IF(W2&gt;V2,W2,X2),IF(X2&gt;W2,X2,""))</f>
        <v/>
      </c>
    </row>
    <row r="3" spans="1:25" x14ac:dyDescent="0.25">
      <c r="A3">
        <v>5001</v>
      </c>
      <c r="B3" t="s">
        <v>1775</v>
      </c>
      <c r="C3" t="s">
        <v>669</v>
      </c>
      <c r="E3">
        <v>13</v>
      </c>
      <c r="F3" t="s">
        <v>8337</v>
      </c>
      <c r="G3" t="s">
        <v>703</v>
      </c>
      <c r="H3" t="str">
        <f>INDEX(referencias!$Q$1:$Q$34,MATCH('Registro de Frecuencias TV'!G3,referencias!$R$1:$R$34,0),1)</f>
        <v>C.Institucional</v>
      </c>
      <c r="I3" t="s">
        <v>330</v>
      </c>
      <c r="J3" t="s">
        <v>8338</v>
      </c>
      <c r="K3">
        <v>13</v>
      </c>
      <c r="L3" t="str">
        <f t="shared" ref="L3:L66" si="1">_xlfn.CONCAT(TRIM(B3),TRIM(C3),TRIM(H3),TRIM(K3))</f>
        <v>MedellínAntioquiaC.Institucional13</v>
      </c>
      <c r="M3" t="str">
        <f t="shared" ref="M3:M66" si="2">_xlfn.CONCAT(TRIM(B3),TRIM(C3),TRIM(H3))</f>
        <v>MedellínAntioquiaC.Institucional</v>
      </c>
      <c r="N3" t="s">
        <v>689</v>
      </c>
      <c r="P3" s="9" t="str">
        <f>_xlfn.CONCAT(TRIM(Registro!$E$3),TRIM(Registro!$E$4),TRIM(Información_ANE!$B42))</f>
        <v>NA</v>
      </c>
      <c r="Q3" s="9" t="str">
        <f t="array" ref="Q3">IFERROR(INDEX(CHasignado,SMALL(IF($P3=Clave3, ROW(Clave3)-MIN(ROW(Clave3))+1,""),COLUMNS($P3:P3)),1),"")</f>
        <v/>
      </c>
      <c r="R3" s="9" t="str">
        <f t="array" ref="R3">IFERROR(INDEX(CHasignado,SMALL(IF($P3=Clave3, ROW(Clave3)-MIN(ROW(Clave3))+1,""),COLUMNS($P3:Q3)),1),"")</f>
        <v/>
      </c>
      <c r="S3" s="9" t="str">
        <f t="array" ref="S3">IFERROR(INDEX(CHasignado,SMALL(IF($P3=Clave3, ROW(Clave3)-MIN(ROW(Clave3))+1,""),COLUMNS($P3:R3)),1),"")</f>
        <v/>
      </c>
      <c r="T3" s="9" t="str">
        <f t="array" ref="T3">IFERROR(INDEX(CHasignado,SMALL(IF($P3=Clave3, ROW(Clave3)-MIN(ROW(Clave3))+1,""),COLUMNS($P3:S3)),1),"")</f>
        <v/>
      </c>
      <c r="U3" s="9" t="str">
        <f t="shared" ref="U3:U22" si="3">IFERROR(SMALL($Q3:$T3,1),"")</f>
        <v/>
      </c>
      <c r="V3" s="9" t="str">
        <f t="shared" ref="V3:V22" si="4">IFERROR(SMALL($Q3:$T3,2),"")</f>
        <v/>
      </c>
      <c r="W3" s="9" t="str">
        <f t="shared" ref="W3:W22" si="5">IFERROR(SMALL($Q3:$T3,3),"")</f>
        <v/>
      </c>
      <c r="X3" s="9" t="str">
        <f t="shared" ref="X3:X22" si="6">IFERROR(SMALL($Q3:$T3,4),"")</f>
        <v/>
      </c>
      <c r="Y3" s="9" t="str">
        <f t="shared" si="0"/>
        <v/>
      </c>
    </row>
    <row r="4" spans="1:25" x14ac:dyDescent="0.25">
      <c r="A4">
        <v>5001</v>
      </c>
      <c r="B4" t="s">
        <v>1775</v>
      </c>
      <c r="C4" t="s">
        <v>669</v>
      </c>
      <c r="E4">
        <v>24</v>
      </c>
      <c r="F4" t="s">
        <v>8337</v>
      </c>
      <c r="G4" t="s">
        <v>188</v>
      </c>
      <c r="H4" t="str">
        <f>INDEX(referencias!$Q$1:$Q$34,MATCH('Registro de Frecuencias TV'!G4,referencias!$R$1:$R$34,0),1)</f>
        <v>Señal Colombia</v>
      </c>
      <c r="I4" t="s">
        <v>330</v>
      </c>
      <c r="J4" t="s">
        <v>8338</v>
      </c>
      <c r="K4">
        <v>24</v>
      </c>
      <c r="L4" t="str">
        <f t="shared" si="1"/>
        <v>MedellínAntioquiaSeñal Colombia24</v>
      </c>
      <c r="M4" t="str">
        <f t="shared" si="2"/>
        <v>MedellínAntioquiaSeñal Colombia</v>
      </c>
      <c r="N4" t="s">
        <v>694</v>
      </c>
      <c r="P4" s="9" t="str">
        <f>_xlfn.CONCAT(TRIM(Registro!$E$3),TRIM(Registro!$E$4),TRIM(Información_ANE!$B43))</f>
        <v>NA</v>
      </c>
      <c r="Q4" s="9" t="str">
        <f t="array" ref="Q4">IFERROR(INDEX(CHasignado,SMALL(IF($P4=Clave3, ROW(Clave3)-MIN(ROW(Clave3))+1,""),COLUMNS($P4:P4)),1),"")</f>
        <v/>
      </c>
      <c r="R4" s="9" t="str">
        <f t="array" ref="R4">IFERROR(INDEX(CHasignado,SMALL(IF($P4=Clave3, ROW(Clave3)-MIN(ROW(Clave3))+1,""),COLUMNS($P4:Q4)),1),"")</f>
        <v/>
      </c>
      <c r="S4" s="9" t="str">
        <f t="array" ref="S4">IFERROR(INDEX(CHasignado,SMALL(IF($P4=Clave3, ROW(Clave3)-MIN(ROW(Clave3))+1,""),COLUMNS($P4:R4)),1),"")</f>
        <v/>
      </c>
      <c r="T4" s="9" t="str">
        <f t="array" ref="T4">IFERROR(INDEX(CHasignado,SMALL(IF($P4=Clave3, ROW(Clave3)-MIN(ROW(Clave3))+1,""),COLUMNS($P4:S4)),1),"")</f>
        <v/>
      </c>
      <c r="U4" s="9" t="str">
        <f t="shared" si="3"/>
        <v/>
      </c>
      <c r="V4" s="9" t="str">
        <f t="shared" si="4"/>
        <v/>
      </c>
      <c r="W4" s="9" t="str">
        <f t="shared" si="5"/>
        <v/>
      </c>
      <c r="X4" s="9" t="str">
        <f t="shared" si="6"/>
        <v/>
      </c>
      <c r="Y4" s="9" t="str">
        <f t="shared" si="0"/>
        <v/>
      </c>
    </row>
    <row r="5" spans="1:25" x14ac:dyDescent="0.25">
      <c r="A5">
        <v>5001</v>
      </c>
      <c r="B5" t="s">
        <v>1775</v>
      </c>
      <c r="C5" t="s">
        <v>669</v>
      </c>
      <c r="E5">
        <v>5</v>
      </c>
      <c r="F5" t="s">
        <v>8339</v>
      </c>
      <c r="G5" t="s">
        <v>422</v>
      </c>
      <c r="H5" t="str">
        <f>INDEX(referencias!$Q$1:$Q$34,MATCH('Registro de Frecuencias TV'!G5,referencias!$R$1:$R$34,0),1)</f>
        <v>Teleantioquia</v>
      </c>
      <c r="I5" t="s">
        <v>8340</v>
      </c>
      <c r="J5" t="s">
        <v>8338</v>
      </c>
      <c r="K5">
        <v>5</v>
      </c>
      <c r="L5" t="str">
        <f t="shared" si="1"/>
        <v>MedellínAntioquiaTeleantioquia5</v>
      </c>
      <c r="M5" t="str">
        <f t="shared" si="2"/>
        <v>MedellínAntioquiaTeleantioquia</v>
      </c>
      <c r="N5" t="s">
        <v>699</v>
      </c>
      <c r="P5" s="9" t="str">
        <f>_xlfn.CONCAT(TRIM(Registro!$E$3),TRIM(Registro!$E$4),TRIM(Información_ANE!$B44))</f>
        <v>NA</v>
      </c>
      <c r="Q5" s="9" t="str">
        <f t="array" ref="Q5">IFERROR(INDEX(CHasignado,SMALL(IF($P5=Clave3, ROW(Clave3)-MIN(ROW(Clave3))+1,""),COLUMNS($P5:P5)),1),"")</f>
        <v/>
      </c>
      <c r="R5" s="9" t="str">
        <f t="array" ref="R5">IFERROR(INDEX(CHasignado,SMALL(IF($P5=Clave3, ROW(Clave3)-MIN(ROW(Clave3))+1,""),COLUMNS($P5:Q5)),1),"")</f>
        <v/>
      </c>
      <c r="S5" s="9" t="str">
        <f t="array" ref="S5">IFERROR(INDEX(CHasignado,SMALL(IF($P5=Clave3, ROW(Clave3)-MIN(ROW(Clave3))+1,""),COLUMNS($P5:R5)),1),"")</f>
        <v/>
      </c>
      <c r="T5" s="9" t="str">
        <f t="array" ref="T5">IFERROR(INDEX(CHasignado,SMALL(IF($P5=Clave3, ROW(Clave3)-MIN(ROW(Clave3))+1,""),COLUMNS($P5:S5)),1),"")</f>
        <v/>
      </c>
      <c r="U5" s="9" t="str">
        <f t="shared" si="3"/>
        <v/>
      </c>
      <c r="V5" s="9" t="str">
        <f t="shared" si="4"/>
        <v/>
      </c>
      <c r="W5" s="9" t="str">
        <f t="shared" si="5"/>
        <v/>
      </c>
      <c r="X5" s="9" t="str">
        <f t="shared" si="6"/>
        <v/>
      </c>
      <c r="Y5" s="9" t="str">
        <f t="shared" si="0"/>
        <v/>
      </c>
    </row>
    <row r="6" spans="1:25" x14ac:dyDescent="0.25">
      <c r="A6">
        <v>5001</v>
      </c>
      <c r="B6" t="s">
        <v>1775</v>
      </c>
      <c r="C6" t="s">
        <v>669</v>
      </c>
      <c r="E6">
        <v>9</v>
      </c>
      <c r="F6" t="s">
        <v>8341</v>
      </c>
      <c r="G6" t="s">
        <v>750</v>
      </c>
      <c r="H6" t="str">
        <f>INDEX(referencias!$Q$1:$Q$34,MATCH('Registro de Frecuencias TV'!G6,referencias!$R$1:$R$34,0),1)</f>
        <v>RCN TV S.A.</v>
      </c>
      <c r="I6" t="s">
        <v>330</v>
      </c>
      <c r="J6" t="s">
        <v>8338</v>
      </c>
      <c r="K6">
        <v>9</v>
      </c>
      <c r="L6" t="str">
        <f t="shared" si="1"/>
        <v>MedellínAntioquiaRCN TV S.A.9</v>
      </c>
      <c r="M6" t="str">
        <f t="shared" si="2"/>
        <v>MedellínAntioquiaRCN TV S.A.</v>
      </c>
      <c r="N6" t="s">
        <v>704</v>
      </c>
      <c r="P6" s="9" t="str">
        <f>_xlfn.CONCAT(TRIM(Registro!$E$3),TRIM(Registro!$E$4),TRIM(Información_ANE!$B45))</f>
        <v>NA</v>
      </c>
      <c r="Q6" s="9" t="str">
        <f t="array" ref="Q6">IFERROR(INDEX(CHasignado,SMALL(IF($P6=Clave3, ROW(Clave3)-MIN(ROW(Clave3))+1,""),COLUMNS($P6:P6)),1),"")</f>
        <v/>
      </c>
      <c r="R6" s="9" t="str">
        <f t="array" ref="R6">IFERROR(INDEX(CHasignado,SMALL(IF($P6=Clave3, ROW(Clave3)-MIN(ROW(Clave3))+1,""),COLUMNS($P6:Q6)),1),"")</f>
        <v/>
      </c>
      <c r="S6" s="9" t="str">
        <f t="array" ref="S6">IFERROR(INDEX(CHasignado,SMALL(IF($P6=Clave3, ROW(Clave3)-MIN(ROW(Clave3))+1,""),COLUMNS($P6:R6)),1),"")</f>
        <v/>
      </c>
      <c r="T6" s="9" t="str">
        <f t="array" ref="T6">IFERROR(INDEX(CHasignado,SMALL(IF($P6=Clave3, ROW(Clave3)-MIN(ROW(Clave3))+1,""),COLUMNS($P6:S6)),1),"")</f>
        <v/>
      </c>
      <c r="U6" s="9" t="str">
        <f t="shared" si="3"/>
        <v/>
      </c>
      <c r="V6" s="9" t="str">
        <f t="shared" si="4"/>
        <v/>
      </c>
      <c r="W6" s="9" t="str">
        <f t="shared" si="5"/>
        <v/>
      </c>
      <c r="X6" s="9" t="str">
        <f t="shared" si="6"/>
        <v/>
      </c>
      <c r="Y6" s="9" t="str">
        <f t="shared" si="0"/>
        <v/>
      </c>
    </row>
    <row r="7" spans="1:25" x14ac:dyDescent="0.25">
      <c r="A7">
        <v>5001</v>
      </c>
      <c r="B7" t="s">
        <v>1775</v>
      </c>
      <c r="C7" t="s">
        <v>669</v>
      </c>
      <c r="E7">
        <v>7</v>
      </c>
      <c r="F7" t="s">
        <v>8341</v>
      </c>
      <c r="G7" t="s">
        <v>723</v>
      </c>
      <c r="H7" t="str">
        <f>INDEX(referencias!$Q$1:$Q$34,MATCH('Registro de Frecuencias TV'!G7,referencias!$R$1:$R$34,0),1)</f>
        <v>Caracol TV S.A.</v>
      </c>
      <c r="I7" t="s">
        <v>330</v>
      </c>
      <c r="J7" t="s">
        <v>8338</v>
      </c>
      <c r="K7">
        <v>7</v>
      </c>
      <c r="L7" t="str">
        <f t="shared" si="1"/>
        <v>MedellínAntioquiaCaracol TV S.A.7</v>
      </c>
      <c r="M7" t="str">
        <f t="shared" si="2"/>
        <v>MedellínAntioquiaCaracol TV S.A.</v>
      </c>
      <c r="N7" t="s">
        <v>710</v>
      </c>
      <c r="P7" s="9" t="str">
        <f>_xlfn.CONCAT(TRIM(Registro!$E$3),TRIM(Registro!$E$4),TRIM(Información_ANE!$B46))</f>
        <v>NA</v>
      </c>
      <c r="Q7" s="9" t="str">
        <f t="array" ref="Q7">IFERROR(INDEX(CHasignado,SMALL(IF($P7=Clave3, ROW(Clave3)-MIN(ROW(Clave3))+1,""),COLUMNS($P7:P7)),1),"")</f>
        <v/>
      </c>
      <c r="R7" s="9" t="str">
        <f t="array" ref="R7">IFERROR(INDEX(CHasignado,SMALL(IF($P7=Clave3, ROW(Clave3)-MIN(ROW(Clave3))+1,""),COLUMNS($P7:Q7)),1),"")</f>
        <v/>
      </c>
      <c r="S7" s="9" t="str">
        <f t="array" ref="S7">IFERROR(INDEX(CHasignado,SMALL(IF($P7=Clave3, ROW(Clave3)-MIN(ROW(Clave3))+1,""),COLUMNS($P7:R7)),1),"")</f>
        <v/>
      </c>
      <c r="T7" s="9" t="str">
        <f t="array" ref="T7">IFERROR(INDEX(CHasignado,SMALL(IF($P7=Clave3, ROW(Clave3)-MIN(ROW(Clave3))+1,""),COLUMNS($P7:S7)),1),"")</f>
        <v/>
      </c>
      <c r="U7" s="9" t="str">
        <f t="shared" si="3"/>
        <v/>
      </c>
      <c r="V7" s="9" t="str">
        <f t="shared" si="4"/>
        <v/>
      </c>
      <c r="W7" s="9" t="str">
        <f t="shared" si="5"/>
        <v/>
      </c>
      <c r="X7" s="9" t="str">
        <f t="shared" si="6"/>
        <v/>
      </c>
      <c r="Y7" s="9" t="str">
        <f t="shared" si="0"/>
        <v/>
      </c>
    </row>
    <row r="8" spans="1:25" x14ac:dyDescent="0.25">
      <c r="A8">
        <v>5001</v>
      </c>
      <c r="B8" t="s">
        <v>1775</v>
      </c>
      <c r="C8" t="s">
        <v>669</v>
      </c>
      <c r="E8">
        <v>26</v>
      </c>
      <c r="F8" t="s">
        <v>8342</v>
      </c>
      <c r="G8" t="s">
        <v>652</v>
      </c>
      <c r="H8" t="str">
        <f>INDEX(referencias!$Q$1:$Q$34,MATCH('Registro de Frecuencias TV'!G8,referencias!$R$1:$R$34,0),1)</f>
        <v>Telemedellín</v>
      </c>
      <c r="I8" t="s">
        <v>652</v>
      </c>
      <c r="J8" t="s">
        <v>8338</v>
      </c>
      <c r="K8">
        <v>26</v>
      </c>
      <c r="L8" t="str">
        <f t="shared" si="1"/>
        <v>MedellínAntioquiaTelemedellín26</v>
      </c>
      <c r="M8" t="str">
        <f t="shared" si="2"/>
        <v>MedellínAntioquiaTelemedellín</v>
      </c>
      <c r="N8" t="s">
        <v>714</v>
      </c>
      <c r="P8" s="9" t="str">
        <f>_xlfn.CONCAT(TRIM(Registro!$E$3),TRIM(Registro!$E$4),TRIM(Información_ANE!$B47))</f>
        <v>NA</v>
      </c>
      <c r="Q8" s="9" t="str">
        <f t="array" ref="Q8">IFERROR(INDEX(CHasignado,SMALL(IF($P8=Clave3, ROW(Clave3)-MIN(ROW(Clave3))+1,""),COLUMNS($P8:P8)),1),"")</f>
        <v/>
      </c>
      <c r="R8" s="9" t="str">
        <f t="array" ref="R8">IFERROR(INDEX(CHasignado,SMALL(IF($P8=Clave3, ROW(Clave3)-MIN(ROW(Clave3))+1,""),COLUMNS($P8:Q8)),1),"")</f>
        <v/>
      </c>
      <c r="S8" s="9" t="str">
        <f t="array" ref="S8">IFERROR(INDEX(CHasignado,SMALL(IF($P8=Clave3, ROW(Clave3)-MIN(ROW(Clave3))+1,""),COLUMNS($P8:R8)),1),"")</f>
        <v/>
      </c>
      <c r="T8" s="9" t="str">
        <f t="array" ref="T8">IFERROR(INDEX(CHasignado,SMALL(IF($P8=Clave3, ROW(Clave3)-MIN(ROW(Clave3))+1,""),COLUMNS($P8:S8)),1),"")</f>
        <v/>
      </c>
      <c r="U8" s="9" t="str">
        <f t="shared" si="3"/>
        <v/>
      </c>
      <c r="V8" s="9" t="str">
        <f t="shared" si="4"/>
        <v/>
      </c>
      <c r="W8" s="9" t="str">
        <f t="shared" si="5"/>
        <v/>
      </c>
      <c r="X8" s="9" t="str">
        <f t="shared" si="6"/>
        <v/>
      </c>
      <c r="Y8" s="9" t="str">
        <f t="shared" si="0"/>
        <v/>
      </c>
    </row>
    <row r="9" spans="1:25" x14ac:dyDescent="0.25">
      <c r="A9">
        <v>5001</v>
      </c>
      <c r="B9" t="s">
        <v>1775</v>
      </c>
      <c r="C9" t="s">
        <v>669</v>
      </c>
      <c r="E9">
        <v>31</v>
      </c>
      <c r="F9" t="s">
        <v>8342</v>
      </c>
      <c r="G9" t="s">
        <v>652</v>
      </c>
      <c r="H9" t="str">
        <f>INDEX(referencias!$Q$1:$Q$34,MATCH('Registro de Frecuencias TV'!G9,referencias!$R$1:$R$34,0),1)</f>
        <v>Telemedellín</v>
      </c>
      <c r="I9" t="s">
        <v>652</v>
      </c>
      <c r="J9" t="s">
        <v>8338</v>
      </c>
      <c r="K9">
        <v>31</v>
      </c>
      <c r="L9" t="str">
        <f t="shared" si="1"/>
        <v>MedellínAntioquiaTelemedellín31</v>
      </c>
      <c r="M9" t="str">
        <f t="shared" si="2"/>
        <v>MedellínAntioquiaTelemedellín</v>
      </c>
      <c r="N9" t="s">
        <v>714</v>
      </c>
      <c r="P9" s="9" t="str">
        <f>_xlfn.CONCAT(TRIM(Registro!$E$3),TRIM(Registro!$E$4),TRIM(Información_ANE!$B48))</f>
        <v>NA</v>
      </c>
      <c r="Q9" s="9" t="str">
        <f t="array" ref="Q9">IFERROR(INDEX(CHasignado,SMALL(IF($P9=Clave3, ROW(Clave3)-MIN(ROW(Clave3))+1,""),COLUMNS($P9:P9)),1),"")</f>
        <v/>
      </c>
      <c r="R9" s="9" t="str">
        <f t="array" ref="R9">IFERROR(INDEX(CHasignado,SMALL(IF($P9=Clave3, ROW(Clave3)-MIN(ROW(Clave3))+1,""),COLUMNS($P9:Q9)),1),"")</f>
        <v/>
      </c>
      <c r="S9" s="9" t="str">
        <f t="array" ref="S9">IFERROR(INDEX(CHasignado,SMALL(IF($P9=Clave3, ROW(Clave3)-MIN(ROW(Clave3))+1,""),COLUMNS($P9:R9)),1),"")</f>
        <v/>
      </c>
      <c r="T9" s="9" t="str">
        <f t="array" ref="T9">IFERROR(INDEX(CHasignado,SMALL(IF($P9=Clave3, ROW(Clave3)-MIN(ROW(Clave3))+1,""),COLUMNS($P9:S9)),1),"")</f>
        <v/>
      </c>
      <c r="U9" s="9" t="str">
        <f t="shared" si="3"/>
        <v/>
      </c>
      <c r="V9" s="9" t="str">
        <f t="shared" si="4"/>
        <v/>
      </c>
      <c r="W9" s="9" t="str">
        <f t="shared" si="5"/>
        <v/>
      </c>
      <c r="X9" s="9" t="str">
        <f t="shared" si="6"/>
        <v/>
      </c>
      <c r="Y9" s="9" t="str">
        <f t="shared" si="0"/>
        <v/>
      </c>
    </row>
    <row r="10" spans="1:25" x14ac:dyDescent="0.25">
      <c r="A10">
        <v>5002</v>
      </c>
      <c r="B10" t="s">
        <v>668</v>
      </c>
      <c r="C10" t="s">
        <v>669</v>
      </c>
      <c r="E10">
        <v>4</v>
      </c>
      <c r="F10" t="s">
        <v>8337</v>
      </c>
      <c r="G10" t="s">
        <v>420</v>
      </c>
      <c r="H10" t="str">
        <f>INDEX(referencias!$Q$1:$Q$34,MATCH('Registro de Frecuencias TV'!G10,referencias!$R$1:$R$34,0),1)</f>
        <v>Canal Uno</v>
      </c>
      <c r="I10" t="s">
        <v>330</v>
      </c>
      <c r="J10" t="s">
        <v>8338</v>
      </c>
      <c r="K10">
        <v>4</v>
      </c>
      <c r="L10" t="str">
        <f t="shared" si="1"/>
        <v>AbejorralAntioquiaCanal Uno4</v>
      </c>
      <c r="M10" t="str">
        <f t="shared" si="2"/>
        <v>AbejorralAntioquiaCanal Uno</v>
      </c>
      <c r="N10" t="s">
        <v>719</v>
      </c>
      <c r="P10" s="9" t="str">
        <f>_xlfn.CONCAT(TRIM(Registro!$E$3),TRIM(Registro!$E$4),TRIM(Información_ANE!$B49))</f>
        <v>NA</v>
      </c>
      <c r="Q10" s="9" t="str">
        <f t="array" ref="Q10">IFERROR(INDEX(CHasignado,SMALL(IF($P10=Clave3, ROW(Clave3)-MIN(ROW(Clave3))+1,""),COLUMNS($P10:P10)),1),"")</f>
        <v/>
      </c>
      <c r="R10" s="9" t="str">
        <f t="array" ref="R10">IFERROR(INDEX(CHasignado,SMALL(IF($P10=Clave3, ROW(Clave3)-MIN(ROW(Clave3))+1,""),COLUMNS($P10:Q10)),1),"")</f>
        <v/>
      </c>
      <c r="S10" s="9" t="str">
        <f t="array" ref="S10">IFERROR(INDEX(CHasignado,SMALL(IF($P10=Clave3, ROW(Clave3)-MIN(ROW(Clave3))+1,""),COLUMNS($P10:R10)),1),"")</f>
        <v/>
      </c>
      <c r="T10" s="9" t="str">
        <f t="array" ref="T10">IFERROR(INDEX(CHasignado,SMALL(IF($P10=Clave3, ROW(Clave3)-MIN(ROW(Clave3))+1,""),COLUMNS($P10:S10)),1),"")</f>
        <v/>
      </c>
      <c r="U10" s="9" t="str">
        <f t="shared" si="3"/>
        <v/>
      </c>
      <c r="V10" s="9" t="str">
        <f t="shared" si="4"/>
        <v/>
      </c>
      <c r="W10" s="9" t="str">
        <f t="shared" si="5"/>
        <v/>
      </c>
      <c r="X10" s="9" t="str">
        <f t="shared" si="6"/>
        <v/>
      </c>
      <c r="Y10" s="9" t="str">
        <f t="shared" si="0"/>
        <v/>
      </c>
    </row>
    <row r="11" spans="1:25" x14ac:dyDescent="0.25">
      <c r="A11">
        <v>5002</v>
      </c>
      <c r="B11" t="s">
        <v>668</v>
      </c>
      <c r="C11" t="s">
        <v>669</v>
      </c>
      <c r="E11">
        <v>13</v>
      </c>
      <c r="F11" t="s">
        <v>8337</v>
      </c>
      <c r="G11" t="s">
        <v>703</v>
      </c>
      <c r="H11" t="str">
        <f>INDEX(referencias!$Q$1:$Q$34,MATCH('Registro de Frecuencias TV'!G11,referencias!$R$1:$R$34,0),1)</f>
        <v>C.Institucional</v>
      </c>
      <c r="I11" t="s">
        <v>330</v>
      </c>
      <c r="J11" t="s">
        <v>8338</v>
      </c>
      <c r="K11">
        <v>13</v>
      </c>
      <c r="L11" t="str">
        <f t="shared" si="1"/>
        <v>AbejorralAntioquiaC.Institucional13</v>
      </c>
      <c r="M11" t="str">
        <f t="shared" si="2"/>
        <v>AbejorralAntioquiaC.Institucional</v>
      </c>
      <c r="N11" t="s">
        <v>724</v>
      </c>
      <c r="P11" s="9" t="str">
        <f>_xlfn.CONCAT(TRIM(Registro!$E$3),TRIM(Registro!$E$4),TRIM(Información_ANE!$B50))</f>
        <v>NA</v>
      </c>
      <c r="Q11" s="9" t="str">
        <f t="array" ref="Q11">IFERROR(INDEX(CHasignado,SMALL(IF($P11=Clave3, ROW(Clave3)-MIN(ROW(Clave3))+1,""),COLUMNS($P11:P11)),1),"")</f>
        <v/>
      </c>
      <c r="R11" s="9" t="str">
        <f t="array" ref="R11">IFERROR(INDEX(CHasignado,SMALL(IF($P11=Clave3, ROW(Clave3)-MIN(ROW(Clave3))+1,""),COLUMNS($P11:Q11)),1),"")</f>
        <v/>
      </c>
      <c r="S11" s="9" t="str">
        <f t="array" ref="S11">IFERROR(INDEX(CHasignado,SMALL(IF($P11=Clave3, ROW(Clave3)-MIN(ROW(Clave3))+1,""),COLUMNS($P11:R11)),1),"")</f>
        <v/>
      </c>
      <c r="T11" s="9" t="str">
        <f t="array" ref="T11">IFERROR(INDEX(CHasignado,SMALL(IF($P11=Clave3, ROW(Clave3)-MIN(ROW(Clave3))+1,""),COLUMNS($P11:S11)),1),"")</f>
        <v/>
      </c>
      <c r="U11" s="9" t="str">
        <f t="shared" si="3"/>
        <v/>
      </c>
      <c r="V11" s="9" t="str">
        <f t="shared" si="4"/>
        <v/>
      </c>
      <c r="W11" s="9" t="str">
        <f t="shared" si="5"/>
        <v/>
      </c>
      <c r="X11" s="9" t="str">
        <f t="shared" si="6"/>
        <v/>
      </c>
      <c r="Y11" s="9" t="str">
        <f t="shared" si="0"/>
        <v/>
      </c>
    </row>
    <row r="12" spans="1:25" x14ac:dyDescent="0.25">
      <c r="A12">
        <v>5002</v>
      </c>
      <c r="B12" t="s">
        <v>668</v>
      </c>
      <c r="C12" t="s">
        <v>669</v>
      </c>
      <c r="E12">
        <v>24</v>
      </c>
      <c r="F12" t="s">
        <v>8337</v>
      </c>
      <c r="G12" t="s">
        <v>188</v>
      </c>
      <c r="H12" t="str">
        <f>INDEX(referencias!$Q$1:$Q$34,MATCH('Registro de Frecuencias TV'!G12,referencias!$R$1:$R$34,0),1)</f>
        <v>Señal Colombia</v>
      </c>
      <c r="I12" t="s">
        <v>330</v>
      </c>
      <c r="J12" t="s">
        <v>8338</v>
      </c>
      <c r="K12">
        <v>24</v>
      </c>
      <c r="L12" t="str">
        <f t="shared" si="1"/>
        <v>AbejorralAntioquiaSeñal Colombia24</v>
      </c>
      <c r="M12" t="str">
        <f t="shared" si="2"/>
        <v>AbejorralAntioquiaSeñal Colombia</v>
      </c>
      <c r="N12" t="s">
        <v>728</v>
      </c>
      <c r="P12" s="9" t="str">
        <f>_xlfn.CONCAT(TRIM(Registro!$E$3),TRIM(Registro!$E$4),TRIM(Información_ANE!$B51))</f>
        <v>NA</v>
      </c>
      <c r="Q12" s="9" t="str">
        <f t="array" ref="Q12">IFERROR(INDEX(CHasignado,SMALL(IF($P12=Clave3, ROW(Clave3)-MIN(ROW(Clave3))+1,""),COLUMNS($P12:P12)),1),"")</f>
        <v/>
      </c>
      <c r="R12" s="9" t="str">
        <f t="array" ref="R12">IFERROR(INDEX(CHasignado,SMALL(IF($P12=Clave3, ROW(Clave3)-MIN(ROW(Clave3))+1,""),COLUMNS($P12:Q12)),1),"")</f>
        <v/>
      </c>
      <c r="S12" s="9" t="str">
        <f t="array" ref="S12">IFERROR(INDEX(CHasignado,SMALL(IF($P12=Clave3, ROW(Clave3)-MIN(ROW(Clave3))+1,""),COLUMNS($P12:R12)),1),"")</f>
        <v/>
      </c>
      <c r="T12" s="9" t="str">
        <f t="array" ref="T12">IFERROR(INDEX(CHasignado,SMALL(IF($P12=Clave3, ROW(Clave3)-MIN(ROW(Clave3))+1,""),COLUMNS($P12:S12)),1),"")</f>
        <v/>
      </c>
      <c r="U12" s="9" t="str">
        <f t="shared" si="3"/>
        <v/>
      </c>
      <c r="V12" s="9" t="str">
        <f t="shared" si="4"/>
        <v/>
      </c>
      <c r="W12" s="9" t="str">
        <f t="shared" si="5"/>
        <v/>
      </c>
      <c r="X12" s="9" t="str">
        <f t="shared" si="6"/>
        <v/>
      </c>
      <c r="Y12" s="9" t="str">
        <f t="shared" si="0"/>
        <v/>
      </c>
    </row>
    <row r="13" spans="1:25" x14ac:dyDescent="0.25">
      <c r="A13">
        <v>5002</v>
      </c>
      <c r="B13" t="s">
        <v>668</v>
      </c>
      <c r="C13" t="s">
        <v>669</v>
      </c>
      <c r="E13">
        <v>5</v>
      </c>
      <c r="F13" t="s">
        <v>8339</v>
      </c>
      <c r="G13" t="s">
        <v>422</v>
      </c>
      <c r="H13" t="str">
        <f>INDEX(referencias!$Q$1:$Q$34,MATCH('Registro de Frecuencias TV'!G13,referencias!$R$1:$R$34,0),1)</f>
        <v>Teleantioquia</v>
      </c>
      <c r="I13" t="s">
        <v>8340</v>
      </c>
      <c r="J13" t="s">
        <v>8338</v>
      </c>
      <c r="K13">
        <v>5</v>
      </c>
      <c r="L13" t="str">
        <f t="shared" si="1"/>
        <v>AbejorralAntioquiaTeleantioquia5</v>
      </c>
      <c r="M13" t="str">
        <f t="shared" si="2"/>
        <v>AbejorralAntioquiaTeleantioquia</v>
      </c>
      <c r="N13" t="s">
        <v>733</v>
      </c>
      <c r="P13" s="9" t="str">
        <f>_xlfn.CONCAT(TRIM(Registro!$E$3),TRIM(Registro!$E$4),TRIM(Información_ANE!$B52))</f>
        <v>NA</v>
      </c>
      <c r="Q13" s="9" t="str">
        <f t="array" ref="Q13">IFERROR(INDEX(CHasignado,SMALL(IF($P13=Clave3, ROW(Clave3)-MIN(ROW(Clave3))+1,""),COLUMNS($P13:P13)),1),"")</f>
        <v/>
      </c>
      <c r="R13" s="9" t="str">
        <f t="array" ref="R13">IFERROR(INDEX(CHasignado,SMALL(IF($P13=Clave3, ROW(Clave3)-MIN(ROW(Clave3))+1,""),COLUMNS($P13:Q13)),1),"")</f>
        <v/>
      </c>
      <c r="S13" s="9" t="str">
        <f t="array" ref="S13">IFERROR(INDEX(CHasignado,SMALL(IF($P13=Clave3, ROW(Clave3)-MIN(ROW(Clave3))+1,""),COLUMNS($P13:R13)),1),"")</f>
        <v/>
      </c>
      <c r="T13" s="9" t="str">
        <f t="array" ref="T13">IFERROR(INDEX(CHasignado,SMALL(IF($P13=Clave3, ROW(Clave3)-MIN(ROW(Clave3))+1,""),COLUMNS($P13:S13)),1),"")</f>
        <v/>
      </c>
      <c r="U13" s="9" t="str">
        <f t="shared" si="3"/>
        <v/>
      </c>
      <c r="V13" s="9" t="str">
        <f t="shared" si="4"/>
        <v/>
      </c>
      <c r="W13" s="9" t="str">
        <f t="shared" si="5"/>
        <v/>
      </c>
      <c r="X13" s="9" t="str">
        <f t="shared" si="6"/>
        <v/>
      </c>
      <c r="Y13" s="9" t="str">
        <f t="shared" si="0"/>
        <v/>
      </c>
    </row>
    <row r="14" spans="1:25" x14ac:dyDescent="0.25">
      <c r="A14">
        <v>5002</v>
      </c>
      <c r="B14" t="s">
        <v>668</v>
      </c>
      <c r="C14" t="s">
        <v>669</v>
      </c>
      <c r="E14">
        <v>9</v>
      </c>
      <c r="F14" t="s">
        <v>8341</v>
      </c>
      <c r="G14" t="s">
        <v>750</v>
      </c>
      <c r="H14" t="str">
        <f>INDEX(referencias!$Q$1:$Q$34,MATCH('Registro de Frecuencias TV'!G14,referencias!$R$1:$R$34,0),1)</f>
        <v>RCN TV S.A.</v>
      </c>
      <c r="I14" t="s">
        <v>330</v>
      </c>
      <c r="J14" t="s">
        <v>8338</v>
      </c>
      <c r="K14">
        <v>9</v>
      </c>
      <c r="L14" t="str">
        <f t="shared" si="1"/>
        <v>AbejorralAntioquiaRCN TV S.A.9</v>
      </c>
      <c r="M14" t="str">
        <f t="shared" si="2"/>
        <v>AbejorralAntioquiaRCN TV S.A.</v>
      </c>
      <c r="N14" t="s">
        <v>737</v>
      </c>
      <c r="P14" s="9" t="str">
        <f>_xlfn.CONCAT(TRIM(Registro!$E$3),TRIM(Registro!$E$4),TRIM(Información_ANE!$B53))</f>
        <v>NA</v>
      </c>
      <c r="Q14" s="9" t="str">
        <f t="array" ref="Q14">IFERROR(INDEX(CHasignado,SMALL(IF($P14=Clave3, ROW(Clave3)-MIN(ROW(Clave3))+1,""),COLUMNS($P14:P14)),1),"")</f>
        <v/>
      </c>
      <c r="R14" s="9" t="str">
        <f t="array" ref="R14">IFERROR(INDEX(CHasignado,SMALL(IF($P14=Clave3, ROW(Clave3)-MIN(ROW(Clave3))+1,""),COLUMNS($P14:Q14)),1),"")</f>
        <v/>
      </c>
      <c r="S14" s="9" t="str">
        <f t="array" ref="S14">IFERROR(INDEX(CHasignado,SMALL(IF($P14=Clave3, ROW(Clave3)-MIN(ROW(Clave3))+1,""),COLUMNS($P14:R14)),1),"")</f>
        <v/>
      </c>
      <c r="T14" s="9" t="str">
        <f t="array" ref="T14">IFERROR(INDEX(CHasignado,SMALL(IF($P14=Clave3, ROW(Clave3)-MIN(ROW(Clave3))+1,""),COLUMNS($P14:S14)),1),"")</f>
        <v/>
      </c>
      <c r="U14" s="9" t="str">
        <f t="shared" si="3"/>
        <v/>
      </c>
      <c r="V14" s="9" t="str">
        <f t="shared" si="4"/>
        <v/>
      </c>
      <c r="W14" s="9" t="str">
        <f t="shared" si="5"/>
        <v/>
      </c>
      <c r="X14" s="9" t="str">
        <f t="shared" si="6"/>
        <v/>
      </c>
      <c r="Y14" s="9" t="str">
        <f t="shared" si="0"/>
        <v/>
      </c>
    </row>
    <row r="15" spans="1:25" x14ac:dyDescent="0.25">
      <c r="A15">
        <v>5002</v>
      </c>
      <c r="B15" t="s">
        <v>668</v>
      </c>
      <c r="C15" t="s">
        <v>669</v>
      </c>
      <c r="E15">
        <v>7</v>
      </c>
      <c r="F15" t="s">
        <v>8341</v>
      </c>
      <c r="G15" t="s">
        <v>723</v>
      </c>
      <c r="H15" t="str">
        <f>INDEX(referencias!$Q$1:$Q$34,MATCH('Registro de Frecuencias TV'!G15,referencias!$R$1:$R$34,0),1)</f>
        <v>Caracol TV S.A.</v>
      </c>
      <c r="I15" t="s">
        <v>330</v>
      </c>
      <c r="J15" t="s">
        <v>8338</v>
      </c>
      <c r="K15">
        <v>7</v>
      </c>
      <c r="L15" t="str">
        <f t="shared" si="1"/>
        <v>AbejorralAntioquiaCaracol TV S.A.7</v>
      </c>
      <c r="M15" t="str">
        <f t="shared" si="2"/>
        <v>AbejorralAntioquiaCaracol TV S.A.</v>
      </c>
      <c r="N15" t="s">
        <v>741</v>
      </c>
      <c r="P15" s="9" t="str">
        <f>_xlfn.CONCAT(TRIM(Registro!$E$3),TRIM(Registro!$E$4),TRIM(Información_ANE!$B54))</f>
        <v>NA</v>
      </c>
      <c r="Q15" s="9" t="str">
        <f t="array" ref="Q15">IFERROR(INDEX(CHasignado,SMALL(IF($P15=Clave3, ROW(Clave3)-MIN(ROW(Clave3))+1,""),COLUMNS($P15:P15)),1),"")</f>
        <v/>
      </c>
      <c r="R15" s="9" t="str">
        <f t="array" ref="R15">IFERROR(INDEX(CHasignado,SMALL(IF($P15=Clave3, ROW(Clave3)-MIN(ROW(Clave3))+1,""),COLUMNS($P15:Q15)),1),"")</f>
        <v/>
      </c>
      <c r="S15" s="9" t="str">
        <f t="array" ref="S15">IFERROR(INDEX(CHasignado,SMALL(IF($P15=Clave3, ROW(Clave3)-MIN(ROW(Clave3))+1,""),COLUMNS($P15:R15)),1),"")</f>
        <v/>
      </c>
      <c r="T15" s="9" t="str">
        <f t="array" ref="T15">IFERROR(INDEX(CHasignado,SMALL(IF($P15=Clave3, ROW(Clave3)-MIN(ROW(Clave3))+1,""),COLUMNS($P15:S15)),1),"")</f>
        <v/>
      </c>
      <c r="U15" s="9" t="str">
        <f t="shared" si="3"/>
        <v/>
      </c>
      <c r="V15" s="9" t="str">
        <f t="shared" si="4"/>
        <v/>
      </c>
      <c r="W15" s="9" t="str">
        <f t="shared" si="5"/>
        <v/>
      </c>
      <c r="X15" s="9" t="str">
        <f t="shared" si="6"/>
        <v/>
      </c>
      <c r="Y15" s="9" t="str">
        <f t="shared" si="0"/>
        <v/>
      </c>
    </row>
    <row r="16" spans="1:25" x14ac:dyDescent="0.25">
      <c r="A16">
        <v>5004</v>
      </c>
      <c r="B16" t="s">
        <v>187</v>
      </c>
      <c r="C16" t="s">
        <v>669</v>
      </c>
      <c r="E16">
        <v>24</v>
      </c>
      <c r="F16" t="s">
        <v>8337</v>
      </c>
      <c r="G16" t="s">
        <v>420</v>
      </c>
      <c r="H16" t="str">
        <f>INDEX(referencias!$Q$1:$Q$34,MATCH('Registro de Frecuencias TV'!G16,referencias!$R$1:$R$34,0),1)</f>
        <v>Canal Uno</v>
      </c>
      <c r="I16" t="s">
        <v>187</v>
      </c>
      <c r="J16" t="s">
        <v>8338</v>
      </c>
      <c r="K16">
        <v>24</v>
      </c>
      <c r="L16" t="str">
        <f t="shared" si="1"/>
        <v>AbriaquíAntioquiaCanal Uno24</v>
      </c>
      <c r="M16" t="str">
        <f t="shared" si="2"/>
        <v>AbriaquíAntioquiaCanal Uno</v>
      </c>
      <c r="N16" t="s">
        <v>744</v>
      </c>
      <c r="P16" s="9" t="str">
        <f>_xlfn.CONCAT(TRIM(Registro!$E$3),TRIM(Registro!$E$4),TRIM(Información_ANE!$B55))</f>
        <v>NA</v>
      </c>
      <c r="Q16" s="9" t="str">
        <f t="array" ref="Q16">IFERROR(INDEX(CHasignado,SMALL(IF($P16=Clave3, ROW(Clave3)-MIN(ROW(Clave3))+1,""),COLUMNS($P16:P16)),1),"")</f>
        <v/>
      </c>
      <c r="R16" s="9" t="str">
        <f t="array" ref="R16">IFERROR(INDEX(CHasignado,SMALL(IF($P16=Clave3, ROW(Clave3)-MIN(ROW(Clave3))+1,""),COLUMNS($P16:Q16)),1),"")</f>
        <v/>
      </c>
      <c r="S16" s="9" t="str">
        <f t="array" ref="S16">IFERROR(INDEX(CHasignado,SMALL(IF($P16=Clave3, ROW(Clave3)-MIN(ROW(Clave3))+1,""),COLUMNS($P16:R16)),1),"")</f>
        <v/>
      </c>
      <c r="T16" s="9" t="str">
        <f t="array" ref="T16">IFERROR(INDEX(CHasignado,SMALL(IF($P16=Clave3, ROW(Clave3)-MIN(ROW(Clave3))+1,""),COLUMNS($P16:S16)),1),"")</f>
        <v/>
      </c>
      <c r="U16" s="9" t="str">
        <f t="shared" si="3"/>
        <v/>
      </c>
      <c r="V16" s="9" t="str">
        <f t="shared" si="4"/>
        <v/>
      </c>
      <c r="W16" s="9" t="str">
        <f t="shared" si="5"/>
        <v/>
      </c>
      <c r="X16" s="9" t="str">
        <f t="shared" si="6"/>
        <v/>
      </c>
      <c r="Y16" s="9" t="str">
        <f t="shared" si="0"/>
        <v/>
      </c>
    </row>
    <row r="17" spans="1:25" x14ac:dyDescent="0.25">
      <c r="A17">
        <v>5004</v>
      </c>
      <c r="B17" t="s">
        <v>187</v>
      </c>
      <c r="C17" t="s">
        <v>669</v>
      </c>
      <c r="E17">
        <v>26</v>
      </c>
      <c r="F17" t="s">
        <v>8337</v>
      </c>
      <c r="G17" t="s">
        <v>703</v>
      </c>
      <c r="H17" t="str">
        <f>INDEX(referencias!$Q$1:$Q$34,MATCH('Registro de Frecuencias TV'!G17,referencias!$R$1:$R$34,0),1)</f>
        <v>C.Institucional</v>
      </c>
      <c r="I17" t="s">
        <v>187</v>
      </c>
      <c r="J17" t="s">
        <v>8338</v>
      </c>
      <c r="K17">
        <v>26</v>
      </c>
      <c r="L17" t="str">
        <f t="shared" si="1"/>
        <v>AbriaquíAntioquiaC.Institucional26</v>
      </c>
      <c r="M17" t="str">
        <f t="shared" si="2"/>
        <v>AbriaquíAntioquiaC.Institucional</v>
      </c>
      <c r="N17" t="s">
        <v>751</v>
      </c>
      <c r="P17" s="9" t="str">
        <f>_xlfn.CONCAT(TRIM(Registro!$E$3),TRIM(Registro!$E$4),TRIM(Información_ANE!$B56))</f>
        <v>NA</v>
      </c>
      <c r="Q17" s="9" t="str">
        <f t="array" ref="Q17">IFERROR(INDEX(CHasignado,SMALL(IF($P17=Clave3, ROW(Clave3)-MIN(ROW(Clave3))+1,""),COLUMNS($P17:P17)),1),"")</f>
        <v/>
      </c>
      <c r="R17" s="9" t="str">
        <f t="array" ref="R17">IFERROR(INDEX(CHasignado,SMALL(IF($P17=Clave3, ROW(Clave3)-MIN(ROW(Clave3))+1,""),COLUMNS($P17:Q17)),1),"")</f>
        <v/>
      </c>
      <c r="S17" s="9" t="str">
        <f t="array" ref="S17">IFERROR(INDEX(CHasignado,SMALL(IF($P17=Clave3, ROW(Clave3)-MIN(ROW(Clave3))+1,""),COLUMNS($P17:R17)),1),"")</f>
        <v/>
      </c>
      <c r="T17" s="9" t="str">
        <f t="array" ref="T17">IFERROR(INDEX(CHasignado,SMALL(IF($P17=Clave3, ROW(Clave3)-MIN(ROW(Clave3))+1,""),COLUMNS($P17:S17)),1),"")</f>
        <v/>
      </c>
      <c r="U17" s="9" t="str">
        <f t="shared" si="3"/>
        <v/>
      </c>
      <c r="V17" s="9" t="str">
        <f t="shared" si="4"/>
        <v/>
      </c>
      <c r="W17" s="9" t="str">
        <f t="shared" si="5"/>
        <v/>
      </c>
      <c r="X17" s="9" t="str">
        <f t="shared" si="6"/>
        <v/>
      </c>
      <c r="Y17" s="9" t="str">
        <f t="shared" si="0"/>
        <v/>
      </c>
    </row>
    <row r="18" spans="1:25" x14ac:dyDescent="0.25">
      <c r="A18">
        <v>5004</v>
      </c>
      <c r="B18" t="s">
        <v>187</v>
      </c>
      <c r="C18" t="s">
        <v>669</v>
      </c>
      <c r="E18">
        <v>30</v>
      </c>
      <c r="F18" t="s">
        <v>8337</v>
      </c>
      <c r="G18" t="s">
        <v>188</v>
      </c>
      <c r="H18" t="str">
        <f>INDEX(referencias!$Q$1:$Q$34,MATCH('Registro de Frecuencias TV'!G18,referencias!$R$1:$R$34,0),1)</f>
        <v>Señal Colombia</v>
      </c>
      <c r="I18" t="s">
        <v>187</v>
      </c>
      <c r="J18" t="s">
        <v>8338</v>
      </c>
      <c r="K18">
        <v>30</v>
      </c>
      <c r="L18" t="str">
        <f t="shared" si="1"/>
        <v>AbriaquíAntioquiaSeñal Colombia30</v>
      </c>
      <c r="M18" t="str">
        <f t="shared" si="2"/>
        <v>AbriaquíAntioquiaSeñal Colombia</v>
      </c>
      <c r="N18" t="s">
        <v>754</v>
      </c>
      <c r="P18" s="9" t="str">
        <f>_xlfn.CONCAT(TRIM(Registro!$E$3),TRIM(Registro!$E$4),TRIM(Información_ANE!$B57))</f>
        <v>NA</v>
      </c>
      <c r="Q18" s="9" t="str">
        <f t="array" ref="Q18">IFERROR(INDEX(CHasignado,SMALL(IF($P18=Clave3, ROW(Clave3)-MIN(ROW(Clave3))+1,""),COLUMNS($P18:P18)),1),"")</f>
        <v/>
      </c>
      <c r="R18" s="9" t="str">
        <f t="array" ref="R18">IFERROR(INDEX(CHasignado,SMALL(IF($P18=Clave3, ROW(Clave3)-MIN(ROW(Clave3))+1,""),COLUMNS($P18:Q18)),1),"")</f>
        <v/>
      </c>
      <c r="S18" s="9" t="str">
        <f t="array" ref="S18">IFERROR(INDEX(CHasignado,SMALL(IF($P18=Clave3, ROW(Clave3)-MIN(ROW(Clave3))+1,""),COLUMNS($P18:R18)),1),"")</f>
        <v/>
      </c>
      <c r="T18" s="9" t="str">
        <f t="array" ref="T18">IFERROR(INDEX(CHasignado,SMALL(IF($P18=Clave3, ROW(Clave3)-MIN(ROW(Clave3))+1,""),COLUMNS($P18:S18)),1),"")</f>
        <v/>
      </c>
      <c r="U18" s="9" t="str">
        <f t="shared" si="3"/>
        <v/>
      </c>
      <c r="V18" s="9" t="str">
        <f t="shared" si="4"/>
        <v/>
      </c>
      <c r="W18" s="9" t="str">
        <f t="shared" si="5"/>
        <v/>
      </c>
      <c r="X18" s="9" t="str">
        <f t="shared" si="6"/>
        <v/>
      </c>
      <c r="Y18" s="9" t="str">
        <f t="shared" si="0"/>
        <v/>
      </c>
    </row>
    <row r="19" spans="1:25" x14ac:dyDescent="0.25">
      <c r="A19">
        <v>5004</v>
      </c>
      <c r="B19" t="s">
        <v>187</v>
      </c>
      <c r="C19" t="s">
        <v>669</v>
      </c>
      <c r="E19">
        <v>12</v>
      </c>
      <c r="F19" t="s">
        <v>8339</v>
      </c>
      <c r="G19" t="s">
        <v>422</v>
      </c>
      <c r="H19" t="str">
        <f>INDEX(referencias!$Q$1:$Q$34,MATCH('Registro de Frecuencias TV'!G19,referencias!$R$1:$R$34,0),1)</f>
        <v>Teleantioquia</v>
      </c>
      <c r="I19" t="s">
        <v>8343</v>
      </c>
      <c r="J19" t="s">
        <v>8338</v>
      </c>
      <c r="K19">
        <v>12</v>
      </c>
      <c r="L19" t="str">
        <f t="shared" si="1"/>
        <v>AbriaquíAntioquiaTeleantioquia12</v>
      </c>
      <c r="M19" t="str">
        <f t="shared" si="2"/>
        <v>AbriaquíAntioquiaTeleantioquia</v>
      </c>
      <c r="N19" t="s">
        <v>756</v>
      </c>
      <c r="P19" s="9" t="str">
        <f>_xlfn.CONCAT(TRIM(Registro!$E$3),TRIM(Registro!$E$4),TRIM(Información_ANE!$B58))</f>
        <v>NA</v>
      </c>
      <c r="Q19" s="9" t="str">
        <f t="array" ref="Q19">IFERROR(INDEX(CHasignado,SMALL(IF($P19=Clave3, ROW(Clave3)-MIN(ROW(Clave3))+1,""),COLUMNS($P19:P19)),1),"")</f>
        <v/>
      </c>
      <c r="R19" s="9" t="str">
        <f t="array" ref="R19">IFERROR(INDEX(CHasignado,SMALL(IF($P19=Clave3, ROW(Clave3)-MIN(ROW(Clave3))+1,""),COLUMNS($P19:Q19)),1),"")</f>
        <v/>
      </c>
      <c r="S19" s="9" t="str">
        <f t="array" ref="S19">IFERROR(INDEX(CHasignado,SMALL(IF($P19=Clave3, ROW(Clave3)-MIN(ROW(Clave3))+1,""),COLUMNS($P19:R19)),1),"")</f>
        <v/>
      </c>
      <c r="T19" s="9" t="str">
        <f t="array" ref="T19">IFERROR(INDEX(CHasignado,SMALL(IF($P19=Clave3, ROW(Clave3)-MIN(ROW(Clave3))+1,""),COLUMNS($P19:S19)),1),"")</f>
        <v/>
      </c>
      <c r="U19" s="9" t="str">
        <f t="shared" si="3"/>
        <v/>
      </c>
      <c r="V19" s="9" t="str">
        <f t="shared" si="4"/>
        <v/>
      </c>
      <c r="W19" s="9" t="str">
        <f t="shared" si="5"/>
        <v/>
      </c>
      <c r="X19" s="9" t="str">
        <f t="shared" si="6"/>
        <v/>
      </c>
      <c r="Y19" s="9" t="str">
        <f t="shared" si="0"/>
        <v/>
      </c>
    </row>
    <row r="20" spans="1:25" x14ac:dyDescent="0.25">
      <c r="A20">
        <v>5004</v>
      </c>
      <c r="B20" t="s">
        <v>187</v>
      </c>
      <c r="C20" t="s">
        <v>669</v>
      </c>
      <c r="F20" t="s">
        <v>8341</v>
      </c>
      <c r="G20" t="s">
        <v>750</v>
      </c>
      <c r="H20" t="str">
        <f>INDEX(referencias!$Q$1:$Q$34,MATCH('Registro de Frecuencias TV'!G20,referencias!$R$1:$R$34,0),1)</f>
        <v>RCN TV S.A.</v>
      </c>
      <c r="J20" t="s">
        <v>8338</v>
      </c>
      <c r="K20">
        <v>32</v>
      </c>
      <c r="L20" t="str">
        <f t="shared" si="1"/>
        <v>AbriaquíAntioquiaRCN TV S.A.32</v>
      </c>
      <c r="M20" t="str">
        <f t="shared" si="2"/>
        <v>AbriaquíAntioquiaRCN TV S.A.</v>
      </c>
      <c r="N20" t="s">
        <v>759</v>
      </c>
      <c r="P20" s="9" t="str">
        <f>_xlfn.CONCAT(TRIM(Registro!$E$3),TRIM(Registro!$E$4),TRIM(Información_ANE!$B59))</f>
        <v>NA</v>
      </c>
      <c r="Q20" s="9" t="str">
        <f t="array" ref="Q20">IFERROR(INDEX(CHasignado,SMALL(IF($P20=Clave3, ROW(Clave3)-MIN(ROW(Clave3))+1,""),COLUMNS($P20:P20)),1),"")</f>
        <v/>
      </c>
      <c r="R20" s="9" t="str">
        <f t="array" ref="R20">IFERROR(INDEX(CHasignado,SMALL(IF($P20=Clave3, ROW(Clave3)-MIN(ROW(Clave3))+1,""),COLUMNS($P20:Q20)),1),"")</f>
        <v/>
      </c>
      <c r="S20" s="9" t="str">
        <f t="array" ref="S20">IFERROR(INDEX(CHasignado,SMALL(IF($P20=Clave3, ROW(Clave3)-MIN(ROW(Clave3))+1,""),COLUMNS($P20:R20)),1),"")</f>
        <v/>
      </c>
      <c r="T20" s="9" t="str">
        <f t="array" ref="T20">IFERROR(INDEX(CHasignado,SMALL(IF($P20=Clave3, ROW(Clave3)-MIN(ROW(Clave3))+1,""),COLUMNS($P20:S20)),1),"")</f>
        <v/>
      </c>
      <c r="U20" s="9" t="str">
        <f t="shared" si="3"/>
        <v/>
      </c>
      <c r="V20" s="9" t="str">
        <f t="shared" si="4"/>
        <v/>
      </c>
      <c r="W20" s="9" t="str">
        <f t="shared" si="5"/>
        <v/>
      </c>
      <c r="X20" s="9" t="str">
        <f t="shared" si="6"/>
        <v/>
      </c>
      <c r="Y20" s="9" t="str">
        <f t="shared" ref="Y20:Y22" si="7">_xlfn.TEXTJOIN(", ",TRUE,U20,IF(V20&gt;U20,V20,W20),IF(W20&gt;V20,W20,X20),IF(X20&gt;W20,X20,""))</f>
        <v/>
      </c>
    </row>
    <row r="21" spans="1:25" x14ac:dyDescent="0.25">
      <c r="A21">
        <v>5004</v>
      </c>
      <c r="B21" t="s">
        <v>187</v>
      </c>
      <c r="C21" t="s">
        <v>669</v>
      </c>
      <c r="F21" t="s">
        <v>8341</v>
      </c>
      <c r="G21" t="s">
        <v>723</v>
      </c>
      <c r="H21" t="str">
        <f>INDEX(referencias!$Q$1:$Q$34,MATCH('Registro de Frecuencias TV'!G21,referencias!$R$1:$R$34,0),1)</f>
        <v>Caracol TV S.A.</v>
      </c>
      <c r="J21" t="s">
        <v>8338</v>
      </c>
      <c r="K21">
        <v>36</v>
      </c>
      <c r="L21" t="str">
        <f t="shared" si="1"/>
        <v>AbriaquíAntioquiaCaracol TV S.A.36</v>
      </c>
      <c r="M21" t="str">
        <f t="shared" si="2"/>
        <v>AbriaquíAntioquiaCaracol TV S.A.</v>
      </c>
      <c r="N21" t="s">
        <v>761</v>
      </c>
      <c r="P21" s="9" t="str">
        <f>_xlfn.CONCAT(TRIM(Registro!$E$3),TRIM(Registro!$E$4),TRIM(Información_ANE!$B60))</f>
        <v>NA</v>
      </c>
      <c r="Q21" s="9" t="str">
        <f t="array" ref="Q21">IFERROR(INDEX(CHasignado,SMALL(IF($P21=Clave3, ROW(Clave3)-MIN(ROW(Clave3))+1,""),COLUMNS($P21:P21)),1),"")</f>
        <v/>
      </c>
      <c r="R21" s="9" t="str">
        <f t="array" ref="R21">IFERROR(INDEX(CHasignado,SMALL(IF($P21=Clave3, ROW(Clave3)-MIN(ROW(Clave3))+1,""),COLUMNS($P21:Q21)),1),"")</f>
        <v/>
      </c>
      <c r="S21" s="9" t="str">
        <f t="array" ref="S21">IFERROR(INDEX(CHasignado,SMALL(IF($P21=Clave3, ROW(Clave3)-MIN(ROW(Clave3))+1,""),COLUMNS($P21:R21)),1),"")</f>
        <v/>
      </c>
      <c r="T21" s="9" t="str">
        <f t="array" ref="T21">IFERROR(INDEX(CHasignado,SMALL(IF($P21=Clave3, ROW(Clave3)-MIN(ROW(Clave3))+1,""),COLUMNS($P21:S21)),1),"")</f>
        <v/>
      </c>
      <c r="U21" s="9" t="str">
        <f t="shared" si="3"/>
        <v/>
      </c>
      <c r="V21" s="9" t="str">
        <f t="shared" si="4"/>
        <v/>
      </c>
      <c r="W21" s="9" t="str">
        <f t="shared" si="5"/>
        <v/>
      </c>
      <c r="X21" s="9" t="str">
        <f t="shared" si="6"/>
        <v/>
      </c>
      <c r="Y21" s="9" t="str">
        <f t="shared" si="7"/>
        <v/>
      </c>
    </row>
    <row r="22" spans="1:25" x14ac:dyDescent="0.25">
      <c r="A22">
        <v>5021</v>
      </c>
      <c r="B22" t="s">
        <v>191</v>
      </c>
      <c r="C22" t="s">
        <v>669</v>
      </c>
      <c r="E22">
        <v>24</v>
      </c>
      <c r="F22" t="s">
        <v>8337</v>
      </c>
      <c r="G22" t="s">
        <v>420</v>
      </c>
      <c r="H22" t="str">
        <f>INDEX(referencias!$Q$1:$Q$34,MATCH('Registro de Frecuencias TV'!G22,referencias!$R$1:$R$34,0),1)</f>
        <v>Canal Uno</v>
      </c>
      <c r="I22" t="s">
        <v>191</v>
      </c>
      <c r="J22" t="s">
        <v>8338</v>
      </c>
      <c r="K22">
        <v>24</v>
      </c>
      <c r="L22" t="str">
        <f t="shared" si="1"/>
        <v>AlejandríaAntioquiaCanal Uno24</v>
      </c>
      <c r="M22" t="str">
        <f t="shared" si="2"/>
        <v>AlejandríaAntioquiaCanal Uno</v>
      </c>
      <c r="N22" t="s">
        <v>762</v>
      </c>
      <c r="P22" s="9" t="str">
        <f>_xlfn.CONCAT(TRIM(Registro!$E$3),TRIM(Registro!$E$4),TRIM(Información_ANE!$B61))</f>
        <v>NA</v>
      </c>
      <c r="Q22" s="9" t="str">
        <f t="array" ref="Q22">IFERROR(INDEX(CHasignado,SMALL(IF($P22=Clave3, ROW(Clave3)-MIN(ROW(Clave3))+1,""),COLUMNS($P22:P22)),1),"")</f>
        <v/>
      </c>
      <c r="R22" s="9" t="str">
        <f t="array" ref="R22">IFERROR(INDEX(CHasignado,SMALL(IF($P22=Clave3, ROW(Clave3)-MIN(ROW(Clave3))+1,""),COLUMNS($P22:Q22)),1),"")</f>
        <v/>
      </c>
      <c r="S22" s="9" t="str">
        <f t="array" ref="S22">IFERROR(INDEX(CHasignado,SMALL(IF($P22=Clave3, ROW(Clave3)-MIN(ROW(Clave3))+1,""),COLUMNS($P22:R22)),1),"")</f>
        <v/>
      </c>
      <c r="T22" s="9" t="str">
        <f t="array" ref="T22">IFERROR(INDEX(CHasignado,SMALL(IF($P22=Clave3, ROW(Clave3)-MIN(ROW(Clave3))+1,""),COLUMNS($P22:S22)),1),"")</f>
        <v/>
      </c>
      <c r="U22" s="9" t="str">
        <f t="shared" si="3"/>
        <v/>
      </c>
      <c r="V22" s="9" t="str">
        <f t="shared" si="4"/>
        <v/>
      </c>
      <c r="W22" s="9" t="str">
        <f t="shared" si="5"/>
        <v/>
      </c>
      <c r="X22" s="9" t="str">
        <f t="shared" si="6"/>
        <v/>
      </c>
      <c r="Y22" s="9" t="str">
        <f t="shared" si="7"/>
        <v/>
      </c>
    </row>
    <row r="23" spans="1:25" x14ac:dyDescent="0.25">
      <c r="A23">
        <v>5021</v>
      </c>
      <c r="B23" t="s">
        <v>191</v>
      </c>
      <c r="C23" t="s">
        <v>669</v>
      </c>
      <c r="E23">
        <v>26</v>
      </c>
      <c r="F23" t="s">
        <v>8337</v>
      </c>
      <c r="G23" t="s">
        <v>703</v>
      </c>
      <c r="H23" t="str">
        <f>INDEX(referencias!$Q$1:$Q$34,MATCH('Registro de Frecuencias TV'!G23,referencias!$R$1:$R$34,0),1)</f>
        <v>C.Institucional</v>
      </c>
      <c r="I23" t="s">
        <v>191</v>
      </c>
      <c r="J23" t="s">
        <v>8338</v>
      </c>
      <c r="K23">
        <v>26</v>
      </c>
      <c r="L23" t="str">
        <f t="shared" si="1"/>
        <v>AlejandríaAntioquiaC.Institucional26</v>
      </c>
      <c r="M23" t="str">
        <f t="shared" si="2"/>
        <v>AlejandríaAntioquiaC.Institucional</v>
      </c>
      <c r="N23" t="s">
        <v>767</v>
      </c>
    </row>
    <row r="24" spans="1:25" x14ac:dyDescent="0.25">
      <c r="A24">
        <v>5021</v>
      </c>
      <c r="B24" t="s">
        <v>191</v>
      </c>
      <c r="C24" t="s">
        <v>669</v>
      </c>
      <c r="E24">
        <v>30</v>
      </c>
      <c r="F24" t="s">
        <v>8337</v>
      </c>
      <c r="G24" t="s">
        <v>188</v>
      </c>
      <c r="H24" t="str">
        <f>INDEX(referencias!$Q$1:$Q$34,MATCH('Registro de Frecuencias TV'!G24,referencias!$R$1:$R$34,0),1)</f>
        <v>Señal Colombia</v>
      </c>
      <c r="I24" t="s">
        <v>191</v>
      </c>
      <c r="J24" t="s">
        <v>8338</v>
      </c>
      <c r="K24">
        <v>30</v>
      </c>
      <c r="L24" t="str">
        <f t="shared" si="1"/>
        <v>AlejandríaAntioquiaSeñal Colombia30</v>
      </c>
      <c r="M24" t="str">
        <f t="shared" si="2"/>
        <v>AlejandríaAntioquiaSeñal Colombia</v>
      </c>
      <c r="N24" t="s">
        <v>769</v>
      </c>
    </row>
    <row r="25" spans="1:25" x14ac:dyDescent="0.25">
      <c r="A25">
        <v>5021</v>
      </c>
      <c r="B25" t="s">
        <v>191</v>
      </c>
      <c r="C25" t="s">
        <v>669</v>
      </c>
      <c r="E25">
        <v>12</v>
      </c>
      <c r="F25" t="s">
        <v>8339</v>
      </c>
      <c r="G25" t="s">
        <v>422</v>
      </c>
      <c r="H25" t="str">
        <f>INDEX(referencias!$Q$1:$Q$34,MATCH('Registro de Frecuencias TV'!G25,referencias!$R$1:$R$34,0),1)</f>
        <v>Teleantioquia</v>
      </c>
      <c r="I25" t="s">
        <v>8344</v>
      </c>
      <c r="J25" t="s">
        <v>8338</v>
      </c>
      <c r="K25">
        <v>12</v>
      </c>
      <c r="L25" t="str">
        <f t="shared" si="1"/>
        <v>AlejandríaAntioquiaTeleantioquia12</v>
      </c>
      <c r="M25" t="str">
        <f t="shared" si="2"/>
        <v>AlejandríaAntioquiaTeleantioquia</v>
      </c>
      <c r="N25" t="s">
        <v>770</v>
      </c>
    </row>
    <row r="26" spans="1:25" x14ac:dyDescent="0.25">
      <c r="A26">
        <v>5021</v>
      </c>
      <c r="B26" t="s">
        <v>191</v>
      </c>
      <c r="C26" t="s">
        <v>669</v>
      </c>
      <c r="F26" t="s">
        <v>8341</v>
      </c>
      <c r="G26" t="s">
        <v>750</v>
      </c>
      <c r="H26" t="str">
        <f>INDEX(referencias!$Q$1:$Q$34,MATCH('Registro de Frecuencias TV'!G26,referencias!$R$1:$R$34,0),1)</f>
        <v>RCN TV S.A.</v>
      </c>
      <c r="J26" t="s">
        <v>8338</v>
      </c>
      <c r="K26">
        <v>32</v>
      </c>
      <c r="L26" t="str">
        <f t="shared" si="1"/>
        <v>AlejandríaAntioquiaRCN TV S.A.32</v>
      </c>
      <c r="M26" t="str">
        <f t="shared" si="2"/>
        <v>AlejandríaAntioquiaRCN TV S.A.</v>
      </c>
      <c r="N26" t="s">
        <v>772</v>
      </c>
    </row>
    <row r="27" spans="1:25" x14ac:dyDescent="0.25">
      <c r="A27">
        <v>5021</v>
      </c>
      <c r="B27" t="s">
        <v>191</v>
      </c>
      <c r="C27" t="s">
        <v>669</v>
      </c>
      <c r="F27" t="s">
        <v>8341</v>
      </c>
      <c r="G27" t="s">
        <v>723</v>
      </c>
      <c r="H27" t="str">
        <f>INDEX(referencias!$Q$1:$Q$34,MATCH('Registro de Frecuencias TV'!G27,referencias!$R$1:$R$34,0),1)</f>
        <v>Caracol TV S.A.</v>
      </c>
      <c r="J27" t="s">
        <v>8338</v>
      </c>
      <c r="K27">
        <v>36</v>
      </c>
      <c r="L27" t="str">
        <f t="shared" si="1"/>
        <v>AlejandríaAntioquiaCaracol TV S.A.36</v>
      </c>
      <c r="M27" t="str">
        <f t="shared" si="2"/>
        <v>AlejandríaAntioquiaCaracol TV S.A.</v>
      </c>
      <c r="N27" t="s">
        <v>774</v>
      </c>
    </row>
    <row r="28" spans="1:25" x14ac:dyDescent="0.25">
      <c r="A28">
        <v>5030</v>
      </c>
      <c r="B28" t="s">
        <v>799</v>
      </c>
      <c r="C28" t="s">
        <v>669</v>
      </c>
      <c r="E28">
        <v>4</v>
      </c>
      <c r="F28" t="s">
        <v>8337</v>
      </c>
      <c r="G28" t="s">
        <v>420</v>
      </c>
      <c r="H28" t="str">
        <f>INDEX(referencias!$Q$1:$Q$34,MATCH('Registro de Frecuencias TV'!G28,referencias!$R$1:$R$34,0),1)</f>
        <v>Canal Uno</v>
      </c>
      <c r="I28" t="s">
        <v>330</v>
      </c>
      <c r="J28" t="s">
        <v>8338</v>
      </c>
      <c r="K28">
        <v>4</v>
      </c>
      <c r="L28" t="str">
        <f t="shared" si="1"/>
        <v>AmagáAntioquiaCanal Uno4</v>
      </c>
      <c r="M28" t="str">
        <f t="shared" si="2"/>
        <v>AmagáAntioquiaCanal Uno</v>
      </c>
      <c r="N28" t="s">
        <v>778</v>
      </c>
    </row>
    <row r="29" spans="1:25" x14ac:dyDescent="0.25">
      <c r="A29">
        <v>5030</v>
      </c>
      <c r="B29" t="s">
        <v>799</v>
      </c>
      <c r="C29" t="s">
        <v>669</v>
      </c>
      <c r="E29">
        <v>13</v>
      </c>
      <c r="F29" t="s">
        <v>8337</v>
      </c>
      <c r="G29" t="s">
        <v>703</v>
      </c>
      <c r="H29" t="str">
        <f>INDEX(referencias!$Q$1:$Q$34,MATCH('Registro de Frecuencias TV'!G29,referencias!$R$1:$R$34,0),1)</f>
        <v>C.Institucional</v>
      </c>
      <c r="I29" t="s">
        <v>330</v>
      </c>
      <c r="J29" t="s">
        <v>8338</v>
      </c>
      <c r="K29">
        <v>13</v>
      </c>
      <c r="L29" t="str">
        <f t="shared" si="1"/>
        <v>AmagáAntioquiaC.Institucional13</v>
      </c>
      <c r="M29" t="str">
        <f t="shared" si="2"/>
        <v>AmagáAntioquiaC.Institucional</v>
      </c>
      <c r="N29" t="s">
        <v>782</v>
      </c>
    </row>
    <row r="30" spans="1:25" x14ac:dyDescent="0.25">
      <c r="A30">
        <v>5030</v>
      </c>
      <c r="B30" t="s">
        <v>799</v>
      </c>
      <c r="C30" t="s">
        <v>669</v>
      </c>
      <c r="E30">
        <v>24</v>
      </c>
      <c r="F30" t="s">
        <v>8337</v>
      </c>
      <c r="G30" t="s">
        <v>188</v>
      </c>
      <c r="H30" t="str">
        <f>INDEX(referencias!$Q$1:$Q$34,MATCH('Registro de Frecuencias TV'!G30,referencias!$R$1:$R$34,0),1)</f>
        <v>Señal Colombia</v>
      </c>
      <c r="I30" t="s">
        <v>330</v>
      </c>
      <c r="J30" t="s">
        <v>8338</v>
      </c>
      <c r="K30">
        <v>24</v>
      </c>
      <c r="L30" t="str">
        <f t="shared" si="1"/>
        <v>AmagáAntioquiaSeñal Colombia24</v>
      </c>
      <c r="M30" t="str">
        <f t="shared" si="2"/>
        <v>AmagáAntioquiaSeñal Colombia</v>
      </c>
      <c r="N30" t="s">
        <v>785</v>
      </c>
    </row>
    <row r="31" spans="1:25" x14ac:dyDescent="0.25">
      <c r="A31">
        <v>5030</v>
      </c>
      <c r="B31" t="s">
        <v>799</v>
      </c>
      <c r="C31" t="s">
        <v>669</v>
      </c>
      <c r="E31">
        <v>5</v>
      </c>
      <c r="F31" t="s">
        <v>8339</v>
      </c>
      <c r="G31" t="s">
        <v>422</v>
      </c>
      <c r="H31" t="str">
        <f>INDEX(referencias!$Q$1:$Q$34,MATCH('Registro de Frecuencias TV'!G31,referencias!$R$1:$R$34,0),1)</f>
        <v>Teleantioquia</v>
      </c>
      <c r="I31" t="s">
        <v>8340</v>
      </c>
      <c r="J31" t="s">
        <v>8338</v>
      </c>
      <c r="K31">
        <v>5</v>
      </c>
      <c r="L31" t="str">
        <f t="shared" si="1"/>
        <v>AmagáAntioquiaTeleantioquia5</v>
      </c>
      <c r="M31" t="str">
        <f t="shared" si="2"/>
        <v>AmagáAntioquiaTeleantioquia</v>
      </c>
      <c r="N31" t="s">
        <v>789</v>
      </c>
    </row>
    <row r="32" spans="1:25" x14ac:dyDescent="0.25">
      <c r="A32">
        <v>5030</v>
      </c>
      <c r="B32" t="s">
        <v>799</v>
      </c>
      <c r="C32" t="s">
        <v>669</v>
      </c>
      <c r="E32">
        <v>9</v>
      </c>
      <c r="F32" t="s">
        <v>8341</v>
      </c>
      <c r="G32" t="s">
        <v>750</v>
      </c>
      <c r="H32" t="str">
        <f>INDEX(referencias!$Q$1:$Q$34,MATCH('Registro de Frecuencias TV'!G32,referencias!$R$1:$R$34,0),1)</f>
        <v>RCN TV S.A.</v>
      </c>
      <c r="I32" t="s">
        <v>330</v>
      </c>
      <c r="J32" t="s">
        <v>8338</v>
      </c>
      <c r="K32">
        <v>9</v>
      </c>
      <c r="L32" t="str">
        <f t="shared" si="1"/>
        <v>AmagáAntioquiaRCN TV S.A.9</v>
      </c>
      <c r="M32" t="str">
        <f t="shared" si="2"/>
        <v>AmagáAntioquiaRCN TV S.A.</v>
      </c>
      <c r="N32" t="s">
        <v>792</v>
      </c>
    </row>
    <row r="33" spans="1:14" x14ac:dyDescent="0.25">
      <c r="A33">
        <v>5030</v>
      </c>
      <c r="B33" t="s">
        <v>799</v>
      </c>
      <c r="C33" t="s">
        <v>669</v>
      </c>
      <c r="E33">
        <v>7</v>
      </c>
      <c r="F33" t="s">
        <v>8341</v>
      </c>
      <c r="G33" t="s">
        <v>723</v>
      </c>
      <c r="H33" t="str">
        <f>INDEX(referencias!$Q$1:$Q$34,MATCH('Registro de Frecuencias TV'!G33,referencias!$R$1:$R$34,0),1)</f>
        <v>Caracol TV S.A.</v>
      </c>
      <c r="I33" t="s">
        <v>330</v>
      </c>
      <c r="J33" t="s">
        <v>8338</v>
      </c>
      <c r="K33">
        <v>7</v>
      </c>
      <c r="L33" t="str">
        <f t="shared" si="1"/>
        <v>AmagáAntioquiaCaracol TV S.A.7</v>
      </c>
      <c r="M33" t="str">
        <f t="shared" si="2"/>
        <v>AmagáAntioquiaCaracol TV S.A.</v>
      </c>
      <c r="N33" t="s">
        <v>794</v>
      </c>
    </row>
    <row r="34" spans="1:14" x14ac:dyDescent="0.25">
      <c r="A34">
        <v>5031</v>
      </c>
      <c r="B34" t="s">
        <v>194</v>
      </c>
      <c r="C34" t="s">
        <v>669</v>
      </c>
      <c r="E34">
        <v>24</v>
      </c>
      <c r="F34" t="s">
        <v>8337</v>
      </c>
      <c r="G34" t="s">
        <v>420</v>
      </c>
      <c r="H34" t="str">
        <f>INDEX(referencias!$Q$1:$Q$34,MATCH('Registro de Frecuencias TV'!G34,referencias!$R$1:$R$34,0),1)</f>
        <v>Canal Uno</v>
      </c>
      <c r="I34" t="s">
        <v>194</v>
      </c>
      <c r="J34" t="s">
        <v>8338</v>
      </c>
      <c r="K34">
        <v>24</v>
      </c>
      <c r="L34" t="str">
        <f t="shared" si="1"/>
        <v>AmalfiAntioquiaCanal Uno24</v>
      </c>
      <c r="M34" t="str">
        <f t="shared" si="2"/>
        <v>AmalfiAntioquiaCanal Uno</v>
      </c>
      <c r="N34" t="s">
        <v>798</v>
      </c>
    </row>
    <row r="35" spans="1:14" x14ac:dyDescent="0.25">
      <c r="A35">
        <v>5031</v>
      </c>
      <c r="B35" t="s">
        <v>194</v>
      </c>
      <c r="C35" t="s">
        <v>669</v>
      </c>
      <c r="E35">
        <v>26</v>
      </c>
      <c r="F35" t="s">
        <v>8337</v>
      </c>
      <c r="G35" t="s">
        <v>703</v>
      </c>
      <c r="H35" t="str">
        <f>INDEX(referencias!$Q$1:$Q$34,MATCH('Registro de Frecuencias TV'!G35,referencias!$R$1:$R$34,0),1)</f>
        <v>C.Institucional</v>
      </c>
      <c r="I35" t="s">
        <v>194</v>
      </c>
      <c r="J35" t="s">
        <v>8338</v>
      </c>
      <c r="K35">
        <v>26</v>
      </c>
      <c r="L35" t="str">
        <f t="shared" si="1"/>
        <v>AmalfiAntioquiaC.Institucional26</v>
      </c>
      <c r="M35" t="str">
        <f t="shared" si="2"/>
        <v>AmalfiAntioquiaC.Institucional</v>
      </c>
      <c r="N35" t="s">
        <v>802</v>
      </c>
    </row>
    <row r="36" spans="1:14" x14ac:dyDescent="0.25">
      <c r="A36">
        <v>5031</v>
      </c>
      <c r="B36" t="s">
        <v>194</v>
      </c>
      <c r="C36" t="s">
        <v>669</v>
      </c>
      <c r="E36">
        <v>30</v>
      </c>
      <c r="F36" t="s">
        <v>8337</v>
      </c>
      <c r="G36" t="s">
        <v>188</v>
      </c>
      <c r="H36" t="str">
        <f>INDEX(referencias!$Q$1:$Q$34,MATCH('Registro de Frecuencias TV'!G36,referencias!$R$1:$R$34,0),1)</f>
        <v>Señal Colombia</v>
      </c>
      <c r="I36" t="s">
        <v>194</v>
      </c>
      <c r="J36" t="s">
        <v>8338</v>
      </c>
      <c r="K36">
        <v>30</v>
      </c>
      <c r="L36" t="str">
        <f t="shared" si="1"/>
        <v>AmalfiAntioquiaSeñal Colombia30</v>
      </c>
      <c r="M36" t="str">
        <f t="shared" si="2"/>
        <v>AmalfiAntioquiaSeñal Colombia</v>
      </c>
      <c r="N36" t="s">
        <v>804</v>
      </c>
    </row>
    <row r="37" spans="1:14" x14ac:dyDescent="0.25">
      <c r="A37">
        <v>5031</v>
      </c>
      <c r="B37" t="s">
        <v>194</v>
      </c>
      <c r="C37" t="s">
        <v>669</v>
      </c>
      <c r="E37">
        <v>12</v>
      </c>
      <c r="F37" t="s">
        <v>8339</v>
      </c>
      <c r="G37" t="s">
        <v>422</v>
      </c>
      <c r="H37" t="str">
        <f>INDEX(referencias!$Q$1:$Q$34,MATCH('Registro de Frecuencias TV'!G37,referencias!$R$1:$R$34,0),1)</f>
        <v>Teleantioquia</v>
      </c>
      <c r="I37" t="s">
        <v>8345</v>
      </c>
      <c r="J37" t="s">
        <v>8338</v>
      </c>
      <c r="K37">
        <v>12</v>
      </c>
      <c r="L37" t="str">
        <f t="shared" si="1"/>
        <v>AmalfiAntioquiaTeleantioquia12</v>
      </c>
      <c r="M37" t="str">
        <f t="shared" si="2"/>
        <v>AmalfiAntioquiaTeleantioquia</v>
      </c>
      <c r="N37" t="s">
        <v>806</v>
      </c>
    </row>
    <row r="38" spans="1:14" x14ac:dyDescent="0.25">
      <c r="A38">
        <v>5031</v>
      </c>
      <c r="B38" t="s">
        <v>194</v>
      </c>
      <c r="C38" t="s">
        <v>669</v>
      </c>
      <c r="E38">
        <v>40</v>
      </c>
      <c r="F38" t="s">
        <v>8341</v>
      </c>
      <c r="G38" t="s">
        <v>750</v>
      </c>
      <c r="H38" t="str">
        <f>INDEX(referencias!$Q$1:$Q$34,MATCH('Registro de Frecuencias TV'!G38,referencias!$R$1:$R$34,0),1)</f>
        <v>RCN TV S.A.</v>
      </c>
      <c r="I38" t="s">
        <v>513</v>
      </c>
      <c r="J38" t="s">
        <v>8338</v>
      </c>
      <c r="K38">
        <v>40</v>
      </c>
      <c r="L38" t="str">
        <f t="shared" si="1"/>
        <v>AmalfiAntioquiaRCN TV S.A.40</v>
      </c>
      <c r="M38" t="str">
        <f t="shared" si="2"/>
        <v>AmalfiAntioquiaRCN TV S.A.</v>
      </c>
      <c r="N38" t="s">
        <v>808</v>
      </c>
    </row>
    <row r="39" spans="1:14" x14ac:dyDescent="0.25">
      <c r="A39">
        <v>5031</v>
      </c>
      <c r="B39" t="s">
        <v>194</v>
      </c>
      <c r="C39" t="s">
        <v>669</v>
      </c>
      <c r="E39">
        <v>36</v>
      </c>
      <c r="F39" t="s">
        <v>8341</v>
      </c>
      <c r="G39" t="s">
        <v>723</v>
      </c>
      <c r="H39" t="str">
        <f>INDEX(referencias!$Q$1:$Q$34,MATCH('Registro de Frecuencias TV'!G39,referencias!$R$1:$R$34,0),1)</f>
        <v>Caracol TV S.A.</v>
      </c>
      <c r="I39" t="s">
        <v>513</v>
      </c>
      <c r="J39" t="s">
        <v>8338</v>
      </c>
      <c r="K39">
        <v>36</v>
      </c>
      <c r="L39" t="str">
        <f t="shared" si="1"/>
        <v>AmalfiAntioquiaCaracol TV S.A.36</v>
      </c>
      <c r="M39" t="str">
        <f t="shared" si="2"/>
        <v>AmalfiAntioquiaCaracol TV S.A.</v>
      </c>
      <c r="N39" t="s">
        <v>810</v>
      </c>
    </row>
    <row r="40" spans="1:14" x14ac:dyDescent="0.25">
      <c r="A40">
        <v>5034</v>
      </c>
      <c r="B40" t="s">
        <v>195</v>
      </c>
      <c r="C40" t="s">
        <v>669</v>
      </c>
      <c r="E40">
        <v>10</v>
      </c>
      <c r="F40" t="s">
        <v>8337</v>
      </c>
      <c r="G40" t="s">
        <v>420</v>
      </c>
      <c r="H40" t="str">
        <f>INDEX(referencias!$Q$1:$Q$34,MATCH('Registro de Frecuencias TV'!G40,referencias!$R$1:$R$34,0),1)</f>
        <v>Canal Uno</v>
      </c>
      <c r="I40" t="s">
        <v>195</v>
      </c>
      <c r="J40" t="s">
        <v>8338</v>
      </c>
      <c r="K40">
        <v>10</v>
      </c>
      <c r="L40" t="str">
        <f t="shared" si="1"/>
        <v>AndesAntioquiaCanal Uno10</v>
      </c>
      <c r="M40" t="str">
        <f t="shared" si="2"/>
        <v>AndesAntioquiaCanal Uno</v>
      </c>
      <c r="N40" t="s">
        <v>812</v>
      </c>
    </row>
    <row r="41" spans="1:14" x14ac:dyDescent="0.25">
      <c r="A41">
        <v>5034</v>
      </c>
      <c r="B41" t="s">
        <v>195</v>
      </c>
      <c r="C41" t="s">
        <v>669</v>
      </c>
      <c r="E41">
        <v>8</v>
      </c>
      <c r="F41" t="s">
        <v>8337</v>
      </c>
      <c r="G41" t="s">
        <v>703</v>
      </c>
      <c r="H41" t="str">
        <f>INDEX(referencias!$Q$1:$Q$34,MATCH('Registro de Frecuencias TV'!G41,referencias!$R$1:$R$34,0),1)</f>
        <v>C.Institucional</v>
      </c>
      <c r="I41" t="s">
        <v>195</v>
      </c>
      <c r="J41" t="s">
        <v>8338</v>
      </c>
      <c r="K41">
        <v>8</v>
      </c>
      <c r="L41" t="str">
        <f t="shared" si="1"/>
        <v>AndesAntioquiaC.Institucional8</v>
      </c>
      <c r="M41" t="str">
        <f t="shared" si="2"/>
        <v>AndesAntioquiaC.Institucional</v>
      </c>
      <c r="N41" t="s">
        <v>813</v>
      </c>
    </row>
    <row r="42" spans="1:14" x14ac:dyDescent="0.25">
      <c r="A42">
        <v>5034</v>
      </c>
      <c r="B42" t="s">
        <v>195</v>
      </c>
      <c r="C42" t="s">
        <v>669</v>
      </c>
      <c r="E42">
        <v>42</v>
      </c>
      <c r="F42" t="s">
        <v>8337</v>
      </c>
      <c r="G42" t="s">
        <v>188</v>
      </c>
      <c r="H42" t="str">
        <f>INDEX(referencias!$Q$1:$Q$34,MATCH('Registro de Frecuencias TV'!G42,referencias!$R$1:$R$34,0),1)</f>
        <v>Señal Colombia</v>
      </c>
      <c r="I42" t="s">
        <v>195</v>
      </c>
      <c r="J42" t="s">
        <v>8338</v>
      </c>
      <c r="K42">
        <v>42</v>
      </c>
      <c r="L42" t="str">
        <f t="shared" si="1"/>
        <v>AndesAntioquiaSeñal Colombia42</v>
      </c>
      <c r="M42" t="str">
        <f t="shared" si="2"/>
        <v>AndesAntioquiaSeñal Colombia</v>
      </c>
      <c r="N42" t="s">
        <v>819</v>
      </c>
    </row>
    <row r="43" spans="1:14" x14ac:dyDescent="0.25">
      <c r="A43">
        <v>5034</v>
      </c>
      <c r="B43" t="s">
        <v>195</v>
      </c>
      <c r="C43" t="s">
        <v>669</v>
      </c>
      <c r="E43">
        <v>12</v>
      </c>
      <c r="F43" t="s">
        <v>8339</v>
      </c>
      <c r="G43" t="s">
        <v>422</v>
      </c>
      <c r="H43" t="str">
        <f>INDEX(referencias!$Q$1:$Q$34,MATCH('Registro de Frecuencias TV'!G43,referencias!$R$1:$R$34,0),1)</f>
        <v>Teleantioquia</v>
      </c>
      <c r="I43" t="s">
        <v>8346</v>
      </c>
      <c r="J43" t="s">
        <v>8338</v>
      </c>
      <c r="K43">
        <v>12</v>
      </c>
      <c r="L43" t="str">
        <f t="shared" si="1"/>
        <v>AndesAntioquiaTeleantioquia12</v>
      </c>
      <c r="M43" t="str">
        <f t="shared" si="2"/>
        <v>AndesAntioquiaTeleantioquia</v>
      </c>
      <c r="N43" t="s">
        <v>825</v>
      </c>
    </row>
    <row r="44" spans="1:14" x14ac:dyDescent="0.25">
      <c r="A44">
        <v>5034</v>
      </c>
      <c r="B44" t="s">
        <v>195</v>
      </c>
      <c r="C44" t="s">
        <v>669</v>
      </c>
      <c r="E44">
        <v>3</v>
      </c>
      <c r="F44" t="s">
        <v>8341</v>
      </c>
      <c r="G44" t="s">
        <v>750</v>
      </c>
      <c r="H44" t="str">
        <f>INDEX(referencias!$Q$1:$Q$34,MATCH('Registro de Frecuencias TV'!G44,referencias!$R$1:$R$34,0),1)</f>
        <v>RCN TV S.A.</v>
      </c>
      <c r="I44" t="s">
        <v>496</v>
      </c>
      <c r="J44" t="s">
        <v>8338</v>
      </c>
      <c r="K44">
        <v>3</v>
      </c>
      <c r="L44" t="str">
        <f t="shared" si="1"/>
        <v>AndesAntioquiaRCN TV S.A.3</v>
      </c>
      <c r="M44" t="str">
        <f t="shared" si="2"/>
        <v>AndesAntioquiaRCN TV S.A.</v>
      </c>
      <c r="N44" t="s">
        <v>834</v>
      </c>
    </row>
    <row r="45" spans="1:14" x14ac:dyDescent="0.25">
      <c r="A45">
        <v>5034</v>
      </c>
      <c r="B45" t="s">
        <v>195</v>
      </c>
      <c r="C45" t="s">
        <v>669</v>
      </c>
      <c r="E45">
        <v>6</v>
      </c>
      <c r="F45" t="s">
        <v>8341</v>
      </c>
      <c r="G45" t="s">
        <v>723</v>
      </c>
      <c r="H45" t="str">
        <f>INDEX(referencias!$Q$1:$Q$34,MATCH('Registro de Frecuencias TV'!G45,referencias!$R$1:$R$34,0),1)</f>
        <v>Caracol TV S.A.</v>
      </c>
      <c r="I45" t="s">
        <v>496</v>
      </c>
      <c r="J45" t="s">
        <v>8338</v>
      </c>
      <c r="K45">
        <v>6</v>
      </c>
      <c r="L45" t="str">
        <f t="shared" si="1"/>
        <v>AndesAntioquiaCaracol TV S.A.6</v>
      </c>
      <c r="M45" t="str">
        <f t="shared" si="2"/>
        <v>AndesAntioquiaCaracol TV S.A.</v>
      </c>
      <c r="N45" t="s">
        <v>840</v>
      </c>
    </row>
    <row r="46" spans="1:14" x14ac:dyDescent="0.25">
      <c r="A46">
        <v>5036</v>
      </c>
      <c r="B46" t="s">
        <v>814</v>
      </c>
      <c r="C46" t="s">
        <v>669</v>
      </c>
      <c r="E46">
        <v>4</v>
      </c>
      <c r="F46" t="s">
        <v>8337</v>
      </c>
      <c r="G46" t="s">
        <v>420</v>
      </c>
      <c r="H46" t="str">
        <f>INDEX(referencias!$Q$1:$Q$34,MATCH('Registro de Frecuencias TV'!G46,referencias!$R$1:$R$34,0),1)</f>
        <v>Canal Uno</v>
      </c>
      <c r="I46" t="s">
        <v>330</v>
      </c>
      <c r="J46" t="s">
        <v>8338</v>
      </c>
      <c r="K46">
        <v>4</v>
      </c>
      <c r="L46" t="str">
        <f t="shared" si="1"/>
        <v>AngelópolisAntioquiaCanal Uno4</v>
      </c>
      <c r="M46" t="str">
        <f t="shared" si="2"/>
        <v>AngelópolisAntioquiaCanal Uno</v>
      </c>
      <c r="N46" t="s">
        <v>845</v>
      </c>
    </row>
    <row r="47" spans="1:14" x14ac:dyDescent="0.25">
      <c r="A47">
        <v>5036</v>
      </c>
      <c r="B47" t="s">
        <v>814</v>
      </c>
      <c r="C47" t="s">
        <v>669</v>
      </c>
      <c r="E47">
        <v>13</v>
      </c>
      <c r="F47" t="s">
        <v>8337</v>
      </c>
      <c r="G47" t="s">
        <v>703</v>
      </c>
      <c r="H47" t="str">
        <f>INDEX(referencias!$Q$1:$Q$34,MATCH('Registro de Frecuencias TV'!G47,referencias!$R$1:$R$34,0),1)</f>
        <v>C.Institucional</v>
      </c>
      <c r="I47" t="s">
        <v>330</v>
      </c>
      <c r="J47" t="s">
        <v>8338</v>
      </c>
      <c r="K47">
        <v>13</v>
      </c>
      <c r="L47" t="str">
        <f t="shared" si="1"/>
        <v>AngelópolisAntioquiaC.Institucional13</v>
      </c>
      <c r="M47" t="str">
        <f t="shared" si="2"/>
        <v>AngelópolisAntioquiaC.Institucional</v>
      </c>
      <c r="N47" t="s">
        <v>850</v>
      </c>
    </row>
    <row r="48" spans="1:14" x14ac:dyDescent="0.25">
      <c r="A48">
        <v>5036</v>
      </c>
      <c r="B48" t="s">
        <v>814</v>
      </c>
      <c r="C48" t="s">
        <v>669</v>
      </c>
      <c r="E48">
        <v>24</v>
      </c>
      <c r="F48" t="s">
        <v>8337</v>
      </c>
      <c r="G48" t="s">
        <v>188</v>
      </c>
      <c r="H48" t="str">
        <f>INDEX(referencias!$Q$1:$Q$34,MATCH('Registro de Frecuencias TV'!G48,referencias!$R$1:$R$34,0),1)</f>
        <v>Señal Colombia</v>
      </c>
      <c r="I48" t="s">
        <v>330</v>
      </c>
      <c r="J48" t="s">
        <v>8338</v>
      </c>
      <c r="K48">
        <v>24</v>
      </c>
      <c r="L48" t="str">
        <f t="shared" si="1"/>
        <v>AngelópolisAntioquiaSeñal Colombia24</v>
      </c>
      <c r="M48" t="str">
        <f t="shared" si="2"/>
        <v>AngelópolisAntioquiaSeñal Colombia</v>
      </c>
      <c r="N48" t="s">
        <v>855</v>
      </c>
    </row>
    <row r="49" spans="1:14" x14ac:dyDescent="0.25">
      <c r="A49">
        <v>5036</v>
      </c>
      <c r="B49" t="s">
        <v>814</v>
      </c>
      <c r="C49" t="s">
        <v>669</v>
      </c>
      <c r="E49">
        <v>5</v>
      </c>
      <c r="F49" t="s">
        <v>8339</v>
      </c>
      <c r="G49" t="s">
        <v>422</v>
      </c>
      <c r="H49" t="str">
        <f>INDEX(referencias!$Q$1:$Q$34,MATCH('Registro de Frecuencias TV'!G49,referencias!$R$1:$R$34,0),1)</f>
        <v>Teleantioquia</v>
      </c>
      <c r="I49" t="s">
        <v>8340</v>
      </c>
      <c r="J49" t="s">
        <v>8338</v>
      </c>
      <c r="K49">
        <v>5</v>
      </c>
      <c r="L49" t="str">
        <f t="shared" si="1"/>
        <v>AngelópolisAntioquiaTeleantioquia5</v>
      </c>
      <c r="M49" t="str">
        <f t="shared" si="2"/>
        <v>AngelópolisAntioquiaTeleantioquia</v>
      </c>
      <c r="N49" t="s">
        <v>862</v>
      </c>
    </row>
    <row r="50" spans="1:14" x14ac:dyDescent="0.25">
      <c r="A50">
        <v>5036</v>
      </c>
      <c r="B50" t="s">
        <v>814</v>
      </c>
      <c r="C50" t="s">
        <v>669</v>
      </c>
      <c r="E50">
        <v>9</v>
      </c>
      <c r="F50" t="s">
        <v>8341</v>
      </c>
      <c r="G50" t="s">
        <v>750</v>
      </c>
      <c r="H50" t="str">
        <f>INDEX(referencias!$Q$1:$Q$34,MATCH('Registro de Frecuencias TV'!G50,referencias!$R$1:$R$34,0),1)</f>
        <v>RCN TV S.A.</v>
      </c>
      <c r="I50" t="s">
        <v>330</v>
      </c>
      <c r="J50" t="s">
        <v>8338</v>
      </c>
      <c r="K50">
        <v>9</v>
      </c>
      <c r="L50" t="str">
        <f t="shared" si="1"/>
        <v>AngelópolisAntioquiaRCN TV S.A.9</v>
      </c>
      <c r="M50" t="str">
        <f t="shared" si="2"/>
        <v>AngelópolisAntioquiaRCN TV S.A.</v>
      </c>
      <c r="N50" t="s">
        <v>868</v>
      </c>
    </row>
    <row r="51" spans="1:14" x14ac:dyDescent="0.25">
      <c r="A51">
        <v>5036</v>
      </c>
      <c r="B51" t="s">
        <v>814</v>
      </c>
      <c r="C51" t="s">
        <v>669</v>
      </c>
      <c r="E51">
        <v>7</v>
      </c>
      <c r="F51" t="s">
        <v>8341</v>
      </c>
      <c r="G51" t="s">
        <v>723</v>
      </c>
      <c r="H51" t="str">
        <f>INDEX(referencias!$Q$1:$Q$34,MATCH('Registro de Frecuencias TV'!G51,referencias!$R$1:$R$34,0),1)</f>
        <v>Caracol TV S.A.</v>
      </c>
      <c r="I51" t="s">
        <v>330</v>
      </c>
      <c r="J51" t="s">
        <v>8338</v>
      </c>
      <c r="K51">
        <v>7</v>
      </c>
      <c r="L51" t="str">
        <f t="shared" si="1"/>
        <v>AngelópolisAntioquiaCaracol TV S.A.7</v>
      </c>
      <c r="M51" t="str">
        <f t="shared" si="2"/>
        <v>AngelópolisAntioquiaCaracol TV S.A.</v>
      </c>
      <c r="N51" t="s">
        <v>875</v>
      </c>
    </row>
    <row r="52" spans="1:14" x14ac:dyDescent="0.25">
      <c r="A52">
        <v>5038</v>
      </c>
      <c r="B52" t="s">
        <v>196</v>
      </c>
      <c r="C52" t="s">
        <v>669</v>
      </c>
      <c r="E52">
        <v>24</v>
      </c>
      <c r="F52" t="s">
        <v>8337</v>
      </c>
      <c r="G52" t="s">
        <v>420</v>
      </c>
      <c r="H52" t="str">
        <f>INDEX(referencias!$Q$1:$Q$34,MATCH('Registro de Frecuencias TV'!G52,referencias!$R$1:$R$34,0),1)</f>
        <v>Canal Uno</v>
      </c>
      <c r="I52" t="s">
        <v>196</v>
      </c>
      <c r="J52" t="s">
        <v>8338</v>
      </c>
      <c r="K52">
        <v>24</v>
      </c>
      <c r="L52" t="str">
        <f t="shared" si="1"/>
        <v>AngosturaAntioquiaCanal Uno24</v>
      </c>
      <c r="M52" t="str">
        <f t="shared" si="2"/>
        <v>AngosturaAntioquiaCanal Uno</v>
      </c>
      <c r="N52" t="s">
        <v>881</v>
      </c>
    </row>
    <row r="53" spans="1:14" x14ac:dyDescent="0.25">
      <c r="A53">
        <v>5038</v>
      </c>
      <c r="B53" t="s">
        <v>196</v>
      </c>
      <c r="C53" t="s">
        <v>669</v>
      </c>
      <c r="E53">
        <v>26</v>
      </c>
      <c r="F53" t="s">
        <v>8337</v>
      </c>
      <c r="G53" t="s">
        <v>703</v>
      </c>
      <c r="H53" t="str">
        <f>INDEX(referencias!$Q$1:$Q$34,MATCH('Registro de Frecuencias TV'!G53,referencias!$R$1:$R$34,0),1)</f>
        <v>C.Institucional</v>
      </c>
      <c r="I53" t="s">
        <v>196</v>
      </c>
      <c r="J53" t="s">
        <v>8338</v>
      </c>
      <c r="K53">
        <v>26</v>
      </c>
      <c r="L53" t="str">
        <f t="shared" si="1"/>
        <v>AngosturaAntioquiaC.Institucional26</v>
      </c>
      <c r="M53" t="str">
        <f t="shared" si="2"/>
        <v>AngosturaAntioquiaC.Institucional</v>
      </c>
      <c r="N53" t="s">
        <v>887</v>
      </c>
    </row>
    <row r="54" spans="1:14" x14ac:dyDescent="0.25">
      <c r="A54">
        <v>5038</v>
      </c>
      <c r="B54" t="s">
        <v>196</v>
      </c>
      <c r="C54" t="s">
        <v>669</v>
      </c>
      <c r="E54">
        <v>30</v>
      </c>
      <c r="F54" t="s">
        <v>8337</v>
      </c>
      <c r="G54" t="s">
        <v>188</v>
      </c>
      <c r="H54" t="str">
        <f>INDEX(referencias!$Q$1:$Q$34,MATCH('Registro de Frecuencias TV'!G54,referencias!$R$1:$R$34,0),1)</f>
        <v>Señal Colombia</v>
      </c>
      <c r="I54" t="s">
        <v>196</v>
      </c>
      <c r="J54" t="s">
        <v>8338</v>
      </c>
      <c r="K54">
        <v>30</v>
      </c>
      <c r="L54" t="str">
        <f t="shared" si="1"/>
        <v>AngosturaAntioquiaSeñal Colombia30</v>
      </c>
      <c r="M54" t="str">
        <f t="shared" si="2"/>
        <v>AngosturaAntioquiaSeñal Colombia</v>
      </c>
      <c r="N54" t="s">
        <v>892</v>
      </c>
    </row>
    <row r="55" spans="1:14" x14ac:dyDescent="0.25">
      <c r="A55">
        <v>5038</v>
      </c>
      <c r="B55" t="s">
        <v>196</v>
      </c>
      <c r="C55" t="s">
        <v>669</v>
      </c>
      <c r="E55">
        <v>6</v>
      </c>
      <c r="F55" t="s">
        <v>8339</v>
      </c>
      <c r="G55" t="s">
        <v>422</v>
      </c>
      <c r="H55" t="str">
        <f>INDEX(referencias!$Q$1:$Q$34,MATCH('Registro de Frecuencias TV'!G55,referencias!$R$1:$R$34,0),1)</f>
        <v>Teleantioquia</v>
      </c>
      <c r="I55" t="s">
        <v>8347</v>
      </c>
      <c r="J55" t="s">
        <v>8338</v>
      </c>
      <c r="K55">
        <v>6</v>
      </c>
      <c r="L55" t="str">
        <f t="shared" si="1"/>
        <v>AngosturaAntioquiaTeleantioquia6</v>
      </c>
      <c r="M55" t="str">
        <f t="shared" si="2"/>
        <v>AngosturaAntioquiaTeleantioquia</v>
      </c>
      <c r="N55" t="s">
        <v>896</v>
      </c>
    </row>
    <row r="56" spans="1:14" x14ac:dyDescent="0.25">
      <c r="A56">
        <v>5038</v>
      </c>
      <c r="B56" t="s">
        <v>196</v>
      </c>
      <c r="C56" t="s">
        <v>669</v>
      </c>
      <c r="E56">
        <v>40</v>
      </c>
      <c r="F56" t="s">
        <v>8341</v>
      </c>
      <c r="G56" t="s">
        <v>750</v>
      </c>
      <c r="H56" t="str">
        <f>INDEX(referencias!$Q$1:$Q$34,MATCH('Registro de Frecuencias TV'!G56,referencias!$R$1:$R$34,0),1)</f>
        <v>RCN TV S.A.</v>
      </c>
      <c r="I56" t="s">
        <v>513</v>
      </c>
      <c r="J56" t="s">
        <v>8338</v>
      </c>
      <c r="K56">
        <v>40</v>
      </c>
      <c r="L56" t="str">
        <f t="shared" si="1"/>
        <v>AngosturaAntioquiaRCN TV S.A.40</v>
      </c>
      <c r="M56" t="str">
        <f t="shared" si="2"/>
        <v>AngosturaAntioquiaRCN TV S.A.</v>
      </c>
      <c r="N56" t="s">
        <v>901</v>
      </c>
    </row>
    <row r="57" spans="1:14" x14ac:dyDescent="0.25">
      <c r="A57">
        <v>5038</v>
      </c>
      <c r="B57" t="s">
        <v>196</v>
      </c>
      <c r="C57" t="s">
        <v>669</v>
      </c>
      <c r="E57">
        <v>36</v>
      </c>
      <c r="F57" t="s">
        <v>8341</v>
      </c>
      <c r="G57" t="s">
        <v>723</v>
      </c>
      <c r="H57" t="str">
        <f>INDEX(referencias!$Q$1:$Q$34,MATCH('Registro de Frecuencias TV'!G57,referencias!$R$1:$R$34,0),1)</f>
        <v>Caracol TV S.A.</v>
      </c>
      <c r="I57" t="s">
        <v>513</v>
      </c>
      <c r="J57" t="s">
        <v>8338</v>
      </c>
      <c r="K57">
        <v>36</v>
      </c>
      <c r="L57" t="str">
        <f t="shared" si="1"/>
        <v>AngosturaAntioquiaCaracol TV S.A.36</v>
      </c>
      <c r="M57" t="str">
        <f t="shared" si="2"/>
        <v>AngosturaAntioquiaCaracol TV S.A.</v>
      </c>
      <c r="N57" t="s">
        <v>904</v>
      </c>
    </row>
    <row r="58" spans="1:14" x14ac:dyDescent="0.25">
      <c r="A58">
        <v>5040</v>
      </c>
      <c r="B58" t="s">
        <v>423</v>
      </c>
      <c r="C58" t="s">
        <v>669</v>
      </c>
      <c r="E58">
        <v>11</v>
      </c>
      <c r="F58" t="s">
        <v>8339</v>
      </c>
      <c r="G58" t="s">
        <v>422</v>
      </c>
      <c r="H58" t="str">
        <f>INDEX(referencias!$Q$1:$Q$34,MATCH('Registro de Frecuencias TV'!G58,referencias!$R$1:$R$34,0),1)</f>
        <v>Teleantioquia</v>
      </c>
      <c r="I58" t="s">
        <v>423</v>
      </c>
      <c r="J58" t="s">
        <v>8338</v>
      </c>
      <c r="K58">
        <v>11</v>
      </c>
      <c r="L58" t="str">
        <f t="shared" si="1"/>
        <v>AnoríAntioquiaTeleantioquia11</v>
      </c>
      <c r="M58" t="str">
        <f t="shared" si="2"/>
        <v>AnoríAntioquiaTeleantioquia</v>
      </c>
      <c r="N58" t="s">
        <v>906</v>
      </c>
    </row>
    <row r="59" spans="1:14" x14ac:dyDescent="0.25">
      <c r="A59">
        <v>5040</v>
      </c>
      <c r="B59" t="s">
        <v>423</v>
      </c>
      <c r="C59" t="s">
        <v>669</v>
      </c>
      <c r="E59">
        <v>11</v>
      </c>
      <c r="F59" t="s">
        <v>8339</v>
      </c>
      <c r="G59" t="s">
        <v>422</v>
      </c>
      <c r="H59" t="str">
        <f>INDEX(referencias!$Q$1:$Q$34,MATCH('Registro de Frecuencias TV'!G59,referencias!$R$1:$R$34,0),1)</f>
        <v>Teleantioquia</v>
      </c>
      <c r="I59" t="s">
        <v>424</v>
      </c>
      <c r="J59" t="s">
        <v>8338</v>
      </c>
      <c r="K59">
        <v>11</v>
      </c>
      <c r="L59" t="str">
        <f t="shared" si="1"/>
        <v>AnoríAntioquiaTeleantioquia11</v>
      </c>
      <c r="M59" t="str">
        <f t="shared" si="2"/>
        <v>AnoríAntioquiaTeleantioquia</v>
      </c>
      <c r="N59" t="s">
        <v>906</v>
      </c>
    </row>
    <row r="60" spans="1:14" x14ac:dyDescent="0.25">
      <c r="A60">
        <v>5040</v>
      </c>
      <c r="B60" t="s">
        <v>423</v>
      </c>
      <c r="C60" t="s">
        <v>669</v>
      </c>
      <c r="E60">
        <v>40</v>
      </c>
      <c r="F60" t="s">
        <v>8341</v>
      </c>
      <c r="G60" t="s">
        <v>750</v>
      </c>
      <c r="H60" t="str">
        <f>INDEX(referencias!$Q$1:$Q$34,MATCH('Registro de Frecuencias TV'!G60,referencias!$R$1:$R$34,0),1)</f>
        <v>RCN TV S.A.</v>
      </c>
      <c r="I60" t="s">
        <v>513</v>
      </c>
      <c r="J60" t="s">
        <v>8338</v>
      </c>
      <c r="K60">
        <v>40</v>
      </c>
      <c r="L60" t="str">
        <f t="shared" si="1"/>
        <v>AnoríAntioquiaRCN TV S.A.40</v>
      </c>
      <c r="M60" t="str">
        <f t="shared" si="2"/>
        <v>AnoríAntioquiaRCN TV S.A.</v>
      </c>
      <c r="N60" t="s">
        <v>908</v>
      </c>
    </row>
    <row r="61" spans="1:14" x14ac:dyDescent="0.25">
      <c r="A61">
        <v>5040</v>
      </c>
      <c r="B61" t="s">
        <v>423</v>
      </c>
      <c r="C61" t="s">
        <v>669</v>
      </c>
      <c r="E61">
        <v>36</v>
      </c>
      <c r="F61" t="s">
        <v>8341</v>
      </c>
      <c r="G61" t="s">
        <v>723</v>
      </c>
      <c r="H61" t="str">
        <f>INDEX(referencias!$Q$1:$Q$34,MATCH('Registro de Frecuencias TV'!G61,referencias!$R$1:$R$34,0),1)</f>
        <v>Caracol TV S.A.</v>
      </c>
      <c r="I61" t="s">
        <v>513</v>
      </c>
      <c r="J61" t="s">
        <v>8338</v>
      </c>
      <c r="K61">
        <v>36</v>
      </c>
      <c r="L61" t="str">
        <f t="shared" si="1"/>
        <v>AnoríAntioquiaCaracol TV S.A.36</v>
      </c>
      <c r="M61" t="str">
        <f t="shared" si="2"/>
        <v>AnoríAntioquiaCaracol TV S.A.</v>
      </c>
      <c r="N61" t="s">
        <v>911</v>
      </c>
    </row>
    <row r="62" spans="1:14" x14ac:dyDescent="0.25">
      <c r="A62">
        <v>5042</v>
      </c>
      <c r="B62" t="s">
        <v>2369</v>
      </c>
      <c r="C62" t="s">
        <v>669</v>
      </c>
      <c r="E62">
        <v>4</v>
      </c>
      <c r="F62" t="s">
        <v>8337</v>
      </c>
      <c r="G62" t="s">
        <v>420</v>
      </c>
      <c r="H62" t="str">
        <f>INDEX(referencias!$Q$1:$Q$34,MATCH('Registro de Frecuencias TV'!G62,referencias!$R$1:$R$34,0),1)</f>
        <v>Canal Uno</v>
      </c>
      <c r="I62" t="s">
        <v>330</v>
      </c>
      <c r="J62" t="s">
        <v>8338</v>
      </c>
      <c r="K62">
        <v>4</v>
      </c>
      <c r="L62" t="str">
        <f t="shared" si="1"/>
        <v>Santafé de AntioquiaAntioquiaCanal Uno4</v>
      </c>
      <c r="M62" t="str">
        <f t="shared" si="2"/>
        <v>Santafé de AntioquiaAntioquiaCanal Uno</v>
      </c>
      <c r="N62" t="s">
        <v>914</v>
      </c>
    </row>
    <row r="63" spans="1:14" x14ac:dyDescent="0.25">
      <c r="A63">
        <v>5042</v>
      </c>
      <c r="B63" t="s">
        <v>2369</v>
      </c>
      <c r="C63" t="s">
        <v>669</v>
      </c>
      <c r="E63">
        <v>13</v>
      </c>
      <c r="F63" t="s">
        <v>8337</v>
      </c>
      <c r="G63" t="s">
        <v>703</v>
      </c>
      <c r="H63" t="str">
        <f>INDEX(referencias!$Q$1:$Q$34,MATCH('Registro de Frecuencias TV'!G63,referencias!$R$1:$R$34,0),1)</f>
        <v>C.Institucional</v>
      </c>
      <c r="I63" t="s">
        <v>330</v>
      </c>
      <c r="J63" t="s">
        <v>8338</v>
      </c>
      <c r="K63">
        <v>13</v>
      </c>
      <c r="L63" t="str">
        <f t="shared" si="1"/>
        <v>Santafé de AntioquiaAntioquiaC.Institucional13</v>
      </c>
      <c r="M63" t="str">
        <f t="shared" si="2"/>
        <v>Santafé de AntioquiaAntioquiaC.Institucional</v>
      </c>
      <c r="N63" t="s">
        <v>915</v>
      </c>
    </row>
    <row r="64" spans="1:14" x14ac:dyDescent="0.25">
      <c r="A64">
        <v>5042</v>
      </c>
      <c r="B64" t="s">
        <v>2369</v>
      </c>
      <c r="C64" t="s">
        <v>669</v>
      </c>
      <c r="E64">
        <v>24</v>
      </c>
      <c r="F64" t="s">
        <v>8337</v>
      </c>
      <c r="G64" t="s">
        <v>188</v>
      </c>
      <c r="H64" t="str">
        <f>INDEX(referencias!$Q$1:$Q$34,MATCH('Registro de Frecuencias TV'!G64,referencias!$R$1:$R$34,0),1)</f>
        <v>Señal Colombia</v>
      </c>
      <c r="I64" t="s">
        <v>330</v>
      </c>
      <c r="J64" t="s">
        <v>8338</v>
      </c>
      <c r="K64">
        <v>24</v>
      </c>
      <c r="L64" t="str">
        <f t="shared" si="1"/>
        <v>Santafé de AntioquiaAntioquiaSeñal Colombia24</v>
      </c>
      <c r="M64" t="str">
        <f t="shared" si="2"/>
        <v>Santafé de AntioquiaAntioquiaSeñal Colombia</v>
      </c>
      <c r="N64" t="s">
        <v>916</v>
      </c>
    </row>
    <row r="65" spans="1:14" x14ac:dyDescent="0.25">
      <c r="A65">
        <v>5042</v>
      </c>
      <c r="B65" t="s">
        <v>2369</v>
      </c>
      <c r="C65" t="s">
        <v>669</v>
      </c>
      <c r="E65">
        <v>5</v>
      </c>
      <c r="F65" t="s">
        <v>8339</v>
      </c>
      <c r="G65" t="s">
        <v>422</v>
      </c>
      <c r="H65" t="str">
        <f>INDEX(referencias!$Q$1:$Q$34,MATCH('Registro de Frecuencias TV'!G65,referencias!$R$1:$R$34,0),1)</f>
        <v>Teleantioquia</v>
      </c>
      <c r="I65" t="s">
        <v>8340</v>
      </c>
      <c r="J65" t="s">
        <v>8338</v>
      </c>
      <c r="K65">
        <v>5</v>
      </c>
      <c r="L65" t="str">
        <f t="shared" si="1"/>
        <v>Santafé de AntioquiaAntioquiaTeleantioquia5</v>
      </c>
      <c r="M65" t="str">
        <f t="shared" si="2"/>
        <v>Santafé de AntioquiaAntioquiaTeleantioquia</v>
      </c>
      <c r="N65" t="s">
        <v>918</v>
      </c>
    </row>
    <row r="66" spans="1:14" x14ac:dyDescent="0.25">
      <c r="A66">
        <v>5042</v>
      </c>
      <c r="B66" t="s">
        <v>2369</v>
      </c>
      <c r="C66" t="s">
        <v>669</v>
      </c>
      <c r="E66">
        <v>9</v>
      </c>
      <c r="F66" t="s">
        <v>8341</v>
      </c>
      <c r="G66" t="s">
        <v>750</v>
      </c>
      <c r="H66" t="str">
        <f>INDEX(referencias!$Q$1:$Q$34,MATCH('Registro de Frecuencias TV'!G66,referencias!$R$1:$R$34,0),1)</f>
        <v>RCN TV S.A.</v>
      </c>
      <c r="I66" t="s">
        <v>330</v>
      </c>
      <c r="J66" t="s">
        <v>8338</v>
      </c>
      <c r="K66">
        <v>9</v>
      </c>
      <c r="L66" t="str">
        <f t="shared" si="1"/>
        <v>Santafé de AntioquiaAntioquiaRCN TV S.A.9</v>
      </c>
      <c r="M66" t="str">
        <f t="shared" si="2"/>
        <v>Santafé de AntioquiaAntioquiaRCN TV S.A.</v>
      </c>
      <c r="N66" t="s">
        <v>919</v>
      </c>
    </row>
    <row r="67" spans="1:14" x14ac:dyDescent="0.25">
      <c r="A67">
        <v>5042</v>
      </c>
      <c r="B67" t="s">
        <v>2369</v>
      </c>
      <c r="C67" t="s">
        <v>669</v>
      </c>
      <c r="E67">
        <v>7</v>
      </c>
      <c r="F67" t="s">
        <v>8341</v>
      </c>
      <c r="G67" t="s">
        <v>723</v>
      </c>
      <c r="H67" t="str">
        <f>INDEX(referencias!$Q$1:$Q$34,MATCH('Registro de Frecuencias TV'!G67,referencias!$R$1:$R$34,0),1)</f>
        <v>Caracol TV S.A.</v>
      </c>
      <c r="I67" t="s">
        <v>330</v>
      </c>
      <c r="J67" t="s">
        <v>8338</v>
      </c>
      <c r="K67">
        <v>7</v>
      </c>
      <c r="L67" t="str">
        <f t="shared" ref="L67:L130" si="8">_xlfn.CONCAT(TRIM(B67),TRIM(C67),TRIM(H67),TRIM(K67))</f>
        <v>Santafé de AntioquiaAntioquiaCaracol TV S.A.7</v>
      </c>
      <c r="M67" t="str">
        <f t="shared" ref="M67:M130" si="9">_xlfn.CONCAT(TRIM(B67),TRIM(C67),TRIM(H67))</f>
        <v>Santafé de AntioquiaAntioquiaCaracol TV S.A.</v>
      </c>
      <c r="N67" t="s">
        <v>920</v>
      </c>
    </row>
    <row r="68" spans="1:14" x14ac:dyDescent="0.25">
      <c r="A68">
        <v>5044</v>
      </c>
      <c r="B68" t="s">
        <v>851</v>
      </c>
      <c r="C68" t="s">
        <v>669</v>
      </c>
      <c r="E68">
        <v>4</v>
      </c>
      <c r="F68" t="s">
        <v>8337</v>
      </c>
      <c r="G68" t="s">
        <v>420</v>
      </c>
      <c r="H68" t="str">
        <f>INDEX(referencias!$Q$1:$Q$34,MATCH('Registro de Frecuencias TV'!G68,referencias!$R$1:$R$34,0),1)</f>
        <v>Canal Uno</v>
      </c>
      <c r="I68" t="s">
        <v>330</v>
      </c>
      <c r="J68" t="s">
        <v>8338</v>
      </c>
      <c r="K68">
        <v>4</v>
      </c>
      <c r="L68" t="str">
        <f t="shared" si="8"/>
        <v>AnzaAntioquiaCanal Uno4</v>
      </c>
      <c r="M68" t="str">
        <f t="shared" si="9"/>
        <v>AnzaAntioquiaCanal Uno</v>
      </c>
      <c r="N68" t="s">
        <v>921</v>
      </c>
    </row>
    <row r="69" spans="1:14" x14ac:dyDescent="0.25">
      <c r="A69">
        <v>5044</v>
      </c>
      <c r="B69" t="s">
        <v>851</v>
      </c>
      <c r="C69" t="s">
        <v>669</v>
      </c>
      <c r="E69">
        <v>13</v>
      </c>
      <c r="F69" t="s">
        <v>8337</v>
      </c>
      <c r="G69" t="s">
        <v>703</v>
      </c>
      <c r="H69" t="str">
        <f>INDEX(referencias!$Q$1:$Q$34,MATCH('Registro de Frecuencias TV'!G69,referencias!$R$1:$R$34,0),1)</f>
        <v>C.Institucional</v>
      </c>
      <c r="I69" t="s">
        <v>330</v>
      </c>
      <c r="J69" t="s">
        <v>8338</v>
      </c>
      <c r="K69">
        <v>13</v>
      </c>
      <c r="L69" t="str">
        <f t="shared" si="8"/>
        <v>AnzaAntioquiaC.Institucional13</v>
      </c>
      <c r="M69" t="str">
        <f t="shared" si="9"/>
        <v>AnzaAntioquiaC.Institucional</v>
      </c>
      <c r="N69" t="s">
        <v>923</v>
      </c>
    </row>
    <row r="70" spans="1:14" x14ac:dyDescent="0.25">
      <c r="A70">
        <v>5044</v>
      </c>
      <c r="B70" t="s">
        <v>851</v>
      </c>
      <c r="C70" t="s">
        <v>669</v>
      </c>
      <c r="E70">
        <v>24</v>
      </c>
      <c r="F70" t="s">
        <v>8337</v>
      </c>
      <c r="G70" t="s">
        <v>188</v>
      </c>
      <c r="H70" t="str">
        <f>INDEX(referencias!$Q$1:$Q$34,MATCH('Registro de Frecuencias TV'!G70,referencias!$R$1:$R$34,0),1)</f>
        <v>Señal Colombia</v>
      </c>
      <c r="I70" t="s">
        <v>330</v>
      </c>
      <c r="J70" t="s">
        <v>8338</v>
      </c>
      <c r="K70">
        <v>24</v>
      </c>
      <c r="L70" t="str">
        <f t="shared" si="8"/>
        <v>AnzaAntioquiaSeñal Colombia24</v>
      </c>
      <c r="M70" t="str">
        <f t="shared" si="9"/>
        <v>AnzaAntioquiaSeñal Colombia</v>
      </c>
      <c r="N70" t="s">
        <v>925</v>
      </c>
    </row>
    <row r="71" spans="1:14" x14ac:dyDescent="0.25">
      <c r="A71">
        <v>5044</v>
      </c>
      <c r="B71" t="s">
        <v>851</v>
      </c>
      <c r="C71" t="s">
        <v>669</v>
      </c>
      <c r="E71">
        <v>5</v>
      </c>
      <c r="F71" t="s">
        <v>8339</v>
      </c>
      <c r="G71" t="s">
        <v>422</v>
      </c>
      <c r="H71" t="str">
        <f>INDEX(referencias!$Q$1:$Q$34,MATCH('Registro de Frecuencias TV'!G71,referencias!$R$1:$R$34,0),1)</f>
        <v>Teleantioquia</v>
      </c>
      <c r="I71" t="s">
        <v>8340</v>
      </c>
      <c r="J71" t="s">
        <v>8338</v>
      </c>
      <c r="K71">
        <v>5</v>
      </c>
      <c r="L71" t="str">
        <f t="shared" si="8"/>
        <v>AnzaAntioquiaTeleantioquia5</v>
      </c>
      <c r="M71" t="str">
        <f t="shared" si="9"/>
        <v>AnzaAntioquiaTeleantioquia</v>
      </c>
      <c r="N71" t="s">
        <v>926</v>
      </c>
    </row>
    <row r="72" spans="1:14" x14ac:dyDescent="0.25">
      <c r="A72">
        <v>5044</v>
      </c>
      <c r="B72" t="s">
        <v>851</v>
      </c>
      <c r="C72" t="s">
        <v>669</v>
      </c>
      <c r="E72">
        <v>9</v>
      </c>
      <c r="F72" t="s">
        <v>8341</v>
      </c>
      <c r="G72" t="s">
        <v>750</v>
      </c>
      <c r="H72" t="str">
        <f>INDEX(referencias!$Q$1:$Q$34,MATCH('Registro de Frecuencias TV'!G72,referencias!$R$1:$R$34,0),1)</f>
        <v>RCN TV S.A.</v>
      </c>
      <c r="I72" t="s">
        <v>330</v>
      </c>
      <c r="J72" t="s">
        <v>8338</v>
      </c>
      <c r="K72">
        <v>9</v>
      </c>
      <c r="L72" t="str">
        <f t="shared" si="8"/>
        <v>AnzaAntioquiaRCN TV S.A.9</v>
      </c>
      <c r="M72" t="str">
        <f t="shared" si="9"/>
        <v>AnzaAntioquiaRCN TV S.A.</v>
      </c>
      <c r="N72" t="s">
        <v>927</v>
      </c>
    </row>
    <row r="73" spans="1:14" x14ac:dyDescent="0.25">
      <c r="A73">
        <v>5044</v>
      </c>
      <c r="B73" t="s">
        <v>851</v>
      </c>
      <c r="C73" t="s">
        <v>669</v>
      </c>
      <c r="E73">
        <v>7</v>
      </c>
      <c r="F73" t="s">
        <v>8341</v>
      </c>
      <c r="G73" t="s">
        <v>723</v>
      </c>
      <c r="H73" t="str">
        <f>INDEX(referencias!$Q$1:$Q$34,MATCH('Registro de Frecuencias TV'!G73,referencias!$R$1:$R$34,0),1)</f>
        <v>Caracol TV S.A.</v>
      </c>
      <c r="I73" t="s">
        <v>330</v>
      </c>
      <c r="J73" t="s">
        <v>8338</v>
      </c>
      <c r="K73">
        <v>7</v>
      </c>
      <c r="L73" t="str">
        <f t="shared" si="8"/>
        <v>AnzaAntioquiaCaracol TV S.A.7</v>
      </c>
      <c r="M73" t="str">
        <f t="shared" si="9"/>
        <v>AnzaAntioquiaCaracol TV S.A.</v>
      </c>
      <c r="N73" t="s">
        <v>936</v>
      </c>
    </row>
    <row r="74" spans="1:14" x14ac:dyDescent="0.25">
      <c r="A74">
        <v>5045</v>
      </c>
      <c r="B74" t="s">
        <v>863</v>
      </c>
      <c r="C74" t="s">
        <v>669</v>
      </c>
      <c r="E74">
        <v>7</v>
      </c>
      <c r="F74" t="s">
        <v>8337</v>
      </c>
      <c r="G74" t="s">
        <v>420</v>
      </c>
      <c r="H74" t="str">
        <f>INDEX(referencias!$Q$1:$Q$34,MATCH('Registro de Frecuencias TV'!G74,referencias!$R$1:$R$34,0),1)</f>
        <v>Canal Uno</v>
      </c>
      <c r="I74" t="s">
        <v>232</v>
      </c>
      <c r="J74" t="s">
        <v>8338</v>
      </c>
      <c r="K74">
        <v>7</v>
      </c>
      <c r="L74" t="str">
        <f t="shared" si="8"/>
        <v>ApartadóAntioquiaCanal Uno7</v>
      </c>
      <c r="M74" t="str">
        <f t="shared" si="9"/>
        <v>ApartadóAntioquiaCanal Uno</v>
      </c>
      <c r="N74" t="s">
        <v>940</v>
      </c>
    </row>
    <row r="75" spans="1:14" x14ac:dyDescent="0.25">
      <c r="A75">
        <v>5045</v>
      </c>
      <c r="B75" t="s">
        <v>863</v>
      </c>
      <c r="C75" t="s">
        <v>669</v>
      </c>
      <c r="E75">
        <v>11</v>
      </c>
      <c r="F75" t="s">
        <v>8337</v>
      </c>
      <c r="G75" t="s">
        <v>703</v>
      </c>
      <c r="H75" t="str">
        <f>INDEX(referencias!$Q$1:$Q$34,MATCH('Registro de Frecuencias TV'!G75,referencias!$R$1:$R$34,0),1)</f>
        <v>C.Institucional</v>
      </c>
      <c r="I75" t="s">
        <v>232</v>
      </c>
      <c r="J75" t="s">
        <v>8338</v>
      </c>
      <c r="K75">
        <v>11</v>
      </c>
      <c r="L75" t="str">
        <f t="shared" si="8"/>
        <v>ApartadóAntioquiaC.Institucional11</v>
      </c>
      <c r="M75" t="str">
        <f t="shared" si="9"/>
        <v>ApartadóAntioquiaC.Institucional</v>
      </c>
      <c r="N75" t="s">
        <v>942</v>
      </c>
    </row>
    <row r="76" spans="1:14" x14ac:dyDescent="0.25">
      <c r="A76">
        <v>5045</v>
      </c>
      <c r="B76" t="s">
        <v>863</v>
      </c>
      <c r="C76" t="s">
        <v>669</v>
      </c>
      <c r="E76">
        <v>13</v>
      </c>
      <c r="F76" t="s">
        <v>8337</v>
      </c>
      <c r="G76" t="s">
        <v>188</v>
      </c>
      <c r="H76" t="str">
        <f>INDEX(referencias!$Q$1:$Q$34,MATCH('Registro de Frecuencias TV'!G76,referencias!$R$1:$R$34,0),1)</f>
        <v>Señal Colombia</v>
      </c>
      <c r="I76" t="s">
        <v>232</v>
      </c>
      <c r="J76" t="s">
        <v>8338</v>
      </c>
      <c r="K76">
        <v>13</v>
      </c>
      <c r="L76" t="str">
        <f t="shared" si="8"/>
        <v>ApartadóAntioquiaSeñal Colombia13</v>
      </c>
      <c r="M76" t="str">
        <f t="shared" si="9"/>
        <v>ApartadóAntioquiaSeñal Colombia</v>
      </c>
      <c r="N76" t="s">
        <v>943</v>
      </c>
    </row>
    <row r="77" spans="1:14" x14ac:dyDescent="0.25">
      <c r="A77">
        <v>5045</v>
      </c>
      <c r="B77" t="s">
        <v>863</v>
      </c>
      <c r="C77" t="s">
        <v>669</v>
      </c>
      <c r="E77">
        <v>9</v>
      </c>
      <c r="F77" t="s">
        <v>8339</v>
      </c>
      <c r="G77" t="s">
        <v>422</v>
      </c>
      <c r="H77" t="str">
        <f>INDEX(referencias!$Q$1:$Q$34,MATCH('Registro de Frecuencias TV'!G77,referencias!$R$1:$R$34,0),1)</f>
        <v>Teleantioquia</v>
      </c>
      <c r="I77" t="s">
        <v>8348</v>
      </c>
      <c r="J77" t="s">
        <v>8338</v>
      </c>
      <c r="K77">
        <v>9</v>
      </c>
      <c r="L77" t="str">
        <f t="shared" si="8"/>
        <v>ApartadóAntioquiaTeleantioquia9</v>
      </c>
      <c r="M77" t="str">
        <f t="shared" si="9"/>
        <v>ApartadóAntioquiaTeleantioquia</v>
      </c>
      <c r="N77" t="s">
        <v>945</v>
      </c>
    </row>
    <row r="78" spans="1:14" x14ac:dyDescent="0.25">
      <c r="A78">
        <v>5045</v>
      </c>
      <c r="B78" t="s">
        <v>863</v>
      </c>
      <c r="C78" t="s">
        <v>669</v>
      </c>
      <c r="E78">
        <v>3</v>
      </c>
      <c r="F78" t="s">
        <v>8341</v>
      </c>
      <c r="G78" t="s">
        <v>750</v>
      </c>
      <c r="H78" t="str">
        <f>INDEX(referencias!$Q$1:$Q$34,MATCH('Registro de Frecuencias TV'!G78,referencias!$R$1:$R$34,0),1)</f>
        <v>RCN TV S.A.</v>
      </c>
      <c r="I78" t="s">
        <v>433</v>
      </c>
      <c r="J78" t="s">
        <v>8338</v>
      </c>
      <c r="K78">
        <v>3</v>
      </c>
      <c r="L78" t="str">
        <f t="shared" si="8"/>
        <v>ApartadóAntioquiaRCN TV S.A.3</v>
      </c>
      <c r="M78" t="str">
        <f t="shared" si="9"/>
        <v>ApartadóAntioquiaRCN TV S.A.</v>
      </c>
      <c r="N78" t="s">
        <v>947</v>
      </c>
    </row>
    <row r="79" spans="1:14" x14ac:dyDescent="0.25">
      <c r="A79">
        <v>5045</v>
      </c>
      <c r="B79" t="s">
        <v>863</v>
      </c>
      <c r="C79" t="s">
        <v>669</v>
      </c>
      <c r="E79">
        <v>5</v>
      </c>
      <c r="F79" t="s">
        <v>8341</v>
      </c>
      <c r="G79" t="s">
        <v>723</v>
      </c>
      <c r="H79" t="str">
        <f>INDEX(referencias!$Q$1:$Q$34,MATCH('Registro de Frecuencias TV'!G79,referencias!$R$1:$R$34,0),1)</f>
        <v>Caracol TV S.A.</v>
      </c>
      <c r="I79" t="s">
        <v>433</v>
      </c>
      <c r="J79" t="s">
        <v>8338</v>
      </c>
      <c r="K79">
        <v>5</v>
      </c>
      <c r="L79" t="str">
        <f t="shared" si="8"/>
        <v>ApartadóAntioquiaCaracol TV S.A.5</v>
      </c>
      <c r="M79" t="str">
        <f t="shared" si="9"/>
        <v>ApartadóAntioquiaCaracol TV S.A.</v>
      </c>
      <c r="N79" t="s">
        <v>949</v>
      </c>
    </row>
    <row r="80" spans="1:14" x14ac:dyDescent="0.25">
      <c r="A80">
        <v>5051</v>
      </c>
      <c r="B80" t="s">
        <v>200</v>
      </c>
      <c r="C80" t="s">
        <v>669</v>
      </c>
      <c r="E80">
        <v>21</v>
      </c>
      <c r="F80" t="s">
        <v>8337</v>
      </c>
      <c r="G80" t="s">
        <v>420</v>
      </c>
      <c r="H80" t="str">
        <f>INDEX(referencias!$Q$1:$Q$34,MATCH('Registro de Frecuencias TV'!G80,referencias!$R$1:$R$34,0),1)</f>
        <v>Canal Uno</v>
      </c>
      <c r="I80" t="s">
        <v>200</v>
      </c>
      <c r="J80" t="s">
        <v>8338</v>
      </c>
      <c r="K80">
        <v>21</v>
      </c>
      <c r="L80" t="str">
        <f t="shared" si="8"/>
        <v>ArboletesAntioquiaCanal Uno21</v>
      </c>
      <c r="M80" t="str">
        <f t="shared" si="9"/>
        <v>ArboletesAntioquiaCanal Uno</v>
      </c>
      <c r="N80" t="s">
        <v>950</v>
      </c>
    </row>
    <row r="81" spans="1:14" x14ac:dyDescent="0.25">
      <c r="A81">
        <v>5051</v>
      </c>
      <c r="B81" t="s">
        <v>200</v>
      </c>
      <c r="C81" t="s">
        <v>669</v>
      </c>
      <c r="E81">
        <v>25</v>
      </c>
      <c r="F81" t="s">
        <v>8337</v>
      </c>
      <c r="G81" t="s">
        <v>703</v>
      </c>
      <c r="H81" t="str">
        <f>INDEX(referencias!$Q$1:$Q$34,MATCH('Registro de Frecuencias TV'!G81,referencias!$R$1:$R$34,0),1)</f>
        <v>C.Institucional</v>
      </c>
      <c r="I81" t="s">
        <v>200</v>
      </c>
      <c r="J81" t="s">
        <v>8338</v>
      </c>
      <c r="K81">
        <v>25</v>
      </c>
      <c r="L81" t="str">
        <f t="shared" si="8"/>
        <v>ArboletesAntioquiaC.Institucional25</v>
      </c>
      <c r="M81" t="str">
        <f t="shared" si="9"/>
        <v>ArboletesAntioquiaC.Institucional</v>
      </c>
      <c r="N81" t="s">
        <v>951</v>
      </c>
    </row>
    <row r="82" spans="1:14" x14ac:dyDescent="0.25">
      <c r="A82">
        <v>5051</v>
      </c>
      <c r="B82" t="s">
        <v>200</v>
      </c>
      <c r="C82" t="s">
        <v>669</v>
      </c>
      <c r="E82">
        <v>27</v>
      </c>
      <c r="F82" t="s">
        <v>8337</v>
      </c>
      <c r="G82" t="s">
        <v>188</v>
      </c>
      <c r="H82" t="str">
        <f>INDEX(referencias!$Q$1:$Q$34,MATCH('Registro de Frecuencias TV'!G82,referencias!$R$1:$R$34,0),1)</f>
        <v>Señal Colombia</v>
      </c>
      <c r="I82" t="s">
        <v>200</v>
      </c>
      <c r="J82" t="s">
        <v>8338</v>
      </c>
      <c r="K82">
        <v>27</v>
      </c>
      <c r="L82" t="str">
        <f t="shared" si="8"/>
        <v>ArboletesAntioquiaSeñal Colombia27</v>
      </c>
      <c r="M82" t="str">
        <f t="shared" si="9"/>
        <v>ArboletesAntioquiaSeñal Colombia</v>
      </c>
      <c r="N82" t="s">
        <v>953</v>
      </c>
    </row>
    <row r="83" spans="1:14" x14ac:dyDescent="0.25">
      <c r="A83">
        <v>5051</v>
      </c>
      <c r="B83" t="s">
        <v>200</v>
      </c>
      <c r="C83" t="s">
        <v>669</v>
      </c>
      <c r="E83">
        <v>9</v>
      </c>
      <c r="F83" t="s">
        <v>8339</v>
      </c>
      <c r="G83" t="s">
        <v>422</v>
      </c>
      <c r="H83" t="str">
        <f>INDEX(referencias!$Q$1:$Q$34,MATCH('Registro de Frecuencias TV'!G83,referencias!$R$1:$R$34,0),1)</f>
        <v>Teleantioquia</v>
      </c>
      <c r="I83" t="s">
        <v>8349</v>
      </c>
      <c r="J83" t="s">
        <v>8338</v>
      </c>
      <c r="K83">
        <v>9</v>
      </c>
      <c r="L83" t="str">
        <f t="shared" si="8"/>
        <v>ArboletesAntioquiaTeleantioquia9</v>
      </c>
      <c r="M83" t="str">
        <f t="shared" si="9"/>
        <v>ArboletesAntioquiaTeleantioquia</v>
      </c>
      <c r="N83" t="s">
        <v>954</v>
      </c>
    </row>
    <row r="84" spans="1:14" x14ac:dyDescent="0.25">
      <c r="A84">
        <v>5051</v>
      </c>
      <c r="B84" t="s">
        <v>200</v>
      </c>
      <c r="C84" t="s">
        <v>669</v>
      </c>
      <c r="E84">
        <v>35</v>
      </c>
      <c r="F84" t="s">
        <v>8341</v>
      </c>
      <c r="G84" t="s">
        <v>750</v>
      </c>
      <c r="H84" t="str">
        <f>INDEX(referencias!$Q$1:$Q$34,MATCH('Registro de Frecuencias TV'!G84,referencias!$R$1:$R$34,0),1)</f>
        <v>RCN TV S.A.</v>
      </c>
      <c r="I84" t="s">
        <v>368</v>
      </c>
      <c r="J84" t="s">
        <v>8338</v>
      </c>
      <c r="K84">
        <v>35</v>
      </c>
      <c r="L84" t="str">
        <f t="shared" si="8"/>
        <v>ArboletesAntioquiaRCN TV S.A.35</v>
      </c>
      <c r="M84" t="str">
        <f t="shared" si="9"/>
        <v>ArboletesAntioquiaRCN TV S.A.</v>
      </c>
      <c r="N84" t="s">
        <v>956</v>
      </c>
    </row>
    <row r="85" spans="1:14" x14ac:dyDescent="0.25">
      <c r="A85">
        <v>5051</v>
      </c>
      <c r="B85" t="s">
        <v>200</v>
      </c>
      <c r="C85" t="s">
        <v>669</v>
      </c>
      <c r="E85">
        <v>39</v>
      </c>
      <c r="F85" t="s">
        <v>8341</v>
      </c>
      <c r="G85" t="s">
        <v>723</v>
      </c>
      <c r="H85" t="str">
        <f>INDEX(referencias!$Q$1:$Q$34,MATCH('Registro de Frecuencias TV'!G85,referencias!$R$1:$R$34,0),1)</f>
        <v>Caracol TV S.A.</v>
      </c>
      <c r="I85" t="s">
        <v>368</v>
      </c>
      <c r="J85" t="s">
        <v>8338</v>
      </c>
      <c r="K85">
        <v>39</v>
      </c>
      <c r="L85" t="str">
        <f t="shared" si="8"/>
        <v>ArboletesAntioquiaCaracol TV S.A.39</v>
      </c>
      <c r="M85" t="str">
        <f t="shared" si="9"/>
        <v>ArboletesAntioquiaCaracol TV S.A.</v>
      </c>
      <c r="N85" t="s">
        <v>959</v>
      </c>
    </row>
    <row r="86" spans="1:14" x14ac:dyDescent="0.25">
      <c r="A86">
        <v>5055</v>
      </c>
      <c r="B86" t="s">
        <v>425</v>
      </c>
      <c r="C86" t="s">
        <v>669</v>
      </c>
      <c r="F86" t="s">
        <v>8337</v>
      </c>
      <c r="G86" t="s">
        <v>420</v>
      </c>
      <c r="H86" t="str">
        <f>INDEX(referencias!$Q$1:$Q$34,MATCH('Registro de Frecuencias TV'!G86,referencias!$R$1:$R$34,0),1)</f>
        <v>Canal Uno</v>
      </c>
      <c r="J86" t="s">
        <v>8338</v>
      </c>
      <c r="K86">
        <v>22</v>
      </c>
      <c r="L86" t="str">
        <f t="shared" si="8"/>
        <v>ArgeliaAntioquiaCanal Uno22</v>
      </c>
      <c r="M86" t="str">
        <f t="shared" si="9"/>
        <v>ArgeliaAntioquiaCanal Uno</v>
      </c>
      <c r="N86" t="s">
        <v>960</v>
      </c>
    </row>
    <row r="87" spans="1:14" x14ac:dyDescent="0.25">
      <c r="A87">
        <v>5055</v>
      </c>
      <c r="B87" t="s">
        <v>425</v>
      </c>
      <c r="C87" t="s">
        <v>669</v>
      </c>
      <c r="F87" t="s">
        <v>8337</v>
      </c>
      <c r="G87" t="s">
        <v>703</v>
      </c>
      <c r="H87" t="str">
        <f>INDEX(referencias!$Q$1:$Q$34,MATCH('Registro de Frecuencias TV'!G87,referencias!$R$1:$R$34,0),1)</f>
        <v>C.Institucional</v>
      </c>
      <c r="J87" t="s">
        <v>8338</v>
      </c>
      <c r="K87">
        <v>24</v>
      </c>
      <c r="L87" t="str">
        <f t="shared" si="8"/>
        <v>ArgeliaAntioquiaC.Institucional24</v>
      </c>
      <c r="M87" t="str">
        <f t="shared" si="9"/>
        <v>ArgeliaAntioquiaC.Institucional</v>
      </c>
      <c r="N87" t="s">
        <v>962</v>
      </c>
    </row>
    <row r="88" spans="1:14" x14ac:dyDescent="0.25">
      <c r="A88">
        <v>5055</v>
      </c>
      <c r="B88" t="s">
        <v>425</v>
      </c>
      <c r="C88" t="s">
        <v>669</v>
      </c>
      <c r="F88" t="s">
        <v>8337</v>
      </c>
      <c r="G88" t="s">
        <v>188</v>
      </c>
      <c r="H88" t="str">
        <f>INDEX(referencias!$Q$1:$Q$34,MATCH('Registro de Frecuencias TV'!G88,referencias!$R$1:$R$34,0),1)</f>
        <v>Señal Colombia</v>
      </c>
      <c r="J88" t="s">
        <v>8338</v>
      </c>
      <c r="K88">
        <v>28</v>
      </c>
      <c r="L88" t="str">
        <f t="shared" si="8"/>
        <v>ArgeliaAntioquiaSeñal Colombia28</v>
      </c>
      <c r="M88" t="str">
        <f t="shared" si="9"/>
        <v>ArgeliaAntioquiaSeñal Colombia</v>
      </c>
      <c r="N88" t="s">
        <v>963</v>
      </c>
    </row>
    <row r="89" spans="1:14" x14ac:dyDescent="0.25">
      <c r="A89">
        <v>5055</v>
      </c>
      <c r="B89" t="s">
        <v>425</v>
      </c>
      <c r="C89" t="s">
        <v>669</v>
      </c>
      <c r="E89">
        <v>3</v>
      </c>
      <c r="F89" t="s">
        <v>8339</v>
      </c>
      <c r="G89" t="s">
        <v>422</v>
      </c>
      <c r="H89" t="str">
        <f>INDEX(referencias!$Q$1:$Q$34,MATCH('Registro de Frecuencias TV'!G89,referencias!$R$1:$R$34,0),1)</f>
        <v>Teleantioquia</v>
      </c>
      <c r="I89" t="s">
        <v>8350</v>
      </c>
      <c r="J89" t="s">
        <v>8338</v>
      </c>
      <c r="K89">
        <v>3</v>
      </c>
      <c r="L89" t="str">
        <f t="shared" si="8"/>
        <v>ArgeliaAntioquiaTeleantioquia3</v>
      </c>
      <c r="M89" t="str">
        <f t="shared" si="9"/>
        <v>ArgeliaAntioquiaTeleantioquia</v>
      </c>
      <c r="N89" t="s">
        <v>965</v>
      </c>
    </row>
    <row r="90" spans="1:14" x14ac:dyDescent="0.25">
      <c r="A90">
        <v>5055</v>
      </c>
      <c r="B90" t="s">
        <v>425</v>
      </c>
      <c r="C90" t="s">
        <v>669</v>
      </c>
      <c r="F90" t="s">
        <v>8341</v>
      </c>
      <c r="G90" t="s">
        <v>750</v>
      </c>
      <c r="H90" t="str">
        <f>INDEX(referencias!$Q$1:$Q$34,MATCH('Registro de Frecuencias TV'!G90,referencias!$R$1:$R$34,0),1)</f>
        <v>RCN TV S.A.</v>
      </c>
      <c r="J90" t="s">
        <v>8338</v>
      </c>
      <c r="K90">
        <v>32</v>
      </c>
      <c r="L90" t="str">
        <f t="shared" si="8"/>
        <v>ArgeliaAntioquiaRCN TV S.A.32</v>
      </c>
      <c r="M90" t="str">
        <f t="shared" si="9"/>
        <v>ArgeliaAntioquiaRCN TV S.A.</v>
      </c>
      <c r="N90" t="s">
        <v>967</v>
      </c>
    </row>
    <row r="91" spans="1:14" x14ac:dyDescent="0.25">
      <c r="A91">
        <v>5055</v>
      </c>
      <c r="B91" t="s">
        <v>425</v>
      </c>
      <c r="C91" t="s">
        <v>669</v>
      </c>
      <c r="F91" t="s">
        <v>8341</v>
      </c>
      <c r="G91" t="s">
        <v>723</v>
      </c>
      <c r="H91" t="str">
        <f>INDEX(referencias!$Q$1:$Q$34,MATCH('Registro de Frecuencias TV'!G91,referencias!$R$1:$R$34,0),1)</f>
        <v>Caracol TV S.A.</v>
      </c>
      <c r="J91" t="s">
        <v>8338</v>
      </c>
      <c r="K91">
        <v>36</v>
      </c>
      <c r="L91" t="str">
        <f t="shared" si="8"/>
        <v>ArgeliaAntioquiaCaracol TV S.A.36</v>
      </c>
      <c r="M91" t="str">
        <f t="shared" si="9"/>
        <v>ArgeliaAntioquiaCaracol TV S.A.</v>
      </c>
      <c r="N91" t="s">
        <v>968</v>
      </c>
    </row>
    <row r="92" spans="1:14" x14ac:dyDescent="0.25">
      <c r="A92">
        <v>5059</v>
      </c>
      <c r="B92" t="s">
        <v>498</v>
      </c>
      <c r="C92" t="s">
        <v>669</v>
      </c>
      <c r="E92">
        <v>4</v>
      </c>
      <c r="F92" t="s">
        <v>8337</v>
      </c>
      <c r="G92" t="s">
        <v>420</v>
      </c>
      <c r="H92" t="str">
        <f>INDEX(referencias!$Q$1:$Q$34,MATCH('Registro de Frecuencias TV'!G92,referencias!$R$1:$R$34,0),1)</f>
        <v>Canal Uno</v>
      </c>
      <c r="I92" t="s">
        <v>330</v>
      </c>
      <c r="J92" t="s">
        <v>8338</v>
      </c>
      <c r="K92">
        <v>4</v>
      </c>
      <c r="L92" t="str">
        <f t="shared" si="8"/>
        <v>ArmeniaAntioquiaCanal Uno4</v>
      </c>
      <c r="M92" t="str">
        <f t="shared" si="9"/>
        <v>ArmeniaAntioquiaCanal Uno</v>
      </c>
      <c r="N92" t="s">
        <v>970</v>
      </c>
    </row>
    <row r="93" spans="1:14" x14ac:dyDescent="0.25">
      <c r="A93">
        <v>5059</v>
      </c>
      <c r="B93" t="s">
        <v>498</v>
      </c>
      <c r="C93" t="s">
        <v>669</v>
      </c>
      <c r="E93">
        <v>13</v>
      </c>
      <c r="F93" t="s">
        <v>8337</v>
      </c>
      <c r="G93" t="s">
        <v>703</v>
      </c>
      <c r="H93" t="str">
        <f>INDEX(referencias!$Q$1:$Q$34,MATCH('Registro de Frecuencias TV'!G93,referencias!$R$1:$R$34,0),1)</f>
        <v>C.Institucional</v>
      </c>
      <c r="I93" t="s">
        <v>330</v>
      </c>
      <c r="J93" t="s">
        <v>8338</v>
      </c>
      <c r="K93">
        <v>13</v>
      </c>
      <c r="L93" t="str">
        <f t="shared" si="8"/>
        <v>ArmeniaAntioquiaC.Institucional13</v>
      </c>
      <c r="M93" t="str">
        <f t="shared" si="9"/>
        <v>ArmeniaAntioquiaC.Institucional</v>
      </c>
      <c r="N93" t="s">
        <v>972</v>
      </c>
    </row>
    <row r="94" spans="1:14" x14ac:dyDescent="0.25">
      <c r="A94">
        <v>5059</v>
      </c>
      <c r="B94" t="s">
        <v>498</v>
      </c>
      <c r="C94" t="s">
        <v>669</v>
      </c>
      <c r="E94">
        <v>24</v>
      </c>
      <c r="F94" t="s">
        <v>8337</v>
      </c>
      <c r="G94" t="s">
        <v>188</v>
      </c>
      <c r="H94" t="str">
        <f>INDEX(referencias!$Q$1:$Q$34,MATCH('Registro de Frecuencias TV'!G94,referencias!$R$1:$R$34,0),1)</f>
        <v>Señal Colombia</v>
      </c>
      <c r="I94" t="s">
        <v>330</v>
      </c>
      <c r="J94" t="s">
        <v>8338</v>
      </c>
      <c r="K94">
        <v>24</v>
      </c>
      <c r="L94" t="str">
        <f t="shared" si="8"/>
        <v>ArmeniaAntioquiaSeñal Colombia24</v>
      </c>
      <c r="M94" t="str">
        <f t="shared" si="9"/>
        <v>ArmeniaAntioquiaSeñal Colombia</v>
      </c>
      <c r="N94" t="s">
        <v>974</v>
      </c>
    </row>
    <row r="95" spans="1:14" x14ac:dyDescent="0.25">
      <c r="A95">
        <v>5059</v>
      </c>
      <c r="B95" t="s">
        <v>498</v>
      </c>
      <c r="C95" t="s">
        <v>669</v>
      </c>
      <c r="E95">
        <v>5</v>
      </c>
      <c r="F95" t="s">
        <v>8339</v>
      </c>
      <c r="G95" t="s">
        <v>422</v>
      </c>
      <c r="H95" t="str">
        <f>INDEX(referencias!$Q$1:$Q$34,MATCH('Registro de Frecuencias TV'!G95,referencias!$R$1:$R$34,0),1)</f>
        <v>Teleantioquia</v>
      </c>
      <c r="I95" t="s">
        <v>8340</v>
      </c>
      <c r="J95" t="s">
        <v>8338</v>
      </c>
      <c r="K95">
        <v>5</v>
      </c>
      <c r="L95" t="str">
        <f t="shared" si="8"/>
        <v>ArmeniaAntioquiaTeleantioquia5</v>
      </c>
      <c r="M95" t="str">
        <f t="shared" si="9"/>
        <v>ArmeniaAntioquiaTeleantioquia</v>
      </c>
      <c r="N95" t="s">
        <v>975</v>
      </c>
    </row>
    <row r="96" spans="1:14" x14ac:dyDescent="0.25">
      <c r="A96">
        <v>5059</v>
      </c>
      <c r="B96" t="s">
        <v>498</v>
      </c>
      <c r="C96" t="s">
        <v>669</v>
      </c>
      <c r="E96">
        <v>9</v>
      </c>
      <c r="F96" t="s">
        <v>8341</v>
      </c>
      <c r="G96" t="s">
        <v>750</v>
      </c>
      <c r="H96" t="str">
        <f>INDEX(referencias!$Q$1:$Q$34,MATCH('Registro de Frecuencias TV'!G96,referencias!$R$1:$R$34,0),1)</f>
        <v>RCN TV S.A.</v>
      </c>
      <c r="I96" t="s">
        <v>330</v>
      </c>
      <c r="J96" t="s">
        <v>8338</v>
      </c>
      <c r="K96">
        <v>9</v>
      </c>
      <c r="L96" t="str">
        <f t="shared" si="8"/>
        <v>ArmeniaAntioquiaRCN TV S.A.9</v>
      </c>
      <c r="M96" t="str">
        <f t="shared" si="9"/>
        <v>ArmeniaAntioquiaRCN TV S.A.</v>
      </c>
      <c r="N96" t="s">
        <v>977</v>
      </c>
    </row>
    <row r="97" spans="1:14" x14ac:dyDescent="0.25">
      <c r="A97">
        <v>5059</v>
      </c>
      <c r="B97" t="s">
        <v>498</v>
      </c>
      <c r="C97" t="s">
        <v>669</v>
      </c>
      <c r="E97">
        <v>7</v>
      </c>
      <c r="F97" t="s">
        <v>8341</v>
      </c>
      <c r="G97" t="s">
        <v>723</v>
      </c>
      <c r="H97" t="str">
        <f>INDEX(referencias!$Q$1:$Q$34,MATCH('Registro de Frecuencias TV'!G97,referencias!$R$1:$R$34,0),1)</f>
        <v>Caracol TV S.A.</v>
      </c>
      <c r="I97" t="s">
        <v>330</v>
      </c>
      <c r="J97" t="s">
        <v>8338</v>
      </c>
      <c r="K97">
        <v>7</v>
      </c>
      <c r="L97" t="str">
        <f t="shared" si="8"/>
        <v>ArmeniaAntioquiaCaracol TV S.A.7</v>
      </c>
      <c r="M97" t="str">
        <f t="shared" si="9"/>
        <v>ArmeniaAntioquiaCaracol TV S.A.</v>
      </c>
      <c r="N97" t="s">
        <v>979</v>
      </c>
    </row>
    <row r="98" spans="1:14" x14ac:dyDescent="0.25">
      <c r="A98">
        <v>5079</v>
      </c>
      <c r="B98" t="s">
        <v>961</v>
      </c>
      <c r="C98" t="s">
        <v>669</v>
      </c>
      <c r="E98">
        <v>4</v>
      </c>
      <c r="F98" t="s">
        <v>8337</v>
      </c>
      <c r="G98" t="s">
        <v>420</v>
      </c>
      <c r="H98" t="str">
        <f>INDEX(referencias!$Q$1:$Q$34,MATCH('Registro de Frecuencias TV'!G98,referencias!$R$1:$R$34,0),1)</f>
        <v>Canal Uno</v>
      </c>
      <c r="I98" t="s">
        <v>330</v>
      </c>
      <c r="J98" t="s">
        <v>8338</v>
      </c>
      <c r="K98">
        <v>4</v>
      </c>
      <c r="L98" t="str">
        <f t="shared" si="8"/>
        <v>BarbosaAntioquiaCanal Uno4</v>
      </c>
      <c r="M98" t="str">
        <f t="shared" si="9"/>
        <v>BarbosaAntioquiaCanal Uno</v>
      </c>
      <c r="N98" t="s">
        <v>980</v>
      </c>
    </row>
    <row r="99" spans="1:14" x14ac:dyDescent="0.25">
      <c r="A99">
        <v>5079</v>
      </c>
      <c r="B99" t="s">
        <v>961</v>
      </c>
      <c r="C99" t="s">
        <v>669</v>
      </c>
      <c r="E99">
        <v>13</v>
      </c>
      <c r="F99" t="s">
        <v>8337</v>
      </c>
      <c r="G99" t="s">
        <v>703</v>
      </c>
      <c r="H99" t="str">
        <f>INDEX(referencias!$Q$1:$Q$34,MATCH('Registro de Frecuencias TV'!G99,referencias!$R$1:$R$34,0),1)</f>
        <v>C.Institucional</v>
      </c>
      <c r="I99" t="s">
        <v>330</v>
      </c>
      <c r="J99" t="s">
        <v>8338</v>
      </c>
      <c r="K99">
        <v>13</v>
      </c>
      <c r="L99" t="str">
        <f t="shared" si="8"/>
        <v>BarbosaAntioquiaC.Institucional13</v>
      </c>
      <c r="M99" t="str">
        <f t="shared" si="9"/>
        <v>BarbosaAntioquiaC.Institucional</v>
      </c>
      <c r="N99" t="s">
        <v>981</v>
      </c>
    </row>
    <row r="100" spans="1:14" x14ac:dyDescent="0.25">
      <c r="A100">
        <v>5079</v>
      </c>
      <c r="B100" t="s">
        <v>961</v>
      </c>
      <c r="C100" t="s">
        <v>669</v>
      </c>
      <c r="E100">
        <v>24</v>
      </c>
      <c r="F100" t="s">
        <v>8337</v>
      </c>
      <c r="G100" t="s">
        <v>188</v>
      </c>
      <c r="H100" t="str">
        <f>INDEX(referencias!$Q$1:$Q$34,MATCH('Registro de Frecuencias TV'!G100,referencias!$R$1:$R$34,0),1)</f>
        <v>Señal Colombia</v>
      </c>
      <c r="I100" t="s">
        <v>330</v>
      </c>
      <c r="J100" t="s">
        <v>8338</v>
      </c>
      <c r="K100">
        <v>24</v>
      </c>
      <c r="L100" t="str">
        <f t="shared" si="8"/>
        <v>BarbosaAntioquiaSeñal Colombia24</v>
      </c>
      <c r="M100" t="str">
        <f t="shared" si="9"/>
        <v>BarbosaAntioquiaSeñal Colombia</v>
      </c>
      <c r="N100" t="s">
        <v>983</v>
      </c>
    </row>
    <row r="101" spans="1:14" x14ac:dyDescent="0.25">
      <c r="A101">
        <v>5079</v>
      </c>
      <c r="B101" t="s">
        <v>961</v>
      </c>
      <c r="C101" t="s">
        <v>669</v>
      </c>
      <c r="E101">
        <v>5</v>
      </c>
      <c r="F101" t="s">
        <v>8339</v>
      </c>
      <c r="G101" t="s">
        <v>422</v>
      </c>
      <c r="H101" t="str">
        <f>INDEX(referencias!$Q$1:$Q$34,MATCH('Registro de Frecuencias TV'!G101,referencias!$R$1:$R$34,0),1)</f>
        <v>Teleantioquia</v>
      </c>
      <c r="I101" t="s">
        <v>8340</v>
      </c>
      <c r="J101" t="s">
        <v>8338</v>
      </c>
      <c r="K101">
        <v>5</v>
      </c>
      <c r="L101" t="str">
        <f t="shared" si="8"/>
        <v>BarbosaAntioquiaTeleantioquia5</v>
      </c>
      <c r="M101" t="str">
        <f t="shared" si="9"/>
        <v>BarbosaAntioquiaTeleantioquia</v>
      </c>
      <c r="N101" t="s">
        <v>985</v>
      </c>
    </row>
    <row r="102" spans="1:14" x14ac:dyDescent="0.25">
      <c r="A102">
        <v>5079</v>
      </c>
      <c r="B102" t="s">
        <v>961</v>
      </c>
      <c r="C102" t="s">
        <v>669</v>
      </c>
      <c r="E102">
        <v>9</v>
      </c>
      <c r="F102" t="s">
        <v>8341</v>
      </c>
      <c r="G102" t="s">
        <v>750</v>
      </c>
      <c r="H102" t="str">
        <f>INDEX(referencias!$Q$1:$Q$34,MATCH('Registro de Frecuencias TV'!G102,referencias!$R$1:$R$34,0),1)</f>
        <v>RCN TV S.A.</v>
      </c>
      <c r="I102" t="s">
        <v>330</v>
      </c>
      <c r="J102" t="s">
        <v>8338</v>
      </c>
      <c r="K102">
        <v>9</v>
      </c>
      <c r="L102" t="str">
        <f t="shared" si="8"/>
        <v>BarbosaAntioquiaRCN TV S.A.9</v>
      </c>
      <c r="M102" t="str">
        <f t="shared" si="9"/>
        <v>BarbosaAntioquiaRCN TV S.A.</v>
      </c>
      <c r="N102" t="s">
        <v>986</v>
      </c>
    </row>
    <row r="103" spans="1:14" x14ac:dyDescent="0.25">
      <c r="A103">
        <v>5079</v>
      </c>
      <c r="B103" t="s">
        <v>961</v>
      </c>
      <c r="C103" t="s">
        <v>669</v>
      </c>
      <c r="E103">
        <v>7</v>
      </c>
      <c r="F103" t="s">
        <v>8341</v>
      </c>
      <c r="G103" t="s">
        <v>723</v>
      </c>
      <c r="H103" t="str">
        <f>INDEX(referencias!$Q$1:$Q$34,MATCH('Registro de Frecuencias TV'!G103,referencias!$R$1:$R$34,0),1)</f>
        <v>Caracol TV S.A.</v>
      </c>
      <c r="I103" t="s">
        <v>330</v>
      </c>
      <c r="J103" t="s">
        <v>8338</v>
      </c>
      <c r="K103">
        <v>7</v>
      </c>
      <c r="L103" t="str">
        <f t="shared" si="8"/>
        <v>BarbosaAntioquiaCaracol TV S.A.7</v>
      </c>
      <c r="M103" t="str">
        <f t="shared" si="9"/>
        <v>BarbosaAntioquiaCaracol TV S.A.</v>
      </c>
      <c r="N103" t="s">
        <v>987</v>
      </c>
    </row>
    <row r="104" spans="1:14" x14ac:dyDescent="0.25">
      <c r="A104">
        <v>5079</v>
      </c>
      <c r="B104" t="s">
        <v>961</v>
      </c>
      <c r="C104" t="s">
        <v>669</v>
      </c>
      <c r="E104">
        <v>31</v>
      </c>
      <c r="F104" t="s">
        <v>8342</v>
      </c>
      <c r="G104" t="s">
        <v>652</v>
      </c>
      <c r="H104" t="str">
        <f>INDEX(referencias!$Q$1:$Q$34,MATCH('Registro de Frecuencias TV'!G104,referencias!$R$1:$R$34,0),1)</f>
        <v>Telemedellín</v>
      </c>
      <c r="I104" t="s">
        <v>652</v>
      </c>
      <c r="J104" t="s">
        <v>8338</v>
      </c>
      <c r="K104">
        <v>31</v>
      </c>
      <c r="L104" t="str">
        <f t="shared" si="8"/>
        <v>BarbosaAntioquiaTelemedellín31</v>
      </c>
      <c r="M104" t="str">
        <f t="shared" si="9"/>
        <v>BarbosaAntioquiaTelemedellín</v>
      </c>
      <c r="N104" t="s">
        <v>989</v>
      </c>
    </row>
    <row r="105" spans="1:14" x14ac:dyDescent="0.25">
      <c r="A105">
        <v>5086</v>
      </c>
      <c r="B105" t="s">
        <v>211</v>
      </c>
      <c r="C105" t="s">
        <v>669</v>
      </c>
      <c r="E105">
        <v>24</v>
      </c>
      <c r="F105" t="s">
        <v>8337</v>
      </c>
      <c r="G105" t="s">
        <v>420</v>
      </c>
      <c r="H105" t="str">
        <f>INDEX(referencias!$Q$1:$Q$34,MATCH('Registro de Frecuencias TV'!G105,referencias!$R$1:$R$34,0),1)</f>
        <v>Canal Uno</v>
      </c>
      <c r="I105" t="s">
        <v>211</v>
      </c>
      <c r="J105" t="s">
        <v>8338</v>
      </c>
      <c r="K105">
        <v>24</v>
      </c>
      <c r="L105" t="str">
        <f t="shared" si="8"/>
        <v>BelmiraAntioquiaCanal Uno24</v>
      </c>
      <c r="M105" t="str">
        <f t="shared" si="9"/>
        <v>BelmiraAntioquiaCanal Uno</v>
      </c>
      <c r="N105" t="s">
        <v>991</v>
      </c>
    </row>
    <row r="106" spans="1:14" x14ac:dyDescent="0.25">
      <c r="A106">
        <v>5086</v>
      </c>
      <c r="B106" t="s">
        <v>211</v>
      </c>
      <c r="C106" t="s">
        <v>669</v>
      </c>
      <c r="E106">
        <v>26</v>
      </c>
      <c r="F106" t="s">
        <v>8337</v>
      </c>
      <c r="G106" t="s">
        <v>703</v>
      </c>
      <c r="H106" t="str">
        <f>INDEX(referencias!$Q$1:$Q$34,MATCH('Registro de Frecuencias TV'!G106,referencias!$R$1:$R$34,0),1)</f>
        <v>C.Institucional</v>
      </c>
      <c r="I106" t="s">
        <v>211</v>
      </c>
      <c r="J106" t="s">
        <v>8338</v>
      </c>
      <c r="K106">
        <v>26</v>
      </c>
      <c r="L106" t="str">
        <f t="shared" si="8"/>
        <v>BelmiraAntioquiaC.Institucional26</v>
      </c>
      <c r="M106" t="str">
        <f t="shared" si="9"/>
        <v>BelmiraAntioquiaC.Institucional</v>
      </c>
      <c r="N106" t="s">
        <v>992</v>
      </c>
    </row>
    <row r="107" spans="1:14" x14ac:dyDescent="0.25">
      <c r="A107">
        <v>5086</v>
      </c>
      <c r="B107" t="s">
        <v>211</v>
      </c>
      <c r="C107" t="s">
        <v>669</v>
      </c>
      <c r="E107">
        <v>30</v>
      </c>
      <c r="F107" t="s">
        <v>8337</v>
      </c>
      <c r="G107" t="s">
        <v>188</v>
      </c>
      <c r="H107" t="str">
        <f>INDEX(referencias!$Q$1:$Q$34,MATCH('Registro de Frecuencias TV'!G107,referencias!$R$1:$R$34,0),1)</f>
        <v>Señal Colombia</v>
      </c>
      <c r="I107" t="s">
        <v>211</v>
      </c>
      <c r="J107" t="s">
        <v>8338</v>
      </c>
      <c r="K107">
        <v>30</v>
      </c>
      <c r="L107" t="str">
        <f t="shared" si="8"/>
        <v>BelmiraAntioquiaSeñal Colombia30</v>
      </c>
      <c r="M107" t="str">
        <f t="shared" si="9"/>
        <v>BelmiraAntioquiaSeñal Colombia</v>
      </c>
      <c r="N107" t="s">
        <v>994</v>
      </c>
    </row>
    <row r="108" spans="1:14" x14ac:dyDescent="0.25">
      <c r="A108">
        <v>5086</v>
      </c>
      <c r="B108" t="s">
        <v>211</v>
      </c>
      <c r="C108" t="s">
        <v>669</v>
      </c>
      <c r="E108">
        <v>12</v>
      </c>
      <c r="F108" t="s">
        <v>8339</v>
      </c>
      <c r="G108" t="s">
        <v>422</v>
      </c>
      <c r="H108" t="str">
        <f>INDEX(referencias!$Q$1:$Q$34,MATCH('Registro de Frecuencias TV'!G108,referencias!$R$1:$R$34,0),1)</f>
        <v>Teleantioquia</v>
      </c>
      <c r="I108" t="s">
        <v>8351</v>
      </c>
      <c r="J108" t="s">
        <v>8338</v>
      </c>
      <c r="K108">
        <v>12</v>
      </c>
      <c r="L108" t="str">
        <f t="shared" si="8"/>
        <v>BelmiraAntioquiaTeleantioquia12</v>
      </c>
      <c r="M108" t="str">
        <f t="shared" si="9"/>
        <v>BelmiraAntioquiaTeleantioquia</v>
      </c>
      <c r="N108" t="s">
        <v>996</v>
      </c>
    </row>
    <row r="109" spans="1:14" x14ac:dyDescent="0.25">
      <c r="A109">
        <v>5086</v>
      </c>
      <c r="B109" t="s">
        <v>211</v>
      </c>
      <c r="C109" t="s">
        <v>669</v>
      </c>
      <c r="F109" t="s">
        <v>8341</v>
      </c>
      <c r="G109" t="s">
        <v>750</v>
      </c>
      <c r="H109" t="str">
        <f>INDEX(referencias!$Q$1:$Q$34,MATCH('Registro de Frecuencias TV'!G109,referencias!$R$1:$R$34,0),1)</f>
        <v>RCN TV S.A.</v>
      </c>
      <c r="J109" t="s">
        <v>8338</v>
      </c>
      <c r="K109">
        <v>32</v>
      </c>
      <c r="L109" t="str">
        <f t="shared" si="8"/>
        <v>BelmiraAntioquiaRCN TV S.A.32</v>
      </c>
      <c r="M109" t="str">
        <f t="shared" si="9"/>
        <v>BelmiraAntioquiaRCN TV S.A.</v>
      </c>
      <c r="N109" t="s">
        <v>997</v>
      </c>
    </row>
    <row r="110" spans="1:14" x14ac:dyDescent="0.25">
      <c r="A110">
        <v>5086</v>
      </c>
      <c r="B110" t="s">
        <v>211</v>
      </c>
      <c r="C110" t="s">
        <v>669</v>
      </c>
      <c r="F110" t="s">
        <v>8341</v>
      </c>
      <c r="G110" t="s">
        <v>723</v>
      </c>
      <c r="H110" t="str">
        <f>INDEX(referencias!$Q$1:$Q$34,MATCH('Registro de Frecuencias TV'!G110,referencias!$R$1:$R$34,0),1)</f>
        <v>Caracol TV S.A.</v>
      </c>
      <c r="J110" t="s">
        <v>8338</v>
      </c>
      <c r="K110">
        <v>36</v>
      </c>
      <c r="L110" t="str">
        <f t="shared" si="8"/>
        <v>BelmiraAntioquiaCaracol TV S.A.36</v>
      </c>
      <c r="M110" t="str">
        <f t="shared" si="9"/>
        <v>BelmiraAntioquiaCaracol TV S.A.</v>
      </c>
      <c r="N110" t="s">
        <v>999</v>
      </c>
    </row>
    <row r="111" spans="1:14" x14ac:dyDescent="0.25">
      <c r="A111">
        <v>5088</v>
      </c>
      <c r="B111" t="s">
        <v>210</v>
      </c>
      <c r="C111" t="s">
        <v>669</v>
      </c>
      <c r="E111">
        <v>8</v>
      </c>
      <c r="F111" t="s">
        <v>8337</v>
      </c>
      <c r="G111" t="s">
        <v>420</v>
      </c>
      <c r="H111" t="str">
        <f>INDEX(referencias!$Q$1:$Q$34,MATCH('Registro de Frecuencias TV'!G111,referencias!$R$1:$R$34,0),1)</f>
        <v>Canal Uno</v>
      </c>
      <c r="I111" t="s">
        <v>210</v>
      </c>
      <c r="J111" t="s">
        <v>8338</v>
      </c>
      <c r="K111">
        <v>8</v>
      </c>
      <c r="L111" t="str">
        <f t="shared" si="8"/>
        <v>BelloAntioquiaCanal Uno8</v>
      </c>
      <c r="M111" t="str">
        <f t="shared" si="9"/>
        <v>BelloAntioquiaCanal Uno</v>
      </c>
      <c r="N111" t="s">
        <v>1000</v>
      </c>
    </row>
    <row r="112" spans="1:14" x14ac:dyDescent="0.25">
      <c r="A112">
        <v>5088</v>
      </c>
      <c r="B112" t="s">
        <v>210</v>
      </c>
      <c r="C112" t="s">
        <v>669</v>
      </c>
      <c r="E112">
        <v>10</v>
      </c>
      <c r="F112" t="s">
        <v>8337</v>
      </c>
      <c r="G112" t="s">
        <v>703</v>
      </c>
      <c r="H112" t="str">
        <f>INDEX(referencias!$Q$1:$Q$34,MATCH('Registro de Frecuencias TV'!G112,referencias!$R$1:$R$34,0),1)</f>
        <v>C.Institucional</v>
      </c>
      <c r="I112" t="s">
        <v>210</v>
      </c>
      <c r="J112" t="s">
        <v>8338</v>
      </c>
      <c r="K112">
        <v>10</v>
      </c>
      <c r="L112" t="str">
        <f t="shared" si="8"/>
        <v>BelloAntioquiaC.Institucional10</v>
      </c>
      <c r="M112" t="str">
        <f t="shared" si="9"/>
        <v>BelloAntioquiaC.Institucional</v>
      </c>
      <c r="N112" t="s">
        <v>1002</v>
      </c>
    </row>
    <row r="113" spans="1:14" x14ac:dyDescent="0.25">
      <c r="A113">
        <v>5088</v>
      </c>
      <c r="B113" t="s">
        <v>210</v>
      </c>
      <c r="C113" t="s">
        <v>669</v>
      </c>
      <c r="E113">
        <v>30</v>
      </c>
      <c r="F113" t="s">
        <v>8337</v>
      </c>
      <c r="G113" t="s">
        <v>188</v>
      </c>
      <c r="H113" t="str">
        <f>INDEX(referencias!$Q$1:$Q$34,MATCH('Registro de Frecuencias TV'!G113,referencias!$R$1:$R$34,0),1)</f>
        <v>Señal Colombia</v>
      </c>
      <c r="I113" t="s">
        <v>210</v>
      </c>
      <c r="J113" t="s">
        <v>8338</v>
      </c>
      <c r="K113">
        <v>30</v>
      </c>
      <c r="L113" t="str">
        <f t="shared" si="8"/>
        <v>BelloAntioquiaSeñal Colombia30</v>
      </c>
      <c r="M113" t="str">
        <f t="shared" si="9"/>
        <v>BelloAntioquiaSeñal Colombia</v>
      </c>
      <c r="N113" t="s">
        <v>1005</v>
      </c>
    </row>
    <row r="114" spans="1:14" x14ac:dyDescent="0.25">
      <c r="A114">
        <v>5088</v>
      </c>
      <c r="B114" t="s">
        <v>210</v>
      </c>
      <c r="C114" t="s">
        <v>669</v>
      </c>
      <c r="E114">
        <v>12</v>
      </c>
      <c r="F114" t="s">
        <v>8339</v>
      </c>
      <c r="G114" t="s">
        <v>422</v>
      </c>
      <c r="H114" t="str">
        <f>INDEX(referencias!$Q$1:$Q$34,MATCH('Registro de Frecuencias TV'!G114,referencias!$R$1:$R$34,0),1)</f>
        <v>Teleantioquia</v>
      </c>
      <c r="I114" t="s">
        <v>8352</v>
      </c>
      <c r="J114" t="s">
        <v>8338</v>
      </c>
      <c r="K114">
        <v>12</v>
      </c>
      <c r="L114" t="str">
        <f t="shared" si="8"/>
        <v>BelloAntioquiaTeleantioquia12</v>
      </c>
      <c r="M114" t="str">
        <f t="shared" si="9"/>
        <v>BelloAntioquiaTeleantioquia</v>
      </c>
      <c r="N114" t="s">
        <v>1007</v>
      </c>
    </row>
    <row r="115" spans="1:14" x14ac:dyDescent="0.25">
      <c r="A115">
        <v>5088</v>
      </c>
      <c r="B115" t="s">
        <v>210</v>
      </c>
      <c r="C115" t="s">
        <v>669</v>
      </c>
      <c r="E115">
        <v>3</v>
      </c>
      <c r="F115" t="s">
        <v>8341</v>
      </c>
      <c r="G115" t="s">
        <v>750</v>
      </c>
      <c r="H115" t="str">
        <f>INDEX(referencias!$Q$1:$Q$34,MATCH('Registro de Frecuencias TV'!G115,referencias!$R$1:$R$34,0),1)</f>
        <v>RCN TV S.A.</v>
      </c>
      <c r="I115" t="s">
        <v>8353</v>
      </c>
      <c r="J115" t="s">
        <v>8338</v>
      </c>
      <c r="K115">
        <v>3</v>
      </c>
      <c r="L115" t="str">
        <f t="shared" si="8"/>
        <v>BelloAntioquiaRCN TV S.A.3</v>
      </c>
      <c r="M115" t="str">
        <f t="shared" si="9"/>
        <v>BelloAntioquiaRCN TV S.A.</v>
      </c>
      <c r="N115" t="s">
        <v>1009</v>
      </c>
    </row>
    <row r="116" spans="1:14" x14ac:dyDescent="0.25">
      <c r="A116">
        <v>5088</v>
      </c>
      <c r="B116" t="s">
        <v>210</v>
      </c>
      <c r="C116" t="s">
        <v>669</v>
      </c>
      <c r="E116">
        <v>6</v>
      </c>
      <c r="F116" t="s">
        <v>8341</v>
      </c>
      <c r="G116" t="s">
        <v>723</v>
      </c>
      <c r="H116" t="str">
        <f>INDEX(referencias!$Q$1:$Q$34,MATCH('Registro de Frecuencias TV'!G116,referencias!$R$1:$R$34,0),1)</f>
        <v>Caracol TV S.A.</v>
      </c>
      <c r="I116" t="s">
        <v>8353</v>
      </c>
      <c r="J116" t="s">
        <v>8338</v>
      </c>
      <c r="K116">
        <v>6</v>
      </c>
      <c r="L116" t="str">
        <f t="shared" si="8"/>
        <v>BelloAntioquiaCaracol TV S.A.6</v>
      </c>
      <c r="M116" t="str">
        <f t="shared" si="9"/>
        <v>BelloAntioquiaCaracol TV S.A.</v>
      </c>
      <c r="N116" t="s">
        <v>1010</v>
      </c>
    </row>
    <row r="117" spans="1:14" x14ac:dyDescent="0.25">
      <c r="A117">
        <v>5088</v>
      </c>
      <c r="B117" t="s">
        <v>210</v>
      </c>
      <c r="C117" t="s">
        <v>669</v>
      </c>
      <c r="E117">
        <v>26</v>
      </c>
      <c r="F117" t="s">
        <v>8342</v>
      </c>
      <c r="G117" t="s">
        <v>652</v>
      </c>
      <c r="H117" t="str">
        <f>INDEX(referencias!$Q$1:$Q$34,MATCH('Registro de Frecuencias TV'!G117,referencias!$R$1:$R$34,0),1)</f>
        <v>Telemedellín</v>
      </c>
      <c r="I117" t="s">
        <v>652</v>
      </c>
      <c r="J117" t="s">
        <v>8338</v>
      </c>
      <c r="K117">
        <v>26</v>
      </c>
      <c r="L117" t="str">
        <f t="shared" si="8"/>
        <v>BelloAntioquiaTelemedellín26</v>
      </c>
      <c r="M117" t="str">
        <f t="shared" si="9"/>
        <v>BelloAntioquiaTelemedellín</v>
      </c>
      <c r="N117" t="s">
        <v>1011</v>
      </c>
    </row>
    <row r="118" spans="1:14" x14ac:dyDescent="0.25">
      <c r="A118">
        <v>5091</v>
      </c>
      <c r="B118" t="s">
        <v>427</v>
      </c>
      <c r="C118" t="s">
        <v>669</v>
      </c>
      <c r="F118" t="s">
        <v>8337</v>
      </c>
      <c r="G118" t="s">
        <v>420</v>
      </c>
      <c r="H118" t="str">
        <f>INDEX(referencias!$Q$1:$Q$34,MATCH('Registro de Frecuencias TV'!G118,referencias!$R$1:$R$34,0),1)</f>
        <v>Canal Uno</v>
      </c>
      <c r="J118" t="s">
        <v>8338</v>
      </c>
      <c r="K118">
        <v>24</v>
      </c>
      <c r="L118" t="str">
        <f t="shared" si="8"/>
        <v>BetaniaAntioquiaCanal Uno24</v>
      </c>
      <c r="M118" t="str">
        <f t="shared" si="9"/>
        <v>BetaniaAntioquiaCanal Uno</v>
      </c>
      <c r="N118" t="s">
        <v>1012</v>
      </c>
    </row>
    <row r="119" spans="1:14" x14ac:dyDescent="0.25">
      <c r="A119">
        <v>5091</v>
      </c>
      <c r="B119" t="s">
        <v>427</v>
      </c>
      <c r="C119" t="s">
        <v>669</v>
      </c>
      <c r="F119" t="s">
        <v>8337</v>
      </c>
      <c r="G119" t="s">
        <v>703</v>
      </c>
      <c r="H119" t="str">
        <f>INDEX(referencias!$Q$1:$Q$34,MATCH('Registro de Frecuencias TV'!G119,referencias!$R$1:$R$34,0),1)</f>
        <v>C.Institucional</v>
      </c>
      <c r="J119" t="s">
        <v>8338</v>
      </c>
      <c r="K119">
        <v>26</v>
      </c>
      <c r="L119" t="str">
        <f t="shared" si="8"/>
        <v>BetaniaAntioquiaC.Institucional26</v>
      </c>
      <c r="M119" t="str">
        <f t="shared" si="9"/>
        <v>BetaniaAntioquiaC.Institucional</v>
      </c>
      <c r="N119" t="s">
        <v>1013</v>
      </c>
    </row>
    <row r="120" spans="1:14" x14ac:dyDescent="0.25">
      <c r="A120">
        <v>5091</v>
      </c>
      <c r="B120" t="s">
        <v>427</v>
      </c>
      <c r="C120" t="s">
        <v>669</v>
      </c>
      <c r="F120" t="s">
        <v>8337</v>
      </c>
      <c r="G120" t="s">
        <v>188</v>
      </c>
      <c r="H120" t="str">
        <f>INDEX(referencias!$Q$1:$Q$34,MATCH('Registro de Frecuencias TV'!G120,referencias!$R$1:$R$34,0),1)</f>
        <v>Señal Colombia</v>
      </c>
      <c r="J120" t="s">
        <v>8338</v>
      </c>
      <c r="K120">
        <v>30</v>
      </c>
      <c r="L120" t="str">
        <f t="shared" si="8"/>
        <v>BetaniaAntioquiaSeñal Colombia30</v>
      </c>
      <c r="M120" t="str">
        <f t="shared" si="9"/>
        <v>BetaniaAntioquiaSeñal Colombia</v>
      </c>
      <c r="N120" t="s">
        <v>1015</v>
      </c>
    </row>
    <row r="121" spans="1:14" x14ac:dyDescent="0.25">
      <c r="A121">
        <v>5091</v>
      </c>
      <c r="B121" t="s">
        <v>427</v>
      </c>
      <c r="C121" t="s">
        <v>669</v>
      </c>
      <c r="E121">
        <v>12</v>
      </c>
      <c r="F121" t="s">
        <v>8339</v>
      </c>
      <c r="G121" t="s">
        <v>422</v>
      </c>
      <c r="H121" t="str">
        <f>INDEX(referencias!$Q$1:$Q$34,MATCH('Registro de Frecuencias TV'!G121,referencias!$R$1:$R$34,0),1)</f>
        <v>Teleantioquia</v>
      </c>
      <c r="I121" t="s">
        <v>8354</v>
      </c>
      <c r="J121" t="s">
        <v>8338</v>
      </c>
      <c r="K121">
        <v>12</v>
      </c>
      <c r="L121" t="str">
        <f t="shared" si="8"/>
        <v>BetaniaAntioquiaTeleantioquia12</v>
      </c>
      <c r="M121" t="str">
        <f t="shared" si="9"/>
        <v>BetaniaAntioquiaTeleantioquia</v>
      </c>
      <c r="N121" t="s">
        <v>1016</v>
      </c>
    </row>
    <row r="122" spans="1:14" x14ac:dyDescent="0.25">
      <c r="A122">
        <v>5091</v>
      </c>
      <c r="B122" t="s">
        <v>427</v>
      </c>
      <c r="C122" t="s">
        <v>669</v>
      </c>
      <c r="F122" t="s">
        <v>8341</v>
      </c>
      <c r="G122" t="s">
        <v>750</v>
      </c>
      <c r="H122" t="str">
        <f>INDEX(referencias!$Q$1:$Q$34,MATCH('Registro de Frecuencias TV'!G122,referencias!$R$1:$R$34,0),1)</f>
        <v>RCN TV S.A.</v>
      </c>
      <c r="J122" t="s">
        <v>8338</v>
      </c>
      <c r="K122">
        <v>32</v>
      </c>
      <c r="L122" t="str">
        <f t="shared" si="8"/>
        <v>BetaniaAntioquiaRCN TV S.A.32</v>
      </c>
      <c r="M122" t="str">
        <f t="shared" si="9"/>
        <v>BetaniaAntioquiaRCN TV S.A.</v>
      </c>
      <c r="N122" t="s">
        <v>1017</v>
      </c>
    </row>
    <row r="123" spans="1:14" x14ac:dyDescent="0.25">
      <c r="A123">
        <v>5091</v>
      </c>
      <c r="B123" t="s">
        <v>427</v>
      </c>
      <c r="C123" t="s">
        <v>669</v>
      </c>
      <c r="F123" t="s">
        <v>8341</v>
      </c>
      <c r="G123" t="s">
        <v>723</v>
      </c>
      <c r="H123" t="str">
        <f>INDEX(referencias!$Q$1:$Q$34,MATCH('Registro de Frecuencias TV'!G123,referencias!$R$1:$R$34,0),1)</f>
        <v>Caracol TV S.A.</v>
      </c>
      <c r="J123" t="s">
        <v>8338</v>
      </c>
      <c r="K123">
        <v>36</v>
      </c>
      <c r="L123" t="str">
        <f t="shared" si="8"/>
        <v>BetaniaAntioquiaCaracol TV S.A.36</v>
      </c>
      <c r="M123" t="str">
        <f t="shared" si="9"/>
        <v>BetaniaAntioquiaCaracol TV S.A.</v>
      </c>
      <c r="N123" t="s">
        <v>1019</v>
      </c>
    </row>
    <row r="124" spans="1:14" x14ac:dyDescent="0.25">
      <c r="A124">
        <v>5093</v>
      </c>
      <c r="B124" t="s">
        <v>995</v>
      </c>
      <c r="C124" t="s">
        <v>669</v>
      </c>
      <c r="E124">
        <v>4</v>
      </c>
      <c r="F124" t="s">
        <v>8337</v>
      </c>
      <c r="G124" t="s">
        <v>420</v>
      </c>
      <c r="H124" t="str">
        <f>INDEX(referencias!$Q$1:$Q$34,MATCH('Registro de Frecuencias TV'!G124,referencias!$R$1:$R$34,0),1)</f>
        <v>Canal Uno</v>
      </c>
      <c r="I124" t="s">
        <v>330</v>
      </c>
      <c r="J124" t="s">
        <v>8338</v>
      </c>
      <c r="K124">
        <v>4</v>
      </c>
      <c r="L124" t="str">
        <f t="shared" si="8"/>
        <v>BetuliaAntioquiaCanal Uno4</v>
      </c>
      <c r="M124" t="str">
        <f t="shared" si="9"/>
        <v>BetuliaAntioquiaCanal Uno</v>
      </c>
      <c r="N124" t="s">
        <v>1021</v>
      </c>
    </row>
    <row r="125" spans="1:14" x14ac:dyDescent="0.25">
      <c r="A125">
        <v>5093</v>
      </c>
      <c r="B125" t="s">
        <v>995</v>
      </c>
      <c r="C125" t="s">
        <v>669</v>
      </c>
      <c r="E125">
        <v>13</v>
      </c>
      <c r="F125" t="s">
        <v>8337</v>
      </c>
      <c r="G125" t="s">
        <v>703</v>
      </c>
      <c r="H125" t="str">
        <f>INDEX(referencias!$Q$1:$Q$34,MATCH('Registro de Frecuencias TV'!G125,referencias!$R$1:$R$34,0),1)</f>
        <v>C.Institucional</v>
      </c>
      <c r="I125" t="s">
        <v>330</v>
      </c>
      <c r="J125" t="s">
        <v>8338</v>
      </c>
      <c r="K125">
        <v>13</v>
      </c>
      <c r="L125" t="str">
        <f t="shared" si="8"/>
        <v>BetuliaAntioquiaC.Institucional13</v>
      </c>
      <c r="M125" t="str">
        <f t="shared" si="9"/>
        <v>BetuliaAntioquiaC.Institucional</v>
      </c>
      <c r="N125" t="s">
        <v>1022</v>
      </c>
    </row>
    <row r="126" spans="1:14" x14ac:dyDescent="0.25">
      <c r="A126">
        <v>5093</v>
      </c>
      <c r="B126" t="s">
        <v>995</v>
      </c>
      <c r="C126" t="s">
        <v>669</v>
      </c>
      <c r="E126">
        <v>24</v>
      </c>
      <c r="F126" t="s">
        <v>8337</v>
      </c>
      <c r="G126" t="s">
        <v>188</v>
      </c>
      <c r="H126" t="str">
        <f>INDEX(referencias!$Q$1:$Q$34,MATCH('Registro de Frecuencias TV'!G126,referencias!$R$1:$R$34,0),1)</f>
        <v>Señal Colombia</v>
      </c>
      <c r="I126" t="s">
        <v>330</v>
      </c>
      <c r="J126" t="s">
        <v>8338</v>
      </c>
      <c r="K126">
        <v>24</v>
      </c>
      <c r="L126" t="str">
        <f t="shared" si="8"/>
        <v>BetuliaAntioquiaSeñal Colombia24</v>
      </c>
      <c r="M126" t="str">
        <f t="shared" si="9"/>
        <v>BetuliaAntioquiaSeñal Colombia</v>
      </c>
      <c r="N126" t="s">
        <v>1023</v>
      </c>
    </row>
    <row r="127" spans="1:14" x14ac:dyDescent="0.25">
      <c r="A127">
        <v>5093</v>
      </c>
      <c r="B127" t="s">
        <v>995</v>
      </c>
      <c r="C127" t="s">
        <v>669</v>
      </c>
      <c r="E127">
        <v>5</v>
      </c>
      <c r="F127" t="s">
        <v>8339</v>
      </c>
      <c r="G127" t="s">
        <v>422</v>
      </c>
      <c r="H127" t="str">
        <f>INDEX(referencias!$Q$1:$Q$34,MATCH('Registro de Frecuencias TV'!G127,referencias!$R$1:$R$34,0),1)</f>
        <v>Teleantioquia</v>
      </c>
      <c r="I127" t="s">
        <v>8340</v>
      </c>
      <c r="J127" t="s">
        <v>8338</v>
      </c>
      <c r="K127">
        <v>5</v>
      </c>
      <c r="L127" t="str">
        <f t="shared" si="8"/>
        <v>BetuliaAntioquiaTeleantioquia5</v>
      </c>
      <c r="M127" t="str">
        <f t="shared" si="9"/>
        <v>BetuliaAntioquiaTeleantioquia</v>
      </c>
      <c r="N127" t="s">
        <v>1024</v>
      </c>
    </row>
    <row r="128" spans="1:14" x14ac:dyDescent="0.25">
      <c r="A128">
        <v>5093</v>
      </c>
      <c r="B128" t="s">
        <v>995</v>
      </c>
      <c r="C128" t="s">
        <v>669</v>
      </c>
      <c r="E128">
        <v>9</v>
      </c>
      <c r="F128" t="s">
        <v>8341</v>
      </c>
      <c r="G128" t="s">
        <v>750</v>
      </c>
      <c r="H128" t="str">
        <f>INDEX(referencias!$Q$1:$Q$34,MATCH('Registro de Frecuencias TV'!G128,referencias!$R$1:$R$34,0),1)</f>
        <v>RCN TV S.A.</v>
      </c>
      <c r="I128" t="s">
        <v>330</v>
      </c>
      <c r="J128" t="s">
        <v>8338</v>
      </c>
      <c r="K128">
        <v>9</v>
      </c>
      <c r="L128" t="str">
        <f t="shared" si="8"/>
        <v>BetuliaAntioquiaRCN TV S.A.9</v>
      </c>
      <c r="M128" t="str">
        <f t="shared" si="9"/>
        <v>BetuliaAntioquiaRCN TV S.A.</v>
      </c>
      <c r="N128" t="s">
        <v>1025</v>
      </c>
    </row>
    <row r="129" spans="1:14" x14ac:dyDescent="0.25">
      <c r="A129">
        <v>5093</v>
      </c>
      <c r="B129" t="s">
        <v>995</v>
      </c>
      <c r="C129" t="s">
        <v>669</v>
      </c>
      <c r="E129">
        <v>7</v>
      </c>
      <c r="F129" t="s">
        <v>8341</v>
      </c>
      <c r="G129" t="s">
        <v>723</v>
      </c>
      <c r="H129" t="str">
        <f>INDEX(referencias!$Q$1:$Q$34,MATCH('Registro de Frecuencias TV'!G129,referencias!$R$1:$R$34,0),1)</f>
        <v>Caracol TV S.A.</v>
      </c>
      <c r="I129" t="s">
        <v>330</v>
      </c>
      <c r="J129" t="s">
        <v>8338</v>
      </c>
      <c r="K129">
        <v>7</v>
      </c>
      <c r="L129" t="str">
        <f t="shared" si="8"/>
        <v>BetuliaAntioquiaCaracol TV S.A.7</v>
      </c>
      <c r="M129" t="str">
        <f t="shared" si="9"/>
        <v>BetuliaAntioquiaCaracol TV S.A.</v>
      </c>
      <c r="N129" t="s">
        <v>1026</v>
      </c>
    </row>
    <row r="130" spans="1:14" x14ac:dyDescent="0.25">
      <c r="A130">
        <v>5101</v>
      </c>
      <c r="B130" t="s">
        <v>247</v>
      </c>
      <c r="C130" t="s">
        <v>669</v>
      </c>
      <c r="E130">
        <v>8</v>
      </c>
      <c r="F130" t="s">
        <v>8337</v>
      </c>
      <c r="G130" t="s">
        <v>420</v>
      </c>
      <c r="H130" t="str">
        <f>INDEX(referencias!$Q$1:$Q$34,MATCH('Registro de Frecuencias TV'!G130,referencias!$R$1:$R$34,0),1)</f>
        <v>Canal Uno</v>
      </c>
      <c r="I130" t="s">
        <v>247</v>
      </c>
      <c r="J130" t="s">
        <v>8338</v>
      </c>
      <c r="K130">
        <v>8</v>
      </c>
      <c r="L130" t="str">
        <f t="shared" si="8"/>
        <v>Ciudad BolívarAntioquiaCanal Uno8</v>
      </c>
      <c r="M130" t="str">
        <f t="shared" si="9"/>
        <v>Ciudad BolívarAntioquiaCanal Uno</v>
      </c>
      <c r="N130" t="s">
        <v>1028</v>
      </c>
    </row>
    <row r="131" spans="1:14" x14ac:dyDescent="0.25">
      <c r="A131">
        <v>5101</v>
      </c>
      <c r="B131" t="s">
        <v>247</v>
      </c>
      <c r="C131" t="s">
        <v>669</v>
      </c>
      <c r="E131">
        <v>10</v>
      </c>
      <c r="F131" t="s">
        <v>8337</v>
      </c>
      <c r="G131" t="s">
        <v>703</v>
      </c>
      <c r="H131" t="str">
        <f>INDEX(referencias!$Q$1:$Q$34,MATCH('Registro de Frecuencias TV'!G131,referencias!$R$1:$R$34,0),1)</f>
        <v>C.Institucional</v>
      </c>
      <c r="I131" t="s">
        <v>247</v>
      </c>
      <c r="J131" t="s">
        <v>8338</v>
      </c>
      <c r="K131">
        <v>10</v>
      </c>
      <c r="L131" t="str">
        <f t="shared" ref="L131:L194" si="10">_xlfn.CONCAT(TRIM(B131),TRIM(C131),TRIM(H131),TRIM(K131))</f>
        <v>Ciudad BolívarAntioquiaC.Institucional10</v>
      </c>
      <c r="M131" t="str">
        <f t="shared" ref="M131:M194" si="11">_xlfn.CONCAT(TRIM(B131),TRIM(C131),TRIM(H131))</f>
        <v>Ciudad BolívarAntioquiaC.Institucional</v>
      </c>
      <c r="N131" t="s">
        <v>1029</v>
      </c>
    </row>
    <row r="132" spans="1:14" x14ac:dyDescent="0.25">
      <c r="A132">
        <v>5101</v>
      </c>
      <c r="B132" t="s">
        <v>247</v>
      </c>
      <c r="C132" t="s">
        <v>669</v>
      </c>
      <c r="E132">
        <v>28</v>
      </c>
      <c r="F132" t="s">
        <v>8337</v>
      </c>
      <c r="G132" t="s">
        <v>188</v>
      </c>
      <c r="H132" t="str">
        <f>INDEX(referencias!$Q$1:$Q$34,MATCH('Registro de Frecuencias TV'!G132,referencias!$R$1:$R$34,0),1)</f>
        <v>Señal Colombia</v>
      </c>
      <c r="I132" t="s">
        <v>247</v>
      </c>
      <c r="J132" t="s">
        <v>8338</v>
      </c>
      <c r="K132">
        <v>28</v>
      </c>
      <c r="L132" t="str">
        <f t="shared" si="10"/>
        <v>Ciudad BolívarAntioquiaSeñal Colombia28</v>
      </c>
      <c r="M132" t="str">
        <f t="shared" si="11"/>
        <v>Ciudad BolívarAntioquiaSeñal Colombia</v>
      </c>
      <c r="N132" t="s">
        <v>1031</v>
      </c>
    </row>
    <row r="133" spans="1:14" x14ac:dyDescent="0.25">
      <c r="A133">
        <v>5101</v>
      </c>
      <c r="B133" t="s">
        <v>247</v>
      </c>
      <c r="C133" t="s">
        <v>669</v>
      </c>
      <c r="E133">
        <v>12</v>
      </c>
      <c r="F133" t="s">
        <v>8339</v>
      </c>
      <c r="G133" t="s">
        <v>422</v>
      </c>
      <c r="H133" t="str">
        <f>INDEX(referencias!$Q$1:$Q$34,MATCH('Registro de Frecuencias TV'!G133,referencias!$R$1:$R$34,0),1)</f>
        <v>Teleantioquia</v>
      </c>
      <c r="I133" t="s">
        <v>8355</v>
      </c>
      <c r="J133" t="s">
        <v>8338</v>
      </c>
      <c r="K133">
        <v>12</v>
      </c>
      <c r="L133" t="str">
        <f t="shared" si="10"/>
        <v>Ciudad BolívarAntioquiaTeleantioquia12</v>
      </c>
      <c r="M133" t="str">
        <f t="shared" si="11"/>
        <v>Ciudad BolívarAntioquiaTeleantioquia</v>
      </c>
      <c r="N133" t="s">
        <v>1033</v>
      </c>
    </row>
    <row r="134" spans="1:14" x14ac:dyDescent="0.25">
      <c r="A134">
        <v>5101</v>
      </c>
      <c r="B134" t="s">
        <v>247</v>
      </c>
      <c r="C134" t="s">
        <v>669</v>
      </c>
      <c r="E134">
        <v>3</v>
      </c>
      <c r="F134" t="s">
        <v>8341</v>
      </c>
      <c r="G134" t="s">
        <v>750</v>
      </c>
      <c r="H134" t="str">
        <f>INDEX(referencias!$Q$1:$Q$34,MATCH('Registro de Frecuencias TV'!G134,referencias!$R$1:$R$34,0),1)</f>
        <v>RCN TV S.A.</v>
      </c>
      <c r="I134" t="s">
        <v>247</v>
      </c>
      <c r="J134" t="s">
        <v>8338</v>
      </c>
      <c r="K134">
        <v>3</v>
      </c>
      <c r="L134" t="str">
        <f t="shared" si="10"/>
        <v>Ciudad BolívarAntioquiaRCN TV S.A.3</v>
      </c>
      <c r="M134" t="str">
        <f t="shared" si="11"/>
        <v>Ciudad BolívarAntioquiaRCN TV S.A.</v>
      </c>
      <c r="N134" t="s">
        <v>1035</v>
      </c>
    </row>
    <row r="135" spans="1:14" x14ac:dyDescent="0.25">
      <c r="A135">
        <v>5101</v>
      </c>
      <c r="B135" t="s">
        <v>247</v>
      </c>
      <c r="C135" t="s">
        <v>669</v>
      </c>
      <c r="E135">
        <v>6</v>
      </c>
      <c r="F135" t="s">
        <v>8341</v>
      </c>
      <c r="G135" t="s">
        <v>723</v>
      </c>
      <c r="H135" t="str">
        <f>INDEX(referencias!$Q$1:$Q$34,MATCH('Registro de Frecuencias TV'!G135,referencias!$R$1:$R$34,0),1)</f>
        <v>Caracol TV S.A.</v>
      </c>
      <c r="I135" t="s">
        <v>247</v>
      </c>
      <c r="J135" t="s">
        <v>8338</v>
      </c>
      <c r="K135">
        <v>6</v>
      </c>
      <c r="L135" t="str">
        <f t="shared" si="10"/>
        <v>Ciudad BolívarAntioquiaCaracol TV S.A.6</v>
      </c>
      <c r="M135" t="str">
        <f t="shared" si="11"/>
        <v>Ciudad BolívarAntioquiaCaracol TV S.A.</v>
      </c>
      <c r="N135" t="s">
        <v>1037</v>
      </c>
    </row>
    <row r="136" spans="1:14" x14ac:dyDescent="0.25">
      <c r="A136">
        <v>5107</v>
      </c>
      <c r="B136" t="s">
        <v>428</v>
      </c>
      <c r="C136" t="s">
        <v>669</v>
      </c>
      <c r="E136">
        <v>11</v>
      </c>
      <c r="F136" t="s">
        <v>8339</v>
      </c>
      <c r="G136" t="s">
        <v>422</v>
      </c>
      <c r="H136" t="str">
        <f>INDEX(referencias!$Q$1:$Q$34,MATCH('Registro de Frecuencias TV'!G136,referencias!$R$1:$R$34,0),1)</f>
        <v>Teleantioquia</v>
      </c>
      <c r="I136" t="s">
        <v>8356</v>
      </c>
      <c r="J136" t="s">
        <v>8338</v>
      </c>
      <c r="K136">
        <v>11</v>
      </c>
      <c r="L136" t="str">
        <f t="shared" si="10"/>
        <v>BriceñoAntioquiaTeleantioquia11</v>
      </c>
      <c r="M136" t="str">
        <f t="shared" si="11"/>
        <v>BriceñoAntioquiaTeleantioquia</v>
      </c>
      <c r="N136" t="s">
        <v>1038</v>
      </c>
    </row>
    <row r="137" spans="1:14" x14ac:dyDescent="0.25">
      <c r="A137">
        <v>5107</v>
      </c>
      <c r="B137" t="s">
        <v>428</v>
      </c>
      <c r="C137" t="s">
        <v>669</v>
      </c>
      <c r="E137">
        <v>40</v>
      </c>
      <c r="F137" t="s">
        <v>8341</v>
      </c>
      <c r="G137" t="s">
        <v>750</v>
      </c>
      <c r="H137" t="str">
        <f>INDEX(referencias!$Q$1:$Q$34,MATCH('Registro de Frecuencias TV'!G137,referencias!$R$1:$R$34,0),1)</f>
        <v>RCN TV S.A.</v>
      </c>
      <c r="I137" t="s">
        <v>513</v>
      </c>
      <c r="J137" t="s">
        <v>8338</v>
      </c>
      <c r="K137">
        <v>40</v>
      </c>
      <c r="L137" t="str">
        <f t="shared" si="10"/>
        <v>BriceñoAntioquiaRCN TV S.A.40</v>
      </c>
      <c r="M137" t="str">
        <f t="shared" si="11"/>
        <v>BriceñoAntioquiaRCN TV S.A.</v>
      </c>
      <c r="N137" t="s">
        <v>1040</v>
      </c>
    </row>
    <row r="138" spans="1:14" x14ac:dyDescent="0.25">
      <c r="A138">
        <v>5107</v>
      </c>
      <c r="B138" t="s">
        <v>428</v>
      </c>
      <c r="C138" t="s">
        <v>669</v>
      </c>
      <c r="E138">
        <v>36</v>
      </c>
      <c r="F138" t="s">
        <v>8341</v>
      </c>
      <c r="G138" t="s">
        <v>723</v>
      </c>
      <c r="H138" t="str">
        <f>INDEX(referencias!$Q$1:$Q$34,MATCH('Registro de Frecuencias TV'!G138,referencias!$R$1:$R$34,0),1)</f>
        <v>Caracol TV S.A.</v>
      </c>
      <c r="I138" t="s">
        <v>513</v>
      </c>
      <c r="J138" t="s">
        <v>8338</v>
      </c>
      <c r="K138">
        <v>36</v>
      </c>
      <c r="L138" t="str">
        <f t="shared" si="10"/>
        <v>BriceñoAntioquiaCaracol TV S.A.36</v>
      </c>
      <c r="M138" t="str">
        <f t="shared" si="11"/>
        <v>BriceñoAntioquiaCaracol TV S.A.</v>
      </c>
      <c r="N138" t="s">
        <v>1042</v>
      </c>
    </row>
    <row r="139" spans="1:14" x14ac:dyDescent="0.25">
      <c r="A139">
        <v>5113</v>
      </c>
      <c r="B139" t="s">
        <v>1032</v>
      </c>
      <c r="C139" t="s">
        <v>669</v>
      </c>
      <c r="E139">
        <v>4</v>
      </c>
      <c r="F139" t="s">
        <v>8337</v>
      </c>
      <c r="G139" t="s">
        <v>420</v>
      </c>
      <c r="H139" t="str">
        <f>INDEX(referencias!$Q$1:$Q$34,MATCH('Registro de Frecuencias TV'!G139,referencias!$R$1:$R$34,0),1)</f>
        <v>Canal Uno</v>
      </c>
      <c r="I139" t="s">
        <v>330</v>
      </c>
      <c r="J139" t="s">
        <v>8338</v>
      </c>
      <c r="K139">
        <v>4</v>
      </c>
      <c r="L139" t="str">
        <f t="shared" si="10"/>
        <v>BuriticáAntioquiaCanal Uno4</v>
      </c>
      <c r="M139" t="str">
        <f t="shared" si="11"/>
        <v>BuriticáAntioquiaCanal Uno</v>
      </c>
      <c r="N139" t="s">
        <v>1043</v>
      </c>
    </row>
    <row r="140" spans="1:14" x14ac:dyDescent="0.25">
      <c r="A140">
        <v>5113</v>
      </c>
      <c r="B140" t="s">
        <v>1032</v>
      </c>
      <c r="C140" t="s">
        <v>669</v>
      </c>
      <c r="E140">
        <v>13</v>
      </c>
      <c r="F140" t="s">
        <v>8337</v>
      </c>
      <c r="G140" t="s">
        <v>703</v>
      </c>
      <c r="H140" t="str">
        <f>INDEX(referencias!$Q$1:$Q$34,MATCH('Registro de Frecuencias TV'!G140,referencias!$R$1:$R$34,0),1)</f>
        <v>C.Institucional</v>
      </c>
      <c r="I140" t="s">
        <v>330</v>
      </c>
      <c r="J140" t="s">
        <v>8338</v>
      </c>
      <c r="K140">
        <v>13</v>
      </c>
      <c r="L140" t="str">
        <f t="shared" si="10"/>
        <v>BuriticáAntioquiaC.Institucional13</v>
      </c>
      <c r="M140" t="str">
        <f t="shared" si="11"/>
        <v>BuriticáAntioquiaC.Institucional</v>
      </c>
      <c r="N140" t="s">
        <v>1045</v>
      </c>
    </row>
    <row r="141" spans="1:14" x14ac:dyDescent="0.25">
      <c r="A141">
        <v>5113</v>
      </c>
      <c r="B141" t="s">
        <v>1032</v>
      </c>
      <c r="C141" t="s">
        <v>669</v>
      </c>
      <c r="E141">
        <v>24</v>
      </c>
      <c r="F141" t="s">
        <v>8337</v>
      </c>
      <c r="G141" t="s">
        <v>188</v>
      </c>
      <c r="H141" t="str">
        <f>INDEX(referencias!$Q$1:$Q$34,MATCH('Registro de Frecuencias TV'!G141,referencias!$R$1:$R$34,0),1)</f>
        <v>Señal Colombia</v>
      </c>
      <c r="I141" t="s">
        <v>330</v>
      </c>
      <c r="J141" t="s">
        <v>8338</v>
      </c>
      <c r="K141">
        <v>24</v>
      </c>
      <c r="L141" t="str">
        <f t="shared" si="10"/>
        <v>BuriticáAntioquiaSeñal Colombia24</v>
      </c>
      <c r="M141" t="str">
        <f t="shared" si="11"/>
        <v>BuriticáAntioquiaSeñal Colombia</v>
      </c>
      <c r="N141" t="s">
        <v>1047</v>
      </c>
    </row>
    <row r="142" spans="1:14" x14ac:dyDescent="0.25">
      <c r="A142">
        <v>5113</v>
      </c>
      <c r="B142" t="s">
        <v>1032</v>
      </c>
      <c r="C142" t="s">
        <v>669</v>
      </c>
      <c r="E142">
        <v>5</v>
      </c>
      <c r="F142" t="s">
        <v>8339</v>
      </c>
      <c r="G142" t="s">
        <v>422</v>
      </c>
      <c r="H142" t="str">
        <f>INDEX(referencias!$Q$1:$Q$34,MATCH('Registro de Frecuencias TV'!G142,referencias!$R$1:$R$34,0),1)</f>
        <v>Teleantioquia</v>
      </c>
      <c r="I142" t="s">
        <v>8340</v>
      </c>
      <c r="J142" t="s">
        <v>8338</v>
      </c>
      <c r="K142">
        <v>5</v>
      </c>
      <c r="L142" t="str">
        <f t="shared" si="10"/>
        <v>BuriticáAntioquiaTeleantioquia5</v>
      </c>
      <c r="M142" t="str">
        <f t="shared" si="11"/>
        <v>BuriticáAntioquiaTeleantioquia</v>
      </c>
      <c r="N142" t="s">
        <v>1049</v>
      </c>
    </row>
    <row r="143" spans="1:14" x14ac:dyDescent="0.25">
      <c r="A143">
        <v>5113</v>
      </c>
      <c r="B143" t="s">
        <v>1032</v>
      </c>
      <c r="C143" t="s">
        <v>669</v>
      </c>
      <c r="E143">
        <v>9</v>
      </c>
      <c r="F143" t="s">
        <v>8341</v>
      </c>
      <c r="G143" t="s">
        <v>750</v>
      </c>
      <c r="H143" t="str">
        <f>INDEX(referencias!$Q$1:$Q$34,MATCH('Registro de Frecuencias TV'!G143,referencias!$R$1:$R$34,0),1)</f>
        <v>RCN TV S.A.</v>
      </c>
      <c r="I143" t="s">
        <v>330</v>
      </c>
      <c r="J143" t="s">
        <v>8338</v>
      </c>
      <c r="K143">
        <v>9</v>
      </c>
      <c r="L143" t="str">
        <f t="shared" si="10"/>
        <v>BuriticáAntioquiaRCN TV S.A.9</v>
      </c>
      <c r="M143" t="str">
        <f t="shared" si="11"/>
        <v>BuriticáAntioquiaRCN TV S.A.</v>
      </c>
      <c r="N143" t="s">
        <v>1051</v>
      </c>
    </row>
    <row r="144" spans="1:14" x14ac:dyDescent="0.25">
      <c r="A144">
        <v>5113</v>
      </c>
      <c r="B144" t="s">
        <v>1032</v>
      </c>
      <c r="C144" t="s">
        <v>669</v>
      </c>
      <c r="E144">
        <v>7</v>
      </c>
      <c r="F144" t="s">
        <v>8341</v>
      </c>
      <c r="G144" t="s">
        <v>723</v>
      </c>
      <c r="H144" t="str">
        <f>INDEX(referencias!$Q$1:$Q$34,MATCH('Registro de Frecuencias TV'!G144,referencias!$R$1:$R$34,0),1)</f>
        <v>Caracol TV S.A.</v>
      </c>
      <c r="I144" t="s">
        <v>330</v>
      </c>
      <c r="J144" t="s">
        <v>8338</v>
      </c>
      <c r="K144">
        <v>7</v>
      </c>
      <c r="L144" t="str">
        <f t="shared" si="10"/>
        <v>BuriticáAntioquiaCaracol TV S.A.7</v>
      </c>
      <c r="M144" t="str">
        <f t="shared" si="11"/>
        <v>BuriticáAntioquiaCaracol TV S.A.</v>
      </c>
      <c r="N144" t="s">
        <v>1053</v>
      </c>
    </row>
    <row r="145" spans="1:14" x14ac:dyDescent="0.25">
      <c r="A145">
        <v>5120</v>
      </c>
      <c r="B145" t="s">
        <v>429</v>
      </c>
      <c r="C145" t="s">
        <v>669</v>
      </c>
      <c r="E145">
        <v>11</v>
      </c>
      <c r="F145" t="s">
        <v>8339</v>
      </c>
      <c r="G145" t="s">
        <v>422</v>
      </c>
      <c r="H145" t="str">
        <f>INDEX(referencias!$Q$1:$Q$34,MATCH('Registro de Frecuencias TV'!G145,referencias!$R$1:$R$34,0),1)</f>
        <v>Teleantioquia</v>
      </c>
      <c r="I145" t="s">
        <v>8357</v>
      </c>
      <c r="J145" t="s">
        <v>8338</v>
      </c>
      <c r="K145">
        <v>11</v>
      </c>
      <c r="L145" t="str">
        <f t="shared" si="10"/>
        <v>CáceresAntioquiaTeleantioquia11</v>
      </c>
      <c r="M145" t="str">
        <f t="shared" si="11"/>
        <v>CáceresAntioquiaTeleantioquia</v>
      </c>
      <c r="N145" t="s">
        <v>1055</v>
      </c>
    </row>
    <row r="146" spans="1:14" x14ac:dyDescent="0.25">
      <c r="A146">
        <v>5120</v>
      </c>
      <c r="B146" t="s">
        <v>429</v>
      </c>
      <c r="C146" t="s">
        <v>669</v>
      </c>
      <c r="E146">
        <v>40</v>
      </c>
      <c r="F146" t="s">
        <v>8341</v>
      </c>
      <c r="G146" t="s">
        <v>750</v>
      </c>
      <c r="H146" t="str">
        <f>INDEX(referencias!$Q$1:$Q$34,MATCH('Registro de Frecuencias TV'!G146,referencias!$R$1:$R$34,0),1)</f>
        <v>RCN TV S.A.</v>
      </c>
      <c r="I146" t="s">
        <v>513</v>
      </c>
      <c r="J146" t="s">
        <v>8338</v>
      </c>
      <c r="K146">
        <v>40</v>
      </c>
      <c r="L146" t="str">
        <f t="shared" si="10"/>
        <v>CáceresAntioquiaRCN TV S.A.40</v>
      </c>
      <c r="M146" t="str">
        <f t="shared" si="11"/>
        <v>CáceresAntioquiaRCN TV S.A.</v>
      </c>
      <c r="N146" t="s">
        <v>1056</v>
      </c>
    </row>
    <row r="147" spans="1:14" x14ac:dyDescent="0.25">
      <c r="A147">
        <v>5120</v>
      </c>
      <c r="B147" t="s">
        <v>429</v>
      </c>
      <c r="C147" t="s">
        <v>669</v>
      </c>
      <c r="E147">
        <v>36</v>
      </c>
      <c r="F147" t="s">
        <v>8341</v>
      </c>
      <c r="G147" t="s">
        <v>723</v>
      </c>
      <c r="H147" t="str">
        <f>INDEX(referencias!$Q$1:$Q$34,MATCH('Registro de Frecuencias TV'!G147,referencias!$R$1:$R$34,0),1)</f>
        <v>Caracol TV S.A.</v>
      </c>
      <c r="I147" t="s">
        <v>513</v>
      </c>
      <c r="J147" t="s">
        <v>8338</v>
      </c>
      <c r="K147">
        <v>36</v>
      </c>
      <c r="L147" t="str">
        <f t="shared" si="10"/>
        <v>CáceresAntioquiaCaracol TV S.A.36</v>
      </c>
      <c r="M147" t="str">
        <f t="shared" si="11"/>
        <v>CáceresAntioquiaCaracol TV S.A.</v>
      </c>
      <c r="N147" t="s">
        <v>1058</v>
      </c>
    </row>
    <row r="148" spans="1:14" x14ac:dyDescent="0.25">
      <c r="A148">
        <v>5125</v>
      </c>
      <c r="B148" t="s">
        <v>1050</v>
      </c>
      <c r="C148" t="s">
        <v>669</v>
      </c>
      <c r="E148">
        <v>4</v>
      </c>
      <c r="F148" t="s">
        <v>8337</v>
      </c>
      <c r="G148" t="s">
        <v>420</v>
      </c>
      <c r="H148" t="str">
        <f>INDEX(referencias!$Q$1:$Q$34,MATCH('Registro de Frecuencias TV'!G148,referencias!$R$1:$R$34,0),1)</f>
        <v>Canal Uno</v>
      </c>
      <c r="I148" t="s">
        <v>330</v>
      </c>
      <c r="J148" t="s">
        <v>8338</v>
      </c>
      <c r="K148">
        <v>4</v>
      </c>
      <c r="L148" t="str">
        <f t="shared" si="10"/>
        <v>CaicedoAntioquiaCanal Uno4</v>
      </c>
      <c r="M148" t="str">
        <f t="shared" si="11"/>
        <v>CaicedoAntioquiaCanal Uno</v>
      </c>
      <c r="N148" t="s">
        <v>1060</v>
      </c>
    </row>
    <row r="149" spans="1:14" x14ac:dyDescent="0.25">
      <c r="A149">
        <v>5125</v>
      </c>
      <c r="B149" t="s">
        <v>1050</v>
      </c>
      <c r="C149" t="s">
        <v>669</v>
      </c>
      <c r="E149">
        <v>13</v>
      </c>
      <c r="F149" t="s">
        <v>8337</v>
      </c>
      <c r="G149" t="s">
        <v>703</v>
      </c>
      <c r="H149" t="str">
        <f>INDEX(referencias!$Q$1:$Q$34,MATCH('Registro de Frecuencias TV'!G149,referencias!$R$1:$R$34,0),1)</f>
        <v>C.Institucional</v>
      </c>
      <c r="I149" t="s">
        <v>330</v>
      </c>
      <c r="J149" t="s">
        <v>8338</v>
      </c>
      <c r="K149">
        <v>13</v>
      </c>
      <c r="L149" t="str">
        <f t="shared" si="10"/>
        <v>CaicedoAntioquiaC.Institucional13</v>
      </c>
      <c r="M149" t="str">
        <f t="shared" si="11"/>
        <v>CaicedoAntioquiaC.Institucional</v>
      </c>
      <c r="N149" t="s">
        <v>1062</v>
      </c>
    </row>
    <row r="150" spans="1:14" x14ac:dyDescent="0.25">
      <c r="A150">
        <v>5125</v>
      </c>
      <c r="B150" t="s">
        <v>1050</v>
      </c>
      <c r="C150" t="s">
        <v>669</v>
      </c>
      <c r="E150">
        <v>24</v>
      </c>
      <c r="F150" t="s">
        <v>8337</v>
      </c>
      <c r="G150" t="s">
        <v>188</v>
      </c>
      <c r="H150" t="str">
        <f>INDEX(referencias!$Q$1:$Q$34,MATCH('Registro de Frecuencias TV'!G150,referencias!$R$1:$R$34,0),1)</f>
        <v>Señal Colombia</v>
      </c>
      <c r="I150" t="s">
        <v>330</v>
      </c>
      <c r="J150" t="s">
        <v>8338</v>
      </c>
      <c r="K150">
        <v>24</v>
      </c>
      <c r="L150" t="str">
        <f t="shared" si="10"/>
        <v>CaicedoAntioquiaSeñal Colombia24</v>
      </c>
      <c r="M150" t="str">
        <f t="shared" si="11"/>
        <v>CaicedoAntioquiaSeñal Colombia</v>
      </c>
      <c r="N150" t="s">
        <v>1063</v>
      </c>
    </row>
    <row r="151" spans="1:14" x14ac:dyDescent="0.25">
      <c r="A151">
        <v>5125</v>
      </c>
      <c r="B151" t="s">
        <v>1050</v>
      </c>
      <c r="C151" t="s">
        <v>669</v>
      </c>
      <c r="E151">
        <v>5</v>
      </c>
      <c r="F151" t="s">
        <v>8339</v>
      </c>
      <c r="G151" t="s">
        <v>422</v>
      </c>
      <c r="H151" t="str">
        <f>INDEX(referencias!$Q$1:$Q$34,MATCH('Registro de Frecuencias TV'!G151,referencias!$R$1:$R$34,0),1)</f>
        <v>Teleantioquia</v>
      </c>
      <c r="I151" t="s">
        <v>8340</v>
      </c>
      <c r="J151" t="s">
        <v>8338</v>
      </c>
      <c r="K151">
        <v>5</v>
      </c>
      <c r="L151" t="str">
        <f t="shared" si="10"/>
        <v>CaicedoAntioquiaTeleantioquia5</v>
      </c>
      <c r="M151" t="str">
        <f t="shared" si="11"/>
        <v>CaicedoAntioquiaTeleantioquia</v>
      </c>
      <c r="N151" t="s">
        <v>1065</v>
      </c>
    </row>
    <row r="152" spans="1:14" x14ac:dyDescent="0.25">
      <c r="A152">
        <v>5125</v>
      </c>
      <c r="B152" t="s">
        <v>1050</v>
      </c>
      <c r="C152" t="s">
        <v>669</v>
      </c>
      <c r="E152">
        <v>9</v>
      </c>
      <c r="F152" t="s">
        <v>8341</v>
      </c>
      <c r="G152" t="s">
        <v>750</v>
      </c>
      <c r="H152" t="str">
        <f>INDEX(referencias!$Q$1:$Q$34,MATCH('Registro de Frecuencias TV'!G152,referencias!$R$1:$R$34,0),1)</f>
        <v>RCN TV S.A.</v>
      </c>
      <c r="I152" t="s">
        <v>330</v>
      </c>
      <c r="J152" t="s">
        <v>8338</v>
      </c>
      <c r="K152">
        <v>9</v>
      </c>
      <c r="L152" t="str">
        <f t="shared" si="10"/>
        <v>CaicedoAntioquiaRCN TV S.A.9</v>
      </c>
      <c r="M152" t="str">
        <f t="shared" si="11"/>
        <v>CaicedoAntioquiaRCN TV S.A.</v>
      </c>
      <c r="N152" t="s">
        <v>1066</v>
      </c>
    </row>
    <row r="153" spans="1:14" x14ac:dyDescent="0.25">
      <c r="A153">
        <v>5125</v>
      </c>
      <c r="B153" t="s">
        <v>1050</v>
      </c>
      <c r="C153" t="s">
        <v>669</v>
      </c>
      <c r="E153">
        <v>7</v>
      </c>
      <c r="F153" t="s">
        <v>8341</v>
      </c>
      <c r="G153" t="s">
        <v>723</v>
      </c>
      <c r="H153" t="str">
        <f>INDEX(referencias!$Q$1:$Q$34,MATCH('Registro de Frecuencias TV'!G153,referencias!$R$1:$R$34,0),1)</f>
        <v>Caracol TV S.A.</v>
      </c>
      <c r="I153" t="s">
        <v>330</v>
      </c>
      <c r="J153" t="s">
        <v>8338</v>
      </c>
      <c r="K153">
        <v>7</v>
      </c>
      <c r="L153" t="str">
        <f t="shared" si="10"/>
        <v>CaicedoAntioquiaCaracol TV S.A.7</v>
      </c>
      <c r="M153" t="str">
        <f t="shared" si="11"/>
        <v>CaicedoAntioquiaCaracol TV S.A.</v>
      </c>
      <c r="N153" t="s">
        <v>1067</v>
      </c>
    </row>
    <row r="154" spans="1:14" x14ac:dyDescent="0.25">
      <c r="A154">
        <v>5129</v>
      </c>
      <c r="B154" t="s">
        <v>219</v>
      </c>
      <c r="C154" t="s">
        <v>669</v>
      </c>
      <c r="E154">
        <v>4</v>
      </c>
      <c r="F154" t="s">
        <v>8337</v>
      </c>
      <c r="G154" t="s">
        <v>420</v>
      </c>
      <c r="H154" t="str">
        <f>INDEX(referencias!$Q$1:$Q$34,MATCH('Registro de Frecuencias TV'!G154,referencias!$R$1:$R$34,0),1)</f>
        <v>Canal Uno</v>
      </c>
      <c r="I154" t="s">
        <v>219</v>
      </c>
      <c r="J154" t="s">
        <v>8338</v>
      </c>
      <c r="K154">
        <v>4</v>
      </c>
      <c r="L154" t="str">
        <f t="shared" si="10"/>
        <v>CaldasAntioquiaCanal Uno4</v>
      </c>
      <c r="M154" t="str">
        <f t="shared" si="11"/>
        <v>CaldasAntioquiaCanal Uno</v>
      </c>
      <c r="N154" t="s">
        <v>1069</v>
      </c>
    </row>
    <row r="155" spans="1:14" x14ac:dyDescent="0.25">
      <c r="A155">
        <v>5129</v>
      </c>
      <c r="B155" t="s">
        <v>219</v>
      </c>
      <c r="C155" t="s">
        <v>669</v>
      </c>
      <c r="E155">
        <v>13</v>
      </c>
      <c r="F155" t="s">
        <v>8337</v>
      </c>
      <c r="G155" t="s">
        <v>703</v>
      </c>
      <c r="H155" t="str">
        <f>INDEX(referencias!$Q$1:$Q$34,MATCH('Registro de Frecuencias TV'!G155,referencias!$R$1:$R$34,0),1)</f>
        <v>C.Institucional</v>
      </c>
      <c r="I155" t="s">
        <v>219</v>
      </c>
      <c r="J155" t="s">
        <v>8338</v>
      </c>
      <c r="K155">
        <v>13</v>
      </c>
      <c r="L155" t="str">
        <f t="shared" si="10"/>
        <v>CaldasAntioquiaC.Institucional13</v>
      </c>
      <c r="M155" t="str">
        <f t="shared" si="11"/>
        <v>CaldasAntioquiaC.Institucional</v>
      </c>
      <c r="N155" t="s">
        <v>1071</v>
      </c>
    </row>
    <row r="156" spans="1:14" x14ac:dyDescent="0.25">
      <c r="A156">
        <v>5129</v>
      </c>
      <c r="B156" t="s">
        <v>219</v>
      </c>
      <c r="C156" t="s">
        <v>669</v>
      </c>
      <c r="E156">
        <v>24</v>
      </c>
      <c r="F156" t="s">
        <v>8337</v>
      </c>
      <c r="G156" t="s">
        <v>188</v>
      </c>
      <c r="H156" t="str">
        <f>INDEX(referencias!$Q$1:$Q$34,MATCH('Registro de Frecuencias TV'!G156,referencias!$R$1:$R$34,0),1)</f>
        <v>Señal Colombia</v>
      </c>
      <c r="I156" t="s">
        <v>219</v>
      </c>
      <c r="J156" t="s">
        <v>8338</v>
      </c>
      <c r="K156">
        <v>24</v>
      </c>
      <c r="L156" t="str">
        <f t="shared" si="10"/>
        <v>CaldasAntioquiaSeñal Colombia24</v>
      </c>
      <c r="M156" t="str">
        <f t="shared" si="11"/>
        <v>CaldasAntioquiaSeñal Colombia</v>
      </c>
      <c r="N156" t="s">
        <v>1073</v>
      </c>
    </row>
    <row r="157" spans="1:14" x14ac:dyDescent="0.25">
      <c r="A157">
        <v>5129</v>
      </c>
      <c r="B157" t="s">
        <v>219</v>
      </c>
      <c r="C157" t="s">
        <v>669</v>
      </c>
      <c r="E157">
        <v>21</v>
      </c>
      <c r="F157" t="s">
        <v>8339</v>
      </c>
      <c r="G157" t="s">
        <v>422</v>
      </c>
      <c r="H157" t="str">
        <f>INDEX(referencias!$Q$1:$Q$34,MATCH('Registro de Frecuencias TV'!G157,referencias!$R$1:$R$34,0),1)</f>
        <v>Teleantioquia</v>
      </c>
      <c r="I157" t="s">
        <v>8358</v>
      </c>
      <c r="J157" t="s">
        <v>8338</v>
      </c>
      <c r="K157">
        <v>21</v>
      </c>
      <c r="L157" t="str">
        <f t="shared" si="10"/>
        <v>CaldasAntioquiaTeleantioquia21</v>
      </c>
      <c r="M157" t="str">
        <f t="shared" si="11"/>
        <v>CaldasAntioquiaTeleantioquia</v>
      </c>
      <c r="N157" t="s">
        <v>1075</v>
      </c>
    </row>
    <row r="158" spans="1:14" x14ac:dyDescent="0.25">
      <c r="A158">
        <v>5129</v>
      </c>
      <c r="B158" t="s">
        <v>219</v>
      </c>
      <c r="C158" t="s">
        <v>669</v>
      </c>
      <c r="E158">
        <v>9</v>
      </c>
      <c r="F158" t="s">
        <v>8341</v>
      </c>
      <c r="G158" t="s">
        <v>750</v>
      </c>
      <c r="H158" t="str">
        <f>INDEX(referencias!$Q$1:$Q$34,MATCH('Registro de Frecuencias TV'!G158,referencias!$R$1:$R$34,0),1)</f>
        <v>RCN TV S.A.</v>
      </c>
      <c r="I158" t="s">
        <v>330</v>
      </c>
      <c r="J158" t="s">
        <v>8338</v>
      </c>
      <c r="K158">
        <v>9</v>
      </c>
      <c r="L158" t="str">
        <f t="shared" si="10"/>
        <v>CaldasAntioquiaRCN TV S.A.9</v>
      </c>
      <c r="M158" t="str">
        <f t="shared" si="11"/>
        <v>CaldasAntioquiaRCN TV S.A.</v>
      </c>
      <c r="N158" t="s">
        <v>1077</v>
      </c>
    </row>
    <row r="159" spans="1:14" x14ac:dyDescent="0.25">
      <c r="A159">
        <v>5129</v>
      </c>
      <c r="B159" t="s">
        <v>219</v>
      </c>
      <c r="C159" t="s">
        <v>669</v>
      </c>
      <c r="E159">
        <v>7</v>
      </c>
      <c r="F159" t="s">
        <v>8341</v>
      </c>
      <c r="G159" t="s">
        <v>723</v>
      </c>
      <c r="H159" t="str">
        <f>INDEX(referencias!$Q$1:$Q$34,MATCH('Registro de Frecuencias TV'!G159,referencias!$R$1:$R$34,0),1)</f>
        <v>Caracol TV S.A.</v>
      </c>
      <c r="I159" t="s">
        <v>330</v>
      </c>
      <c r="J159" t="s">
        <v>8338</v>
      </c>
      <c r="K159">
        <v>7</v>
      </c>
      <c r="L159" t="str">
        <f t="shared" si="10"/>
        <v>CaldasAntioquiaCaracol TV S.A.7</v>
      </c>
      <c r="M159" t="str">
        <f t="shared" si="11"/>
        <v>CaldasAntioquiaCaracol TV S.A.</v>
      </c>
      <c r="N159" t="s">
        <v>1078</v>
      </c>
    </row>
    <row r="160" spans="1:14" x14ac:dyDescent="0.25">
      <c r="A160">
        <v>5129</v>
      </c>
      <c r="B160" t="s">
        <v>219</v>
      </c>
      <c r="C160" t="s">
        <v>669</v>
      </c>
      <c r="E160">
        <v>31</v>
      </c>
      <c r="F160" t="s">
        <v>8342</v>
      </c>
      <c r="G160" t="s">
        <v>652</v>
      </c>
      <c r="H160" t="str">
        <f>INDEX(referencias!$Q$1:$Q$34,MATCH('Registro de Frecuencias TV'!G160,referencias!$R$1:$R$34,0),1)</f>
        <v>Telemedellín</v>
      </c>
      <c r="I160" t="s">
        <v>652</v>
      </c>
      <c r="J160" t="s">
        <v>8338</v>
      </c>
      <c r="K160">
        <v>31</v>
      </c>
      <c r="L160" t="str">
        <f t="shared" si="10"/>
        <v>CaldasAntioquiaTelemedellín31</v>
      </c>
      <c r="M160" t="str">
        <f t="shared" si="11"/>
        <v>CaldasAntioquiaTelemedellín</v>
      </c>
      <c r="N160" t="s">
        <v>1080</v>
      </c>
    </row>
    <row r="161" spans="1:14" x14ac:dyDescent="0.25">
      <c r="A161">
        <v>5134</v>
      </c>
      <c r="B161" t="s">
        <v>430</v>
      </c>
      <c r="C161" t="s">
        <v>669</v>
      </c>
      <c r="F161" t="s">
        <v>8337</v>
      </c>
      <c r="G161" t="s">
        <v>420</v>
      </c>
      <c r="H161" t="str">
        <f>INDEX(referencias!$Q$1:$Q$34,MATCH('Registro de Frecuencias TV'!G161,referencias!$R$1:$R$34,0),1)</f>
        <v>Canal Uno</v>
      </c>
      <c r="J161" t="s">
        <v>8338</v>
      </c>
      <c r="K161">
        <v>30</v>
      </c>
      <c r="L161" t="str">
        <f t="shared" si="10"/>
        <v>CampamentoAntioquiaCanal Uno30</v>
      </c>
      <c r="M161" t="str">
        <f t="shared" si="11"/>
        <v>CampamentoAntioquiaCanal Uno</v>
      </c>
      <c r="N161" t="s">
        <v>1082</v>
      </c>
    </row>
    <row r="162" spans="1:14" x14ac:dyDescent="0.25">
      <c r="A162">
        <v>5134</v>
      </c>
      <c r="B162" t="s">
        <v>430</v>
      </c>
      <c r="C162" t="s">
        <v>669</v>
      </c>
      <c r="F162" t="s">
        <v>8337</v>
      </c>
      <c r="G162" t="s">
        <v>703</v>
      </c>
      <c r="H162" t="str">
        <f>INDEX(referencias!$Q$1:$Q$34,MATCH('Registro de Frecuencias TV'!G162,referencias!$R$1:$R$34,0),1)</f>
        <v>C.Institucional</v>
      </c>
      <c r="J162" t="s">
        <v>8338</v>
      </c>
      <c r="K162">
        <v>26</v>
      </c>
      <c r="L162" t="str">
        <f t="shared" si="10"/>
        <v>CampamentoAntioquiaC.Institucional26</v>
      </c>
      <c r="M162" t="str">
        <f t="shared" si="11"/>
        <v>CampamentoAntioquiaC.Institucional</v>
      </c>
      <c r="N162" t="s">
        <v>1084</v>
      </c>
    </row>
    <row r="163" spans="1:14" x14ac:dyDescent="0.25">
      <c r="A163">
        <v>5134</v>
      </c>
      <c r="B163" t="s">
        <v>430</v>
      </c>
      <c r="C163" t="s">
        <v>669</v>
      </c>
      <c r="F163" t="s">
        <v>8337</v>
      </c>
      <c r="G163" t="s">
        <v>188</v>
      </c>
      <c r="H163" t="str">
        <f>INDEX(referencias!$Q$1:$Q$34,MATCH('Registro de Frecuencias TV'!G163,referencias!$R$1:$R$34,0),1)</f>
        <v>Señal Colombia</v>
      </c>
      <c r="J163" t="s">
        <v>8338</v>
      </c>
      <c r="K163">
        <v>24</v>
      </c>
      <c r="L163" t="str">
        <f t="shared" si="10"/>
        <v>CampamentoAntioquiaSeñal Colombia24</v>
      </c>
      <c r="M163" t="str">
        <f t="shared" si="11"/>
        <v>CampamentoAntioquiaSeñal Colombia</v>
      </c>
      <c r="N163" t="s">
        <v>1086</v>
      </c>
    </row>
    <row r="164" spans="1:14" x14ac:dyDescent="0.25">
      <c r="A164">
        <v>5134</v>
      </c>
      <c r="B164" t="s">
        <v>430</v>
      </c>
      <c r="C164" t="s">
        <v>669</v>
      </c>
      <c r="E164">
        <v>12</v>
      </c>
      <c r="F164" t="s">
        <v>8339</v>
      </c>
      <c r="G164" t="s">
        <v>422</v>
      </c>
      <c r="H164" t="str">
        <f>INDEX(referencias!$Q$1:$Q$34,MATCH('Registro de Frecuencias TV'!G164,referencias!$R$1:$R$34,0),1)</f>
        <v>Teleantioquia</v>
      </c>
      <c r="I164" t="s">
        <v>8359</v>
      </c>
      <c r="J164" t="s">
        <v>8338</v>
      </c>
      <c r="K164">
        <v>12</v>
      </c>
      <c r="L164" t="str">
        <f t="shared" si="10"/>
        <v>CampamentoAntioquiaTeleantioquia12</v>
      </c>
      <c r="M164" t="str">
        <f t="shared" si="11"/>
        <v>CampamentoAntioquiaTeleantioquia</v>
      </c>
      <c r="N164" t="s">
        <v>1088</v>
      </c>
    </row>
    <row r="165" spans="1:14" x14ac:dyDescent="0.25">
      <c r="A165">
        <v>5134</v>
      </c>
      <c r="B165" t="s">
        <v>430</v>
      </c>
      <c r="C165" t="s">
        <v>669</v>
      </c>
      <c r="F165" t="s">
        <v>8341</v>
      </c>
      <c r="G165" t="s">
        <v>750</v>
      </c>
      <c r="H165" t="str">
        <f>INDEX(referencias!$Q$1:$Q$34,MATCH('Registro de Frecuencias TV'!G165,referencias!$R$1:$R$34,0),1)</f>
        <v>RCN TV S.A.</v>
      </c>
      <c r="J165" t="s">
        <v>8338</v>
      </c>
      <c r="K165">
        <v>32</v>
      </c>
      <c r="L165" t="str">
        <f t="shared" si="10"/>
        <v>CampamentoAntioquiaRCN TV S.A.32</v>
      </c>
      <c r="M165" t="str">
        <f t="shared" si="11"/>
        <v>CampamentoAntioquiaRCN TV S.A.</v>
      </c>
      <c r="N165" t="s">
        <v>1089</v>
      </c>
    </row>
    <row r="166" spans="1:14" x14ac:dyDescent="0.25">
      <c r="A166">
        <v>5134</v>
      </c>
      <c r="B166" t="s">
        <v>430</v>
      </c>
      <c r="C166" t="s">
        <v>669</v>
      </c>
      <c r="F166" t="s">
        <v>8341</v>
      </c>
      <c r="G166" t="s">
        <v>723</v>
      </c>
      <c r="H166" t="str">
        <f>INDEX(referencias!$Q$1:$Q$34,MATCH('Registro de Frecuencias TV'!G166,referencias!$R$1:$R$34,0),1)</f>
        <v>Caracol TV S.A.</v>
      </c>
      <c r="J166" t="s">
        <v>8338</v>
      </c>
      <c r="K166">
        <v>36</v>
      </c>
      <c r="L166" t="str">
        <f t="shared" si="10"/>
        <v>CampamentoAntioquiaCaracol TV S.A.36</v>
      </c>
      <c r="M166" t="str">
        <f t="shared" si="11"/>
        <v>CampamentoAntioquiaCaracol TV S.A.</v>
      </c>
      <c r="N166" t="s">
        <v>1091</v>
      </c>
    </row>
    <row r="167" spans="1:14" x14ac:dyDescent="0.25">
      <c r="A167">
        <v>5138</v>
      </c>
      <c r="B167" t="s">
        <v>220</v>
      </c>
      <c r="C167" t="s">
        <v>669</v>
      </c>
      <c r="E167">
        <v>24</v>
      </c>
      <c r="F167" t="s">
        <v>8337</v>
      </c>
      <c r="G167" t="s">
        <v>420</v>
      </c>
      <c r="H167" t="str">
        <f>INDEX(referencias!$Q$1:$Q$34,MATCH('Registro de Frecuencias TV'!G167,referencias!$R$1:$R$34,0),1)</f>
        <v>Canal Uno</v>
      </c>
      <c r="I167" t="s">
        <v>220</v>
      </c>
      <c r="J167" t="s">
        <v>8338</v>
      </c>
      <c r="K167">
        <v>24</v>
      </c>
      <c r="L167" t="str">
        <f t="shared" si="10"/>
        <v>CañasgordasAntioquiaCanal Uno24</v>
      </c>
      <c r="M167" t="str">
        <f t="shared" si="11"/>
        <v>CañasgordasAntioquiaCanal Uno</v>
      </c>
      <c r="N167" t="s">
        <v>1092</v>
      </c>
    </row>
    <row r="168" spans="1:14" x14ac:dyDescent="0.25">
      <c r="A168">
        <v>5138</v>
      </c>
      <c r="B168" t="s">
        <v>220</v>
      </c>
      <c r="C168" t="s">
        <v>669</v>
      </c>
      <c r="E168">
        <v>26</v>
      </c>
      <c r="F168" t="s">
        <v>8337</v>
      </c>
      <c r="G168" t="s">
        <v>703</v>
      </c>
      <c r="H168" t="str">
        <f>INDEX(referencias!$Q$1:$Q$34,MATCH('Registro de Frecuencias TV'!G168,referencias!$R$1:$R$34,0),1)</f>
        <v>C.Institucional</v>
      </c>
      <c r="I168" t="s">
        <v>220</v>
      </c>
      <c r="J168" t="s">
        <v>8338</v>
      </c>
      <c r="K168">
        <v>26</v>
      </c>
      <c r="L168" t="str">
        <f t="shared" si="10"/>
        <v>CañasgordasAntioquiaC.Institucional26</v>
      </c>
      <c r="M168" t="str">
        <f t="shared" si="11"/>
        <v>CañasgordasAntioquiaC.Institucional</v>
      </c>
      <c r="N168" t="s">
        <v>1094</v>
      </c>
    </row>
    <row r="169" spans="1:14" x14ac:dyDescent="0.25">
      <c r="A169">
        <v>5138</v>
      </c>
      <c r="B169" t="s">
        <v>220</v>
      </c>
      <c r="C169" t="s">
        <v>669</v>
      </c>
      <c r="E169">
        <v>30</v>
      </c>
      <c r="F169" t="s">
        <v>8337</v>
      </c>
      <c r="G169" t="s">
        <v>188</v>
      </c>
      <c r="H169" t="str">
        <f>INDEX(referencias!$Q$1:$Q$34,MATCH('Registro de Frecuencias TV'!G169,referencias!$R$1:$R$34,0),1)</f>
        <v>Señal Colombia</v>
      </c>
      <c r="I169" t="s">
        <v>220</v>
      </c>
      <c r="J169" t="s">
        <v>8338</v>
      </c>
      <c r="K169">
        <v>30</v>
      </c>
      <c r="L169" t="str">
        <f t="shared" si="10"/>
        <v>CañasgordasAntioquiaSeñal Colombia30</v>
      </c>
      <c r="M169" t="str">
        <f t="shared" si="11"/>
        <v>CañasgordasAntioquiaSeñal Colombia</v>
      </c>
      <c r="N169" t="s">
        <v>1096</v>
      </c>
    </row>
    <row r="170" spans="1:14" x14ac:dyDescent="0.25">
      <c r="A170">
        <v>5138</v>
      </c>
      <c r="B170" t="s">
        <v>220</v>
      </c>
      <c r="C170" t="s">
        <v>669</v>
      </c>
      <c r="E170">
        <v>12</v>
      </c>
      <c r="F170" t="s">
        <v>8339</v>
      </c>
      <c r="G170" t="s">
        <v>422</v>
      </c>
      <c r="H170" t="str">
        <f>INDEX(referencias!$Q$1:$Q$34,MATCH('Registro de Frecuencias TV'!G170,referencias!$R$1:$R$34,0),1)</f>
        <v>Teleantioquia</v>
      </c>
      <c r="I170" t="s">
        <v>220</v>
      </c>
      <c r="J170" t="s">
        <v>8338</v>
      </c>
      <c r="K170">
        <v>12</v>
      </c>
      <c r="L170" t="str">
        <f t="shared" si="10"/>
        <v>CañasgordasAntioquiaTeleantioquia12</v>
      </c>
      <c r="M170" t="str">
        <f t="shared" si="11"/>
        <v>CañasgordasAntioquiaTeleantioquia</v>
      </c>
      <c r="N170" t="s">
        <v>1098</v>
      </c>
    </row>
    <row r="171" spans="1:14" x14ac:dyDescent="0.25">
      <c r="A171">
        <v>5138</v>
      </c>
      <c r="B171" t="s">
        <v>220</v>
      </c>
      <c r="C171" t="s">
        <v>669</v>
      </c>
      <c r="E171">
        <v>12</v>
      </c>
      <c r="F171" t="s">
        <v>8339</v>
      </c>
      <c r="G171" t="s">
        <v>422</v>
      </c>
      <c r="H171" t="str">
        <f>INDEX(referencias!$Q$1:$Q$34,MATCH('Registro de Frecuencias TV'!G171,referencias!$R$1:$R$34,0),1)</f>
        <v>Teleantioquia</v>
      </c>
      <c r="I171" t="s">
        <v>431</v>
      </c>
      <c r="J171" t="s">
        <v>8338</v>
      </c>
      <c r="K171">
        <v>12</v>
      </c>
      <c r="L171" t="str">
        <f t="shared" si="10"/>
        <v>CañasgordasAntioquiaTeleantioquia12</v>
      </c>
      <c r="M171" t="str">
        <f t="shared" si="11"/>
        <v>CañasgordasAntioquiaTeleantioquia</v>
      </c>
      <c r="N171" t="s">
        <v>1098</v>
      </c>
    </row>
    <row r="172" spans="1:14" x14ac:dyDescent="0.25">
      <c r="A172">
        <v>5138</v>
      </c>
      <c r="B172" t="s">
        <v>220</v>
      </c>
      <c r="C172" t="s">
        <v>669</v>
      </c>
      <c r="E172">
        <v>32</v>
      </c>
      <c r="F172" t="s">
        <v>8341</v>
      </c>
      <c r="G172" t="s">
        <v>750</v>
      </c>
      <c r="H172" t="str">
        <f>INDEX(referencias!$Q$1:$Q$34,MATCH('Registro de Frecuencias TV'!G172,referencias!$R$1:$R$34,0),1)</f>
        <v>RCN TV S.A.</v>
      </c>
      <c r="I172" t="s">
        <v>220</v>
      </c>
      <c r="J172" t="s">
        <v>8338</v>
      </c>
      <c r="K172">
        <v>32</v>
      </c>
      <c r="L172" t="str">
        <f t="shared" si="10"/>
        <v>CañasgordasAntioquiaRCN TV S.A.32</v>
      </c>
      <c r="M172" t="str">
        <f t="shared" si="11"/>
        <v>CañasgordasAntioquiaRCN TV S.A.</v>
      </c>
      <c r="N172" t="s">
        <v>1100</v>
      </c>
    </row>
    <row r="173" spans="1:14" x14ac:dyDescent="0.25">
      <c r="A173">
        <v>5138</v>
      </c>
      <c r="B173" t="s">
        <v>220</v>
      </c>
      <c r="C173" t="s">
        <v>669</v>
      </c>
      <c r="E173">
        <v>36</v>
      </c>
      <c r="F173" t="s">
        <v>8341</v>
      </c>
      <c r="G173" t="s">
        <v>723</v>
      </c>
      <c r="H173" t="str">
        <f>INDEX(referencias!$Q$1:$Q$34,MATCH('Registro de Frecuencias TV'!G173,referencias!$R$1:$R$34,0),1)</f>
        <v>Caracol TV S.A.</v>
      </c>
      <c r="I173" t="s">
        <v>220</v>
      </c>
      <c r="J173" t="s">
        <v>8338</v>
      </c>
      <c r="K173">
        <v>36</v>
      </c>
      <c r="L173" t="str">
        <f t="shared" si="10"/>
        <v>CañasgordasAntioquiaCaracol TV S.A.36</v>
      </c>
      <c r="M173" t="str">
        <f t="shared" si="11"/>
        <v>CañasgordasAntioquiaCaracol TV S.A.</v>
      </c>
      <c r="N173" t="s">
        <v>1101</v>
      </c>
    </row>
    <row r="174" spans="1:14" x14ac:dyDescent="0.25">
      <c r="A174">
        <v>5142</v>
      </c>
      <c r="B174" t="s">
        <v>1099</v>
      </c>
      <c r="C174" t="s">
        <v>669</v>
      </c>
      <c r="E174">
        <v>7</v>
      </c>
      <c r="F174" t="s">
        <v>8337</v>
      </c>
      <c r="G174" t="s">
        <v>420</v>
      </c>
      <c r="H174" t="str">
        <f>INDEX(referencias!$Q$1:$Q$34,MATCH('Registro de Frecuencias TV'!G174,referencias!$R$1:$R$34,0),1)</f>
        <v>Canal Uno</v>
      </c>
      <c r="I174" t="s">
        <v>313</v>
      </c>
      <c r="J174" t="s">
        <v>8338</v>
      </c>
      <c r="K174">
        <v>7</v>
      </c>
      <c r="L174" t="str">
        <f t="shared" si="10"/>
        <v>CaracolíAntioquiaCanal Uno7</v>
      </c>
      <c r="M174" t="str">
        <f t="shared" si="11"/>
        <v>CaracolíAntioquiaCanal Uno</v>
      </c>
      <c r="N174" t="s">
        <v>1102</v>
      </c>
    </row>
    <row r="175" spans="1:14" x14ac:dyDescent="0.25">
      <c r="A175">
        <v>5142</v>
      </c>
      <c r="B175" t="s">
        <v>1099</v>
      </c>
      <c r="C175" t="s">
        <v>669</v>
      </c>
      <c r="E175">
        <v>9</v>
      </c>
      <c r="F175" t="s">
        <v>8337</v>
      </c>
      <c r="G175" t="s">
        <v>703</v>
      </c>
      <c r="H175" t="str">
        <f>INDEX(referencias!$Q$1:$Q$34,MATCH('Registro de Frecuencias TV'!G175,referencias!$R$1:$R$34,0),1)</f>
        <v>C.Institucional</v>
      </c>
      <c r="I175" t="s">
        <v>313</v>
      </c>
      <c r="J175" t="s">
        <v>8338</v>
      </c>
      <c r="K175">
        <v>9</v>
      </c>
      <c r="L175" t="str">
        <f t="shared" si="10"/>
        <v>CaracolíAntioquiaC.Institucional9</v>
      </c>
      <c r="M175" t="str">
        <f t="shared" si="11"/>
        <v>CaracolíAntioquiaC.Institucional</v>
      </c>
      <c r="N175" t="s">
        <v>1103</v>
      </c>
    </row>
    <row r="176" spans="1:14" x14ac:dyDescent="0.25">
      <c r="A176">
        <v>5142</v>
      </c>
      <c r="B176" t="s">
        <v>1099</v>
      </c>
      <c r="C176" t="s">
        <v>669</v>
      </c>
      <c r="E176">
        <v>11</v>
      </c>
      <c r="F176" t="s">
        <v>8337</v>
      </c>
      <c r="G176" t="s">
        <v>188</v>
      </c>
      <c r="H176" t="str">
        <f>INDEX(referencias!$Q$1:$Q$34,MATCH('Registro de Frecuencias TV'!G176,referencias!$R$1:$R$34,0),1)</f>
        <v>Señal Colombia</v>
      </c>
      <c r="I176" t="s">
        <v>313</v>
      </c>
      <c r="J176" t="s">
        <v>8338</v>
      </c>
      <c r="K176">
        <v>11</v>
      </c>
      <c r="L176" t="str">
        <f t="shared" si="10"/>
        <v>CaracolíAntioquiaSeñal Colombia11</v>
      </c>
      <c r="M176" t="str">
        <f t="shared" si="11"/>
        <v>CaracolíAntioquiaSeñal Colombia</v>
      </c>
      <c r="N176" t="s">
        <v>1105</v>
      </c>
    </row>
    <row r="177" spans="1:14" x14ac:dyDescent="0.25">
      <c r="A177">
        <v>5142</v>
      </c>
      <c r="B177" t="s">
        <v>1099</v>
      </c>
      <c r="C177" t="s">
        <v>669</v>
      </c>
      <c r="E177">
        <v>2</v>
      </c>
      <c r="F177" t="s">
        <v>8339</v>
      </c>
      <c r="G177" t="s">
        <v>422</v>
      </c>
      <c r="H177" t="str">
        <f>INDEX(referencias!$Q$1:$Q$34,MATCH('Registro de Frecuencias TV'!G177,referencias!$R$1:$R$34,0),1)</f>
        <v>Teleantioquia</v>
      </c>
      <c r="I177" t="s">
        <v>8360</v>
      </c>
      <c r="J177" t="s">
        <v>8338</v>
      </c>
      <c r="K177">
        <v>3</v>
      </c>
      <c r="L177" t="str">
        <f t="shared" si="10"/>
        <v>CaracolíAntioquiaTeleantioquia3</v>
      </c>
      <c r="M177" t="str">
        <f t="shared" si="11"/>
        <v>CaracolíAntioquiaTeleantioquia</v>
      </c>
      <c r="N177" t="s">
        <v>1107</v>
      </c>
    </row>
    <row r="178" spans="1:14" x14ac:dyDescent="0.25">
      <c r="A178">
        <v>5142</v>
      </c>
      <c r="B178" t="s">
        <v>1099</v>
      </c>
      <c r="C178" t="s">
        <v>669</v>
      </c>
      <c r="E178">
        <v>4</v>
      </c>
      <c r="F178" t="s">
        <v>8341</v>
      </c>
      <c r="G178" t="s">
        <v>750</v>
      </c>
      <c r="H178" t="str">
        <f>INDEX(referencias!$Q$1:$Q$34,MATCH('Registro de Frecuencias TV'!G178,referencias!$R$1:$R$34,0),1)</f>
        <v>RCN TV S.A.</v>
      </c>
      <c r="I178" t="s">
        <v>313</v>
      </c>
      <c r="J178" t="s">
        <v>8338</v>
      </c>
      <c r="K178">
        <v>4</v>
      </c>
      <c r="L178" t="str">
        <f t="shared" si="10"/>
        <v>CaracolíAntioquiaRCN TV S.A.4</v>
      </c>
      <c r="M178" t="str">
        <f t="shared" si="11"/>
        <v>CaracolíAntioquiaRCN TV S.A.</v>
      </c>
      <c r="N178" t="s">
        <v>1109</v>
      </c>
    </row>
    <row r="179" spans="1:14" x14ac:dyDescent="0.25">
      <c r="A179">
        <v>5142</v>
      </c>
      <c r="B179" t="s">
        <v>1099</v>
      </c>
      <c r="C179" t="s">
        <v>669</v>
      </c>
      <c r="E179">
        <v>5</v>
      </c>
      <c r="F179" t="s">
        <v>8341</v>
      </c>
      <c r="G179" t="s">
        <v>723</v>
      </c>
      <c r="H179" t="str">
        <f>INDEX(referencias!$Q$1:$Q$34,MATCH('Registro de Frecuencias TV'!G179,referencias!$R$1:$R$34,0),1)</f>
        <v>Caracol TV S.A.</v>
      </c>
      <c r="I179" t="s">
        <v>313</v>
      </c>
      <c r="J179" t="s">
        <v>8338</v>
      </c>
      <c r="K179">
        <v>5</v>
      </c>
      <c r="L179" t="str">
        <f t="shared" si="10"/>
        <v>CaracolíAntioquiaCaracol TV S.A.5</v>
      </c>
      <c r="M179" t="str">
        <f t="shared" si="11"/>
        <v>CaracolíAntioquiaCaracol TV S.A.</v>
      </c>
      <c r="N179" t="s">
        <v>1110</v>
      </c>
    </row>
    <row r="180" spans="1:14" x14ac:dyDescent="0.25">
      <c r="A180">
        <v>5145</v>
      </c>
      <c r="B180" t="s">
        <v>432</v>
      </c>
      <c r="C180" t="s">
        <v>669</v>
      </c>
      <c r="F180" t="s">
        <v>8337</v>
      </c>
      <c r="G180" t="s">
        <v>420</v>
      </c>
      <c r="H180" t="str">
        <f>INDEX(referencias!$Q$1:$Q$34,MATCH('Registro de Frecuencias TV'!G180,referencias!$R$1:$R$34,0),1)</f>
        <v>Canal Uno</v>
      </c>
      <c r="J180" t="s">
        <v>8338</v>
      </c>
      <c r="K180">
        <v>24</v>
      </c>
      <c r="L180" t="str">
        <f t="shared" si="10"/>
        <v>CaramantaAntioquiaCanal Uno24</v>
      </c>
      <c r="M180" t="str">
        <f t="shared" si="11"/>
        <v>CaramantaAntioquiaCanal Uno</v>
      </c>
      <c r="N180" t="s">
        <v>1112</v>
      </c>
    </row>
    <row r="181" spans="1:14" x14ac:dyDescent="0.25">
      <c r="A181">
        <v>5145</v>
      </c>
      <c r="B181" t="s">
        <v>432</v>
      </c>
      <c r="C181" t="s">
        <v>669</v>
      </c>
      <c r="F181" t="s">
        <v>8337</v>
      </c>
      <c r="G181" t="s">
        <v>703</v>
      </c>
      <c r="H181" t="str">
        <f>INDEX(referencias!$Q$1:$Q$34,MATCH('Registro de Frecuencias TV'!G181,referencias!$R$1:$R$34,0),1)</f>
        <v>C.Institucional</v>
      </c>
      <c r="J181" t="s">
        <v>8338</v>
      </c>
      <c r="K181">
        <v>26</v>
      </c>
      <c r="L181" t="str">
        <f t="shared" si="10"/>
        <v>CaramantaAntioquiaC.Institucional26</v>
      </c>
      <c r="M181" t="str">
        <f t="shared" si="11"/>
        <v>CaramantaAntioquiaC.Institucional</v>
      </c>
      <c r="N181" t="s">
        <v>1114</v>
      </c>
    </row>
    <row r="182" spans="1:14" x14ac:dyDescent="0.25">
      <c r="A182">
        <v>5145</v>
      </c>
      <c r="B182" t="s">
        <v>432</v>
      </c>
      <c r="C182" t="s">
        <v>669</v>
      </c>
      <c r="F182" t="s">
        <v>8337</v>
      </c>
      <c r="G182" t="s">
        <v>188</v>
      </c>
      <c r="H182" t="str">
        <f>INDEX(referencias!$Q$1:$Q$34,MATCH('Registro de Frecuencias TV'!G182,referencias!$R$1:$R$34,0),1)</f>
        <v>Señal Colombia</v>
      </c>
      <c r="J182" t="s">
        <v>8338</v>
      </c>
      <c r="K182">
        <v>30</v>
      </c>
      <c r="L182" t="str">
        <f t="shared" si="10"/>
        <v>CaramantaAntioquiaSeñal Colombia30</v>
      </c>
      <c r="M182" t="str">
        <f t="shared" si="11"/>
        <v>CaramantaAntioquiaSeñal Colombia</v>
      </c>
      <c r="N182" t="s">
        <v>1116</v>
      </c>
    </row>
    <row r="183" spans="1:14" x14ac:dyDescent="0.25">
      <c r="A183">
        <v>5145</v>
      </c>
      <c r="B183" t="s">
        <v>432</v>
      </c>
      <c r="C183" t="s">
        <v>669</v>
      </c>
      <c r="E183">
        <v>12</v>
      </c>
      <c r="F183" t="s">
        <v>8339</v>
      </c>
      <c r="G183" t="s">
        <v>422</v>
      </c>
      <c r="H183" t="str">
        <f>INDEX(referencias!$Q$1:$Q$34,MATCH('Registro de Frecuencias TV'!G183,referencias!$R$1:$R$34,0),1)</f>
        <v>Teleantioquia</v>
      </c>
      <c r="I183" t="s">
        <v>8361</v>
      </c>
      <c r="J183" t="s">
        <v>8338</v>
      </c>
      <c r="K183">
        <v>12</v>
      </c>
      <c r="L183" t="str">
        <f t="shared" si="10"/>
        <v>CaramantaAntioquiaTeleantioquia12</v>
      </c>
      <c r="M183" t="str">
        <f t="shared" si="11"/>
        <v>CaramantaAntioquiaTeleantioquia</v>
      </c>
      <c r="N183" t="s">
        <v>1118</v>
      </c>
    </row>
    <row r="184" spans="1:14" x14ac:dyDescent="0.25">
      <c r="A184">
        <v>5145</v>
      </c>
      <c r="B184" t="s">
        <v>432</v>
      </c>
      <c r="C184" t="s">
        <v>669</v>
      </c>
      <c r="F184" t="s">
        <v>8341</v>
      </c>
      <c r="G184" t="s">
        <v>750</v>
      </c>
      <c r="H184" t="str">
        <f>INDEX(referencias!$Q$1:$Q$34,MATCH('Registro de Frecuencias TV'!G184,referencias!$R$1:$R$34,0),1)</f>
        <v>RCN TV S.A.</v>
      </c>
      <c r="J184" t="s">
        <v>8338</v>
      </c>
      <c r="K184">
        <v>32</v>
      </c>
      <c r="L184" t="str">
        <f t="shared" si="10"/>
        <v>CaramantaAntioquiaRCN TV S.A.32</v>
      </c>
      <c r="M184" t="str">
        <f t="shared" si="11"/>
        <v>CaramantaAntioquiaRCN TV S.A.</v>
      </c>
      <c r="N184" t="s">
        <v>1120</v>
      </c>
    </row>
    <row r="185" spans="1:14" x14ac:dyDescent="0.25">
      <c r="A185">
        <v>5145</v>
      </c>
      <c r="B185" t="s">
        <v>432</v>
      </c>
      <c r="C185" t="s">
        <v>669</v>
      </c>
      <c r="F185" t="s">
        <v>8341</v>
      </c>
      <c r="G185" t="s">
        <v>723</v>
      </c>
      <c r="H185" t="str">
        <f>INDEX(referencias!$Q$1:$Q$34,MATCH('Registro de Frecuencias TV'!G185,referencias!$R$1:$R$34,0),1)</f>
        <v>Caracol TV S.A.</v>
      </c>
      <c r="J185" t="s">
        <v>8338</v>
      </c>
      <c r="K185">
        <v>36</v>
      </c>
      <c r="L185" t="str">
        <f t="shared" si="10"/>
        <v>CaramantaAntioquiaCaracol TV S.A.36</v>
      </c>
      <c r="M185" t="str">
        <f t="shared" si="11"/>
        <v>CaramantaAntioquiaCaracol TV S.A.</v>
      </c>
      <c r="N185" t="s">
        <v>1122</v>
      </c>
    </row>
    <row r="186" spans="1:14" x14ac:dyDescent="0.25">
      <c r="A186">
        <v>5147</v>
      </c>
      <c r="B186" t="s">
        <v>433</v>
      </c>
      <c r="C186" t="s">
        <v>669</v>
      </c>
      <c r="E186">
        <v>7</v>
      </c>
      <c r="F186" t="s">
        <v>8337</v>
      </c>
      <c r="G186" t="s">
        <v>420</v>
      </c>
      <c r="H186" t="str">
        <f>INDEX(referencias!$Q$1:$Q$34,MATCH('Registro de Frecuencias TV'!G186,referencias!$R$1:$R$34,0),1)</f>
        <v>Canal Uno</v>
      </c>
      <c r="I186" t="s">
        <v>232</v>
      </c>
      <c r="J186" t="s">
        <v>8338</v>
      </c>
      <c r="K186">
        <v>7</v>
      </c>
      <c r="L186" t="str">
        <f t="shared" si="10"/>
        <v>CarepaAntioquiaCanal Uno7</v>
      </c>
      <c r="M186" t="str">
        <f t="shared" si="11"/>
        <v>CarepaAntioquiaCanal Uno</v>
      </c>
      <c r="N186" t="s">
        <v>1123</v>
      </c>
    </row>
    <row r="187" spans="1:14" x14ac:dyDescent="0.25">
      <c r="A187">
        <v>5147</v>
      </c>
      <c r="B187" t="s">
        <v>433</v>
      </c>
      <c r="C187" t="s">
        <v>669</v>
      </c>
      <c r="E187">
        <v>11</v>
      </c>
      <c r="F187" t="s">
        <v>8337</v>
      </c>
      <c r="G187" t="s">
        <v>703</v>
      </c>
      <c r="H187" t="str">
        <f>INDEX(referencias!$Q$1:$Q$34,MATCH('Registro de Frecuencias TV'!G187,referencias!$R$1:$R$34,0),1)</f>
        <v>C.Institucional</v>
      </c>
      <c r="I187" t="s">
        <v>232</v>
      </c>
      <c r="J187" t="s">
        <v>8338</v>
      </c>
      <c r="K187">
        <v>11</v>
      </c>
      <c r="L187" t="str">
        <f t="shared" si="10"/>
        <v>CarepaAntioquiaC.Institucional11</v>
      </c>
      <c r="M187" t="str">
        <f t="shared" si="11"/>
        <v>CarepaAntioquiaC.Institucional</v>
      </c>
      <c r="N187" t="s">
        <v>1125</v>
      </c>
    </row>
    <row r="188" spans="1:14" x14ac:dyDescent="0.25">
      <c r="A188">
        <v>5147</v>
      </c>
      <c r="B188" t="s">
        <v>433</v>
      </c>
      <c r="C188" t="s">
        <v>669</v>
      </c>
      <c r="E188">
        <v>13</v>
      </c>
      <c r="F188" t="s">
        <v>8337</v>
      </c>
      <c r="G188" t="s">
        <v>188</v>
      </c>
      <c r="H188" t="str">
        <f>INDEX(referencias!$Q$1:$Q$34,MATCH('Registro de Frecuencias TV'!G188,referencias!$R$1:$R$34,0),1)</f>
        <v>Señal Colombia</v>
      </c>
      <c r="I188" t="s">
        <v>232</v>
      </c>
      <c r="J188" t="s">
        <v>8338</v>
      </c>
      <c r="K188">
        <v>13</v>
      </c>
      <c r="L188" t="str">
        <f t="shared" si="10"/>
        <v>CarepaAntioquiaSeñal Colombia13</v>
      </c>
      <c r="M188" t="str">
        <f t="shared" si="11"/>
        <v>CarepaAntioquiaSeñal Colombia</v>
      </c>
      <c r="N188" t="s">
        <v>1127</v>
      </c>
    </row>
    <row r="189" spans="1:14" x14ac:dyDescent="0.25">
      <c r="A189">
        <v>5147</v>
      </c>
      <c r="B189" t="s">
        <v>433</v>
      </c>
      <c r="C189" t="s">
        <v>669</v>
      </c>
      <c r="E189">
        <v>9</v>
      </c>
      <c r="F189" t="s">
        <v>8339</v>
      </c>
      <c r="G189" t="s">
        <v>422</v>
      </c>
      <c r="H189" t="str">
        <f>INDEX(referencias!$Q$1:$Q$34,MATCH('Registro de Frecuencias TV'!G189,referencias!$R$1:$R$34,0),1)</f>
        <v>Teleantioquia</v>
      </c>
      <c r="I189" t="s">
        <v>8348</v>
      </c>
      <c r="J189" t="s">
        <v>8338</v>
      </c>
      <c r="K189">
        <v>9</v>
      </c>
      <c r="L189" t="str">
        <f t="shared" si="10"/>
        <v>CarepaAntioquiaTeleantioquia9</v>
      </c>
      <c r="M189" t="str">
        <f t="shared" si="11"/>
        <v>CarepaAntioquiaTeleantioquia</v>
      </c>
      <c r="N189" t="s">
        <v>1129</v>
      </c>
    </row>
    <row r="190" spans="1:14" x14ac:dyDescent="0.25">
      <c r="A190">
        <v>5147</v>
      </c>
      <c r="B190" t="s">
        <v>433</v>
      </c>
      <c r="C190" t="s">
        <v>669</v>
      </c>
      <c r="E190">
        <v>3</v>
      </c>
      <c r="F190" t="s">
        <v>8341</v>
      </c>
      <c r="G190" t="s">
        <v>750</v>
      </c>
      <c r="H190" t="str">
        <f>INDEX(referencias!$Q$1:$Q$34,MATCH('Registro de Frecuencias TV'!G190,referencias!$R$1:$R$34,0),1)</f>
        <v>RCN TV S.A.</v>
      </c>
      <c r="I190" t="s">
        <v>433</v>
      </c>
      <c r="J190" t="s">
        <v>8338</v>
      </c>
      <c r="K190">
        <v>3</v>
      </c>
      <c r="L190" t="str">
        <f t="shared" si="10"/>
        <v>CarepaAntioquiaRCN TV S.A.3</v>
      </c>
      <c r="M190" t="str">
        <f t="shared" si="11"/>
        <v>CarepaAntioquiaRCN TV S.A.</v>
      </c>
      <c r="N190" t="s">
        <v>1130</v>
      </c>
    </row>
    <row r="191" spans="1:14" x14ac:dyDescent="0.25">
      <c r="A191">
        <v>5147</v>
      </c>
      <c r="B191" t="s">
        <v>433</v>
      </c>
      <c r="C191" t="s">
        <v>669</v>
      </c>
      <c r="E191">
        <v>5</v>
      </c>
      <c r="F191" t="s">
        <v>8341</v>
      </c>
      <c r="G191" t="s">
        <v>723</v>
      </c>
      <c r="H191" t="str">
        <f>INDEX(referencias!$Q$1:$Q$34,MATCH('Registro de Frecuencias TV'!G191,referencias!$R$1:$R$34,0),1)</f>
        <v>Caracol TV S.A.</v>
      </c>
      <c r="I191" t="s">
        <v>433</v>
      </c>
      <c r="J191" t="s">
        <v>8338</v>
      </c>
      <c r="K191">
        <v>5</v>
      </c>
      <c r="L191" t="str">
        <f t="shared" si="10"/>
        <v>CarepaAntioquiaCaracol TV S.A.5</v>
      </c>
      <c r="M191" t="str">
        <f t="shared" si="11"/>
        <v>CarepaAntioquiaCaracol TV S.A.</v>
      </c>
      <c r="N191" t="s">
        <v>1132</v>
      </c>
    </row>
    <row r="192" spans="1:14" x14ac:dyDescent="0.25">
      <c r="A192">
        <v>5148</v>
      </c>
      <c r="B192" t="s">
        <v>1317</v>
      </c>
      <c r="C192" t="s">
        <v>669</v>
      </c>
      <c r="E192">
        <v>4</v>
      </c>
      <c r="F192" t="s">
        <v>8337</v>
      </c>
      <c r="G192" t="s">
        <v>420</v>
      </c>
      <c r="H192" t="str">
        <f>INDEX(referencias!$Q$1:$Q$34,MATCH('Registro de Frecuencias TV'!G192,referencias!$R$1:$R$34,0),1)</f>
        <v>Canal Uno</v>
      </c>
      <c r="I192" t="s">
        <v>330</v>
      </c>
      <c r="J192" t="s">
        <v>8338</v>
      </c>
      <c r="K192">
        <v>4</v>
      </c>
      <c r="L192" t="str">
        <f t="shared" si="10"/>
        <v>El Carmen de ViboralAntioquiaCanal Uno4</v>
      </c>
      <c r="M192" t="str">
        <f t="shared" si="11"/>
        <v>El Carmen de ViboralAntioquiaCanal Uno</v>
      </c>
      <c r="N192" t="s">
        <v>1134</v>
      </c>
    </row>
    <row r="193" spans="1:14" x14ac:dyDescent="0.25">
      <c r="A193">
        <v>5148</v>
      </c>
      <c r="B193" t="s">
        <v>1317</v>
      </c>
      <c r="C193" t="s">
        <v>669</v>
      </c>
      <c r="E193">
        <v>13</v>
      </c>
      <c r="F193" t="s">
        <v>8337</v>
      </c>
      <c r="G193" t="s">
        <v>703</v>
      </c>
      <c r="H193" t="str">
        <f>INDEX(referencias!$Q$1:$Q$34,MATCH('Registro de Frecuencias TV'!G193,referencias!$R$1:$R$34,0),1)</f>
        <v>C.Institucional</v>
      </c>
      <c r="I193" t="s">
        <v>330</v>
      </c>
      <c r="J193" t="s">
        <v>8338</v>
      </c>
      <c r="K193">
        <v>13</v>
      </c>
      <c r="L193" t="str">
        <f t="shared" si="10"/>
        <v>El Carmen de ViboralAntioquiaC.Institucional13</v>
      </c>
      <c r="M193" t="str">
        <f t="shared" si="11"/>
        <v>El Carmen de ViboralAntioquiaC.Institucional</v>
      </c>
      <c r="N193" t="s">
        <v>1135</v>
      </c>
    </row>
    <row r="194" spans="1:14" x14ac:dyDescent="0.25">
      <c r="A194">
        <v>5148</v>
      </c>
      <c r="B194" t="s">
        <v>1317</v>
      </c>
      <c r="C194" t="s">
        <v>669</v>
      </c>
      <c r="E194">
        <v>24</v>
      </c>
      <c r="F194" t="s">
        <v>8337</v>
      </c>
      <c r="G194" t="s">
        <v>188</v>
      </c>
      <c r="H194" t="str">
        <f>INDEX(referencias!$Q$1:$Q$34,MATCH('Registro de Frecuencias TV'!G194,referencias!$R$1:$R$34,0),1)</f>
        <v>Señal Colombia</v>
      </c>
      <c r="I194" t="s">
        <v>330</v>
      </c>
      <c r="J194" t="s">
        <v>8338</v>
      </c>
      <c r="K194">
        <v>24</v>
      </c>
      <c r="L194" t="str">
        <f t="shared" si="10"/>
        <v>El Carmen de ViboralAntioquiaSeñal Colombia24</v>
      </c>
      <c r="M194" t="str">
        <f t="shared" si="11"/>
        <v>El Carmen de ViboralAntioquiaSeñal Colombia</v>
      </c>
      <c r="N194" t="s">
        <v>1137</v>
      </c>
    </row>
    <row r="195" spans="1:14" x14ac:dyDescent="0.25">
      <c r="A195">
        <v>5148</v>
      </c>
      <c r="B195" t="s">
        <v>1317</v>
      </c>
      <c r="C195" t="s">
        <v>669</v>
      </c>
      <c r="E195">
        <v>5</v>
      </c>
      <c r="F195" t="s">
        <v>8339</v>
      </c>
      <c r="G195" t="s">
        <v>422</v>
      </c>
      <c r="H195" t="str">
        <f>INDEX(referencias!$Q$1:$Q$34,MATCH('Registro de Frecuencias TV'!G195,referencias!$R$1:$R$34,0),1)</f>
        <v>Teleantioquia</v>
      </c>
      <c r="I195" t="s">
        <v>8340</v>
      </c>
      <c r="J195" t="s">
        <v>8338</v>
      </c>
      <c r="K195">
        <v>5</v>
      </c>
      <c r="L195" t="str">
        <f t="shared" ref="L195:L258" si="12">_xlfn.CONCAT(TRIM(B195),TRIM(C195),TRIM(H195),TRIM(K195))</f>
        <v>El Carmen de ViboralAntioquiaTeleantioquia5</v>
      </c>
      <c r="M195" t="str">
        <f t="shared" ref="M195:M258" si="13">_xlfn.CONCAT(TRIM(B195),TRIM(C195),TRIM(H195))</f>
        <v>El Carmen de ViboralAntioquiaTeleantioquia</v>
      </c>
      <c r="N195" t="s">
        <v>1139</v>
      </c>
    </row>
    <row r="196" spans="1:14" x14ac:dyDescent="0.25">
      <c r="A196">
        <v>5148</v>
      </c>
      <c r="B196" t="s">
        <v>1317</v>
      </c>
      <c r="C196" t="s">
        <v>669</v>
      </c>
      <c r="E196">
        <v>9</v>
      </c>
      <c r="F196" t="s">
        <v>8341</v>
      </c>
      <c r="G196" t="s">
        <v>750</v>
      </c>
      <c r="H196" t="str">
        <f>INDEX(referencias!$Q$1:$Q$34,MATCH('Registro de Frecuencias TV'!G196,referencias!$R$1:$R$34,0),1)</f>
        <v>RCN TV S.A.</v>
      </c>
      <c r="I196" t="s">
        <v>330</v>
      </c>
      <c r="J196" t="s">
        <v>8338</v>
      </c>
      <c r="K196">
        <v>9</v>
      </c>
      <c r="L196" t="str">
        <f t="shared" si="12"/>
        <v>El Carmen de ViboralAntioquiaRCN TV S.A.9</v>
      </c>
      <c r="M196" t="str">
        <f t="shared" si="13"/>
        <v>El Carmen de ViboralAntioquiaRCN TV S.A.</v>
      </c>
      <c r="N196" t="s">
        <v>1141</v>
      </c>
    </row>
    <row r="197" spans="1:14" x14ac:dyDescent="0.25">
      <c r="A197">
        <v>5148</v>
      </c>
      <c r="B197" t="s">
        <v>1317</v>
      </c>
      <c r="C197" t="s">
        <v>669</v>
      </c>
      <c r="E197">
        <v>7</v>
      </c>
      <c r="F197" t="s">
        <v>8341</v>
      </c>
      <c r="G197" t="s">
        <v>723</v>
      </c>
      <c r="H197" t="str">
        <f>INDEX(referencias!$Q$1:$Q$34,MATCH('Registro de Frecuencias TV'!G197,referencias!$R$1:$R$34,0),1)</f>
        <v>Caracol TV S.A.</v>
      </c>
      <c r="I197" t="s">
        <v>330</v>
      </c>
      <c r="J197" t="s">
        <v>8338</v>
      </c>
      <c r="K197">
        <v>7</v>
      </c>
      <c r="L197" t="str">
        <f t="shared" si="12"/>
        <v>El Carmen de ViboralAntioquiaCaracol TV S.A.7</v>
      </c>
      <c r="M197" t="str">
        <f t="shared" si="13"/>
        <v>El Carmen de ViboralAntioquiaCaracol TV S.A.</v>
      </c>
      <c r="N197" t="s">
        <v>1143</v>
      </c>
    </row>
    <row r="198" spans="1:14" x14ac:dyDescent="0.25">
      <c r="A198">
        <v>5150</v>
      </c>
      <c r="B198" t="s">
        <v>223</v>
      </c>
      <c r="C198" t="s">
        <v>669</v>
      </c>
      <c r="E198">
        <v>24</v>
      </c>
      <c r="F198" t="s">
        <v>8337</v>
      </c>
      <c r="G198" t="s">
        <v>420</v>
      </c>
      <c r="H198" t="str">
        <f>INDEX(referencias!$Q$1:$Q$34,MATCH('Registro de Frecuencias TV'!G198,referencias!$R$1:$R$34,0),1)</f>
        <v>Canal Uno</v>
      </c>
      <c r="I198" t="s">
        <v>223</v>
      </c>
      <c r="J198" t="s">
        <v>8338</v>
      </c>
      <c r="K198">
        <v>24</v>
      </c>
      <c r="L198" t="str">
        <f t="shared" si="12"/>
        <v>CarolinaAntioquiaCanal Uno24</v>
      </c>
      <c r="M198" t="str">
        <f t="shared" si="13"/>
        <v>CarolinaAntioquiaCanal Uno</v>
      </c>
      <c r="N198" t="s">
        <v>1144</v>
      </c>
    </row>
    <row r="199" spans="1:14" x14ac:dyDescent="0.25">
      <c r="A199">
        <v>5150</v>
      </c>
      <c r="B199" t="s">
        <v>223</v>
      </c>
      <c r="C199" t="s">
        <v>669</v>
      </c>
      <c r="E199">
        <v>26</v>
      </c>
      <c r="F199" t="s">
        <v>8337</v>
      </c>
      <c r="G199" t="s">
        <v>703</v>
      </c>
      <c r="H199" t="str">
        <f>INDEX(referencias!$Q$1:$Q$34,MATCH('Registro de Frecuencias TV'!G199,referencias!$R$1:$R$34,0),1)</f>
        <v>C.Institucional</v>
      </c>
      <c r="I199" t="s">
        <v>223</v>
      </c>
      <c r="J199" t="s">
        <v>8338</v>
      </c>
      <c r="K199">
        <v>26</v>
      </c>
      <c r="L199" t="str">
        <f t="shared" si="12"/>
        <v>CarolinaAntioquiaC.Institucional26</v>
      </c>
      <c r="M199" t="str">
        <f t="shared" si="13"/>
        <v>CarolinaAntioquiaC.Institucional</v>
      </c>
      <c r="N199" t="s">
        <v>1145</v>
      </c>
    </row>
    <row r="200" spans="1:14" x14ac:dyDescent="0.25">
      <c r="A200">
        <v>5150</v>
      </c>
      <c r="B200" t="s">
        <v>223</v>
      </c>
      <c r="C200" t="s">
        <v>669</v>
      </c>
      <c r="E200">
        <v>30</v>
      </c>
      <c r="F200" t="s">
        <v>8337</v>
      </c>
      <c r="G200" t="s">
        <v>188</v>
      </c>
      <c r="H200" t="str">
        <f>INDEX(referencias!$Q$1:$Q$34,MATCH('Registro de Frecuencias TV'!G200,referencias!$R$1:$R$34,0),1)</f>
        <v>Señal Colombia</v>
      </c>
      <c r="I200" t="s">
        <v>223</v>
      </c>
      <c r="J200" t="s">
        <v>8338</v>
      </c>
      <c r="K200">
        <v>30</v>
      </c>
      <c r="L200" t="str">
        <f t="shared" si="12"/>
        <v>CarolinaAntioquiaSeñal Colombia30</v>
      </c>
      <c r="M200" t="str">
        <f t="shared" si="13"/>
        <v>CarolinaAntioquiaSeñal Colombia</v>
      </c>
      <c r="N200" t="s">
        <v>1147</v>
      </c>
    </row>
    <row r="201" spans="1:14" x14ac:dyDescent="0.25">
      <c r="A201">
        <v>5150</v>
      </c>
      <c r="B201" t="s">
        <v>223</v>
      </c>
      <c r="C201" t="s">
        <v>669</v>
      </c>
      <c r="E201">
        <v>12</v>
      </c>
      <c r="F201" t="s">
        <v>8339</v>
      </c>
      <c r="G201" t="s">
        <v>422</v>
      </c>
      <c r="H201" t="str">
        <f>INDEX(referencias!$Q$1:$Q$34,MATCH('Registro de Frecuencias TV'!G201,referencias!$R$1:$R$34,0),1)</f>
        <v>Teleantioquia</v>
      </c>
      <c r="I201" t="s">
        <v>8362</v>
      </c>
      <c r="J201" t="s">
        <v>8338</v>
      </c>
      <c r="K201">
        <v>12</v>
      </c>
      <c r="L201" t="str">
        <f t="shared" si="12"/>
        <v>CarolinaAntioquiaTeleantioquia12</v>
      </c>
      <c r="M201" t="str">
        <f t="shared" si="13"/>
        <v>CarolinaAntioquiaTeleantioquia</v>
      </c>
      <c r="N201" t="s">
        <v>1149</v>
      </c>
    </row>
    <row r="202" spans="1:14" x14ac:dyDescent="0.25">
      <c r="A202">
        <v>5150</v>
      </c>
      <c r="B202" t="s">
        <v>223</v>
      </c>
      <c r="C202" t="s">
        <v>669</v>
      </c>
      <c r="F202" t="s">
        <v>8341</v>
      </c>
      <c r="G202" t="s">
        <v>750</v>
      </c>
      <c r="H202" t="str">
        <f>INDEX(referencias!$Q$1:$Q$34,MATCH('Registro de Frecuencias TV'!G202,referencias!$R$1:$R$34,0),1)</f>
        <v>RCN TV S.A.</v>
      </c>
      <c r="J202" t="s">
        <v>8338</v>
      </c>
      <c r="K202">
        <v>32</v>
      </c>
      <c r="L202" t="str">
        <f t="shared" si="12"/>
        <v>CarolinaAntioquiaRCN TV S.A.32</v>
      </c>
      <c r="M202" t="str">
        <f t="shared" si="13"/>
        <v>CarolinaAntioquiaRCN TV S.A.</v>
      </c>
      <c r="N202" t="s">
        <v>1151</v>
      </c>
    </row>
    <row r="203" spans="1:14" x14ac:dyDescent="0.25">
      <c r="A203">
        <v>5150</v>
      </c>
      <c r="B203" t="s">
        <v>223</v>
      </c>
      <c r="C203" t="s">
        <v>669</v>
      </c>
      <c r="F203" t="s">
        <v>8341</v>
      </c>
      <c r="G203" t="s">
        <v>723</v>
      </c>
      <c r="H203" t="str">
        <f>INDEX(referencias!$Q$1:$Q$34,MATCH('Registro de Frecuencias TV'!G203,referencias!$R$1:$R$34,0),1)</f>
        <v>Caracol TV S.A.</v>
      </c>
      <c r="J203" t="s">
        <v>8338</v>
      </c>
      <c r="K203">
        <v>36</v>
      </c>
      <c r="L203" t="str">
        <f t="shared" si="12"/>
        <v>CarolinaAntioquiaCaracol TV S.A.36</v>
      </c>
      <c r="M203" t="str">
        <f t="shared" si="13"/>
        <v>CarolinaAntioquiaCaracol TV S.A.</v>
      </c>
      <c r="N203" t="s">
        <v>1153</v>
      </c>
    </row>
    <row r="204" spans="1:14" x14ac:dyDescent="0.25">
      <c r="A204">
        <v>5154</v>
      </c>
      <c r="B204" t="s">
        <v>226</v>
      </c>
      <c r="C204" t="s">
        <v>669</v>
      </c>
      <c r="E204">
        <v>29</v>
      </c>
      <c r="F204" t="s">
        <v>8337</v>
      </c>
      <c r="G204" t="s">
        <v>420</v>
      </c>
      <c r="H204" t="str">
        <f>INDEX(referencias!$Q$1:$Q$34,MATCH('Registro de Frecuencias TV'!G204,referencias!$R$1:$R$34,0),1)</f>
        <v>Canal Uno</v>
      </c>
      <c r="I204" t="s">
        <v>226</v>
      </c>
      <c r="J204" t="s">
        <v>8338</v>
      </c>
      <c r="K204">
        <v>29</v>
      </c>
      <c r="L204" t="str">
        <f t="shared" si="12"/>
        <v>CaucasiaAntioquiaCanal Uno29</v>
      </c>
      <c r="M204" t="str">
        <f t="shared" si="13"/>
        <v>CaucasiaAntioquiaCanal Uno</v>
      </c>
      <c r="N204" t="s">
        <v>1155</v>
      </c>
    </row>
    <row r="205" spans="1:14" x14ac:dyDescent="0.25">
      <c r="A205">
        <v>5154</v>
      </c>
      <c r="B205" t="s">
        <v>226</v>
      </c>
      <c r="C205" t="s">
        <v>669</v>
      </c>
      <c r="E205">
        <v>31</v>
      </c>
      <c r="F205" t="s">
        <v>8337</v>
      </c>
      <c r="G205" t="s">
        <v>703</v>
      </c>
      <c r="H205" t="str">
        <f>INDEX(referencias!$Q$1:$Q$34,MATCH('Registro de Frecuencias TV'!G205,referencias!$R$1:$R$34,0),1)</f>
        <v>C.Institucional</v>
      </c>
      <c r="I205" t="s">
        <v>226</v>
      </c>
      <c r="J205" t="s">
        <v>8338</v>
      </c>
      <c r="K205">
        <v>31</v>
      </c>
      <c r="L205" t="str">
        <f t="shared" si="12"/>
        <v>CaucasiaAntioquiaC.Institucional31</v>
      </c>
      <c r="M205" t="str">
        <f t="shared" si="13"/>
        <v>CaucasiaAntioquiaC.Institucional</v>
      </c>
      <c r="N205" t="s">
        <v>1156</v>
      </c>
    </row>
    <row r="206" spans="1:14" x14ac:dyDescent="0.25">
      <c r="A206">
        <v>5154</v>
      </c>
      <c r="B206" t="s">
        <v>226</v>
      </c>
      <c r="C206" t="s">
        <v>669</v>
      </c>
      <c r="E206">
        <v>33</v>
      </c>
      <c r="F206" t="s">
        <v>8337</v>
      </c>
      <c r="G206" t="s">
        <v>188</v>
      </c>
      <c r="H206" t="str">
        <f>INDEX(referencias!$Q$1:$Q$34,MATCH('Registro de Frecuencias TV'!G206,referencias!$R$1:$R$34,0),1)</f>
        <v>Señal Colombia</v>
      </c>
      <c r="I206" t="s">
        <v>226</v>
      </c>
      <c r="J206" t="s">
        <v>8338</v>
      </c>
      <c r="K206">
        <v>33</v>
      </c>
      <c r="L206" t="str">
        <f t="shared" si="12"/>
        <v>CaucasiaAntioquiaSeñal Colombia33</v>
      </c>
      <c r="M206" t="str">
        <f t="shared" si="13"/>
        <v>CaucasiaAntioquiaSeñal Colombia</v>
      </c>
      <c r="N206" t="s">
        <v>1158</v>
      </c>
    </row>
    <row r="207" spans="1:14" x14ac:dyDescent="0.25">
      <c r="A207">
        <v>5154</v>
      </c>
      <c r="B207" t="s">
        <v>226</v>
      </c>
      <c r="C207" t="s">
        <v>669</v>
      </c>
      <c r="E207">
        <v>11</v>
      </c>
      <c r="F207" t="s">
        <v>8339</v>
      </c>
      <c r="G207" t="s">
        <v>422</v>
      </c>
      <c r="H207" t="str">
        <f>INDEX(referencias!$Q$1:$Q$34,MATCH('Registro de Frecuencias TV'!G207,referencias!$R$1:$R$34,0),1)</f>
        <v>Teleantioquia</v>
      </c>
      <c r="I207" t="s">
        <v>8363</v>
      </c>
      <c r="J207" t="s">
        <v>8338</v>
      </c>
      <c r="K207">
        <v>11</v>
      </c>
      <c r="L207" t="str">
        <f t="shared" si="12"/>
        <v>CaucasiaAntioquiaTeleantioquia11</v>
      </c>
      <c r="M207" t="str">
        <f t="shared" si="13"/>
        <v>CaucasiaAntioquiaTeleantioquia</v>
      </c>
      <c r="N207" t="s">
        <v>1159</v>
      </c>
    </row>
    <row r="208" spans="1:14" x14ac:dyDescent="0.25">
      <c r="A208">
        <v>5154</v>
      </c>
      <c r="B208" t="s">
        <v>226</v>
      </c>
      <c r="C208" t="s">
        <v>669</v>
      </c>
      <c r="E208">
        <v>40</v>
      </c>
      <c r="F208" t="s">
        <v>8341</v>
      </c>
      <c r="G208" t="s">
        <v>750</v>
      </c>
      <c r="H208" t="str">
        <f>INDEX(referencias!$Q$1:$Q$34,MATCH('Registro de Frecuencias TV'!G208,referencias!$R$1:$R$34,0),1)</f>
        <v>RCN TV S.A.</v>
      </c>
      <c r="I208" t="s">
        <v>513</v>
      </c>
      <c r="J208" t="s">
        <v>8338</v>
      </c>
      <c r="K208">
        <v>40</v>
      </c>
      <c r="L208" t="str">
        <f t="shared" si="12"/>
        <v>CaucasiaAntioquiaRCN TV S.A.40</v>
      </c>
      <c r="M208" t="str">
        <f t="shared" si="13"/>
        <v>CaucasiaAntioquiaRCN TV S.A.</v>
      </c>
      <c r="N208" t="s">
        <v>1161</v>
      </c>
    </row>
    <row r="209" spans="1:14" x14ac:dyDescent="0.25">
      <c r="A209">
        <v>5154</v>
      </c>
      <c r="B209" t="s">
        <v>226</v>
      </c>
      <c r="C209" t="s">
        <v>669</v>
      </c>
      <c r="E209">
        <v>36</v>
      </c>
      <c r="F209" t="s">
        <v>8341</v>
      </c>
      <c r="G209" t="s">
        <v>723</v>
      </c>
      <c r="H209" t="str">
        <f>INDEX(referencias!$Q$1:$Q$34,MATCH('Registro de Frecuencias TV'!G209,referencias!$R$1:$R$34,0),1)</f>
        <v>Caracol TV S.A.</v>
      </c>
      <c r="I209" t="s">
        <v>513</v>
      </c>
      <c r="J209" t="s">
        <v>8338</v>
      </c>
      <c r="K209">
        <v>36</v>
      </c>
      <c r="L209" t="str">
        <f t="shared" si="12"/>
        <v>CaucasiaAntioquiaCaracol TV S.A.36</v>
      </c>
      <c r="M209" t="str">
        <f t="shared" si="13"/>
        <v>CaucasiaAntioquiaCaracol TV S.A.</v>
      </c>
      <c r="N209" t="s">
        <v>1163</v>
      </c>
    </row>
    <row r="210" spans="1:14" x14ac:dyDescent="0.25">
      <c r="A210">
        <v>5172</v>
      </c>
      <c r="B210" t="s">
        <v>1148</v>
      </c>
      <c r="C210" t="s">
        <v>669</v>
      </c>
      <c r="E210">
        <v>7</v>
      </c>
      <c r="F210" t="s">
        <v>8337</v>
      </c>
      <c r="G210" t="s">
        <v>420</v>
      </c>
      <c r="H210" t="str">
        <f>INDEX(referencias!$Q$1:$Q$34,MATCH('Registro de Frecuencias TV'!G210,referencias!$R$1:$R$34,0),1)</f>
        <v>Canal Uno</v>
      </c>
      <c r="I210" t="s">
        <v>232</v>
      </c>
      <c r="J210" t="s">
        <v>8338</v>
      </c>
      <c r="K210">
        <v>7</v>
      </c>
      <c r="L210" t="str">
        <f t="shared" si="12"/>
        <v>ChigorodóAntioquiaCanal Uno7</v>
      </c>
      <c r="M210" t="str">
        <f t="shared" si="13"/>
        <v>ChigorodóAntioquiaCanal Uno</v>
      </c>
      <c r="N210" t="s">
        <v>1165</v>
      </c>
    </row>
    <row r="211" spans="1:14" x14ac:dyDescent="0.25">
      <c r="A211">
        <v>5172</v>
      </c>
      <c r="B211" t="s">
        <v>1148</v>
      </c>
      <c r="C211" t="s">
        <v>669</v>
      </c>
      <c r="E211">
        <v>11</v>
      </c>
      <c r="F211" t="s">
        <v>8337</v>
      </c>
      <c r="G211" t="s">
        <v>703</v>
      </c>
      <c r="H211" t="str">
        <f>INDEX(referencias!$Q$1:$Q$34,MATCH('Registro de Frecuencias TV'!G211,referencias!$R$1:$R$34,0),1)</f>
        <v>C.Institucional</v>
      </c>
      <c r="I211" t="s">
        <v>232</v>
      </c>
      <c r="J211" t="s">
        <v>8338</v>
      </c>
      <c r="K211">
        <v>11</v>
      </c>
      <c r="L211" t="str">
        <f t="shared" si="12"/>
        <v>ChigorodóAntioquiaC.Institucional11</v>
      </c>
      <c r="M211" t="str">
        <f t="shared" si="13"/>
        <v>ChigorodóAntioquiaC.Institucional</v>
      </c>
      <c r="N211" t="s">
        <v>1167</v>
      </c>
    </row>
    <row r="212" spans="1:14" x14ac:dyDescent="0.25">
      <c r="A212">
        <v>5172</v>
      </c>
      <c r="B212" t="s">
        <v>1148</v>
      </c>
      <c r="C212" t="s">
        <v>669</v>
      </c>
      <c r="E212">
        <v>13</v>
      </c>
      <c r="F212" t="s">
        <v>8337</v>
      </c>
      <c r="G212" t="s">
        <v>188</v>
      </c>
      <c r="H212" t="str">
        <f>INDEX(referencias!$Q$1:$Q$34,MATCH('Registro de Frecuencias TV'!G212,referencias!$R$1:$R$34,0),1)</f>
        <v>Señal Colombia</v>
      </c>
      <c r="I212" t="s">
        <v>232</v>
      </c>
      <c r="J212" t="s">
        <v>8338</v>
      </c>
      <c r="K212">
        <v>13</v>
      </c>
      <c r="L212" t="str">
        <f t="shared" si="12"/>
        <v>ChigorodóAntioquiaSeñal Colombia13</v>
      </c>
      <c r="M212" t="str">
        <f t="shared" si="13"/>
        <v>ChigorodóAntioquiaSeñal Colombia</v>
      </c>
      <c r="N212" t="s">
        <v>1169</v>
      </c>
    </row>
    <row r="213" spans="1:14" x14ac:dyDescent="0.25">
      <c r="A213">
        <v>5172</v>
      </c>
      <c r="B213" t="s">
        <v>1148</v>
      </c>
      <c r="C213" t="s">
        <v>669</v>
      </c>
      <c r="E213">
        <v>9</v>
      </c>
      <c r="F213" t="s">
        <v>8339</v>
      </c>
      <c r="G213" t="s">
        <v>422</v>
      </c>
      <c r="H213" t="str">
        <f>INDEX(referencias!$Q$1:$Q$34,MATCH('Registro de Frecuencias TV'!G213,referencias!$R$1:$R$34,0),1)</f>
        <v>Teleantioquia</v>
      </c>
      <c r="I213" t="s">
        <v>8348</v>
      </c>
      <c r="J213" t="s">
        <v>8338</v>
      </c>
      <c r="K213">
        <v>9</v>
      </c>
      <c r="L213" t="str">
        <f t="shared" si="12"/>
        <v>ChigorodóAntioquiaTeleantioquia9</v>
      </c>
      <c r="M213" t="str">
        <f t="shared" si="13"/>
        <v>ChigorodóAntioquiaTeleantioquia</v>
      </c>
      <c r="N213" t="s">
        <v>1171</v>
      </c>
    </row>
    <row r="214" spans="1:14" x14ac:dyDescent="0.25">
      <c r="A214">
        <v>5172</v>
      </c>
      <c r="B214" t="s">
        <v>1148</v>
      </c>
      <c r="C214" t="s">
        <v>669</v>
      </c>
      <c r="E214">
        <v>3</v>
      </c>
      <c r="F214" t="s">
        <v>8341</v>
      </c>
      <c r="G214" t="s">
        <v>750</v>
      </c>
      <c r="H214" t="str">
        <f>INDEX(referencias!$Q$1:$Q$34,MATCH('Registro de Frecuencias TV'!G214,referencias!$R$1:$R$34,0),1)</f>
        <v>RCN TV S.A.</v>
      </c>
      <c r="I214" t="s">
        <v>433</v>
      </c>
      <c r="J214" t="s">
        <v>8338</v>
      </c>
      <c r="K214">
        <v>3</v>
      </c>
      <c r="L214" t="str">
        <f t="shared" si="12"/>
        <v>ChigorodóAntioquiaRCN TV S.A.3</v>
      </c>
      <c r="M214" t="str">
        <f t="shared" si="13"/>
        <v>ChigorodóAntioquiaRCN TV S.A.</v>
      </c>
      <c r="N214" t="s">
        <v>1173</v>
      </c>
    </row>
    <row r="215" spans="1:14" x14ac:dyDescent="0.25">
      <c r="A215">
        <v>5172</v>
      </c>
      <c r="B215" t="s">
        <v>1148</v>
      </c>
      <c r="C215" t="s">
        <v>669</v>
      </c>
      <c r="E215">
        <v>5</v>
      </c>
      <c r="F215" t="s">
        <v>8341</v>
      </c>
      <c r="G215" t="s">
        <v>723</v>
      </c>
      <c r="H215" t="str">
        <f>INDEX(referencias!$Q$1:$Q$34,MATCH('Registro de Frecuencias TV'!G215,referencias!$R$1:$R$34,0),1)</f>
        <v>Caracol TV S.A.</v>
      </c>
      <c r="I215" t="s">
        <v>433</v>
      </c>
      <c r="J215" t="s">
        <v>8338</v>
      </c>
      <c r="K215">
        <v>5</v>
      </c>
      <c r="L215" t="str">
        <f t="shared" si="12"/>
        <v>ChigorodóAntioquiaCaracol TV S.A.5</v>
      </c>
      <c r="M215" t="str">
        <f t="shared" si="13"/>
        <v>ChigorodóAntioquiaCaracol TV S.A.</v>
      </c>
      <c r="N215" t="s">
        <v>1175</v>
      </c>
    </row>
    <row r="216" spans="1:14" x14ac:dyDescent="0.25">
      <c r="A216">
        <v>5190</v>
      </c>
      <c r="B216" t="s">
        <v>246</v>
      </c>
      <c r="C216" t="s">
        <v>669</v>
      </c>
      <c r="E216">
        <v>24</v>
      </c>
      <c r="F216" t="s">
        <v>8337</v>
      </c>
      <c r="G216" t="s">
        <v>420</v>
      </c>
      <c r="H216" t="str">
        <f>INDEX(referencias!$Q$1:$Q$34,MATCH('Registro de Frecuencias TV'!G216,referencias!$R$1:$R$34,0),1)</f>
        <v>Canal Uno</v>
      </c>
      <c r="I216" t="s">
        <v>246</v>
      </c>
      <c r="J216" t="s">
        <v>8338</v>
      </c>
      <c r="K216">
        <v>24</v>
      </c>
      <c r="L216" t="str">
        <f t="shared" si="12"/>
        <v>CisnerosAntioquiaCanal Uno24</v>
      </c>
      <c r="M216" t="str">
        <f t="shared" si="13"/>
        <v>CisnerosAntioquiaCanal Uno</v>
      </c>
      <c r="N216" t="s">
        <v>1177</v>
      </c>
    </row>
    <row r="217" spans="1:14" x14ac:dyDescent="0.25">
      <c r="A217">
        <v>5190</v>
      </c>
      <c r="B217" t="s">
        <v>246</v>
      </c>
      <c r="C217" t="s">
        <v>669</v>
      </c>
      <c r="E217">
        <v>26</v>
      </c>
      <c r="F217" t="s">
        <v>8337</v>
      </c>
      <c r="G217" t="s">
        <v>703</v>
      </c>
      <c r="H217" t="str">
        <f>INDEX(referencias!$Q$1:$Q$34,MATCH('Registro de Frecuencias TV'!G217,referencias!$R$1:$R$34,0),1)</f>
        <v>C.Institucional</v>
      </c>
      <c r="I217" t="s">
        <v>246</v>
      </c>
      <c r="J217" t="s">
        <v>8338</v>
      </c>
      <c r="K217">
        <v>26</v>
      </c>
      <c r="L217" t="str">
        <f t="shared" si="12"/>
        <v>CisnerosAntioquiaC.Institucional26</v>
      </c>
      <c r="M217" t="str">
        <f t="shared" si="13"/>
        <v>CisnerosAntioquiaC.Institucional</v>
      </c>
      <c r="N217" t="s">
        <v>1179</v>
      </c>
    </row>
    <row r="218" spans="1:14" x14ac:dyDescent="0.25">
      <c r="A218">
        <v>5190</v>
      </c>
      <c r="B218" t="s">
        <v>246</v>
      </c>
      <c r="C218" t="s">
        <v>669</v>
      </c>
      <c r="E218">
        <v>30</v>
      </c>
      <c r="F218" t="s">
        <v>8337</v>
      </c>
      <c r="G218" t="s">
        <v>188</v>
      </c>
      <c r="H218" t="str">
        <f>INDEX(referencias!$Q$1:$Q$34,MATCH('Registro de Frecuencias TV'!G218,referencias!$R$1:$R$34,0),1)</f>
        <v>Señal Colombia</v>
      </c>
      <c r="I218" t="s">
        <v>246</v>
      </c>
      <c r="J218" t="s">
        <v>8338</v>
      </c>
      <c r="K218">
        <v>30</v>
      </c>
      <c r="L218" t="str">
        <f t="shared" si="12"/>
        <v>CisnerosAntioquiaSeñal Colombia30</v>
      </c>
      <c r="M218" t="str">
        <f t="shared" si="13"/>
        <v>CisnerosAntioquiaSeñal Colombia</v>
      </c>
      <c r="N218" t="s">
        <v>1181</v>
      </c>
    </row>
    <row r="219" spans="1:14" x14ac:dyDescent="0.25">
      <c r="A219">
        <v>5190</v>
      </c>
      <c r="B219" t="s">
        <v>246</v>
      </c>
      <c r="C219" t="s">
        <v>669</v>
      </c>
      <c r="E219">
        <v>12</v>
      </c>
      <c r="F219" t="s">
        <v>8339</v>
      </c>
      <c r="G219" t="s">
        <v>422</v>
      </c>
      <c r="H219" t="str">
        <f>INDEX(referencias!$Q$1:$Q$34,MATCH('Registro de Frecuencias TV'!G219,referencias!$R$1:$R$34,0),1)</f>
        <v>Teleantioquia</v>
      </c>
      <c r="I219" t="s">
        <v>8364</v>
      </c>
      <c r="J219" t="s">
        <v>8338</v>
      </c>
      <c r="K219">
        <v>12</v>
      </c>
      <c r="L219" t="str">
        <f t="shared" si="12"/>
        <v>CisnerosAntioquiaTeleantioquia12</v>
      </c>
      <c r="M219" t="str">
        <f t="shared" si="13"/>
        <v>CisnerosAntioquiaTeleantioquia</v>
      </c>
      <c r="N219" t="s">
        <v>1183</v>
      </c>
    </row>
    <row r="220" spans="1:14" x14ac:dyDescent="0.25">
      <c r="A220">
        <v>5190</v>
      </c>
      <c r="B220" t="s">
        <v>246</v>
      </c>
      <c r="C220" t="s">
        <v>669</v>
      </c>
      <c r="F220" t="s">
        <v>8341</v>
      </c>
      <c r="G220" t="s">
        <v>750</v>
      </c>
      <c r="H220" t="str">
        <f>INDEX(referencias!$Q$1:$Q$34,MATCH('Registro de Frecuencias TV'!G220,referencias!$R$1:$R$34,0),1)</f>
        <v>RCN TV S.A.</v>
      </c>
      <c r="J220" t="s">
        <v>8338</v>
      </c>
      <c r="K220">
        <v>32</v>
      </c>
      <c r="L220" t="str">
        <f t="shared" si="12"/>
        <v>CisnerosAntioquiaRCN TV S.A.32</v>
      </c>
      <c r="M220" t="str">
        <f t="shared" si="13"/>
        <v>CisnerosAntioquiaRCN TV S.A.</v>
      </c>
      <c r="N220" t="s">
        <v>1185</v>
      </c>
    </row>
    <row r="221" spans="1:14" x14ac:dyDescent="0.25">
      <c r="A221">
        <v>5190</v>
      </c>
      <c r="B221" t="s">
        <v>246</v>
      </c>
      <c r="C221" t="s">
        <v>669</v>
      </c>
      <c r="F221" t="s">
        <v>8341</v>
      </c>
      <c r="G221" t="s">
        <v>723</v>
      </c>
      <c r="H221" t="str">
        <f>INDEX(referencias!$Q$1:$Q$34,MATCH('Registro de Frecuencias TV'!G221,referencias!$R$1:$R$34,0),1)</f>
        <v>Caracol TV S.A.</v>
      </c>
      <c r="J221" t="s">
        <v>8338</v>
      </c>
      <c r="K221">
        <v>36</v>
      </c>
      <c r="L221" t="str">
        <f t="shared" si="12"/>
        <v>CisnerosAntioquiaCaracol TV S.A.36</v>
      </c>
      <c r="M221" t="str">
        <f t="shared" si="13"/>
        <v>CisnerosAntioquiaCaracol TV S.A.</v>
      </c>
      <c r="N221" t="s">
        <v>1186</v>
      </c>
    </row>
    <row r="222" spans="1:14" x14ac:dyDescent="0.25">
      <c r="A222">
        <v>5197</v>
      </c>
      <c r="B222" t="s">
        <v>436</v>
      </c>
      <c r="C222" t="s">
        <v>669</v>
      </c>
      <c r="E222">
        <v>7</v>
      </c>
      <c r="F222" t="s">
        <v>8337</v>
      </c>
      <c r="G222" t="s">
        <v>420</v>
      </c>
      <c r="H222" t="str">
        <f>INDEX(referencias!$Q$1:$Q$34,MATCH('Registro de Frecuencias TV'!G222,referencias!$R$1:$R$34,0),1)</f>
        <v>Canal Uno</v>
      </c>
      <c r="I222" t="s">
        <v>313</v>
      </c>
      <c r="J222" t="s">
        <v>8338</v>
      </c>
      <c r="K222">
        <v>7</v>
      </c>
      <c r="L222" t="str">
        <f t="shared" si="12"/>
        <v>CocornáAntioquiaCanal Uno7</v>
      </c>
      <c r="M222" t="str">
        <f t="shared" si="13"/>
        <v>CocornáAntioquiaCanal Uno</v>
      </c>
      <c r="N222" t="s">
        <v>1187</v>
      </c>
    </row>
    <row r="223" spans="1:14" x14ac:dyDescent="0.25">
      <c r="A223">
        <v>5197</v>
      </c>
      <c r="B223" t="s">
        <v>436</v>
      </c>
      <c r="C223" t="s">
        <v>669</v>
      </c>
      <c r="E223">
        <v>9</v>
      </c>
      <c r="F223" t="s">
        <v>8337</v>
      </c>
      <c r="G223" t="s">
        <v>703</v>
      </c>
      <c r="H223" t="str">
        <f>INDEX(referencias!$Q$1:$Q$34,MATCH('Registro de Frecuencias TV'!G223,referencias!$R$1:$R$34,0),1)</f>
        <v>C.Institucional</v>
      </c>
      <c r="I223" t="s">
        <v>313</v>
      </c>
      <c r="J223" t="s">
        <v>8338</v>
      </c>
      <c r="K223">
        <v>9</v>
      </c>
      <c r="L223" t="str">
        <f t="shared" si="12"/>
        <v>CocornáAntioquiaC.Institucional9</v>
      </c>
      <c r="M223" t="str">
        <f t="shared" si="13"/>
        <v>CocornáAntioquiaC.Institucional</v>
      </c>
      <c r="N223" t="s">
        <v>1189</v>
      </c>
    </row>
    <row r="224" spans="1:14" x14ac:dyDescent="0.25">
      <c r="A224">
        <v>5197</v>
      </c>
      <c r="B224" t="s">
        <v>436</v>
      </c>
      <c r="C224" t="s">
        <v>669</v>
      </c>
      <c r="E224">
        <v>11</v>
      </c>
      <c r="F224" t="s">
        <v>8337</v>
      </c>
      <c r="G224" t="s">
        <v>188</v>
      </c>
      <c r="H224" t="str">
        <f>INDEX(referencias!$Q$1:$Q$34,MATCH('Registro de Frecuencias TV'!G224,referencias!$R$1:$R$34,0),1)</f>
        <v>Señal Colombia</v>
      </c>
      <c r="I224" t="s">
        <v>313</v>
      </c>
      <c r="J224" t="s">
        <v>8338</v>
      </c>
      <c r="K224">
        <v>11</v>
      </c>
      <c r="L224" t="str">
        <f t="shared" si="12"/>
        <v>CocornáAntioquiaSeñal Colombia11</v>
      </c>
      <c r="M224" t="str">
        <f t="shared" si="13"/>
        <v>CocornáAntioquiaSeñal Colombia</v>
      </c>
      <c r="N224" t="s">
        <v>1191</v>
      </c>
    </row>
    <row r="225" spans="1:14" x14ac:dyDescent="0.25">
      <c r="A225">
        <v>5197</v>
      </c>
      <c r="B225" t="s">
        <v>436</v>
      </c>
      <c r="C225" t="s">
        <v>669</v>
      </c>
      <c r="E225">
        <v>12</v>
      </c>
      <c r="F225" t="s">
        <v>8339</v>
      </c>
      <c r="G225" t="s">
        <v>422</v>
      </c>
      <c r="H225" t="str">
        <f>INDEX(referencias!$Q$1:$Q$34,MATCH('Registro de Frecuencias TV'!G225,referencias!$R$1:$R$34,0),1)</f>
        <v>Teleantioquia</v>
      </c>
      <c r="I225" t="s">
        <v>8365</v>
      </c>
      <c r="J225" t="s">
        <v>8338</v>
      </c>
      <c r="K225">
        <v>12</v>
      </c>
      <c r="L225" t="str">
        <f t="shared" si="12"/>
        <v>CocornáAntioquiaTeleantioquia12</v>
      </c>
      <c r="M225" t="str">
        <f t="shared" si="13"/>
        <v>CocornáAntioquiaTeleantioquia</v>
      </c>
      <c r="N225" t="s">
        <v>1193</v>
      </c>
    </row>
    <row r="226" spans="1:14" x14ac:dyDescent="0.25">
      <c r="A226">
        <v>5197</v>
      </c>
      <c r="B226" t="s">
        <v>436</v>
      </c>
      <c r="C226" t="s">
        <v>669</v>
      </c>
      <c r="E226">
        <v>4</v>
      </c>
      <c r="F226" t="s">
        <v>8341</v>
      </c>
      <c r="G226" t="s">
        <v>750</v>
      </c>
      <c r="H226" t="str">
        <f>INDEX(referencias!$Q$1:$Q$34,MATCH('Registro de Frecuencias TV'!G226,referencias!$R$1:$R$34,0),1)</f>
        <v>RCN TV S.A.</v>
      </c>
      <c r="I226" t="s">
        <v>313</v>
      </c>
      <c r="J226" t="s">
        <v>8338</v>
      </c>
      <c r="K226">
        <v>4</v>
      </c>
      <c r="L226" t="str">
        <f t="shared" si="12"/>
        <v>CocornáAntioquiaRCN TV S.A.4</v>
      </c>
      <c r="M226" t="str">
        <f t="shared" si="13"/>
        <v>CocornáAntioquiaRCN TV S.A.</v>
      </c>
      <c r="N226" t="s">
        <v>1195</v>
      </c>
    </row>
    <row r="227" spans="1:14" x14ac:dyDescent="0.25">
      <c r="A227">
        <v>5197</v>
      </c>
      <c r="B227" t="s">
        <v>436</v>
      </c>
      <c r="C227" t="s">
        <v>669</v>
      </c>
      <c r="E227">
        <v>5</v>
      </c>
      <c r="F227" t="s">
        <v>8341</v>
      </c>
      <c r="G227" t="s">
        <v>723</v>
      </c>
      <c r="H227" t="str">
        <f>INDEX(referencias!$Q$1:$Q$34,MATCH('Registro de Frecuencias TV'!G227,referencias!$R$1:$R$34,0),1)</f>
        <v>Caracol TV S.A.</v>
      </c>
      <c r="I227" t="s">
        <v>313</v>
      </c>
      <c r="J227" t="s">
        <v>8338</v>
      </c>
      <c r="K227">
        <v>5</v>
      </c>
      <c r="L227" t="str">
        <f t="shared" si="12"/>
        <v>CocornáAntioquiaCaracol TV S.A.5</v>
      </c>
      <c r="M227" t="str">
        <f t="shared" si="13"/>
        <v>CocornáAntioquiaCaracol TV S.A.</v>
      </c>
      <c r="N227" t="s">
        <v>1196</v>
      </c>
    </row>
    <row r="228" spans="1:14" x14ac:dyDescent="0.25">
      <c r="A228">
        <v>5206</v>
      </c>
      <c r="B228" t="s">
        <v>249</v>
      </c>
      <c r="C228" t="s">
        <v>669</v>
      </c>
      <c r="E228">
        <v>24</v>
      </c>
      <c r="F228" t="s">
        <v>8337</v>
      </c>
      <c r="G228" t="s">
        <v>420</v>
      </c>
      <c r="H228" t="str">
        <f>INDEX(referencias!$Q$1:$Q$34,MATCH('Registro de Frecuencias TV'!G228,referencias!$R$1:$R$34,0),1)</f>
        <v>Canal Uno</v>
      </c>
      <c r="I228" t="s">
        <v>249</v>
      </c>
      <c r="J228" t="s">
        <v>8338</v>
      </c>
      <c r="K228">
        <v>24</v>
      </c>
      <c r="L228" t="str">
        <f t="shared" si="12"/>
        <v>ConcepciónAntioquiaCanal Uno24</v>
      </c>
      <c r="M228" t="str">
        <f t="shared" si="13"/>
        <v>ConcepciónAntioquiaCanal Uno</v>
      </c>
      <c r="N228" t="s">
        <v>1198</v>
      </c>
    </row>
    <row r="229" spans="1:14" x14ac:dyDescent="0.25">
      <c r="A229">
        <v>5206</v>
      </c>
      <c r="B229" t="s">
        <v>249</v>
      </c>
      <c r="C229" t="s">
        <v>669</v>
      </c>
      <c r="E229">
        <v>26</v>
      </c>
      <c r="F229" t="s">
        <v>8337</v>
      </c>
      <c r="G229" t="s">
        <v>703</v>
      </c>
      <c r="H229" t="str">
        <f>INDEX(referencias!$Q$1:$Q$34,MATCH('Registro de Frecuencias TV'!G229,referencias!$R$1:$R$34,0),1)</f>
        <v>C.Institucional</v>
      </c>
      <c r="I229" t="s">
        <v>249</v>
      </c>
      <c r="J229" t="s">
        <v>8338</v>
      </c>
      <c r="K229">
        <v>26</v>
      </c>
      <c r="L229" t="str">
        <f t="shared" si="12"/>
        <v>ConcepciónAntioquiaC.Institucional26</v>
      </c>
      <c r="M229" t="str">
        <f t="shared" si="13"/>
        <v>ConcepciónAntioquiaC.Institucional</v>
      </c>
      <c r="N229" t="s">
        <v>1199</v>
      </c>
    </row>
    <row r="230" spans="1:14" x14ac:dyDescent="0.25">
      <c r="A230">
        <v>5206</v>
      </c>
      <c r="B230" t="s">
        <v>249</v>
      </c>
      <c r="C230" t="s">
        <v>669</v>
      </c>
      <c r="E230">
        <v>30</v>
      </c>
      <c r="F230" t="s">
        <v>8337</v>
      </c>
      <c r="G230" t="s">
        <v>188</v>
      </c>
      <c r="H230" t="str">
        <f>INDEX(referencias!$Q$1:$Q$34,MATCH('Registro de Frecuencias TV'!G230,referencias!$R$1:$R$34,0),1)</f>
        <v>Señal Colombia</v>
      </c>
      <c r="I230" t="s">
        <v>249</v>
      </c>
      <c r="J230" t="s">
        <v>8338</v>
      </c>
      <c r="K230">
        <v>30</v>
      </c>
      <c r="L230" t="str">
        <f t="shared" si="12"/>
        <v>ConcepciónAntioquiaSeñal Colombia30</v>
      </c>
      <c r="M230" t="str">
        <f t="shared" si="13"/>
        <v>ConcepciónAntioquiaSeñal Colombia</v>
      </c>
      <c r="N230" t="s">
        <v>1200</v>
      </c>
    </row>
    <row r="231" spans="1:14" x14ac:dyDescent="0.25">
      <c r="A231">
        <v>5206</v>
      </c>
      <c r="B231" t="s">
        <v>249</v>
      </c>
      <c r="C231" t="s">
        <v>669</v>
      </c>
      <c r="E231">
        <v>12</v>
      </c>
      <c r="F231" t="s">
        <v>8339</v>
      </c>
      <c r="G231" t="s">
        <v>422</v>
      </c>
      <c r="H231" t="str">
        <f>INDEX(referencias!$Q$1:$Q$34,MATCH('Registro de Frecuencias TV'!G231,referencias!$R$1:$R$34,0),1)</f>
        <v>Teleantioquia</v>
      </c>
      <c r="I231" t="s">
        <v>8366</v>
      </c>
      <c r="J231" t="s">
        <v>8338</v>
      </c>
      <c r="K231">
        <v>12</v>
      </c>
      <c r="L231" t="str">
        <f t="shared" si="12"/>
        <v>ConcepciónAntioquiaTeleantioquia12</v>
      </c>
      <c r="M231" t="str">
        <f t="shared" si="13"/>
        <v>ConcepciónAntioquiaTeleantioquia</v>
      </c>
      <c r="N231" t="s">
        <v>1202</v>
      </c>
    </row>
    <row r="232" spans="1:14" x14ac:dyDescent="0.25">
      <c r="A232">
        <v>5206</v>
      </c>
      <c r="B232" t="s">
        <v>249</v>
      </c>
      <c r="C232" t="s">
        <v>669</v>
      </c>
      <c r="F232" t="s">
        <v>8341</v>
      </c>
      <c r="G232" t="s">
        <v>750</v>
      </c>
      <c r="H232" t="str">
        <f>INDEX(referencias!$Q$1:$Q$34,MATCH('Registro de Frecuencias TV'!G232,referencias!$R$1:$R$34,0),1)</f>
        <v>RCN TV S.A.</v>
      </c>
      <c r="J232" t="s">
        <v>8338</v>
      </c>
      <c r="K232">
        <v>32</v>
      </c>
      <c r="L232" t="str">
        <f t="shared" si="12"/>
        <v>ConcepciónAntioquiaRCN TV S.A.32</v>
      </c>
      <c r="M232" t="str">
        <f t="shared" si="13"/>
        <v>ConcepciónAntioquiaRCN TV S.A.</v>
      </c>
      <c r="N232" t="s">
        <v>1203</v>
      </c>
    </row>
    <row r="233" spans="1:14" x14ac:dyDescent="0.25">
      <c r="A233">
        <v>5206</v>
      </c>
      <c r="B233" t="s">
        <v>249</v>
      </c>
      <c r="C233" t="s">
        <v>669</v>
      </c>
      <c r="F233" t="s">
        <v>8341</v>
      </c>
      <c r="G233" t="s">
        <v>723</v>
      </c>
      <c r="H233" t="str">
        <f>INDEX(referencias!$Q$1:$Q$34,MATCH('Registro de Frecuencias TV'!G233,referencias!$R$1:$R$34,0),1)</f>
        <v>Caracol TV S.A.</v>
      </c>
      <c r="J233" t="s">
        <v>8338</v>
      </c>
      <c r="K233">
        <v>36</v>
      </c>
      <c r="L233" t="str">
        <f t="shared" si="12"/>
        <v>ConcepciónAntioquiaCaracol TV S.A.36</v>
      </c>
      <c r="M233" t="str">
        <f t="shared" si="13"/>
        <v>ConcepciónAntioquiaCaracol TV S.A.</v>
      </c>
      <c r="N233" t="s">
        <v>1205</v>
      </c>
    </row>
    <row r="234" spans="1:14" x14ac:dyDescent="0.25">
      <c r="A234">
        <v>5209</v>
      </c>
      <c r="B234" t="s">
        <v>437</v>
      </c>
      <c r="C234" t="s">
        <v>669</v>
      </c>
      <c r="F234" t="s">
        <v>8337</v>
      </c>
      <c r="G234" t="s">
        <v>420</v>
      </c>
      <c r="H234" t="str">
        <f>INDEX(referencias!$Q$1:$Q$34,MATCH('Registro de Frecuencias TV'!G234,referencias!$R$1:$R$34,0),1)</f>
        <v>Canal Uno</v>
      </c>
      <c r="J234" t="s">
        <v>8338</v>
      </c>
      <c r="K234">
        <v>24</v>
      </c>
      <c r="L234" t="str">
        <f t="shared" si="12"/>
        <v>ConcordiaAntioquiaCanal Uno24</v>
      </c>
      <c r="M234" t="str">
        <f t="shared" si="13"/>
        <v>ConcordiaAntioquiaCanal Uno</v>
      </c>
      <c r="N234" t="s">
        <v>1207</v>
      </c>
    </row>
    <row r="235" spans="1:14" x14ac:dyDescent="0.25">
      <c r="A235">
        <v>5209</v>
      </c>
      <c r="B235" t="s">
        <v>437</v>
      </c>
      <c r="C235" t="s">
        <v>669</v>
      </c>
      <c r="F235" t="s">
        <v>8337</v>
      </c>
      <c r="G235" t="s">
        <v>703</v>
      </c>
      <c r="H235" t="str">
        <f>INDEX(referencias!$Q$1:$Q$34,MATCH('Registro de Frecuencias TV'!G235,referencias!$R$1:$R$34,0),1)</f>
        <v>C.Institucional</v>
      </c>
      <c r="J235" t="s">
        <v>8338</v>
      </c>
      <c r="K235">
        <v>26</v>
      </c>
      <c r="L235" t="str">
        <f t="shared" si="12"/>
        <v>ConcordiaAntioquiaC.Institucional26</v>
      </c>
      <c r="M235" t="str">
        <f t="shared" si="13"/>
        <v>ConcordiaAntioquiaC.Institucional</v>
      </c>
      <c r="N235" t="s">
        <v>1208</v>
      </c>
    </row>
    <row r="236" spans="1:14" x14ac:dyDescent="0.25">
      <c r="A236">
        <v>5209</v>
      </c>
      <c r="B236" t="s">
        <v>437</v>
      </c>
      <c r="C236" t="s">
        <v>669</v>
      </c>
      <c r="F236" t="s">
        <v>8337</v>
      </c>
      <c r="G236" t="s">
        <v>188</v>
      </c>
      <c r="H236" t="str">
        <f>INDEX(referencias!$Q$1:$Q$34,MATCH('Registro de Frecuencias TV'!G236,referencias!$R$1:$R$34,0),1)</f>
        <v>Señal Colombia</v>
      </c>
      <c r="J236" t="s">
        <v>8338</v>
      </c>
      <c r="K236">
        <v>30</v>
      </c>
      <c r="L236" t="str">
        <f t="shared" si="12"/>
        <v>ConcordiaAntioquiaSeñal Colombia30</v>
      </c>
      <c r="M236" t="str">
        <f t="shared" si="13"/>
        <v>ConcordiaAntioquiaSeñal Colombia</v>
      </c>
      <c r="N236" t="s">
        <v>1210</v>
      </c>
    </row>
    <row r="237" spans="1:14" x14ac:dyDescent="0.25">
      <c r="A237">
        <v>5209</v>
      </c>
      <c r="B237" t="s">
        <v>437</v>
      </c>
      <c r="C237" t="s">
        <v>669</v>
      </c>
      <c r="E237">
        <v>12</v>
      </c>
      <c r="F237" t="s">
        <v>8339</v>
      </c>
      <c r="G237" t="s">
        <v>422</v>
      </c>
      <c r="H237" t="str">
        <f>INDEX(referencias!$Q$1:$Q$34,MATCH('Registro de Frecuencias TV'!G237,referencias!$R$1:$R$34,0),1)</f>
        <v>Teleantioquia</v>
      </c>
      <c r="I237" t="s">
        <v>8367</v>
      </c>
      <c r="J237" t="s">
        <v>8338</v>
      </c>
      <c r="K237">
        <v>12</v>
      </c>
      <c r="L237" t="str">
        <f t="shared" si="12"/>
        <v>ConcordiaAntioquiaTeleantioquia12</v>
      </c>
      <c r="M237" t="str">
        <f t="shared" si="13"/>
        <v>ConcordiaAntioquiaTeleantioquia</v>
      </c>
      <c r="N237" t="s">
        <v>1211</v>
      </c>
    </row>
    <row r="238" spans="1:14" x14ac:dyDescent="0.25">
      <c r="A238">
        <v>5209</v>
      </c>
      <c r="B238" t="s">
        <v>437</v>
      </c>
      <c r="C238" t="s">
        <v>669</v>
      </c>
      <c r="E238">
        <v>32</v>
      </c>
      <c r="F238" t="s">
        <v>8341</v>
      </c>
      <c r="G238" t="s">
        <v>750</v>
      </c>
      <c r="H238" t="str">
        <f>INDEX(referencias!$Q$1:$Q$34,MATCH('Registro de Frecuencias TV'!G238,referencias!$R$1:$R$34,0),1)</f>
        <v>RCN TV S.A.</v>
      </c>
      <c r="I238" t="s">
        <v>437</v>
      </c>
      <c r="J238" t="s">
        <v>8338</v>
      </c>
      <c r="K238">
        <v>32</v>
      </c>
      <c r="L238" t="str">
        <f t="shared" si="12"/>
        <v>ConcordiaAntioquiaRCN TV S.A.32</v>
      </c>
      <c r="M238" t="str">
        <f t="shared" si="13"/>
        <v>ConcordiaAntioquiaRCN TV S.A.</v>
      </c>
      <c r="N238" t="s">
        <v>1213</v>
      </c>
    </row>
    <row r="239" spans="1:14" x14ac:dyDescent="0.25">
      <c r="A239">
        <v>5209</v>
      </c>
      <c r="B239" t="s">
        <v>437</v>
      </c>
      <c r="C239" t="s">
        <v>669</v>
      </c>
      <c r="E239">
        <v>36</v>
      </c>
      <c r="F239" t="s">
        <v>8341</v>
      </c>
      <c r="G239" t="s">
        <v>723</v>
      </c>
      <c r="H239" t="str">
        <f>INDEX(referencias!$Q$1:$Q$34,MATCH('Registro de Frecuencias TV'!G239,referencias!$R$1:$R$34,0),1)</f>
        <v>Caracol TV S.A.</v>
      </c>
      <c r="I239" t="s">
        <v>437</v>
      </c>
      <c r="J239" t="s">
        <v>8338</v>
      </c>
      <c r="K239">
        <v>36</v>
      </c>
      <c r="L239" t="str">
        <f t="shared" si="12"/>
        <v>ConcordiaAntioquiaCaracol TV S.A.36</v>
      </c>
      <c r="M239" t="str">
        <f t="shared" si="13"/>
        <v>ConcordiaAntioquiaCaracol TV S.A.</v>
      </c>
      <c r="N239" t="s">
        <v>1215</v>
      </c>
    </row>
    <row r="240" spans="1:14" x14ac:dyDescent="0.25">
      <c r="A240">
        <v>5212</v>
      </c>
      <c r="B240" t="s">
        <v>1229</v>
      </c>
      <c r="C240" t="s">
        <v>669</v>
      </c>
      <c r="E240">
        <v>4</v>
      </c>
      <c r="F240" t="s">
        <v>8337</v>
      </c>
      <c r="G240" t="s">
        <v>420</v>
      </c>
      <c r="H240" t="str">
        <f>INDEX(referencias!$Q$1:$Q$34,MATCH('Registro de Frecuencias TV'!G240,referencias!$R$1:$R$34,0),1)</f>
        <v>Canal Uno</v>
      </c>
      <c r="I240" t="s">
        <v>330</v>
      </c>
      <c r="J240" t="s">
        <v>8338</v>
      </c>
      <c r="K240">
        <v>24</v>
      </c>
      <c r="L240" t="str">
        <f t="shared" si="12"/>
        <v>CopacabanaAntioquiaCanal Uno24</v>
      </c>
      <c r="M240" t="str">
        <f t="shared" si="13"/>
        <v>CopacabanaAntioquiaCanal Uno</v>
      </c>
      <c r="N240" t="s">
        <v>1216</v>
      </c>
    </row>
    <row r="241" spans="1:14" x14ac:dyDescent="0.25">
      <c r="A241">
        <v>5212</v>
      </c>
      <c r="B241" t="s">
        <v>1229</v>
      </c>
      <c r="C241" t="s">
        <v>669</v>
      </c>
      <c r="E241">
        <v>13</v>
      </c>
      <c r="F241" t="s">
        <v>8337</v>
      </c>
      <c r="G241" t="s">
        <v>703</v>
      </c>
      <c r="H241" t="str">
        <f>INDEX(referencias!$Q$1:$Q$34,MATCH('Registro de Frecuencias TV'!G241,referencias!$R$1:$R$34,0),1)</f>
        <v>C.Institucional</v>
      </c>
      <c r="I241" t="s">
        <v>330</v>
      </c>
      <c r="J241" t="s">
        <v>8338</v>
      </c>
      <c r="K241">
        <v>26</v>
      </c>
      <c r="L241" t="str">
        <f t="shared" si="12"/>
        <v>CopacabanaAntioquiaC.Institucional26</v>
      </c>
      <c r="M241" t="str">
        <f t="shared" si="13"/>
        <v>CopacabanaAntioquiaC.Institucional</v>
      </c>
      <c r="N241" t="s">
        <v>1217</v>
      </c>
    </row>
    <row r="242" spans="1:14" x14ac:dyDescent="0.25">
      <c r="A242">
        <v>5212</v>
      </c>
      <c r="B242" t="s">
        <v>1229</v>
      </c>
      <c r="C242" t="s">
        <v>669</v>
      </c>
      <c r="E242">
        <v>24</v>
      </c>
      <c r="F242" t="s">
        <v>8337</v>
      </c>
      <c r="G242" t="s">
        <v>188</v>
      </c>
      <c r="H242" t="str">
        <f>INDEX(referencias!$Q$1:$Q$34,MATCH('Registro de Frecuencias TV'!G242,referencias!$R$1:$R$34,0),1)</f>
        <v>Señal Colombia</v>
      </c>
      <c r="I242" t="s">
        <v>330</v>
      </c>
      <c r="J242" t="s">
        <v>8338</v>
      </c>
      <c r="K242">
        <v>42</v>
      </c>
      <c r="L242" t="str">
        <f t="shared" si="12"/>
        <v>CopacabanaAntioquiaSeñal Colombia42</v>
      </c>
      <c r="M242" t="str">
        <f t="shared" si="13"/>
        <v>CopacabanaAntioquiaSeñal Colombia</v>
      </c>
      <c r="N242" t="s">
        <v>1218</v>
      </c>
    </row>
    <row r="243" spans="1:14" x14ac:dyDescent="0.25">
      <c r="A243">
        <v>5212</v>
      </c>
      <c r="B243" t="s">
        <v>1229</v>
      </c>
      <c r="C243" t="s">
        <v>669</v>
      </c>
      <c r="E243">
        <v>5</v>
      </c>
      <c r="F243" t="s">
        <v>8339</v>
      </c>
      <c r="G243" t="s">
        <v>422</v>
      </c>
      <c r="H243" t="str">
        <f>INDEX(referencias!$Q$1:$Q$34,MATCH('Registro de Frecuencias TV'!G243,referencias!$R$1:$R$34,0),1)</f>
        <v>Teleantioquia</v>
      </c>
      <c r="I243" t="s">
        <v>8340</v>
      </c>
      <c r="J243" t="s">
        <v>8338</v>
      </c>
      <c r="K243">
        <v>6</v>
      </c>
      <c r="L243" t="str">
        <f t="shared" si="12"/>
        <v>CopacabanaAntioquiaTeleantioquia6</v>
      </c>
      <c r="M243" t="str">
        <f t="shared" si="13"/>
        <v>CopacabanaAntioquiaTeleantioquia</v>
      </c>
      <c r="N243" t="s">
        <v>1219</v>
      </c>
    </row>
    <row r="244" spans="1:14" x14ac:dyDescent="0.25">
      <c r="A244">
        <v>5212</v>
      </c>
      <c r="B244" t="s">
        <v>1229</v>
      </c>
      <c r="C244" t="s">
        <v>669</v>
      </c>
      <c r="E244">
        <v>9</v>
      </c>
      <c r="F244" t="s">
        <v>8341</v>
      </c>
      <c r="G244" t="s">
        <v>750</v>
      </c>
      <c r="H244" t="str">
        <f>INDEX(referencias!$Q$1:$Q$34,MATCH('Registro de Frecuencias TV'!G244,referencias!$R$1:$R$34,0),1)</f>
        <v>RCN TV S.A.</v>
      </c>
      <c r="I244" t="s">
        <v>330</v>
      </c>
      <c r="J244" t="s">
        <v>8338</v>
      </c>
      <c r="K244">
        <v>9</v>
      </c>
      <c r="L244" t="str">
        <f t="shared" si="12"/>
        <v>CopacabanaAntioquiaRCN TV S.A.9</v>
      </c>
      <c r="M244" t="str">
        <f t="shared" si="13"/>
        <v>CopacabanaAntioquiaRCN TV S.A.</v>
      </c>
      <c r="N244" t="s">
        <v>1221</v>
      </c>
    </row>
    <row r="245" spans="1:14" x14ac:dyDescent="0.25">
      <c r="A245">
        <v>5212</v>
      </c>
      <c r="B245" t="s">
        <v>1229</v>
      </c>
      <c r="C245" t="s">
        <v>669</v>
      </c>
      <c r="E245">
        <v>7</v>
      </c>
      <c r="F245" t="s">
        <v>8341</v>
      </c>
      <c r="G245" t="s">
        <v>723</v>
      </c>
      <c r="H245" t="str">
        <f>INDEX(referencias!$Q$1:$Q$34,MATCH('Registro de Frecuencias TV'!G245,referencias!$R$1:$R$34,0),1)</f>
        <v>Caracol TV S.A.</v>
      </c>
      <c r="I245" t="s">
        <v>330</v>
      </c>
      <c r="J245" t="s">
        <v>8338</v>
      </c>
      <c r="K245">
        <v>7</v>
      </c>
      <c r="L245" t="str">
        <f t="shared" si="12"/>
        <v>CopacabanaAntioquiaCaracol TV S.A.7</v>
      </c>
      <c r="M245" t="str">
        <f t="shared" si="13"/>
        <v>CopacabanaAntioquiaCaracol TV S.A.</v>
      </c>
      <c r="N245" t="s">
        <v>1223</v>
      </c>
    </row>
    <row r="246" spans="1:14" x14ac:dyDescent="0.25">
      <c r="A246">
        <v>5212</v>
      </c>
      <c r="B246" t="s">
        <v>1229</v>
      </c>
      <c r="C246" t="s">
        <v>669</v>
      </c>
      <c r="E246">
        <v>26</v>
      </c>
      <c r="F246" t="s">
        <v>8342</v>
      </c>
      <c r="G246" t="s">
        <v>652</v>
      </c>
      <c r="H246" t="str">
        <f>INDEX(referencias!$Q$1:$Q$34,MATCH('Registro de Frecuencias TV'!G246,referencias!$R$1:$R$34,0),1)</f>
        <v>Telemedellín</v>
      </c>
      <c r="I246" t="s">
        <v>652</v>
      </c>
      <c r="J246" t="s">
        <v>8338</v>
      </c>
      <c r="K246">
        <v>26</v>
      </c>
      <c r="L246" t="str">
        <f t="shared" si="12"/>
        <v>CopacabanaAntioquiaTelemedellín26</v>
      </c>
      <c r="M246" t="str">
        <f t="shared" si="13"/>
        <v>CopacabanaAntioquiaTelemedellín</v>
      </c>
      <c r="N246" t="s">
        <v>1225</v>
      </c>
    </row>
    <row r="247" spans="1:14" x14ac:dyDescent="0.25">
      <c r="A247">
        <v>5234</v>
      </c>
      <c r="B247" t="s">
        <v>255</v>
      </c>
      <c r="C247" t="s">
        <v>669</v>
      </c>
      <c r="E247">
        <v>8</v>
      </c>
      <c r="F247" t="s">
        <v>8337</v>
      </c>
      <c r="G247" t="s">
        <v>420</v>
      </c>
      <c r="H247" t="str">
        <f>INDEX(referencias!$Q$1:$Q$34,MATCH('Registro de Frecuencias TV'!G247,referencias!$R$1:$R$34,0),1)</f>
        <v>Canal Uno</v>
      </c>
      <c r="I247" t="s">
        <v>255</v>
      </c>
      <c r="J247" t="s">
        <v>8338</v>
      </c>
      <c r="K247">
        <v>8</v>
      </c>
      <c r="L247" t="str">
        <f t="shared" si="12"/>
        <v>DabeibaAntioquiaCanal Uno8</v>
      </c>
      <c r="M247" t="str">
        <f t="shared" si="13"/>
        <v>DabeibaAntioquiaCanal Uno</v>
      </c>
      <c r="N247" t="s">
        <v>1226</v>
      </c>
    </row>
    <row r="248" spans="1:14" x14ac:dyDescent="0.25">
      <c r="A248">
        <v>5234</v>
      </c>
      <c r="B248" t="s">
        <v>255</v>
      </c>
      <c r="C248" t="s">
        <v>669</v>
      </c>
      <c r="E248">
        <v>10</v>
      </c>
      <c r="F248" t="s">
        <v>8337</v>
      </c>
      <c r="G248" t="s">
        <v>703</v>
      </c>
      <c r="H248" t="str">
        <f>INDEX(referencias!$Q$1:$Q$34,MATCH('Registro de Frecuencias TV'!G248,referencias!$R$1:$R$34,0),1)</f>
        <v>C.Institucional</v>
      </c>
      <c r="I248" t="s">
        <v>255</v>
      </c>
      <c r="J248" t="s">
        <v>8338</v>
      </c>
      <c r="K248">
        <v>10</v>
      </c>
      <c r="L248" t="str">
        <f t="shared" si="12"/>
        <v>DabeibaAntioquiaC.Institucional10</v>
      </c>
      <c r="M248" t="str">
        <f t="shared" si="13"/>
        <v>DabeibaAntioquiaC.Institucional</v>
      </c>
      <c r="N248" t="s">
        <v>1227</v>
      </c>
    </row>
    <row r="249" spans="1:14" x14ac:dyDescent="0.25">
      <c r="A249">
        <v>5234</v>
      </c>
      <c r="B249" t="s">
        <v>255</v>
      </c>
      <c r="C249" t="s">
        <v>669</v>
      </c>
      <c r="E249">
        <v>12</v>
      </c>
      <c r="F249" t="s">
        <v>8337</v>
      </c>
      <c r="G249" t="s">
        <v>188</v>
      </c>
      <c r="H249" t="str">
        <f>INDEX(referencias!$Q$1:$Q$34,MATCH('Registro de Frecuencias TV'!G249,referencias!$R$1:$R$34,0),1)</f>
        <v>Señal Colombia</v>
      </c>
      <c r="I249" t="s">
        <v>255</v>
      </c>
      <c r="J249" t="s">
        <v>8338</v>
      </c>
      <c r="K249">
        <v>12</v>
      </c>
      <c r="L249" t="str">
        <f t="shared" si="12"/>
        <v>DabeibaAntioquiaSeñal Colombia12</v>
      </c>
      <c r="M249" t="str">
        <f t="shared" si="13"/>
        <v>DabeibaAntioquiaSeñal Colombia</v>
      </c>
      <c r="N249" t="s">
        <v>1228</v>
      </c>
    </row>
    <row r="250" spans="1:14" x14ac:dyDescent="0.25">
      <c r="A250">
        <v>5234</v>
      </c>
      <c r="B250" t="s">
        <v>255</v>
      </c>
      <c r="C250" t="s">
        <v>669</v>
      </c>
      <c r="E250">
        <v>6</v>
      </c>
      <c r="F250" t="s">
        <v>8339</v>
      </c>
      <c r="G250" t="s">
        <v>422</v>
      </c>
      <c r="H250" t="str">
        <f>INDEX(referencias!$Q$1:$Q$34,MATCH('Registro de Frecuencias TV'!G250,referencias!$R$1:$R$34,0),1)</f>
        <v>Teleantioquia</v>
      </c>
      <c r="I250" t="s">
        <v>8368</v>
      </c>
      <c r="J250" t="s">
        <v>8338</v>
      </c>
      <c r="K250">
        <v>6</v>
      </c>
      <c r="L250" t="str">
        <f t="shared" si="12"/>
        <v>DabeibaAntioquiaTeleantioquia6</v>
      </c>
      <c r="M250" t="str">
        <f t="shared" si="13"/>
        <v>DabeibaAntioquiaTeleantioquia</v>
      </c>
      <c r="N250" t="s">
        <v>1230</v>
      </c>
    </row>
    <row r="251" spans="1:14" x14ac:dyDescent="0.25">
      <c r="A251">
        <v>5234</v>
      </c>
      <c r="B251" t="s">
        <v>255</v>
      </c>
      <c r="C251" t="s">
        <v>669</v>
      </c>
      <c r="E251">
        <v>32</v>
      </c>
      <c r="F251" t="s">
        <v>8341</v>
      </c>
      <c r="G251" t="s">
        <v>750</v>
      </c>
      <c r="H251" t="str">
        <f>INDEX(referencias!$Q$1:$Q$34,MATCH('Registro de Frecuencias TV'!G251,referencias!$R$1:$R$34,0),1)</f>
        <v>RCN TV S.A.</v>
      </c>
      <c r="I251" t="s">
        <v>255</v>
      </c>
      <c r="J251" t="s">
        <v>8338</v>
      </c>
      <c r="K251">
        <v>32</v>
      </c>
      <c r="L251" t="str">
        <f t="shared" si="12"/>
        <v>DabeibaAntioquiaRCN TV S.A.32</v>
      </c>
      <c r="M251" t="str">
        <f t="shared" si="13"/>
        <v>DabeibaAntioquiaRCN TV S.A.</v>
      </c>
      <c r="N251" t="s">
        <v>1232</v>
      </c>
    </row>
    <row r="252" spans="1:14" x14ac:dyDescent="0.25">
      <c r="A252">
        <v>5234</v>
      </c>
      <c r="B252" t="s">
        <v>255</v>
      </c>
      <c r="C252" t="s">
        <v>669</v>
      </c>
      <c r="E252">
        <v>36</v>
      </c>
      <c r="F252" t="s">
        <v>8341</v>
      </c>
      <c r="G252" t="s">
        <v>723</v>
      </c>
      <c r="H252" t="str">
        <f>INDEX(referencias!$Q$1:$Q$34,MATCH('Registro de Frecuencias TV'!G252,referencias!$R$1:$R$34,0),1)</f>
        <v>Caracol TV S.A.</v>
      </c>
      <c r="I252" t="s">
        <v>255</v>
      </c>
      <c r="J252" t="s">
        <v>8338</v>
      </c>
      <c r="K252">
        <v>36</v>
      </c>
      <c r="L252" t="str">
        <f t="shared" si="12"/>
        <v>DabeibaAntioquiaCaracol TV S.A.36</v>
      </c>
      <c r="M252" t="str">
        <f t="shared" si="13"/>
        <v>DabeibaAntioquiaCaracol TV S.A.</v>
      </c>
      <c r="N252" t="s">
        <v>1234</v>
      </c>
    </row>
    <row r="253" spans="1:14" x14ac:dyDescent="0.25">
      <c r="A253">
        <v>5237</v>
      </c>
      <c r="B253" t="s">
        <v>439</v>
      </c>
      <c r="C253" t="s">
        <v>669</v>
      </c>
      <c r="F253" t="s">
        <v>8337</v>
      </c>
      <c r="G253" t="s">
        <v>420</v>
      </c>
      <c r="H253" t="str">
        <f>INDEX(referencias!$Q$1:$Q$34,MATCH('Registro de Frecuencias TV'!G253,referencias!$R$1:$R$34,0),1)</f>
        <v>Canal Uno</v>
      </c>
      <c r="J253" t="s">
        <v>8338</v>
      </c>
      <c r="K253">
        <v>24</v>
      </c>
      <c r="L253" t="str">
        <f t="shared" si="12"/>
        <v>Don MatíasAntioquiaCanal Uno24</v>
      </c>
      <c r="M253" t="str">
        <f t="shared" si="13"/>
        <v>Don MatíasAntioquiaCanal Uno</v>
      </c>
      <c r="N253" t="s">
        <v>1235</v>
      </c>
    </row>
    <row r="254" spans="1:14" x14ac:dyDescent="0.25">
      <c r="A254">
        <v>5237</v>
      </c>
      <c r="B254" t="s">
        <v>439</v>
      </c>
      <c r="C254" t="s">
        <v>669</v>
      </c>
      <c r="F254" t="s">
        <v>8337</v>
      </c>
      <c r="G254" t="s">
        <v>703</v>
      </c>
      <c r="H254" t="str">
        <f>INDEX(referencias!$Q$1:$Q$34,MATCH('Registro de Frecuencias TV'!G254,referencias!$R$1:$R$34,0),1)</f>
        <v>C.Institucional</v>
      </c>
      <c r="J254" t="s">
        <v>8338</v>
      </c>
      <c r="K254">
        <v>26</v>
      </c>
      <c r="L254" t="str">
        <f t="shared" si="12"/>
        <v>Don MatíasAntioquiaC.Institucional26</v>
      </c>
      <c r="M254" t="str">
        <f t="shared" si="13"/>
        <v>Don MatíasAntioquiaC.Institucional</v>
      </c>
      <c r="N254" t="s">
        <v>1236</v>
      </c>
    </row>
    <row r="255" spans="1:14" x14ac:dyDescent="0.25">
      <c r="A255">
        <v>5237</v>
      </c>
      <c r="B255" t="s">
        <v>439</v>
      </c>
      <c r="C255" t="s">
        <v>669</v>
      </c>
      <c r="F255" t="s">
        <v>8337</v>
      </c>
      <c r="G255" t="s">
        <v>188</v>
      </c>
      <c r="H255" t="str">
        <f>INDEX(referencias!$Q$1:$Q$34,MATCH('Registro de Frecuencias TV'!G255,referencias!$R$1:$R$34,0),1)</f>
        <v>Señal Colombia</v>
      </c>
      <c r="J255" t="s">
        <v>8338</v>
      </c>
      <c r="K255">
        <v>30</v>
      </c>
      <c r="L255" t="str">
        <f t="shared" si="12"/>
        <v>Don MatíasAntioquiaSeñal Colombia30</v>
      </c>
      <c r="M255" t="str">
        <f t="shared" si="13"/>
        <v>Don MatíasAntioquiaSeñal Colombia</v>
      </c>
      <c r="N255" t="s">
        <v>1238</v>
      </c>
    </row>
    <row r="256" spans="1:14" x14ac:dyDescent="0.25">
      <c r="A256">
        <v>5237</v>
      </c>
      <c r="B256" t="s">
        <v>439</v>
      </c>
      <c r="C256" t="s">
        <v>669</v>
      </c>
      <c r="E256">
        <v>12</v>
      </c>
      <c r="F256" t="s">
        <v>8339</v>
      </c>
      <c r="G256" t="s">
        <v>422</v>
      </c>
      <c r="H256" t="str">
        <f>INDEX(referencias!$Q$1:$Q$34,MATCH('Registro de Frecuencias TV'!G256,referencias!$R$1:$R$34,0),1)</f>
        <v>Teleantioquia</v>
      </c>
      <c r="I256" t="s">
        <v>438</v>
      </c>
      <c r="J256" t="s">
        <v>8338</v>
      </c>
      <c r="K256">
        <v>12</v>
      </c>
      <c r="L256" t="str">
        <f t="shared" si="12"/>
        <v>Don MatíasAntioquiaTeleantioquia12</v>
      </c>
      <c r="M256" t="str">
        <f t="shared" si="13"/>
        <v>Don MatíasAntioquiaTeleantioquia</v>
      </c>
      <c r="N256" t="s">
        <v>1239</v>
      </c>
    </row>
    <row r="257" spans="1:14" x14ac:dyDescent="0.25">
      <c r="A257">
        <v>5237</v>
      </c>
      <c r="B257" t="s">
        <v>439</v>
      </c>
      <c r="C257" t="s">
        <v>669</v>
      </c>
      <c r="E257">
        <v>12</v>
      </c>
      <c r="F257" t="s">
        <v>8339</v>
      </c>
      <c r="G257" t="s">
        <v>422</v>
      </c>
      <c r="H257" t="str">
        <f>INDEX(referencias!$Q$1:$Q$34,MATCH('Registro de Frecuencias TV'!G257,referencias!$R$1:$R$34,0),1)</f>
        <v>Teleantioquia</v>
      </c>
      <c r="I257" t="s">
        <v>439</v>
      </c>
      <c r="J257" t="s">
        <v>8338</v>
      </c>
      <c r="K257">
        <v>12</v>
      </c>
      <c r="L257" t="str">
        <f t="shared" si="12"/>
        <v>Don MatíasAntioquiaTeleantioquia12</v>
      </c>
      <c r="M257" t="str">
        <f t="shared" si="13"/>
        <v>Don MatíasAntioquiaTeleantioquia</v>
      </c>
      <c r="N257" t="s">
        <v>1239</v>
      </c>
    </row>
    <row r="258" spans="1:14" x14ac:dyDescent="0.25">
      <c r="A258">
        <v>5237</v>
      </c>
      <c r="B258" t="s">
        <v>439</v>
      </c>
      <c r="C258" t="s">
        <v>669</v>
      </c>
      <c r="F258" t="s">
        <v>8341</v>
      </c>
      <c r="G258" t="s">
        <v>750</v>
      </c>
      <c r="H258" t="str">
        <f>INDEX(referencias!$Q$1:$Q$34,MATCH('Registro de Frecuencias TV'!G258,referencias!$R$1:$R$34,0),1)</f>
        <v>RCN TV S.A.</v>
      </c>
      <c r="J258" t="s">
        <v>8338</v>
      </c>
      <c r="K258">
        <v>32</v>
      </c>
      <c r="L258" t="str">
        <f t="shared" si="12"/>
        <v>Don MatíasAntioquiaRCN TV S.A.32</v>
      </c>
      <c r="M258" t="str">
        <f t="shared" si="13"/>
        <v>Don MatíasAntioquiaRCN TV S.A.</v>
      </c>
      <c r="N258" t="s">
        <v>1241</v>
      </c>
    </row>
    <row r="259" spans="1:14" x14ac:dyDescent="0.25">
      <c r="A259">
        <v>5237</v>
      </c>
      <c r="B259" t="s">
        <v>439</v>
      </c>
      <c r="C259" t="s">
        <v>669</v>
      </c>
      <c r="F259" t="s">
        <v>8341</v>
      </c>
      <c r="G259" t="s">
        <v>723</v>
      </c>
      <c r="H259" t="str">
        <f>INDEX(referencias!$Q$1:$Q$34,MATCH('Registro de Frecuencias TV'!G259,referencias!$R$1:$R$34,0),1)</f>
        <v>Caracol TV S.A.</v>
      </c>
      <c r="J259" t="s">
        <v>8338</v>
      </c>
      <c r="K259">
        <v>36</v>
      </c>
      <c r="L259" t="str">
        <f t="shared" ref="L259:L322" si="14">_xlfn.CONCAT(TRIM(B259),TRIM(C259),TRIM(H259),TRIM(K259))</f>
        <v>Don MatíasAntioquiaCaracol TV S.A.36</v>
      </c>
      <c r="M259" t="str">
        <f t="shared" ref="M259:M322" si="15">_xlfn.CONCAT(TRIM(B259),TRIM(C259),TRIM(H259))</f>
        <v>Don MatíasAntioquiaCaracol TV S.A.</v>
      </c>
      <c r="N259" t="s">
        <v>1243</v>
      </c>
    </row>
    <row r="260" spans="1:14" x14ac:dyDescent="0.25">
      <c r="A260">
        <v>5240</v>
      </c>
      <c r="B260" t="s">
        <v>440</v>
      </c>
      <c r="C260" t="s">
        <v>669</v>
      </c>
      <c r="F260" t="s">
        <v>8337</v>
      </c>
      <c r="G260" t="s">
        <v>420</v>
      </c>
      <c r="H260" t="str">
        <f>INDEX(referencias!$Q$1:$Q$34,MATCH('Registro de Frecuencias TV'!G260,referencias!$R$1:$R$34,0),1)</f>
        <v>Canal Uno</v>
      </c>
      <c r="J260" t="s">
        <v>8338</v>
      </c>
      <c r="K260">
        <v>30</v>
      </c>
      <c r="L260" t="str">
        <f t="shared" si="14"/>
        <v>EbéjicoAntioquiaCanal Uno30</v>
      </c>
      <c r="M260" t="str">
        <f t="shared" si="15"/>
        <v>EbéjicoAntioquiaCanal Uno</v>
      </c>
      <c r="N260" t="s">
        <v>1245</v>
      </c>
    </row>
    <row r="261" spans="1:14" x14ac:dyDescent="0.25">
      <c r="A261">
        <v>5240</v>
      </c>
      <c r="B261" t="s">
        <v>440</v>
      </c>
      <c r="C261" t="s">
        <v>669</v>
      </c>
      <c r="F261" t="s">
        <v>8337</v>
      </c>
      <c r="G261" t="s">
        <v>703</v>
      </c>
      <c r="H261" t="str">
        <f>INDEX(referencias!$Q$1:$Q$34,MATCH('Registro de Frecuencias TV'!G261,referencias!$R$1:$R$34,0),1)</f>
        <v>C.Institucional</v>
      </c>
      <c r="J261" t="s">
        <v>8338</v>
      </c>
      <c r="K261">
        <v>26</v>
      </c>
      <c r="L261" t="str">
        <f t="shared" si="14"/>
        <v>EbéjicoAntioquiaC.Institucional26</v>
      </c>
      <c r="M261" t="str">
        <f t="shared" si="15"/>
        <v>EbéjicoAntioquiaC.Institucional</v>
      </c>
      <c r="N261" t="s">
        <v>1247</v>
      </c>
    </row>
    <row r="262" spans="1:14" x14ac:dyDescent="0.25">
      <c r="A262">
        <v>5240</v>
      </c>
      <c r="B262" t="s">
        <v>440</v>
      </c>
      <c r="C262" t="s">
        <v>669</v>
      </c>
      <c r="F262" t="s">
        <v>8337</v>
      </c>
      <c r="G262" t="s">
        <v>188</v>
      </c>
      <c r="H262" t="str">
        <f>INDEX(referencias!$Q$1:$Q$34,MATCH('Registro de Frecuencias TV'!G262,referencias!$R$1:$R$34,0),1)</f>
        <v>Señal Colombia</v>
      </c>
      <c r="J262" t="s">
        <v>8338</v>
      </c>
      <c r="K262">
        <v>24</v>
      </c>
      <c r="L262" t="str">
        <f t="shared" si="14"/>
        <v>EbéjicoAntioquiaSeñal Colombia24</v>
      </c>
      <c r="M262" t="str">
        <f t="shared" si="15"/>
        <v>EbéjicoAntioquiaSeñal Colombia</v>
      </c>
      <c r="N262" t="s">
        <v>1249</v>
      </c>
    </row>
    <row r="263" spans="1:14" x14ac:dyDescent="0.25">
      <c r="A263">
        <v>5240</v>
      </c>
      <c r="B263" t="s">
        <v>440</v>
      </c>
      <c r="C263" t="s">
        <v>669</v>
      </c>
      <c r="E263">
        <v>12</v>
      </c>
      <c r="F263" t="s">
        <v>8339</v>
      </c>
      <c r="G263" t="s">
        <v>422</v>
      </c>
      <c r="H263" t="str">
        <f>INDEX(referencias!$Q$1:$Q$34,MATCH('Registro de Frecuencias TV'!G263,referencias!$R$1:$R$34,0),1)</f>
        <v>Teleantioquia</v>
      </c>
      <c r="I263" t="s">
        <v>8369</v>
      </c>
      <c r="J263" t="s">
        <v>8338</v>
      </c>
      <c r="K263">
        <v>12</v>
      </c>
      <c r="L263" t="str">
        <f t="shared" si="14"/>
        <v>EbéjicoAntioquiaTeleantioquia12</v>
      </c>
      <c r="M263" t="str">
        <f t="shared" si="15"/>
        <v>EbéjicoAntioquiaTeleantioquia</v>
      </c>
      <c r="N263" t="s">
        <v>1251</v>
      </c>
    </row>
    <row r="264" spans="1:14" x14ac:dyDescent="0.25">
      <c r="A264">
        <v>5240</v>
      </c>
      <c r="B264" t="s">
        <v>440</v>
      </c>
      <c r="C264" t="s">
        <v>669</v>
      </c>
      <c r="F264" t="s">
        <v>8341</v>
      </c>
      <c r="G264" t="s">
        <v>750</v>
      </c>
      <c r="H264" t="str">
        <f>INDEX(referencias!$Q$1:$Q$34,MATCH('Registro de Frecuencias TV'!G264,referencias!$R$1:$R$34,0),1)</f>
        <v>RCN TV S.A.</v>
      </c>
      <c r="J264" t="s">
        <v>8338</v>
      </c>
      <c r="K264">
        <v>32</v>
      </c>
      <c r="L264" t="str">
        <f t="shared" si="14"/>
        <v>EbéjicoAntioquiaRCN TV S.A.32</v>
      </c>
      <c r="M264" t="str">
        <f t="shared" si="15"/>
        <v>EbéjicoAntioquiaRCN TV S.A.</v>
      </c>
      <c r="N264" t="s">
        <v>1253</v>
      </c>
    </row>
    <row r="265" spans="1:14" x14ac:dyDescent="0.25">
      <c r="A265">
        <v>5240</v>
      </c>
      <c r="B265" t="s">
        <v>440</v>
      </c>
      <c r="C265" t="s">
        <v>669</v>
      </c>
      <c r="F265" t="s">
        <v>8341</v>
      </c>
      <c r="G265" t="s">
        <v>723</v>
      </c>
      <c r="H265" t="str">
        <f>INDEX(referencias!$Q$1:$Q$34,MATCH('Registro de Frecuencias TV'!G265,referencias!$R$1:$R$34,0),1)</f>
        <v>Caracol TV S.A.</v>
      </c>
      <c r="J265" t="s">
        <v>8338</v>
      </c>
      <c r="K265">
        <v>36</v>
      </c>
      <c r="L265" t="str">
        <f t="shared" si="14"/>
        <v>EbéjicoAntioquiaCaracol TV S.A.36</v>
      </c>
      <c r="M265" t="str">
        <f t="shared" si="15"/>
        <v>EbéjicoAntioquiaCaracol TV S.A.</v>
      </c>
      <c r="N265" t="s">
        <v>1255</v>
      </c>
    </row>
    <row r="266" spans="1:14" x14ac:dyDescent="0.25">
      <c r="A266">
        <v>5250</v>
      </c>
      <c r="B266" t="s">
        <v>441</v>
      </c>
      <c r="C266" t="s">
        <v>669</v>
      </c>
      <c r="E266">
        <v>11</v>
      </c>
      <c r="F266" t="s">
        <v>8339</v>
      </c>
      <c r="G266" t="s">
        <v>422</v>
      </c>
      <c r="H266" t="str">
        <f>INDEX(referencias!$Q$1:$Q$34,MATCH('Registro de Frecuencias TV'!G266,referencias!$R$1:$R$34,0),1)</f>
        <v>Teleantioquia</v>
      </c>
      <c r="I266" t="s">
        <v>8370</v>
      </c>
      <c r="J266" t="s">
        <v>8338</v>
      </c>
      <c r="K266">
        <v>11</v>
      </c>
      <c r="L266" t="str">
        <f t="shared" si="14"/>
        <v>El BagreAntioquiaTeleantioquia11</v>
      </c>
      <c r="M266" t="str">
        <f t="shared" si="15"/>
        <v>El BagreAntioquiaTeleantioquia</v>
      </c>
      <c r="N266" t="s">
        <v>1257</v>
      </c>
    </row>
    <row r="267" spans="1:14" x14ac:dyDescent="0.25">
      <c r="A267">
        <v>5250</v>
      </c>
      <c r="B267" t="s">
        <v>441</v>
      </c>
      <c r="C267" t="s">
        <v>669</v>
      </c>
      <c r="E267">
        <v>40</v>
      </c>
      <c r="F267" t="s">
        <v>8341</v>
      </c>
      <c r="G267" t="s">
        <v>750</v>
      </c>
      <c r="H267" t="str">
        <f>INDEX(referencias!$Q$1:$Q$34,MATCH('Registro de Frecuencias TV'!G267,referencias!$R$1:$R$34,0),1)</f>
        <v>RCN TV S.A.</v>
      </c>
      <c r="I267" t="s">
        <v>513</v>
      </c>
      <c r="J267" t="s">
        <v>8338</v>
      </c>
      <c r="K267">
        <v>40</v>
      </c>
      <c r="L267" t="str">
        <f t="shared" si="14"/>
        <v>El BagreAntioquiaRCN TV S.A.40</v>
      </c>
      <c r="M267" t="str">
        <f t="shared" si="15"/>
        <v>El BagreAntioquiaRCN TV S.A.</v>
      </c>
      <c r="N267" t="s">
        <v>1259</v>
      </c>
    </row>
    <row r="268" spans="1:14" x14ac:dyDescent="0.25">
      <c r="A268">
        <v>5250</v>
      </c>
      <c r="B268" t="s">
        <v>441</v>
      </c>
      <c r="C268" t="s">
        <v>669</v>
      </c>
      <c r="E268">
        <v>36</v>
      </c>
      <c r="F268" t="s">
        <v>8341</v>
      </c>
      <c r="G268" t="s">
        <v>723</v>
      </c>
      <c r="H268" t="str">
        <f>INDEX(referencias!$Q$1:$Q$34,MATCH('Registro de Frecuencias TV'!G268,referencias!$R$1:$R$34,0),1)</f>
        <v>Caracol TV S.A.</v>
      </c>
      <c r="I268" t="s">
        <v>513</v>
      </c>
      <c r="J268" t="s">
        <v>8338</v>
      </c>
      <c r="K268">
        <v>36</v>
      </c>
      <c r="L268" t="str">
        <f t="shared" si="14"/>
        <v>El BagreAntioquiaCaracol TV S.A.36</v>
      </c>
      <c r="M268" t="str">
        <f t="shared" si="15"/>
        <v>El BagreAntioquiaCaracol TV S.A.</v>
      </c>
      <c r="N268" t="s">
        <v>1261</v>
      </c>
    </row>
    <row r="269" spans="1:14" x14ac:dyDescent="0.25">
      <c r="A269">
        <v>5264</v>
      </c>
      <c r="B269" t="s">
        <v>443</v>
      </c>
      <c r="C269" t="s">
        <v>669</v>
      </c>
      <c r="E269">
        <v>24</v>
      </c>
      <c r="F269" t="s">
        <v>8337</v>
      </c>
      <c r="G269" t="s">
        <v>420</v>
      </c>
      <c r="H269" t="str">
        <f>INDEX(referencias!$Q$1:$Q$34,MATCH('Registro de Frecuencias TV'!G269,referencias!$R$1:$R$34,0),1)</f>
        <v>Canal Uno</v>
      </c>
      <c r="I269" t="s">
        <v>266</v>
      </c>
      <c r="J269" t="s">
        <v>8338</v>
      </c>
      <c r="K269">
        <v>24</v>
      </c>
      <c r="L269" t="str">
        <f t="shared" si="14"/>
        <v>EntrerriosAntioquiaCanal Uno24</v>
      </c>
      <c r="M269" t="str">
        <f t="shared" si="15"/>
        <v>EntrerriosAntioquiaCanal Uno</v>
      </c>
      <c r="N269" t="s">
        <v>1262</v>
      </c>
    </row>
    <row r="270" spans="1:14" x14ac:dyDescent="0.25">
      <c r="A270">
        <v>5264</v>
      </c>
      <c r="B270" t="s">
        <v>443</v>
      </c>
      <c r="C270" t="s">
        <v>669</v>
      </c>
      <c r="E270">
        <v>26</v>
      </c>
      <c r="F270" t="s">
        <v>8337</v>
      </c>
      <c r="G270" t="s">
        <v>703</v>
      </c>
      <c r="H270" t="str">
        <f>INDEX(referencias!$Q$1:$Q$34,MATCH('Registro de Frecuencias TV'!G270,referencias!$R$1:$R$34,0),1)</f>
        <v>C.Institucional</v>
      </c>
      <c r="I270" t="s">
        <v>266</v>
      </c>
      <c r="J270" t="s">
        <v>8338</v>
      </c>
      <c r="K270">
        <v>26</v>
      </c>
      <c r="L270" t="str">
        <f t="shared" si="14"/>
        <v>EntrerriosAntioquiaC.Institucional26</v>
      </c>
      <c r="M270" t="str">
        <f t="shared" si="15"/>
        <v>EntrerriosAntioquiaC.Institucional</v>
      </c>
      <c r="N270" t="s">
        <v>1263</v>
      </c>
    </row>
    <row r="271" spans="1:14" x14ac:dyDescent="0.25">
      <c r="A271">
        <v>5264</v>
      </c>
      <c r="B271" t="s">
        <v>443</v>
      </c>
      <c r="C271" t="s">
        <v>669</v>
      </c>
      <c r="E271">
        <v>30</v>
      </c>
      <c r="F271" t="s">
        <v>8337</v>
      </c>
      <c r="G271" t="s">
        <v>188</v>
      </c>
      <c r="H271" t="str">
        <f>INDEX(referencias!$Q$1:$Q$34,MATCH('Registro de Frecuencias TV'!G271,referencias!$R$1:$R$34,0),1)</f>
        <v>Señal Colombia</v>
      </c>
      <c r="I271" t="s">
        <v>266</v>
      </c>
      <c r="J271" t="s">
        <v>8338</v>
      </c>
      <c r="K271">
        <v>30</v>
      </c>
      <c r="L271" t="str">
        <f t="shared" si="14"/>
        <v>EntrerriosAntioquiaSeñal Colombia30</v>
      </c>
      <c r="M271" t="str">
        <f t="shared" si="15"/>
        <v>EntrerriosAntioquiaSeñal Colombia</v>
      </c>
      <c r="N271" t="s">
        <v>1265</v>
      </c>
    </row>
    <row r="272" spans="1:14" x14ac:dyDescent="0.25">
      <c r="A272">
        <v>5264</v>
      </c>
      <c r="B272" t="s">
        <v>443</v>
      </c>
      <c r="C272" t="s">
        <v>669</v>
      </c>
      <c r="E272">
        <v>12</v>
      </c>
      <c r="F272" t="s">
        <v>8339</v>
      </c>
      <c r="G272" t="s">
        <v>422</v>
      </c>
      <c r="H272" t="str">
        <f>INDEX(referencias!$Q$1:$Q$34,MATCH('Registro de Frecuencias TV'!G272,referencias!$R$1:$R$34,0),1)</f>
        <v>Teleantioquia</v>
      </c>
      <c r="I272" t="s">
        <v>8371</v>
      </c>
      <c r="J272" t="s">
        <v>8338</v>
      </c>
      <c r="K272">
        <v>12</v>
      </c>
      <c r="L272" t="str">
        <f t="shared" si="14"/>
        <v>EntrerriosAntioquiaTeleantioquia12</v>
      </c>
      <c r="M272" t="str">
        <f t="shared" si="15"/>
        <v>EntrerriosAntioquiaTeleantioquia</v>
      </c>
      <c r="N272" t="s">
        <v>1267</v>
      </c>
    </row>
    <row r="273" spans="1:14" x14ac:dyDescent="0.25">
      <c r="A273">
        <v>5264</v>
      </c>
      <c r="B273" t="s">
        <v>443</v>
      </c>
      <c r="C273" t="s">
        <v>669</v>
      </c>
      <c r="F273" t="s">
        <v>8341</v>
      </c>
      <c r="G273" t="s">
        <v>750</v>
      </c>
      <c r="H273" t="str">
        <f>INDEX(referencias!$Q$1:$Q$34,MATCH('Registro de Frecuencias TV'!G273,referencias!$R$1:$R$34,0),1)</f>
        <v>RCN TV S.A.</v>
      </c>
      <c r="J273" t="s">
        <v>8338</v>
      </c>
      <c r="K273">
        <v>32</v>
      </c>
      <c r="L273" t="str">
        <f t="shared" si="14"/>
        <v>EntrerriosAntioquiaRCN TV S.A.32</v>
      </c>
      <c r="M273" t="str">
        <f t="shared" si="15"/>
        <v>EntrerriosAntioquiaRCN TV S.A.</v>
      </c>
      <c r="N273" t="s">
        <v>1269</v>
      </c>
    </row>
    <row r="274" spans="1:14" x14ac:dyDescent="0.25">
      <c r="A274">
        <v>5264</v>
      </c>
      <c r="B274" t="s">
        <v>443</v>
      </c>
      <c r="C274" t="s">
        <v>669</v>
      </c>
      <c r="F274" t="s">
        <v>8341</v>
      </c>
      <c r="G274" t="s">
        <v>723</v>
      </c>
      <c r="H274" t="str">
        <f>INDEX(referencias!$Q$1:$Q$34,MATCH('Registro de Frecuencias TV'!G274,referencias!$R$1:$R$34,0),1)</f>
        <v>Caracol TV S.A.</v>
      </c>
      <c r="J274" t="s">
        <v>8338</v>
      </c>
      <c r="K274">
        <v>36</v>
      </c>
      <c r="L274" t="str">
        <f t="shared" si="14"/>
        <v>EntrerriosAntioquiaCaracol TV S.A.36</v>
      </c>
      <c r="M274" t="str">
        <f t="shared" si="15"/>
        <v>EntrerriosAntioquiaCaracol TV S.A.</v>
      </c>
      <c r="N274" t="s">
        <v>1271</v>
      </c>
    </row>
    <row r="275" spans="1:14" x14ac:dyDescent="0.25">
      <c r="A275">
        <v>5266</v>
      </c>
      <c r="B275" t="s">
        <v>1383</v>
      </c>
      <c r="C275" t="s">
        <v>669</v>
      </c>
      <c r="E275">
        <v>4</v>
      </c>
      <c r="F275" t="s">
        <v>8337</v>
      </c>
      <c r="G275" t="s">
        <v>420</v>
      </c>
      <c r="H275" t="str">
        <f>INDEX(referencias!$Q$1:$Q$34,MATCH('Registro de Frecuencias TV'!G275,referencias!$R$1:$R$34,0),1)</f>
        <v>Canal Uno</v>
      </c>
      <c r="I275" t="s">
        <v>330</v>
      </c>
      <c r="J275" t="s">
        <v>8338</v>
      </c>
      <c r="K275">
        <v>4</v>
      </c>
      <c r="L275" t="str">
        <f t="shared" si="14"/>
        <v>EnvigadoAntioquiaCanal Uno4</v>
      </c>
      <c r="M275" t="str">
        <f t="shared" si="15"/>
        <v>EnvigadoAntioquiaCanal Uno</v>
      </c>
      <c r="N275" t="s">
        <v>1273</v>
      </c>
    </row>
    <row r="276" spans="1:14" x14ac:dyDescent="0.25">
      <c r="A276">
        <v>5266</v>
      </c>
      <c r="B276" t="s">
        <v>1383</v>
      </c>
      <c r="C276" t="s">
        <v>669</v>
      </c>
      <c r="E276">
        <v>13</v>
      </c>
      <c r="F276" t="s">
        <v>8337</v>
      </c>
      <c r="G276" t="s">
        <v>703</v>
      </c>
      <c r="H276" t="str">
        <f>INDEX(referencias!$Q$1:$Q$34,MATCH('Registro de Frecuencias TV'!G276,referencias!$R$1:$R$34,0),1)</f>
        <v>C.Institucional</v>
      </c>
      <c r="I276" t="s">
        <v>330</v>
      </c>
      <c r="J276" t="s">
        <v>8338</v>
      </c>
      <c r="K276">
        <v>13</v>
      </c>
      <c r="L276" t="str">
        <f t="shared" si="14"/>
        <v>EnvigadoAntioquiaC.Institucional13</v>
      </c>
      <c r="M276" t="str">
        <f t="shared" si="15"/>
        <v>EnvigadoAntioquiaC.Institucional</v>
      </c>
      <c r="N276" t="s">
        <v>1275</v>
      </c>
    </row>
    <row r="277" spans="1:14" x14ac:dyDescent="0.25">
      <c r="A277">
        <v>5266</v>
      </c>
      <c r="B277" t="s">
        <v>1383</v>
      </c>
      <c r="C277" t="s">
        <v>669</v>
      </c>
      <c r="E277">
        <v>24</v>
      </c>
      <c r="F277" t="s">
        <v>8337</v>
      </c>
      <c r="G277" t="s">
        <v>188</v>
      </c>
      <c r="H277" t="str">
        <f>INDEX(referencias!$Q$1:$Q$34,MATCH('Registro de Frecuencias TV'!G277,referencias!$R$1:$R$34,0),1)</f>
        <v>Señal Colombia</v>
      </c>
      <c r="I277" t="s">
        <v>330</v>
      </c>
      <c r="J277" t="s">
        <v>8338</v>
      </c>
      <c r="K277">
        <v>24</v>
      </c>
      <c r="L277" t="str">
        <f t="shared" si="14"/>
        <v>EnvigadoAntioquiaSeñal Colombia24</v>
      </c>
      <c r="M277" t="str">
        <f t="shared" si="15"/>
        <v>EnvigadoAntioquiaSeñal Colombia</v>
      </c>
      <c r="N277" t="s">
        <v>1277</v>
      </c>
    </row>
    <row r="278" spans="1:14" x14ac:dyDescent="0.25">
      <c r="A278">
        <v>5266</v>
      </c>
      <c r="B278" t="s">
        <v>1383</v>
      </c>
      <c r="C278" t="s">
        <v>669</v>
      </c>
      <c r="E278">
        <v>5</v>
      </c>
      <c r="F278" t="s">
        <v>8339</v>
      </c>
      <c r="G278" t="s">
        <v>422</v>
      </c>
      <c r="H278" t="str">
        <f>INDEX(referencias!$Q$1:$Q$34,MATCH('Registro de Frecuencias TV'!G278,referencias!$R$1:$R$34,0),1)</f>
        <v>Teleantioquia</v>
      </c>
      <c r="I278" t="s">
        <v>8340</v>
      </c>
      <c r="J278" t="s">
        <v>8338</v>
      </c>
      <c r="K278">
        <v>5</v>
      </c>
      <c r="L278" t="str">
        <f t="shared" si="14"/>
        <v>EnvigadoAntioquiaTeleantioquia5</v>
      </c>
      <c r="M278" t="str">
        <f t="shared" si="15"/>
        <v>EnvigadoAntioquiaTeleantioquia</v>
      </c>
      <c r="N278" t="s">
        <v>1279</v>
      </c>
    </row>
    <row r="279" spans="1:14" x14ac:dyDescent="0.25">
      <c r="A279">
        <v>5266</v>
      </c>
      <c r="B279" t="s">
        <v>1383</v>
      </c>
      <c r="C279" t="s">
        <v>669</v>
      </c>
      <c r="E279">
        <v>9</v>
      </c>
      <c r="F279" t="s">
        <v>8341</v>
      </c>
      <c r="G279" t="s">
        <v>750</v>
      </c>
      <c r="H279" t="str">
        <f>INDEX(referencias!$Q$1:$Q$34,MATCH('Registro de Frecuencias TV'!G279,referencias!$R$1:$R$34,0),1)</f>
        <v>RCN TV S.A.</v>
      </c>
      <c r="I279" t="s">
        <v>330</v>
      </c>
      <c r="J279" t="s">
        <v>8338</v>
      </c>
      <c r="K279">
        <v>9</v>
      </c>
      <c r="L279" t="str">
        <f t="shared" si="14"/>
        <v>EnvigadoAntioquiaRCN TV S.A.9</v>
      </c>
      <c r="M279" t="str">
        <f t="shared" si="15"/>
        <v>EnvigadoAntioquiaRCN TV S.A.</v>
      </c>
      <c r="N279" t="s">
        <v>1281</v>
      </c>
    </row>
    <row r="280" spans="1:14" x14ac:dyDescent="0.25">
      <c r="A280">
        <v>5266</v>
      </c>
      <c r="B280" t="s">
        <v>1383</v>
      </c>
      <c r="C280" t="s">
        <v>669</v>
      </c>
      <c r="E280">
        <v>7</v>
      </c>
      <c r="F280" t="s">
        <v>8341</v>
      </c>
      <c r="G280" t="s">
        <v>723</v>
      </c>
      <c r="H280" t="str">
        <f>INDEX(referencias!$Q$1:$Q$34,MATCH('Registro de Frecuencias TV'!G280,referencias!$R$1:$R$34,0),1)</f>
        <v>Caracol TV S.A.</v>
      </c>
      <c r="I280" t="s">
        <v>330</v>
      </c>
      <c r="J280" t="s">
        <v>8338</v>
      </c>
      <c r="K280">
        <v>7</v>
      </c>
      <c r="L280" t="str">
        <f t="shared" si="14"/>
        <v>EnvigadoAntioquiaCaracol TV S.A.7</v>
      </c>
      <c r="M280" t="str">
        <f t="shared" si="15"/>
        <v>EnvigadoAntioquiaCaracol TV S.A.</v>
      </c>
      <c r="N280" t="s">
        <v>1283</v>
      </c>
    </row>
    <row r="281" spans="1:14" x14ac:dyDescent="0.25">
      <c r="A281">
        <v>5282</v>
      </c>
      <c r="B281" t="s">
        <v>444</v>
      </c>
      <c r="C281" t="s">
        <v>669</v>
      </c>
      <c r="F281" t="s">
        <v>8337</v>
      </c>
      <c r="G281" t="s">
        <v>420</v>
      </c>
      <c r="H281" t="str">
        <f>INDEX(referencias!$Q$1:$Q$34,MATCH('Registro de Frecuencias TV'!G281,referencias!$R$1:$R$34,0),1)</f>
        <v>Canal Uno</v>
      </c>
      <c r="J281" t="s">
        <v>8338</v>
      </c>
      <c r="K281">
        <v>24</v>
      </c>
      <c r="L281" t="str">
        <f t="shared" si="14"/>
        <v>FredoniaAntioquiaCanal Uno24</v>
      </c>
      <c r="M281" t="str">
        <f t="shared" si="15"/>
        <v>FredoniaAntioquiaCanal Uno</v>
      </c>
      <c r="N281" t="s">
        <v>1284</v>
      </c>
    </row>
    <row r="282" spans="1:14" x14ac:dyDescent="0.25">
      <c r="A282">
        <v>5282</v>
      </c>
      <c r="B282" t="s">
        <v>444</v>
      </c>
      <c r="C282" t="s">
        <v>669</v>
      </c>
      <c r="F282" t="s">
        <v>8337</v>
      </c>
      <c r="G282" t="s">
        <v>703</v>
      </c>
      <c r="H282" t="str">
        <f>INDEX(referencias!$Q$1:$Q$34,MATCH('Registro de Frecuencias TV'!G282,referencias!$R$1:$R$34,0),1)</f>
        <v>C.Institucional</v>
      </c>
      <c r="J282" t="s">
        <v>8338</v>
      </c>
      <c r="K282">
        <v>26</v>
      </c>
      <c r="L282" t="str">
        <f t="shared" si="14"/>
        <v>FredoniaAntioquiaC.Institucional26</v>
      </c>
      <c r="M282" t="str">
        <f t="shared" si="15"/>
        <v>FredoniaAntioquiaC.Institucional</v>
      </c>
      <c r="N282" t="s">
        <v>1285</v>
      </c>
    </row>
    <row r="283" spans="1:14" x14ac:dyDescent="0.25">
      <c r="A283">
        <v>5282</v>
      </c>
      <c r="B283" t="s">
        <v>444</v>
      </c>
      <c r="C283" t="s">
        <v>669</v>
      </c>
      <c r="F283" t="s">
        <v>8337</v>
      </c>
      <c r="G283" t="s">
        <v>188</v>
      </c>
      <c r="H283" t="str">
        <f>INDEX(referencias!$Q$1:$Q$34,MATCH('Registro de Frecuencias TV'!G283,referencias!$R$1:$R$34,0),1)</f>
        <v>Señal Colombia</v>
      </c>
      <c r="J283" t="s">
        <v>8338</v>
      </c>
      <c r="K283">
        <v>30</v>
      </c>
      <c r="L283" t="str">
        <f t="shared" si="14"/>
        <v>FredoniaAntioquiaSeñal Colombia30</v>
      </c>
      <c r="M283" t="str">
        <f t="shared" si="15"/>
        <v>FredoniaAntioquiaSeñal Colombia</v>
      </c>
      <c r="N283" t="s">
        <v>1286</v>
      </c>
    </row>
    <row r="284" spans="1:14" x14ac:dyDescent="0.25">
      <c r="A284">
        <v>5282</v>
      </c>
      <c r="B284" t="s">
        <v>444</v>
      </c>
      <c r="C284" t="s">
        <v>669</v>
      </c>
      <c r="E284">
        <v>34</v>
      </c>
      <c r="F284" t="s">
        <v>8339</v>
      </c>
      <c r="G284" t="s">
        <v>422</v>
      </c>
      <c r="H284" t="str">
        <f>INDEX(referencias!$Q$1:$Q$34,MATCH('Registro de Frecuencias TV'!G284,referencias!$R$1:$R$34,0),1)</f>
        <v>Teleantioquia</v>
      </c>
      <c r="I284" t="s">
        <v>8372</v>
      </c>
      <c r="J284" t="s">
        <v>8338</v>
      </c>
      <c r="K284">
        <v>34</v>
      </c>
      <c r="L284" t="str">
        <f t="shared" si="14"/>
        <v>FredoniaAntioquiaTeleantioquia34</v>
      </c>
      <c r="M284" t="str">
        <f t="shared" si="15"/>
        <v>FredoniaAntioquiaTeleantioquia</v>
      </c>
      <c r="N284" t="s">
        <v>1288</v>
      </c>
    </row>
    <row r="285" spans="1:14" x14ac:dyDescent="0.25">
      <c r="A285">
        <v>5282</v>
      </c>
      <c r="B285" t="s">
        <v>444</v>
      </c>
      <c r="C285" t="s">
        <v>669</v>
      </c>
      <c r="E285">
        <v>32</v>
      </c>
      <c r="F285" t="s">
        <v>8341</v>
      </c>
      <c r="G285" t="s">
        <v>750</v>
      </c>
      <c r="H285" t="str">
        <f>INDEX(referencias!$Q$1:$Q$34,MATCH('Registro de Frecuencias TV'!G285,referencias!$R$1:$R$34,0),1)</f>
        <v>RCN TV S.A.</v>
      </c>
      <c r="I285" t="s">
        <v>444</v>
      </c>
      <c r="J285" t="s">
        <v>8338</v>
      </c>
      <c r="K285">
        <v>32</v>
      </c>
      <c r="L285" t="str">
        <f t="shared" si="14"/>
        <v>FredoniaAntioquiaRCN TV S.A.32</v>
      </c>
      <c r="M285" t="str">
        <f t="shared" si="15"/>
        <v>FredoniaAntioquiaRCN TV S.A.</v>
      </c>
      <c r="N285" t="s">
        <v>1290</v>
      </c>
    </row>
    <row r="286" spans="1:14" x14ac:dyDescent="0.25">
      <c r="A286">
        <v>5282</v>
      </c>
      <c r="B286" t="s">
        <v>444</v>
      </c>
      <c r="C286" t="s">
        <v>669</v>
      </c>
      <c r="E286">
        <v>36</v>
      </c>
      <c r="F286" t="s">
        <v>8341</v>
      </c>
      <c r="G286" t="s">
        <v>723</v>
      </c>
      <c r="H286" t="str">
        <f>INDEX(referencias!$Q$1:$Q$34,MATCH('Registro de Frecuencias TV'!G286,referencias!$R$1:$R$34,0),1)</f>
        <v>Caracol TV S.A.</v>
      </c>
      <c r="I286" t="s">
        <v>444</v>
      </c>
      <c r="J286" t="s">
        <v>8338</v>
      </c>
      <c r="K286">
        <v>36</v>
      </c>
      <c r="L286" t="str">
        <f t="shared" si="14"/>
        <v>FredoniaAntioquiaCaracol TV S.A.36</v>
      </c>
      <c r="M286" t="str">
        <f t="shared" si="15"/>
        <v>FredoniaAntioquiaCaracol TV S.A.</v>
      </c>
      <c r="N286" t="s">
        <v>1292</v>
      </c>
    </row>
    <row r="287" spans="1:14" x14ac:dyDescent="0.25">
      <c r="A287">
        <v>5284</v>
      </c>
      <c r="B287" t="s">
        <v>268</v>
      </c>
      <c r="C287" t="s">
        <v>669</v>
      </c>
      <c r="E287">
        <v>8</v>
      </c>
      <c r="F287" t="s">
        <v>8337</v>
      </c>
      <c r="G287" t="s">
        <v>420</v>
      </c>
      <c r="H287" t="str">
        <f>INDEX(referencias!$Q$1:$Q$34,MATCH('Registro de Frecuencias TV'!G287,referencias!$R$1:$R$34,0),1)</f>
        <v>Canal Uno</v>
      </c>
      <c r="I287" t="s">
        <v>268</v>
      </c>
      <c r="J287" t="s">
        <v>8338</v>
      </c>
      <c r="K287">
        <v>8</v>
      </c>
      <c r="L287" t="str">
        <f t="shared" si="14"/>
        <v>FrontinoAntioquiaCanal Uno8</v>
      </c>
      <c r="M287" t="str">
        <f t="shared" si="15"/>
        <v>FrontinoAntioquiaCanal Uno</v>
      </c>
      <c r="N287" t="s">
        <v>1293</v>
      </c>
    </row>
    <row r="288" spans="1:14" x14ac:dyDescent="0.25">
      <c r="A288">
        <v>5284</v>
      </c>
      <c r="B288" t="s">
        <v>268</v>
      </c>
      <c r="C288" t="s">
        <v>669</v>
      </c>
      <c r="E288">
        <v>10</v>
      </c>
      <c r="F288" t="s">
        <v>8337</v>
      </c>
      <c r="G288" t="s">
        <v>703</v>
      </c>
      <c r="H288" t="str">
        <f>INDEX(referencias!$Q$1:$Q$34,MATCH('Registro de Frecuencias TV'!G288,referencias!$R$1:$R$34,0),1)</f>
        <v>C.Institucional</v>
      </c>
      <c r="I288" t="s">
        <v>268</v>
      </c>
      <c r="J288" t="s">
        <v>8338</v>
      </c>
      <c r="K288">
        <v>10</v>
      </c>
      <c r="L288" t="str">
        <f t="shared" si="14"/>
        <v>FrontinoAntioquiaC.Institucional10</v>
      </c>
      <c r="M288" t="str">
        <f t="shared" si="15"/>
        <v>FrontinoAntioquiaC.Institucional</v>
      </c>
      <c r="N288" t="s">
        <v>1295</v>
      </c>
    </row>
    <row r="289" spans="1:14" x14ac:dyDescent="0.25">
      <c r="A289">
        <v>5284</v>
      </c>
      <c r="B289" t="s">
        <v>268</v>
      </c>
      <c r="C289" t="s">
        <v>669</v>
      </c>
      <c r="E289">
        <v>12</v>
      </c>
      <c r="F289" t="s">
        <v>8337</v>
      </c>
      <c r="G289" t="s">
        <v>188</v>
      </c>
      <c r="H289" t="str">
        <f>INDEX(referencias!$Q$1:$Q$34,MATCH('Registro de Frecuencias TV'!G289,referencias!$R$1:$R$34,0),1)</f>
        <v>Señal Colombia</v>
      </c>
      <c r="I289" t="s">
        <v>268</v>
      </c>
      <c r="J289" t="s">
        <v>8338</v>
      </c>
      <c r="K289">
        <v>12</v>
      </c>
      <c r="L289" t="str">
        <f t="shared" si="14"/>
        <v>FrontinoAntioquiaSeñal Colombia12</v>
      </c>
      <c r="M289" t="str">
        <f t="shared" si="15"/>
        <v>FrontinoAntioquiaSeñal Colombia</v>
      </c>
      <c r="N289" t="s">
        <v>1297</v>
      </c>
    </row>
    <row r="290" spans="1:14" x14ac:dyDescent="0.25">
      <c r="A290">
        <v>5284</v>
      </c>
      <c r="B290" t="s">
        <v>268</v>
      </c>
      <c r="C290" t="s">
        <v>669</v>
      </c>
      <c r="E290">
        <v>5</v>
      </c>
      <c r="F290" t="s">
        <v>8339</v>
      </c>
      <c r="G290" t="s">
        <v>422</v>
      </c>
      <c r="H290" t="str">
        <f>INDEX(referencias!$Q$1:$Q$34,MATCH('Registro de Frecuencias TV'!G290,referencias!$R$1:$R$34,0),1)</f>
        <v>Teleantioquia</v>
      </c>
      <c r="I290" t="s">
        <v>268</v>
      </c>
      <c r="J290" t="s">
        <v>8338</v>
      </c>
      <c r="K290">
        <v>5</v>
      </c>
      <c r="L290" t="str">
        <f t="shared" si="14"/>
        <v>FrontinoAntioquiaTeleantioquia5</v>
      </c>
      <c r="M290" t="str">
        <f t="shared" si="15"/>
        <v>FrontinoAntioquiaTeleantioquia</v>
      </c>
      <c r="N290" t="s">
        <v>1299</v>
      </c>
    </row>
    <row r="291" spans="1:14" x14ac:dyDescent="0.25">
      <c r="A291">
        <v>5284</v>
      </c>
      <c r="B291" t="s">
        <v>268</v>
      </c>
      <c r="C291" t="s">
        <v>669</v>
      </c>
      <c r="E291">
        <v>5</v>
      </c>
      <c r="F291" t="s">
        <v>8339</v>
      </c>
      <c r="G291" t="s">
        <v>422</v>
      </c>
      <c r="H291" t="str">
        <f>INDEX(referencias!$Q$1:$Q$34,MATCH('Registro de Frecuencias TV'!G291,referencias!$R$1:$R$34,0),1)</f>
        <v>Teleantioquia</v>
      </c>
      <c r="I291" t="s">
        <v>8373</v>
      </c>
      <c r="J291" t="s">
        <v>8338</v>
      </c>
      <c r="K291">
        <v>5</v>
      </c>
      <c r="L291" t="str">
        <f t="shared" si="14"/>
        <v>FrontinoAntioquiaTeleantioquia5</v>
      </c>
      <c r="M291" t="str">
        <f t="shared" si="15"/>
        <v>FrontinoAntioquiaTeleantioquia</v>
      </c>
      <c r="N291" t="s">
        <v>1299</v>
      </c>
    </row>
    <row r="292" spans="1:14" x14ac:dyDescent="0.25">
      <c r="A292">
        <v>5284</v>
      </c>
      <c r="B292" t="s">
        <v>268</v>
      </c>
      <c r="C292" t="s">
        <v>669</v>
      </c>
      <c r="E292">
        <v>3</v>
      </c>
      <c r="F292" t="s">
        <v>8341</v>
      </c>
      <c r="G292" t="s">
        <v>750</v>
      </c>
      <c r="H292" t="str">
        <f>INDEX(referencias!$Q$1:$Q$34,MATCH('Registro de Frecuencias TV'!G292,referencias!$R$1:$R$34,0),1)</f>
        <v>RCN TV S.A.</v>
      </c>
      <c r="I292" t="s">
        <v>268</v>
      </c>
      <c r="J292" t="s">
        <v>8338</v>
      </c>
      <c r="K292">
        <v>3</v>
      </c>
      <c r="L292" t="str">
        <f t="shared" si="14"/>
        <v>FrontinoAntioquiaRCN TV S.A.3</v>
      </c>
      <c r="M292" t="str">
        <f t="shared" si="15"/>
        <v>FrontinoAntioquiaRCN TV S.A.</v>
      </c>
      <c r="N292" t="s">
        <v>1300</v>
      </c>
    </row>
    <row r="293" spans="1:14" x14ac:dyDescent="0.25">
      <c r="A293">
        <v>5284</v>
      </c>
      <c r="B293" t="s">
        <v>268</v>
      </c>
      <c r="C293" t="s">
        <v>669</v>
      </c>
      <c r="E293">
        <v>6</v>
      </c>
      <c r="F293" t="s">
        <v>8341</v>
      </c>
      <c r="G293" t="s">
        <v>723</v>
      </c>
      <c r="H293" t="str">
        <f>INDEX(referencias!$Q$1:$Q$34,MATCH('Registro de Frecuencias TV'!G293,referencias!$R$1:$R$34,0),1)</f>
        <v>Caracol TV S.A.</v>
      </c>
      <c r="I293" t="s">
        <v>268</v>
      </c>
      <c r="J293" t="s">
        <v>8338</v>
      </c>
      <c r="K293">
        <v>6</v>
      </c>
      <c r="L293" t="str">
        <f t="shared" si="14"/>
        <v>FrontinoAntioquiaCaracol TV S.A.6</v>
      </c>
      <c r="M293" t="str">
        <f t="shared" si="15"/>
        <v>FrontinoAntioquiaCaracol TV S.A.</v>
      </c>
      <c r="N293" t="s">
        <v>1301</v>
      </c>
    </row>
    <row r="294" spans="1:14" x14ac:dyDescent="0.25">
      <c r="A294">
        <v>5306</v>
      </c>
      <c r="B294" t="s">
        <v>1463</v>
      </c>
      <c r="C294" t="s">
        <v>669</v>
      </c>
      <c r="E294">
        <v>4</v>
      </c>
      <c r="F294" t="s">
        <v>8337</v>
      </c>
      <c r="G294" t="s">
        <v>420</v>
      </c>
      <c r="H294" t="str">
        <f>INDEX(referencias!$Q$1:$Q$34,MATCH('Registro de Frecuencias TV'!G294,referencias!$R$1:$R$34,0),1)</f>
        <v>Canal Uno</v>
      </c>
      <c r="I294" t="s">
        <v>330</v>
      </c>
      <c r="J294" t="s">
        <v>8338</v>
      </c>
      <c r="K294">
        <v>4</v>
      </c>
      <c r="L294" t="str">
        <f t="shared" si="14"/>
        <v>GiraldoAntioquiaCanal Uno4</v>
      </c>
      <c r="M294" t="str">
        <f t="shared" si="15"/>
        <v>GiraldoAntioquiaCanal Uno</v>
      </c>
      <c r="N294" t="s">
        <v>1302</v>
      </c>
    </row>
    <row r="295" spans="1:14" x14ac:dyDescent="0.25">
      <c r="A295">
        <v>5306</v>
      </c>
      <c r="B295" t="s">
        <v>1463</v>
      </c>
      <c r="C295" t="s">
        <v>669</v>
      </c>
      <c r="E295">
        <v>13</v>
      </c>
      <c r="F295" t="s">
        <v>8337</v>
      </c>
      <c r="G295" t="s">
        <v>703</v>
      </c>
      <c r="H295" t="str">
        <f>INDEX(referencias!$Q$1:$Q$34,MATCH('Registro de Frecuencias TV'!G295,referencias!$R$1:$R$34,0),1)</f>
        <v>C.Institucional</v>
      </c>
      <c r="I295" t="s">
        <v>330</v>
      </c>
      <c r="J295" t="s">
        <v>8338</v>
      </c>
      <c r="K295">
        <v>13</v>
      </c>
      <c r="L295" t="str">
        <f t="shared" si="14"/>
        <v>GiraldoAntioquiaC.Institucional13</v>
      </c>
      <c r="M295" t="str">
        <f t="shared" si="15"/>
        <v>GiraldoAntioquiaC.Institucional</v>
      </c>
      <c r="N295" t="s">
        <v>1304</v>
      </c>
    </row>
    <row r="296" spans="1:14" x14ac:dyDescent="0.25">
      <c r="A296">
        <v>5306</v>
      </c>
      <c r="B296" t="s">
        <v>1463</v>
      </c>
      <c r="C296" t="s">
        <v>669</v>
      </c>
      <c r="E296">
        <v>24</v>
      </c>
      <c r="F296" t="s">
        <v>8337</v>
      </c>
      <c r="G296" t="s">
        <v>188</v>
      </c>
      <c r="H296" t="str">
        <f>INDEX(referencias!$Q$1:$Q$34,MATCH('Registro de Frecuencias TV'!G296,referencias!$R$1:$R$34,0),1)</f>
        <v>Señal Colombia</v>
      </c>
      <c r="I296" t="s">
        <v>330</v>
      </c>
      <c r="J296" t="s">
        <v>8338</v>
      </c>
      <c r="K296">
        <v>24</v>
      </c>
      <c r="L296" t="str">
        <f t="shared" si="14"/>
        <v>GiraldoAntioquiaSeñal Colombia24</v>
      </c>
      <c r="M296" t="str">
        <f t="shared" si="15"/>
        <v>GiraldoAntioquiaSeñal Colombia</v>
      </c>
      <c r="N296" t="s">
        <v>1305</v>
      </c>
    </row>
    <row r="297" spans="1:14" x14ac:dyDescent="0.25">
      <c r="A297">
        <v>5306</v>
      </c>
      <c r="B297" t="s">
        <v>1463</v>
      </c>
      <c r="C297" t="s">
        <v>669</v>
      </c>
      <c r="E297">
        <v>5</v>
      </c>
      <c r="F297" t="s">
        <v>8339</v>
      </c>
      <c r="G297" t="s">
        <v>422</v>
      </c>
      <c r="H297" t="str">
        <f>INDEX(referencias!$Q$1:$Q$34,MATCH('Registro de Frecuencias TV'!G297,referencias!$R$1:$R$34,0),1)</f>
        <v>Teleantioquia</v>
      </c>
      <c r="I297" t="s">
        <v>8340</v>
      </c>
      <c r="J297" t="s">
        <v>8338</v>
      </c>
      <c r="K297">
        <v>5</v>
      </c>
      <c r="L297" t="str">
        <f t="shared" si="14"/>
        <v>GiraldoAntioquiaTeleantioquia5</v>
      </c>
      <c r="M297" t="str">
        <f t="shared" si="15"/>
        <v>GiraldoAntioquiaTeleantioquia</v>
      </c>
      <c r="N297" t="s">
        <v>1307</v>
      </c>
    </row>
    <row r="298" spans="1:14" x14ac:dyDescent="0.25">
      <c r="A298">
        <v>5306</v>
      </c>
      <c r="B298" t="s">
        <v>1463</v>
      </c>
      <c r="C298" t="s">
        <v>669</v>
      </c>
      <c r="E298">
        <v>9</v>
      </c>
      <c r="F298" t="s">
        <v>8341</v>
      </c>
      <c r="G298" t="s">
        <v>750</v>
      </c>
      <c r="H298" t="str">
        <f>INDEX(referencias!$Q$1:$Q$34,MATCH('Registro de Frecuencias TV'!G298,referencias!$R$1:$R$34,0),1)</f>
        <v>RCN TV S.A.</v>
      </c>
      <c r="I298" t="s">
        <v>330</v>
      </c>
      <c r="J298" t="s">
        <v>8338</v>
      </c>
      <c r="K298">
        <v>9</v>
      </c>
      <c r="L298" t="str">
        <f t="shared" si="14"/>
        <v>GiraldoAntioquiaRCN TV S.A.9</v>
      </c>
      <c r="M298" t="str">
        <f t="shared" si="15"/>
        <v>GiraldoAntioquiaRCN TV S.A.</v>
      </c>
      <c r="N298" t="s">
        <v>1309</v>
      </c>
    </row>
    <row r="299" spans="1:14" x14ac:dyDescent="0.25">
      <c r="A299">
        <v>5306</v>
      </c>
      <c r="B299" t="s">
        <v>1463</v>
      </c>
      <c r="C299" t="s">
        <v>669</v>
      </c>
      <c r="E299">
        <v>7</v>
      </c>
      <c r="F299" t="s">
        <v>8341</v>
      </c>
      <c r="G299" t="s">
        <v>723</v>
      </c>
      <c r="H299" t="str">
        <f>INDEX(referencias!$Q$1:$Q$34,MATCH('Registro de Frecuencias TV'!G299,referencias!$R$1:$R$34,0),1)</f>
        <v>Caracol TV S.A.</v>
      </c>
      <c r="I299" t="s">
        <v>330</v>
      </c>
      <c r="J299" t="s">
        <v>8338</v>
      </c>
      <c r="K299">
        <v>7</v>
      </c>
      <c r="L299" t="str">
        <f t="shared" si="14"/>
        <v>GiraldoAntioquiaCaracol TV S.A.7</v>
      </c>
      <c r="M299" t="str">
        <f t="shared" si="15"/>
        <v>GiraldoAntioquiaCaracol TV S.A.</v>
      </c>
      <c r="N299" t="s">
        <v>1310</v>
      </c>
    </row>
    <row r="300" spans="1:14" x14ac:dyDescent="0.25">
      <c r="A300">
        <v>5308</v>
      </c>
      <c r="B300" t="s">
        <v>1467</v>
      </c>
      <c r="C300" t="s">
        <v>669</v>
      </c>
      <c r="E300">
        <v>4</v>
      </c>
      <c r="F300" t="s">
        <v>8337</v>
      </c>
      <c r="G300" t="s">
        <v>420</v>
      </c>
      <c r="H300" t="str">
        <f>INDEX(referencias!$Q$1:$Q$34,MATCH('Registro de Frecuencias TV'!G300,referencias!$R$1:$R$34,0),1)</f>
        <v>Canal Uno</v>
      </c>
      <c r="I300" t="s">
        <v>330</v>
      </c>
      <c r="J300" t="s">
        <v>8338</v>
      </c>
      <c r="K300">
        <v>4</v>
      </c>
      <c r="L300" t="str">
        <f t="shared" si="14"/>
        <v>GirardotaAntioquiaCanal Uno4</v>
      </c>
      <c r="M300" t="str">
        <f t="shared" si="15"/>
        <v>GirardotaAntioquiaCanal Uno</v>
      </c>
      <c r="N300" t="s">
        <v>1312</v>
      </c>
    </row>
    <row r="301" spans="1:14" x14ac:dyDescent="0.25">
      <c r="A301">
        <v>5308</v>
      </c>
      <c r="B301" t="s">
        <v>1467</v>
      </c>
      <c r="C301" t="s">
        <v>669</v>
      </c>
      <c r="E301">
        <v>13</v>
      </c>
      <c r="F301" t="s">
        <v>8337</v>
      </c>
      <c r="G301" t="s">
        <v>703</v>
      </c>
      <c r="H301" t="str">
        <f>INDEX(referencias!$Q$1:$Q$34,MATCH('Registro de Frecuencias TV'!G301,referencias!$R$1:$R$34,0),1)</f>
        <v>C.Institucional</v>
      </c>
      <c r="I301" t="s">
        <v>330</v>
      </c>
      <c r="J301" t="s">
        <v>8338</v>
      </c>
      <c r="K301">
        <v>13</v>
      </c>
      <c r="L301" t="str">
        <f t="shared" si="14"/>
        <v>GirardotaAntioquiaC.Institucional13</v>
      </c>
      <c r="M301" t="str">
        <f t="shared" si="15"/>
        <v>GirardotaAntioquiaC.Institucional</v>
      </c>
      <c r="N301" t="s">
        <v>1314</v>
      </c>
    </row>
    <row r="302" spans="1:14" x14ac:dyDescent="0.25">
      <c r="A302">
        <v>5308</v>
      </c>
      <c r="B302" t="s">
        <v>1467</v>
      </c>
      <c r="C302" t="s">
        <v>669</v>
      </c>
      <c r="E302">
        <v>24</v>
      </c>
      <c r="F302" t="s">
        <v>8337</v>
      </c>
      <c r="G302" t="s">
        <v>188</v>
      </c>
      <c r="H302" t="str">
        <f>INDEX(referencias!$Q$1:$Q$34,MATCH('Registro de Frecuencias TV'!G302,referencias!$R$1:$R$34,0),1)</f>
        <v>Señal Colombia</v>
      </c>
      <c r="I302" t="s">
        <v>330</v>
      </c>
      <c r="J302" t="s">
        <v>8338</v>
      </c>
      <c r="K302">
        <v>24</v>
      </c>
      <c r="L302" t="str">
        <f t="shared" si="14"/>
        <v>GirardotaAntioquiaSeñal Colombia24</v>
      </c>
      <c r="M302" t="str">
        <f t="shared" si="15"/>
        <v>GirardotaAntioquiaSeñal Colombia</v>
      </c>
      <c r="N302" t="s">
        <v>1316</v>
      </c>
    </row>
    <row r="303" spans="1:14" x14ac:dyDescent="0.25">
      <c r="A303">
        <v>5308</v>
      </c>
      <c r="B303" t="s">
        <v>1467</v>
      </c>
      <c r="C303" t="s">
        <v>669</v>
      </c>
      <c r="E303">
        <v>5</v>
      </c>
      <c r="F303" t="s">
        <v>8339</v>
      </c>
      <c r="G303" t="s">
        <v>422</v>
      </c>
      <c r="H303" t="str">
        <f>INDEX(referencias!$Q$1:$Q$34,MATCH('Registro de Frecuencias TV'!G303,referencias!$R$1:$R$34,0),1)</f>
        <v>Teleantioquia</v>
      </c>
      <c r="I303" t="s">
        <v>8340</v>
      </c>
      <c r="J303" t="s">
        <v>8338</v>
      </c>
      <c r="K303">
        <v>5</v>
      </c>
      <c r="L303" t="str">
        <f t="shared" si="14"/>
        <v>GirardotaAntioquiaTeleantioquia5</v>
      </c>
      <c r="M303" t="str">
        <f t="shared" si="15"/>
        <v>GirardotaAntioquiaTeleantioquia</v>
      </c>
      <c r="N303" t="s">
        <v>1318</v>
      </c>
    </row>
    <row r="304" spans="1:14" x14ac:dyDescent="0.25">
      <c r="A304">
        <v>5308</v>
      </c>
      <c r="B304" t="s">
        <v>1467</v>
      </c>
      <c r="C304" t="s">
        <v>669</v>
      </c>
      <c r="E304">
        <v>9</v>
      </c>
      <c r="F304" t="s">
        <v>8341</v>
      </c>
      <c r="G304" t="s">
        <v>750</v>
      </c>
      <c r="H304" t="str">
        <f>INDEX(referencias!$Q$1:$Q$34,MATCH('Registro de Frecuencias TV'!G304,referencias!$R$1:$R$34,0),1)</f>
        <v>RCN TV S.A.</v>
      </c>
      <c r="I304" t="s">
        <v>330</v>
      </c>
      <c r="J304" t="s">
        <v>8338</v>
      </c>
      <c r="K304">
        <v>9</v>
      </c>
      <c r="L304" t="str">
        <f t="shared" si="14"/>
        <v>GirardotaAntioquiaRCN TV S.A.9</v>
      </c>
      <c r="M304" t="str">
        <f t="shared" si="15"/>
        <v>GirardotaAntioquiaRCN TV S.A.</v>
      </c>
      <c r="N304" t="s">
        <v>1319</v>
      </c>
    </row>
    <row r="305" spans="1:14" x14ac:dyDescent="0.25">
      <c r="A305">
        <v>5308</v>
      </c>
      <c r="B305" t="s">
        <v>1467</v>
      </c>
      <c r="C305" t="s">
        <v>669</v>
      </c>
      <c r="E305">
        <v>7</v>
      </c>
      <c r="F305" t="s">
        <v>8341</v>
      </c>
      <c r="G305" t="s">
        <v>723</v>
      </c>
      <c r="H305" t="str">
        <f>INDEX(referencias!$Q$1:$Q$34,MATCH('Registro de Frecuencias TV'!G305,referencias!$R$1:$R$34,0),1)</f>
        <v>Caracol TV S.A.</v>
      </c>
      <c r="I305" t="s">
        <v>330</v>
      </c>
      <c r="J305" t="s">
        <v>8338</v>
      </c>
      <c r="K305">
        <v>7</v>
      </c>
      <c r="L305" t="str">
        <f t="shared" si="14"/>
        <v>GirardotaAntioquiaCaracol TV S.A.7</v>
      </c>
      <c r="M305" t="str">
        <f t="shared" si="15"/>
        <v>GirardotaAntioquiaCaracol TV S.A.</v>
      </c>
      <c r="N305" t="s">
        <v>1321</v>
      </c>
    </row>
    <row r="306" spans="1:14" x14ac:dyDescent="0.25">
      <c r="A306">
        <v>5308</v>
      </c>
      <c r="B306" t="s">
        <v>1467</v>
      </c>
      <c r="C306" t="s">
        <v>669</v>
      </c>
      <c r="E306">
        <v>31</v>
      </c>
      <c r="F306" t="s">
        <v>8342</v>
      </c>
      <c r="G306" t="s">
        <v>652</v>
      </c>
      <c r="H306" t="str">
        <f>INDEX(referencias!$Q$1:$Q$34,MATCH('Registro de Frecuencias TV'!G306,referencias!$R$1:$R$34,0),1)</f>
        <v>Telemedellín</v>
      </c>
      <c r="I306" t="s">
        <v>652</v>
      </c>
      <c r="J306" t="s">
        <v>8338</v>
      </c>
      <c r="K306">
        <v>31</v>
      </c>
      <c r="L306" t="str">
        <f t="shared" si="14"/>
        <v>GirardotaAntioquiaTelemedellín31</v>
      </c>
      <c r="M306" t="str">
        <f t="shared" si="15"/>
        <v>GirardotaAntioquiaTelemedellín</v>
      </c>
      <c r="N306" t="s">
        <v>1323</v>
      </c>
    </row>
    <row r="307" spans="1:14" x14ac:dyDescent="0.25">
      <c r="A307">
        <v>5310</v>
      </c>
      <c r="B307" t="s">
        <v>273</v>
      </c>
      <c r="C307" t="s">
        <v>669</v>
      </c>
      <c r="E307">
        <v>24</v>
      </c>
      <c r="F307" t="s">
        <v>8337</v>
      </c>
      <c r="G307" t="s">
        <v>420</v>
      </c>
      <c r="H307" t="str">
        <f>INDEX(referencias!$Q$1:$Q$34,MATCH('Registro de Frecuencias TV'!G307,referencias!$R$1:$R$34,0),1)</f>
        <v>Canal Uno</v>
      </c>
      <c r="I307" t="s">
        <v>273</v>
      </c>
      <c r="J307" t="s">
        <v>8338</v>
      </c>
      <c r="K307">
        <v>24</v>
      </c>
      <c r="L307" t="str">
        <f t="shared" si="14"/>
        <v>Gómez PlataAntioquiaCanal Uno24</v>
      </c>
      <c r="M307" t="str">
        <f t="shared" si="15"/>
        <v>Gómez PlataAntioquiaCanal Uno</v>
      </c>
      <c r="N307" t="s">
        <v>1324</v>
      </c>
    </row>
    <row r="308" spans="1:14" x14ac:dyDescent="0.25">
      <c r="A308">
        <v>5310</v>
      </c>
      <c r="B308" t="s">
        <v>273</v>
      </c>
      <c r="C308" t="s">
        <v>669</v>
      </c>
      <c r="E308">
        <v>26</v>
      </c>
      <c r="F308" t="s">
        <v>8337</v>
      </c>
      <c r="G308" t="s">
        <v>703</v>
      </c>
      <c r="H308" t="str">
        <f>INDEX(referencias!$Q$1:$Q$34,MATCH('Registro de Frecuencias TV'!G308,referencias!$R$1:$R$34,0),1)</f>
        <v>C.Institucional</v>
      </c>
      <c r="I308" t="s">
        <v>273</v>
      </c>
      <c r="J308" t="s">
        <v>8338</v>
      </c>
      <c r="K308">
        <v>26</v>
      </c>
      <c r="L308" t="str">
        <f t="shared" si="14"/>
        <v>Gómez PlataAntioquiaC.Institucional26</v>
      </c>
      <c r="M308" t="str">
        <f t="shared" si="15"/>
        <v>Gómez PlataAntioquiaC.Institucional</v>
      </c>
      <c r="N308" t="s">
        <v>1326</v>
      </c>
    </row>
    <row r="309" spans="1:14" x14ac:dyDescent="0.25">
      <c r="A309">
        <v>5310</v>
      </c>
      <c r="B309" t="s">
        <v>273</v>
      </c>
      <c r="C309" t="s">
        <v>669</v>
      </c>
      <c r="E309">
        <v>30</v>
      </c>
      <c r="F309" t="s">
        <v>8337</v>
      </c>
      <c r="G309" t="s">
        <v>188</v>
      </c>
      <c r="H309" t="str">
        <f>INDEX(referencias!$Q$1:$Q$34,MATCH('Registro de Frecuencias TV'!G309,referencias!$R$1:$R$34,0),1)</f>
        <v>Señal Colombia</v>
      </c>
      <c r="I309" t="s">
        <v>273</v>
      </c>
      <c r="J309" t="s">
        <v>8338</v>
      </c>
      <c r="K309">
        <v>30</v>
      </c>
      <c r="L309" t="str">
        <f t="shared" si="14"/>
        <v>Gómez PlataAntioquiaSeñal Colombia30</v>
      </c>
      <c r="M309" t="str">
        <f t="shared" si="15"/>
        <v>Gómez PlataAntioquiaSeñal Colombia</v>
      </c>
      <c r="N309" t="s">
        <v>1327</v>
      </c>
    </row>
    <row r="310" spans="1:14" x14ac:dyDescent="0.25">
      <c r="A310">
        <v>5310</v>
      </c>
      <c r="B310" t="s">
        <v>273</v>
      </c>
      <c r="C310" t="s">
        <v>669</v>
      </c>
      <c r="E310">
        <v>12</v>
      </c>
      <c r="F310" t="s">
        <v>8339</v>
      </c>
      <c r="G310" t="s">
        <v>422</v>
      </c>
      <c r="H310" t="str">
        <f>INDEX(referencias!$Q$1:$Q$34,MATCH('Registro de Frecuencias TV'!G310,referencias!$R$1:$R$34,0),1)</f>
        <v>Teleantioquia</v>
      </c>
      <c r="I310" t="s">
        <v>8374</v>
      </c>
      <c r="J310" t="s">
        <v>8338</v>
      </c>
      <c r="K310">
        <v>12</v>
      </c>
      <c r="L310" t="str">
        <f t="shared" si="14"/>
        <v>Gómez PlataAntioquiaTeleantioquia12</v>
      </c>
      <c r="M310" t="str">
        <f t="shared" si="15"/>
        <v>Gómez PlataAntioquiaTeleantioquia</v>
      </c>
      <c r="N310" t="s">
        <v>1329</v>
      </c>
    </row>
    <row r="311" spans="1:14" x14ac:dyDescent="0.25">
      <c r="A311">
        <v>5310</v>
      </c>
      <c r="B311" t="s">
        <v>273</v>
      </c>
      <c r="C311" t="s">
        <v>669</v>
      </c>
      <c r="F311" t="s">
        <v>8341</v>
      </c>
      <c r="G311" t="s">
        <v>750</v>
      </c>
      <c r="H311" t="str">
        <f>INDEX(referencias!$Q$1:$Q$34,MATCH('Registro de Frecuencias TV'!G311,referencias!$R$1:$R$34,0),1)</f>
        <v>RCN TV S.A.</v>
      </c>
      <c r="J311" t="s">
        <v>8338</v>
      </c>
      <c r="K311">
        <v>32</v>
      </c>
      <c r="L311" t="str">
        <f t="shared" si="14"/>
        <v>Gómez PlataAntioquiaRCN TV S.A.32</v>
      </c>
      <c r="M311" t="str">
        <f t="shared" si="15"/>
        <v>Gómez PlataAntioquiaRCN TV S.A.</v>
      </c>
      <c r="N311" t="s">
        <v>1331</v>
      </c>
    </row>
    <row r="312" spans="1:14" x14ac:dyDescent="0.25">
      <c r="A312">
        <v>5310</v>
      </c>
      <c r="B312" t="s">
        <v>273</v>
      </c>
      <c r="C312" t="s">
        <v>669</v>
      </c>
      <c r="F312" t="s">
        <v>8341</v>
      </c>
      <c r="G312" t="s">
        <v>723</v>
      </c>
      <c r="H312" t="str">
        <f>INDEX(referencias!$Q$1:$Q$34,MATCH('Registro de Frecuencias TV'!G312,referencias!$R$1:$R$34,0),1)</f>
        <v>Caracol TV S.A.</v>
      </c>
      <c r="J312" t="s">
        <v>8338</v>
      </c>
      <c r="K312">
        <v>36</v>
      </c>
      <c r="L312" t="str">
        <f t="shared" si="14"/>
        <v>Gómez PlataAntioquiaCaracol TV S.A.36</v>
      </c>
      <c r="M312" t="str">
        <f t="shared" si="15"/>
        <v>Gómez PlataAntioquiaCaracol TV S.A.</v>
      </c>
      <c r="N312" t="s">
        <v>1332</v>
      </c>
    </row>
    <row r="313" spans="1:14" x14ac:dyDescent="0.25">
      <c r="A313">
        <v>5313</v>
      </c>
      <c r="B313" t="s">
        <v>446</v>
      </c>
      <c r="C313" t="s">
        <v>669</v>
      </c>
      <c r="E313">
        <v>24</v>
      </c>
      <c r="F313" t="s">
        <v>8337</v>
      </c>
      <c r="G313" t="s">
        <v>420</v>
      </c>
      <c r="H313" t="str">
        <f>INDEX(referencias!$Q$1:$Q$34,MATCH('Registro de Frecuencias TV'!G313,referencias!$R$1:$R$34,0),1)</f>
        <v>Canal Uno</v>
      </c>
      <c r="I313" t="s">
        <v>274</v>
      </c>
      <c r="J313" t="s">
        <v>8338</v>
      </c>
      <c r="K313">
        <v>24</v>
      </c>
      <c r="L313" t="str">
        <f t="shared" si="14"/>
        <v>GranadaAntioquiaCanal Uno24</v>
      </c>
      <c r="M313" t="str">
        <f t="shared" si="15"/>
        <v>GranadaAntioquiaCanal Uno</v>
      </c>
      <c r="N313" t="s">
        <v>1334</v>
      </c>
    </row>
    <row r="314" spans="1:14" x14ac:dyDescent="0.25">
      <c r="A314">
        <v>5313</v>
      </c>
      <c r="B314" t="s">
        <v>446</v>
      </c>
      <c r="C314" t="s">
        <v>669</v>
      </c>
      <c r="E314">
        <v>26</v>
      </c>
      <c r="F314" t="s">
        <v>8337</v>
      </c>
      <c r="G314" t="s">
        <v>703</v>
      </c>
      <c r="H314" t="str">
        <f>INDEX(referencias!$Q$1:$Q$34,MATCH('Registro de Frecuencias TV'!G314,referencias!$R$1:$R$34,0),1)</f>
        <v>C.Institucional</v>
      </c>
      <c r="I314" t="s">
        <v>274</v>
      </c>
      <c r="J314" t="s">
        <v>8338</v>
      </c>
      <c r="K314">
        <v>26</v>
      </c>
      <c r="L314" t="str">
        <f t="shared" si="14"/>
        <v>GranadaAntioquiaC.Institucional26</v>
      </c>
      <c r="M314" t="str">
        <f t="shared" si="15"/>
        <v>GranadaAntioquiaC.Institucional</v>
      </c>
      <c r="N314" t="s">
        <v>1335</v>
      </c>
    </row>
    <row r="315" spans="1:14" x14ac:dyDescent="0.25">
      <c r="A315">
        <v>5313</v>
      </c>
      <c r="B315" t="s">
        <v>446</v>
      </c>
      <c r="C315" t="s">
        <v>669</v>
      </c>
      <c r="E315">
        <v>30</v>
      </c>
      <c r="F315" t="s">
        <v>8337</v>
      </c>
      <c r="G315" t="s">
        <v>188</v>
      </c>
      <c r="H315" t="str">
        <f>INDEX(referencias!$Q$1:$Q$34,MATCH('Registro de Frecuencias TV'!G315,referencias!$R$1:$R$34,0),1)</f>
        <v>Señal Colombia</v>
      </c>
      <c r="I315" t="s">
        <v>274</v>
      </c>
      <c r="J315" t="s">
        <v>8338</v>
      </c>
      <c r="K315">
        <v>30</v>
      </c>
      <c r="L315" t="str">
        <f t="shared" si="14"/>
        <v>GranadaAntioquiaSeñal Colombia30</v>
      </c>
      <c r="M315" t="str">
        <f t="shared" si="15"/>
        <v>GranadaAntioquiaSeñal Colombia</v>
      </c>
      <c r="N315" t="s">
        <v>1337</v>
      </c>
    </row>
    <row r="316" spans="1:14" x14ac:dyDescent="0.25">
      <c r="A316">
        <v>5313</v>
      </c>
      <c r="B316" t="s">
        <v>446</v>
      </c>
      <c r="C316" t="s">
        <v>669</v>
      </c>
      <c r="E316">
        <v>12</v>
      </c>
      <c r="F316" t="s">
        <v>8339</v>
      </c>
      <c r="G316" t="s">
        <v>422</v>
      </c>
      <c r="H316" t="str">
        <f>INDEX(referencias!$Q$1:$Q$34,MATCH('Registro de Frecuencias TV'!G316,referencias!$R$1:$R$34,0),1)</f>
        <v>Teleantioquia</v>
      </c>
      <c r="I316" t="s">
        <v>8375</v>
      </c>
      <c r="J316" t="s">
        <v>8338</v>
      </c>
      <c r="K316">
        <v>12</v>
      </c>
      <c r="L316" t="str">
        <f t="shared" si="14"/>
        <v>GranadaAntioquiaTeleantioquia12</v>
      </c>
      <c r="M316" t="str">
        <f t="shared" si="15"/>
        <v>GranadaAntioquiaTeleantioquia</v>
      </c>
      <c r="N316" t="s">
        <v>1339</v>
      </c>
    </row>
    <row r="317" spans="1:14" x14ac:dyDescent="0.25">
      <c r="A317">
        <v>5313</v>
      </c>
      <c r="B317" t="s">
        <v>446</v>
      </c>
      <c r="C317" t="s">
        <v>669</v>
      </c>
      <c r="F317" t="s">
        <v>8341</v>
      </c>
      <c r="G317" t="s">
        <v>750</v>
      </c>
      <c r="H317" t="str">
        <f>INDEX(referencias!$Q$1:$Q$34,MATCH('Registro de Frecuencias TV'!G317,referencias!$R$1:$R$34,0),1)</f>
        <v>RCN TV S.A.</v>
      </c>
      <c r="J317" t="s">
        <v>8338</v>
      </c>
      <c r="K317">
        <v>32</v>
      </c>
      <c r="L317" t="str">
        <f t="shared" si="14"/>
        <v>GranadaAntioquiaRCN TV S.A.32</v>
      </c>
      <c r="M317" t="str">
        <f t="shared" si="15"/>
        <v>GranadaAntioquiaRCN TV S.A.</v>
      </c>
      <c r="N317" t="s">
        <v>1341</v>
      </c>
    </row>
    <row r="318" spans="1:14" x14ac:dyDescent="0.25">
      <c r="A318">
        <v>5313</v>
      </c>
      <c r="B318" t="s">
        <v>446</v>
      </c>
      <c r="C318" t="s">
        <v>669</v>
      </c>
      <c r="F318" t="s">
        <v>8341</v>
      </c>
      <c r="G318" t="s">
        <v>723</v>
      </c>
      <c r="H318" t="str">
        <f>INDEX(referencias!$Q$1:$Q$34,MATCH('Registro de Frecuencias TV'!G318,referencias!$R$1:$R$34,0),1)</f>
        <v>Caracol TV S.A.</v>
      </c>
      <c r="J318" t="s">
        <v>8338</v>
      </c>
      <c r="K318">
        <v>36</v>
      </c>
      <c r="L318" t="str">
        <f t="shared" si="14"/>
        <v>GranadaAntioquiaCaracol TV S.A.36</v>
      </c>
      <c r="M318" t="str">
        <f t="shared" si="15"/>
        <v>GranadaAntioquiaCaracol TV S.A.</v>
      </c>
      <c r="N318" t="s">
        <v>1343</v>
      </c>
    </row>
    <row r="319" spans="1:14" x14ac:dyDescent="0.25">
      <c r="A319">
        <v>5315</v>
      </c>
      <c r="B319" t="s">
        <v>277</v>
      </c>
      <c r="C319" t="s">
        <v>669</v>
      </c>
      <c r="E319">
        <v>24</v>
      </c>
      <c r="F319" t="s">
        <v>8337</v>
      </c>
      <c r="G319" t="s">
        <v>420</v>
      </c>
      <c r="H319" t="str">
        <f>INDEX(referencias!$Q$1:$Q$34,MATCH('Registro de Frecuencias TV'!G319,referencias!$R$1:$R$34,0),1)</f>
        <v>Canal Uno</v>
      </c>
      <c r="I319" t="s">
        <v>277</v>
      </c>
      <c r="J319" t="s">
        <v>8338</v>
      </c>
      <c r="K319">
        <v>24</v>
      </c>
      <c r="L319" t="str">
        <f t="shared" si="14"/>
        <v>GuadalupeAntioquiaCanal Uno24</v>
      </c>
      <c r="M319" t="str">
        <f t="shared" si="15"/>
        <v>GuadalupeAntioquiaCanal Uno</v>
      </c>
      <c r="N319" t="s">
        <v>1345</v>
      </c>
    </row>
    <row r="320" spans="1:14" x14ac:dyDescent="0.25">
      <c r="A320">
        <v>5315</v>
      </c>
      <c r="B320" t="s">
        <v>277</v>
      </c>
      <c r="C320" t="s">
        <v>669</v>
      </c>
      <c r="E320">
        <v>26</v>
      </c>
      <c r="F320" t="s">
        <v>8337</v>
      </c>
      <c r="G320" t="s">
        <v>703</v>
      </c>
      <c r="H320" t="str">
        <f>INDEX(referencias!$Q$1:$Q$34,MATCH('Registro de Frecuencias TV'!G320,referencias!$R$1:$R$34,0),1)</f>
        <v>C.Institucional</v>
      </c>
      <c r="I320" t="s">
        <v>277</v>
      </c>
      <c r="J320" t="s">
        <v>8338</v>
      </c>
      <c r="K320">
        <v>26</v>
      </c>
      <c r="L320" t="str">
        <f t="shared" si="14"/>
        <v>GuadalupeAntioquiaC.Institucional26</v>
      </c>
      <c r="M320" t="str">
        <f t="shared" si="15"/>
        <v>GuadalupeAntioquiaC.Institucional</v>
      </c>
      <c r="N320" t="s">
        <v>1347</v>
      </c>
    </row>
    <row r="321" spans="1:14" x14ac:dyDescent="0.25">
      <c r="A321">
        <v>5315</v>
      </c>
      <c r="B321" t="s">
        <v>277</v>
      </c>
      <c r="C321" t="s">
        <v>669</v>
      </c>
      <c r="E321">
        <v>30</v>
      </c>
      <c r="F321" t="s">
        <v>8337</v>
      </c>
      <c r="G321" t="s">
        <v>188</v>
      </c>
      <c r="H321" t="str">
        <f>INDEX(referencias!$Q$1:$Q$34,MATCH('Registro de Frecuencias TV'!G321,referencias!$R$1:$R$34,0),1)</f>
        <v>Señal Colombia</v>
      </c>
      <c r="I321" t="s">
        <v>277</v>
      </c>
      <c r="J321" t="s">
        <v>8338</v>
      </c>
      <c r="K321">
        <v>30</v>
      </c>
      <c r="L321" t="str">
        <f t="shared" si="14"/>
        <v>GuadalupeAntioquiaSeñal Colombia30</v>
      </c>
      <c r="M321" t="str">
        <f t="shared" si="15"/>
        <v>GuadalupeAntioquiaSeñal Colombia</v>
      </c>
      <c r="N321" t="s">
        <v>1349</v>
      </c>
    </row>
    <row r="322" spans="1:14" x14ac:dyDescent="0.25">
      <c r="A322">
        <v>5315</v>
      </c>
      <c r="B322" t="s">
        <v>277</v>
      </c>
      <c r="C322" t="s">
        <v>669</v>
      </c>
      <c r="E322">
        <v>12</v>
      </c>
      <c r="F322" t="s">
        <v>8339</v>
      </c>
      <c r="G322" t="s">
        <v>422</v>
      </c>
      <c r="H322" t="str">
        <f>INDEX(referencias!$Q$1:$Q$34,MATCH('Registro de Frecuencias TV'!G322,referencias!$R$1:$R$34,0),1)</f>
        <v>Teleantioquia</v>
      </c>
      <c r="I322" t="s">
        <v>8376</v>
      </c>
      <c r="J322" t="s">
        <v>8338</v>
      </c>
      <c r="K322">
        <v>12</v>
      </c>
      <c r="L322" t="str">
        <f t="shared" si="14"/>
        <v>GuadalupeAntioquiaTeleantioquia12</v>
      </c>
      <c r="M322" t="str">
        <f t="shared" si="15"/>
        <v>GuadalupeAntioquiaTeleantioquia</v>
      </c>
      <c r="N322" t="s">
        <v>1351</v>
      </c>
    </row>
    <row r="323" spans="1:14" x14ac:dyDescent="0.25">
      <c r="A323">
        <v>5315</v>
      </c>
      <c r="B323" t="s">
        <v>277</v>
      </c>
      <c r="C323" t="s">
        <v>669</v>
      </c>
      <c r="E323">
        <v>40</v>
      </c>
      <c r="F323" t="s">
        <v>8341</v>
      </c>
      <c r="G323" t="s">
        <v>750</v>
      </c>
      <c r="H323" t="str">
        <f>INDEX(referencias!$Q$1:$Q$34,MATCH('Registro de Frecuencias TV'!G323,referencias!$R$1:$R$34,0),1)</f>
        <v>RCN TV S.A.</v>
      </c>
      <c r="I323" t="s">
        <v>513</v>
      </c>
      <c r="J323" t="s">
        <v>8338</v>
      </c>
      <c r="K323">
        <v>40</v>
      </c>
      <c r="L323" t="str">
        <f t="shared" ref="L323:L386" si="16">_xlfn.CONCAT(TRIM(B323),TRIM(C323),TRIM(H323),TRIM(K323))</f>
        <v>GuadalupeAntioquiaRCN TV S.A.40</v>
      </c>
      <c r="M323" t="str">
        <f t="shared" ref="M323:M386" si="17">_xlfn.CONCAT(TRIM(B323),TRIM(C323),TRIM(H323))</f>
        <v>GuadalupeAntioquiaRCN TV S.A.</v>
      </c>
      <c r="N323" t="s">
        <v>1352</v>
      </c>
    </row>
    <row r="324" spans="1:14" x14ac:dyDescent="0.25">
      <c r="A324">
        <v>5315</v>
      </c>
      <c r="B324" t="s">
        <v>277</v>
      </c>
      <c r="C324" t="s">
        <v>669</v>
      </c>
      <c r="E324">
        <v>36</v>
      </c>
      <c r="F324" t="s">
        <v>8341</v>
      </c>
      <c r="G324" t="s">
        <v>723</v>
      </c>
      <c r="H324" t="str">
        <f>INDEX(referencias!$Q$1:$Q$34,MATCH('Registro de Frecuencias TV'!G324,referencias!$R$1:$R$34,0),1)</f>
        <v>Caracol TV S.A.</v>
      </c>
      <c r="I324" t="s">
        <v>513</v>
      </c>
      <c r="J324" t="s">
        <v>8338</v>
      </c>
      <c r="K324">
        <v>36</v>
      </c>
      <c r="L324" t="str">
        <f t="shared" si="16"/>
        <v>GuadalupeAntioquiaCaracol TV S.A.36</v>
      </c>
      <c r="M324" t="str">
        <f t="shared" si="17"/>
        <v>GuadalupeAntioquiaCaracol TV S.A.</v>
      </c>
      <c r="N324" t="s">
        <v>1353</v>
      </c>
    </row>
    <row r="325" spans="1:14" x14ac:dyDescent="0.25">
      <c r="A325">
        <v>5318</v>
      </c>
      <c r="B325" t="s">
        <v>447</v>
      </c>
      <c r="C325" t="s">
        <v>669</v>
      </c>
      <c r="F325" t="s">
        <v>8337</v>
      </c>
      <c r="G325" t="s">
        <v>420</v>
      </c>
      <c r="H325" t="str">
        <f>INDEX(referencias!$Q$1:$Q$34,MATCH('Registro de Frecuencias TV'!G325,referencias!$R$1:$R$34,0),1)</f>
        <v>Canal Uno</v>
      </c>
      <c r="J325" t="s">
        <v>8338</v>
      </c>
      <c r="K325">
        <v>24</v>
      </c>
      <c r="L325" t="str">
        <f t="shared" si="16"/>
        <v>GuarneAntioquiaCanal Uno24</v>
      </c>
      <c r="M325" t="str">
        <f t="shared" si="17"/>
        <v>GuarneAntioquiaCanal Uno</v>
      </c>
      <c r="N325" t="s">
        <v>1355</v>
      </c>
    </row>
    <row r="326" spans="1:14" x14ac:dyDescent="0.25">
      <c r="A326">
        <v>5318</v>
      </c>
      <c r="B326" t="s">
        <v>447</v>
      </c>
      <c r="C326" t="s">
        <v>669</v>
      </c>
      <c r="F326" t="s">
        <v>8337</v>
      </c>
      <c r="G326" t="s">
        <v>703</v>
      </c>
      <c r="H326" t="str">
        <f>INDEX(referencias!$Q$1:$Q$34,MATCH('Registro de Frecuencias TV'!G326,referencias!$R$1:$R$34,0),1)</f>
        <v>C.Institucional</v>
      </c>
      <c r="J326" t="s">
        <v>8338</v>
      </c>
      <c r="K326">
        <v>26</v>
      </c>
      <c r="L326" t="str">
        <f t="shared" si="16"/>
        <v>GuarneAntioquiaC.Institucional26</v>
      </c>
      <c r="M326" t="str">
        <f t="shared" si="17"/>
        <v>GuarneAntioquiaC.Institucional</v>
      </c>
      <c r="N326" t="s">
        <v>1357</v>
      </c>
    </row>
    <row r="327" spans="1:14" x14ac:dyDescent="0.25">
      <c r="A327">
        <v>5318</v>
      </c>
      <c r="B327" t="s">
        <v>447</v>
      </c>
      <c r="C327" t="s">
        <v>669</v>
      </c>
      <c r="F327" t="s">
        <v>8337</v>
      </c>
      <c r="G327" t="s">
        <v>188</v>
      </c>
      <c r="H327" t="str">
        <f>INDEX(referencias!$Q$1:$Q$34,MATCH('Registro de Frecuencias TV'!G327,referencias!$R$1:$R$34,0),1)</f>
        <v>Señal Colombia</v>
      </c>
      <c r="J327" t="s">
        <v>8338</v>
      </c>
      <c r="K327">
        <v>30</v>
      </c>
      <c r="L327" t="str">
        <f t="shared" si="16"/>
        <v>GuarneAntioquiaSeñal Colombia30</v>
      </c>
      <c r="M327" t="str">
        <f t="shared" si="17"/>
        <v>GuarneAntioquiaSeñal Colombia</v>
      </c>
      <c r="N327" t="s">
        <v>1359</v>
      </c>
    </row>
    <row r="328" spans="1:14" x14ac:dyDescent="0.25">
      <c r="A328">
        <v>5318</v>
      </c>
      <c r="B328" t="s">
        <v>447</v>
      </c>
      <c r="C328" t="s">
        <v>669</v>
      </c>
      <c r="E328">
        <v>12</v>
      </c>
      <c r="F328" t="s">
        <v>8339</v>
      </c>
      <c r="G328" t="s">
        <v>422</v>
      </c>
      <c r="H328" t="str">
        <f>INDEX(referencias!$Q$1:$Q$34,MATCH('Registro de Frecuencias TV'!G328,referencias!$R$1:$R$34,0),1)</f>
        <v>Teleantioquia</v>
      </c>
      <c r="I328" t="s">
        <v>8377</v>
      </c>
      <c r="J328" t="s">
        <v>8338</v>
      </c>
      <c r="K328">
        <v>12</v>
      </c>
      <c r="L328" t="str">
        <f t="shared" si="16"/>
        <v>GuarneAntioquiaTeleantioquia12</v>
      </c>
      <c r="M328" t="str">
        <f t="shared" si="17"/>
        <v>GuarneAntioquiaTeleantioquia</v>
      </c>
      <c r="N328" t="s">
        <v>1361</v>
      </c>
    </row>
    <row r="329" spans="1:14" x14ac:dyDescent="0.25">
      <c r="A329">
        <v>5318</v>
      </c>
      <c r="B329" t="s">
        <v>447</v>
      </c>
      <c r="C329" t="s">
        <v>669</v>
      </c>
      <c r="E329">
        <v>32</v>
      </c>
      <c r="F329" t="s">
        <v>8341</v>
      </c>
      <c r="G329" t="s">
        <v>750</v>
      </c>
      <c r="H329" t="str">
        <f>INDEX(referencias!$Q$1:$Q$34,MATCH('Registro de Frecuencias TV'!G329,referencias!$R$1:$R$34,0),1)</f>
        <v>RCN TV S.A.</v>
      </c>
      <c r="I329" t="s">
        <v>8378</v>
      </c>
      <c r="J329" t="s">
        <v>8338</v>
      </c>
      <c r="K329">
        <v>32</v>
      </c>
      <c r="L329" t="str">
        <f t="shared" si="16"/>
        <v>GuarneAntioquiaRCN TV S.A.32</v>
      </c>
      <c r="M329" t="str">
        <f t="shared" si="17"/>
        <v>GuarneAntioquiaRCN TV S.A.</v>
      </c>
      <c r="N329" t="s">
        <v>1363</v>
      </c>
    </row>
    <row r="330" spans="1:14" x14ac:dyDescent="0.25">
      <c r="A330">
        <v>5318</v>
      </c>
      <c r="B330" t="s">
        <v>447</v>
      </c>
      <c r="C330" t="s">
        <v>669</v>
      </c>
      <c r="E330">
        <v>36</v>
      </c>
      <c r="F330" t="s">
        <v>8341</v>
      </c>
      <c r="G330" t="s">
        <v>723</v>
      </c>
      <c r="H330" t="str">
        <f>INDEX(referencias!$Q$1:$Q$34,MATCH('Registro de Frecuencias TV'!G330,referencias!$R$1:$R$34,0),1)</f>
        <v>Caracol TV S.A.</v>
      </c>
      <c r="I330" t="s">
        <v>8378</v>
      </c>
      <c r="J330" t="s">
        <v>8338</v>
      </c>
      <c r="K330">
        <v>36</v>
      </c>
      <c r="L330" t="str">
        <f t="shared" si="16"/>
        <v>GuarneAntioquiaCaracol TV S.A.36</v>
      </c>
      <c r="M330" t="str">
        <f t="shared" si="17"/>
        <v>GuarneAntioquiaCaracol TV S.A.</v>
      </c>
      <c r="N330" t="s">
        <v>1365</v>
      </c>
    </row>
    <row r="331" spans="1:14" x14ac:dyDescent="0.25">
      <c r="A331">
        <v>5321</v>
      </c>
      <c r="B331" t="s">
        <v>1514</v>
      </c>
      <c r="C331" t="s">
        <v>669</v>
      </c>
      <c r="E331">
        <v>4</v>
      </c>
      <c r="F331" t="s">
        <v>8337</v>
      </c>
      <c r="G331" t="s">
        <v>420</v>
      </c>
      <c r="H331" t="str">
        <f>INDEX(referencias!$Q$1:$Q$34,MATCH('Registro de Frecuencias TV'!G331,referencias!$R$1:$R$34,0),1)</f>
        <v>Canal Uno</v>
      </c>
      <c r="I331" t="s">
        <v>330</v>
      </c>
      <c r="J331" t="s">
        <v>8338</v>
      </c>
      <c r="K331">
        <v>24</v>
      </c>
      <c r="L331" t="str">
        <f t="shared" si="16"/>
        <v>GuatapéAntioquiaCanal Uno24</v>
      </c>
      <c r="M331" t="str">
        <f t="shared" si="17"/>
        <v>GuatapéAntioquiaCanal Uno</v>
      </c>
      <c r="N331" t="s">
        <v>1366</v>
      </c>
    </row>
    <row r="332" spans="1:14" x14ac:dyDescent="0.25">
      <c r="A332">
        <v>5321</v>
      </c>
      <c r="B332" t="s">
        <v>1514</v>
      </c>
      <c r="C332" t="s">
        <v>669</v>
      </c>
      <c r="E332">
        <v>13</v>
      </c>
      <c r="F332" t="s">
        <v>8337</v>
      </c>
      <c r="G332" t="s">
        <v>703</v>
      </c>
      <c r="H332" t="str">
        <f>INDEX(referencias!$Q$1:$Q$34,MATCH('Registro de Frecuencias TV'!G332,referencias!$R$1:$R$34,0),1)</f>
        <v>C.Institucional</v>
      </c>
      <c r="I332" t="s">
        <v>330</v>
      </c>
      <c r="J332" t="s">
        <v>8338</v>
      </c>
      <c r="K332">
        <v>26</v>
      </c>
      <c r="L332" t="str">
        <f t="shared" si="16"/>
        <v>GuatapéAntioquiaC.Institucional26</v>
      </c>
      <c r="M332" t="str">
        <f t="shared" si="17"/>
        <v>GuatapéAntioquiaC.Institucional</v>
      </c>
      <c r="N332" t="s">
        <v>1368</v>
      </c>
    </row>
    <row r="333" spans="1:14" x14ac:dyDescent="0.25">
      <c r="A333">
        <v>5321</v>
      </c>
      <c r="B333" t="s">
        <v>1514</v>
      </c>
      <c r="C333" t="s">
        <v>669</v>
      </c>
      <c r="E333">
        <v>24</v>
      </c>
      <c r="F333" t="s">
        <v>8337</v>
      </c>
      <c r="G333" t="s">
        <v>188</v>
      </c>
      <c r="H333" t="str">
        <f>INDEX(referencias!$Q$1:$Q$34,MATCH('Registro de Frecuencias TV'!G333,referencias!$R$1:$R$34,0),1)</f>
        <v>Señal Colombia</v>
      </c>
      <c r="I333" t="s">
        <v>330</v>
      </c>
      <c r="J333" t="s">
        <v>8338</v>
      </c>
      <c r="K333">
        <v>30</v>
      </c>
      <c r="L333" t="str">
        <f t="shared" si="16"/>
        <v>GuatapéAntioquiaSeñal Colombia30</v>
      </c>
      <c r="M333" t="str">
        <f t="shared" si="17"/>
        <v>GuatapéAntioquiaSeñal Colombia</v>
      </c>
      <c r="N333" t="s">
        <v>1369</v>
      </c>
    </row>
    <row r="334" spans="1:14" x14ac:dyDescent="0.25">
      <c r="A334">
        <v>5321</v>
      </c>
      <c r="B334" t="s">
        <v>1514</v>
      </c>
      <c r="C334" t="s">
        <v>669</v>
      </c>
      <c r="E334">
        <v>5</v>
      </c>
      <c r="F334" t="s">
        <v>8339</v>
      </c>
      <c r="G334" t="s">
        <v>422</v>
      </c>
      <c r="H334" t="str">
        <f>INDEX(referencias!$Q$1:$Q$34,MATCH('Registro de Frecuencias TV'!G334,referencias!$R$1:$R$34,0),1)</f>
        <v>Teleantioquia</v>
      </c>
      <c r="I334" t="s">
        <v>8340</v>
      </c>
      <c r="J334" t="s">
        <v>8338</v>
      </c>
      <c r="K334">
        <v>12</v>
      </c>
      <c r="L334" t="str">
        <f t="shared" si="16"/>
        <v>GuatapéAntioquiaTeleantioquia12</v>
      </c>
      <c r="M334" t="str">
        <f t="shared" si="17"/>
        <v>GuatapéAntioquiaTeleantioquia</v>
      </c>
      <c r="N334" t="s">
        <v>1370</v>
      </c>
    </row>
    <row r="335" spans="1:14" x14ac:dyDescent="0.25">
      <c r="A335">
        <v>5321</v>
      </c>
      <c r="B335" t="s">
        <v>1514</v>
      </c>
      <c r="C335" t="s">
        <v>669</v>
      </c>
      <c r="E335">
        <v>9</v>
      </c>
      <c r="F335" t="s">
        <v>8341</v>
      </c>
      <c r="G335" t="s">
        <v>750</v>
      </c>
      <c r="H335" t="str">
        <f>INDEX(referencias!$Q$1:$Q$34,MATCH('Registro de Frecuencias TV'!G335,referencias!$R$1:$R$34,0),1)</f>
        <v>RCN TV S.A.</v>
      </c>
      <c r="I335" t="s">
        <v>330</v>
      </c>
      <c r="J335" t="s">
        <v>8338</v>
      </c>
      <c r="K335">
        <v>32</v>
      </c>
      <c r="L335" t="str">
        <f t="shared" si="16"/>
        <v>GuatapéAntioquiaRCN TV S.A.32</v>
      </c>
      <c r="M335" t="str">
        <f t="shared" si="17"/>
        <v>GuatapéAntioquiaRCN TV S.A.</v>
      </c>
      <c r="N335" t="s">
        <v>1371</v>
      </c>
    </row>
    <row r="336" spans="1:14" x14ac:dyDescent="0.25">
      <c r="A336">
        <v>5321</v>
      </c>
      <c r="B336" t="s">
        <v>1514</v>
      </c>
      <c r="C336" t="s">
        <v>669</v>
      </c>
      <c r="E336">
        <v>7</v>
      </c>
      <c r="F336" t="s">
        <v>8341</v>
      </c>
      <c r="G336" t="s">
        <v>723</v>
      </c>
      <c r="H336" t="str">
        <f>INDEX(referencias!$Q$1:$Q$34,MATCH('Registro de Frecuencias TV'!G336,referencias!$R$1:$R$34,0),1)</f>
        <v>Caracol TV S.A.</v>
      </c>
      <c r="I336" t="s">
        <v>330</v>
      </c>
      <c r="J336" t="s">
        <v>8338</v>
      </c>
      <c r="K336">
        <v>36</v>
      </c>
      <c r="L336" t="str">
        <f t="shared" si="16"/>
        <v>GuatapéAntioquiaCaracol TV S.A.36</v>
      </c>
      <c r="M336" t="str">
        <f t="shared" si="17"/>
        <v>GuatapéAntioquiaCaracol TV S.A.</v>
      </c>
      <c r="N336" t="s">
        <v>1373</v>
      </c>
    </row>
    <row r="337" spans="1:14" x14ac:dyDescent="0.25">
      <c r="A337">
        <v>5347</v>
      </c>
      <c r="B337" t="s">
        <v>281</v>
      </c>
      <c r="C337" t="s">
        <v>669</v>
      </c>
      <c r="E337">
        <v>24</v>
      </c>
      <c r="F337" t="s">
        <v>8337</v>
      </c>
      <c r="G337" t="s">
        <v>420</v>
      </c>
      <c r="H337" t="str">
        <f>INDEX(referencias!$Q$1:$Q$34,MATCH('Registro de Frecuencias TV'!G337,referencias!$R$1:$R$34,0),1)</f>
        <v>Canal Uno</v>
      </c>
      <c r="I337" t="s">
        <v>281</v>
      </c>
      <c r="J337" t="s">
        <v>8338</v>
      </c>
      <c r="K337">
        <v>24</v>
      </c>
      <c r="L337" t="str">
        <f t="shared" si="16"/>
        <v>HeliconiaAntioquiaCanal Uno24</v>
      </c>
      <c r="M337" t="str">
        <f t="shared" si="17"/>
        <v>HeliconiaAntioquiaCanal Uno</v>
      </c>
      <c r="N337" t="s">
        <v>1375</v>
      </c>
    </row>
    <row r="338" spans="1:14" x14ac:dyDescent="0.25">
      <c r="A338">
        <v>5347</v>
      </c>
      <c r="B338" t="s">
        <v>281</v>
      </c>
      <c r="C338" t="s">
        <v>669</v>
      </c>
      <c r="E338">
        <v>26</v>
      </c>
      <c r="F338" t="s">
        <v>8337</v>
      </c>
      <c r="G338" t="s">
        <v>703</v>
      </c>
      <c r="H338" t="str">
        <f>INDEX(referencias!$Q$1:$Q$34,MATCH('Registro de Frecuencias TV'!G338,referencias!$R$1:$R$34,0),1)</f>
        <v>C.Institucional</v>
      </c>
      <c r="I338" t="s">
        <v>281</v>
      </c>
      <c r="J338" t="s">
        <v>8338</v>
      </c>
      <c r="K338">
        <v>26</v>
      </c>
      <c r="L338" t="str">
        <f t="shared" si="16"/>
        <v>HeliconiaAntioquiaC.Institucional26</v>
      </c>
      <c r="M338" t="str">
        <f t="shared" si="17"/>
        <v>HeliconiaAntioquiaC.Institucional</v>
      </c>
      <c r="N338" t="s">
        <v>1377</v>
      </c>
    </row>
    <row r="339" spans="1:14" x14ac:dyDescent="0.25">
      <c r="A339">
        <v>5347</v>
      </c>
      <c r="B339" t="s">
        <v>281</v>
      </c>
      <c r="C339" t="s">
        <v>669</v>
      </c>
      <c r="E339">
        <v>30</v>
      </c>
      <c r="F339" t="s">
        <v>8337</v>
      </c>
      <c r="G339" t="s">
        <v>188</v>
      </c>
      <c r="H339" t="str">
        <f>INDEX(referencias!$Q$1:$Q$34,MATCH('Registro de Frecuencias TV'!G339,referencias!$R$1:$R$34,0),1)</f>
        <v>Señal Colombia</v>
      </c>
      <c r="I339" t="s">
        <v>281</v>
      </c>
      <c r="J339" t="s">
        <v>8338</v>
      </c>
      <c r="K339">
        <v>30</v>
      </c>
      <c r="L339" t="str">
        <f t="shared" si="16"/>
        <v>HeliconiaAntioquiaSeñal Colombia30</v>
      </c>
      <c r="M339" t="str">
        <f t="shared" si="17"/>
        <v>HeliconiaAntioquiaSeñal Colombia</v>
      </c>
      <c r="N339" t="s">
        <v>1379</v>
      </c>
    </row>
    <row r="340" spans="1:14" x14ac:dyDescent="0.25">
      <c r="A340">
        <v>5347</v>
      </c>
      <c r="B340" t="s">
        <v>281</v>
      </c>
      <c r="C340" t="s">
        <v>669</v>
      </c>
      <c r="E340">
        <v>12</v>
      </c>
      <c r="F340" t="s">
        <v>8339</v>
      </c>
      <c r="G340" t="s">
        <v>422</v>
      </c>
      <c r="H340" t="str">
        <f>INDEX(referencias!$Q$1:$Q$34,MATCH('Registro de Frecuencias TV'!G340,referencias!$R$1:$R$34,0),1)</f>
        <v>Teleantioquia</v>
      </c>
      <c r="I340" t="s">
        <v>8379</v>
      </c>
      <c r="J340" t="s">
        <v>8338</v>
      </c>
      <c r="K340">
        <v>12</v>
      </c>
      <c r="L340" t="str">
        <f t="shared" si="16"/>
        <v>HeliconiaAntioquiaTeleantioquia12</v>
      </c>
      <c r="M340" t="str">
        <f t="shared" si="17"/>
        <v>HeliconiaAntioquiaTeleantioquia</v>
      </c>
      <c r="N340" t="s">
        <v>1381</v>
      </c>
    </row>
    <row r="341" spans="1:14" x14ac:dyDescent="0.25">
      <c r="A341">
        <v>5347</v>
      </c>
      <c r="B341" t="s">
        <v>281</v>
      </c>
      <c r="C341" t="s">
        <v>669</v>
      </c>
      <c r="F341" t="s">
        <v>8341</v>
      </c>
      <c r="G341" t="s">
        <v>750</v>
      </c>
      <c r="H341" t="str">
        <f>INDEX(referencias!$Q$1:$Q$34,MATCH('Registro de Frecuencias TV'!G341,referencias!$R$1:$R$34,0),1)</f>
        <v>RCN TV S.A.</v>
      </c>
      <c r="J341" t="s">
        <v>8338</v>
      </c>
      <c r="K341">
        <v>32</v>
      </c>
      <c r="L341" t="str">
        <f t="shared" si="16"/>
        <v>HeliconiaAntioquiaRCN TV S.A.32</v>
      </c>
      <c r="M341" t="str">
        <f t="shared" si="17"/>
        <v>HeliconiaAntioquiaRCN TV S.A.</v>
      </c>
      <c r="N341" t="s">
        <v>1382</v>
      </c>
    </row>
    <row r="342" spans="1:14" x14ac:dyDescent="0.25">
      <c r="A342">
        <v>5347</v>
      </c>
      <c r="B342" t="s">
        <v>281</v>
      </c>
      <c r="C342" t="s">
        <v>669</v>
      </c>
      <c r="F342" t="s">
        <v>8341</v>
      </c>
      <c r="G342" t="s">
        <v>723</v>
      </c>
      <c r="H342" t="str">
        <f>INDEX(referencias!$Q$1:$Q$34,MATCH('Registro de Frecuencias TV'!G342,referencias!$R$1:$R$34,0),1)</f>
        <v>Caracol TV S.A.</v>
      </c>
      <c r="J342" t="s">
        <v>8338</v>
      </c>
      <c r="K342">
        <v>36</v>
      </c>
      <c r="L342" t="str">
        <f t="shared" si="16"/>
        <v>HeliconiaAntioquiaCaracol TV S.A.36</v>
      </c>
      <c r="M342" t="str">
        <f t="shared" si="17"/>
        <v>HeliconiaAntioquiaCaracol TV S.A.</v>
      </c>
      <c r="N342" t="s">
        <v>1384</v>
      </c>
    </row>
    <row r="343" spans="1:14" x14ac:dyDescent="0.25">
      <c r="A343">
        <v>5353</v>
      </c>
      <c r="B343" t="s">
        <v>448</v>
      </c>
      <c r="C343" t="s">
        <v>669</v>
      </c>
      <c r="F343" t="s">
        <v>8337</v>
      </c>
      <c r="G343" t="s">
        <v>420</v>
      </c>
      <c r="H343" t="str">
        <f>INDEX(referencias!$Q$1:$Q$34,MATCH('Registro de Frecuencias TV'!G343,referencias!$R$1:$R$34,0),1)</f>
        <v>Canal Uno</v>
      </c>
      <c r="J343" t="s">
        <v>8338</v>
      </c>
      <c r="K343">
        <v>24</v>
      </c>
      <c r="L343" t="str">
        <f t="shared" si="16"/>
        <v>HispaniaAntioquiaCanal Uno24</v>
      </c>
      <c r="M343" t="str">
        <f t="shared" si="17"/>
        <v>HispaniaAntioquiaCanal Uno</v>
      </c>
      <c r="N343" t="s">
        <v>1386</v>
      </c>
    </row>
    <row r="344" spans="1:14" x14ac:dyDescent="0.25">
      <c r="A344">
        <v>5353</v>
      </c>
      <c r="B344" t="s">
        <v>448</v>
      </c>
      <c r="C344" t="s">
        <v>669</v>
      </c>
      <c r="F344" t="s">
        <v>8337</v>
      </c>
      <c r="G344" t="s">
        <v>703</v>
      </c>
      <c r="H344" t="str">
        <f>INDEX(referencias!$Q$1:$Q$34,MATCH('Registro de Frecuencias TV'!G344,referencias!$R$1:$R$34,0),1)</f>
        <v>C.Institucional</v>
      </c>
      <c r="J344" t="s">
        <v>8338</v>
      </c>
      <c r="K344">
        <v>26</v>
      </c>
      <c r="L344" t="str">
        <f t="shared" si="16"/>
        <v>HispaniaAntioquiaC.Institucional26</v>
      </c>
      <c r="M344" t="str">
        <f t="shared" si="17"/>
        <v>HispaniaAntioquiaC.Institucional</v>
      </c>
      <c r="N344" t="s">
        <v>1388</v>
      </c>
    </row>
    <row r="345" spans="1:14" x14ac:dyDescent="0.25">
      <c r="A345">
        <v>5353</v>
      </c>
      <c r="B345" t="s">
        <v>448</v>
      </c>
      <c r="C345" t="s">
        <v>669</v>
      </c>
      <c r="F345" t="s">
        <v>8337</v>
      </c>
      <c r="G345" t="s">
        <v>188</v>
      </c>
      <c r="H345" t="str">
        <f>INDEX(referencias!$Q$1:$Q$34,MATCH('Registro de Frecuencias TV'!G345,referencias!$R$1:$R$34,0),1)</f>
        <v>Señal Colombia</v>
      </c>
      <c r="J345" t="s">
        <v>8338</v>
      </c>
      <c r="K345">
        <v>30</v>
      </c>
      <c r="L345" t="str">
        <f t="shared" si="16"/>
        <v>HispaniaAntioquiaSeñal Colombia30</v>
      </c>
      <c r="M345" t="str">
        <f t="shared" si="17"/>
        <v>HispaniaAntioquiaSeñal Colombia</v>
      </c>
      <c r="N345" t="s">
        <v>1390</v>
      </c>
    </row>
    <row r="346" spans="1:14" x14ac:dyDescent="0.25">
      <c r="A346">
        <v>5353</v>
      </c>
      <c r="B346" t="s">
        <v>448</v>
      </c>
      <c r="C346" t="s">
        <v>669</v>
      </c>
      <c r="E346">
        <v>34</v>
      </c>
      <c r="F346" t="s">
        <v>8339</v>
      </c>
      <c r="G346" t="s">
        <v>422</v>
      </c>
      <c r="H346" t="str">
        <f>INDEX(referencias!$Q$1:$Q$34,MATCH('Registro de Frecuencias TV'!G346,referencias!$R$1:$R$34,0),1)</f>
        <v>Teleantioquia</v>
      </c>
      <c r="I346" t="s">
        <v>8380</v>
      </c>
      <c r="J346" t="s">
        <v>8338</v>
      </c>
      <c r="K346">
        <v>34</v>
      </c>
      <c r="L346" t="str">
        <f t="shared" si="16"/>
        <v>HispaniaAntioquiaTeleantioquia34</v>
      </c>
      <c r="M346" t="str">
        <f t="shared" si="17"/>
        <v>HispaniaAntioquiaTeleantioquia</v>
      </c>
      <c r="N346" t="s">
        <v>1392</v>
      </c>
    </row>
    <row r="347" spans="1:14" x14ac:dyDescent="0.25">
      <c r="A347">
        <v>5353</v>
      </c>
      <c r="B347" t="s">
        <v>448</v>
      </c>
      <c r="C347" t="s">
        <v>669</v>
      </c>
      <c r="F347" t="s">
        <v>8341</v>
      </c>
      <c r="G347" t="s">
        <v>750</v>
      </c>
      <c r="H347" t="str">
        <f>INDEX(referencias!$Q$1:$Q$34,MATCH('Registro de Frecuencias TV'!G347,referencias!$R$1:$R$34,0),1)</f>
        <v>RCN TV S.A.</v>
      </c>
      <c r="J347" t="s">
        <v>8338</v>
      </c>
      <c r="K347">
        <v>32</v>
      </c>
      <c r="L347" t="str">
        <f t="shared" si="16"/>
        <v>HispaniaAntioquiaRCN TV S.A.32</v>
      </c>
      <c r="M347" t="str">
        <f t="shared" si="17"/>
        <v>HispaniaAntioquiaRCN TV S.A.</v>
      </c>
      <c r="N347" t="s">
        <v>1394</v>
      </c>
    </row>
    <row r="348" spans="1:14" x14ac:dyDescent="0.25">
      <c r="A348">
        <v>5353</v>
      </c>
      <c r="B348" t="s">
        <v>448</v>
      </c>
      <c r="C348" t="s">
        <v>669</v>
      </c>
      <c r="F348" t="s">
        <v>8341</v>
      </c>
      <c r="G348" t="s">
        <v>723</v>
      </c>
      <c r="H348" t="str">
        <f>INDEX(referencias!$Q$1:$Q$34,MATCH('Registro de Frecuencias TV'!G348,referencias!$R$1:$R$34,0),1)</f>
        <v>Caracol TV S.A.</v>
      </c>
      <c r="J348" t="s">
        <v>8338</v>
      </c>
      <c r="K348">
        <v>36</v>
      </c>
      <c r="L348" t="str">
        <f t="shared" si="16"/>
        <v>HispaniaAntioquiaCaracol TV S.A.36</v>
      </c>
      <c r="M348" t="str">
        <f t="shared" si="17"/>
        <v>HispaniaAntioquiaCaracol TV S.A.</v>
      </c>
      <c r="N348" t="s">
        <v>1396</v>
      </c>
    </row>
    <row r="349" spans="1:14" x14ac:dyDescent="0.25">
      <c r="A349">
        <v>5360</v>
      </c>
      <c r="B349" t="s">
        <v>1573</v>
      </c>
      <c r="C349" t="s">
        <v>669</v>
      </c>
      <c r="E349">
        <v>8</v>
      </c>
      <c r="F349" t="s">
        <v>8337</v>
      </c>
      <c r="G349" t="s">
        <v>420</v>
      </c>
      <c r="H349" t="str">
        <f>INDEX(referencias!$Q$1:$Q$34,MATCH('Registro de Frecuencias TV'!G349,referencias!$R$1:$R$34,0),1)</f>
        <v>Canal Uno</v>
      </c>
      <c r="I349" t="s">
        <v>284</v>
      </c>
      <c r="J349" t="s">
        <v>8338</v>
      </c>
      <c r="K349">
        <v>8</v>
      </c>
      <c r="L349" t="str">
        <f t="shared" si="16"/>
        <v>ItaguiAntioquiaCanal Uno8</v>
      </c>
      <c r="M349" t="str">
        <f t="shared" si="17"/>
        <v>ItaguiAntioquiaCanal Uno</v>
      </c>
      <c r="N349" t="s">
        <v>1398</v>
      </c>
    </row>
    <row r="350" spans="1:14" x14ac:dyDescent="0.25">
      <c r="A350">
        <v>5360</v>
      </c>
      <c r="B350" t="s">
        <v>1573</v>
      </c>
      <c r="C350" t="s">
        <v>669</v>
      </c>
      <c r="E350">
        <v>10</v>
      </c>
      <c r="F350" t="s">
        <v>8337</v>
      </c>
      <c r="G350" t="s">
        <v>703</v>
      </c>
      <c r="H350" t="str">
        <f>INDEX(referencias!$Q$1:$Q$34,MATCH('Registro de Frecuencias TV'!G350,referencias!$R$1:$R$34,0),1)</f>
        <v>C.Institucional</v>
      </c>
      <c r="I350" t="s">
        <v>284</v>
      </c>
      <c r="J350" t="s">
        <v>8338</v>
      </c>
      <c r="K350">
        <v>10</v>
      </c>
      <c r="L350" t="str">
        <f t="shared" si="16"/>
        <v>ItaguiAntioquiaC.Institucional10</v>
      </c>
      <c r="M350" t="str">
        <f t="shared" si="17"/>
        <v>ItaguiAntioquiaC.Institucional</v>
      </c>
      <c r="N350" t="s">
        <v>1400</v>
      </c>
    </row>
    <row r="351" spans="1:14" x14ac:dyDescent="0.25">
      <c r="A351">
        <v>5360</v>
      </c>
      <c r="B351" t="s">
        <v>1573</v>
      </c>
      <c r="C351" t="s">
        <v>669</v>
      </c>
      <c r="E351">
        <v>48</v>
      </c>
      <c r="F351" t="s">
        <v>8337</v>
      </c>
      <c r="G351" t="s">
        <v>188</v>
      </c>
      <c r="H351" t="str">
        <f>INDEX(referencias!$Q$1:$Q$34,MATCH('Registro de Frecuencias TV'!G351,referencias!$R$1:$R$34,0),1)</f>
        <v>Señal Colombia</v>
      </c>
      <c r="I351" t="s">
        <v>284</v>
      </c>
      <c r="J351" t="s">
        <v>8338</v>
      </c>
      <c r="K351">
        <v>48</v>
      </c>
      <c r="L351" t="str">
        <f t="shared" si="16"/>
        <v>ItaguiAntioquiaSeñal Colombia48</v>
      </c>
      <c r="M351" t="str">
        <f t="shared" si="17"/>
        <v>ItaguiAntioquiaSeñal Colombia</v>
      </c>
      <c r="N351" t="s">
        <v>1401</v>
      </c>
    </row>
    <row r="352" spans="1:14" x14ac:dyDescent="0.25">
      <c r="A352">
        <v>5360</v>
      </c>
      <c r="B352" t="s">
        <v>1573</v>
      </c>
      <c r="C352" t="s">
        <v>669</v>
      </c>
      <c r="E352">
        <v>12</v>
      </c>
      <c r="F352" t="s">
        <v>8339</v>
      </c>
      <c r="G352" t="s">
        <v>422</v>
      </c>
      <c r="H352" t="str">
        <f>INDEX(referencias!$Q$1:$Q$34,MATCH('Registro de Frecuencias TV'!G352,referencias!$R$1:$R$34,0),1)</f>
        <v>Teleantioquia</v>
      </c>
      <c r="I352" t="s">
        <v>8381</v>
      </c>
      <c r="J352" t="s">
        <v>8338</v>
      </c>
      <c r="K352">
        <v>12</v>
      </c>
      <c r="L352" t="str">
        <f t="shared" si="16"/>
        <v>ItaguiAntioquiaTeleantioquia12</v>
      </c>
      <c r="M352" t="str">
        <f t="shared" si="17"/>
        <v>ItaguiAntioquiaTeleantioquia</v>
      </c>
      <c r="N352" t="s">
        <v>1403</v>
      </c>
    </row>
    <row r="353" spans="1:14" x14ac:dyDescent="0.25">
      <c r="A353">
        <v>5360</v>
      </c>
      <c r="B353" t="s">
        <v>1573</v>
      </c>
      <c r="C353" t="s">
        <v>669</v>
      </c>
      <c r="E353">
        <v>3</v>
      </c>
      <c r="F353" t="s">
        <v>8341</v>
      </c>
      <c r="G353" t="s">
        <v>750</v>
      </c>
      <c r="H353" t="str">
        <f>INDEX(referencias!$Q$1:$Q$34,MATCH('Registro de Frecuencias TV'!G353,referencias!$R$1:$R$34,0),1)</f>
        <v>RCN TV S.A.</v>
      </c>
      <c r="I353" t="s">
        <v>581</v>
      </c>
      <c r="J353" t="s">
        <v>8338</v>
      </c>
      <c r="K353">
        <v>3</v>
      </c>
      <c r="L353" t="str">
        <f t="shared" si="16"/>
        <v>ItaguiAntioquiaRCN TV S.A.3</v>
      </c>
      <c r="M353" t="str">
        <f t="shared" si="17"/>
        <v>ItaguiAntioquiaRCN TV S.A.</v>
      </c>
      <c r="N353" t="s">
        <v>1405</v>
      </c>
    </row>
    <row r="354" spans="1:14" x14ac:dyDescent="0.25">
      <c r="A354">
        <v>5360</v>
      </c>
      <c r="B354" t="s">
        <v>1573</v>
      </c>
      <c r="C354" t="s">
        <v>669</v>
      </c>
      <c r="E354">
        <v>6</v>
      </c>
      <c r="F354" t="s">
        <v>8341</v>
      </c>
      <c r="G354" t="s">
        <v>723</v>
      </c>
      <c r="H354" t="str">
        <f>INDEX(referencias!$Q$1:$Q$34,MATCH('Registro de Frecuencias TV'!G354,referencias!$R$1:$R$34,0),1)</f>
        <v>Caracol TV S.A.</v>
      </c>
      <c r="I354" t="s">
        <v>581</v>
      </c>
      <c r="J354" t="s">
        <v>8338</v>
      </c>
      <c r="K354">
        <v>6</v>
      </c>
      <c r="L354" t="str">
        <f t="shared" si="16"/>
        <v>ItaguiAntioquiaCaracol TV S.A.6</v>
      </c>
      <c r="M354" t="str">
        <f t="shared" si="17"/>
        <v>ItaguiAntioquiaCaracol TV S.A.</v>
      </c>
      <c r="N354" t="s">
        <v>1407</v>
      </c>
    </row>
    <row r="355" spans="1:14" x14ac:dyDescent="0.25">
      <c r="A355">
        <v>5361</v>
      </c>
      <c r="B355" t="s">
        <v>285</v>
      </c>
      <c r="C355" t="s">
        <v>669</v>
      </c>
      <c r="E355">
        <v>24</v>
      </c>
      <c r="F355" t="s">
        <v>8337</v>
      </c>
      <c r="G355" t="s">
        <v>420</v>
      </c>
      <c r="H355" t="str">
        <f>INDEX(referencias!$Q$1:$Q$34,MATCH('Registro de Frecuencias TV'!G355,referencias!$R$1:$R$34,0),1)</f>
        <v>Canal Uno</v>
      </c>
      <c r="I355" t="s">
        <v>285</v>
      </c>
      <c r="J355" t="s">
        <v>8338</v>
      </c>
      <c r="K355">
        <v>24</v>
      </c>
      <c r="L355" t="str">
        <f t="shared" si="16"/>
        <v>ItuangoAntioquiaCanal Uno24</v>
      </c>
      <c r="M355" t="str">
        <f t="shared" si="17"/>
        <v>ItuangoAntioquiaCanal Uno</v>
      </c>
      <c r="N355" t="s">
        <v>1409</v>
      </c>
    </row>
    <row r="356" spans="1:14" x14ac:dyDescent="0.25">
      <c r="A356">
        <v>5361</v>
      </c>
      <c r="B356" t="s">
        <v>285</v>
      </c>
      <c r="C356" t="s">
        <v>669</v>
      </c>
      <c r="E356">
        <v>26</v>
      </c>
      <c r="F356" t="s">
        <v>8337</v>
      </c>
      <c r="G356" t="s">
        <v>703</v>
      </c>
      <c r="H356" t="str">
        <f>INDEX(referencias!$Q$1:$Q$34,MATCH('Registro de Frecuencias TV'!G356,referencias!$R$1:$R$34,0),1)</f>
        <v>C.Institucional</v>
      </c>
      <c r="I356" t="s">
        <v>285</v>
      </c>
      <c r="J356" t="s">
        <v>8338</v>
      </c>
      <c r="K356">
        <v>26</v>
      </c>
      <c r="L356" t="str">
        <f t="shared" si="16"/>
        <v>ItuangoAntioquiaC.Institucional26</v>
      </c>
      <c r="M356" t="str">
        <f t="shared" si="17"/>
        <v>ItuangoAntioquiaC.Institucional</v>
      </c>
      <c r="N356" t="s">
        <v>1411</v>
      </c>
    </row>
    <row r="357" spans="1:14" x14ac:dyDescent="0.25">
      <c r="A357">
        <v>5361</v>
      </c>
      <c r="B357" t="s">
        <v>285</v>
      </c>
      <c r="C357" t="s">
        <v>669</v>
      </c>
      <c r="E357">
        <v>30</v>
      </c>
      <c r="F357" t="s">
        <v>8337</v>
      </c>
      <c r="G357" t="s">
        <v>188</v>
      </c>
      <c r="H357" t="str">
        <f>INDEX(referencias!$Q$1:$Q$34,MATCH('Registro de Frecuencias TV'!G357,referencias!$R$1:$R$34,0),1)</f>
        <v>Señal Colombia</v>
      </c>
      <c r="I357" t="s">
        <v>285</v>
      </c>
      <c r="J357" t="s">
        <v>8338</v>
      </c>
      <c r="K357">
        <v>30</v>
      </c>
      <c r="L357" t="str">
        <f t="shared" si="16"/>
        <v>ItuangoAntioquiaSeñal Colombia30</v>
      </c>
      <c r="M357" t="str">
        <f t="shared" si="17"/>
        <v>ItuangoAntioquiaSeñal Colombia</v>
      </c>
      <c r="N357" t="s">
        <v>1413</v>
      </c>
    </row>
    <row r="358" spans="1:14" x14ac:dyDescent="0.25">
      <c r="A358">
        <v>5361</v>
      </c>
      <c r="B358" t="s">
        <v>285</v>
      </c>
      <c r="C358" t="s">
        <v>669</v>
      </c>
      <c r="E358">
        <v>12</v>
      </c>
      <c r="F358" t="s">
        <v>8339</v>
      </c>
      <c r="G358" t="s">
        <v>422</v>
      </c>
      <c r="H358" t="str">
        <f>INDEX(referencias!$Q$1:$Q$34,MATCH('Registro de Frecuencias TV'!G358,referencias!$R$1:$R$34,0),1)</f>
        <v>Teleantioquia</v>
      </c>
      <c r="I358" t="s">
        <v>8382</v>
      </c>
      <c r="J358" t="s">
        <v>8338</v>
      </c>
      <c r="K358">
        <v>12</v>
      </c>
      <c r="L358" t="str">
        <f t="shared" si="16"/>
        <v>ItuangoAntioquiaTeleantioquia12</v>
      </c>
      <c r="M358" t="str">
        <f t="shared" si="17"/>
        <v>ItuangoAntioquiaTeleantioquia</v>
      </c>
      <c r="N358" t="s">
        <v>1414</v>
      </c>
    </row>
    <row r="359" spans="1:14" x14ac:dyDescent="0.25">
      <c r="A359">
        <v>5361</v>
      </c>
      <c r="B359" t="s">
        <v>285</v>
      </c>
      <c r="C359" t="s">
        <v>669</v>
      </c>
      <c r="E359">
        <v>32</v>
      </c>
      <c r="F359" t="s">
        <v>8341</v>
      </c>
      <c r="G359" t="s">
        <v>750</v>
      </c>
      <c r="H359" t="str">
        <f>INDEX(referencias!$Q$1:$Q$34,MATCH('Registro de Frecuencias TV'!G359,referencias!$R$1:$R$34,0),1)</f>
        <v>RCN TV S.A.</v>
      </c>
      <c r="I359" t="s">
        <v>285</v>
      </c>
      <c r="J359" t="s">
        <v>8338</v>
      </c>
      <c r="K359">
        <v>32</v>
      </c>
      <c r="L359" t="str">
        <f t="shared" si="16"/>
        <v>ItuangoAntioquiaRCN TV S.A.32</v>
      </c>
      <c r="M359" t="str">
        <f t="shared" si="17"/>
        <v>ItuangoAntioquiaRCN TV S.A.</v>
      </c>
      <c r="N359" t="s">
        <v>1416</v>
      </c>
    </row>
    <row r="360" spans="1:14" x14ac:dyDescent="0.25">
      <c r="A360">
        <v>5361</v>
      </c>
      <c r="B360" t="s">
        <v>285</v>
      </c>
      <c r="C360" t="s">
        <v>669</v>
      </c>
      <c r="E360">
        <v>36</v>
      </c>
      <c r="F360" t="s">
        <v>8341</v>
      </c>
      <c r="G360" t="s">
        <v>723</v>
      </c>
      <c r="H360" t="str">
        <f>INDEX(referencias!$Q$1:$Q$34,MATCH('Registro de Frecuencias TV'!G360,referencias!$R$1:$R$34,0),1)</f>
        <v>Caracol TV S.A.</v>
      </c>
      <c r="I360" t="s">
        <v>285</v>
      </c>
      <c r="J360" t="s">
        <v>8338</v>
      </c>
      <c r="K360">
        <v>36</v>
      </c>
      <c r="L360" t="str">
        <f t="shared" si="16"/>
        <v>ItuangoAntioquiaCaracol TV S.A.36</v>
      </c>
      <c r="M360" t="str">
        <f t="shared" si="17"/>
        <v>ItuangoAntioquiaCaracol TV S.A.</v>
      </c>
      <c r="N360" t="s">
        <v>1418</v>
      </c>
    </row>
    <row r="361" spans="1:14" x14ac:dyDescent="0.25">
      <c r="A361">
        <v>5364</v>
      </c>
      <c r="B361" t="s">
        <v>287</v>
      </c>
      <c r="C361" t="s">
        <v>669</v>
      </c>
      <c r="E361">
        <v>8</v>
      </c>
      <c r="F361" t="s">
        <v>8337</v>
      </c>
      <c r="G361" t="s">
        <v>420</v>
      </c>
      <c r="H361" t="str">
        <f>INDEX(referencias!$Q$1:$Q$34,MATCH('Registro de Frecuencias TV'!G361,referencias!$R$1:$R$34,0),1)</f>
        <v>Canal Uno</v>
      </c>
      <c r="I361" t="s">
        <v>287</v>
      </c>
      <c r="J361" t="s">
        <v>8338</v>
      </c>
      <c r="K361">
        <v>8</v>
      </c>
      <c r="L361" t="str">
        <f t="shared" si="16"/>
        <v>JardínAntioquiaCanal Uno8</v>
      </c>
      <c r="M361" t="str">
        <f t="shared" si="17"/>
        <v>JardínAntioquiaCanal Uno</v>
      </c>
      <c r="N361" t="s">
        <v>1419</v>
      </c>
    </row>
    <row r="362" spans="1:14" x14ac:dyDescent="0.25">
      <c r="A362">
        <v>5364</v>
      </c>
      <c r="B362" t="s">
        <v>287</v>
      </c>
      <c r="C362" t="s">
        <v>669</v>
      </c>
      <c r="E362">
        <v>10</v>
      </c>
      <c r="F362" t="s">
        <v>8337</v>
      </c>
      <c r="G362" t="s">
        <v>703</v>
      </c>
      <c r="H362" t="str">
        <f>INDEX(referencias!$Q$1:$Q$34,MATCH('Registro de Frecuencias TV'!G362,referencias!$R$1:$R$34,0),1)</f>
        <v>C.Institucional</v>
      </c>
      <c r="I362" t="s">
        <v>287</v>
      </c>
      <c r="J362" t="s">
        <v>8338</v>
      </c>
      <c r="K362">
        <v>10</v>
      </c>
      <c r="L362" t="str">
        <f t="shared" si="16"/>
        <v>JardínAntioquiaC.Institucional10</v>
      </c>
      <c r="M362" t="str">
        <f t="shared" si="17"/>
        <v>JardínAntioquiaC.Institucional</v>
      </c>
      <c r="N362" t="s">
        <v>1421</v>
      </c>
    </row>
    <row r="363" spans="1:14" x14ac:dyDescent="0.25">
      <c r="A363">
        <v>5364</v>
      </c>
      <c r="B363" t="s">
        <v>287</v>
      </c>
      <c r="C363" t="s">
        <v>669</v>
      </c>
      <c r="E363">
        <v>28</v>
      </c>
      <c r="F363" t="s">
        <v>8337</v>
      </c>
      <c r="G363" t="s">
        <v>188</v>
      </c>
      <c r="H363" t="str">
        <f>INDEX(referencias!$Q$1:$Q$34,MATCH('Registro de Frecuencias TV'!G363,referencias!$R$1:$R$34,0),1)</f>
        <v>Señal Colombia</v>
      </c>
      <c r="I363" t="s">
        <v>287</v>
      </c>
      <c r="J363" t="s">
        <v>8338</v>
      </c>
      <c r="K363">
        <v>28</v>
      </c>
      <c r="L363" t="str">
        <f t="shared" si="16"/>
        <v>JardínAntioquiaSeñal Colombia28</v>
      </c>
      <c r="M363" t="str">
        <f t="shared" si="17"/>
        <v>JardínAntioquiaSeñal Colombia</v>
      </c>
      <c r="N363" t="s">
        <v>1422</v>
      </c>
    </row>
    <row r="364" spans="1:14" x14ac:dyDescent="0.25">
      <c r="A364">
        <v>5364</v>
      </c>
      <c r="B364" t="s">
        <v>287</v>
      </c>
      <c r="C364" t="s">
        <v>669</v>
      </c>
      <c r="E364">
        <v>12</v>
      </c>
      <c r="F364" t="s">
        <v>8339</v>
      </c>
      <c r="G364" t="s">
        <v>422</v>
      </c>
      <c r="H364" t="str">
        <f>INDEX(referencias!$Q$1:$Q$34,MATCH('Registro de Frecuencias TV'!G364,referencias!$R$1:$R$34,0),1)</f>
        <v>Teleantioquia</v>
      </c>
      <c r="I364" t="s">
        <v>8383</v>
      </c>
      <c r="J364" t="s">
        <v>8338</v>
      </c>
      <c r="K364">
        <v>12</v>
      </c>
      <c r="L364" t="str">
        <f t="shared" si="16"/>
        <v>JardínAntioquiaTeleantioquia12</v>
      </c>
      <c r="M364" t="str">
        <f t="shared" si="17"/>
        <v>JardínAntioquiaTeleantioquia</v>
      </c>
      <c r="N364" t="s">
        <v>1424</v>
      </c>
    </row>
    <row r="365" spans="1:14" x14ac:dyDescent="0.25">
      <c r="A365">
        <v>5364</v>
      </c>
      <c r="B365" t="s">
        <v>287</v>
      </c>
      <c r="C365" t="s">
        <v>669</v>
      </c>
      <c r="F365" t="s">
        <v>8341</v>
      </c>
      <c r="G365" t="s">
        <v>750</v>
      </c>
      <c r="H365" t="str">
        <f>INDEX(referencias!$Q$1:$Q$34,MATCH('Registro de Frecuencias TV'!G365,referencias!$R$1:$R$34,0),1)</f>
        <v>RCN TV S.A.</v>
      </c>
      <c r="J365" t="s">
        <v>8338</v>
      </c>
      <c r="K365">
        <v>42</v>
      </c>
      <c r="L365" t="str">
        <f t="shared" si="16"/>
        <v>JardínAntioquiaRCN TV S.A.42</v>
      </c>
      <c r="M365" t="str">
        <f t="shared" si="17"/>
        <v>JardínAntioquiaRCN TV S.A.</v>
      </c>
      <c r="N365" t="s">
        <v>1426</v>
      </c>
    </row>
    <row r="366" spans="1:14" x14ac:dyDescent="0.25">
      <c r="A366">
        <v>5364</v>
      </c>
      <c r="B366" t="s">
        <v>287</v>
      </c>
      <c r="C366" t="s">
        <v>669</v>
      </c>
      <c r="F366" t="s">
        <v>8341</v>
      </c>
      <c r="G366" t="s">
        <v>723</v>
      </c>
      <c r="H366" t="str">
        <f>INDEX(referencias!$Q$1:$Q$34,MATCH('Registro de Frecuencias TV'!G366,referencias!$R$1:$R$34,0),1)</f>
        <v>Caracol TV S.A.</v>
      </c>
      <c r="J366" t="s">
        <v>8338</v>
      </c>
      <c r="K366">
        <v>44</v>
      </c>
      <c r="L366" t="str">
        <f t="shared" si="16"/>
        <v>JardínAntioquiaCaracol TV S.A.44</v>
      </c>
      <c r="M366" t="str">
        <f t="shared" si="17"/>
        <v>JardínAntioquiaCaracol TV S.A.</v>
      </c>
      <c r="N366" t="s">
        <v>1428</v>
      </c>
    </row>
    <row r="367" spans="1:14" x14ac:dyDescent="0.25">
      <c r="A367">
        <v>5368</v>
      </c>
      <c r="B367" t="s">
        <v>288</v>
      </c>
      <c r="C367" t="s">
        <v>669</v>
      </c>
      <c r="E367">
        <v>24</v>
      </c>
      <c r="F367" t="s">
        <v>8337</v>
      </c>
      <c r="G367" t="s">
        <v>420</v>
      </c>
      <c r="H367" t="str">
        <f>INDEX(referencias!$Q$1:$Q$34,MATCH('Registro de Frecuencias TV'!G367,referencias!$R$1:$R$34,0),1)</f>
        <v>Canal Uno</v>
      </c>
      <c r="I367" t="s">
        <v>288</v>
      </c>
      <c r="J367" t="s">
        <v>8338</v>
      </c>
      <c r="K367">
        <v>24</v>
      </c>
      <c r="L367" t="str">
        <f t="shared" si="16"/>
        <v>JericóAntioquiaCanal Uno24</v>
      </c>
      <c r="M367" t="str">
        <f t="shared" si="17"/>
        <v>JericóAntioquiaCanal Uno</v>
      </c>
      <c r="N367" t="s">
        <v>1430</v>
      </c>
    </row>
    <row r="368" spans="1:14" x14ac:dyDescent="0.25">
      <c r="A368">
        <v>5368</v>
      </c>
      <c r="B368" t="s">
        <v>288</v>
      </c>
      <c r="C368" t="s">
        <v>669</v>
      </c>
      <c r="E368">
        <v>26</v>
      </c>
      <c r="F368" t="s">
        <v>8337</v>
      </c>
      <c r="G368" t="s">
        <v>703</v>
      </c>
      <c r="H368" t="str">
        <f>INDEX(referencias!$Q$1:$Q$34,MATCH('Registro de Frecuencias TV'!G368,referencias!$R$1:$R$34,0),1)</f>
        <v>C.Institucional</v>
      </c>
      <c r="I368" t="s">
        <v>288</v>
      </c>
      <c r="J368" t="s">
        <v>8338</v>
      </c>
      <c r="K368">
        <v>26</v>
      </c>
      <c r="L368" t="str">
        <f t="shared" si="16"/>
        <v>JericóAntioquiaC.Institucional26</v>
      </c>
      <c r="M368" t="str">
        <f t="shared" si="17"/>
        <v>JericóAntioquiaC.Institucional</v>
      </c>
      <c r="N368" t="s">
        <v>1432</v>
      </c>
    </row>
    <row r="369" spans="1:14" x14ac:dyDescent="0.25">
      <c r="A369">
        <v>5368</v>
      </c>
      <c r="B369" t="s">
        <v>288</v>
      </c>
      <c r="C369" t="s">
        <v>669</v>
      </c>
      <c r="E369">
        <v>30</v>
      </c>
      <c r="F369" t="s">
        <v>8337</v>
      </c>
      <c r="G369" t="s">
        <v>188</v>
      </c>
      <c r="H369" t="str">
        <f>INDEX(referencias!$Q$1:$Q$34,MATCH('Registro de Frecuencias TV'!G369,referencias!$R$1:$R$34,0),1)</f>
        <v>Señal Colombia</v>
      </c>
      <c r="I369" t="s">
        <v>288</v>
      </c>
      <c r="J369" t="s">
        <v>8338</v>
      </c>
      <c r="K369">
        <v>30</v>
      </c>
      <c r="L369" t="str">
        <f t="shared" si="16"/>
        <v>JericóAntioquiaSeñal Colombia30</v>
      </c>
      <c r="M369" t="str">
        <f t="shared" si="17"/>
        <v>JericóAntioquiaSeñal Colombia</v>
      </c>
      <c r="N369" t="s">
        <v>1434</v>
      </c>
    </row>
    <row r="370" spans="1:14" x14ac:dyDescent="0.25">
      <c r="A370">
        <v>5368</v>
      </c>
      <c r="B370" t="s">
        <v>288</v>
      </c>
      <c r="C370" t="s">
        <v>669</v>
      </c>
      <c r="E370">
        <v>12</v>
      </c>
      <c r="F370" t="s">
        <v>8339</v>
      </c>
      <c r="G370" t="s">
        <v>422</v>
      </c>
      <c r="H370" t="str">
        <f>INDEX(referencias!$Q$1:$Q$34,MATCH('Registro de Frecuencias TV'!G370,referencias!$R$1:$R$34,0),1)</f>
        <v>Teleantioquia</v>
      </c>
      <c r="I370" t="s">
        <v>8384</v>
      </c>
      <c r="J370" t="s">
        <v>8338</v>
      </c>
      <c r="K370">
        <v>12</v>
      </c>
      <c r="L370" t="str">
        <f t="shared" si="16"/>
        <v>JericóAntioquiaTeleantioquia12</v>
      </c>
      <c r="M370" t="str">
        <f t="shared" si="17"/>
        <v>JericóAntioquiaTeleantioquia</v>
      </c>
      <c r="N370" t="s">
        <v>1436</v>
      </c>
    </row>
    <row r="371" spans="1:14" x14ac:dyDescent="0.25">
      <c r="A371">
        <v>5368</v>
      </c>
      <c r="B371" t="s">
        <v>288</v>
      </c>
      <c r="C371" t="s">
        <v>669</v>
      </c>
      <c r="F371" t="s">
        <v>8341</v>
      </c>
      <c r="G371" t="s">
        <v>750</v>
      </c>
      <c r="H371" t="str">
        <f>INDEX(referencias!$Q$1:$Q$34,MATCH('Registro de Frecuencias TV'!G371,referencias!$R$1:$R$34,0),1)</f>
        <v>RCN TV S.A.</v>
      </c>
      <c r="J371" t="s">
        <v>8338</v>
      </c>
      <c r="K371">
        <v>32</v>
      </c>
      <c r="L371" t="str">
        <f t="shared" si="16"/>
        <v>JericóAntioquiaRCN TV S.A.32</v>
      </c>
      <c r="M371" t="str">
        <f t="shared" si="17"/>
        <v>JericóAntioquiaRCN TV S.A.</v>
      </c>
      <c r="N371" t="s">
        <v>1438</v>
      </c>
    </row>
    <row r="372" spans="1:14" x14ac:dyDescent="0.25">
      <c r="A372">
        <v>5368</v>
      </c>
      <c r="B372" t="s">
        <v>288</v>
      </c>
      <c r="C372" t="s">
        <v>669</v>
      </c>
      <c r="F372" t="s">
        <v>8341</v>
      </c>
      <c r="G372" t="s">
        <v>723</v>
      </c>
      <c r="H372" t="str">
        <f>INDEX(referencias!$Q$1:$Q$34,MATCH('Registro de Frecuencias TV'!G372,referencias!$R$1:$R$34,0),1)</f>
        <v>Caracol TV S.A.</v>
      </c>
      <c r="J372" t="s">
        <v>8338</v>
      </c>
      <c r="K372">
        <v>36</v>
      </c>
      <c r="L372" t="str">
        <f t="shared" si="16"/>
        <v>JericóAntioquiaCaracol TV S.A.36</v>
      </c>
      <c r="M372" t="str">
        <f t="shared" si="17"/>
        <v>JericóAntioquiaCaracol TV S.A.</v>
      </c>
      <c r="N372" t="s">
        <v>1440</v>
      </c>
    </row>
    <row r="373" spans="1:14" x14ac:dyDescent="0.25">
      <c r="A373">
        <v>5376</v>
      </c>
      <c r="B373" t="s">
        <v>295</v>
      </c>
      <c r="C373" t="s">
        <v>669</v>
      </c>
      <c r="E373">
        <v>42</v>
      </c>
      <c r="F373" t="s">
        <v>8337</v>
      </c>
      <c r="G373" t="s">
        <v>420</v>
      </c>
      <c r="H373" t="str">
        <f>INDEX(referencias!$Q$1:$Q$34,MATCH('Registro de Frecuencias TV'!G373,referencias!$R$1:$R$34,0),1)</f>
        <v>Canal Uno</v>
      </c>
      <c r="I373" t="s">
        <v>295</v>
      </c>
      <c r="J373" t="s">
        <v>8338</v>
      </c>
      <c r="K373">
        <v>42</v>
      </c>
      <c r="L373" t="str">
        <f t="shared" si="16"/>
        <v>La CejaAntioquiaCanal Uno42</v>
      </c>
      <c r="M373" t="str">
        <f t="shared" si="17"/>
        <v>La CejaAntioquiaCanal Uno</v>
      </c>
      <c r="N373" t="s">
        <v>1442</v>
      </c>
    </row>
    <row r="374" spans="1:14" x14ac:dyDescent="0.25">
      <c r="A374">
        <v>5376</v>
      </c>
      <c r="B374" t="s">
        <v>295</v>
      </c>
      <c r="C374" t="s">
        <v>669</v>
      </c>
      <c r="E374">
        <v>44</v>
      </c>
      <c r="F374" t="s">
        <v>8337</v>
      </c>
      <c r="G374" t="s">
        <v>703</v>
      </c>
      <c r="H374" t="str">
        <f>INDEX(referencias!$Q$1:$Q$34,MATCH('Registro de Frecuencias TV'!G374,referencias!$R$1:$R$34,0),1)</f>
        <v>C.Institucional</v>
      </c>
      <c r="I374" t="s">
        <v>295</v>
      </c>
      <c r="J374" t="s">
        <v>8338</v>
      </c>
      <c r="K374">
        <v>44</v>
      </c>
      <c r="L374" t="str">
        <f t="shared" si="16"/>
        <v>La CejaAntioquiaC.Institucional44</v>
      </c>
      <c r="M374" t="str">
        <f t="shared" si="17"/>
        <v>La CejaAntioquiaC.Institucional</v>
      </c>
      <c r="N374" t="s">
        <v>1444</v>
      </c>
    </row>
    <row r="375" spans="1:14" x14ac:dyDescent="0.25">
      <c r="A375">
        <v>5376</v>
      </c>
      <c r="B375" t="s">
        <v>295</v>
      </c>
      <c r="C375" t="s">
        <v>669</v>
      </c>
      <c r="E375">
        <v>48</v>
      </c>
      <c r="F375" t="s">
        <v>8337</v>
      </c>
      <c r="G375" t="s">
        <v>188</v>
      </c>
      <c r="H375" t="str">
        <f>INDEX(referencias!$Q$1:$Q$34,MATCH('Registro de Frecuencias TV'!G375,referencias!$R$1:$R$34,0),1)</f>
        <v>Señal Colombia</v>
      </c>
      <c r="I375" t="s">
        <v>295</v>
      </c>
      <c r="J375" t="s">
        <v>8338</v>
      </c>
      <c r="K375">
        <v>48</v>
      </c>
      <c r="L375" t="str">
        <f t="shared" si="16"/>
        <v>La CejaAntioquiaSeñal Colombia48</v>
      </c>
      <c r="M375" t="str">
        <f t="shared" si="17"/>
        <v>La CejaAntioquiaSeñal Colombia</v>
      </c>
      <c r="N375" t="s">
        <v>1446</v>
      </c>
    </row>
    <row r="376" spans="1:14" x14ac:dyDescent="0.25">
      <c r="A376">
        <v>5376</v>
      </c>
      <c r="B376" t="s">
        <v>295</v>
      </c>
      <c r="C376" t="s">
        <v>669</v>
      </c>
      <c r="E376">
        <v>12</v>
      </c>
      <c r="F376" t="s">
        <v>8339</v>
      </c>
      <c r="G376" t="s">
        <v>422</v>
      </c>
      <c r="H376" t="str">
        <f>INDEX(referencias!$Q$1:$Q$34,MATCH('Registro de Frecuencias TV'!G376,referencias!$R$1:$R$34,0),1)</f>
        <v>Teleantioquia</v>
      </c>
      <c r="I376" t="s">
        <v>8385</v>
      </c>
      <c r="J376" t="s">
        <v>8338</v>
      </c>
      <c r="K376">
        <v>12</v>
      </c>
      <c r="L376" t="str">
        <f t="shared" si="16"/>
        <v>La CejaAntioquiaTeleantioquia12</v>
      </c>
      <c r="M376" t="str">
        <f t="shared" si="17"/>
        <v>La CejaAntioquiaTeleantioquia</v>
      </c>
      <c r="N376" t="s">
        <v>1447</v>
      </c>
    </row>
    <row r="377" spans="1:14" x14ac:dyDescent="0.25">
      <c r="A377">
        <v>5376</v>
      </c>
      <c r="B377" t="s">
        <v>295</v>
      </c>
      <c r="C377" t="s">
        <v>669</v>
      </c>
      <c r="E377">
        <v>3</v>
      </c>
      <c r="F377" t="s">
        <v>8341</v>
      </c>
      <c r="G377" t="s">
        <v>750</v>
      </c>
      <c r="H377" t="str">
        <f>INDEX(referencias!$Q$1:$Q$34,MATCH('Registro de Frecuencias TV'!G377,referencias!$R$1:$R$34,0),1)</f>
        <v>RCN TV S.A.</v>
      </c>
      <c r="I377" t="s">
        <v>547</v>
      </c>
      <c r="J377" t="s">
        <v>8338</v>
      </c>
      <c r="K377">
        <v>3</v>
      </c>
      <c r="L377" t="str">
        <f t="shared" si="16"/>
        <v>La CejaAntioquiaRCN TV S.A.3</v>
      </c>
      <c r="M377" t="str">
        <f t="shared" si="17"/>
        <v>La CejaAntioquiaRCN TV S.A.</v>
      </c>
      <c r="N377" t="s">
        <v>1449</v>
      </c>
    </row>
    <row r="378" spans="1:14" x14ac:dyDescent="0.25">
      <c r="A378">
        <v>5376</v>
      </c>
      <c r="B378" t="s">
        <v>295</v>
      </c>
      <c r="C378" t="s">
        <v>669</v>
      </c>
      <c r="E378">
        <v>34</v>
      </c>
      <c r="F378" t="s">
        <v>8341</v>
      </c>
      <c r="G378" t="s">
        <v>723</v>
      </c>
      <c r="H378" t="str">
        <f>INDEX(referencias!$Q$1:$Q$34,MATCH('Registro de Frecuencias TV'!G378,referencias!$R$1:$R$34,0),1)</f>
        <v>Caracol TV S.A.</v>
      </c>
      <c r="I378" t="s">
        <v>547</v>
      </c>
      <c r="J378" t="s">
        <v>8338</v>
      </c>
      <c r="K378">
        <v>34</v>
      </c>
      <c r="L378" t="str">
        <f t="shared" si="16"/>
        <v>La CejaAntioquiaCaracol TV S.A.34</v>
      </c>
      <c r="M378" t="str">
        <f t="shared" si="17"/>
        <v>La CejaAntioquiaCaracol TV S.A.</v>
      </c>
      <c r="N378" t="s">
        <v>1451</v>
      </c>
    </row>
    <row r="379" spans="1:14" x14ac:dyDescent="0.25">
      <c r="A379">
        <v>5380</v>
      </c>
      <c r="B379" t="s">
        <v>1615</v>
      </c>
      <c r="C379" t="s">
        <v>669</v>
      </c>
      <c r="E379">
        <v>4</v>
      </c>
      <c r="F379" t="s">
        <v>8337</v>
      </c>
      <c r="G379" t="s">
        <v>420</v>
      </c>
      <c r="H379" t="str">
        <f>INDEX(referencias!$Q$1:$Q$34,MATCH('Registro de Frecuencias TV'!G379,referencias!$R$1:$R$34,0),1)</f>
        <v>Canal Uno</v>
      </c>
      <c r="I379" t="s">
        <v>330</v>
      </c>
      <c r="J379" t="s">
        <v>8338</v>
      </c>
      <c r="K379">
        <v>4</v>
      </c>
      <c r="L379" t="str">
        <f t="shared" si="16"/>
        <v>La EstrellaAntioquiaCanal Uno4</v>
      </c>
      <c r="M379" t="str">
        <f t="shared" si="17"/>
        <v>La EstrellaAntioquiaCanal Uno</v>
      </c>
      <c r="N379" t="s">
        <v>1453</v>
      </c>
    </row>
    <row r="380" spans="1:14" x14ac:dyDescent="0.25">
      <c r="A380">
        <v>5380</v>
      </c>
      <c r="B380" t="s">
        <v>1615</v>
      </c>
      <c r="C380" t="s">
        <v>669</v>
      </c>
      <c r="E380">
        <v>13</v>
      </c>
      <c r="F380" t="s">
        <v>8337</v>
      </c>
      <c r="G380" t="s">
        <v>703</v>
      </c>
      <c r="H380" t="str">
        <f>INDEX(referencias!$Q$1:$Q$34,MATCH('Registro de Frecuencias TV'!G380,referencias!$R$1:$R$34,0),1)</f>
        <v>C.Institucional</v>
      </c>
      <c r="I380" t="s">
        <v>330</v>
      </c>
      <c r="J380" t="s">
        <v>8338</v>
      </c>
      <c r="K380">
        <v>13</v>
      </c>
      <c r="L380" t="str">
        <f t="shared" si="16"/>
        <v>La EstrellaAntioquiaC.Institucional13</v>
      </c>
      <c r="M380" t="str">
        <f t="shared" si="17"/>
        <v>La EstrellaAntioquiaC.Institucional</v>
      </c>
      <c r="N380" t="s">
        <v>1455</v>
      </c>
    </row>
    <row r="381" spans="1:14" x14ac:dyDescent="0.25">
      <c r="A381">
        <v>5380</v>
      </c>
      <c r="B381" t="s">
        <v>1615</v>
      </c>
      <c r="C381" t="s">
        <v>669</v>
      </c>
      <c r="E381">
        <v>24</v>
      </c>
      <c r="F381" t="s">
        <v>8337</v>
      </c>
      <c r="G381" t="s">
        <v>188</v>
      </c>
      <c r="H381" t="str">
        <f>INDEX(referencias!$Q$1:$Q$34,MATCH('Registro de Frecuencias TV'!G381,referencias!$R$1:$R$34,0),1)</f>
        <v>Señal Colombia</v>
      </c>
      <c r="I381" t="s">
        <v>330</v>
      </c>
      <c r="J381" t="s">
        <v>8338</v>
      </c>
      <c r="K381">
        <v>24</v>
      </c>
      <c r="L381" t="str">
        <f t="shared" si="16"/>
        <v>La EstrellaAntioquiaSeñal Colombia24</v>
      </c>
      <c r="M381" t="str">
        <f t="shared" si="17"/>
        <v>La EstrellaAntioquiaSeñal Colombia</v>
      </c>
      <c r="N381" t="s">
        <v>1457</v>
      </c>
    </row>
    <row r="382" spans="1:14" x14ac:dyDescent="0.25">
      <c r="A382">
        <v>5380</v>
      </c>
      <c r="B382" t="s">
        <v>1615</v>
      </c>
      <c r="C382" t="s">
        <v>669</v>
      </c>
      <c r="E382">
        <v>5</v>
      </c>
      <c r="F382" t="s">
        <v>8339</v>
      </c>
      <c r="G382" t="s">
        <v>422</v>
      </c>
      <c r="H382" t="str">
        <f>INDEX(referencias!$Q$1:$Q$34,MATCH('Registro de Frecuencias TV'!G382,referencias!$R$1:$R$34,0),1)</f>
        <v>Teleantioquia</v>
      </c>
      <c r="I382" t="s">
        <v>8340</v>
      </c>
      <c r="J382" t="s">
        <v>8338</v>
      </c>
      <c r="K382">
        <v>5</v>
      </c>
      <c r="L382" t="str">
        <f t="shared" si="16"/>
        <v>La EstrellaAntioquiaTeleantioquia5</v>
      </c>
      <c r="M382" t="str">
        <f t="shared" si="17"/>
        <v>La EstrellaAntioquiaTeleantioquia</v>
      </c>
      <c r="N382" t="s">
        <v>1458</v>
      </c>
    </row>
    <row r="383" spans="1:14" x14ac:dyDescent="0.25">
      <c r="A383">
        <v>5380</v>
      </c>
      <c r="B383" t="s">
        <v>1615</v>
      </c>
      <c r="C383" t="s">
        <v>669</v>
      </c>
      <c r="E383">
        <v>9</v>
      </c>
      <c r="F383" t="s">
        <v>8341</v>
      </c>
      <c r="G383" t="s">
        <v>750</v>
      </c>
      <c r="H383" t="str">
        <f>INDEX(referencias!$Q$1:$Q$34,MATCH('Registro de Frecuencias TV'!G383,referencias!$R$1:$R$34,0),1)</f>
        <v>RCN TV S.A.</v>
      </c>
      <c r="I383" t="s">
        <v>330</v>
      </c>
      <c r="J383" t="s">
        <v>8338</v>
      </c>
      <c r="K383">
        <v>9</v>
      </c>
      <c r="L383" t="str">
        <f t="shared" si="16"/>
        <v>La EstrellaAntioquiaRCN TV S.A.9</v>
      </c>
      <c r="M383" t="str">
        <f t="shared" si="17"/>
        <v>La EstrellaAntioquiaRCN TV S.A.</v>
      </c>
      <c r="N383" t="s">
        <v>1459</v>
      </c>
    </row>
    <row r="384" spans="1:14" x14ac:dyDescent="0.25">
      <c r="A384">
        <v>5380</v>
      </c>
      <c r="B384" t="s">
        <v>1615</v>
      </c>
      <c r="C384" t="s">
        <v>669</v>
      </c>
      <c r="E384">
        <v>7</v>
      </c>
      <c r="F384" t="s">
        <v>8341</v>
      </c>
      <c r="G384" t="s">
        <v>723</v>
      </c>
      <c r="H384" t="str">
        <f>INDEX(referencias!$Q$1:$Q$34,MATCH('Registro de Frecuencias TV'!G384,referencias!$R$1:$R$34,0),1)</f>
        <v>Caracol TV S.A.</v>
      </c>
      <c r="I384" t="s">
        <v>330</v>
      </c>
      <c r="J384" t="s">
        <v>8338</v>
      </c>
      <c r="K384">
        <v>7</v>
      </c>
      <c r="L384" t="str">
        <f t="shared" si="16"/>
        <v>La EstrellaAntioquiaCaracol TV S.A.7</v>
      </c>
      <c r="M384" t="str">
        <f t="shared" si="17"/>
        <v>La EstrellaAntioquiaCaracol TV S.A.</v>
      </c>
      <c r="N384" t="s">
        <v>1460</v>
      </c>
    </row>
    <row r="385" spans="1:14" x14ac:dyDescent="0.25">
      <c r="A385">
        <v>5380</v>
      </c>
      <c r="B385" t="s">
        <v>1615</v>
      </c>
      <c r="C385" t="s">
        <v>669</v>
      </c>
      <c r="E385">
        <v>31</v>
      </c>
      <c r="F385" t="s">
        <v>8342</v>
      </c>
      <c r="G385" t="s">
        <v>652</v>
      </c>
      <c r="H385" t="str">
        <f>INDEX(referencias!$Q$1:$Q$34,MATCH('Registro de Frecuencias TV'!G385,referencias!$R$1:$R$34,0),1)</f>
        <v>Telemedellín</v>
      </c>
      <c r="I385" t="s">
        <v>652</v>
      </c>
      <c r="J385" t="s">
        <v>8338</v>
      </c>
      <c r="K385">
        <v>31</v>
      </c>
      <c r="L385" t="str">
        <f t="shared" si="16"/>
        <v>La EstrellaAntioquiaTelemedellín31</v>
      </c>
      <c r="M385" t="str">
        <f t="shared" si="17"/>
        <v>La EstrellaAntioquiaTelemedellín</v>
      </c>
      <c r="N385" t="s">
        <v>1462</v>
      </c>
    </row>
    <row r="386" spans="1:14" x14ac:dyDescent="0.25">
      <c r="A386">
        <v>5390</v>
      </c>
      <c r="B386" t="s">
        <v>1643</v>
      </c>
      <c r="C386" t="s">
        <v>669</v>
      </c>
      <c r="F386" t="s">
        <v>8337</v>
      </c>
      <c r="G386" t="s">
        <v>420</v>
      </c>
      <c r="H386" t="str">
        <f>INDEX(referencias!$Q$1:$Q$34,MATCH('Registro de Frecuencias TV'!G386,referencias!$R$1:$R$34,0),1)</f>
        <v>Canal Uno</v>
      </c>
      <c r="J386" t="s">
        <v>8338</v>
      </c>
      <c r="K386">
        <v>4</v>
      </c>
      <c r="L386" t="str">
        <f t="shared" si="16"/>
        <v>La PintadaAntioquiaCanal Uno4</v>
      </c>
      <c r="M386" t="str">
        <f t="shared" si="17"/>
        <v>La PintadaAntioquiaCanal Uno</v>
      </c>
      <c r="N386" t="s">
        <v>1464</v>
      </c>
    </row>
    <row r="387" spans="1:14" x14ac:dyDescent="0.25">
      <c r="A387">
        <v>5390</v>
      </c>
      <c r="B387" t="s">
        <v>1643</v>
      </c>
      <c r="C387" t="s">
        <v>669</v>
      </c>
      <c r="F387" t="s">
        <v>8337</v>
      </c>
      <c r="G387" t="s">
        <v>703</v>
      </c>
      <c r="H387" t="str">
        <f>INDEX(referencias!$Q$1:$Q$34,MATCH('Registro de Frecuencias TV'!G387,referencias!$R$1:$R$34,0),1)</f>
        <v>C.Institucional</v>
      </c>
      <c r="J387" t="s">
        <v>8338</v>
      </c>
      <c r="K387">
        <v>13</v>
      </c>
      <c r="L387" t="str">
        <f t="shared" ref="L387:L450" si="18">_xlfn.CONCAT(TRIM(B387),TRIM(C387),TRIM(H387),TRIM(K387))</f>
        <v>La PintadaAntioquiaC.Institucional13</v>
      </c>
      <c r="M387" t="str">
        <f t="shared" ref="M387:M450" si="19">_xlfn.CONCAT(TRIM(B387),TRIM(C387),TRIM(H387))</f>
        <v>La PintadaAntioquiaC.Institucional</v>
      </c>
      <c r="N387" t="s">
        <v>1466</v>
      </c>
    </row>
    <row r="388" spans="1:14" x14ac:dyDescent="0.25">
      <c r="A388">
        <v>5390</v>
      </c>
      <c r="B388" t="s">
        <v>1643</v>
      </c>
      <c r="C388" t="s">
        <v>669</v>
      </c>
      <c r="F388" t="s">
        <v>8337</v>
      </c>
      <c r="G388" t="s">
        <v>188</v>
      </c>
      <c r="H388" t="str">
        <f>INDEX(referencias!$Q$1:$Q$34,MATCH('Registro de Frecuencias TV'!G388,referencias!$R$1:$R$34,0),1)</f>
        <v>Señal Colombia</v>
      </c>
      <c r="J388" t="s">
        <v>8338</v>
      </c>
      <c r="K388">
        <v>24</v>
      </c>
      <c r="L388" t="str">
        <f t="shared" si="18"/>
        <v>La PintadaAntioquiaSeñal Colombia24</v>
      </c>
      <c r="M388" t="str">
        <f t="shared" si="19"/>
        <v>La PintadaAntioquiaSeñal Colombia</v>
      </c>
      <c r="N388" t="s">
        <v>1468</v>
      </c>
    </row>
    <row r="389" spans="1:14" x14ac:dyDescent="0.25">
      <c r="A389">
        <v>5390</v>
      </c>
      <c r="B389" t="s">
        <v>1643</v>
      </c>
      <c r="C389" t="s">
        <v>669</v>
      </c>
      <c r="F389" t="s">
        <v>8341</v>
      </c>
      <c r="G389" t="s">
        <v>750</v>
      </c>
      <c r="H389" t="str">
        <f>INDEX(referencias!$Q$1:$Q$34,MATCH('Registro de Frecuencias TV'!G389,referencias!$R$1:$R$34,0),1)</f>
        <v>RCN TV S.A.</v>
      </c>
      <c r="J389" t="s">
        <v>8338</v>
      </c>
      <c r="K389">
        <v>9</v>
      </c>
      <c r="L389" t="str">
        <f t="shared" si="18"/>
        <v>La PintadaAntioquiaRCN TV S.A.9</v>
      </c>
      <c r="M389" t="str">
        <f t="shared" si="19"/>
        <v>La PintadaAntioquiaRCN TV S.A.</v>
      </c>
      <c r="N389" t="s">
        <v>1470</v>
      </c>
    </row>
    <row r="390" spans="1:14" x14ac:dyDescent="0.25">
      <c r="A390">
        <v>5390</v>
      </c>
      <c r="B390" t="s">
        <v>1643</v>
      </c>
      <c r="C390" t="s">
        <v>669</v>
      </c>
      <c r="F390" t="s">
        <v>8341</v>
      </c>
      <c r="G390" t="s">
        <v>723</v>
      </c>
      <c r="H390" t="str">
        <f>INDEX(referencias!$Q$1:$Q$34,MATCH('Registro de Frecuencias TV'!G390,referencias!$R$1:$R$34,0),1)</f>
        <v>Caracol TV S.A.</v>
      </c>
      <c r="J390" t="s">
        <v>8338</v>
      </c>
      <c r="K390">
        <v>7</v>
      </c>
      <c r="L390" t="str">
        <f t="shared" si="18"/>
        <v>La PintadaAntioquiaCaracol TV S.A.7</v>
      </c>
      <c r="M390" t="str">
        <f t="shared" si="19"/>
        <v>La PintadaAntioquiaCaracol TV S.A.</v>
      </c>
      <c r="N390" t="s">
        <v>1471</v>
      </c>
    </row>
    <row r="391" spans="1:14" x14ac:dyDescent="0.25">
      <c r="A391">
        <v>5400</v>
      </c>
      <c r="B391" t="s">
        <v>1658</v>
      </c>
      <c r="C391" t="s">
        <v>669</v>
      </c>
      <c r="E391">
        <v>4</v>
      </c>
      <c r="F391" t="s">
        <v>8337</v>
      </c>
      <c r="G391" t="s">
        <v>420</v>
      </c>
      <c r="H391" t="str">
        <f>INDEX(referencias!$Q$1:$Q$34,MATCH('Registro de Frecuencias TV'!G391,referencias!$R$1:$R$34,0),1)</f>
        <v>Canal Uno</v>
      </c>
      <c r="I391" t="s">
        <v>330</v>
      </c>
      <c r="J391" t="s">
        <v>8338</v>
      </c>
      <c r="K391">
        <v>4</v>
      </c>
      <c r="L391" t="str">
        <f t="shared" si="18"/>
        <v>La UniónAntioquiaCanal Uno4</v>
      </c>
      <c r="M391" t="str">
        <f t="shared" si="19"/>
        <v>La UniónAntioquiaCanal Uno</v>
      </c>
      <c r="N391" t="s">
        <v>1473</v>
      </c>
    </row>
    <row r="392" spans="1:14" x14ac:dyDescent="0.25">
      <c r="A392">
        <v>5400</v>
      </c>
      <c r="B392" t="s">
        <v>1658</v>
      </c>
      <c r="C392" t="s">
        <v>669</v>
      </c>
      <c r="E392">
        <v>13</v>
      </c>
      <c r="F392" t="s">
        <v>8337</v>
      </c>
      <c r="G392" t="s">
        <v>703</v>
      </c>
      <c r="H392" t="str">
        <f>INDEX(referencias!$Q$1:$Q$34,MATCH('Registro de Frecuencias TV'!G392,referencias!$R$1:$R$34,0),1)</f>
        <v>C.Institucional</v>
      </c>
      <c r="I392" t="s">
        <v>330</v>
      </c>
      <c r="J392" t="s">
        <v>8338</v>
      </c>
      <c r="K392">
        <v>13</v>
      </c>
      <c r="L392" t="str">
        <f t="shared" si="18"/>
        <v>La UniónAntioquiaC.Institucional13</v>
      </c>
      <c r="M392" t="str">
        <f t="shared" si="19"/>
        <v>La UniónAntioquiaC.Institucional</v>
      </c>
      <c r="N392" t="s">
        <v>1475</v>
      </c>
    </row>
    <row r="393" spans="1:14" x14ac:dyDescent="0.25">
      <c r="A393">
        <v>5400</v>
      </c>
      <c r="B393" t="s">
        <v>1658</v>
      </c>
      <c r="C393" t="s">
        <v>669</v>
      </c>
      <c r="E393">
        <v>24</v>
      </c>
      <c r="F393" t="s">
        <v>8337</v>
      </c>
      <c r="G393" t="s">
        <v>188</v>
      </c>
      <c r="H393" t="str">
        <f>INDEX(referencias!$Q$1:$Q$34,MATCH('Registro de Frecuencias TV'!G393,referencias!$R$1:$R$34,0),1)</f>
        <v>Señal Colombia</v>
      </c>
      <c r="I393" t="s">
        <v>330</v>
      </c>
      <c r="J393" t="s">
        <v>8338</v>
      </c>
      <c r="K393">
        <v>24</v>
      </c>
      <c r="L393" t="str">
        <f t="shared" si="18"/>
        <v>La UniónAntioquiaSeñal Colombia24</v>
      </c>
      <c r="M393" t="str">
        <f t="shared" si="19"/>
        <v>La UniónAntioquiaSeñal Colombia</v>
      </c>
      <c r="N393" t="s">
        <v>1476</v>
      </c>
    </row>
    <row r="394" spans="1:14" x14ac:dyDescent="0.25">
      <c r="A394">
        <v>5400</v>
      </c>
      <c r="B394" t="s">
        <v>1658</v>
      </c>
      <c r="C394" t="s">
        <v>669</v>
      </c>
      <c r="E394">
        <v>5</v>
      </c>
      <c r="F394" t="s">
        <v>8339</v>
      </c>
      <c r="G394" t="s">
        <v>422</v>
      </c>
      <c r="H394" t="str">
        <f>INDEX(referencias!$Q$1:$Q$34,MATCH('Registro de Frecuencias TV'!G394,referencias!$R$1:$R$34,0),1)</f>
        <v>Teleantioquia</v>
      </c>
      <c r="I394" t="s">
        <v>8340</v>
      </c>
      <c r="J394" t="s">
        <v>8338</v>
      </c>
      <c r="K394">
        <v>5</v>
      </c>
      <c r="L394" t="str">
        <f t="shared" si="18"/>
        <v>La UniónAntioquiaTeleantioquia5</v>
      </c>
      <c r="M394" t="str">
        <f t="shared" si="19"/>
        <v>La UniónAntioquiaTeleantioquia</v>
      </c>
      <c r="N394" t="s">
        <v>1477</v>
      </c>
    </row>
    <row r="395" spans="1:14" x14ac:dyDescent="0.25">
      <c r="A395">
        <v>5400</v>
      </c>
      <c r="B395" t="s">
        <v>1658</v>
      </c>
      <c r="C395" t="s">
        <v>669</v>
      </c>
      <c r="E395">
        <v>9</v>
      </c>
      <c r="F395" t="s">
        <v>8341</v>
      </c>
      <c r="G395" t="s">
        <v>750</v>
      </c>
      <c r="H395" t="str">
        <f>INDEX(referencias!$Q$1:$Q$34,MATCH('Registro de Frecuencias TV'!G395,referencias!$R$1:$R$34,0),1)</f>
        <v>RCN TV S.A.</v>
      </c>
      <c r="I395" t="s">
        <v>330</v>
      </c>
      <c r="J395" t="s">
        <v>8338</v>
      </c>
      <c r="K395">
        <v>9</v>
      </c>
      <c r="L395" t="str">
        <f t="shared" si="18"/>
        <v>La UniónAntioquiaRCN TV S.A.9</v>
      </c>
      <c r="M395" t="str">
        <f t="shared" si="19"/>
        <v>La UniónAntioquiaRCN TV S.A.</v>
      </c>
      <c r="N395" t="s">
        <v>1478</v>
      </c>
    </row>
    <row r="396" spans="1:14" x14ac:dyDescent="0.25">
      <c r="A396">
        <v>5400</v>
      </c>
      <c r="B396" t="s">
        <v>1658</v>
      </c>
      <c r="C396" t="s">
        <v>669</v>
      </c>
      <c r="E396">
        <v>7</v>
      </c>
      <c r="F396" t="s">
        <v>8341</v>
      </c>
      <c r="G396" t="s">
        <v>723</v>
      </c>
      <c r="H396" t="str">
        <f>INDEX(referencias!$Q$1:$Q$34,MATCH('Registro de Frecuencias TV'!G396,referencias!$R$1:$R$34,0),1)</f>
        <v>Caracol TV S.A.</v>
      </c>
      <c r="I396" t="s">
        <v>330</v>
      </c>
      <c r="J396" t="s">
        <v>8338</v>
      </c>
      <c r="K396">
        <v>7</v>
      </c>
      <c r="L396" t="str">
        <f t="shared" si="18"/>
        <v>La UniónAntioquiaCaracol TV S.A.7</v>
      </c>
      <c r="M396" t="str">
        <f t="shared" si="19"/>
        <v>La UniónAntioquiaCaracol TV S.A.</v>
      </c>
      <c r="N396" t="s">
        <v>1480</v>
      </c>
    </row>
    <row r="397" spans="1:14" x14ac:dyDescent="0.25">
      <c r="A397">
        <v>5411</v>
      </c>
      <c r="B397" t="s">
        <v>309</v>
      </c>
      <c r="C397" t="s">
        <v>669</v>
      </c>
      <c r="E397">
        <v>24</v>
      </c>
      <c r="F397" t="s">
        <v>8337</v>
      </c>
      <c r="G397" t="s">
        <v>420</v>
      </c>
      <c r="H397" t="str">
        <f>INDEX(referencias!$Q$1:$Q$34,MATCH('Registro de Frecuencias TV'!G397,referencias!$R$1:$R$34,0),1)</f>
        <v>Canal Uno</v>
      </c>
      <c r="I397" t="s">
        <v>309</v>
      </c>
      <c r="J397" t="s">
        <v>8338</v>
      </c>
      <c r="K397">
        <v>24</v>
      </c>
      <c r="L397" t="str">
        <f t="shared" si="18"/>
        <v>LiborinaAntioquiaCanal Uno24</v>
      </c>
      <c r="M397" t="str">
        <f t="shared" si="19"/>
        <v>LiborinaAntioquiaCanal Uno</v>
      </c>
      <c r="N397" t="s">
        <v>1482</v>
      </c>
    </row>
    <row r="398" spans="1:14" x14ac:dyDescent="0.25">
      <c r="A398">
        <v>5411</v>
      </c>
      <c r="B398" t="s">
        <v>309</v>
      </c>
      <c r="C398" t="s">
        <v>669</v>
      </c>
      <c r="E398">
        <v>26</v>
      </c>
      <c r="F398" t="s">
        <v>8337</v>
      </c>
      <c r="G398" t="s">
        <v>703</v>
      </c>
      <c r="H398" t="str">
        <f>INDEX(referencias!$Q$1:$Q$34,MATCH('Registro de Frecuencias TV'!G398,referencias!$R$1:$R$34,0),1)</f>
        <v>C.Institucional</v>
      </c>
      <c r="I398" t="s">
        <v>309</v>
      </c>
      <c r="J398" t="s">
        <v>8338</v>
      </c>
      <c r="K398">
        <v>26</v>
      </c>
      <c r="L398" t="str">
        <f t="shared" si="18"/>
        <v>LiborinaAntioquiaC.Institucional26</v>
      </c>
      <c r="M398" t="str">
        <f t="shared" si="19"/>
        <v>LiborinaAntioquiaC.Institucional</v>
      </c>
      <c r="N398" t="s">
        <v>1484</v>
      </c>
    </row>
    <row r="399" spans="1:14" x14ac:dyDescent="0.25">
      <c r="A399">
        <v>5411</v>
      </c>
      <c r="B399" t="s">
        <v>309</v>
      </c>
      <c r="C399" t="s">
        <v>669</v>
      </c>
      <c r="E399">
        <v>30</v>
      </c>
      <c r="F399" t="s">
        <v>8337</v>
      </c>
      <c r="G399" t="s">
        <v>188</v>
      </c>
      <c r="H399" t="str">
        <f>INDEX(referencias!$Q$1:$Q$34,MATCH('Registro de Frecuencias TV'!G399,referencias!$R$1:$R$34,0),1)</f>
        <v>Señal Colombia</v>
      </c>
      <c r="I399" t="s">
        <v>309</v>
      </c>
      <c r="J399" t="s">
        <v>8338</v>
      </c>
      <c r="K399">
        <v>30</v>
      </c>
      <c r="L399" t="str">
        <f t="shared" si="18"/>
        <v>LiborinaAntioquiaSeñal Colombia30</v>
      </c>
      <c r="M399" t="str">
        <f t="shared" si="19"/>
        <v>LiborinaAntioquiaSeñal Colombia</v>
      </c>
      <c r="N399" t="s">
        <v>1486</v>
      </c>
    </row>
    <row r="400" spans="1:14" x14ac:dyDescent="0.25">
      <c r="A400">
        <v>5411</v>
      </c>
      <c r="B400" t="s">
        <v>309</v>
      </c>
      <c r="C400" t="s">
        <v>669</v>
      </c>
      <c r="E400">
        <v>12</v>
      </c>
      <c r="F400" t="s">
        <v>8339</v>
      </c>
      <c r="G400" t="s">
        <v>422</v>
      </c>
      <c r="H400" t="str">
        <f>INDEX(referencias!$Q$1:$Q$34,MATCH('Registro de Frecuencias TV'!G400,referencias!$R$1:$R$34,0),1)</f>
        <v>Teleantioquia</v>
      </c>
      <c r="I400" t="s">
        <v>8386</v>
      </c>
      <c r="J400" t="s">
        <v>8338</v>
      </c>
      <c r="K400">
        <v>12</v>
      </c>
      <c r="L400" t="str">
        <f t="shared" si="18"/>
        <v>LiborinaAntioquiaTeleantioquia12</v>
      </c>
      <c r="M400" t="str">
        <f t="shared" si="19"/>
        <v>LiborinaAntioquiaTeleantioquia</v>
      </c>
      <c r="N400" t="s">
        <v>1487</v>
      </c>
    </row>
    <row r="401" spans="1:14" x14ac:dyDescent="0.25">
      <c r="A401">
        <v>5411</v>
      </c>
      <c r="B401" t="s">
        <v>309</v>
      </c>
      <c r="C401" t="s">
        <v>669</v>
      </c>
      <c r="F401" t="s">
        <v>8341</v>
      </c>
      <c r="G401" t="s">
        <v>750</v>
      </c>
      <c r="H401" t="str">
        <f>INDEX(referencias!$Q$1:$Q$34,MATCH('Registro de Frecuencias TV'!G401,referencias!$R$1:$R$34,0),1)</f>
        <v>RCN TV S.A.</v>
      </c>
      <c r="J401" t="s">
        <v>8338</v>
      </c>
      <c r="K401">
        <v>32</v>
      </c>
      <c r="L401" t="str">
        <f t="shared" si="18"/>
        <v>LiborinaAntioquiaRCN TV S.A.32</v>
      </c>
      <c r="M401" t="str">
        <f t="shared" si="19"/>
        <v>LiborinaAntioquiaRCN TV S.A.</v>
      </c>
      <c r="N401" t="s">
        <v>1489</v>
      </c>
    </row>
    <row r="402" spans="1:14" x14ac:dyDescent="0.25">
      <c r="A402">
        <v>5411</v>
      </c>
      <c r="B402" t="s">
        <v>309</v>
      </c>
      <c r="C402" t="s">
        <v>669</v>
      </c>
      <c r="F402" t="s">
        <v>8341</v>
      </c>
      <c r="G402" t="s">
        <v>723</v>
      </c>
      <c r="H402" t="str">
        <f>INDEX(referencias!$Q$1:$Q$34,MATCH('Registro de Frecuencias TV'!G402,referencias!$R$1:$R$34,0),1)</f>
        <v>Caracol TV S.A.</v>
      </c>
      <c r="J402" t="s">
        <v>8338</v>
      </c>
      <c r="K402">
        <v>36</v>
      </c>
      <c r="L402" t="str">
        <f t="shared" si="18"/>
        <v>LiborinaAntioquiaCaracol TV S.A.36</v>
      </c>
      <c r="M402" t="str">
        <f t="shared" si="19"/>
        <v>LiborinaAntioquiaCaracol TV S.A.</v>
      </c>
      <c r="N402" t="s">
        <v>1491</v>
      </c>
    </row>
    <row r="403" spans="1:14" x14ac:dyDescent="0.25">
      <c r="A403">
        <v>5425</v>
      </c>
      <c r="B403" t="s">
        <v>451</v>
      </c>
      <c r="C403" t="s">
        <v>669</v>
      </c>
      <c r="F403" t="s">
        <v>8337</v>
      </c>
      <c r="G403" t="s">
        <v>420</v>
      </c>
      <c r="H403" t="str">
        <f>INDEX(referencias!$Q$1:$Q$34,MATCH('Registro de Frecuencias TV'!G403,referencias!$R$1:$R$34,0),1)</f>
        <v>Canal Uno</v>
      </c>
      <c r="J403" t="s">
        <v>8338</v>
      </c>
      <c r="K403">
        <v>24</v>
      </c>
      <c r="L403" t="str">
        <f t="shared" si="18"/>
        <v>MaceoAntioquiaCanal Uno24</v>
      </c>
      <c r="M403" t="str">
        <f t="shared" si="19"/>
        <v>MaceoAntioquiaCanal Uno</v>
      </c>
      <c r="N403" t="s">
        <v>1492</v>
      </c>
    </row>
    <row r="404" spans="1:14" x14ac:dyDescent="0.25">
      <c r="A404">
        <v>5425</v>
      </c>
      <c r="B404" t="s">
        <v>451</v>
      </c>
      <c r="C404" t="s">
        <v>669</v>
      </c>
      <c r="F404" t="s">
        <v>8337</v>
      </c>
      <c r="G404" t="s">
        <v>703</v>
      </c>
      <c r="H404" t="str">
        <f>INDEX(referencias!$Q$1:$Q$34,MATCH('Registro de Frecuencias TV'!G404,referencias!$R$1:$R$34,0),1)</f>
        <v>C.Institucional</v>
      </c>
      <c r="J404" t="s">
        <v>8338</v>
      </c>
      <c r="K404">
        <v>26</v>
      </c>
      <c r="L404" t="str">
        <f t="shared" si="18"/>
        <v>MaceoAntioquiaC.Institucional26</v>
      </c>
      <c r="M404" t="str">
        <f t="shared" si="19"/>
        <v>MaceoAntioquiaC.Institucional</v>
      </c>
      <c r="N404" t="s">
        <v>1493</v>
      </c>
    </row>
    <row r="405" spans="1:14" x14ac:dyDescent="0.25">
      <c r="A405">
        <v>5425</v>
      </c>
      <c r="B405" t="s">
        <v>451</v>
      </c>
      <c r="C405" t="s">
        <v>669</v>
      </c>
      <c r="F405" t="s">
        <v>8337</v>
      </c>
      <c r="G405" t="s">
        <v>188</v>
      </c>
      <c r="H405" t="str">
        <f>INDEX(referencias!$Q$1:$Q$34,MATCH('Registro de Frecuencias TV'!G405,referencias!$R$1:$R$34,0),1)</f>
        <v>Señal Colombia</v>
      </c>
      <c r="J405" t="s">
        <v>8338</v>
      </c>
      <c r="K405">
        <v>30</v>
      </c>
      <c r="L405" t="str">
        <f t="shared" si="18"/>
        <v>MaceoAntioquiaSeñal Colombia30</v>
      </c>
      <c r="M405" t="str">
        <f t="shared" si="19"/>
        <v>MaceoAntioquiaSeñal Colombia</v>
      </c>
      <c r="N405" t="s">
        <v>1494</v>
      </c>
    </row>
    <row r="406" spans="1:14" x14ac:dyDescent="0.25">
      <c r="A406">
        <v>5425</v>
      </c>
      <c r="B406" t="s">
        <v>451</v>
      </c>
      <c r="C406" t="s">
        <v>669</v>
      </c>
      <c r="E406">
        <v>12</v>
      </c>
      <c r="F406" t="s">
        <v>8339</v>
      </c>
      <c r="G406" t="s">
        <v>422</v>
      </c>
      <c r="H406" t="str">
        <f>INDEX(referencias!$Q$1:$Q$34,MATCH('Registro de Frecuencias TV'!G406,referencias!$R$1:$R$34,0),1)</f>
        <v>Teleantioquia</v>
      </c>
      <c r="I406" t="s">
        <v>8387</v>
      </c>
      <c r="J406" t="s">
        <v>8338</v>
      </c>
      <c r="K406">
        <v>12</v>
      </c>
      <c r="L406" t="str">
        <f t="shared" si="18"/>
        <v>MaceoAntioquiaTeleantioquia12</v>
      </c>
      <c r="M406" t="str">
        <f t="shared" si="19"/>
        <v>MaceoAntioquiaTeleantioquia</v>
      </c>
      <c r="N406" t="s">
        <v>1495</v>
      </c>
    </row>
    <row r="407" spans="1:14" x14ac:dyDescent="0.25">
      <c r="A407">
        <v>5425</v>
      </c>
      <c r="B407" t="s">
        <v>451</v>
      </c>
      <c r="C407" t="s">
        <v>669</v>
      </c>
      <c r="F407" t="s">
        <v>8341</v>
      </c>
      <c r="G407" t="s">
        <v>750</v>
      </c>
      <c r="H407" t="str">
        <f>INDEX(referencias!$Q$1:$Q$34,MATCH('Registro de Frecuencias TV'!G407,referencias!$R$1:$R$34,0),1)</f>
        <v>RCN TV S.A.</v>
      </c>
      <c r="J407" t="s">
        <v>8338</v>
      </c>
      <c r="K407">
        <v>32</v>
      </c>
      <c r="L407" t="str">
        <f t="shared" si="18"/>
        <v>MaceoAntioquiaRCN TV S.A.32</v>
      </c>
      <c r="M407" t="str">
        <f t="shared" si="19"/>
        <v>MaceoAntioquiaRCN TV S.A.</v>
      </c>
      <c r="N407" t="s">
        <v>1497</v>
      </c>
    </row>
    <row r="408" spans="1:14" x14ac:dyDescent="0.25">
      <c r="A408">
        <v>5425</v>
      </c>
      <c r="B408" t="s">
        <v>451</v>
      </c>
      <c r="C408" t="s">
        <v>669</v>
      </c>
      <c r="F408" t="s">
        <v>8341</v>
      </c>
      <c r="G408" t="s">
        <v>723</v>
      </c>
      <c r="H408" t="str">
        <f>INDEX(referencias!$Q$1:$Q$34,MATCH('Registro de Frecuencias TV'!G408,referencias!$R$1:$R$34,0),1)</f>
        <v>Caracol TV S.A.</v>
      </c>
      <c r="J408" t="s">
        <v>8338</v>
      </c>
      <c r="K408">
        <v>36</v>
      </c>
      <c r="L408" t="str">
        <f t="shared" si="18"/>
        <v>MaceoAntioquiaCaracol TV S.A.36</v>
      </c>
      <c r="M408" t="str">
        <f t="shared" si="19"/>
        <v>MaceoAntioquiaCaracol TV S.A.</v>
      </c>
      <c r="N408" t="s">
        <v>1499</v>
      </c>
    </row>
    <row r="409" spans="1:14" x14ac:dyDescent="0.25">
      <c r="A409">
        <v>5440</v>
      </c>
      <c r="B409" t="s">
        <v>1759</v>
      </c>
      <c r="C409" t="s">
        <v>669</v>
      </c>
      <c r="E409">
        <v>4</v>
      </c>
      <c r="F409" t="s">
        <v>8337</v>
      </c>
      <c r="G409" t="s">
        <v>420</v>
      </c>
      <c r="H409" t="str">
        <f>INDEX(referencias!$Q$1:$Q$34,MATCH('Registro de Frecuencias TV'!G409,referencias!$R$1:$R$34,0),1)</f>
        <v>Canal Uno</v>
      </c>
      <c r="I409" t="s">
        <v>330</v>
      </c>
      <c r="J409" t="s">
        <v>8338</v>
      </c>
      <c r="K409">
        <v>4</v>
      </c>
      <c r="L409" t="str">
        <f t="shared" si="18"/>
        <v>MarinillaAntioquiaCanal Uno4</v>
      </c>
      <c r="M409" t="str">
        <f t="shared" si="19"/>
        <v>MarinillaAntioquiaCanal Uno</v>
      </c>
      <c r="N409" t="s">
        <v>1501</v>
      </c>
    </row>
    <row r="410" spans="1:14" x14ac:dyDescent="0.25">
      <c r="A410">
        <v>5440</v>
      </c>
      <c r="B410" t="s">
        <v>1759</v>
      </c>
      <c r="C410" t="s">
        <v>669</v>
      </c>
      <c r="E410">
        <v>13</v>
      </c>
      <c r="F410" t="s">
        <v>8337</v>
      </c>
      <c r="G410" t="s">
        <v>703</v>
      </c>
      <c r="H410" t="str">
        <f>INDEX(referencias!$Q$1:$Q$34,MATCH('Registro de Frecuencias TV'!G410,referencias!$R$1:$R$34,0),1)</f>
        <v>C.Institucional</v>
      </c>
      <c r="I410" t="s">
        <v>330</v>
      </c>
      <c r="J410" t="s">
        <v>8338</v>
      </c>
      <c r="K410">
        <v>13</v>
      </c>
      <c r="L410" t="str">
        <f t="shared" si="18"/>
        <v>MarinillaAntioquiaC.Institucional13</v>
      </c>
      <c r="M410" t="str">
        <f t="shared" si="19"/>
        <v>MarinillaAntioquiaC.Institucional</v>
      </c>
      <c r="N410" t="s">
        <v>1502</v>
      </c>
    </row>
    <row r="411" spans="1:14" x14ac:dyDescent="0.25">
      <c r="A411">
        <v>5440</v>
      </c>
      <c r="B411" t="s">
        <v>1759</v>
      </c>
      <c r="C411" t="s">
        <v>669</v>
      </c>
      <c r="E411">
        <v>24</v>
      </c>
      <c r="F411" t="s">
        <v>8337</v>
      </c>
      <c r="G411" t="s">
        <v>188</v>
      </c>
      <c r="H411" t="str">
        <f>INDEX(referencias!$Q$1:$Q$34,MATCH('Registro de Frecuencias TV'!G411,referencias!$R$1:$R$34,0),1)</f>
        <v>Señal Colombia</v>
      </c>
      <c r="I411" t="s">
        <v>330</v>
      </c>
      <c r="J411" t="s">
        <v>8338</v>
      </c>
      <c r="K411">
        <v>24</v>
      </c>
      <c r="L411" t="str">
        <f t="shared" si="18"/>
        <v>MarinillaAntioquiaSeñal Colombia24</v>
      </c>
      <c r="M411" t="str">
        <f t="shared" si="19"/>
        <v>MarinillaAntioquiaSeñal Colombia</v>
      </c>
      <c r="N411" t="s">
        <v>1504</v>
      </c>
    </row>
    <row r="412" spans="1:14" x14ac:dyDescent="0.25">
      <c r="A412">
        <v>5440</v>
      </c>
      <c r="B412" t="s">
        <v>1759</v>
      </c>
      <c r="C412" t="s">
        <v>669</v>
      </c>
      <c r="E412">
        <v>5</v>
      </c>
      <c r="F412" t="s">
        <v>8339</v>
      </c>
      <c r="G412" t="s">
        <v>422</v>
      </c>
      <c r="H412" t="str">
        <f>INDEX(referencias!$Q$1:$Q$34,MATCH('Registro de Frecuencias TV'!G412,referencias!$R$1:$R$34,0),1)</f>
        <v>Teleantioquia</v>
      </c>
      <c r="I412" t="s">
        <v>8340</v>
      </c>
      <c r="J412" t="s">
        <v>8338</v>
      </c>
      <c r="K412">
        <v>5</v>
      </c>
      <c r="L412" t="str">
        <f t="shared" si="18"/>
        <v>MarinillaAntioquiaTeleantioquia5</v>
      </c>
      <c r="M412" t="str">
        <f t="shared" si="19"/>
        <v>MarinillaAntioquiaTeleantioquia</v>
      </c>
      <c r="N412" t="s">
        <v>1506</v>
      </c>
    </row>
    <row r="413" spans="1:14" x14ac:dyDescent="0.25">
      <c r="A413">
        <v>5440</v>
      </c>
      <c r="B413" t="s">
        <v>1759</v>
      </c>
      <c r="C413" t="s">
        <v>669</v>
      </c>
      <c r="E413">
        <v>9</v>
      </c>
      <c r="F413" t="s">
        <v>8341</v>
      </c>
      <c r="G413" t="s">
        <v>750</v>
      </c>
      <c r="H413" t="str">
        <f>INDEX(referencias!$Q$1:$Q$34,MATCH('Registro de Frecuencias TV'!G413,referencias!$R$1:$R$34,0),1)</f>
        <v>RCN TV S.A.</v>
      </c>
      <c r="I413" t="s">
        <v>330</v>
      </c>
      <c r="J413" t="s">
        <v>8338</v>
      </c>
      <c r="K413">
        <v>9</v>
      </c>
      <c r="L413" t="str">
        <f t="shared" si="18"/>
        <v>MarinillaAntioquiaRCN TV S.A.9</v>
      </c>
      <c r="M413" t="str">
        <f t="shared" si="19"/>
        <v>MarinillaAntioquiaRCN TV S.A.</v>
      </c>
      <c r="N413" t="s">
        <v>1508</v>
      </c>
    </row>
    <row r="414" spans="1:14" x14ac:dyDescent="0.25">
      <c r="A414">
        <v>5440</v>
      </c>
      <c r="B414" t="s">
        <v>1759</v>
      </c>
      <c r="C414" t="s">
        <v>669</v>
      </c>
      <c r="E414">
        <v>7</v>
      </c>
      <c r="F414" t="s">
        <v>8341</v>
      </c>
      <c r="G414" t="s">
        <v>723</v>
      </c>
      <c r="H414" t="str">
        <f>INDEX(referencias!$Q$1:$Q$34,MATCH('Registro de Frecuencias TV'!G414,referencias!$R$1:$R$34,0),1)</f>
        <v>Caracol TV S.A.</v>
      </c>
      <c r="I414" t="s">
        <v>330</v>
      </c>
      <c r="J414" t="s">
        <v>8338</v>
      </c>
      <c r="K414">
        <v>7</v>
      </c>
      <c r="L414" t="str">
        <f t="shared" si="18"/>
        <v>MarinillaAntioquiaCaracol TV S.A.7</v>
      </c>
      <c r="M414" t="str">
        <f t="shared" si="19"/>
        <v>MarinillaAntioquiaCaracol TV S.A.</v>
      </c>
      <c r="N414" t="s">
        <v>1510</v>
      </c>
    </row>
    <row r="415" spans="1:14" x14ac:dyDescent="0.25">
      <c r="A415">
        <v>5467</v>
      </c>
      <c r="B415" t="s">
        <v>452</v>
      </c>
      <c r="C415" t="s">
        <v>669</v>
      </c>
      <c r="F415" t="s">
        <v>8337</v>
      </c>
      <c r="G415" t="s">
        <v>420</v>
      </c>
      <c r="H415" t="str">
        <f>INDEX(referencias!$Q$1:$Q$34,MATCH('Registro de Frecuencias TV'!G415,referencias!$R$1:$R$34,0),1)</f>
        <v>Canal Uno</v>
      </c>
      <c r="J415" t="s">
        <v>8338</v>
      </c>
      <c r="K415">
        <v>50</v>
      </c>
      <c r="L415" t="str">
        <f t="shared" si="18"/>
        <v>MontebelloAntioquiaCanal Uno50</v>
      </c>
      <c r="M415" t="str">
        <f t="shared" si="19"/>
        <v>MontebelloAntioquiaCanal Uno</v>
      </c>
      <c r="N415" t="s">
        <v>1511</v>
      </c>
    </row>
    <row r="416" spans="1:14" x14ac:dyDescent="0.25">
      <c r="A416">
        <v>5467</v>
      </c>
      <c r="B416" t="s">
        <v>452</v>
      </c>
      <c r="C416" t="s">
        <v>669</v>
      </c>
      <c r="F416" t="s">
        <v>8337</v>
      </c>
      <c r="G416" t="s">
        <v>703</v>
      </c>
      <c r="H416" t="str">
        <f>INDEX(referencias!$Q$1:$Q$34,MATCH('Registro de Frecuencias TV'!G416,referencias!$R$1:$R$34,0),1)</f>
        <v>C.Institucional</v>
      </c>
      <c r="J416" t="s">
        <v>8338</v>
      </c>
      <c r="K416">
        <v>26</v>
      </c>
      <c r="L416" t="str">
        <f t="shared" si="18"/>
        <v>MontebelloAntioquiaC.Institucional26</v>
      </c>
      <c r="M416" t="str">
        <f t="shared" si="19"/>
        <v>MontebelloAntioquiaC.Institucional</v>
      </c>
      <c r="N416" t="s">
        <v>1513</v>
      </c>
    </row>
    <row r="417" spans="1:14" x14ac:dyDescent="0.25">
      <c r="A417">
        <v>5467</v>
      </c>
      <c r="B417" t="s">
        <v>452</v>
      </c>
      <c r="C417" t="s">
        <v>669</v>
      </c>
      <c r="F417" t="s">
        <v>8337</v>
      </c>
      <c r="G417" t="s">
        <v>188</v>
      </c>
      <c r="H417" t="str">
        <f>INDEX(referencias!$Q$1:$Q$34,MATCH('Registro de Frecuencias TV'!G417,referencias!$R$1:$R$34,0),1)</f>
        <v>Señal Colombia</v>
      </c>
      <c r="J417" t="s">
        <v>8338</v>
      </c>
      <c r="K417">
        <v>44</v>
      </c>
      <c r="L417" t="str">
        <f t="shared" si="18"/>
        <v>MontebelloAntioquiaSeñal Colombia44</v>
      </c>
      <c r="M417" t="str">
        <f t="shared" si="19"/>
        <v>MontebelloAntioquiaSeñal Colombia</v>
      </c>
      <c r="N417" t="s">
        <v>1515</v>
      </c>
    </row>
    <row r="418" spans="1:14" x14ac:dyDescent="0.25">
      <c r="A418">
        <v>5467</v>
      </c>
      <c r="B418" t="s">
        <v>452</v>
      </c>
      <c r="C418" t="s">
        <v>669</v>
      </c>
      <c r="E418">
        <v>12</v>
      </c>
      <c r="F418" t="s">
        <v>8339</v>
      </c>
      <c r="G418" t="s">
        <v>422</v>
      </c>
      <c r="H418" t="str">
        <f>INDEX(referencias!$Q$1:$Q$34,MATCH('Registro de Frecuencias TV'!G418,referencias!$R$1:$R$34,0),1)</f>
        <v>Teleantioquia</v>
      </c>
      <c r="I418" t="s">
        <v>8388</v>
      </c>
      <c r="J418" t="s">
        <v>8338</v>
      </c>
      <c r="K418">
        <v>12</v>
      </c>
      <c r="L418" t="str">
        <f t="shared" si="18"/>
        <v>MontebelloAntioquiaTeleantioquia12</v>
      </c>
      <c r="M418" t="str">
        <f t="shared" si="19"/>
        <v>MontebelloAntioquiaTeleantioquia</v>
      </c>
      <c r="N418" t="s">
        <v>1517</v>
      </c>
    </row>
    <row r="419" spans="1:14" x14ac:dyDescent="0.25">
      <c r="A419">
        <v>5467</v>
      </c>
      <c r="B419" t="s">
        <v>452</v>
      </c>
      <c r="C419" t="s">
        <v>669</v>
      </c>
      <c r="F419" t="s">
        <v>8341</v>
      </c>
      <c r="G419" t="s">
        <v>750</v>
      </c>
      <c r="H419" t="str">
        <f>INDEX(referencias!$Q$1:$Q$34,MATCH('Registro de Frecuencias TV'!G419,referencias!$R$1:$R$34,0),1)</f>
        <v>RCN TV S.A.</v>
      </c>
      <c r="J419" t="s">
        <v>8338</v>
      </c>
      <c r="K419">
        <v>32</v>
      </c>
      <c r="L419" t="str">
        <f t="shared" si="18"/>
        <v>MontebelloAntioquiaRCN TV S.A.32</v>
      </c>
      <c r="M419" t="str">
        <f t="shared" si="19"/>
        <v>MontebelloAntioquiaRCN TV S.A.</v>
      </c>
      <c r="N419" t="s">
        <v>1519</v>
      </c>
    </row>
    <row r="420" spans="1:14" x14ac:dyDescent="0.25">
      <c r="A420">
        <v>5467</v>
      </c>
      <c r="B420" t="s">
        <v>452</v>
      </c>
      <c r="C420" t="s">
        <v>669</v>
      </c>
      <c r="F420" t="s">
        <v>8341</v>
      </c>
      <c r="G420" t="s">
        <v>723</v>
      </c>
      <c r="H420" t="str">
        <f>INDEX(referencias!$Q$1:$Q$34,MATCH('Registro de Frecuencias TV'!G420,referencias!$R$1:$R$34,0),1)</f>
        <v>Caracol TV S.A.</v>
      </c>
      <c r="J420" t="s">
        <v>8338</v>
      </c>
      <c r="K420">
        <v>36</v>
      </c>
      <c r="L420" t="str">
        <f t="shared" si="18"/>
        <v>MontebelloAntioquiaCaracol TV S.A.36</v>
      </c>
      <c r="M420" t="str">
        <f t="shared" si="19"/>
        <v>MontebelloAntioquiaCaracol TV S.A.</v>
      </c>
      <c r="N420" t="s">
        <v>1521</v>
      </c>
    </row>
    <row r="421" spans="1:14" x14ac:dyDescent="0.25">
      <c r="A421">
        <v>5475</v>
      </c>
      <c r="B421" t="s">
        <v>453</v>
      </c>
      <c r="C421" t="s">
        <v>669</v>
      </c>
      <c r="F421" t="s">
        <v>8337</v>
      </c>
      <c r="G421" t="s">
        <v>420</v>
      </c>
      <c r="H421" t="str">
        <f>INDEX(referencias!$Q$1:$Q$34,MATCH('Registro de Frecuencias TV'!G421,referencias!$R$1:$R$34,0),1)</f>
        <v>Canal Uno</v>
      </c>
      <c r="J421" t="s">
        <v>8338</v>
      </c>
      <c r="K421">
        <v>2</v>
      </c>
      <c r="L421" t="str">
        <f t="shared" si="18"/>
        <v>MurindóAntioquiaCanal Uno2</v>
      </c>
      <c r="M421" t="str">
        <f t="shared" si="19"/>
        <v>MurindóAntioquiaCanal Uno</v>
      </c>
      <c r="N421" t="s">
        <v>1523</v>
      </c>
    </row>
    <row r="422" spans="1:14" x14ac:dyDescent="0.25">
      <c r="A422">
        <v>5475</v>
      </c>
      <c r="B422" t="s">
        <v>453</v>
      </c>
      <c r="C422" t="s">
        <v>669</v>
      </c>
      <c r="F422" t="s">
        <v>8337</v>
      </c>
      <c r="G422" t="s">
        <v>703</v>
      </c>
      <c r="H422" t="str">
        <f>INDEX(referencias!$Q$1:$Q$34,MATCH('Registro de Frecuencias TV'!G422,referencias!$R$1:$R$34,0),1)</f>
        <v>C.Institucional</v>
      </c>
      <c r="J422" t="s">
        <v>8338</v>
      </c>
      <c r="K422">
        <v>4</v>
      </c>
      <c r="L422" t="str">
        <f t="shared" si="18"/>
        <v>MurindóAntioquiaC.Institucional4</v>
      </c>
      <c r="M422" t="str">
        <f t="shared" si="19"/>
        <v>MurindóAntioquiaC.Institucional</v>
      </c>
      <c r="N422" t="s">
        <v>1525</v>
      </c>
    </row>
    <row r="423" spans="1:14" x14ac:dyDescent="0.25">
      <c r="A423">
        <v>5475</v>
      </c>
      <c r="B423" t="s">
        <v>453</v>
      </c>
      <c r="C423" t="s">
        <v>669</v>
      </c>
      <c r="F423" t="s">
        <v>8337</v>
      </c>
      <c r="G423" t="s">
        <v>188</v>
      </c>
      <c r="H423" t="str">
        <f>INDEX(referencias!$Q$1:$Q$34,MATCH('Registro de Frecuencias TV'!G423,referencias!$R$1:$R$34,0),1)</f>
        <v>Señal Colombia</v>
      </c>
      <c r="J423" t="s">
        <v>8338</v>
      </c>
      <c r="K423">
        <v>5</v>
      </c>
      <c r="L423" t="str">
        <f t="shared" si="18"/>
        <v>MurindóAntioquiaSeñal Colombia5</v>
      </c>
      <c r="M423" t="str">
        <f t="shared" si="19"/>
        <v>MurindóAntioquiaSeñal Colombia</v>
      </c>
      <c r="N423" t="s">
        <v>1527</v>
      </c>
    </row>
    <row r="424" spans="1:14" x14ac:dyDescent="0.25">
      <c r="A424">
        <v>5475</v>
      </c>
      <c r="B424" t="s">
        <v>453</v>
      </c>
      <c r="C424" t="s">
        <v>669</v>
      </c>
      <c r="E424">
        <v>13</v>
      </c>
      <c r="F424" t="s">
        <v>8339</v>
      </c>
      <c r="G424" t="s">
        <v>422</v>
      </c>
      <c r="H424" t="str">
        <f>INDEX(referencias!$Q$1:$Q$34,MATCH('Registro de Frecuencias TV'!G424,referencias!$R$1:$R$34,0),1)</f>
        <v>Teleantioquia</v>
      </c>
      <c r="I424" t="s">
        <v>8389</v>
      </c>
      <c r="J424" t="s">
        <v>8338</v>
      </c>
      <c r="K424">
        <v>7</v>
      </c>
      <c r="L424" t="str">
        <f t="shared" si="18"/>
        <v>MurindóAntioquiaTeleantioquia7</v>
      </c>
      <c r="M424" t="str">
        <f t="shared" si="19"/>
        <v>MurindóAntioquiaTeleantioquia</v>
      </c>
      <c r="N424" t="s">
        <v>1528</v>
      </c>
    </row>
    <row r="425" spans="1:14" x14ac:dyDescent="0.25">
      <c r="A425">
        <v>5475</v>
      </c>
      <c r="B425" t="s">
        <v>453</v>
      </c>
      <c r="C425" t="s">
        <v>669</v>
      </c>
      <c r="F425" t="s">
        <v>8341</v>
      </c>
      <c r="G425" t="s">
        <v>750</v>
      </c>
      <c r="H425" t="str">
        <f>INDEX(referencias!$Q$1:$Q$34,MATCH('Registro de Frecuencias TV'!G425,referencias!$R$1:$R$34,0),1)</f>
        <v>RCN TV S.A.</v>
      </c>
      <c r="J425" t="s">
        <v>8338</v>
      </c>
      <c r="K425">
        <v>9</v>
      </c>
      <c r="L425" t="str">
        <f t="shared" si="18"/>
        <v>MurindóAntioquiaRCN TV S.A.9</v>
      </c>
      <c r="M425" t="str">
        <f t="shared" si="19"/>
        <v>MurindóAntioquiaRCN TV S.A.</v>
      </c>
      <c r="N425" t="s">
        <v>1530</v>
      </c>
    </row>
    <row r="426" spans="1:14" x14ac:dyDescent="0.25">
      <c r="A426">
        <v>5475</v>
      </c>
      <c r="B426" t="s">
        <v>453</v>
      </c>
      <c r="C426" t="s">
        <v>669</v>
      </c>
      <c r="F426" t="s">
        <v>8341</v>
      </c>
      <c r="G426" t="s">
        <v>723</v>
      </c>
      <c r="H426" t="str">
        <f>INDEX(referencias!$Q$1:$Q$34,MATCH('Registro de Frecuencias TV'!G426,referencias!$R$1:$R$34,0),1)</f>
        <v>Caracol TV S.A.</v>
      </c>
      <c r="J426" t="s">
        <v>8338</v>
      </c>
      <c r="K426">
        <v>11</v>
      </c>
      <c r="L426" t="str">
        <f t="shared" si="18"/>
        <v>MurindóAntioquiaCaracol TV S.A.11</v>
      </c>
      <c r="M426" t="str">
        <f t="shared" si="19"/>
        <v>MurindóAntioquiaCaracol TV S.A.</v>
      </c>
      <c r="N426" t="s">
        <v>1532</v>
      </c>
    </row>
    <row r="427" spans="1:14" x14ac:dyDescent="0.25">
      <c r="A427">
        <v>5480</v>
      </c>
      <c r="B427" t="s">
        <v>324</v>
      </c>
      <c r="C427" t="s">
        <v>669</v>
      </c>
      <c r="E427">
        <v>33</v>
      </c>
      <c r="F427" t="s">
        <v>8337</v>
      </c>
      <c r="G427" t="s">
        <v>420</v>
      </c>
      <c r="H427" t="str">
        <f>INDEX(referencias!$Q$1:$Q$34,MATCH('Registro de Frecuencias TV'!G427,referencias!$R$1:$R$34,0),1)</f>
        <v>Canal Uno</v>
      </c>
      <c r="I427" t="s">
        <v>324</v>
      </c>
      <c r="J427" t="s">
        <v>8338</v>
      </c>
      <c r="K427">
        <v>24</v>
      </c>
      <c r="L427" t="str">
        <f t="shared" si="18"/>
        <v>MutatáAntioquiaCanal Uno24</v>
      </c>
      <c r="M427" t="str">
        <f t="shared" si="19"/>
        <v>MutatáAntioquiaCanal Uno</v>
      </c>
      <c r="N427" t="s">
        <v>1534</v>
      </c>
    </row>
    <row r="428" spans="1:14" x14ac:dyDescent="0.25">
      <c r="A428">
        <v>5480</v>
      </c>
      <c r="B428" t="s">
        <v>324</v>
      </c>
      <c r="C428" t="s">
        <v>669</v>
      </c>
      <c r="E428">
        <v>26</v>
      </c>
      <c r="F428" t="s">
        <v>8337</v>
      </c>
      <c r="G428" t="s">
        <v>703</v>
      </c>
      <c r="H428" t="str">
        <f>INDEX(referencias!$Q$1:$Q$34,MATCH('Registro de Frecuencias TV'!G428,referencias!$R$1:$R$34,0),1)</f>
        <v>C.Institucional</v>
      </c>
      <c r="I428" t="s">
        <v>324</v>
      </c>
      <c r="J428" t="s">
        <v>8338</v>
      </c>
      <c r="K428">
        <v>26</v>
      </c>
      <c r="L428" t="str">
        <f t="shared" si="18"/>
        <v>MutatáAntioquiaC.Institucional26</v>
      </c>
      <c r="M428" t="str">
        <f t="shared" si="19"/>
        <v>MutatáAntioquiaC.Institucional</v>
      </c>
      <c r="N428" t="s">
        <v>1536</v>
      </c>
    </row>
    <row r="429" spans="1:14" x14ac:dyDescent="0.25">
      <c r="A429">
        <v>5480</v>
      </c>
      <c r="B429" t="s">
        <v>324</v>
      </c>
      <c r="C429" t="s">
        <v>669</v>
      </c>
      <c r="E429">
        <v>39</v>
      </c>
      <c r="F429" t="s">
        <v>8337</v>
      </c>
      <c r="G429" t="s">
        <v>188</v>
      </c>
      <c r="H429" t="str">
        <f>INDEX(referencias!$Q$1:$Q$34,MATCH('Registro de Frecuencias TV'!G429,referencias!$R$1:$R$34,0),1)</f>
        <v>Señal Colombia</v>
      </c>
      <c r="I429" t="s">
        <v>324</v>
      </c>
      <c r="J429" t="s">
        <v>8338</v>
      </c>
      <c r="K429">
        <v>30</v>
      </c>
      <c r="L429" t="str">
        <f t="shared" si="18"/>
        <v>MutatáAntioquiaSeñal Colombia30</v>
      </c>
      <c r="M429" t="str">
        <f t="shared" si="19"/>
        <v>MutatáAntioquiaSeñal Colombia</v>
      </c>
      <c r="N429" t="s">
        <v>1538</v>
      </c>
    </row>
    <row r="430" spans="1:14" x14ac:dyDescent="0.25">
      <c r="A430">
        <v>5480</v>
      </c>
      <c r="B430" t="s">
        <v>324</v>
      </c>
      <c r="C430" t="s">
        <v>669</v>
      </c>
      <c r="E430">
        <v>12</v>
      </c>
      <c r="F430" t="s">
        <v>8339</v>
      </c>
      <c r="G430" t="s">
        <v>422</v>
      </c>
      <c r="H430" t="str">
        <f>INDEX(referencias!$Q$1:$Q$34,MATCH('Registro de Frecuencias TV'!G430,referencias!$R$1:$R$34,0),1)</f>
        <v>Teleantioquia</v>
      </c>
      <c r="I430" t="s">
        <v>324</v>
      </c>
      <c r="J430" t="s">
        <v>8338</v>
      </c>
      <c r="K430">
        <v>12</v>
      </c>
      <c r="L430" t="str">
        <f t="shared" si="18"/>
        <v>MutatáAntioquiaTeleantioquia12</v>
      </c>
      <c r="M430" t="str">
        <f t="shared" si="19"/>
        <v>MutatáAntioquiaTeleantioquia</v>
      </c>
      <c r="N430" t="s">
        <v>1540</v>
      </c>
    </row>
    <row r="431" spans="1:14" x14ac:dyDescent="0.25">
      <c r="A431">
        <v>5480</v>
      </c>
      <c r="B431" t="s">
        <v>324</v>
      </c>
      <c r="C431" t="s">
        <v>669</v>
      </c>
      <c r="E431">
        <v>12</v>
      </c>
      <c r="F431" t="s">
        <v>8339</v>
      </c>
      <c r="G431" t="s">
        <v>422</v>
      </c>
      <c r="H431" t="str">
        <f>INDEX(referencias!$Q$1:$Q$34,MATCH('Registro de Frecuencias TV'!G431,referencias!$R$1:$R$34,0),1)</f>
        <v>Teleantioquia</v>
      </c>
      <c r="I431" t="s">
        <v>8390</v>
      </c>
      <c r="J431" t="s">
        <v>8338</v>
      </c>
      <c r="K431">
        <v>12</v>
      </c>
      <c r="L431" t="str">
        <f t="shared" si="18"/>
        <v>MutatáAntioquiaTeleantioquia12</v>
      </c>
      <c r="M431" t="str">
        <f t="shared" si="19"/>
        <v>MutatáAntioquiaTeleantioquia</v>
      </c>
      <c r="N431" t="s">
        <v>1540</v>
      </c>
    </row>
    <row r="432" spans="1:14" x14ac:dyDescent="0.25">
      <c r="A432">
        <v>5480</v>
      </c>
      <c r="B432" t="s">
        <v>324</v>
      </c>
      <c r="C432" t="s">
        <v>669</v>
      </c>
      <c r="F432" t="s">
        <v>8341</v>
      </c>
      <c r="G432" t="s">
        <v>750</v>
      </c>
      <c r="H432" t="str">
        <f>INDEX(referencias!$Q$1:$Q$34,MATCH('Registro de Frecuencias TV'!G432,referencias!$R$1:$R$34,0),1)</f>
        <v>RCN TV S.A.</v>
      </c>
      <c r="J432" t="s">
        <v>8338</v>
      </c>
      <c r="K432">
        <v>32</v>
      </c>
      <c r="L432" t="str">
        <f t="shared" si="18"/>
        <v>MutatáAntioquiaRCN TV S.A.32</v>
      </c>
      <c r="M432" t="str">
        <f t="shared" si="19"/>
        <v>MutatáAntioquiaRCN TV S.A.</v>
      </c>
      <c r="N432" t="s">
        <v>1542</v>
      </c>
    </row>
    <row r="433" spans="1:14" x14ac:dyDescent="0.25">
      <c r="A433">
        <v>5480</v>
      </c>
      <c r="B433" t="s">
        <v>324</v>
      </c>
      <c r="C433" t="s">
        <v>669</v>
      </c>
      <c r="F433" t="s">
        <v>8341</v>
      </c>
      <c r="G433" t="s">
        <v>723</v>
      </c>
      <c r="H433" t="str">
        <f>INDEX(referencias!$Q$1:$Q$34,MATCH('Registro de Frecuencias TV'!G433,referencias!$R$1:$R$34,0),1)</f>
        <v>Caracol TV S.A.</v>
      </c>
      <c r="J433" t="s">
        <v>8338</v>
      </c>
      <c r="K433">
        <v>36</v>
      </c>
      <c r="L433" t="str">
        <f t="shared" si="18"/>
        <v>MutatáAntioquiaCaracol TV S.A.36</v>
      </c>
      <c r="M433" t="str">
        <f t="shared" si="19"/>
        <v>MutatáAntioquiaCaracol TV S.A.</v>
      </c>
      <c r="N433" t="s">
        <v>1544</v>
      </c>
    </row>
    <row r="434" spans="1:14" x14ac:dyDescent="0.25">
      <c r="A434">
        <v>5483</v>
      </c>
      <c r="B434" t="s">
        <v>455</v>
      </c>
      <c r="C434" t="s">
        <v>669</v>
      </c>
      <c r="E434">
        <v>7</v>
      </c>
      <c r="F434" t="s">
        <v>8337</v>
      </c>
      <c r="G434" t="s">
        <v>420</v>
      </c>
      <c r="H434" t="str">
        <f>INDEX(referencias!$Q$1:$Q$34,MATCH('Registro de Frecuencias TV'!G434,referencias!$R$1:$R$34,0),1)</f>
        <v>Canal Uno</v>
      </c>
      <c r="I434" t="s">
        <v>313</v>
      </c>
      <c r="J434" t="s">
        <v>8338</v>
      </c>
      <c r="K434">
        <v>7</v>
      </c>
      <c r="L434" t="str">
        <f t="shared" si="18"/>
        <v>NariñoAntioquiaCanal Uno7</v>
      </c>
      <c r="M434" t="str">
        <f t="shared" si="19"/>
        <v>NariñoAntioquiaCanal Uno</v>
      </c>
      <c r="N434" t="s">
        <v>1546</v>
      </c>
    </row>
    <row r="435" spans="1:14" x14ac:dyDescent="0.25">
      <c r="A435">
        <v>5483</v>
      </c>
      <c r="B435" t="s">
        <v>455</v>
      </c>
      <c r="C435" t="s">
        <v>669</v>
      </c>
      <c r="E435">
        <v>9</v>
      </c>
      <c r="F435" t="s">
        <v>8337</v>
      </c>
      <c r="G435" t="s">
        <v>703</v>
      </c>
      <c r="H435" t="str">
        <f>INDEX(referencias!$Q$1:$Q$34,MATCH('Registro de Frecuencias TV'!G435,referencias!$R$1:$R$34,0),1)</f>
        <v>C.Institucional</v>
      </c>
      <c r="I435" t="s">
        <v>313</v>
      </c>
      <c r="J435" t="s">
        <v>8338</v>
      </c>
      <c r="K435">
        <v>9</v>
      </c>
      <c r="L435" t="str">
        <f t="shared" si="18"/>
        <v>NariñoAntioquiaC.Institucional9</v>
      </c>
      <c r="M435" t="str">
        <f t="shared" si="19"/>
        <v>NariñoAntioquiaC.Institucional</v>
      </c>
      <c r="N435" t="s">
        <v>1547</v>
      </c>
    </row>
    <row r="436" spans="1:14" x14ac:dyDescent="0.25">
      <c r="A436">
        <v>5483</v>
      </c>
      <c r="B436" t="s">
        <v>455</v>
      </c>
      <c r="C436" t="s">
        <v>669</v>
      </c>
      <c r="E436">
        <v>11</v>
      </c>
      <c r="F436" t="s">
        <v>8337</v>
      </c>
      <c r="G436" t="s">
        <v>188</v>
      </c>
      <c r="H436" t="str">
        <f>INDEX(referencias!$Q$1:$Q$34,MATCH('Registro de Frecuencias TV'!G436,referencias!$R$1:$R$34,0),1)</f>
        <v>Señal Colombia</v>
      </c>
      <c r="I436" t="s">
        <v>313</v>
      </c>
      <c r="J436" t="s">
        <v>8338</v>
      </c>
      <c r="K436">
        <v>11</v>
      </c>
      <c r="L436" t="str">
        <f t="shared" si="18"/>
        <v>NariñoAntioquiaSeñal Colombia11</v>
      </c>
      <c r="M436" t="str">
        <f t="shared" si="19"/>
        <v>NariñoAntioquiaSeñal Colombia</v>
      </c>
      <c r="N436" t="s">
        <v>1549</v>
      </c>
    </row>
    <row r="437" spans="1:14" x14ac:dyDescent="0.25">
      <c r="A437">
        <v>5483</v>
      </c>
      <c r="B437" t="s">
        <v>455</v>
      </c>
      <c r="C437" t="s">
        <v>669</v>
      </c>
      <c r="E437">
        <v>50</v>
      </c>
      <c r="F437" t="s">
        <v>8339</v>
      </c>
      <c r="G437" t="s">
        <v>422</v>
      </c>
      <c r="H437" t="str">
        <f>INDEX(referencias!$Q$1:$Q$34,MATCH('Registro de Frecuencias TV'!G437,referencias!$R$1:$R$34,0),1)</f>
        <v>Teleantioquia</v>
      </c>
      <c r="I437" t="s">
        <v>8391</v>
      </c>
      <c r="J437" t="s">
        <v>8338</v>
      </c>
      <c r="K437">
        <v>50</v>
      </c>
      <c r="L437" t="str">
        <f t="shared" si="18"/>
        <v>NariñoAntioquiaTeleantioquia50</v>
      </c>
      <c r="M437" t="str">
        <f t="shared" si="19"/>
        <v>NariñoAntioquiaTeleantioquia</v>
      </c>
      <c r="N437" t="s">
        <v>1551</v>
      </c>
    </row>
    <row r="438" spans="1:14" x14ac:dyDescent="0.25">
      <c r="A438">
        <v>5483</v>
      </c>
      <c r="B438" t="s">
        <v>455</v>
      </c>
      <c r="C438" t="s">
        <v>669</v>
      </c>
      <c r="E438">
        <v>4</v>
      </c>
      <c r="F438" t="s">
        <v>8341</v>
      </c>
      <c r="G438" t="s">
        <v>750</v>
      </c>
      <c r="H438" t="str">
        <f>INDEX(referencias!$Q$1:$Q$34,MATCH('Registro de Frecuencias TV'!G438,referencias!$R$1:$R$34,0),1)</f>
        <v>RCN TV S.A.</v>
      </c>
      <c r="I438" t="s">
        <v>313</v>
      </c>
      <c r="J438" t="s">
        <v>8338</v>
      </c>
      <c r="K438">
        <v>4</v>
      </c>
      <c r="L438" t="str">
        <f t="shared" si="18"/>
        <v>NariñoAntioquiaRCN TV S.A.4</v>
      </c>
      <c r="M438" t="str">
        <f t="shared" si="19"/>
        <v>NariñoAntioquiaRCN TV S.A.</v>
      </c>
      <c r="N438" t="s">
        <v>1552</v>
      </c>
    </row>
    <row r="439" spans="1:14" x14ac:dyDescent="0.25">
      <c r="A439">
        <v>5483</v>
      </c>
      <c r="B439" t="s">
        <v>455</v>
      </c>
      <c r="C439" t="s">
        <v>669</v>
      </c>
      <c r="E439">
        <v>5</v>
      </c>
      <c r="F439" t="s">
        <v>8341</v>
      </c>
      <c r="G439" t="s">
        <v>723</v>
      </c>
      <c r="H439" t="str">
        <f>INDEX(referencias!$Q$1:$Q$34,MATCH('Registro de Frecuencias TV'!G439,referencias!$R$1:$R$34,0),1)</f>
        <v>Caracol TV S.A.</v>
      </c>
      <c r="I439" t="s">
        <v>313</v>
      </c>
      <c r="J439" t="s">
        <v>8338</v>
      </c>
      <c r="K439">
        <v>5</v>
      </c>
      <c r="L439" t="str">
        <f t="shared" si="18"/>
        <v>NariñoAntioquiaCaracol TV S.A.5</v>
      </c>
      <c r="M439" t="str">
        <f t="shared" si="19"/>
        <v>NariñoAntioquiaCaracol TV S.A.</v>
      </c>
      <c r="N439" t="s">
        <v>1554</v>
      </c>
    </row>
    <row r="440" spans="1:14" x14ac:dyDescent="0.25">
      <c r="A440">
        <v>5490</v>
      </c>
      <c r="B440" t="s">
        <v>554</v>
      </c>
      <c r="C440" t="s">
        <v>669</v>
      </c>
      <c r="F440" t="s">
        <v>8337</v>
      </c>
      <c r="G440" t="s">
        <v>420</v>
      </c>
      <c r="H440" t="str">
        <f>INDEX(referencias!$Q$1:$Q$34,MATCH('Registro de Frecuencias TV'!G440,referencias!$R$1:$R$34,0),1)</f>
        <v>Canal Uno</v>
      </c>
      <c r="J440" t="s">
        <v>8338</v>
      </c>
      <c r="K440">
        <v>7</v>
      </c>
      <c r="L440" t="str">
        <f t="shared" si="18"/>
        <v>NecoclíAntioquiaCanal Uno7</v>
      </c>
      <c r="M440" t="str">
        <f t="shared" si="19"/>
        <v>NecoclíAntioquiaCanal Uno</v>
      </c>
      <c r="N440" t="s">
        <v>1555</v>
      </c>
    </row>
    <row r="441" spans="1:14" x14ac:dyDescent="0.25">
      <c r="A441">
        <v>5490</v>
      </c>
      <c r="B441" t="s">
        <v>554</v>
      </c>
      <c r="C441" t="s">
        <v>669</v>
      </c>
      <c r="F441" t="s">
        <v>8337</v>
      </c>
      <c r="G441" t="s">
        <v>703</v>
      </c>
      <c r="H441" t="str">
        <f>INDEX(referencias!$Q$1:$Q$34,MATCH('Registro de Frecuencias TV'!G441,referencias!$R$1:$R$34,0),1)</f>
        <v>C.Institucional</v>
      </c>
      <c r="J441" t="s">
        <v>8338</v>
      </c>
      <c r="K441">
        <v>11</v>
      </c>
      <c r="L441" t="str">
        <f t="shared" si="18"/>
        <v>NecoclíAntioquiaC.Institucional11</v>
      </c>
      <c r="M441" t="str">
        <f t="shared" si="19"/>
        <v>NecoclíAntioquiaC.Institucional</v>
      </c>
      <c r="N441" t="s">
        <v>1557</v>
      </c>
    </row>
    <row r="442" spans="1:14" x14ac:dyDescent="0.25">
      <c r="A442">
        <v>5490</v>
      </c>
      <c r="B442" t="s">
        <v>554</v>
      </c>
      <c r="C442" t="s">
        <v>669</v>
      </c>
      <c r="F442" t="s">
        <v>8337</v>
      </c>
      <c r="G442" t="s">
        <v>188</v>
      </c>
      <c r="H442" t="str">
        <f>INDEX(referencias!$Q$1:$Q$34,MATCH('Registro de Frecuencias TV'!G442,referencias!$R$1:$R$34,0),1)</f>
        <v>Señal Colombia</v>
      </c>
      <c r="J442" t="s">
        <v>8338</v>
      </c>
      <c r="K442">
        <v>13</v>
      </c>
      <c r="L442" t="str">
        <f t="shared" si="18"/>
        <v>NecoclíAntioquiaSeñal Colombia13</v>
      </c>
      <c r="M442" t="str">
        <f t="shared" si="19"/>
        <v>NecoclíAntioquiaSeñal Colombia</v>
      </c>
      <c r="N442" t="s">
        <v>1559</v>
      </c>
    </row>
    <row r="443" spans="1:14" x14ac:dyDescent="0.25">
      <c r="A443">
        <v>5490</v>
      </c>
      <c r="B443" t="s">
        <v>554</v>
      </c>
      <c r="C443" t="s">
        <v>669</v>
      </c>
      <c r="E443">
        <v>9</v>
      </c>
      <c r="F443" t="s">
        <v>8339</v>
      </c>
      <c r="G443" t="s">
        <v>422</v>
      </c>
      <c r="H443" t="str">
        <f>INDEX(referencias!$Q$1:$Q$34,MATCH('Registro de Frecuencias TV'!G443,referencias!$R$1:$R$34,0),1)</f>
        <v>Teleantioquia</v>
      </c>
      <c r="I443" t="s">
        <v>8348</v>
      </c>
      <c r="J443" t="s">
        <v>8338</v>
      </c>
      <c r="K443">
        <v>9</v>
      </c>
      <c r="L443" t="str">
        <f t="shared" si="18"/>
        <v>NecoclíAntioquiaTeleantioquia9</v>
      </c>
      <c r="M443" t="str">
        <f t="shared" si="19"/>
        <v>NecoclíAntioquiaTeleantioquia</v>
      </c>
      <c r="N443" t="s">
        <v>1561</v>
      </c>
    </row>
    <row r="444" spans="1:14" x14ac:dyDescent="0.25">
      <c r="A444">
        <v>5490</v>
      </c>
      <c r="B444" t="s">
        <v>554</v>
      </c>
      <c r="C444" t="s">
        <v>669</v>
      </c>
      <c r="E444">
        <v>2</v>
      </c>
      <c r="F444" t="s">
        <v>8341</v>
      </c>
      <c r="G444" t="s">
        <v>750</v>
      </c>
      <c r="H444" t="str">
        <f>INDEX(referencias!$Q$1:$Q$34,MATCH('Registro de Frecuencias TV'!G444,referencias!$R$1:$R$34,0),1)</f>
        <v>RCN TV S.A.</v>
      </c>
      <c r="I444" t="s">
        <v>554</v>
      </c>
      <c r="J444" t="s">
        <v>8338</v>
      </c>
      <c r="K444">
        <v>2</v>
      </c>
      <c r="L444" t="str">
        <f t="shared" si="18"/>
        <v>NecoclíAntioquiaRCN TV S.A.2</v>
      </c>
      <c r="M444" t="str">
        <f t="shared" si="19"/>
        <v>NecoclíAntioquiaRCN TV S.A.</v>
      </c>
      <c r="N444" t="s">
        <v>1563</v>
      </c>
    </row>
    <row r="445" spans="1:14" x14ac:dyDescent="0.25">
      <c r="A445">
        <v>5490</v>
      </c>
      <c r="B445" t="s">
        <v>554</v>
      </c>
      <c r="C445" t="s">
        <v>669</v>
      </c>
      <c r="E445">
        <v>4</v>
      </c>
      <c r="F445" t="s">
        <v>8341</v>
      </c>
      <c r="G445" t="s">
        <v>723</v>
      </c>
      <c r="H445" t="str">
        <f>INDEX(referencias!$Q$1:$Q$34,MATCH('Registro de Frecuencias TV'!G445,referencias!$R$1:$R$34,0),1)</f>
        <v>Caracol TV S.A.</v>
      </c>
      <c r="I445" t="s">
        <v>554</v>
      </c>
      <c r="J445" t="s">
        <v>8338</v>
      </c>
      <c r="K445">
        <v>4</v>
      </c>
      <c r="L445" t="str">
        <f t="shared" si="18"/>
        <v>NecoclíAntioquiaCaracol TV S.A.4</v>
      </c>
      <c r="M445" t="str">
        <f t="shared" si="19"/>
        <v>NecoclíAntioquiaCaracol TV S.A.</v>
      </c>
      <c r="N445" t="s">
        <v>1564</v>
      </c>
    </row>
    <row r="446" spans="1:14" x14ac:dyDescent="0.25">
      <c r="A446">
        <v>5495</v>
      </c>
      <c r="B446" t="s">
        <v>1857</v>
      </c>
      <c r="C446" t="s">
        <v>669</v>
      </c>
      <c r="E446">
        <v>11</v>
      </c>
      <c r="F446" t="s">
        <v>8339</v>
      </c>
      <c r="G446" t="s">
        <v>422</v>
      </c>
      <c r="H446" t="str">
        <f>INDEX(referencias!$Q$1:$Q$34,MATCH('Registro de Frecuencias TV'!G446,referencias!$R$1:$R$34,0),1)</f>
        <v>Teleantioquia</v>
      </c>
      <c r="I446" t="s">
        <v>8392</v>
      </c>
      <c r="J446" t="s">
        <v>8338</v>
      </c>
      <c r="K446">
        <v>11</v>
      </c>
      <c r="L446" t="str">
        <f t="shared" si="18"/>
        <v>NechíAntioquiaTeleantioquia11</v>
      </c>
      <c r="M446" t="str">
        <f t="shared" si="19"/>
        <v>NechíAntioquiaTeleantioquia</v>
      </c>
      <c r="N446" t="s">
        <v>1565</v>
      </c>
    </row>
    <row r="447" spans="1:14" x14ac:dyDescent="0.25">
      <c r="A447">
        <v>5495</v>
      </c>
      <c r="B447" t="s">
        <v>1857</v>
      </c>
      <c r="C447" t="s">
        <v>669</v>
      </c>
      <c r="E447">
        <v>40</v>
      </c>
      <c r="F447" t="s">
        <v>8341</v>
      </c>
      <c r="G447" t="s">
        <v>750</v>
      </c>
      <c r="H447" t="str">
        <f>INDEX(referencias!$Q$1:$Q$34,MATCH('Registro de Frecuencias TV'!G447,referencias!$R$1:$R$34,0),1)</f>
        <v>RCN TV S.A.</v>
      </c>
      <c r="I447" t="s">
        <v>513</v>
      </c>
      <c r="J447" t="s">
        <v>8338</v>
      </c>
      <c r="K447">
        <v>40</v>
      </c>
      <c r="L447" t="str">
        <f t="shared" si="18"/>
        <v>NechíAntioquiaRCN TV S.A.40</v>
      </c>
      <c r="M447" t="str">
        <f t="shared" si="19"/>
        <v>NechíAntioquiaRCN TV S.A.</v>
      </c>
      <c r="N447" t="s">
        <v>1567</v>
      </c>
    </row>
    <row r="448" spans="1:14" x14ac:dyDescent="0.25">
      <c r="A448">
        <v>5495</v>
      </c>
      <c r="B448" t="s">
        <v>1857</v>
      </c>
      <c r="C448" t="s">
        <v>669</v>
      </c>
      <c r="E448">
        <v>36</v>
      </c>
      <c r="F448" t="s">
        <v>8341</v>
      </c>
      <c r="G448" t="s">
        <v>723</v>
      </c>
      <c r="H448" t="str">
        <f>INDEX(referencias!$Q$1:$Q$34,MATCH('Registro de Frecuencias TV'!G448,referencias!$R$1:$R$34,0),1)</f>
        <v>Caracol TV S.A.</v>
      </c>
      <c r="I448" t="s">
        <v>513</v>
      </c>
      <c r="J448" t="s">
        <v>8338</v>
      </c>
      <c r="K448">
        <v>36</v>
      </c>
      <c r="L448" t="str">
        <f t="shared" si="18"/>
        <v>NechíAntioquiaCaracol TV S.A.36</v>
      </c>
      <c r="M448" t="str">
        <f t="shared" si="19"/>
        <v>NechíAntioquiaCaracol TV S.A.</v>
      </c>
      <c r="N448" t="s">
        <v>1569</v>
      </c>
    </row>
    <row r="449" spans="1:14" x14ac:dyDescent="0.25">
      <c r="A449">
        <v>5501</v>
      </c>
      <c r="B449" t="s">
        <v>1893</v>
      </c>
      <c r="C449" t="s">
        <v>669</v>
      </c>
      <c r="E449">
        <v>4</v>
      </c>
      <c r="F449" t="s">
        <v>8337</v>
      </c>
      <c r="G449" t="s">
        <v>420</v>
      </c>
      <c r="H449" t="str">
        <f>INDEX(referencias!$Q$1:$Q$34,MATCH('Registro de Frecuencias TV'!G449,referencias!$R$1:$R$34,0),1)</f>
        <v>Canal Uno</v>
      </c>
      <c r="I449" t="s">
        <v>330</v>
      </c>
      <c r="J449" t="s">
        <v>8338</v>
      </c>
      <c r="K449">
        <v>4</v>
      </c>
      <c r="L449" t="str">
        <f t="shared" si="18"/>
        <v>OlayaAntioquiaCanal Uno4</v>
      </c>
      <c r="M449" t="str">
        <f t="shared" si="19"/>
        <v>OlayaAntioquiaCanal Uno</v>
      </c>
      <c r="N449" t="s">
        <v>1571</v>
      </c>
    </row>
    <row r="450" spans="1:14" x14ac:dyDescent="0.25">
      <c r="A450">
        <v>5501</v>
      </c>
      <c r="B450" t="s">
        <v>1893</v>
      </c>
      <c r="C450" t="s">
        <v>669</v>
      </c>
      <c r="E450">
        <v>13</v>
      </c>
      <c r="F450" t="s">
        <v>8337</v>
      </c>
      <c r="G450" t="s">
        <v>703</v>
      </c>
      <c r="H450" t="str">
        <f>INDEX(referencias!$Q$1:$Q$34,MATCH('Registro de Frecuencias TV'!G450,referencias!$R$1:$R$34,0),1)</f>
        <v>C.Institucional</v>
      </c>
      <c r="I450" t="s">
        <v>330</v>
      </c>
      <c r="J450" t="s">
        <v>8338</v>
      </c>
      <c r="K450">
        <v>13</v>
      </c>
      <c r="L450" t="str">
        <f t="shared" si="18"/>
        <v>OlayaAntioquiaC.Institucional13</v>
      </c>
      <c r="M450" t="str">
        <f t="shared" si="19"/>
        <v>OlayaAntioquiaC.Institucional</v>
      </c>
      <c r="N450" t="s">
        <v>1572</v>
      </c>
    </row>
    <row r="451" spans="1:14" x14ac:dyDescent="0.25">
      <c r="A451">
        <v>5501</v>
      </c>
      <c r="B451" t="s">
        <v>1893</v>
      </c>
      <c r="C451" t="s">
        <v>669</v>
      </c>
      <c r="E451">
        <v>24</v>
      </c>
      <c r="F451" t="s">
        <v>8337</v>
      </c>
      <c r="G451" t="s">
        <v>188</v>
      </c>
      <c r="H451" t="str">
        <f>INDEX(referencias!$Q$1:$Q$34,MATCH('Registro de Frecuencias TV'!G451,referencias!$R$1:$R$34,0),1)</f>
        <v>Señal Colombia</v>
      </c>
      <c r="I451" t="s">
        <v>330</v>
      </c>
      <c r="J451" t="s">
        <v>8338</v>
      </c>
      <c r="K451">
        <v>24</v>
      </c>
      <c r="L451" t="str">
        <f t="shared" ref="L451:L514" si="20">_xlfn.CONCAT(TRIM(B451),TRIM(C451),TRIM(H451),TRIM(K451))</f>
        <v>OlayaAntioquiaSeñal Colombia24</v>
      </c>
      <c r="M451" t="str">
        <f t="shared" ref="M451:M514" si="21">_xlfn.CONCAT(TRIM(B451),TRIM(C451),TRIM(H451))</f>
        <v>OlayaAntioquiaSeñal Colombia</v>
      </c>
      <c r="N451" t="s">
        <v>1574</v>
      </c>
    </row>
    <row r="452" spans="1:14" x14ac:dyDescent="0.25">
      <c r="A452">
        <v>5501</v>
      </c>
      <c r="B452" t="s">
        <v>1893</v>
      </c>
      <c r="C452" t="s">
        <v>669</v>
      </c>
      <c r="E452">
        <v>5</v>
      </c>
      <c r="F452" t="s">
        <v>8339</v>
      </c>
      <c r="G452" t="s">
        <v>422</v>
      </c>
      <c r="H452" t="str">
        <f>INDEX(referencias!$Q$1:$Q$34,MATCH('Registro de Frecuencias TV'!G452,referencias!$R$1:$R$34,0),1)</f>
        <v>Teleantioquia</v>
      </c>
      <c r="I452" t="s">
        <v>8340</v>
      </c>
      <c r="J452" t="s">
        <v>8338</v>
      </c>
      <c r="K452">
        <v>5</v>
      </c>
      <c r="L452" t="str">
        <f t="shared" si="20"/>
        <v>OlayaAntioquiaTeleantioquia5</v>
      </c>
      <c r="M452" t="str">
        <f t="shared" si="21"/>
        <v>OlayaAntioquiaTeleantioquia</v>
      </c>
      <c r="N452" t="s">
        <v>1575</v>
      </c>
    </row>
    <row r="453" spans="1:14" x14ac:dyDescent="0.25">
      <c r="A453">
        <v>5501</v>
      </c>
      <c r="B453" t="s">
        <v>1893</v>
      </c>
      <c r="C453" t="s">
        <v>669</v>
      </c>
      <c r="E453">
        <v>9</v>
      </c>
      <c r="F453" t="s">
        <v>8341</v>
      </c>
      <c r="G453" t="s">
        <v>750</v>
      </c>
      <c r="H453" t="str">
        <f>INDEX(referencias!$Q$1:$Q$34,MATCH('Registro de Frecuencias TV'!G453,referencias!$R$1:$R$34,0),1)</f>
        <v>RCN TV S.A.</v>
      </c>
      <c r="I453" t="s">
        <v>330</v>
      </c>
      <c r="J453" t="s">
        <v>8338</v>
      </c>
      <c r="K453">
        <v>9</v>
      </c>
      <c r="L453" t="str">
        <f t="shared" si="20"/>
        <v>OlayaAntioquiaRCN TV S.A.9</v>
      </c>
      <c r="M453" t="str">
        <f t="shared" si="21"/>
        <v>OlayaAntioquiaRCN TV S.A.</v>
      </c>
      <c r="N453" t="s">
        <v>1577</v>
      </c>
    </row>
    <row r="454" spans="1:14" x14ac:dyDescent="0.25">
      <c r="A454">
        <v>5501</v>
      </c>
      <c r="B454" t="s">
        <v>1893</v>
      </c>
      <c r="C454" t="s">
        <v>669</v>
      </c>
      <c r="E454">
        <v>7</v>
      </c>
      <c r="F454" t="s">
        <v>8341</v>
      </c>
      <c r="G454" t="s">
        <v>723</v>
      </c>
      <c r="H454" t="str">
        <f>INDEX(referencias!$Q$1:$Q$34,MATCH('Registro de Frecuencias TV'!G454,referencias!$R$1:$R$34,0),1)</f>
        <v>Caracol TV S.A.</v>
      </c>
      <c r="I454" t="s">
        <v>330</v>
      </c>
      <c r="J454" t="s">
        <v>8338</v>
      </c>
      <c r="K454">
        <v>7</v>
      </c>
      <c r="L454" t="str">
        <f t="shared" si="20"/>
        <v>OlayaAntioquiaCaracol TV S.A.7</v>
      </c>
      <c r="M454" t="str">
        <f t="shared" si="21"/>
        <v>OlayaAntioquiaCaracol TV S.A.</v>
      </c>
      <c r="N454" t="s">
        <v>1579</v>
      </c>
    </row>
    <row r="455" spans="1:14" x14ac:dyDescent="0.25">
      <c r="A455">
        <v>5541</v>
      </c>
      <c r="B455" t="s">
        <v>1983</v>
      </c>
      <c r="C455" t="s">
        <v>669</v>
      </c>
      <c r="E455">
        <v>4</v>
      </c>
      <c r="F455" t="s">
        <v>8337</v>
      </c>
      <c r="G455" t="s">
        <v>420</v>
      </c>
      <c r="H455" t="str">
        <f>INDEX(referencias!$Q$1:$Q$34,MATCH('Registro de Frecuencias TV'!G455,referencias!$R$1:$R$34,0),1)</f>
        <v>Canal Uno</v>
      </c>
      <c r="I455" t="s">
        <v>330</v>
      </c>
      <c r="J455" t="s">
        <v>8338</v>
      </c>
      <c r="K455">
        <v>4</v>
      </c>
      <c r="L455" t="str">
        <f t="shared" si="20"/>
        <v>PeñolAntioquiaCanal Uno4</v>
      </c>
      <c r="M455" t="str">
        <f t="shared" si="21"/>
        <v>PeñolAntioquiaCanal Uno</v>
      </c>
      <c r="N455" t="s">
        <v>1581</v>
      </c>
    </row>
    <row r="456" spans="1:14" x14ac:dyDescent="0.25">
      <c r="A456">
        <v>5541</v>
      </c>
      <c r="B456" t="s">
        <v>1983</v>
      </c>
      <c r="C456" t="s">
        <v>669</v>
      </c>
      <c r="E456">
        <v>13</v>
      </c>
      <c r="F456" t="s">
        <v>8337</v>
      </c>
      <c r="G456" t="s">
        <v>703</v>
      </c>
      <c r="H456" t="str">
        <f>INDEX(referencias!$Q$1:$Q$34,MATCH('Registro de Frecuencias TV'!G456,referencias!$R$1:$R$34,0),1)</f>
        <v>C.Institucional</v>
      </c>
      <c r="I456" t="s">
        <v>330</v>
      </c>
      <c r="J456" t="s">
        <v>8338</v>
      </c>
      <c r="K456">
        <v>13</v>
      </c>
      <c r="L456" t="str">
        <f t="shared" si="20"/>
        <v>PeñolAntioquiaC.Institucional13</v>
      </c>
      <c r="M456" t="str">
        <f t="shared" si="21"/>
        <v>PeñolAntioquiaC.Institucional</v>
      </c>
      <c r="N456" t="s">
        <v>1582</v>
      </c>
    </row>
    <row r="457" spans="1:14" x14ac:dyDescent="0.25">
      <c r="A457">
        <v>5541</v>
      </c>
      <c r="B457" t="s">
        <v>1983</v>
      </c>
      <c r="C457" t="s">
        <v>669</v>
      </c>
      <c r="E457">
        <v>24</v>
      </c>
      <c r="F457" t="s">
        <v>8337</v>
      </c>
      <c r="G457" t="s">
        <v>188</v>
      </c>
      <c r="H457" t="str">
        <f>INDEX(referencias!$Q$1:$Q$34,MATCH('Registro de Frecuencias TV'!G457,referencias!$R$1:$R$34,0),1)</f>
        <v>Señal Colombia</v>
      </c>
      <c r="I457" t="s">
        <v>330</v>
      </c>
      <c r="J457" t="s">
        <v>8338</v>
      </c>
      <c r="K457">
        <v>24</v>
      </c>
      <c r="L457" t="str">
        <f t="shared" si="20"/>
        <v>PeñolAntioquiaSeñal Colombia24</v>
      </c>
      <c r="M457" t="str">
        <f t="shared" si="21"/>
        <v>PeñolAntioquiaSeñal Colombia</v>
      </c>
      <c r="N457" t="s">
        <v>1584</v>
      </c>
    </row>
    <row r="458" spans="1:14" x14ac:dyDescent="0.25">
      <c r="A458">
        <v>5541</v>
      </c>
      <c r="B458" t="s">
        <v>1983</v>
      </c>
      <c r="C458" t="s">
        <v>669</v>
      </c>
      <c r="E458">
        <v>5</v>
      </c>
      <c r="F458" t="s">
        <v>8339</v>
      </c>
      <c r="G458" t="s">
        <v>422</v>
      </c>
      <c r="H458" t="str">
        <f>INDEX(referencias!$Q$1:$Q$34,MATCH('Registro de Frecuencias TV'!G458,referencias!$R$1:$R$34,0),1)</f>
        <v>Teleantioquia</v>
      </c>
      <c r="I458" t="s">
        <v>8340</v>
      </c>
      <c r="J458" t="s">
        <v>8338</v>
      </c>
      <c r="K458">
        <v>5</v>
      </c>
      <c r="L458" t="str">
        <f t="shared" si="20"/>
        <v>PeñolAntioquiaTeleantioquia5</v>
      </c>
      <c r="M458" t="str">
        <f t="shared" si="21"/>
        <v>PeñolAntioquiaTeleantioquia</v>
      </c>
      <c r="N458" t="s">
        <v>1585</v>
      </c>
    </row>
    <row r="459" spans="1:14" x14ac:dyDescent="0.25">
      <c r="A459">
        <v>5541</v>
      </c>
      <c r="B459" t="s">
        <v>1983</v>
      </c>
      <c r="C459" t="s">
        <v>669</v>
      </c>
      <c r="E459">
        <v>9</v>
      </c>
      <c r="F459" t="s">
        <v>8341</v>
      </c>
      <c r="G459" t="s">
        <v>750</v>
      </c>
      <c r="H459" t="str">
        <f>INDEX(referencias!$Q$1:$Q$34,MATCH('Registro de Frecuencias TV'!G459,referencias!$R$1:$R$34,0),1)</f>
        <v>RCN TV S.A.</v>
      </c>
      <c r="I459" t="s">
        <v>330</v>
      </c>
      <c r="J459" t="s">
        <v>8338</v>
      </c>
      <c r="K459">
        <v>9</v>
      </c>
      <c r="L459" t="str">
        <f t="shared" si="20"/>
        <v>PeñolAntioquiaRCN TV S.A.9</v>
      </c>
      <c r="M459" t="str">
        <f t="shared" si="21"/>
        <v>PeñolAntioquiaRCN TV S.A.</v>
      </c>
      <c r="N459" t="s">
        <v>1586</v>
      </c>
    </row>
    <row r="460" spans="1:14" x14ac:dyDescent="0.25">
      <c r="A460">
        <v>5541</v>
      </c>
      <c r="B460" t="s">
        <v>1983</v>
      </c>
      <c r="C460" t="s">
        <v>669</v>
      </c>
      <c r="E460">
        <v>7</v>
      </c>
      <c r="F460" t="s">
        <v>8341</v>
      </c>
      <c r="G460" t="s">
        <v>723</v>
      </c>
      <c r="H460" t="str">
        <f>INDEX(referencias!$Q$1:$Q$34,MATCH('Registro de Frecuencias TV'!G460,referencias!$R$1:$R$34,0),1)</f>
        <v>Caracol TV S.A.</v>
      </c>
      <c r="I460" t="s">
        <v>330</v>
      </c>
      <c r="J460" t="s">
        <v>8338</v>
      </c>
      <c r="K460">
        <v>7</v>
      </c>
      <c r="L460" t="str">
        <f t="shared" si="20"/>
        <v>PeñolAntioquiaCaracol TV S.A.7</v>
      </c>
      <c r="M460" t="str">
        <f t="shared" si="21"/>
        <v>PeñolAntioquiaCaracol TV S.A.</v>
      </c>
      <c r="N460" t="s">
        <v>1588</v>
      </c>
    </row>
    <row r="461" spans="1:14" x14ac:dyDescent="0.25">
      <c r="A461">
        <v>5543</v>
      </c>
      <c r="B461" t="s">
        <v>457</v>
      </c>
      <c r="C461" t="s">
        <v>669</v>
      </c>
      <c r="F461" t="s">
        <v>8337</v>
      </c>
      <c r="G461" t="s">
        <v>420</v>
      </c>
      <c r="H461" t="str">
        <f>INDEX(referencias!$Q$1:$Q$34,MATCH('Registro de Frecuencias TV'!G461,referencias!$R$1:$R$34,0),1)</f>
        <v>Canal Uno</v>
      </c>
      <c r="J461" t="s">
        <v>8338</v>
      </c>
      <c r="K461">
        <v>24</v>
      </c>
      <c r="L461" t="str">
        <f t="shared" si="20"/>
        <v>PequeAntioquiaCanal Uno24</v>
      </c>
      <c r="M461" t="str">
        <f t="shared" si="21"/>
        <v>PequeAntioquiaCanal Uno</v>
      </c>
      <c r="N461" t="s">
        <v>1590</v>
      </c>
    </row>
    <row r="462" spans="1:14" x14ac:dyDescent="0.25">
      <c r="A462">
        <v>5543</v>
      </c>
      <c r="B462" t="s">
        <v>457</v>
      </c>
      <c r="C462" t="s">
        <v>669</v>
      </c>
      <c r="F462" t="s">
        <v>8337</v>
      </c>
      <c r="G462" t="s">
        <v>703</v>
      </c>
      <c r="H462" t="str">
        <f>INDEX(referencias!$Q$1:$Q$34,MATCH('Registro de Frecuencias TV'!G462,referencias!$R$1:$R$34,0),1)</f>
        <v>C.Institucional</v>
      </c>
      <c r="J462" t="s">
        <v>8338</v>
      </c>
      <c r="K462">
        <v>26</v>
      </c>
      <c r="L462" t="str">
        <f t="shared" si="20"/>
        <v>PequeAntioquiaC.Institucional26</v>
      </c>
      <c r="M462" t="str">
        <f t="shared" si="21"/>
        <v>PequeAntioquiaC.Institucional</v>
      </c>
      <c r="N462" t="s">
        <v>1592</v>
      </c>
    </row>
    <row r="463" spans="1:14" x14ac:dyDescent="0.25">
      <c r="A463">
        <v>5543</v>
      </c>
      <c r="B463" t="s">
        <v>457</v>
      </c>
      <c r="C463" t="s">
        <v>669</v>
      </c>
      <c r="F463" t="s">
        <v>8337</v>
      </c>
      <c r="G463" t="s">
        <v>188</v>
      </c>
      <c r="H463" t="str">
        <f>INDEX(referencias!$Q$1:$Q$34,MATCH('Registro de Frecuencias TV'!G463,referencias!$R$1:$R$34,0),1)</f>
        <v>Señal Colombia</v>
      </c>
      <c r="J463" t="s">
        <v>8338</v>
      </c>
      <c r="K463">
        <v>30</v>
      </c>
      <c r="L463" t="str">
        <f t="shared" si="20"/>
        <v>PequeAntioquiaSeñal Colombia30</v>
      </c>
      <c r="M463" t="str">
        <f t="shared" si="21"/>
        <v>PequeAntioquiaSeñal Colombia</v>
      </c>
      <c r="N463" t="s">
        <v>1594</v>
      </c>
    </row>
    <row r="464" spans="1:14" x14ac:dyDescent="0.25">
      <c r="A464">
        <v>5543</v>
      </c>
      <c r="B464" t="s">
        <v>457</v>
      </c>
      <c r="C464" t="s">
        <v>669</v>
      </c>
      <c r="E464">
        <v>12</v>
      </c>
      <c r="F464" t="s">
        <v>8339</v>
      </c>
      <c r="G464" t="s">
        <v>422</v>
      </c>
      <c r="H464" t="str">
        <f>INDEX(referencias!$Q$1:$Q$34,MATCH('Registro de Frecuencias TV'!G464,referencias!$R$1:$R$34,0),1)</f>
        <v>Teleantioquia</v>
      </c>
      <c r="I464" t="s">
        <v>8393</v>
      </c>
      <c r="J464" t="s">
        <v>8338</v>
      </c>
      <c r="K464">
        <v>12</v>
      </c>
      <c r="L464" t="str">
        <f t="shared" si="20"/>
        <v>PequeAntioquiaTeleantioquia12</v>
      </c>
      <c r="M464" t="str">
        <f t="shared" si="21"/>
        <v>PequeAntioquiaTeleantioquia</v>
      </c>
      <c r="N464" t="s">
        <v>1596</v>
      </c>
    </row>
    <row r="465" spans="1:14" x14ac:dyDescent="0.25">
      <c r="A465">
        <v>5543</v>
      </c>
      <c r="B465" t="s">
        <v>457</v>
      </c>
      <c r="C465" t="s">
        <v>669</v>
      </c>
      <c r="F465" t="s">
        <v>8341</v>
      </c>
      <c r="G465" t="s">
        <v>750</v>
      </c>
      <c r="H465" t="str">
        <f>INDEX(referencias!$Q$1:$Q$34,MATCH('Registro de Frecuencias TV'!G465,referencias!$R$1:$R$34,0),1)</f>
        <v>RCN TV S.A.</v>
      </c>
      <c r="J465" t="s">
        <v>8338</v>
      </c>
      <c r="K465">
        <v>32</v>
      </c>
      <c r="L465" t="str">
        <f t="shared" si="20"/>
        <v>PequeAntioquiaRCN TV S.A.32</v>
      </c>
      <c r="M465" t="str">
        <f t="shared" si="21"/>
        <v>PequeAntioquiaRCN TV S.A.</v>
      </c>
      <c r="N465" t="s">
        <v>1597</v>
      </c>
    </row>
    <row r="466" spans="1:14" x14ac:dyDescent="0.25">
      <c r="A466">
        <v>5543</v>
      </c>
      <c r="B466" t="s">
        <v>457</v>
      </c>
      <c r="C466" t="s">
        <v>669</v>
      </c>
      <c r="F466" t="s">
        <v>8341</v>
      </c>
      <c r="G466" t="s">
        <v>723</v>
      </c>
      <c r="H466" t="str">
        <f>INDEX(referencias!$Q$1:$Q$34,MATCH('Registro de Frecuencias TV'!G466,referencias!$R$1:$R$34,0),1)</f>
        <v>Caracol TV S.A.</v>
      </c>
      <c r="J466" t="s">
        <v>8338</v>
      </c>
      <c r="K466">
        <v>36</v>
      </c>
      <c r="L466" t="str">
        <f t="shared" si="20"/>
        <v>PequeAntioquiaCaracol TV S.A.36</v>
      </c>
      <c r="M466" t="str">
        <f t="shared" si="21"/>
        <v>PequeAntioquiaCaracol TV S.A.</v>
      </c>
      <c r="N466" t="s">
        <v>1599</v>
      </c>
    </row>
    <row r="467" spans="1:14" x14ac:dyDescent="0.25">
      <c r="A467">
        <v>5576</v>
      </c>
      <c r="B467" t="s">
        <v>2042</v>
      </c>
      <c r="C467" t="s">
        <v>669</v>
      </c>
      <c r="E467">
        <v>4</v>
      </c>
      <c r="F467" t="s">
        <v>8337</v>
      </c>
      <c r="G467" t="s">
        <v>420</v>
      </c>
      <c r="H467" t="str">
        <f>INDEX(referencias!$Q$1:$Q$34,MATCH('Registro de Frecuencias TV'!G467,referencias!$R$1:$R$34,0),1)</f>
        <v>Canal Uno</v>
      </c>
      <c r="I467" t="s">
        <v>330</v>
      </c>
      <c r="J467" t="s">
        <v>8338</v>
      </c>
      <c r="K467">
        <v>4</v>
      </c>
      <c r="L467" t="str">
        <f t="shared" si="20"/>
        <v>PueblorricoAntioquiaCanal Uno4</v>
      </c>
      <c r="M467" t="str">
        <f t="shared" si="21"/>
        <v>PueblorricoAntioquiaCanal Uno</v>
      </c>
      <c r="N467" t="s">
        <v>1600</v>
      </c>
    </row>
    <row r="468" spans="1:14" x14ac:dyDescent="0.25">
      <c r="A468">
        <v>5576</v>
      </c>
      <c r="B468" t="s">
        <v>2042</v>
      </c>
      <c r="C468" t="s">
        <v>669</v>
      </c>
      <c r="E468">
        <v>13</v>
      </c>
      <c r="F468" t="s">
        <v>8337</v>
      </c>
      <c r="G468" t="s">
        <v>703</v>
      </c>
      <c r="H468" t="str">
        <f>INDEX(referencias!$Q$1:$Q$34,MATCH('Registro de Frecuencias TV'!G468,referencias!$R$1:$R$34,0),1)</f>
        <v>C.Institucional</v>
      </c>
      <c r="I468" t="s">
        <v>330</v>
      </c>
      <c r="J468" t="s">
        <v>8338</v>
      </c>
      <c r="K468">
        <v>13</v>
      </c>
      <c r="L468" t="str">
        <f t="shared" si="20"/>
        <v>PueblorricoAntioquiaC.Institucional13</v>
      </c>
      <c r="M468" t="str">
        <f t="shared" si="21"/>
        <v>PueblorricoAntioquiaC.Institucional</v>
      </c>
      <c r="N468" t="s">
        <v>1602</v>
      </c>
    </row>
    <row r="469" spans="1:14" x14ac:dyDescent="0.25">
      <c r="A469">
        <v>5576</v>
      </c>
      <c r="B469" t="s">
        <v>2042</v>
      </c>
      <c r="C469" t="s">
        <v>669</v>
      </c>
      <c r="E469">
        <v>24</v>
      </c>
      <c r="F469" t="s">
        <v>8337</v>
      </c>
      <c r="G469" t="s">
        <v>188</v>
      </c>
      <c r="H469" t="str">
        <f>INDEX(referencias!$Q$1:$Q$34,MATCH('Registro de Frecuencias TV'!G469,referencias!$R$1:$R$34,0),1)</f>
        <v>Señal Colombia</v>
      </c>
      <c r="I469" t="s">
        <v>330</v>
      </c>
      <c r="J469" t="s">
        <v>8338</v>
      </c>
      <c r="K469">
        <v>24</v>
      </c>
      <c r="L469" t="str">
        <f t="shared" si="20"/>
        <v>PueblorricoAntioquiaSeñal Colombia24</v>
      </c>
      <c r="M469" t="str">
        <f t="shared" si="21"/>
        <v>PueblorricoAntioquiaSeñal Colombia</v>
      </c>
      <c r="N469" t="s">
        <v>1603</v>
      </c>
    </row>
    <row r="470" spans="1:14" x14ac:dyDescent="0.25">
      <c r="A470">
        <v>5576</v>
      </c>
      <c r="B470" t="s">
        <v>2042</v>
      </c>
      <c r="C470" t="s">
        <v>669</v>
      </c>
      <c r="E470">
        <v>5</v>
      </c>
      <c r="F470" t="s">
        <v>8339</v>
      </c>
      <c r="G470" t="s">
        <v>422</v>
      </c>
      <c r="H470" t="str">
        <f>INDEX(referencias!$Q$1:$Q$34,MATCH('Registro de Frecuencias TV'!G470,referencias!$R$1:$R$34,0),1)</f>
        <v>Teleantioquia</v>
      </c>
      <c r="I470" t="s">
        <v>8340</v>
      </c>
      <c r="J470" t="s">
        <v>8338</v>
      </c>
      <c r="K470">
        <v>5</v>
      </c>
      <c r="L470" t="str">
        <f t="shared" si="20"/>
        <v>PueblorricoAntioquiaTeleantioquia5</v>
      </c>
      <c r="M470" t="str">
        <f t="shared" si="21"/>
        <v>PueblorricoAntioquiaTeleantioquia</v>
      </c>
      <c r="N470" t="s">
        <v>1604</v>
      </c>
    </row>
    <row r="471" spans="1:14" x14ac:dyDescent="0.25">
      <c r="A471">
        <v>5576</v>
      </c>
      <c r="B471" t="s">
        <v>2042</v>
      </c>
      <c r="C471" t="s">
        <v>669</v>
      </c>
      <c r="E471">
        <v>9</v>
      </c>
      <c r="F471" t="s">
        <v>8341</v>
      </c>
      <c r="G471" t="s">
        <v>750</v>
      </c>
      <c r="H471" t="str">
        <f>INDEX(referencias!$Q$1:$Q$34,MATCH('Registro de Frecuencias TV'!G471,referencias!$R$1:$R$34,0),1)</f>
        <v>RCN TV S.A.</v>
      </c>
      <c r="I471" t="s">
        <v>330</v>
      </c>
      <c r="J471" t="s">
        <v>8338</v>
      </c>
      <c r="K471">
        <v>9</v>
      </c>
      <c r="L471" t="str">
        <f t="shared" si="20"/>
        <v>PueblorricoAntioquiaRCN TV S.A.9</v>
      </c>
      <c r="M471" t="str">
        <f t="shared" si="21"/>
        <v>PueblorricoAntioquiaRCN TV S.A.</v>
      </c>
      <c r="N471" t="s">
        <v>1605</v>
      </c>
    </row>
    <row r="472" spans="1:14" x14ac:dyDescent="0.25">
      <c r="A472">
        <v>5576</v>
      </c>
      <c r="B472" t="s">
        <v>2042</v>
      </c>
      <c r="C472" t="s">
        <v>669</v>
      </c>
      <c r="E472">
        <v>7</v>
      </c>
      <c r="F472" t="s">
        <v>8341</v>
      </c>
      <c r="G472" t="s">
        <v>723</v>
      </c>
      <c r="H472" t="str">
        <f>INDEX(referencias!$Q$1:$Q$34,MATCH('Registro de Frecuencias TV'!G472,referencias!$R$1:$R$34,0),1)</f>
        <v>Caracol TV S.A.</v>
      </c>
      <c r="I472" t="s">
        <v>330</v>
      </c>
      <c r="J472" t="s">
        <v>8338</v>
      </c>
      <c r="K472">
        <v>7</v>
      </c>
      <c r="L472" t="str">
        <f t="shared" si="20"/>
        <v>PueblorricoAntioquiaCaracol TV S.A.7</v>
      </c>
      <c r="M472" t="str">
        <f t="shared" si="21"/>
        <v>PueblorricoAntioquiaCaracol TV S.A.</v>
      </c>
      <c r="N472" t="s">
        <v>1606</v>
      </c>
    </row>
    <row r="473" spans="1:14" x14ac:dyDescent="0.25">
      <c r="A473">
        <v>5579</v>
      </c>
      <c r="B473" t="s">
        <v>458</v>
      </c>
      <c r="C473" t="s">
        <v>669</v>
      </c>
      <c r="E473">
        <v>7</v>
      </c>
      <c r="F473" t="s">
        <v>8337</v>
      </c>
      <c r="G473" t="s">
        <v>420</v>
      </c>
      <c r="H473" t="str">
        <f>INDEX(referencias!$Q$1:$Q$34,MATCH('Registro de Frecuencias TV'!G473,referencias!$R$1:$R$34,0),1)</f>
        <v>Canal Uno</v>
      </c>
      <c r="I473" t="s">
        <v>313</v>
      </c>
      <c r="J473" t="s">
        <v>8338</v>
      </c>
      <c r="K473">
        <v>7</v>
      </c>
      <c r="L473" t="str">
        <f t="shared" si="20"/>
        <v>Puerto BerríoAntioquiaCanal Uno7</v>
      </c>
      <c r="M473" t="str">
        <f t="shared" si="21"/>
        <v>Puerto BerríoAntioquiaCanal Uno</v>
      </c>
      <c r="N473" t="s">
        <v>1608</v>
      </c>
    </row>
    <row r="474" spans="1:14" x14ac:dyDescent="0.25">
      <c r="A474">
        <v>5579</v>
      </c>
      <c r="B474" t="s">
        <v>458</v>
      </c>
      <c r="C474" t="s">
        <v>669</v>
      </c>
      <c r="E474">
        <v>9</v>
      </c>
      <c r="F474" t="s">
        <v>8337</v>
      </c>
      <c r="G474" t="s">
        <v>703</v>
      </c>
      <c r="H474" t="str">
        <f>INDEX(referencias!$Q$1:$Q$34,MATCH('Registro de Frecuencias TV'!G474,referencias!$R$1:$R$34,0),1)</f>
        <v>C.Institucional</v>
      </c>
      <c r="I474" t="s">
        <v>313</v>
      </c>
      <c r="J474" t="s">
        <v>8338</v>
      </c>
      <c r="K474">
        <v>9</v>
      </c>
      <c r="L474" t="str">
        <f t="shared" si="20"/>
        <v>Puerto BerríoAntioquiaC.Institucional9</v>
      </c>
      <c r="M474" t="str">
        <f t="shared" si="21"/>
        <v>Puerto BerríoAntioquiaC.Institucional</v>
      </c>
      <c r="N474" t="s">
        <v>1609</v>
      </c>
    </row>
    <row r="475" spans="1:14" x14ac:dyDescent="0.25">
      <c r="A475">
        <v>5579</v>
      </c>
      <c r="B475" t="s">
        <v>458</v>
      </c>
      <c r="C475" t="s">
        <v>669</v>
      </c>
      <c r="E475">
        <v>11</v>
      </c>
      <c r="F475" t="s">
        <v>8337</v>
      </c>
      <c r="G475" t="s">
        <v>188</v>
      </c>
      <c r="H475" t="str">
        <f>INDEX(referencias!$Q$1:$Q$34,MATCH('Registro de Frecuencias TV'!G475,referencias!$R$1:$R$34,0),1)</f>
        <v>Señal Colombia</v>
      </c>
      <c r="I475" t="s">
        <v>313</v>
      </c>
      <c r="J475" t="s">
        <v>8338</v>
      </c>
      <c r="K475">
        <v>11</v>
      </c>
      <c r="L475" t="str">
        <f t="shared" si="20"/>
        <v>Puerto BerríoAntioquiaSeñal Colombia11</v>
      </c>
      <c r="M475" t="str">
        <f t="shared" si="21"/>
        <v>Puerto BerríoAntioquiaSeñal Colombia</v>
      </c>
      <c r="N475" t="s">
        <v>1611</v>
      </c>
    </row>
    <row r="476" spans="1:14" x14ac:dyDescent="0.25">
      <c r="A476">
        <v>5579</v>
      </c>
      <c r="B476" t="s">
        <v>458</v>
      </c>
      <c r="C476" t="s">
        <v>669</v>
      </c>
      <c r="E476">
        <v>3</v>
      </c>
      <c r="F476" t="s">
        <v>8339</v>
      </c>
      <c r="G476" t="s">
        <v>422</v>
      </c>
      <c r="H476" t="str">
        <f>INDEX(referencias!$Q$1:$Q$34,MATCH('Registro de Frecuencias TV'!G476,referencias!$R$1:$R$34,0),1)</f>
        <v>Teleantioquia</v>
      </c>
      <c r="I476" t="s">
        <v>8394</v>
      </c>
      <c r="J476" t="s">
        <v>8338</v>
      </c>
      <c r="K476">
        <v>3</v>
      </c>
      <c r="L476" t="str">
        <f t="shared" si="20"/>
        <v>Puerto BerríoAntioquiaTeleantioquia3</v>
      </c>
      <c r="M476" t="str">
        <f t="shared" si="21"/>
        <v>Puerto BerríoAntioquiaTeleantioquia</v>
      </c>
      <c r="N476" t="s">
        <v>1613</v>
      </c>
    </row>
    <row r="477" spans="1:14" x14ac:dyDescent="0.25">
      <c r="A477">
        <v>5579</v>
      </c>
      <c r="B477" t="s">
        <v>458</v>
      </c>
      <c r="C477" t="s">
        <v>669</v>
      </c>
      <c r="E477">
        <v>4</v>
      </c>
      <c r="F477" t="s">
        <v>8341</v>
      </c>
      <c r="G477" t="s">
        <v>750</v>
      </c>
      <c r="H477" t="str">
        <f>INDEX(referencias!$Q$1:$Q$34,MATCH('Registro de Frecuencias TV'!G477,referencias!$R$1:$R$34,0),1)</f>
        <v>RCN TV S.A.</v>
      </c>
      <c r="I477" t="s">
        <v>313</v>
      </c>
      <c r="J477" t="s">
        <v>8338</v>
      </c>
      <c r="K477">
        <v>4</v>
      </c>
      <c r="L477" t="str">
        <f t="shared" si="20"/>
        <v>Puerto BerríoAntioquiaRCN TV S.A.4</v>
      </c>
      <c r="M477" t="str">
        <f t="shared" si="21"/>
        <v>Puerto BerríoAntioquiaRCN TV S.A.</v>
      </c>
      <c r="N477" t="s">
        <v>1614</v>
      </c>
    </row>
    <row r="478" spans="1:14" x14ac:dyDescent="0.25">
      <c r="A478">
        <v>5579</v>
      </c>
      <c r="B478" t="s">
        <v>458</v>
      </c>
      <c r="C478" t="s">
        <v>669</v>
      </c>
      <c r="E478">
        <v>5</v>
      </c>
      <c r="F478" t="s">
        <v>8341</v>
      </c>
      <c r="G478" t="s">
        <v>723</v>
      </c>
      <c r="H478" t="str">
        <f>INDEX(referencias!$Q$1:$Q$34,MATCH('Registro de Frecuencias TV'!G478,referencias!$R$1:$R$34,0),1)</f>
        <v>Caracol TV S.A.</v>
      </c>
      <c r="I478" t="s">
        <v>313</v>
      </c>
      <c r="J478" t="s">
        <v>8338</v>
      </c>
      <c r="K478">
        <v>5</v>
      </c>
      <c r="L478" t="str">
        <f t="shared" si="20"/>
        <v>Puerto BerríoAntioquiaCaracol TV S.A.5</v>
      </c>
      <c r="M478" t="str">
        <f t="shared" si="21"/>
        <v>Puerto BerríoAntioquiaCaracol TV S.A.</v>
      </c>
      <c r="N478" t="s">
        <v>1616</v>
      </c>
    </row>
    <row r="479" spans="1:14" x14ac:dyDescent="0.25">
      <c r="A479">
        <v>5585</v>
      </c>
      <c r="B479" t="s">
        <v>459</v>
      </c>
      <c r="C479" t="s">
        <v>669</v>
      </c>
      <c r="E479">
        <v>7</v>
      </c>
      <c r="F479" t="s">
        <v>8337</v>
      </c>
      <c r="G479" t="s">
        <v>420</v>
      </c>
      <c r="H479" t="str">
        <f>INDEX(referencias!$Q$1:$Q$34,MATCH('Registro de Frecuencias TV'!G479,referencias!$R$1:$R$34,0),1)</f>
        <v>Canal Uno</v>
      </c>
      <c r="I479" t="s">
        <v>313</v>
      </c>
      <c r="J479" t="s">
        <v>8338</v>
      </c>
      <c r="K479">
        <v>7</v>
      </c>
      <c r="L479" t="str">
        <f t="shared" si="20"/>
        <v>Puerto NareAntioquiaCanal Uno7</v>
      </c>
      <c r="M479" t="str">
        <f t="shared" si="21"/>
        <v>Puerto NareAntioquiaCanal Uno</v>
      </c>
      <c r="N479" t="s">
        <v>1617</v>
      </c>
    </row>
    <row r="480" spans="1:14" x14ac:dyDescent="0.25">
      <c r="A480">
        <v>5585</v>
      </c>
      <c r="B480" t="s">
        <v>459</v>
      </c>
      <c r="C480" t="s">
        <v>669</v>
      </c>
      <c r="E480">
        <v>9</v>
      </c>
      <c r="F480" t="s">
        <v>8337</v>
      </c>
      <c r="G480" t="s">
        <v>703</v>
      </c>
      <c r="H480" t="str">
        <f>INDEX(referencias!$Q$1:$Q$34,MATCH('Registro de Frecuencias TV'!G480,referencias!$R$1:$R$34,0),1)</f>
        <v>C.Institucional</v>
      </c>
      <c r="I480" t="s">
        <v>313</v>
      </c>
      <c r="J480" t="s">
        <v>8338</v>
      </c>
      <c r="K480">
        <v>9</v>
      </c>
      <c r="L480" t="str">
        <f t="shared" si="20"/>
        <v>Puerto NareAntioquiaC.Institucional9</v>
      </c>
      <c r="M480" t="str">
        <f t="shared" si="21"/>
        <v>Puerto NareAntioquiaC.Institucional</v>
      </c>
      <c r="N480" t="s">
        <v>1619</v>
      </c>
    </row>
    <row r="481" spans="1:14" x14ac:dyDescent="0.25">
      <c r="A481">
        <v>5585</v>
      </c>
      <c r="B481" t="s">
        <v>459</v>
      </c>
      <c r="C481" t="s">
        <v>669</v>
      </c>
      <c r="E481">
        <v>11</v>
      </c>
      <c r="F481" t="s">
        <v>8337</v>
      </c>
      <c r="G481" t="s">
        <v>188</v>
      </c>
      <c r="H481" t="str">
        <f>INDEX(referencias!$Q$1:$Q$34,MATCH('Registro de Frecuencias TV'!G481,referencias!$R$1:$R$34,0),1)</f>
        <v>Señal Colombia</v>
      </c>
      <c r="I481" t="s">
        <v>313</v>
      </c>
      <c r="J481" t="s">
        <v>8338</v>
      </c>
      <c r="K481">
        <v>11</v>
      </c>
      <c r="L481" t="str">
        <f t="shared" si="20"/>
        <v>Puerto NareAntioquiaSeñal Colombia11</v>
      </c>
      <c r="M481" t="str">
        <f t="shared" si="21"/>
        <v>Puerto NareAntioquiaSeñal Colombia</v>
      </c>
      <c r="N481" t="s">
        <v>1621</v>
      </c>
    </row>
    <row r="482" spans="1:14" x14ac:dyDescent="0.25">
      <c r="A482">
        <v>5585</v>
      </c>
      <c r="B482" t="s">
        <v>459</v>
      </c>
      <c r="C482" t="s">
        <v>669</v>
      </c>
      <c r="E482">
        <v>3</v>
      </c>
      <c r="F482" t="s">
        <v>8339</v>
      </c>
      <c r="G482" t="s">
        <v>422</v>
      </c>
      <c r="H482" t="str">
        <f>INDEX(referencias!$Q$1:$Q$34,MATCH('Registro de Frecuencias TV'!G482,referencias!$R$1:$R$34,0),1)</f>
        <v>Teleantioquia</v>
      </c>
      <c r="I482" t="s">
        <v>8395</v>
      </c>
      <c r="J482" t="s">
        <v>8338</v>
      </c>
      <c r="K482">
        <v>3</v>
      </c>
      <c r="L482" t="str">
        <f t="shared" si="20"/>
        <v>Puerto NareAntioquiaTeleantioquia3</v>
      </c>
      <c r="M482" t="str">
        <f t="shared" si="21"/>
        <v>Puerto NareAntioquiaTeleantioquia</v>
      </c>
      <c r="N482" t="s">
        <v>1623</v>
      </c>
    </row>
    <row r="483" spans="1:14" x14ac:dyDescent="0.25">
      <c r="A483">
        <v>5585</v>
      </c>
      <c r="B483" t="s">
        <v>459</v>
      </c>
      <c r="C483" t="s">
        <v>669</v>
      </c>
      <c r="E483">
        <v>4</v>
      </c>
      <c r="F483" t="s">
        <v>8341</v>
      </c>
      <c r="G483" t="s">
        <v>750</v>
      </c>
      <c r="H483" t="str">
        <f>INDEX(referencias!$Q$1:$Q$34,MATCH('Registro de Frecuencias TV'!G483,referencias!$R$1:$R$34,0),1)</f>
        <v>RCN TV S.A.</v>
      </c>
      <c r="I483" t="s">
        <v>313</v>
      </c>
      <c r="J483" t="s">
        <v>8338</v>
      </c>
      <c r="K483">
        <v>4</v>
      </c>
      <c r="L483" t="str">
        <f t="shared" si="20"/>
        <v>Puerto NareAntioquiaRCN TV S.A.4</v>
      </c>
      <c r="M483" t="str">
        <f t="shared" si="21"/>
        <v>Puerto NareAntioquiaRCN TV S.A.</v>
      </c>
      <c r="N483" t="s">
        <v>1625</v>
      </c>
    </row>
    <row r="484" spans="1:14" x14ac:dyDescent="0.25">
      <c r="A484">
        <v>5585</v>
      </c>
      <c r="B484" t="s">
        <v>459</v>
      </c>
      <c r="C484" t="s">
        <v>669</v>
      </c>
      <c r="E484">
        <v>5</v>
      </c>
      <c r="F484" t="s">
        <v>8341</v>
      </c>
      <c r="G484" t="s">
        <v>723</v>
      </c>
      <c r="H484" t="str">
        <f>INDEX(referencias!$Q$1:$Q$34,MATCH('Registro de Frecuencias TV'!G484,referencias!$R$1:$R$34,0),1)</f>
        <v>Caracol TV S.A.</v>
      </c>
      <c r="I484" t="s">
        <v>313</v>
      </c>
      <c r="J484" t="s">
        <v>8338</v>
      </c>
      <c r="K484">
        <v>5</v>
      </c>
      <c r="L484" t="str">
        <f t="shared" si="20"/>
        <v>Puerto NareAntioquiaCaracol TV S.A.5</v>
      </c>
      <c r="M484" t="str">
        <f t="shared" si="21"/>
        <v>Puerto NareAntioquiaCaracol TV S.A.</v>
      </c>
      <c r="N484" t="s">
        <v>1627</v>
      </c>
    </row>
    <row r="485" spans="1:14" x14ac:dyDescent="0.25">
      <c r="A485">
        <v>5591</v>
      </c>
      <c r="B485" t="s">
        <v>460</v>
      </c>
      <c r="C485" t="s">
        <v>669</v>
      </c>
      <c r="E485">
        <v>7</v>
      </c>
      <c r="F485" t="s">
        <v>8337</v>
      </c>
      <c r="G485" t="s">
        <v>420</v>
      </c>
      <c r="H485" t="str">
        <f>INDEX(referencias!$Q$1:$Q$34,MATCH('Registro de Frecuencias TV'!G485,referencias!$R$1:$R$34,0),1)</f>
        <v>Canal Uno</v>
      </c>
      <c r="I485" t="s">
        <v>313</v>
      </c>
      <c r="J485" t="s">
        <v>8338</v>
      </c>
      <c r="K485">
        <v>7</v>
      </c>
      <c r="L485" t="str">
        <f t="shared" si="20"/>
        <v>Puerto TriunfoAntioquiaCanal Uno7</v>
      </c>
      <c r="M485" t="str">
        <f t="shared" si="21"/>
        <v>Puerto TriunfoAntioquiaCanal Uno</v>
      </c>
      <c r="N485" t="s">
        <v>1629</v>
      </c>
    </row>
    <row r="486" spans="1:14" x14ac:dyDescent="0.25">
      <c r="A486">
        <v>5591</v>
      </c>
      <c r="B486" t="s">
        <v>460</v>
      </c>
      <c r="C486" t="s">
        <v>669</v>
      </c>
      <c r="E486">
        <v>9</v>
      </c>
      <c r="F486" t="s">
        <v>8337</v>
      </c>
      <c r="G486" t="s">
        <v>703</v>
      </c>
      <c r="H486" t="str">
        <f>INDEX(referencias!$Q$1:$Q$34,MATCH('Registro de Frecuencias TV'!G486,referencias!$R$1:$R$34,0),1)</f>
        <v>C.Institucional</v>
      </c>
      <c r="I486" t="s">
        <v>313</v>
      </c>
      <c r="J486" t="s">
        <v>8338</v>
      </c>
      <c r="K486">
        <v>9</v>
      </c>
      <c r="L486" t="str">
        <f t="shared" si="20"/>
        <v>Puerto TriunfoAntioquiaC.Institucional9</v>
      </c>
      <c r="M486" t="str">
        <f t="shared" si="21"/>
        <v>Puerto TriunfoAntioquiaC.Institucional</v>
      </c>
      <c r="N486" t="s">
        <v>1631</v>
      </c>
    </row>
    <row r="487" spans="1:14" x14ac:dyDescent="0.25">
      <c r="A487">
        <v>5591</v>
      </c>
      <c r="B487" t="s">
        <v>460</v>
      </c>
      <c r="C487" t="s">
        <v>669</v>
      </c>
      <c r="E487">
        <v>11</v>
      </c>
      <c r="F487" t="s">
        <v>8337</v>
      </c>
      <c r="G487" t="s">
        <v>188</v>
      </c>
      <c r="H487" t="str">
        <f>INDEX(referencias!$Q$1:$Q$34,MATCH('Registro de Frecuencias TV'!G487,referencias!$R$1:$R$34,0),1)</f>
        <v>Señal Colombia</v>
      </c>
      <c r="I487" t="s">
        <v>313</v>
      </c>
      <c r="J487" t="s">
        <v>8338</v>
      </c>
      <c r="K487">
        <v>11</v>
      </c>
      <c r="L487" t="str">
        <f t="shared" si="20"/>
        <v>Puerto TriunfoAntioquiaSeñal Colombia11</v>
      </c>
      <c r="M487" t="str">
        <f t="shared" si="21"/>
        <v>Puerto TriunfoAntioquiaSeñal Colombia</v>
      </c>
      <c r="N487" t="s">
        <v>1633</v>
      </c>
    </row>
    <row r="488" spans="1:14" x14ac:dyDescent="0.25">
      <c r="A488">
        <v>5591</v>
      </c>
      <c r="B488" t="s">
        <v>460</v>
      </c>
      <c r="C488" t="s">
        <v>669</v>
      </c>
      <c r="E488">
        <v>42</v>
      </c>
      <c r="F488" t="s">
        <v>8339</v>
      </c>
      <c r="G488" t="s">
        <v>422</v>
      </c>
      <c r="H488" t="str">
        <f>INDEX(referencias!$Q$1:$Q$34,MATCH('Registro de Frecuencias TV'!G488,referencias!$R$1:$R$34,0),1)</f>
        <v>Teleantioquia</v>
      </c>
      <c r="I488" t="s">
        <v>8396</v>
      </c>
      <c r="J488" t="s">
        <v>8338</v>
      </c>
      <c r="K488">
        <v>42</v>
      </c>
      <c r="L488" t="str">
        <f t="shared" si="20"/>
        <v>Puerto TriunfoAntioquiaTeleantioquia42</v>
      </c>
      <c r="M488" t="str">
        <f t="shared" si="21"/>
        <v>Puerto TriunfoAntioquiaTeleantioquia</v>
      </c>
      <c r="N488" t="s">
        <v>1634</v>
      </c>
    </row>
    <row r="489" spans="1:14" x14ac:dyDescent="0.25">
      <c r="A489">
        <v>5591</v>
      </c>
      <c r="B489" t="s">
        <v>460</v>
      </c>
      <c r="C489" t="s">
        <v>669</v>
      </c>
      <c r="E489">
        <v>4</v>
      </c>
      <c r="F489" t="s">
        <v>8341</v>
      </c>
      <c r="G489" t="s">
        <v>750</v>
      </c>
      <c r="H489" t="str">
        <f>INDEX(referencias!$Q$1:$Q$34,MATCH('Registro de Frecuencias TV'!G489,referencias!$R$1:$R$34,0),1)</f>
        <v>RCN TV S.A.</v>
      </c>
      <c r="I489" t="s">
        <v>313</v>
      </c>
      <c r="J489" t="s">
        <v>8338</v>
      </c>
      <c r="K489">
        <v>4</v>
      </c>
      <c r="L489" t="str">
        <f t="shared" si="20"/>
        <v>Puerto TriunfoAntioquiaRCN TV S.A.4</v>
      </c>
      <c r="M489" t="str">
        <f t="shared" si="21"/>
        <v>Puerto TriunfoAntioquiaRCN TV S.A.</v>
      </c>
      <c r="N489" t="s">
        <v>1635</v>
      </c>
    </row>
    <row r="490" spans="1:14" x14ac:dyDescent="0.25">
      <c r="A490">
        <v>5591</v>
      </c>
      <c r="B490" t="s">
        <v>460</v>
      </c>
      <c r="C490" t="s">
        <v>669</v>
      </c>
      <c r="E490">
        <v>5</v>
      </c>
      <c r="F490" t="s">
        <v>8341</v>
      </c>
      <c r="G490" t="s">
        <v>723</v>
      </c>
      <c r="H490" t="str">
        <f>INDEX(referencias!$Q$1:$Q$34,MATCH('Registro de Frecuencias TV'!G490,referencias!$R$1:$R$34,0),1)</f>
        <v>Caracol TV S.A.</v>
      </c>
      <c r="I490" t="s">
        <v>313</v>
      </c>
      <c r="J490" t="s">
        <v>8338</v>
      </c>
      <c r="K490">
        <v>5</v>
      </c>
      <c r="L490" t="str">
        <f t="shared" si="20"/>
        <v>Puerto TriunfoAntioquiaCaracol TV S.A.5</v>
      </c>
      <c r="M490" t="str">
        <f t="shared" si="21"/>
        <v>Puerto TriunfoAntioquiaCaracol TV S.A.</v>
      </c>
      <c r="N490" t="s">
        <v>1637</v>
      </c>
    </row>
    <row r="491" spans="1:14" x14ac:dyDescent="0.25">
      <c r="A491">
        <v>5604</v>
      </c>
      <c r="B491" t="s">
        <v>462</v>
      </c>
      <c r="C491" t="s">
        <v>669</v>
      </c>
      <c r="F491" t="s">
        <v>8337</v>
      </c>
      <c r="G491" t="s">
        <v>420</v>
      </c>
      <c r="H491" t="str">
        <f>INDEX(referencias!$Q$1:$Q$34,MATCH('Registro de Frecuencias TV'!G491,referencias!$R$1:$R$34,0),1)</f>
        <v>Canal Uno</v>
      </c>
      <c r="J491" t="s">
        <v>8338</v>
      </c>
      <c r="K491">
        <v>24</v>
      </c>
      <c r="L491" t="str">
        <f t="shared" si="20"/>
        <v>RemediosAntioquiaCanal Uno24</v>
      </c>
      <c r="M491" t="str">
        <f t="shared" si="21"/>
        <v>RemediosAntioquiaCanal Uno</v>
      </c>
      <c r="N491" t="s">
        <v>1638</v>
      </c>
    </row>
    <row r="492" spans="1:14" x14ac:dyDescent="0.25">
      <c r="A492">
        <v>5604</v>
      </c>
      <c r="B492" t="s">
        <v>462</v>
      </c>
      <c r="C492" t="s">
        <v>669</v>
      </c>
      <c r="F492" t="s">
        <v>8337</v>
      </c>
      <c r="G492" t="s">
        <v>703</v>
      </c>
      <c r="H492" t="str">
        <f>INDEX(referencias!$Q$1:$Q$34,MATCH('Registro de Frecuencias TV'!G492,referencias!$R$1:$R$34,0),1)</f>
        <v>C.Institucional</v>
      </c>
      <c r="J492" t="s">
        <v>8338</v>
      </c>
      <c r="K492">
        <v>26</v>
      </c>
      <c r="L492" t="str">
        <f t="shared" si="20"/>
        <v>RemediosAntioquiaC.Institucional26</v>
      </c>
      <c r="M492" t="str">
        <f t="shared" si="21"/>
        <v>RemediosAntioquiaC.Institucional</v>
      </c>
      <c r="N492" t="s">
        <v>1640</v>
      </c>
    </row>
    <row r="493" spans="1:14" x14ac:dyDescent="0.25">
      <c r="A493">
        <v>5604</v>
      </c>
      <c r="B493" t="s">
        <v>462</v>
      </c>
      <c r="C493" t="s">
        <v>669</v>
      </c>
      <c r="F493" t="s">
        <v>8337</v>
      </c>
      <c r="G493" t="s">
        <v>188</v>
      </c>
      <c r="H493" t="str">
        <f>INDEX(referencias!$Q$1:$Q$34,MATCH('Registro de Frecuencias TV'!G493,referencias!$R$1:$R$34,0),1)</f>
        <v>Señal Colombia</v>
      </c>
      <c r="J493" t="s">
        <v>8338</v>
      </c>
      <c r="K493">
        <v>30</v>
      </c>
      <c r="L493" t="str">
        <f t="shared" si="20"/>
        <v>RemediosAntioquiaSeñal Colombia30</v>
      </c>
      <c r="M493" t="str">
        <f t="shared" si="21"/>
        <v>RemediosAntioquiaSeñal Colombia</v>
      </c>
      <c r="N493" t="s">
        <v>1642</v>
      </c>
    </row>
    <row r="494" spans="1:14" x14ac:dyDescent="0.25">
      <c r="A494">
        <v>5604</v>
      </c>
      <c r="B494" t="s">
        <v>462</v>
      </c>
      <c r="C494" t="s">
        <v>669</v>
      </c>
      <c r="E494">
        <v>42</v>
      </c>
      <c r="F494" t="s">
        <v>8339</v>
      </c>
      <c r="G494" t="s">
        <v>422</v>
      </c>
      <c r="H494" t="str">
        <f>INDEX(referencias!$Q$1:$Q$34,MATCH('Registro de Frecuencias TV'!G494,referencias!$R$1:$R$34,0),1)</f>
        <v>Teleantioquia</v>
      </c>
      <c r="I494" t="s">
        <v>462</v>
      </c>
      <c r="J494" t="s">
        <v>8338</v>
      </c>
      <c r="K494">
        <v>42</v>
      </c>
      <c r="L494" t="str">
        <f t="shared" si="20"/>
        <v>RemediosAntioquiaTeleantioquia42</v>
      </c>
      <c r="M494" t="str">
        <f t="shared" si="21"/>
        <v>RemediosAntioquiaTeleantioquia</v>
      </c>
      <c r="N494" t="s">
        <v>1644</v>
      </c>
    </row>
    <row r="495" spans="1:14" x14ac:dyDescent="0.25">
      <c r="A495">
        <v>5604</v>
      </c>
      <c r="B495" t="s">
        <v>462</v>
      </c>
      <c r="C495" t="s">
        <v>669</v>
      </c>
      <c r="E495">
        <v>42</v>
      </c>
      <c r="F495" t="s">
        <v>8339</v>
      </c>
      <c r="G495" t="s">
        <v>422</v>
      </c>
      <c r="H495" t="str">
        <f>INDEX(referencias!$Q$1:$Q$34,MATCH('Registro de Frecuencias TV'!G495,referencias!$R$1:$R$34,0),1)</f>
        <v>Teleantioquia</v>
      </c>
      <c r="I495" t="s">
        <v>463</v>
      </c>
      <c r="J495" t="s">
        <v>8338</v>
      </c>
      <c r="K495">
        <v>42</v>
      </c>
      <c r="L495" t="str">
        <f t="shared" si="20"/>
        <v>RemediosAntioquiaTeleantioquia42</v>
      </c>
      <c r="M495" t="str">
        <f t="shared" si="21"/>
        <v>RemediosAntioquiaTeleantioquia</v>
      </c>
      <c r="N495" t="s">
        <v>1644</v>
      </c>
    </row>
    <row r="496" spans="1:14" x14ac:dyDescent="0.25">
      <c r="A496">
        <v>5604</v>
      </c>
      <c r="B496" t="s">
        <v>462</v>
      </c>
      <c r="C496" t="s">
        <v>669</v>
      </c>
      <c r="E496">
        <v>8</v>
      </c>
      <c r="F496" t="s">
        <v>8341</v>
      </c>
      <c r="G496" t="s">
        <v>750</v>
      </c>
      <c r="H496" t="str">
        <f>INDEX(referencias!$Q$1:$Q$34,MATCH('Registro de Frecuencias TV'!G496,referencias!$R$1:$R$34,0),1)</f>
        <v>RCN TV S.A.</v>
      </c>
      <c r="I496" t="s">
        <v>290</v>
      </c>
      <c r="J496" t="s">
        <v>8338</v>
      </c>
      <c r="K496">
        <v>8</v>
      </c>
      <c r="L496" t="str">
        <f t="shared" si="20"/>
        <v>RemediosAntioquiaRCN TV S.A.8</v>
      </c>
      <c r="M496" t="str">
        <f t="shared" si="21"/>
        <v>RemediosAntioquiaRCN TV S.A.</v>
      </c>
      <c r="N496" t="s">
        <v>1646</v>
      </c>
    </row>
    <row r="497" spans="1:14" x14ac:dyDescent="0.25">
      <c r="A497">
        <v>5604</v>
      </c>
      <c r="B497" t="s">
        <v>462</v>
      </c>
      <c r="C497" t="s">
        <v>669</v>
      </c>
      <c r="E497">
        <v>2</v>
      </c>
      <c r="F497" t="s">
        <v>8341</v>
      </c>
      <c r="G497" t="s">
        <v>723</v>
      </c>
      <c r="H497" t="str">
        <f>INDEX(referencias!$Q$1:$Q$34,MATCH('Registro de Frecuencias TV'!G497,referencias!$R$1:$R$34,0),1)</f>
        <v>Caracol TV S.A.</v>
      </c>
      <c r="I497" t="s">
        <v>290</v>
      </c>
      <c r="J497" t="s">
        <v>8338</v>
      </c>
      <c r="K497">
        <v>2</v>
      </c>
      <c r="L497" t="str">
        <f t="shared" si="20"/>
        <v>RemediosAntioquiaCaracol TV S.A.2</v>
      </c>
      <c r="M497" t="str">
        <f t="shared" si="21"/>
        <v>RemediosAntioquiaCaracol TV S.A.</v>
      </c>
      <c r="N497" t="s">
        <v>1648</v>
      </c>
    </row>
    <row r="498" spans="1:14" x14ac:dyDescent="0.25">
      <c r="A498">
        <v>5607</v>
      </c>
      <c r="B498" t="s">
        <v>2134</v>
      </c>
      <c r="C498" t="s">
        <v>669</v>
      </c>
      <c r="F498" t="s">
        <v>8337</v>
      </c>
      <c r="G498" t="s">
        <v>420</v>
      </c>
      <c r="H498" t="str">
        <f>INDEX(referencias!$Q$1:$Q$34,MATCH('Registro de Frecuencias TV'!G498,referencias!$R$1:$R$34,0),1)</f>
        <v>Canal Uno</v>
      </c>
      <c r="J498" t="s">
        <v>8338</v>
      </c>
      <c r="K498">
        <v>24</v>
      </c>
      <c r="L498" t="str">
        <f t="shared" si="20"/>
        <v>RetiroAntioquiaCanal Uno24</v>
      </c>
      <c r="M498" t="str">
        <f t="shared" si="21"/>
        <v>RetiroAntioquiaCanal Uno</v>
      </c>
      <c r="N498" t="s">
        <v>1650</v>
      </c>
    </row>
    <row r="499" spans="1:14" x14ac:dyDescent="0.25">
      <c r="A499">
        <v>5607</v>
      </c>
      <c r="B499" t="s">
        <v>2134</v>
      </c>
      <c r="C499" t="s">
        <v>669</v>
      </c>
      <c r="F499" t="s">
        <v>8337</v>
      </c>
      <c r="G499" t="s">
        <v>703</v>
      </c>
      <c r="H499" t="str">
        <f>INDEX(referencias!$Q$1:$Q$34,MATCH('Registro de Frecuencias TV'!G499,referencias!$R$1:$R$34,0),1)</f>
        <v>C.Institucional</v>
      </c>
      <c r="J499" t="s">
        <v>8338</v>
      </c>
      <c r="K499">
        <v>26</v>
      </c>
      <c r="L499" t="str">
        <f t="shared" si="20"/>
        <v>RetiroAntioquiaC.Institucional26</v>
      </c>
      <c r="M499" t="str">
        <f t="shared" si="21"/>
        <v>RetiroAntioquiaC.Institucional</v>
      </c>
      <c r="N499" t="s">
        <v>1652</v>
      </c>
    </row>
    <row r="500" spans="1:14" x14ac:dyDescent="0.25">
      <c r="A500">
        <v>5607</v>
      </c>
      <c r="B500" t="s">
        <v>2134</v>
      </c>
      <c r="C500" t="s">
        <v>669</v>
      </c>
      <c r="F500" t="s">
        <v>8337</v>
      </c>
      <c r="G500" t="s">
        <v>188</v>
      </c>
      <c r="H500" t="str">
        <f>INDEX(referencias!$Q$1:$Q$34,MATCH('Registro de Frecuencias TV'!G500,referencias!$R$1:$R$34,0),1)</f>
        <v>Señal Colombia</v>
      </c>
      <c r="J500" t="s">
        <v>8338</v>
      </c>
      <c r="K500">
        <v>30</v>
      </c>
      <c r="L500" t="str">
        <f t="shared" si="20"/>
        <v>RetiroAntioquiaSeñal Colombia30</v>
      </c>
      <c r="M500" t="str">
        <f t="shared" si="21"/>
        <v>RetiroAntioquiaSeñal Colombia</v>
      </c>
      <c r="N500" t="s">
        <v>1654</v>
      </c>
    </row>
    <row r="501" spans="1:14" x14ac:dyDescent="0.25">
      <c r="A501">
        <v>5607</v>
      </c>
      <c r="B501" t="s">
        <v>2134</v>
      </c>
      <c r="C501" t="s">
        <v>669</v>
      </c>
      <c r="E501">
        <v>12</v>
      </c>
      <c r="F501" t="s">
        <v>8339</v>
      </c>
      <c r="G501" t="s">
        <v>422</v>
      </c>
      <c r="H501" t="str">
        <f>INDEX(referencias!$Q$1:$Q$34,MATCH('Registro de Frecuencias TV'!G501,referencias!$R$1:$R$34,0),1)</f>
        <v>Teleantioquia</v>
      </c>
      <c r="I501" t="s">
        <v>8397</v>
      </c>
      <c r="J501" t="s">
        <v>8338</v>
      </c>
      <c r="K501">
        <v>12</v>
      </c>
      <c r="L501" t="str">
        <f t="shared" si="20"/>
        <v>RetiroAntioquiaTeleantioquia12</v>
      </c>
      <c r="M501" t="str">
        <f t="shared" si="21"/>
        <v>RetiroAntioquiaTeleantioquia</v>
      </c>
      <c r="N501" t="s">
        <v>1655</v>
      </c>
    </row>
    <row r="502" spans="1:14" x14ac:dyDescent="0.25">
      <c r="A502">
        <v>5607</v>
      </c>
      <c r="B502" t="s">
        <v>2134</v>
      </c>
      <c r="C502" t="s">
        <v>669</v>
      </c>
      <c r="F502" t="s">
        <v>8341</v>
      </c>
      <c r="G502" t="s">
        <v>750</v>
      </c>
      <c r="H502" t="str">
        <f>INDEX(referencias!$Q$1:$Q$34,MATCH('Registro de Frecuencias TV'!G502,referencias!$R$1:$R$34,0),1)</f>
        <v>RCN TV S.A.</v>
      </c>
      <c r="J502" t="s">
        <v>8338</v>
      </c>
      <c r="K502">
        <v>32</v>
      </c>
      <c r="L502" t="str">
        <f t="shared" si="20"/>
        <v>RetiroAntioquiaRCN TV S.A.32</v>
      </c>
      <c r="M502" t="str">
        <f t="shared" si="21"/>
        <v>RetiroAntioquiaRCN TV S.A.</v>
      </c>
      <c r="N502" t="s">
        <v>1657</v>
      </c>
    </row>
    <row r="503" spans="1:14" x14ac:dyDescent="0.25">
      <c r="A503">
        <v>5607</v>
      </c>
      <c r="B503" t="s">
        <v>2134</v>
      </c>
      <c r="C503" t="s">
        <v>669</v>
      </c>
      <c r="F503" t="s">
        <v>8341</v>
      </c>
      <c r="G503" t="s">
        <v>723</v>
      </c>
      <c r="H503" t="str">
        <f>INDEX(referencias!$Q$1:$Q$34,MATCH('Registro de Frecuencias TV'!G503,referencias!$R$1:$R$34,0),1)</f>
        <v>Caracol TV S.A.</v>
      </c>
      <c r="J503" t="s">
        <v>8338</v>
      </c>
      <c r="K503">
        <v>36</v>
      </c>
      <c r="L503" t="str">
        <f t="shared" si="20"/>
        <v>RetiroAntioquiaCaracol TV S.A.36</v>
      </c>
      <c r="M503" t="str">
        <f t="shared" si="21"/>
        <v>RetiroAntioquiaCaracol TV S.A.</v>
      </c>
      <c r="N503" t="s">
        <v>1659</v>
      </c>
    </row>
    <row r="504" spans="1:14" x14ac:dyDescent="0.25">
      <c r="A504">
        <v>5615</v>
      </c>
      <c r="B504" t="s">
        <v>464</v>
      </c>
      <c r="C504" t="s">
        <v>669</v>
      </c>
      <c r="E504">
        <v>10</v>
      </c>
      <c r="F504" t="s">
        <v>8337</v>
      </c>
      <c r="G504" t="s">
        <v>420</v>
      </c>
      <c r="H504" t="str">
        <f>INDEX(referencias!$Q$1:$Q$34,MATCH('Registro de Frecuencias TV'!G504,referencias!$R$1:$R$34,0),1)</f>
        <v>Canal Uno</v>
      </c>
      <c r="I504" t="s">
        <v>349</v>
      </c>
      <c r="J504" t="s">
        <v>8338</v>
      </c>
      <c r="K504">
        <v>10</v>
      </c>
      <c r="L504" t="str">
        <f t="shared" si="20"/>
        <v>RionegroAntioquiaCanal Uno10</v>
      </c>
      <c r="M504" t="str">
        <f t="shared" si="21"/>
        <v>RionegroAntioquiaCanal Uno</v>
      </c>
      <c r="N504" t="s">
        <v>1660</v>
      </c>
    </row>
    <row r="505" spans="1:14" x14ac:dyDescent="0.25">
      <c r="A505">
        <v>5615</v>
      </c>
      <c r="B505" t="s">
        <v>464</v>
      </c>
      <c r="C505" t="s">
        <v>669</v>
      </c>
      <c r="E505">
        <v>8</v>
      </c>
      <c r="F505" t="s">
        <v>8337</v>
      </c>
      <c r="G505" t="s">
        <v>703</v>
      </c>
      <c r="H505" t="str">
        <f>INDEX(referencias!$Q$1:$Q$34,MATCH('Registro de Frecuencias TV'!G505,referencias!$R$1:$R$34,0),1)</f>
        <v>C.Institucional</v>
      </c>
      <c r="I505" t="s">
        <v>349</v>
      </c>
      <c r="J505" t="s">
        <v>8338</v>
      </c>
      <c r="K505">
        <v>8</v>
      </c>
      <c r="L505" t="str">
        <f t="shared" si="20"/>
        <v>RionegroAntioquiaC.Institucional8</v>
      </c>
      <c r="M505" t="str">
        <f t="shared" si="21"/>
        <v>RionegroAntioquiaC.Institucional</v>
      </c>
      <c r="N505" t="s">
        <v>1661</v>
      </c>
    </row>
    <row r="506" spans="1:14" x14ac:dyDescent="0.25">
      <c r="A506">
        <v>5615</v>
      </c>
      <c r="B506" t="s">
        <v>464</v>
      </c>
      <c r="C506" t="s">
        <v>669</v>
      </c>
      <c r="E506">
        <v>6</v>
      </c>
      <c r="F506" t="s">
        <v>8337</v>
      </c>
      <c r="G506" t="s">
        <v>188</v>
      </c>
      <c r="H506" t="str">
        <f>INDEX(referencias!$Q$1:$Q$34,MATCH('Registro de Frecuencias TV'!G506,referencias!$R$1:$R$34,0),1)</f>
        <v>Señal Colombia</v>
      </c>
      <c r="I506" t="s">
        <v>349</v>
      </c>
      <c r="J506" t="s">
        <v>8338</v>
      </c>
      <c r="K506">
        <v>6</v>
      </c>
      <c r="L506" t="str">
        <f t="shared" si="20"/>
        <v>RionegroAntioquiaSeñal Colombia6</v>
      </c>
      <c r="M506" t="str">
        <f t="shared" si="21"/>
        <v>RionegroAntioquiaSeñal Colombia</v>
      </c>
      <c r="N506" t="s">
        <v>1662</v>
      </c>
    </row>
    <row r="507" spans="1:14" x14ac:dyDescent="0.25">
      <c r="A507">
        <v>5615</v>
      </c>
      <c r="B507" t="s">
        <v>464</v>
      </c>
      <c r="C507" t="s">
        <v>669</v>
      </c>
      <c r="E507">
        <v>21</v>
      </c>
      <c r="F507" t="s">
        <v>8339</v>
      </c>
      <c r="G507" t="s">
        <v>422</v>
      </c>
      <c r="H507" t="str">
        <f>INDEX(referencias!$Q$1:$Q$34,MATCH('Registro de Frecuencias TV'!G507,referencias!$R$1:$R$34,0),1)</f>
        <v>Teleantioquia</v>
      </c>
      <c r="I507" t="s">
        <v>8398</v>
      </c>
      <c r="J507" t="s">
        <v>8338</v>
      </c>
      <c r="K507">
        <v>21</v>
      </c>
      <c r="L507" t="str">
        <f t="shared" si="20"/>
        <v>RionegroAntioquiaTeleantioquia21</v>
      </c>
      <c r="M507" t="str">
        <f t="shared" si="21"/>
        <v>RionegroAntioquiaTeleantioquia</v>
      </c>
      <c r="N507" t="s">
        <v>1664</v>
      </c>
    </row>
    <row r="508" spans="1:14" x14ac:dyDescent="0.25">
      <c r="A508">
        <v>5615</v>
      </c>
      <c r="B508" t="s">
        <v>464</v>
      </c>
      <c r="C508" t="s">
        <v>669</v>
      </c>
      <c r="E508">
        <v>3</v>
      </c>
      <c r="F508" t="s">
        <v>8341</v>
      </c>
      <c r="G508" t="s">
        <v>750</v>
      </c>
      <c r="H508" t="str">
        <f>INDEX(referencias!$Q$1:$Q$34,MATCH('Registro de Frecuencias TV'!G508,referencias!$R$1:$R$34,0),1)</f>
        <v>RCN TV S.A.</v>
      </c>
      <c r="I508" t="s">
        <v>547</v>
      </c>
      <c r="J508" t="s">
        <v>8338</v>
      </c>
      <c r="K508">
        <v>3</v>
      </c>
      <c r="L508" t="str">
        <f t="shared" si="20"/>
        <v>RionegroAntioquiaRCN TV S.A.3</v>
      </c>
      <c r="M508" t="str">
        <f t="shared" si="21"/>
        <v>RionegroAntioquiaRCN TV S.A.</v>
      </c>
      <c r="N508" t="s">
        <v>1665</v>
      </c>
    </row>
    <row r="509" spans="1:14" x14ac:dyDescent="0.25">
      <c r="A509">
        <v>5615</v>
      </c>
      <c r="B509" t="s">
        <v>464</v>
      </c>
      <c r="C509" t="s">
        <v>669</v>
      </c>
      <c r="E509">
        <v>34</v>
      </c>
      <c r="F509" t="s">
        <v>8341</v>
      </c>
      <c r="G509" t="s">
        <v>723</v>
      </c>
      <c r="H509" t="str">
        <f>INDEX(referencias!$Q$1:$Q$34,MATCH('Registro de Frecuencias TV'!G509,referencias!$R$1:$R$34,0),1)</f>
        <v>Caracol TV S.A.</v>
      </c>
      <c r="I509" t="s">
        <v>547</v>
      </c>
      <c r="J509" t="s">
        <v>8338</v>
      </c>
      <c r="K509">
        <v>34</v>
      </c>
      <c r="L509" t="str">
        <f t="shared" si="20"/>
        <v>RionegroAntioquiaCaracol TV S.A.34</v>
      </c>
      <c r="M509" t="str">
        <f t="shared" si="21"/>
        <v>RionegroAntioquiaCaracol TV S.A.</v>
      </c>
      <c r="N509" t="s">
        <v>1666</v>
      </c>
    </row>
    <row r="510" spans="1:14" x14ac:dyDescent="0.25">
      <c r="A510">
        <v>5628</v>
      </c>
      <c r="B510" t="s">
        <v>351</v>
      </c>
      <c r="C510" t="s">
        <v>669</v>
      </c>
      <c r="E510">
        <v>24</v>
      </c>
      <c r="F510" t="s">
        <v>8337</v>
      </c>
      <c r="G510" t="s">
        <v>420</v>
      </c>
      <c r="H510" t="str">
        <f>INDEX(referencias!$Q$1:$Q$34,MATCH('Registro de Frecuencias TV'!G510,referencias!$R$1:$R$34,0),1)</f>
        <v>Canal Uno</v>
      </c>
      <c r="I510" t="s">
        <v>351</v>
      </c>
      <c r="J510" t="s">
        <v>8338</v>
      </c>
      <c r="K510">
        <v>24</v>
      </c>
      <c r="L510" t="str">
        <f t="shared" si="20"/>
        <v>SabanalargaAntioquiaCanal Uno24</v>
      </c>
      <c r="M510" t="str">
        <f t="shared" si="21"/>
        <v>SabanalargaAntioquiaCanal Uno</v>
      </c>
      <c r="N510" t="s">
        <v>1668</v>
      </c>
    </row>
    <row r="511" spans="1:14" x14ac:dyDescent="0.25">
      <c r="A511">
        <v>5628</v>
      </c>
      <c r="B511" t="s">
        <v>351</v>
      </c>
      <c r="C511" t="s">
        <v>669</v>
      </c>
      <c r="E511">
        <v>26</v>
      </c>
      <c r="F511" t="s">
        <v>8337</v>
      </c>
      <c r="G511" t="s">
        <v>703</v>
      </c>
      <c r="H511" t="str">
        <f>INDEX(referencias!$Q$1:$Q$34,MATCH('Registro de Frecuencias TV'!G511,referencias!$R$1:$R$34,0),1)</f>
        <v>C.Institucional</v>
      </c>
      <c r="I511" t="s">
        <v>351</v>
      </c>
      <c r="J511" t="s">
        <v>8338</v>
      </c>
      <c r="K511">
        <v>26</v>
      </c>
      <c r="L511" t="str">
        <f t="shared" si="20"/>
        <v>SabanalargaAntioquiaC.Institucional26</v>
      </c>
      <c r="M511" t="str">
        <f t="shared" si="21"/>
        <v>SabanalargaAntioquiaC.Institucional</v>
      </c>
      <c r="N511" t="s">
        <v>1669</v>
      </c>
    </row>
    <row r="512" spans="1:14" x14ac:dyDescent="0.25">
      <c r="A512">
        <v>5628</v>
      </c>
      <c r="B512" t="s">
        <v>351</v>
      </c>
      <c r="C512" t="s">
        <v>669</v>
      </c>
      <c r="E512">
        <v>30</v>
      </c>
      <c r="F512" t="s">
        <v>8337</v>
      </c>
      <c r="G512" t="s">
        <v>188</v>
      </c>
      <c r="H512" t="str">
        <f>INDEX(referencias!$Q$1:$Q$34,MATCH('Registro de Frecuencias TV'!G512,referencias!$R$1:$R$34,0),1)</f>
        <v>Señal Colombia</v>
      </c>
      <c r="I512" t="s">
        <v>351</v>
      </c>
      <c r="J512" t="s">
        <v>8338</v>
      </c>
      <c r="K512">
        <v>30</v>
      </c>
      <c r="L512" t="str">
        <f t="shared" si="20"/>
        <v>SabanalargaAntioquiaSeñal Colombia30</v>
      </c>
      <c r="M512" t="str">
        <f t="shared" si="21"/>
        <v>SabanalargaAntioquiaSeñal Colombia</v>
      </c>
      <c r="N512" t="s">
        <v>1670</v>
      </c>
    </row>
    <row r="513" spans="1:14" x14ac:dyDescent="0.25">
      <c r="A513">
        <v>5628</v>
      </c>
      <c r="B513" t="s">
        <v>351</v>
      </c>
      <c r="C513" t="s">
        <v>669</v>
      </c>
      <c r="E513">
        <v>12</v>
      </c>
      <c r="F513" t="s">
        <v>8339</v>
      </c>
      <c r="G513" t="s">
        <v>422</v>
      </c>
      <c r="H513" t="str">
        <f>INDEX(referencias!$Q$1:$Q$34,MATCH('Registro de Frecuencias TV'!G513,referencias!$R$1:$R$34,0),1)</f>
        <v>Teleantioquia</v>
      </c>
      <c r="I513" t="s">
        <v>351</v>
      </c>
      <c r="J513" t="s">
        <v>8338</v>
      </c>
      <c r="K513">
        <v>12</v>
      </c>
      <c r="L513" t="str">
        <f t="shared" si="20"/>
        <v>SabanalargaAntioquiaTeleantioquia12</v>
      </c>
      <c r="M513" t="str">
        <f t="shared" si="21"/>
        <v>SabanalargaAntioquiaTeleantioquia</v>
      </c>
      <c r="N513" t="s">
        <v>1672</v>
      </c>
    </row>
    <row r="514" spans="1:14" x14ac:dyDescent="0.25">
      <c r="A514">
        <v>5628</v>
      </c>
      <c r="B514" t="s">
        <v>351</v>
      </c>
      <c r="C514" t="s">
        <v>669</v>
      </c>
      <c r="E514">
        <v>12</v>
      </c>
      <c r="F514" t="s">
        <v>8339</v>
      </c>
      <c r="G514" t="s">
        <v>422</v>
      </c>
      <c r="H514" t="str">
        <f>INDEX(referencias!$Q$1:$Q$34,MATCH('Registro de Frecuencias TV'!G514,referencias!$R$1:$R$34,0),1)</f>
        <v>Teleantioquia</v>
      </c>
      <c r="I514" t="s">
        <v>465</v>
      </c>
      <c r="J514" t="s">
        <v>8338</v>
      </c>
      <c r="K514">
        <v>12</v>
      </c>
      <c r="L514" t="str">
        <f t="shared" si="20"/>
        <v>SabanalargaAntioquiaTeleantioquia12</v>
      </c>
      <c r="M514" t="str">
        <f t="shared" si="21"/>
        <v>SabanalargaAntioquiaTeleantioquia</v>
      </c>
      <c r="N514" t="s">
        <v>1672</v>
      </c>
    </row>
    <row r="515" spans="1:14" x14ac:dyDescent="0.25">
      <c r="A515">
        <v>5628</v>
      </c>
      <c r="B515" t="s">
        <v>351</v>
      </c>
      <c r="C515" t="s">
        <v>669</v>
      </c>
      <c r="E515">
        <v>12</v>
      </c>
      <c r="F515" t="s">
        <v>8339</v>
      </c>
      <c r="G515" t="s">
        <v>422</v>
      </c>
      <c r="H515" t="str">
        <f>INDEX(referencias!$Q$1:$Q$34,MATCH('Registro de Frecuencias TV'!G515,referencias!$R$1:$R$34,0),1)</f>
        <v>Teleantioquia</v>
      </c>
      <c r="I515" t="s">
        <v>466</v>
      </c>
      <c r="J515" t="s">
        <v>8338</v>
      </c>
      <c r="K515">
        <v>12</v>
      </c>
      <c r="L515" t="str">
        <f t="shared" ref="L515:L578" si="22">_xlfn.CONCAT(TRIM(B515),TRIM(C515),TRIM(H515),TRIM(K515))</f>
        <v>SabanalargaAntioquiaTeleantioquia12</v>
      </c>
      <c r="M515" t="str">
        <f t="shared" ref="M515:M578" si="23">_xlfn.CONCAT(TRIM(B515),TRIM(C515),TRIM(H515))</f>
        <v>SabanalargaAntioquiaTeleantioquia</v>
      </c>
      <c r="N515" t="s">
        <v>1672</v>
      </c>
    </row>
    <row r="516" spans="1:14" x14ac:dyDescent="0.25">
      <c r="A516">
        <v>5628</v>
      </c>
      <c r="B516" t="s">
        <v>351</v>
      </c>
      <c r="C516" t="s">
        <v>669</v>
      </c>
      <c r="F516" t="s">
        <v>8341</v>
      </c>
      <c r="G516" t="s">
        <v>750</v>
      </c>
      <c r="H516" t="str">
        <f>INDEX(referencias!$Q$1:$Q$34,MATCH('Registro de Frecuencias TV'!G516,referencias!$R$1:$R$34,0),1)</f>
        <v>RCN TV S.A.</v>
      </c>
      <c r="J516" t="s">
        <v>8338</v>
      </c>
      <c r="K516">
        <v>32</v>
      </c>
      <c r="L516" t="str">
        <f t="shared" si="22"/>
        <v>SabanalargaAntioquiaRCN TV S.A.32</v>
      </c>
      <c r="M516" t="str">
        <f t="shared" si="23"/>
        <v>SabanalargaAntioquiaRCN TV S.A.</v>
      </c>
      <c r="N516" t="s">
        <v>1674</v>
      </c>
    </row>
    <row r="517" spans="1:14" x14ac:dyDescent="0.25">
      <c r="A517">
        <v>5628</v>
      </c>
      <c r="B517" t="s">
        <v>351</v>
      </c>
      <c r="C517" t="s">
        <v>669</v>
      </c>
      <c r="F517" t="s">
        <v>8341</v>
      </c>
      <c r="G517" t="s">
        <v>723</v>
      </c>
      <c r="H517" t="str">
        <f>INDEX(referencias!$Q$1:$Q$34,MATCH('Registro de Frecuencias TV'!G517,referencias!$R$1:$R$34,0),1)</f>
        <v>Caracol TV S.A.</v>
      </c>
      <c r="J517" t="s">
        <v>8338</v>
      </c>
      <c r="K517">
        <v>36</v>
      </c>
      <c r="L517" t="str">
        <f t="shared" si="22"/>
        <v>SabanalargaAntioquiaCaracol TV S.A.36</v>
      </c>
      <c r="M517" t="str">
        <f t="shared" si="23"/>
        <v>SabanalargaAntioquiaCaracol TV S.A.</v>
      </c>
      <c r="N517" t="s">
        <v>1676</v>
      </c>
    </row>
    <row r="518" spans="1:14" x14ac:dyDescent="0.25">
      <c r="A518">
        <v>5631</v>
      </c>
      <c r="B518" t="s">
        <v>2177</v>
      </c>
      <c r="C518" t="s">
        <v>669</v>
      </c>
      <c r="E518">
        <v>4</v>
      </c>
      <c r="F518" t="s">
        <v>8337</v>
      </c>
      <c r="G518" t="s">
        <v>420</v>
      </c>
      <c r="H518" t="str">
        <f>INDEX(referencias!$Q$1:$Q$34,MATCH('Registro de Frecuencias TV'!G518,referencias!$R$1:$R$34,0),1)</f>
        <v>Canal Uno</v>
      </c>
      <c r="I518" t="s">
        <v>330</v>
      </c>
      <c r="J518" t="s">
        <v>8338</v>
      </c>
      <c r="K518">
        <v>4</v>
      </c>
      <c r="L518" t="str">
        <f t="shared" si="22"/>
        <v>SabanetaAntioquiaCanal Uno4</v>
      </c>
      <c r="M518" t="str">
        <f t="shared" si="23"/>
        <v>SabanetaAntioquiaCanal Uno</v>
      </c>
      <c r="N518" t="s">
        <v>1678</v>
      </c>
    </row>
    <row r="519" spans="1:14" x14ac:dyDescent="0.25">
      <c r="A519">
        <v>5631</v>
      </c>
      <c r="B519" t="s">
        <v>2177</v>
      </c>
      <c r="C519" t="s">
        <v>669</v>
      </c>
      <c r="E519">
        <v>13</v>
      </c>
      <c r="F519" t="s">
        <v>8337</v>
      </c>
      <c r="G519" t="s">
        <v>703</v>
      </c>
      <c r="H519" t="str">
        <f>INDEX(referencias!$Q$1:$Q$34,MATCH('Registro de Frecuencias TV'!G519,referencias!$R$1:$R$34,0),1)</f>
        <v>C.Institucional</v>
      </c>
      <c r="I519" t="s">
        <v>330</v>
      </c>
      <c r="J519" t="s">
        <v>8338</v>
      </c>
      <c r="K519">
        <v>13</v>
      </c>
      <c r="L519" t="str">
        <f t="shared" si="22"/>
        <v>SabanetaAntioquiaC.Institucional13</v>
      </c>
      <c r="M519" t="str">
        <f t="shared" si="23"/>
        <v>SabanetaAntioquiaC.Institucional</v>
      </c>
      <c r="N519" t="s">
        <v>1680</v>
      </c>
    </row>
    <row r="520" spans="1:14" x14ac:dyDescent="0.25">
      <c r="A520">
        <v>5631</v>
      </c>
      <c r="B520" t="s">
        <v>2177</v>
      </c>
      <c r="C520" t="s">
        <v>669</v>
      </c>
      <c r="E520">
        <v>24</v>
      </c>
      <c r="F520" t="s">
        <v>8337</v>
      </c>
      <c r="G520" t="s">
        <v>188</v>
      </c>
      <c r="H520" t="str">
        <f>INDEX(referencias!$Q$1:$Q$34,MATCH('Registro de Frecuencias TV'!G520,referencias!$R$1:$R$34,0),1)</f>
        <v>Señal Colombia</v>
      </c>
      <c r="I520" t="s">
        <v>330</v>
      </c>
      <c r="J520" t="s">
        <v>8338</v>
      </c>
      <c r="K520">
        <v>24</v>
      </c>
      <c r="L520" t="str">
        <f t="shared" si="22"/>
        <v>SabanetaAntioquiaSeñal Colombia24</v>
      </c>
      <c r="M520" t="str">
        <f t="shared" si="23"/>
        <v>SabanetaAntioquiaSeñal Colombia</v>
      </c>
      <c r="N520" t="s">
        <v>1682</v>
      </c>
    </row>
    <row r="521" spans="1:14" x14ac:dyDescent="0.25">
      <c r="A521">
        <v>5631</v>
      </c>
      <c r="B521" t="s">
        <v>2177</v>
      </c>
      <c r="C521" t="s">
        <v>669</v>
      </c>
      <c r="E521">
        <v>5</v>
      </c>
      <c r="F521" t="s">
        <v>8339</v>
      </c>
      <c r="G521" t="s">
        <v>422</v>
      </c>
      <c r="H521" t="str">
        <f>INDEX(referencias!$Q$1:$Q$34,MATCH('Registro de Frecuencias TV'!G521,referencias!$R$1:$R$34,0),1)</f>
        <v>Teleantioquia</v>
      </c>
      <c r="I521" t="s">
        <v>8340</v>
      </c>
      <c r="J521" t="s">
        <v>8338</v>
      </c>
      <c r="K521">
        <v>5</v>
      </c>
      <c r="L521" t="str">
        <f t="shared" si="22"/>
        <v>SabanetaAntioquiaTeleantioquia5</v>
      </c>
      <c r="M521" t="str">
        <f t="shared" si="23"/>
        <v>SabanetaAntioquiaTeleantioquia</v>
      </c>
      <c r="N521" t="s">
        <v>1684</v>
      </c>
    </row>
    <row r="522" spans="1:14" x14ac:dyDescent="0.25">
      <c r="A522">
        <v>5631</v>
      </c>
      <c r="B522" t="s">
        <v>2177</v>
      </c>
      <c r="C522" t="s">
        <v>669</v>
      </c>
      <c r="E522">
        <v>9</v>
      </c>
      <c r="F522" t="s">
        <v>8341</v>
      </c>
      <c r="G522" t="s">
        <v>750</v>
      </c>
      <c r="H522" t="str">
        <f>INDEX(referencias!$Q$1:$Q$34,MATCH('Registro de Frecuencias TV'!G522,referencias!$R$1:$R$34,0),1)</f>
        <v>RCN TV S.A.</v>
      </c>
      <c r="I522" t="s">
        <v>330</v>
      </c>
      <c r="J522" t="s">
        <v>8338</v>
      </c>
      <c r="K522">
        <v>9</v>
      </c>
      <c r="L522" t="str">
        <f t="shared" si="22"/>
        <v>SabanetaAntioquiaRCN TV S.A.9</v>
      </c>
      <c r="M522" t="str">
        <f t="shared" si="23"/>
        <v>SabanetaAntioquiaRCN TV S.A.</v>
      </c>
      <c r="N522" t="s">
        <v>1686</v>
      </c>
    </row>
    <row r="523" spans="1:14" x14ac:dyDescent="0.25">
      <c r="A523">
        <v>5631</v>
      </c>
      <c r="B523" t="s">
        <v>2177</v>
      </c>
      <c r="C523" t="s">
        <v>669</v>
      </c>
      <c r="E523">
        <v>7</v>
      </c>
      <c r="F523" t="s">
        <v>8341</v>
      </c>
      <c r="G523" t="s">
        <v>723</v>
      </c>
      <c r="H523" t="str">
        <f>INDEX(referencias!$Q$1:$Q$34,MATCH('Registro de Frecuencias TV'!G523,referencias!$R$1:$R$34,0),1)</f>
        <v>Caracol TV S.A.</v>
      </c>
      <c r="I523" t="s">
        <v>330</v>
      </c>
      <c r="J523" t="s">
        <v>8338</v>
      </c>
      <c r="K523">
        <v>7</v>
      </c>
      <c r="L523" t="str">
        <f t="shared" si="22"/>
        <v>SabanetaAntioquiaCaracol TV S.A.7</v>
      </c>
      <c r="M523" t="str">
        <f t="shared" si="23"/>
        <v>SabanetaAntioquiaCaracol TV S.A.</v>
      </c>
      <c r="N523" t="s">
        <v>1688</v>
      </c>
    </row>
    <row r="524" spans="1:14" x14ac:dyDescent="0.25">
      <c r="A524">
        <v>5631</v>
      </c>
      <c r="B524" t="s">
        <v>2177</v>
      </c>
      <c r="C524" t="s">
        <v>669</v>
      </c>
      <c r="E524">
        <v>31</v>
      </c>
      <c r="F524" t="s">
        <v>8342</v>
      </c>
      <c r="G524" t="s">
        <v>652</v>
      </c>
      <c r="H524" t="str">
        <f>INDEX(referencias!$Q$1:$Q$34,MATCH('Registro de Frecuencias TV'!G524,referencias!$R$1:$R$34,0),1)</f>
        <v>Telemedellín</v>
      </c>
      <c r="I524" t="s">
        <v>652</v>
      </c>
      <c r="J524" t="s">
        <v>8338</v>
      </c>
      <c r="K524">
        <v>31</v>
      </c>
      <c r="L524" t="str">
        <f t="shared" si="22"/>
        <v>SabanetaAntioquiaTelemedellín31</v>
      </c>
      <c r="M524" t="str">
        <f t="shared" si="23"/>
        <v>SabanetaAntioquiaTelemedellín</v>
      </c>
      <c r="N524" t="s">
        <v>1690</v>
      </c>
    </row>
    <row r="525" spans="1:14" x14ac:dyDescent="0.25">
      <c r="A525">
        <v>5642</v>
      </c>
      <c r="B525" t="s">
        <v>355</v>
      </c>
      <c r="C525" t="s">
        <v>669</v>
      </c>
      <c r="E525">
        <v>10</v>
      </c>
      <c r="F525" t="s">
        <v>8337</v>
      </c>
      <c r="G525" t="s">
        <v>420</v>
      </c>
      <c r="H525" t="str">
        <f>INDEX(referencias!$Q$1:$Q$34,MATCH('Registro de Frecuencias TV'!G525,referencias!$R$1:$R$34,0),1)</f>
        <v>Canal Uno</v>
      </c>
      <c r="I525" t="s">
        <v>355</v>
      </c>
      <c r="J525" t="s">
        <v>8338</v>
      </c>
      <c r="K525">
        <v>10</v>
      </c>
      <c r="L525" t="str">
        <f t="shared" si="22"/>
        <v>SalgarAntioquiaCanal Uno10</v>
      </c>
      <c r="M525" t="str">
        <f t="shared" si="23"/>
        <v>SalgarAntioquiaCanal Uno</v>
      </c>
      <c r="N525" t="s">
        <v>1691</v>
      </c>
    </row>
    <row r="526" spans="1:14" x14ac:dyDescent="0.25">
      <c r="A526">
        <v>5642</v>
      </c>
      <c r="B526" t="s">
        <v>355</v>
      </c>
      <c r="C526" t="s">
        <v>669</v>
      </c>
      <c r="E526">
        <v>8</v>
      </c>
      <c r="F526" t="s">
        <v>8337</v>
      </c>
      <c r="G526" t="s">
        <v>703</v>
      </c>
      <c r="H526" t="str">
        <f>INDEX(referencias!$Q$1:$Q$34,MATCH('Registro de Frecuencias TV'!G526,referencias!$R$1:$R$34,0),1)</f>
        <v>C.Institucional</v>
      </c>
      <c r="I526" t="s">
        <v>355</v>
      </c>
      <c r="J526" t="s">
        <v>8338</v>
      </c>
      <c r="K526">
        <v>8</v>
      </c>
      <c r="L526" t="str">
        <f t="shared" si="22"/>
        <v>SalgarAntioquiaC.Institucional8</v>
      </c>
      <c r="M526" t="str">
        <f t="shared" si="23"/>
        <v>SalgarAntioquiaC.Institucional</v>
      </c>
      <c r="N526" t="s">
        <v>1693</v>
      </c>
    </row>
    <row r="527" spans="1:14" x14ac:dyDescent="0.25">
      <c r="A527">
        <v>5642</v>
      </c>
      <c r="B527" t="s">
        <v>355</v>
      </c>
      <c r="C527" t="s">
        <v>669</v>
      </c>
      <c r="E527">
        <v>28</v>
      </c>
      <c r="F527" t="s">
        <v>8337</v>
      </c>
      <c r="G527" t="s">
        <v>188</v>
      </c>
      <c r="H527" t="str">
        <f>INDEX(referencias!$Q$1:$Q$34,MATCH('Registro de Frecuencias TV'!G527,referencias!$R$1:$R$34,0),1)</f>
        <v>Señal Colombia</v>
      </c>
      <c r="I527" t="s">
        <v>355</v>
      </c>
      <c r="J527" t="s">
        <v>8338</v>
      </c>
      <c r="K527">
        <v>28</v>
      </c>
      <c r="L527" t="str">
        <f t="shared" si="22"/>
        <v>SalgarAntioquiaSeñal Colombia28</v>
      </c>
      <c r="M527" t="str">
        <f t="shared" si="23"/>
        <v>SalgarAntioquiaSeñal Colombia</v>
      </c>
      <c r="N527" t="s">
        <v>1694</v>
      </c>
    </row>
    <row r="528" spans="1:14" x14ac:dyDescent="0.25">
      <c r="A528">
        <v>5642</v>
      </c>
      <c r="B528" t="s">
        <v>355</v>
      </c>
      <c r="C528" t="s">
        <v>669</v>
      </c>
      <c r="E528">
        <v>12</v>
      </c>
      <c r="F528" t="s">
        <v>8339</v>
      </c>
      <c r="G528" t="s">
        <v>422</v>
      </c>
      <c r="H528" t="str">
        <f>INDEX(referencias!$Q$1:$Q$34,MATCH('Registro de Frecuencias TV'!G528,referencias!$R$1:$R$34,0),1)</f>
        <v>Teleantioquia</v>
      </c>
      <c r="I528" t="s">
        <v>8399</v>
      </c>
      <c r="J528" t="s">
        <v>8338</v>
      </c>
      <c r="K528">
        <v>12</v>
      </c>
      <c r="L528" t="str">
        <f t="shared" si="22"/>
        <v>SalgarAntioquiaTeleantioquia12</v>
      </c>
      <c r="M528" t="str">
        <f t="shared" si="23"/>
        <v>SalgarAntioquiaTeleantioquia</v>
      </c>
      <c r="N528" t="s">
        <v>1696</v>
      </c>
    </row>
    <row r="529" spans="1:14" x14ac:dyDescent="0.25">
      <c r="A529">
        <v>5642</v>
      </c>
      <c r="B529" t="s">
        <v>355</v>
      </c>
      <c r="C529" t="s">
        <v>669</v>
      </c>
      <c r="E529">
        <v>42</v>
      </c>
      <c r="F529" t="s">
        <v>8341</v>
      </c>
      <c r="G529" t="s">
        <v>750</v>
      </c>
      <c r="H529" t="str">
        <f>INDEX(referencias!$Q$1:$Q$34,MATCH('Registro de Frecuencias TV'!G529,referencias!$R$1:$R$34,0),1)</f>
        <v>RCN TV S.A.</v>
      </c>
      <c r="I529" t="s">
        <v>355</v>
      </c>
      <c r="J529" t="s">
        <v>8338</v>
      </c>
      <c r="K529">
        <v>42</v>
      </c>
      <c r="L529" t="str">
        <f t="shared" si="22"/>
        <v>SalgarAntioquiaRCN TV S.A.42</v>
      </c>
      <c r="M529" t="str">
        <f t="shared" si="23"/>
        <v>SalgarAntioquiaRCN TV S.A.</v>
      </c>
      <c r="N529" t="s">
        <v>1698</v>
      </c>
    </row>
    <row r="530" spans="1:14" x14ac:dyDescent="0.25">
      <c r="A530">
        <v>5642</v>
      </c>
      <c r="B530" t="s">
        <v>355</v>
      </c>
      <c r="C530" t="s">
        <v>669</v>
      </c>
      <c r="E530">
        <v>44</v>
      </c>
      <c r="F530" t="s">
        <v>8341</v>
      </c>
      <c r="G530" t="s">
        <v>723</v>
      </c>
      <c r="H530" t="str">
        <f>INDEX(referencias!$Q$1:$Q$34,MATCH('Registro de Frecuencias TV'!G530,referencias!$R$1:$R$34,0),1)</f>
        <v>Caracol TV S.A.</v>
      </c>
      <c r="I530" t="s">
        <v>355</v>
      </c>
      <c r="J530" t="s">
        <v>8338</v>
      </c>
      <c r="K530">
        <v>44</v>
      </c>
      <c r="L530" t="str">
        <f t="shared" si="22"/>
        <v>SalgarAntioquiaCaracol TV S.A.44</v>
      </c>
      <c r="M530" t="str">
        <f t="shared" si="23"/>
        <v>SalgarAntioquiaCaracol TV S.A.</v>
      </c>
      <c r="N530" t="s">
        <v>1700</v>
      </c>
    </row>
    <row r="531" spans="1:14" x14ac:dyDescent="0.25">
      <c r="A531">
        <v>5647</v>
      </c>
      <c r="B531" t="s">
        <v>361</v>
      </c>
      <c r="C531" t="s">
        <v>669</v>
      </c>
      <c r="E531">
        <v>24</v>
      </c>
      <c r="F531" t="s">
        <v>8337</v>
      </c>
      <c r="G531" t="s">
        <v>420</v>
      </c>
      <c r="H531" t="str">
        <f>INDEX(referencias!$Q$1:$Q$34,MATCH('Registro de Frecuencias TV'!G531,referencias!$R$1:$R$34,0),1)</f>
        <v>Canal Uno</v>
      </c>
      <c r="I531" t="s">
        <v>361</v>
      </c>
      <c r="J531" t="s">
        <v>8338</v>
      </c>
      <c r="K531">
        <v>24</v>
      </c>
      <c r="L531" t="str">
        <f t="shared" si="22"/>
        <v>San Andrés de CuerquíaAntioquiaCanal Uno24</v>
      </c>
      <c r="M531" t="str">
        <f t="shared" si="23"/>
        <v>San Andrés de CuerquíaAntioquiaCanal Uno</v>
      </c>
      <c r="N531" t="s">
        <v>1702</v>
      </c>
    </row>
    <row r="532" spans="1:14" x14ac:dyDescent="0.25">
      <c r="A532">
        <v>5647</v>
      </c>
      <c r="B532" t="s">
        <v>361</v>
      </c>
      <c r="C532" t="s">
        <v>669</v>
      </c>
      <c r="E532">
        <v>26</v>
      </c>
      <c r="F532" t="s">
        <v>8337</v>
      </c>
      <c r="G532" t="s">
        <v>703</v>
      </c>
      <c r="H532" t="str">
        <f>INDEX(referencias!$Q$1:$Q$34,MATCH('Registro de Frecuencias TV'!G532,referencias!$R$1:$R$34,0),1)</f>
        <v>C.Institucional</v>
      </c>
      <c r="I532" t="s">
        <v>361</v>
      </c>
      <c r="J532" t="s">
        <v>8338</v>
      </c>
      <c r="K532">
        <v>26</v>
      </c>
      <c r="L532" t="str">
        <f t="shared" si="22"/>
        <v>San Andrés de CuerquíaAntioquiaC.Institucional26</v>
      </c>
      <c r="M532" t="str">
        <f t="shared" si="23"/>
        <v>San Andrés de CuerquíaAntioquiaC.Institucional</v>
      </c>
      <c r="N532" t="s">
        <v>1704</v>
      </c>
    </row>
    <row r="533" spans="1:14" x14ac:dyDescent="0.25">
      <c r="A533">
        <v>5647</v>
      </c>
      <c r="B533" t="s">
        <v>361</v>
      </c>
      <c r="C533" t="s">
        <v>669</v>
      </c>
      <c r="E533">
        <v>30</v>
      </c>
      <c r="F533" t="s">
        <v>8337</v>
      </c>
      <c r="G533" t="s">
        <v>188</v>
      </c>
      <c r="H533" t="str">
        <f>INDEX(referencias!$Q$1:$Q$34,MATCH('Registro de Frecuencias TV'!G533,referencias!$R$1:$R$34,0),1)</f>
        <v>Señal Colombia</v>
      </c>
      <c r="I533" t="s">
        <v>361</v>
      </c>
      <c r="J533" t="s">
        <v>8338</v>
      </c>
      <c r="K533">
        <v>30</v>
      </c>
      <c r="L533" t="str">
        <f t="shared" si="22"/>
        <v>San Andrés de CuerquíaAntioquiaSeñal Colombia30</v>
      </c>
      <c r="M533" t="str">
        <f t="shared" si="23"/>
        <v>San Andrés de CuerquíaAntioquiaSeñal Colombia</v>
      </c>
      <c r="N533" t="s">
        <v>1706</v>
      </c>
    </row>
    <row r="534" spans="1:14" x14ac:dyDescent="0.25">
      <c r="A534">
        <v>5647</v>
      </c>
      <c r="B534" t="s">
        <v>361</v>
      </c>
      <c r="C534" t="s">
        <v>669</v>
      </c>
      <c r="E534">
        <v>12</v>
      </c>
      <c r="F534" t="s">
        <v>8339</v>
      </c>
      <c r="G534" t="s">
        <v>422</v>
      </c>
      <c r="H534" t="str">
        <f>INDEX(referencias!$Q$1:$Q$34,MATCH('Registro de Frecuencias TV'!G534,referencias!$R$1:$R$34,0),1)</f>
        <v>Teleantioquia</v>
      </c>
      <c r="I534" t="s">
        <v>8400</v>
      </c>
      <c r="J534" t="s">
        <v>8338</v>
      </c>
      <c r="K534">
        <v>12</v>
      </c>
      <c r="L534" t="str">
        <f t="shared" si="22"/>
        <v>San Andrés de CuerquíaAntioquiaTeleantioquia12</v>
      </c>
      <c r="M534" t="str">
        <f t="shared" si="23"/>
        <v>San Andrés de CuerquíaAntioquiaTeleantioquia</v>
      </c>
      <c r="N534" t="s">
        <v>1708</v>
      </c>
    </row>
    <row r="535" spans="1:14" x14ac:dyDescent="0.25">
      <c r="A535">
        <v>5647</v>
      </c>
      <c r="B535" t="s">
        <v>361</v>
      </c>
      <c r="C535" t="s">
        <v>669</v>
      </c>
      <c r="F535" t="s">
        <v>8341</v>
      </c>
      <c r="G535" t="s">
        <v>750</v>
      </c>
      <c r="H535" t="str">
        <f>INDEX(referencias!$Q$1:$Q$34,MATCH('Registro de Frecuencias TV'!G535,referencias!$R$1:$R$34,0),1)</f>
        <v>RCN TV S.A.</v>
      </c>
      <c r="J535" t="s">
        <v>8338</v>
      </c>
      <c r="K535">
        <v>32</v>
      </c>
      <c r="L535" t="str">
        <f t="shared" si="22"/>
        <v>San Andrés de CuerquíaAntioquiaRCN TV S.A.32</v>
      </c>
      <c r="M535" t="str">
        <f t="shared" si="23"/>
        <v>San Andrés de CuerquíaAntioquiaRCN TV S.A.</v>
      </c>
      <c r="N535" t="s">
        <v>1710</v>
      </c>
    </row>
    <row r="536" spans="1:14" x14ac:dyDescent="0.25">
      <c r="A536">
        <v>5647</v>
      </c>
      <c r="B536" t="s">
        <v>361</v>
      </c>
      <c r="C536" t="s">
        <v>669</v>
      </c>
      <c r="F536" t="s">
        <v>8341</v>
      </c>
      <c r="G536" t="s">
        <v>723</v>
      </c>
      <c r="H536" t="str">
        <f>INDEX(referencias!$Q$1:$Q$34,MATCH('Registro de Frecuencias TV'!G536,referencias!$R$1:$R$34,0),1)</f>
        <v>Caracol TV S.A.</v>
      </c>
      <c r="J536" t="s">
        <v>8338</v>
      </c>
      <c r="K536">
        <v>36</v>
      </c>
      <c r="L536" t="str">
        <f t="shared" si="22"/>
        <v>San Andrés de CuerquíaAntioquiaCaracol TV S.A.36</v>
      </c>
      <c r="M536" t="str">
        <f t="shared" si="23"/>
        <v>San Andrés de CuerquíaAntioquiaCaracol TV S.A.</v>
      </c>
      <c r="N536" t="s">
        <v>1711</v>
      </c>
    </row>
    <row r="537" spans="1:14" x14ac:dyDescent="0.25">
      <c r="A537">
        <v>5649</v>
      </c>
      <c r="B537" t="s">
        <v>363</v>
      </c>
      <c r="C537" t="s">
        <v>669</v>
      </c>
      <c r="E537">
        <v>42</v>
      </c>
      <c r="F537" t="s">
        <v>8337</v>
      </c>
      <c r="G537" t="s">
        <v>420</v>
      </c>
      <c r="H537" t="str">
        <f>INDEX(referencias!$Q$1:$Q$34,MATCH('Registro de Frecuencias TV'!G537,referencias!$R$1:$R$34,0),1)</f>
        <v>Canal Uno</v>
      </c>
      <c r="I537" t="s">
        <v>363</v>
      </c>
      <c r="J537" t="s">
        <v>8338</v>
      </c>
      <c r="K537">
        <v>42</v>
      </c>
      <c r="L537" t="str">
        <f t="shared" si="22"/>
        <v>San CarlosAntioquiaCanal Uno42</v>
      </c>
      <c r="M537" t="str">
        <f t="shared" si="23"/>
        <v>San CarlosAntioquiaCanal Uno</v>
      </c>
      <c r="N537" t="s">
        <v>1713</v>
      </c>
    </row>
    <row r="538" spans="1:14" x14ac:dyDescent="0.25">
      <c r="A538">
        <v>5649</v>
      </c>
      <c r="B538" t="s">
        <v>363</v>
      </c>
      <c r="C538" t="s">
        <v>669</v>
      </c>
      <c r="E538">
        <v>44</v>
      </c>
      <c r="F538" t="s">
        <v>8337</v>
      </c>
      <c r="G538" t="s">
        <v>703</v>
      </c>
      <c r="H538" t="str">
        <f>INDEX(referencias!$Q$1:$Q$34,MATCH('Registro de Frecuencias TV'!G538,referencias!$R$1:$R$34,0),1)</f>
        <v>C.Institucional</v>
      </c>
      <c r="I538" t="s">
        <v>363</v>
      </c>
      <c r="J538" t="s">
        <v>8338</v>
      </c>
      <c r="K538">
        <v>44</v>
      </c>
      <c r="L538" t="str">
        <f t="shared" si="22"/>
        <v>San CarlosAntioquiaC.Institucional44</v>
      </c>
      <c r="M538" t="str">
        <f t="shared" si="23"/>
        <v>San CarlosAntioquiaC.Institucional</v>
      </c>
      <c r="N538" t="s">
        <v>1714</v>
      </c>
    </row>
    <row r="539" spans="1:14" x14ac:dyDescent="0.25">
      <c r="A539">
        <v>5649</v>
      </c>
      <c r="B539" t="s">
        <v>363</v>
      </c>
      <c r="C539" t="s">
        <v>669</v>
      </c>
      <c r="E539">
        <v>48</v>
      </c>
      <c r="F539" t="s">
        <v>8337</v>
      </c>
      <c r="G539" t="s">
        <v>188</v>
      </c>
      <c r="H539" t="str">
        <f>INDEX(referencias!$Q$1:$Q$34,MATCH('Registro de Frecuencias TV'!G539,referencias!$R$1:$R$34,0),1)</f>
        <v>Señal Colombia</v>
      </c>
      <c r="I539" t="s">
        <v>363</v>
      </c>
      <c r="J539" t="s">
        <v>8338</v>
      </c>
      <c r="K539">
        <v>48</v>
      </c>
      <c r="L539" t="str">
        <f t="shared" si="22"/>
        <v>San CarlosAntioquiaSeñal Colombia48</v>
      </c>
      <c r="M539" t="str">
        <f t="shared" si="23"/>
        <v>San CarlosAntioquiaSeñal Colombia</v>
      </c>
      <c r="N539" t="s">
        <v>1716</v>
      </c>
    </row>
    <row r="540" spans="1:14" x14ac:dyDescent="0.25">
      <c r="A540">
        <v>5649</v>
      </c>
      <c r="B540" t="s">
        <v>363</v>
      </c>
      <c r="C540" t="s">
        <v>669</v>
      </c>
      <c r="E540">
        <v>12</v>
      </c>
      <c r="F540" t="s">
        <v>8339</v>
      </c>
      <c r="G540" t="s">
        <v>422</v>
      </c>
      <c r="H540" t="str">
        <f>INDEX(referencias!$Q$1:$Q$34,MATCH('Registro de Frecuencias TV'!G540,referencias!$R$1:$R$34,0),1)</f>
        <v>Teleantioquia</v>
      </c>
      <c r="I540" t="s">
        <v>8401</v>
      </c>
      <c r="J540" t="s">
        <v>8338</v>
      </c>
      <c r="K540">
        <v>12</v>
      </c>
      <c r="L540" t="str">
        <f t="shared" si="22"/>
        <v>San CarlosAntioquiaTeleantioquia12</v>
      </c>
      <c r="M540" t="str">
        <f t="shared" si="23"/>
        <v>San CarlosAntioquiaTeleantioquia</v>
      </c>
      <c r="N540" t="s">
        <v>1718</v>
      </c>
    </row>
    <row r="541" spans="1:14" x14ac:dyDescent="0.25">
      <c r="A541">
        <v>5649</v>
      </c>
      <c r="B541" t="s">
        <v>363</v>
      </c>
      <c r="C541" t="s">
        <v>669</v>
      </c>
      <c r="E541">
        <v>50</v>
      </c>
      <c r="F541" t="s">
        <v>8341</v>
      </c>
      <c r="G541" t="s">
        <v>750</v>
      </c>
      <c r="H541" t="str">
        <f>INDEX(referencias!$Q$1:$Q$34,MATCH('Registro de Frecuencias TV'!G541,referencias!$R$1:$R$34,0),1)</f>
        <v>RCN TV S.A.</v>
      </c>
      <c r="I541" t="s">
        <v>363</v>
      </c>
      <c r="J541" t="s">
        <v>8338</v>
      </c>
      <c r="K541">
        <v>50</v>
      </c>
      <c r="L541" t="str">
        <f t="shared" si="22"/>
        <v>San CarlosAntioquiaRCN TV S.A.50</v>
      </c>
      <c r="M541" t="str">
        <f t="shared" si="23"/>
        <v>San CarlosAntioquiaRCN TV S.A.</v>
      </c>
      <c r="N541" t="s">
        <v>1719</v>
      </c>
    </row>
    <row r="542" spans="1:14" x14ac:dyDescent="0.25">
      <c r="A542">
        <v>5649</v>
      </c>
      <c r="B542" t="s">
        <v>363</v>
      </c>
      <c r="C542" t="s">
        <v>669</v>
      </c>
      <c r="E542">
        <v>46</v>
      </c>
      <c r="F542" t="s">
        <v>8341</v>
      </c>
      <c r="G542" t="s">
        <v>723</v>
      </c>
      <c r="H542" t="str">
        <f>INDEX(referencias!$Q$1:$Q$34,MATCH('Registro de Frecuencias TV'!G542,referencias!$R$1:$R$34,0),1)</f>
        <v>Caracol TV S.A.</v>
      </c>
      <c r="I542" t="s">
        <v>363</v>
      </c>
      <c r="J542" t="s">
        <v>8338</v>
      </c>
      <c r="K542">
        <v>46</v>
      </c>
      <c r="L542" t="str">
        <f t="shared" si="22"/>
        <v>San CarlosAntioquiaCaracol TV S.A.46</v>
      </c>
      <c r="M542" t="str">
        <f t="shared" si="23"/>
        <v>San CarlosAntioquiaCaracol TV S.A.</v>
      </c>
      <c r="N542" t="s">
        <v>1721</v>
      </c>
    </row>
    <row r="543" spans="1:14" x14ac:dyDescent="0.25">
      <c r="A543">
        <v>5652</v>
      </c>
      <c r="B543" t="s">
        <v>364</v>
      </c>
      <c r="C543" t="s">
        <v>669</v>
      </c>
      <c r="E543">
        <v>7</v>
      </c>
      <c r="F543" t="s">
        <v>8337</v>
      </c>
      <c r="G543" t="s">
        <v>420</v>
      </c>
      <c r="H543" t="str">
        <f>INDEX(referencias!$Q$1:$Q$34,MATCH('Registro de Frecuencias TV'!G543,referencias!$R$1:$R$34,0),1)</f>
        <v>Canal Uno</v>
      </c>
      <c r="I543" t="s">
        <v>313</v>
      </c>
      <c r="J543" t="s">
        <v>8338</v>
      </c>
      <c r="K543">
        <v>7</v>
      </c>
      <c r="L543" t="str">
        <f t="shared" si="22"/>
        <v>San FranciscoAntioquiaCanal Uno7</v>
      </c>
      <c r="M543" t="str">
        <f t="shared" si="23"/>
        <v>San FranciscoAntioquiaCanal Uno</v>
      </c>
      <c r="N543" t="s">
        <v>1723</v>
      </c>
    </row>
    <row r="544" spans="1:14" x14ac:dyDescent="0.25">
      <c r="A544">
        <v>5652</v>
      </c>
      <c r="B544" t="s">
        <v>364</v>
      </c>
      <c r="C544" t="s">
        <v>669</v>
      </c>
      <c r="E544">
        <v>9</v>
      </c>
      <c r="F544" t="s">
        <v>8337</v>
      </c>
      <c r="G544" t="s">
        <v>703</v>
      </c>
      <c r="H544" t="str">
        <f>INDEX(referencias!$Q$1:$Q$34,MATCH('Registro de Frecuencias TV'!G544,referencias!$R$1:$R$34,0),1)</f>
        <v>C.Institucional</v>
      </c>
      <c r="I544" t="s">
        <v>313</v>
      </c>
      <c r="J544" t="s">
        <v>8338</v>
      </c>
      <c r="K544">
        <v>9</v>
      </c>
      <c r="L544" t="str">
        <f t="shared" si="22"/>
        <v>San FranciscoAntioquiaC.Institucional9</v>
      </c>
      <c r="M544" t="str">
        <f t="shared" si="23"/>
        <v>San FranciscoAntioquiaC.Institucional</v>
      </c>
      <c r="N544" t="s">
        <v>1725</v>
      </c>
    </row>
    <row r="545" spans="1:14" x14ac:dyDescent="0.25">
      <c r="A545">
        <v>5652</v>
      </c>
      <c r="B545" t="s">
        <v>364</v>
      </c>
      <c r="C545" t="s">
        <v>669</v>
      </c>
      <c r="E545">
        <v>11</v>
      </c>
      <c r="F545" t="s">
        <v>8337</v>
      </c>
      <c r="G545" t="s">
        <v>188</v>
      </c>
      <c r="H545" t="str">
        <f>INDEX(referencias!$Q$1:$Q$34,MATCH('Registro de Frecuencias TV'!G545,referencias!$R$1:$R$34,0),1)</f>
        <v>Señal Colombia</v>
      </c>
      <c r="I545" t="s">
        <v>313</v>
      </c>
      <c r="J545" t="s">
        <v>8338</v>
      </c>
      <c r="K545">
        <v>11</v>
      </c>
      <c r="L545" t="str">
        <f t="shared" si="22"/>
        <v>San FranciscoAntioquiaSeñal Colombia11</v>
      </c>
      <c r="M545" t="str">
        <f t="shared" si="23"/>
        <v>San FranciscoAntioquiaSeñal Colombia</v>
      </c>
      <c r="N545" t="s">
        <v>1727</v>
      </c>
    </row>
    <row r="546" spans="1:14" x14ac:dyDescent="0.25">
      <c r="A546">
        <v>5652</v>
      </c>
      <c r="B546" t="s">
        <v>364</v>
      </c>
      <c r="C546" t="s">
        <v>669</v>
      </c>
      <c r="E546">
        <v>6</v>
      </c>
      <c r="F546" t="s">
        <v>8339</v>
      </c>
      <c r="G546" t="s">
        <v>422</v>
      </c>
      <c r="H546" t="str">
        <f>INDEX(referencias!$Q$1:$Q$34,MATCH('Registro de Frecuencias TV'!G546,referencias!$R$1:$R$34,0),1)</f>
        <v>Teleantioquia</v>
      </c>
      <c r="I546" t="s">
        <v>8402</v>
      </c>
      <c r="J546" t="s">
        <v>8338</v>
      </c>
      <c r="K546">
        <v>6</v>
      </c>
      <c r="L546" t="str">
        <f t="shared" si="22"/>
        <v>San FranciscoAntioquiaTeleantioquia6</v>
      </c>
      <c r="M546" t="str">
        <f t="shared" si="23"/>
        <v>San FranciscoAntioquiaTeleantioquia</v>
      </c>
      <c r="N546" t="s">
        <v>1729</v>
      </c>
    </row>
    <row r="547" spans="1:14" x14ac:dyDescent="0.25">
      <c r="A547">
        <v>5652</v>
      </c>
      <c r="B547" t="s">
        <v>364</v>
      </c>
      <c r="C547" t="s">
        <v>669</v>
      </c>
      <c r="E547">
        <v>4</v>
      </c>
      <c r="F547" t="s">
        <v>8341</v>
      </c>
      <c r="G547" t="s">
        <v>750</v>
      </c>
      <c r="H547" t="str">
        <f>INDEX(referencias!$Q$1:$Q$34,MATCH('Registro de Frecuencias TV'!G547,referencias!$R$1:$R$34,0),1)</f>
        <v>RCN TV S.A.</v>
      </c>
      <c r="I547" t="s">
        <v>313</v>
      </c>
      <c r="J547" t="s">
        <v>8338</v>
      </c>
      <c r="K547">
        <v>4</v>
      </c>
      <c r="L547" t="str">
        <f t="shared" si="22"/>
        <v>San FranciscoAntioquiaRCN TV S.A.4</v>
      </c>
      <c r="M547" t="str">
        <f t="shared" si="23"/>
        <v>San FranciscoAntioquiaRCN TV S.A.</v>
      </c>
      <c r="N547" t="s">
        <v>1731</v>
      </c>
    </row>
    <row r="548" spans="1:14" x14ac:dyDescent="0.25">
      <c r="A548">
        <v>5652</v>
      </c>
      <c r="B548" t="s">
        <v>364</v>
      </c>
      <c r="C548" t="s">
        <v>669</v>
      </c>
      <c r="E548">
        <v>5</v>
      </c>
      <c r="F548" t="s">
        <v>8341</v>
      </c>
      <c r="G548" t="s">
        <v>723</v>
      </c>
      <c r="H548" t="str">
        <f>INDEX(referencias!$Q$1:$Q$34,MATCH('Registro de Frecuencias TV'!G548,referencias!$R$1:$R$34,0),1)</f>
        <v>Caracol TV S.A.</v>
      </c>
      <c r="I548" t="s">
        <v>313</v>
      </c>
      <c r="J548" t="s">
        <v>8338</v>
      </c>
      <c r="K548">
        <v>5</v>
      </c>
      <c r="L548" t="str">
        <f t="shared" si="22"/>
        <v>San FranciscoAntioquiaCaracol TV S.A.5</v>
      </c>
      <c r="M548" t="str">
        <f t="shared" si="23"/>
        <v>San FranciscoAntioquiaCaracol TV S.A.</v>
      </c>
      <c r="N548" t="s">
        <v>1733</v>
      </c>
    </row>
    <row r="549" spans="1:14" x14ac:dyDescent="0.25">
      <c r="A549">
        <v>5656</v>
      </c>
      <c r="B549" t="s">
        <v>2257</v>
      </c>
      <c r="C549" t="s">
        <v>669</v>
      </c>
      <c r="E549">
        <v>4</v>
      </c>
      <c r="F549" t="s">
        <v>8337</v>
      </c>
      <c r="G549" t="s">
        <v>420</v>
      </c>
      <c r="H549" t="str">
        <f>INDEX(referencias!$Q$1:$Q$34,MATCH('Registro de Frecuencias TV'!G549,referencias!$R$1:$R$34,0),1)</f>
        <v>Canal Uno</v>
      </c>
      <c r="I549" t="s">
        <v>330</v>
      </c>
      <c r="J549" t="s">
        <v>8338</v>
      </c>
      <c r="K549">
        <v>4</v>
      </c>
      <c r="L549" t="str">
        <f t="shared" si="22"/>
        <v>San JerónimoAntioquiaCanal Uno4</v>
      </c>
      <c r="M549" t="str">
        <f t="shared" si="23"/>
        <v>San JerónimoAntioquiaCanal Uno</v>
      </c>
      <c r="N549" t="s">
        <v>1734</v>
      </c>
    </row>
    <row r="550" spans="1:14" x14ac:dyDescent="0.25">
      <c r="A550">
        <v>5656</v>
      </c>
      <c r="B550" t="s">
        <v>2257</v>
      </c>
      <c r="C550" t="s">
        <v>669</v>
      </c>
      <c r="E550">
        <v>13</v>
      </c>
      <c r="F550" t="s">
        <v>8337</v>
      </c>
      <c r="G550" t="s">
        <v>703</v>
      </c>
      <c r="H550" t="str">
        <f>INDEX(referencias!$Q$1:$Q$34,MATCH('Registro de Frecuencias TV'!G550,referencias!$R$1:$R$34,0),1)</f>
        <v>C.Institucional</v>
      </c>
      <c r="I550" t="s">
        <v>330</v>
      </c>
      <c r="J550" t="s">
        <v>8338</v>
      </c>
      <c r="K550">
        <v>13</v>
      </c>
      <c r="L550" t="str">
        <f t="shared" si="22"/>
        <v>San JerónimoAntioquiaC.Institucional13</v>
      </c>
      <c r="M550" t="str">
        <f t="shared" si="23"/>
        <v>San JerónimoAntioquiaC.Institucional</v>
      </c>
      <c r="N550" t="s">
        <v>1736</v>
      </c>
    </row>
    <row r="551" spans="1:14" x14ac:dyDescent="0.25">
      <c r="A551">
        <v>5656</v>
      </c>
      <c r="B551" t="s">
        <v>2257</v>
      </c>
      <c r="C551" t="s">
        <v>669</v>
      </c>
      <c r="E551">
        <v>24</v>
      </c>
      <c r="F551" t="s">
        <v>8337</v>
      </c>
      <c r="G551" t="s">
        <v>188</v>
      </c>
      <c r="H551" t="str">
        <f>INDEX(referencias!$Q$1:$Q$34,MATCH('Registro de Frecuencias TV'!G551,referencias!$R$1:$R$34,0),1)</f>
        <v>Señal Colombia</v>
      </c>
      <c r="I551" t="s">
        <v>330</v>
      </c>
      <c r="J551" t="s">
        <v>8338</v>
      </c>
      <c r="K551">
        <v>24</v>
      </c>
      <c r="L551" t="str">
        <f t="shared" si="22"/>
        <v>San JerónimoAntioquiaSeñal Colombia24</v>
      </c>
      <c r="M551" t="str">
        <f t="shared" si="23"/>
        <v>San JerónimoAntioquiaSeñal Colombia</v>
      </c>
      <c r="N551" t="s">
        <v>1738</v>
      </c>
    </row>
    <row r="552" spans="1:14" x14ac:dyDescent="0.25">
      <c r="A552">
        <v>5656</v>
      </c>
      <c r="B552" t="s">
        <v>2257</v>
      </c>
      <c r="C552" t="s">
        <v>669</v>
      </c>
      <c r="E552">
        <v>5</v>
      </c>
      <c r="F552" t="s">
        <v>8339</v>
      </c>
      <c r="G552" t="s">
        <v>422</v>
      </c>
      <c r="H552" t="str">
        <f>INDEX(referencias!$Q$1:$Q$34,MATCH('Registro de Frecuencias TV'!G552,referencias!$R$1:$R$34,0),1)</f>
        <v>Teleantioquia</v>
      </c>
      <c r="I552" t="s">
        <v>8340</v>
      </c>
      <c r="J552" t="s">
        <v>8338</v>
      </c>
      <c r="K552">
        <v>5</v>
      </c>
      <c r="L552" t="str">
        <f t="shared" si="22"/>
        <v>San JerónimoAntioquiaTeleantioquia5</v>
      </c>
      <c r="M552" t="str">
        <f t="shared" si="23"/>
        <v>San JerónimoAntioquiaTeleantioquia</v>
      </c>
      <c r="N552" t="s">
        <v>1740</v>
      </c>
    </row>
    <row r="553" spans="1:14" x14ac:dyDescent="0.25">
      <c r="A553">
        <v>5656</v>
      </c>
      <c r="B553" t="s">
        <v>2257</v>
      </c>
      <c r="C553" t="s">
        <v>669</v>
      </c>
      <c r="E553">
        <v>9</v>
      </c>
      <c r="F553" t="s">
        <v>8341</v>
      </c>
      <c r="G553" t="s">
        <v>750</v>
      </c>
      <c r="H553" t="str">
        <f>INDEX(referencias!$Q$1:$Q$34,MATCH('Registro de Frecuencias TV'!G553,referencias!$R$1:$R$34,0),1)</f>
        <v>RCN TV S.A.</v>
      </c>
      <c r="I553" t="s">
        <v>330</v>
      </c>
      <c r="J553" t="s">
        <v>8338</v>
      </c>
      <c r="K553">
        <v>9</v>
      </c>
      <c r="L553" t="str">
        <f t="shared" si="22"/>
        <v>San JerónimoAntioquiaRCN TV S.A.9</v>
      </c>
      <c r="M553" t="str">
        <f t="shared" si="23"/>
        <v>San JerónimoAntioquiaRCN TV S.A.</v>
      </c>
      <c r="N553" t="s">
        <v>1742</v>
      </c>
    </row>
    <row r="554" spans="1:14" x14ac:dyDescent="0.25">
      <c r="A554">
        <v>5656</v>
      </c>
      <c r="B554" t="s">
        <v>2257</v>
      </c>
      <c r="C554" t="s">
        <v>669</v>
      </c>
      <c r="E554">
        <v>7</v>
      </c>
      <c r="F554" t="s">
        <v>8341</v>
      </c>
      <c r="G554" t="s">
        <v>723</v>
      </c>
      <c r="H554" t="str">
        <f>INDEX(referencias!$Q$1:$Q$34,MATCH('Registro de Frecuencias TV'!G554,referencias!$R$1:$R$34,0),1)</f>
        <v>Caracol TV S.A.</v>
      </c>
      <c r="I554" t="s">
        <v>330</v>
      </c>
      <c r="J554" t="s">
        <v>8338</v>
      </c>
      <c r="K554">
        <v>7</v>
      </c>
      <c r="L554" t="str">
        <f t="shared" si="22"/>
        <v>San JerónimoAntioquiaCaracol TV S.A.7</v>
      </c>
      <c r="M554" t="str">
        <f t="shared" si="23"/>
        <v>San JerónimoAntioquiaCaracol TV S.A.</v>
      </c>
      <c r="N554" t="s">
        <v>1743</v>
      </c>
    </row>
    <row r="555" spans="1:14" x14ac:dyDescent="0.25">
      <c r="A555">
        <v>5658</v>
      </c>
      <c r="B555" t="s">
        <v>366</v>
      </c>
      <c r="C555" t="s">
        <v>669</v>
      </c>
      <c r="E555">
        <v>24</v>
      </c>
      <c r="F555" t="s">
        <v>8337</v>
      </c>
      <c r="G555" t="s">
        <v>420</v>
      </c>
      <c r="H555" t="str">
        <f>INDEX(referencias!$Q$1:$Q$34,MATCH('Registro de Frecuencias TV'!G555,referencias!$R$1:$R$34,0),1)</f>
        <v>Canal Uno</v>
      </c>
      <c r="I555" t="s">
        <v>366</v>
      </c>
      <c r="J555" t="s">
        <v>8338</v>
      </c>
      <c r="K555">
        <v>24</v>
      </c>
      <c r="L555" t="str">
        <f t="shared" si="22"/>
        <v>San José de La MontañaAntioquiaCanal Uno24</v>
      </c>
      <c r="M555" t="str">
        <f t="shared" si="23"/>
        <v>San José de La MontañaAntioquiaCanal Uno</v>
      </c>
      <c r="N555" t="s">
        <v>1745</v>
      </c>
    </row>
    <row r="556" spans="1:14" x14ac:dyDescent="0.25">
      <c r="A556">
        <v>5658</v>
      </c>
      <c r="B556" t="s">
        <v>366</v>
      </c>
      <c r="C556" t="s">
        <v>669</v>
      </c>
      <c r="E556">
        <v>26</v>
      </c>
      <c r="F556" t="s">
        <v>8337</v>
      </c>
      <c r="G556" t="s">
        <v>703</v>
      </c>
      <c r="H556" t="str">
        <f>INDEX(referencias!$Q$1:$Q$34,MATCH('Registro de Frecuencias TV'!G556,referencias!$R$1:$R$34,0),1)</f>
        <v>C.Institucional</v>
      </c>
      <c r="I556" t="s">
        <v>366</v>
      </c>
      <c r="J556" t="s">
        <v>8338</v>
      </c>
      <c r="K556">
        <v>26</v>
      </c>
      <c r="L556" t="str">
        <f t="shared" si="22"/>
        <v>San José de La MontañaAntioquiaC.Institucional26</v>
      </c>
      <c r="M556" t="str">
        <f t="shared" si="23"/>
        <v>San José de La MontañaAntioquiaC.Institucional</v>
      </c>
      <c r="N556" t="s">
        <v>1747</v>
      </c>
    </row>
    <row r="557" spans="1:14" x14ac:dyDescent="0.25">
      <c r="A557">
        <v>5658</v>
      </c>
      <c r="B557" t="s">
        <v>366</v>
      </c>
      <c r="C557" t="s">
        <v>669</v>
      </c>
      <c r="E557">
        <v>30</v>
      </c>
      <c r="F557" t="s">
        <v>8337</v>
      </c>
      <c r="G557" t="s">
        <v>188</v>
      </c>
      <c r="H557" t="str">
        <f>INDEX(referencias!$Q$1:$Q$34,MATCH('Registro de Frecuencias TV'!G557,referencias!$R$1:$R$34,0),1)</f>
        <v>Señal Colombia</v>
      </c>
      <c r="I557" t="s">
        <v>366</v>
      </c>
      <c r="J557" t="s">
        <v>8338</v>
      </c>
      <c r="K557">
        <v>30</v>
      </c>
      <c r="L557" t="str">
        <f t="shared" si="22"/>
        <v>San José de La MontañaAntioquiaSeñal Colombia30</v>
      </c>
      <c r="M557" t="str">
        <f t="shared" si="23"/>
        <v>San José de La MontañaAntioquiaSeñal Colombia</v>
      </c>
      <c r="N557" t="s">
        <v>1749</v>
      </c>
    </row>
    <row r="558" spans="1:14" x14ac:dyDescent="0.25">
      <c r="A558">
        <v>5658</v>
      </c>
      <c r="B558" t="s">
        <v>366</v>
      </c>
      <c r="C558" t="s">
        <v>669</v>
      </c>
      <c r="E558">
        <v>12</v>
      </c>
      <c r="F558" t="s">
        <v>8339</v>
      </c>
      <c r="G558" t="s">
        <v>422</v>
      </c>
      <c r="H558" t="str">
        <f>INDEX(referencias!$Q$1:$Q$34,MATCH('Registro de Frecuencias TV'!G558,referencias!$R$1:$R$34,0),1)</f>
        <v>Teleantioquia</v>
      </c>
      <c r="I558" t="s">
        <v>8403</v>
      </c>
      <c r="J558" t="s">
        <v>8338</v>
      </c>
      <c r="K558">
        <v>12</v>
      </c>
      <c r="L558" t="str">
        <f t="shared" si="22"/>
        <v>San José de La MontañaAntioquiaTeleantioquia12</v>
      </c>
      <c r="M558" t="str">
        <f t="shared" si="23"/>
        <v>San José de La MontañaAntioquiaTeleantioquia</v>
      </c>
      <c r="N558" t="s">
        <v>1750</v>
      </c>
    </row>
    <row r="559" spans="1:14" x14ac:dyDescent="0.25">
      <c r="A559">
        <v>5658</v>
      </c>
      <c r="B559" t="s">
        <v>366</v>
      </c>
      <c r="C559" t="s">
        <v>669</v>
      </c>
      <c r="F559" t="s">
        <v>8341</v>
      </c>
      <c r="G559" t="s">
        <v>750</v>
      </c>
      <c r="H559" t="str">
        <f>INDEX(referencias!$Q$1:$Q$34,MATCH('Registro de Frecuencias TV'!G559,referencias!$R$1:$R$34,0),1)</f>
        <v>RCN TV S.A.</v>
      </c>
      <c r="J559" t="s">
        <v>8338</v>
      </c>
      <c r="K559">
        <v>32</v>
      </c>
      <c r="L559" t="str">
        <f t="shared" si="22"/>
        <v>San José de La MontañaAntioquiaRCN TV S.A.32</v>
      </c>
      <c r="M559" t="str">
        <f t="shared" si="23"/>
        <v>San José de La MontañaAntioquiaRCN TV S.A.</v>
      </c>
      <c r="N559" t="s">
        <v>1752</v>
      </c>
    </row>
    <row r="560" spans="1:14" x14ac:dyDescent="0.25">
      <c r="A560">
        <v>5658</v>
      </c>
      <c r="B560" t="s">
        <v>366</v>
      </c>
      <c r="C560" t="s">
        <v>669</v>
      </c>
      <c r="F560" t="s">
        <v>8341</v>
      </c>
      <c r="G560" t="s">
        <v>723</v>
      </c>
      <c r="H560" t="str">
        <f>INDEX(referencias!$Q$1:$Q$34,MATCH('Registro de Frecuencias TV'!G560,referencias!$R$1:$R$34,0),1)</f>
        <v>Caracol TV S.A.</v>
      </c>
      <c r="J560" t="s">
        <v>8338</v>
      </c>
      <c r="K560">
        <v>36</v>
      </c>
      <c r="L560" t="str">
        <f t="shared" si="22"/>
        <v>San José de La MontañaAntioquiaCaracol TV S.A.36</v>
      </c>
      <c r="M560" t="str">
        <f t="shared" si="23"/>
        <v>San José de La MontañaAntioquiaCaracol TV S.A.</v>
      </c>
      <c r="N560" t="s">
        <v>1754</v>
      </c>
    </row>
    <row r="561" spans="1:14" x14ac:dyDescent="0.25">
      <c r="A561">
        <v>5659</v>
      </c>
      <c r="B561" t="s">
        <v>368</v>
      </c>
      <c r="C561" t="s">
        <v>669</v>
      </c>
      <c r="E561">
        <v>21</v>
      </c>
      <c r="F561" t="s">
        <v>8337</v>
      </c>
      <c r="G561" t="s">
        <v>420</v>
      </c>
      <c r="H561" t="str">
        <f>INDEX(referencias!$Q$1:$Q$34,MATCH('Registro de Frecuencias TV'!G561,referencias!$R$1:$R$34,0),1)</f>
        <v>Canal Uno</v>
      </c>
      <c r="I561" t="s">
        <v>368</v>
      </c>
      <c r="J561" t="s">
        <v>8338</v>
      </c>
      <c r="K561">
        <v>21</v>
      </c>
      <c r="L561" t="str">
        <f t="shared" si="22"/>
        <v>San Juan de UrabáAntioquiaCanal Uno21</v>
      </c>
      <c r="M561" t="str">
        <f t="shared" si="23"/>
        <v>San Juan de UrabáAntioquiaCanal Uno</v>
      </c>
      <c r="N561" t="s">
        <v>1756</v>
      </c>
    </row>
    <row r="562" spans="1:14" x14ac:dyDescent="0.25">
      <c r="A562">
        <v>5659</v>
      </c>
      <c r="B562" t="s">
        <v>368</v>
      </c>
      <c r="C562" t="s">
        <v>669</v>
      </c>
      <c r="E562">
        <v>25</v>
      </c>
      <c r="F562" t="s">
        <v>8337</v>
      </c>
      <c r="G562" t="s">
        <v>703</v>
      </c>
      <c r="H562" t="str">
        <f>INDEX(referencias!$Q$1:$Q$34,MATCH('Registro de Frecuencias TV'!G562,referencias!$R$1:$R$34,0),1)</f>
        <v>C.Institucional</v>
      </c>
      <c r="I562" t="s">
        <v>368</v>
      </c>
      <c r="J562" t="s">
        <v>8338</v>
      </c>
      <c r="K562">
        <v>25</v>
      </c>
      <c r="L562" t="str">
        <f t="shared" si="22"/>
        <v>San Juan de UrabáAntioquiaC.Institucional25</v>
      </c>
      <c r="M562" t="str">
        <f t="shared" si="23"/>
        <v>San Juan de UrabáAntioquiaC.Institucional</v>
      </c>
      <c r="N562" t="s">
        <v>1758</v>
      </c>
    </row>
    <row r="563" spans="1:14" x14ac:dyDescent="0.25">
      <c r="A563">
        <v>5659</v>
      </c>
      <c r="B563" t="s">
        <v>368</v>
      </c>
      <c r="C563" t="s">
        <v>669</v>
      </c>
      <c r="E563">
        <v>27</v>
      </c>
      <c r="F563" t="s">
        <v>8337</v>
      </c>
      <c r="G563" t="s">
        <v>188</v>
      </c>
      <c r="H563" t="str">
        <f>INDEX(referencias!$Q$1:$Q$34,MATCH('Registro de Frecuencias TV'!G563,referencias!$R$1:$R$34,0),1)</f>
        <v>Señal Colombia</v>
      </c>
      <c r="I563" t="s">
        <v>368</v>
      </c>
      <c r="J563" t="s">
        <v>8338</v>
      </c>
      <c r="K563">
        <v>27</v>
      </c>
      <c r="L563" t="str">
        <f t="shared" si="22"/>
        <v>San Juan de UrabáAntioquiaSeñal Colombia27</v>
      </c>
      <c r="M563" t="str">
        <f t="shared" si="23"/>
        <v>San Juan de UrabáAntioquiaSeñal Colombia</v>
      </c>
      <c r="N563" t="s">
        <v>1760</v>
      </c>
    </row>
    <row r="564" spans="1:14" x14ac:dyDescent="0.25">
      <c r="A564">
        <v>5659</v>
      </c>
      <c r="B564" t="s">
        <v>368</v>
      </c>
      <c r="C564" t="s">
        <v>669</v>
      </c>
      <c r="E564">
        <v>9</v>
      </c>
      <c r="F564" t="s">
        <v>8339</v>
      </c>
      <c r="G564" t="s">
        <v>422</v>
      </c>
      <c r="H564" t="str">
        <f>INDEX(referencias!$Q$1:$Q$34,MATCH('Registro de Frecuencias TV'!G564,referencias!$R$1:$R$34,0),1)</f>
        <v>Teleantioquia</v>
      </c>
      <c r="I564" t="s">
        <v>8404</v>
      </c>
      <c r="J564" t="s">
        <v>8338</v>
      </c>
      <c r="K564">
        <v>9</v>
      </c>
      <c r="L564" t="str">
        <f t="shared" si="22"/>
        <v>San Juan de UrabáAntioquiaTeleantioquia9</v>
      </c>
      <c r="M564" t="str">
        <f t="shared" si="23"/>
        <v>San Juan de UrabáAntioquiaTeleantioquia</v>
      </c>
      <c r="N564" t="s">
        <v>1762</v>
      </c>
    </row>
    <row r="565" spans="1:14" x14ac:dyDescent="0.25">
      <c r="A565">
        <v>5659</v>
      </c>
      <c r="B565" t="s">
        <v>368</v>
      </c>
      <c r="C565" t="s">
        <v>669</v>
      </c>
      <c r="E565">
        <v>35</v>
      </c>
      <c r="F565" t="s">
        <v>8341</v>
      </c>
      <c r="G565" t="s">
        <v>750</v>
      </c>
      <c r="H565" t="str">
        <f>INDEX(referencias!$Q$1:$Q$34,MATCH('Registro de Frecuencias TV'!G565,referencias!$R$1:$R$34,0),1)</f>
        <v>RCN TV S.A.</v>
      </c>
      <c r="I565" t="s">
        <v>368</v>
      </c>
      <c r="J565" t="s">
        <v>8338</v>
      </c>
      <c r="K565">
        <v>35</v>
      </c>
      <c r="L565" t="str">
        <f t="shared" si="22"/>
        <v>San Juan de UrabáAntioquiaRCN TV S.A.35</v>
      </c>
      <c r="M565" t="str">
        <f t="shared" si="23"/>
        <v>San Juan de UrabáAntioquiaRCN TV S.A.</v>
      </c>
      <c r="N565" t="s">
        <v>1764</v>
      </c>
    </row>
    <row r="566" spans="1:14" x14ac:dyDescent="0.25">
      <c r="A566">
        <v>5659</v>
      </c>
      <c r="B566" t="s">
        <v>368</v>
      </c>
      <c r="C566" t="s">
        <v>669</v>
      </c>
      <c r="E566">
        <v>39</v>
      </c>
      <c r="F566" t="s">
        <v>8341</v>
      </c>
      <c r="G566" t="s">
        <v>723</v>
      </c>
      <c r="H566" t="str">
        <f>INDEX(referencias!$Q$1:$Q$34,MATCH('Registro de Frecuencias TV'!G566,referencias!$R$1:$R$34,0),1)</f>
        <v>Caracol TV S.A.</v>
      </c>
      <c r="I566" t="s">
        <v>368</v>
      </c>
      <c r="J566" t="s">
        <v>8338</v>
      </c>
      <c r="K566">
        <v>39</v>
      </c>
      <c r="L566" t="str">
        <f t="shared" si="22"/>
        <v>San Juan de UrabáAntioquiaCaracol TV S.A.39</v>
      </c>
      <c r="M566" t="str">
        <f t="shared" si="23"/>
        <v>San Juan de UrabáAntioquiaCaracol TV S.A.</v>
      </c>
      <c r="N566" t="s">
        <v>1766</v>
      </c>
    </row>
    <row r="567" spans="1:14" x14ac:dyDescent="0.25">
      <c r="A567">
        <v>5660</v>
      </c>
      <c r="B567" t="s">
        <v>468</v>
      </c>
      <c r="C567" t="s">
        <v>669</v>
      </c>
      <c r="E567">
        <v>7</v>
      </c>
      <c r="F567" t="s">
        <v>8337</v>
      </c>
      <c r="G567" t="s">
        <v>420</v>
      </c>
      <c r="H567" t="str">
        <f>INDEX(referencias!$Q$1:$Q$34,MATCH('Registro de Frecuencias TV'!G567,referencias!$R$1:$R$34,0),1)</f>
        <v>Canal Uno</v>
      </c>
      <c r="I567" t="s">
        <v>313</v>
      </c>
      <c r="J567" t="s">
        <v>8338</v>
      </c>
      <c r="K567">
        <v>7</v>
      </c>
      <c r="L567" t="str">
        <f t="shared" si="22"/>
        <v>San LuisAntioquiaCanal Uno7</v>
      </c>
      <c r="M567" t="str">
        <f t="shared" si="23"/>
        <v>San LuisAntioquiaCanal Uno</v>
      </c>
      <c r="N567" t="s">
        <v>1768</v>
      </c>
    </row>
    <row r="568" spans="1:14" x14ac:dyDescent="0.25">
      <c r="A568">
        <v>5660</v>
      </c>
      <c r="B568" t="s">
        <v>468</v>
      </c>
      <c r="C568" t="s">
        <v>669</v>
      </c>
      <c r="E568">
        <v>9</v>
      </c>
      <c r="F568" t="s">
        <v>8337</v>
      </c>
      <c r="G568" t="s">
        <v>703</v>
      </c>
      <c r="H568" t="str">
        <f>INDEX(referencias!$Q$1:$Q$34,MATCH('Registro de Frecuencias TV'!G568,referencias!$R$1:$R$34,0),1)</f>
        <v>C.Institucional</v>
      </c>
      <c r="I568" t="s">
        <v>313</v>
      </c>
      <c r="J568" t="s">
        <v>8338</v>
      </c>
      <c r="K568">
        <v>9</v>
      </c>
      <c r="L568" t="str">
        <f t="shared" si="22"/>
        <v>San LuisAntioquiaC.Institucional9</v>
      </c>
      <c r="M568" t="str">
        <f t="shared" si="23"/>
        <v>San LuisAntioquiaC.Institucional</v>
      </c>
      <c r="N568" t="s">
        <v>1770</v>
      </c>
    </row>
    <row r="569" spans="1:14" x14ac:dyDescent="0.25">
      <c r="A569">
        <v>5660</v>
      </c>
      <c r="B569" t="s">
        <v>468</v>
      </c>
      <c r="C569" t="s">
        <v>669</v>
      </c>
      <c r="E569">
        <v>11</v>
      </c>
      <c r="F569" t="s">
        <v>8337</v>
      </c>
      <c r="G569" t="s">
        <v>188</v>
      </c>
      <c r="H569" t="str">
        <f>INDEX(referencias!$Q$1:$Q$34,MATCH('Registro de Frecuencias TV'!G569,referencias!$R$1:$R$34,0),1)</f>
        <v>Señal Colombia</v>
      </c>
      <c r="I569" t="s">
        <v>313</v>
      </c>
      <c r="J569" t="s">
        <v>8338</v>
      </c>
      <c r="K569">
        <v>11</v>
      </c>
      <c r="L569" t="str">
        <f t="shared" si="22"/>
        <v>San LuisAntioquiaSeñal Colombia11</v>
      </c>
      <c r="M569" t="str">
        <f t="shared" si="23"/>
        <v>San LuisAntioquiaSeñal Colombia</v>
      </c>
      <c r="N569" t="s">
        <v>1772</v>
      </c>
    </row>
    <row r="570" spans="1:14" x14ac:dyDescent="0.25">
      <c r="A570">
        <v>5660</v>
      </c>
      <c r="B570" t="s">
        <v>468</v>
      </c>
      <c r="C570" t="s">
        <v>669</v>
      </c>
      <c r="E570">
        <v>12</v>
      </c>
      <c r="F570" t="s">
        <v>8339</v>
      </c>
      <c r="G570" t="s">
        <v>422</v>
      </c>
      <c r="H570" t="str">
        <f>INDEX(referencias!$Q$1:$Q$34,MATCH('Registro de Frecuencias TV'!G570,referencias!$R$1:$R$34,0),1)</f>
        <v>Teleantioquia</v>
      </c>
      <c r="I570" t="s">
        <v>8405</v>
      </c>
      <c r="J570" t="s">
        <v>8338</v>
      </c>
      <c r="K570">
        <v>12</v>
      </c>
      <c r="L570" t="str">
        <f t="shared" si="22"/>
        <v>San LuisAntioquiaTeleantioquia12</v>
      </c>
      <c r="M570" t="str">
        <f t="shared" si="23"/>
        <v>San LuisAntioquiaTeleantioquia</v>
      </c>
      <c r="N570" t="s">
        <v>1774</v>
      </c>
    </row>
    <row r="571" spans="1:14" x14ac:dyDescent="0.25">
      <c r="A571">
        <v>5660</v>
      </c>
      <c r="B571" t="s">
        <v>468</v>
      </c>
      <c r="C571" t="s">
        <v>669</v>
      </c>
      <c r="E571">
        <v>4</v>
      </c>
      <c r="F571" t="s">
        <v>8341</v>
      </c>
      <c r="G571" t="s">
        <v>750</v>
      </c>
      <c r="H571" t="str">
        <f>INDEX(referencias!$Q$1:$Q$34,MATCH('Registro de Frecuencias TV'!G571,referencias!$R$1:$R$34,0),1)</f>
        <v>RCN TV S.A.</v>
      </c>
      <c r="I571" t="s">
        <v>313</v>
      </c>
      <c r="J571" t="s">
        <v>8338</v>
      </c>
      <c r="K571">
        <v>4</v>
      </c>
      <c r="L571" t="str">
        <f t="shared" si="22"/>
        <v>San LuisAntioquiaRCN TV S.A.4</v>
      </c>
      <c r="M571" t="str">
        <f t="shared" si="23"/>
        <v>San LuisAntioquiaRCN TV S.A.</v>
      </c>
      <c r="N571" t="s">
        <v>1776</v>
      </c>
    </row>
    <row r="572" spans="1:14" x14ac:dyDescent="0.25">
      <c r="A572">
        <v>5660</v>
      </c>
      <c r="B572" t="s">
        <v>468</v>
      </c>
      <c r="C572" t="s">
        <v>669</v>
      </c>
      <c r="E572">
        <v>5</v>
      </c>
      <c r="F572" t="s">
        <v>8341</v>
      </c>
      <c r="G572" t="s">
        <v>723</v>
      </c>
      <c r="H572" t="str">
        <f>INDEX(referencias!$Q$1:$Q$34,MATCH('Registro de Frecuencias TV'!G572,referencias!$R$1:$R$34,0),1)</f>
        <v>Caracol TV S.A.</v>
      </c>
      <c r="I572" t="s">
        <v>313</v>
      </c>
      <c r="J572" t="s">
        <v>8338</v>
      </c>
      <c r="K572">
        <v>5</v>
      </c>
      <c r="L572" t="str">
        <f t="shared" si="22"/>
        <v>San LuisAntioquiaCaracol TV S.A.5</v>
      </c>
      <c r="M572" t="str">
        <f t="shared" si="23"/>
        <v>San LuisAntioquiaCaracol TV S.A.</v>
      </c>
      <c r="N572" t="s">
        <v>1778</v>
      </c>
    </row>
    <row r="573" spans="1:14" x14ac:dyDescent="0.25">
      <c r="A573">
        <v>5664</v>
      </c>
      <c r="B573" t="s">
        <v>2311</v>
      </c>
      <c r="C573" t="s">
        <v>669</v>
      </c>
      <c r="E573">
        <v>4</v>
      </c>
      <c r="F573" t="s">
        <v>8337</v>
      </c>
      <c r="G573" t="s">
        <v>420</v>
      </c>
      <c r="H573" t="str">
        <f>INDEX(referencias!$Q$1:$Q$34,MATCH('Registro de Frecuencias TV'!G573,referencias!$R$1:$R$34,0),1)</f>
        <v>Canal Uno</v>
      </c>
      <c r="I573" t="s">
        <v>330</v>
      </c>
      <c r="J573" t="s">
        <v>8338</v>
      </c>
      <c r="K573">
        <v>24</v>
      </c>
      <c r="L573" t="str">
        <f t="shared" si="22"/>
        <v>San PedroAntioquiaCanal Uno24</v>
      </c>
      <c r="M573" t="str">
        <f t="shared" si="23"/>
        <v>San PedroAntioquiaCanal Uno</v>
      </c>
      <c r="N573" t="s">
        <v>1780</v>
      </c>
    </row>
    <row r="574" spans="1:14" x14ac:dyDescent="0.25">
      <c r="A574">
        <v>5664</v>
      </c>
      <c r="B574" t="s">
        <v>2311</v>
      </c>
      <c r="C574" t="s">
        <v>669</v>
      </c>
      <c r="E574">
        <v>13</v>
      </c>
      <c r="F574" t="s">
        <v>8337</v>
      </c>
      <c r="G574" t="s">
        <v>703</v>
      </c>
      <c r="H574" t="str">
        <f>INDEX(referencias!$Q$1:$Q$34,MATCH('Registro de Frecuencias TV'!G574,referencias!$R$1:$R$34,0),1)</f>
        <v>C.Institucional</v>
      </c>
      <c r="I574" t="s">
        <v>330</v>
      </c>
      <c r="J574" t="s">
        <v>8338</v>
      </c>
      <c r="K574">
        <v>26</v>
      </c>
      <c r="L574" t="str">
        <f t="shared" si="22"/>
        <v>San PedroAntioquiaC.Institucional26</v>
      </c>
      <c r="M574" t="str">
        <f t="shared" si="23"/>
        <v>San PedroAntioquiaC.Institucional</v>
      </c>
      <c r="N574" t="s">
        <v>1782</v>
      </c>
    </row>
    <row r="575" spans="1:14" x14ac:dyDescent="0.25">
      <c r="A575">
        <v>5664</v>
      </c>
      <c r="B575" t="s">
        <v>2311</v>
      </c>
      <c r="C575" t="s">
        <v>669</v>
      </c>
      <c r="E575">
        <v>24</v>
      </c>
      <c r="F575" t="s">
        <v>8337</v>
      </c>
      <c r="G575" t="s">
        <v>188</v>
      </c>
      <c r="H575" t="str">
        <f>INDEX(referencias!$Q$1:$Q$34,MATCH('Registro de Frecuencias TV'!G575,referencias!$R$1:$R$34,0),1)</f>
        <v>Señal Colombia</v>
      </c>
      <c r="I575" t="s">
        <v>330</v>
      </c>
      <c r="J575" t="s">
        <v>8338</v>
      </c>
      <c r="K575">
        <v>30</v>
      </c>
      <c r="L575" t="str">
        <f t="shared" si="22"/>
        <v>San PedroAntioquiaSeñal Colombia30</v>
      </c>
      <c r="M575" t="str">
        <f t="shared" si="23"/>
        <v>San PedroAntioquiaSeñal Colombia</v>
      </c>
      <c r="N575" t="s">
        <v>1784</v>
      </c>
    </row>
    <row r="576" spans="1:14" x14ac:dyDescent="0.25">
      <c r="A576">
        <v>5664</v>
      </c>
      <c r="B576" t="s">
        <v>2311</v>
      </c>
      <c r="C576" t="s">
        <v>669</v>
      </c>
      <c r="E576">
        <v>5</v>
      </c>
      <c r="F576" t="s">
        <v>8339</v>
      </c>
      <c r="G576" t="s">
        <v>422</v>
      </c>
      <c r="H576" t="str">
        <f>INDEX(referencias!$Q$1:$Q$34,MATCH('Registro de Frecuencias TV'!G576,referencias!$R$1:$R$34,0),1)</f>
        <v>Teleantioquia</v>
      </c>
      <c r="I576" t="s">
        <v>8340</v>
      </c>
      <c r="J576" t="s">
        <v>8338</v>
      </c>
      <c r="K576">
        <v>12</v>
      </c>
      <c r="L576" t="str">
        <f t="shared" si="22"/>
        <v>San PedroAntioquiaTeleantioquia12</v>
      </c>
      <c r="M576" t="str">
        <f t="shared" si="23"/>
        <v>San PedroAntioquiaTeleantioquia</v>
      </c>
      <c r="N576" t="s">
        <v>1786</v>
      </c>
    </row>
    <row r="577" spans="1:14" x14ac:dyDescent="0.25">
      <c r="A577">
        <v>5664</v>
      </c>
      <c r="B577" t="s">
        <v>2311</v>
      </c>
      <c r="C577" t="s">
        <v>669</v>
      </c>
      <c r="E577">
        <v>9</v>
      </c>
      <c r="F577" t="s">
        <v>8341</v>
      </c>
      <c r="G577" t="s">
        <v>750</v>
      </c>
      <c r="H577" t="str">
        <f>INDEX(referencias!$Q$1:$Q$34,MATCH('Registro de Frecuencias TV'!G577,referencias!$R$1:$R$34,0),1)</f>
        <v>RCN TV S.A.</v>
      </c>
      <c r="I577" t="s">
        <v>330</v>
      </c>
      <c r="J577" t="s">
        <v>8338</v>
      </c>
      <c r="K577">
        <v>9</v>
      </c>
      <c r="L577" t="str">
        <f t="shared" si="22"/>
        <v>San PedroAntioquiaRCN TV S.A.9</v>
      </c>
      <c r="M577" t="str">
        <f t="shared" si="23"/>
        <v>San PedroAntioquiaRCN TV S.A.</v>
      </c>
      <c r="N577" t="s">
        <v>1788</v>
      </c>
    </row>
    <row r="578" spans="1:14" x14ac:dyDescent="0.25">
      <c r="A578">
        <v>5664</v>
      </c>
      <c r="B578" t="s">
        <v>2311</v>
      </c>
      <c r="C578" t="s">
        <v>669</v>
      </c>
      <c r="E578">
        <v>7</v>
      </c>
      <c r="F578" t="s">
        <v>8341</v>
      </c>
      <c r="G578" t="s">
        <v>723</v>
      </c>
      <c r="H578" t="str">
        <f>INDEX(referencias!$Q$1:$Q$34,MATCH('Registro de Frecuencias TV'!G578,referencias!$R$1:$R$34,0),1)</f>
        <v>Caracol TV S.A.</v>
      </c>
      <c r="I578" t="s">
        <v>330</v>
      </c>
      <c r="J578" t="s">
        <v>8338</v>
      </c>
      <c r="K578">
        <v>7</v>
      </c>
      <c r="L578" t="str">
        <f t="shared" si="22"/>
        <v>San PedroAntioquiaCaracol TV S.A.7</v>
      </c>
      <c r="M578" t="str">
        <f t="shared" si="23"/>
        <v>San PedroAntioquiaCaracol TV S.A.</v>
      </c>
      <c r="N578" t="s">
        <v>1790</v>
      </c>
    </row>
    <row r="579" spans="1:14" x14ac:dyDescent="0.25">
      <c r="A579">
        <v>5665</v>
      </c>
      <c r="B579" t="s">
        <v>2317</v>
      </c>
      <c r="C579" t="s">
        <v>669</v>
      </c>
      <c r="F579" t="s">
        <v>8337</v>
      </c>
      <c r="G579" t="s">
        <v>420</v>
      </c>
      <c r="H579" t="str">
        <f>INDEX(referencias!$Q$1:$Q$34,MATCH('Registro de Frecuencias TV'!G579,referencias!$R$1:$R$34,0),1)</f>
        <v>Canal Uno</v>
      </c>
      <c r="J579" t="s">
        <v>8338</v>
      </c>
      <c r="K579">
        <v>21</v>
      </c>
      <c r="L579" t="str">
        <f t="shared" ref="L579:L642" si="24">_xlfn.CONCAT(TRIM(B579),TRIM(C579),TRIM(H579),TRIM(K579))</f>
        <v>San Pedro de UrabaAntioquiaCanal Uno21</v>
      </c>
      <c r="M579" t="str">
        <f t="shared" ref="M579:M642" si="25">_xlfn.CONCAT(TRIM(B579),TRIM(C579),TRIM(H579))</f>
        <v>San Pedro de UrabaAntioquiaCanal Uno</v>
      </c>
      <c r="N579" t="s">
        <v>1792</v>
      </c>
    </row>
    <row r="580" spans="1:14" x14ac:dyDescent="0.25">
      <c r="A580">
        <v>5665</v>
      </c>
      <c r="B580" t="s">
        <v>2317</v>
      </c>
      <c r="C580" t="s">
        <v>669</v>
      </c>
      <c r="F580" t="s">
        <v>8337</v>
      </c>
      <c r="G580" t="s">
        <v>703</v>
      </c>
      <c r="H580" t="str">
        <f>INDEX(referencias!$Q$1:$Q$34,MATCH('Registro de Frecuencias TV'!G580,referencias!$R$1:$R$34,0),1)</f>
        <v>C.Institucional</v>
      </c>
      <c r="J580" t="s">
        <v>8338</v>
      </c>
      <c r="K580">
        <v>25</v>
      </c>
      <c r="L580" t="str">
        <f t="shared" si="24"/>
        <v>San Pedro de UrabaAntioquiaC.Institucional25</v>
      </c>
      <c r="M580" t="str">
        <f t="shared" si="25"/>
        <v>San Pedro de UrabaAntioquiaC.Institucional</v>
      </c>
      <c r="N580" t="s">
        <v>1793</v>
      </c>
    </row>
    <row r="581" spans="1:14" x14ac:dyDescent="0.25">
      <c r="A581">
        <v>5665</v>
      </c>
      <c r="B581" t="s">
        <v>2317</v>
      </c>
      <c r="C581" t="s">
        <v>669</v>
      </c>
      <c r="F581" t="s">
        <v>8337</v>
      </c>
      <c r="G581" t="s">
        <v>188</v>
      </c>
      <c r="H581" t="str">
        <f>INDEX(referencias!$Q$1:$Q$34,MATCH('Registro de Frecuencias TV'!G581,referencias!$R$1:$R$34,0),1)</f>
        <v>Señal Colombia</v>
      </c>
      <c r="J581" t="s">
        <v>8338</v>
      </c>
      <c r="K581">
        <v>27</v>
      </c>
      <c r="L581" t="str">
        <f t="shared" si="24"/>
        <v>San Pedro de UrabaAntioquiaSeñal Colombia27</v>
      </c>
      <c r="M581" t="str">
        <f t="shared" si="25"/>
        <v>San Pedro de UrabaAntioquiaSeñal Colombia</v>
      </c>
      <c r="N581" t="s">
        <v>1794</v>
      </c>
    </row>
    <row r="582" spans="1:14" x14ac:dyDescent="0.25">
      <c r="A582">
        <v>5665</v>
      </c>
      <c r="B582" t="s">
        <v>2317</v>
      </c>
      <c r="C582" t="s">
        <v>669</v>
      </c>
      <c r="E582">
        <v>9</v>
      </c>
      <c r="F582" t="s">
        <v>8339</v>
      </c>
      <c r="G582" t="s">
        <v>422</v>
      </c>
      <c r="H582" t="str">
        <f>INDEX(referencias!$Q$1:$Q$34,MATCH('Registro de Frecuencias TV'!G582,referencias!$R$1:$R$34,0),1)</f>
        <v>Teleantioquia</v>
      </c>
      <c r="I582" t="s">
        <v>8406</v>
      </c>
      <c r="J582" t="s">
        <v>8338</v>
      </c>
      <c r="K582">
        <v>9</v>
      </c>
      <c r="L582" t="str">
        <f t="shared" si="24"/>
        <v>San Pedro de UrabaAntioquiaTeleantioquia9</v>
      </c>
      <c r="M582" t="str">
        <f t="shared" si="25"/>
        <v>San Pedro de UrabaAntioquiaTeleantioquia</v>
      </c>
      <c r="N582" t="s">
        <v>1796</v>
      </c>
    </row>
    <row r="583" spans="1:14" x14ac:dyDescent="0.25">
      <c r="A583">
        <v>5665</v>
      </c>
      <c r="B583" t="s">
        <v>2317</v>
      </c>
      <c r="C583" t="s">
        <v>669</v>
      </c>
      <c r="E583">
        <v>35</v>
      </c>
      <c r="F583" t="s">
        <v>8341</v>
      </c>
      <c r="G583" t="s">
        <v>750</v>
      </c>
      <c r="H583" t="str">
        <f>INDEX(referencias!$Q$1:$Q$34,MATCH('Registro de Frecuencias TV'!G583,referencias!$R$1:$R$34,0),1)</f>
        <v>RCN TV S.A.</v>
      </c>
      <c r="I583" t="s">
        <v>469</v>
      </c>
      <c r="J583" t="s">
        <v>8338</v>
      </c>
      <c r="K583">
        <v>35</v>
      </c>
      <c r="L583" t="str">
        <f t="shared" si="24"/>
        <v>San Pedro de UrabaAntioquiaRCN TV S.A.35</v>
      </c>
      <c r="M583" t="str">
        <f t="shared" si="25"/>
        <v>San Pedro de UrabaAntioquiaRCN TV S.A.</v>
      </c>
      <c r="N583" t="s">
        <v>1798</v>
      </c>
    </row>
    <row r="584" spans="1:14" x14ac:dyDescent="0.25">
      <c r="A584">
        <v>5665</v>
      </c>
      <c r="B584" t="s">
        <v>2317</v>
      </c>
      <c r="C584" t="s">
        <v>669</v>
      </c>
      <c r="E584">
        <v>39</v>
      </c>
      <c r="F584" t="s">
        <v>8341</v>
      </c>
      <c r="G584" t="s">
        <v>723</v>
      </c>
      <c r="H584" t="str">
        <f>INDEX(referencias!$Q$1:$Q$34,MATCH('Registro de Frecuencias TV'!G584,referencias!$R$1:$R$34,0),1)</f>
        <v>Caracol TV S.A.</v>
      </c>
      <c r="I584" t="s">
        <v>469</v>
      </c>
      <c r="J584" t="s">
        <v>8338</v>
      </c>
      <c r="K584">
        <v>39</v>
      </c>
      <c r="L584" t="str">
        <f t="shared" si="24"/>
        <v>San Pedro de UrabaAntioquiaCaracol TV S.A.39</v>
      </c>
      <c r="M584" t="str">
        <f t="shared" si="25"/>
        <v>San Pedro de UrabaAntioquiaCaracol TV S.A.</v>
      </c>
      <c r="N584" t="s">
        <v>1800</v>
      </c>
    </row>
    <row r="585" spans="1:14" x14ac:dyDescent="0.25">
      <c r="A585">
        <v>5667</v>
      </c>
      <c r="B585" t="s">
        <v>470</v>
      </c>
      <c r="C585" t="s">
        <v>669</v>
      </c>
      <c r="F585" t="s">
        <v>8337</v>
      </c>
      <c r="G585" t="s">
        <v>420</v>
      </c>
      <c r="H585" t="str">
        <f>INDEX(referencias!$Q$1:$Q$34,MATCH('Registro de Frecuencias TV'!G585,referencias!$R$1:$R$34,0),1)</f>
        <v>Canal Uno</v>
      </c>
      <c r="J585" t="s">
        <v>8338</v>
      </c>
      <c r="K585">
        <v>24</v>
      </c>
      <c r="L585" t="str">
        <f t="shared" si="24"/>
        <v>San RafaelAntioquiaCanal Uno24</v>
      </c>
      <c r="M585" t="str">
        <f t="shared" si="25"/>
        <v>San RafaelAntioquiaCanal Uno</v>
      </c>
      <c r="N585" t="s">
        <v>1801</v>
      </c>
    </row>
    <row r="586" spans="1:14" x14ac:dyDescent="0.25">
      <c r="A586">
        <v>5667</v>
      </c>
      <c r="B586" t="s">
        <v>470</v>
      </c>
      <c r="C586" t="s">
        <v>669</v>
      </c>
      <c r="F586" t="s">
        <v>8337</v>
      </c>
      <c r="G586" t="s">
        <v>703</v>
      </c>
      <c r="H586" t="str">
        <f>INDEX(referencias!$Q$1:$Q$34,MATCH('Registro de Frecuencias TV'!G586,referencias!$R$1:$R$34,0),1)</f>
        <v>C.Institucional</v>
      </c>
      <c r="J586" t="s">
        <v>8338</v>
      </c>
      <c r="K586">
        <v>26</v>
      </c>
      <c r="L586" t="str">
        <f t="shared" si="24"/>
        <v>San RafaelAntioquiaC.Institucional26</v>
      </c>
      <c r="M586" t="str">
        <f t="shared" si="25"/>
        <v>San RafaelAntioquiaC.Institucional</v>
      </c>
      <c r="N586" t="s">
        <v>1803</v>
      </c>
    </row>
    <row r="587" spans="1:14" x14ac:dyDescent="0.25">
      <c r="A587">
        <v>5667</v>
      </c>
      <c r="B587" t="s">
        <v>470</v>
      </c>
      <c r="C587" t="s">
        <v>669</v>
      </c>
      <c r="F587" t="s">
        <v>8337</v>
      </c>
      <c r="G587" t="s">
        <v>188</v>
      </c>
      <c r="H587" t="str">
        <f>INDEX(referencias!$Q$1:$Q$34,MATCH('Registro de Frecuencias TV'!G587,referencias!$R$1:$R$34,0),1)</f>
        <v>Señal Colombia</v>
      </c>
      <c r="J587" t="s">
        <v>8338</v>
      </c>
      <c r="K587">
        <v>30</v>
      </c>
      <c r="L587" t="str">
        <f t="shared" si="24"/>
        <v>San RafaelAntioquiaSeñal Colombia30</v>
      </c>
      <c r="M587" t="str">
        <f t="shared" si="25"/>
        <v>San RafaelAntioquiaSeñal Colombia</v>
      </c>
      <c r="N587" t="s">
        <v>1805</v>
      </c>
    </row>
    <row r="588" spans="1:14" x14ac:dyDescent="0.25">
      <c r="A588">
        <v>5667</v>
      </c>
      <c r="B588" t="s">
        <v>470</v>
      </c>
      <c r="C588" t="s">
        <v>669</v>
      </c>
      <c r="E588">
        <v>34</v>
      </c>
      <c r="F588" t="s">
        <v>8339</v>
      </c>
      <c r="G588" t="s">
        <v>422</v>
      </c>
      <c r="H588" t="str">
        <f>INDEX(referencias!$Q$1:$Q$34,MATCH('Registro de Frecuencias TV'!G588,referencias!$R$1:$R$34,0),1)</f>
        <v>Teleantioquia</v>
      </c>
      <c r="I588" t="s">
        <v>8407</v>
      </c>
      <c r="J588" t="s">
        <v>8338</v>
      </c>
      <c r="K588">
        <v>34</v>
      </c>
      <c r="L588" t="str">
        <f t="shared" si="24"/>
        <v>San RafaelAntioquiaTeleantioquia34</v>
      </c>
      <c r="M588" t="str">
        <f t="shared" si="25"/>
        <v>San RafaelAntioquiaTeleantioquia</v>
      </c>
      <c r="N588" t="s">
        <v>1807</v>
      </c>
    </row>
    <row r="589" spans="1:14" x14ac:dyDescent="0.25">
      <c r="A589">
        <v>5667</v>
      </c>
      <c r="B589" t="s">
        <v>470</v>
      </c>
      <c r="C589" t="s">
        <v>669</v>
      </c>
      <c r="E589">
        <v>32</v>
      </c>
      <c r="F589" t="s">
        <v>8341</v>
      </c>
      <c r="G589" t="s">
        <v>750</v>
      </c>
      <c r="H589" t="str">
        <f>INDEX(referencias!$Q$1:$Q$34,MATCH('Registro de Frecuencias TV'!G589,referencias!$R$1:$R$34,0),1)</f>
        <v>RCN TV S.A.</v>
      </c>
      <c r="I589" t="s">
        <v>470</v>
      </c>
      <c r="J589" t="s">
        <v>8338</v>
      </c>
      <c r="K589">
        <v>32</v>
      </c>
      <c r="L589" t="str">
        <f t="shared" si="24"/>
        <v>San RafaelAntioquiaRCN TV S.A.32</v>
      </c>
      <c r="M589" t="str">
        <f t="shared" si="25"/>
        <v>San RafaelAntioquiaRCN TV S.A.</v>
      </c>
      <c r="N589" t="s">
        <v>1809</v>
      </c>
    </row>
    <row r="590" spans="1:14" x14ac:dyDescent="0.25">
      <c r="A590">
        <v>5667</v>
      </c>
      <c r="B590" t="s">
        <v>470</v>
      </c>
      <c r="C590" t="s">
        <v>669</v>
      </c>
      <c r="E590">
        <v>36</v>
      </c>
      <c r="F590" t="s">
        <v>8341</v>
      </c>
      <c r="G590" t="s">
        <v>723</v>
      </c>
      <c r="H590" t="str">
        <f>INDEX(referencias!$Q$1:$Q$34,MATCH('Registro de Frecuencias TV'!G590,referencias!$R$1:$R$34,0),1)</f>
        <v>Caracol TV S.A.</v>
      </c>
      <c r="I590" t="s">
        <v>470</v>
      </c>
      <c r="J590" t="s">
        <v>8338</v>
      </c>
      <c r="K590">
        <v>36</v>
      </c>
      <c r="L590" t="str">
        <f t="shared" si="24"/>
        <v>San RafaelAntioquiaCaracol TV S.A.36</v>
      </c>
      <c r="M590" t="str">
        <f t="shared" si="25"/>
        <v>San RafaelAntioquiaCaracol TV S.A.</v>
      </c>
      <c r="N590" t="s">
        <v>1811</v>
      </c>
    </row>
    <row r="591" spans="1:14" x14ac:dyDescent="0.25">
      <c r="A591">
        <v>5670</v>
      </c>
      <c r="B591" t="s">
        <v>471</v>
      </c>
      <c r="C591" t="s">
        <v>669</v>
      </c>
      <c r="F591" t="s">
        <v>8337</v>
      </c>
      <c r="G591" t="s">
        <v>420</v>
      </c>
      <c r="H591" t="str">
        <f>INDEX(referencias!$Q$1:$Q$34,MATCH('Registro de Frecuencias TV'!G591,referencias!$R$1:$R$34,0),1)</f>
        <v>Canal Uno</v>
      </c>
      <c r="J591" t="s">
        <v>8338</v>
      </c>
      <c r="K591">
        <v>4</v>
      </c>
      <c r="L591" t="str">
        <f t="shared" si="24"/>
        <v>San RoqueAntioquiaCanal Uno4</v>
      </c>
      <c r="M591" t="str">
        <f t="shared" si="25"/>
        <v>San RoqueAntioquiaCanal Uno</v>
      </c>
      <c r="N591" t="s">
        <v>1813</v>
      </c>
    </row>
    <row r="592" spans="1:14" x14ac:dyDescent="0.25">
      <c r="A592">
        <v>5670</v>
      </c>
      <c r="B592" t="s">
        <v>471</v>
      </c>
      <c r="C592" t="s">
        <v>669</v>
      </c>
      <c r="F592" t="s">
        <v>8337</v>
      </c>
      <c r="G592" t="s">
        <v>703</v>
      </c>
      <c r="H592" t="str">
        <f>INDEX(referencias!$Q$1:$Q$34,MATCH('Registro de Frecuencias TV'!G592,referencias!$R$1:$R$34,0),1)</f>
        <v>C.Institucional</v>
      </c>
      <c r="J592" t="s">
        <v>8338</v>
      </c>
      <c r="K592">
        <v>13</v>
      </c>
      <c r="L592" t="str">
        <f t="shared" si="24"/>
        <v>San RoqueAntioquiaC.Institucional13</v>
      </c>
      <c r="M592" t="str">
        <f t="shared" si="25"/>
        <v>San RoqueAntioquiaC.Institucional</v>
      </c>
      <c r="N592" t="s">
        <v>1815</v>
      </c>
    </row>
    <row r="593" spans="1:14" x14ac:dyDescent="0.25">
      <c r="A593">
        <v>5670</v>
      </c>
      <c r="B593" t="s">
        <v>471</v>
      </c>
      <c r="C593" t="s">
        <v>669</v>
      </c>
      <c r="F593" t="s">
        <v>8337</v>
      </c>
      <c r="G593" t="s">
        <v>188</v>
      </c>
      <c r="H593" t="str">
        <f>INDEX(referencias!$Q$1:$Q$34,MATCH('Registro de Frecuencias TV'!G593,referencias!$R$1:$R$34,0),1)</f>
        <v>Señal Colombia</v>
      </c>
      <c r="J593" t="s">
        <v>8338</v>
      </c>
      <c r="K593">
        <v>24</v>
      </c>
      <c r="L593" t="str">
        <f t="shared" si="24"/>
        <v>San RoqueAntioquiaSeñal Colombia24</v>
      </c>
      <c r="M593" t="str">
        <f t="shared" si="25"/>
        <v>San RoqueAntioquiaSeñal Colombia</v>
      </c>
      <c r="N593" t="s">
        <v>1816</v>
      </c>
    </row>
    <row r="594" spans="1:14" x14ac:dyDescent="0.25">
      <c r="A594">
        <v>5670</v>
      </c>
      <c r="B594" t="s">
        <v>471</v>
      </c>
      <c r="C594" t="s">
        <v>669</v>
      </c>
      <c r="E594">
        <v>5</v>
      </c>
      <c r="F594" t="s">
        <v>8339</v>
      </c>
      <c r="G594" t="s">
        <v>422</v>
      </c>
      <c r="H594" t="str">
        <f>INDEX(referencias!$Q$1:$Q$34,MATCH('Registro de Frecuencias TV'!G594,referencias!$R$1:$R$34,0),1)</f>
        <v>Teleantioquia</v>
      </c>
      <c r="I594" t="s">
        <v>8408</v>
      </c>
      <c r="J594" t="s">
        <v>8338</v>
      </c>
      <c r="K594">
        <v>5</v>
      </c>
      <c r="L594" t="str">
        <f t="shared" si="24"/>
        <v>San RoqueAntioquiaTeleantioquia5</v>
      </c>
      <c r="M594" t="str">
        <f t="shared" si="25"/>
        <v>San RoqueAntioquiaTeleantioquia</v>
      </c>
      <c r="N594" t="s">
        <v>1817</v>
      </c>
    </row>
    <row r="595" spans="1:14" x14ac:dyDescent="0.25">
      <c r="A595">
        <v>5670</v>
      </c>
      <c r="B595" t="s">
        <v>471</v>
      </c>
      <c r="C595" t="s">
        <v>669</v>
      </c>
      <c r="E595">
        <v>8</v>
      </c>
      <c r="F595" t="s">
        <v>8341</v>
      </c>
      <c r="G595" t="s">
        <v>750</v>
      </c>
      <c r="H595" t="str">
        <f>INDEX(referencias!$Q$1:$Q$34,MATCH('Registro de Frecuencias TV'!G595,referencias!$R$1:$R$34,0),1)</f>
        <v>RCN TV S.A.</v>
      </c>
      <c r="I595" t="s">
        <v>290</v>
      </c>
      <c r="J595" t="s">
        <v>8338</v>
      </c>
      <c r="K595">
        <v>8</v>
      </c>
      <c r="L595" t="str">
        <f t="shared" si="24"/>
        <v>San RoqueAntioquiaRCN TV S.A.8</v>
      </c>
      <c r="M595" t="str">
        <f t="shared" si="25"/>
        <v>San RoqueAntioquiaRCN TV S.A.</v>
      </c>
      <c r="N595" t="s">
        <v>1819</v>
      </c>
    </row>
    <row r="596" spans="1:14" x14ac:dyDescent="0.25">
      <c r="A596">
        <v>5670</v>
      </c>
      <c r="B596" t="s">
        <v>471</v>
      </c>
      <c r="C596" t="s">
        <v>669</v>
      </c>
      <c r="E596">
        <v>2</v>
      </c>
      <c r="F596" t="s">
        <v>8341</v>
      </c>
      <c r="G596" t="s">
        <v>723</v>
      </c>
      <c r="H596" t="str">
        <f>INDEX(referencias!$Q$1:$Q$34,MATCH('Registro de Frecuencias TV'!G596,referencias!$R$1:$R$34,0),1)</f>
        <v>Caracol TV S.A.</v>
      </c>
      <c r="I596" t="s">
        <v>290</v>
      </c>
      <c r="J596" t="s">
        <v>8338</v>
      </c>
      <c r="K596">
        <v>2</v>
      </c>
      <c r="L596" t="str">
        <f t="shared" si="24"/>
        <v>San RoqueAntioquiaCaracol TV S.A.2</v>
      </c>
      <c r="M596" t="str">
        <f t="shared" si="25"/>
        <v>San RoqueAntioquiaCaracol TV S.A.</v>
      </c>
      <c r="N596" t="s">
        <v>1821</v>
      </c>
    </row>
    <row r="597" spans="1:14" x14ac:dyDescent="0.25">
      <c r="A597">
        <v>5674</v>
      </c>
      <c r="B597" t="s">
        <v>472</v>
      </c>
      <c r="C597" t="s">
        <v>669</v>
      </c>
      <c r="E597">
        <v>4</v>
      </c>
      <c r="F597" t="s">
        <v>8337</v>
      </c>
      <c r="G597" t="s">
        <v>420</v>
      </c>
      <c r="H597" t="str">
        <f>INDEX(referencias!$Q$1:$Q$34,MATCH('Registro de Frecuencias TV'!G597,referencias!$R$1:$R$34,0),1)</f>
        <v>Canal Uno</v>
      </c>
      <c r="I597" t="s">
        <v>330</v>
      </c>
      <c r="J597" t="s">
        <v>8338</v>
      </c>
      <c r="K597">
        <v>24</v>
      </c>
      <c r="L597" t="str">
        <f t="shared" si="24"/>
        <v>San VicenteAntioquiaCanal Uno24</v>
      </c>
      <c r="M597" t="str">
        <f t="shared" si="25"/>
        <v>San VicenteAntioquiaCanal Uno</v>
      </c>
      <c r="N597" t="s">
        <v>1823</v>
      </c>
    </row>
    <row r="598" spans="1:14" x14ac:dyDescent="0.25">
      <c r="A598">
        <v>5674</v>
      </c>
      <c r="B598" t="s">
        <v>472</v>
      </c>
      <c r="C598" t="s">
        <v>669</v>
      </c>
      <c r="E598">
        <v>13</v>
      </c>
      <c r="F598" t="s">
        <v>8337</v>
      </c>
      <c r="G598" t="s">
        <v>703</v>
      </c>
      <c r="H598" t="str">
        <f>INDEX(referencias!$Q$1:$Q$34,MATCH('Registro de Frecuencias TV'!G598,referencias!$R$1:$R$34,0),1)</f>
        <v>C.Institucional</v>
      </c>
      <c r="I598" t="s">
        <v>330</v>
      </c>
      <c r="J598" t="s">
        <v>8338</v>
      </c>
      <c r="K598">
        <v>26</v>
      </c>
      <c r="L598" t="str">
        <f t="shared" si="24"/>
        <v>San VicenteAntioquiaC.Institucional26</v>
      </c>
      <c r="M598" t="str">
        <f t="shared" si="25"/>
        <v>San VicenteAntioquiaC.Institucional</v>
      </c>
      <c r="N598" t="s">
        <v>1824</v>
      </c>
    </row>
    <row r="599" spans="1:14" x14ac:dyDescent="0.25">
      <c r="A599">
        <v>5674</v>
      </c>
      <c r="B599" t="s">
        <v>472</v>
      </c>
      <c r="C599" t="s">
        <v>669</v>
      </c>
      <c r="E599">
        <v>24</v>
      </c>
      <c r="F599" t="s">
        <v>8337</v>
      </c>
      <c r="G599" t="s">
        <v>188</v>
      </c>
      <c r="H599" t="str">
        <f>INDEX(referencias!$Q$1:$Q$34,MATCH('Registro de Frecuencias TV'!G599,referencias!$R$1:$R$34,0),1)</f>
        <v>Señal Colombia</v>
      </c>
      <c r="I599" t="s">
        <v>330</v>
      </c>
      <c r="J599" t="s">
        <v>8338</v>
      </c>
      <c r="K599">
        <v>30</v>
      </c>
      <c r="L599" t="str">
        <f t="shared" si="24"/>
        <v>San VicenteAntioquiaSeñal Colombia30</v>
      </c>
      <c r="M599" t="str">
        <f t="shared" si="25"/>
        <v>San VicenteAntioquiaSeñal Colombia</v>
      </c>
      <c r="N599" t="s">
        <v>1826</v>
      </c>
    </row>
    <row r="600" spans="1:14" x14ac:dyDescent="0.25">
      <c r="A600">
        <v>5674</v>
      </c>
      <c r="B600" t="s">
        <v>472</v>
      </c>
      <c r="C600" t="s">
        <v>669</v>
      </c>
      <c r="E600">
        <v>34</v>
      </c>
      <c r="F600" t="s">
        <v>8339</v>
      </c>
      <c r="G600" t="s">
        <v>422</v>
      </c>
      <c r="H600" t="str">
        <f>INDEX(referencias!$Q$1:$Q$34,MATCH('Registro de Frecuencias TV'!G600,referencias!$R$1:$R$34,0),1)</f>
        <v>Teleantioquia</v>
      </c>
      <c r="I600" t="s">
        <v>8409</v>
      </c>
      <c r="J600" t="s">
        <v>8338</v>
      </c>
      <c r="K600">
        <v>34</v>
      </c>
      <c r="L600" t="str">
        <f t="shared" si="24"/>
        <v>San VicenteAntioquiaTeleantioquia34</v>
      </c>
      <c r="M600" t="str">
        <f t="shared" si="25"/>
        <v>San VicenteAntioquiaTeleantioquia</v>
      </c>
      <c r="N600" t="s">
        <v>1827</v>
      </c>
    </row>
    <row r="601" spans="1:14" x14ac:dyDescent="0.25">
      <c r="A601">
        <v>5674</v>
      </c>
      <c r="B601" t="s">
        <v>472</v>
      </c>
      <c r="C601" t="s">
        <v>669</v>
      </c>
      <c r="E601">
        <v>9</v>
      </c>
      <c r="F601" t="s">
        <v>8341</v>
      </c>
      <c r="G601" t="s">
        <v>750</v>
      </c>
      <c r="H601" t="str">
        <f>INDEX(referencias!$Q$1:$Q$34,MATCH('Registro de Frecuencias TV'!G601,referencias!$R$1:$R$34,0),1)</f>
        <v>RCN TV S.A.</v>
      </c>
      <c r="I601" t="s">
        <v>330</v>
      </c>
      <c r="J601" t="s">
        <v>8338</v>
      </c>
      <c r="K601">
        <v>9</v>
      </c>
      <c r="L601" t="str">
        <f t="shared" si="24"/>
        <v>San VicenteAntioquiaRCN TV S.A.9</v>
      </c>
      <c r="M601" t="str">
        <f t="shared" si="25"/>
        <v>San VicenteAntioquiaRCN TV S.A.</v>
      </c>
      <c r="N601" t="s">
        <v>1829</v>
      </c>
    </row>
    <row r="602" spans="1:14" x14ac:dyDescent="0.25">
      <c r="A602">
        <v>5674</v>
      </c>
      <c r="B602" t="s">
        <v>472</v>
      </c>
      <c r="C602" t="s">
        <v>669</v>
      </c>
      <c r="E602">
        <v>7</v>
      </c>
      <c r="F602" t="s">
        <v>8341</v>
      </c>
      <c r="G602" t="s">
        <v>723</v>
      </c>
      <c r="H602" t="str">
        <f>INDEX(referencias!$Q$1:$Q$34,MATCH('Registro de Frecuencias TV'!G602,referencias!$R$1:$R$34,0),1)</f>
        <v>Caracol TV S.A.</v>
      </c>
      <c r="I602" t="s">
        <v>330</v>
      </c>
      <c r="J602" t="s">
        <v>8338</v>
      </c>
      <c r="K602">
        <v>7</v>
      </c>
      <c r="L602" t="str">
        <f t="shared" si="24"/>
        <v>San VicenteAntioquiaCaracol TV S.A.7</v>
      </c>
      <c r="M602" t="str">
        <f t="shared" si="25"/>
        <v>San VicenteAntioquiaCaracol TV S.A.</v>
      </c>
      <c r="N602" t="s">
        <v>1830</v>
      </c>
    </row>
    <row r="603" spans="1:14" x14ac:dyDescent="0.25">
      <c r="A603">
        <v>5679</v>
      </c>
      <c r="B603" t="s">
        <v>473</v>
      </c>
      <c r="C603" t="s">
        <v>669</v>
      </c>
      <c r="E603">
        <v>12</v>
      </c>
      <c r="F603" t="s">
        <v>8337</v>
      </c>
      <c r="G603" t="s">
        <v>420</v>
      </c>
      <c r="H603" t="str">
        <f>INDEX(referencias!$Q$1:$Q$34,MATCH('Registro de Frecuencias TV'!G603,referencias!$R$1:$R$34,0),1)</f>
        <v>Canal Uno</v>
      </c>
      <c r="I603" t="s">
        <v>263</v>
      </c>
      <c r="J603" t="s">
        <v>8338</v>
      </c>
      <c r="K603">
        <v>12</v>
      </c>
      <c r="L603" t="str">
        <f t="shared" si="24"/>
        <v>Santa BárbaraAntioquiaCanal Uno12</v>
      </c>
      <c r="M603" t="str">
        <f t="shared" si="25"/>
        <v>Santa BárbaraAntioquiaCanal Uno</v>
      </c>
      <c r="N603" t="s">
        <v>1832</v>
      </c>
    </row>
    <row r="604" spans="1:14" x14ac:dyDescent="0.25">
      <c r="A604">
        <v>5679</v>
      </c>
      <c r="B604" t="s">
        <v>473</v>
      </c>
      <c r="C604" t="s">
        <v>669</v>
      </c>
      <c r="E604">
        <v>10</v>
      </c>
      <c r="F604" t="s">
        <v>8337</v>
      </c>
      <c r="G604" t="s">
        <v>703</v>
      </c>
      <c r="H604" t="str">
        <f>INDEX(referencias!$Q$1:$Q$34,MATCH('Registro de Frecuencias TV'!G604,referencias!$R$1:$R$34,0),1)</f>
        <v>C.Institucional</v>
      </c>
      <c r="I604" t="s">
        <v>263</v>
      </c>
      <c r="J604" t="s">
        <v>8338</v>
      </c>
      <c r="K604">
        <v>10</v>
      </c>
      <c r="L604" t="str">
        <f t="shared" si="24"/>
        <v>Santa BárbaraAntioquiaC.Institucional10</v>
      </c>
      <c r="M604" t="str">
        <f t="shared" si="25"/>
        <v>Santa BárbaraAntioquiaC.Institucional</v>
      </c>
      <c r="N604" t="s">
        <v>1834</v>
      </c>
    </row>
    <row r="605" spans="1:14" x14ac:dyDescent="0.25">
      <c r="A605">
        <v>5679</v>
      </c>
      <c r="B605" t="s">
        <v>473</v>
      </c>
      <c r="C605" t="s">
        <v>669</v>
      </c>
      <c r="E605">
        <v>21</v>
      </c>
      <c r="F605" t="s">
        <v>8337</v>
      </c>
      <c r="G605" t="s">
        <v>188</v>
      </c>
      <c r="H605" t="str">
        <f>INDEX(referencias!$Q$1:$Q$34,MATCH('Registro de Frecuencias TV'!G605,referencias!$R$1:$R$34,0),1)</f>
        <v>Señal Colombia</v>
      </c>
      <c r="I605" t="s">
        <v>263</v>
      </c>
      <c r="J605" t="s">
        <v>8338</v>
      </c>
      <c r="K605">
        <v>21</v>
      </c>
      <c r="L605" t="str">
        <f t="shared" si="24"/>
        <v>Santa BárbaraAntioquiaSeñal Colombia21</v>
      </c>
      <c r="M605" t="str">
        <f t="shared" si="25"/>
        <v>Santa BárbaraAntioquiaSeñal Colombia</v>
      </c>
      <c r="N605" t="s">
        <v>1836</v>
      </c>
    </row>
    <row r="606" spans="1:14" x14ac:dyDescent="0.25">
      <c r="A606">
        <v>5679</v>
      </c>
      <c r="B606" t="s">
        <v>473</v>
      </c>
      <c r="C606" t="s">
        <v>669</v>
      </c>
      <c r="E606">
        <v>34</v>
      </c>
      <c r="F606" t="s">
        <v>8339</v>
      </c>
      <c r="G606" t="s">
        <v>422</v>
      </c>
      <c r="H606" t="str">
        <f>INDEX(referencias!$Q$1:$Q$34,MATCH('Registro de Frecuencias TV'!G606,referencias!$R$1:$R$34,0),1)</f>
        <v>Teleantioquia</v>
      </c>
      <c r="I606" t="s">
        <v>8410</v>
      </c>
      <c r="J606" t="s">
        <v>8338</v>
      </c>
      <c r="K606">
        <v>34</v>
      </c>
      <c r="L606" t="str">
        <f t="shared" si="24"/>
        <v>Santa BárbaraAntioquiaTeleantioquia34</v>
      </c>
      <c r="M606" t="str">
        <f t="shared" si="25"/>
        <v>Santa BárbaraAntioquiaTeleantioquia</v>
      </c>
      <c r="N606" t="s">
        <v>1838</v>
      </c>
    </row>
    <row r="607" spans="1:14" x14ac:dyDescent="0.25">
      <c r="A607">
        <v>5679</v>
      </c>
      <c r="B607" t="s">
        <v>473</v>
      </c>
      <c r="C607" t="s">
        <v>669</v>
      </c>
      <c r="E607">
        <v>30</v>
      </c>
      <c r="F607" t="s">
        <v>8341</v>
      </c>
      <c r="G607" t="s">
        <v>750</v>
      </c>
      <c r="H607" t="str">
        <f>INDEX(referencias!$Q$1:$Q$34,MATCH('Registro de Frecuencias TV'!G607,referencias!$R$1:$R$34,0),1)</f>
        <v>RCN TV S.A.</v>
      </c>
      <c r="I607" t="s">
        <v>526</v>
      </c>
      <c r="J607" t="s">
        <v>8338</v>
      </c>
      <c r="K607">
        <v>30</v>
      </c>
      <c r="L607" t="str">
        <f t="shared" si="24"/>
        <v>Santa BárbaraAntioquiaRCN TV S.A.30</v>
      </c>
      <c r="M607" t="str">
        <f t="shared" si="25"/>
        <v>Santa BárbaraAntioquiaRCN TV S.A.</v>
      </c>
      <c r="N607" t="s">
        <v>1839</v>
      </c>
    </row>
    <row r="608" spans="1:14" x14ac:dyDescent="0.25">
      <c r="A608">
        <v>5679</v>
      </c>
      <c r="B608" t="s">
        <v>473</v>
      </c>
      <c r="C608" t="s">
        <v>669</v>
      </c>
      <c r="E608">
        <v>36</v>
      </c>
      <c r="F608" t="s">
        <v>8341</v>
      </c>
      <c r="G608" t="s">
        <v>723</v>
      </c>
      <c r="H608" t="str">
        <f>INDEX(referencias!$Q$1:$Q$34,MATCH('Registro de Frecuencias TV'!G608,referencias!$R$1:$R$34,0),1)</f>
        <v>Caracol TV S.A.</v>
      </c>
      <c r="I608" t="s">
        <v>526</v>
      </c>
      <c r="J608" t="s">
        <v>8338</v>
      </c>
      <c r="K608">
        <v>36</v>
      </c>
      <c r="L608" t="str">
        <f t="shared" si="24"/>
        <v>Santa BárbaraAntioquiaCaracol TV S.A.36</v>
      </c>
      <c r="M608" t="str">
        <f t="shared" si="25"/>
        <v>Santa BárbaraAntioquiaCaracol TV S.A.</v>
      </c>
      <c r="N608" t="s">
        <v>1841</v>
      </c>
    </row>
    <row r="609" spans="1:14" x14ac:dyDescent="0.25">
      <c r="A609">
        <v>5686</v>
      </c>
      <c r="B609" t="s">
        <v>2357</v>
      </c>
      <c r="C609" t="s">
        <v>669</v>
      </c>
      <c r="E609">
        <v>4</v>
      </c>
      <c r="F609" t="s">
        <v>8337</v>
      </c>
      <c r="G609" t="s">
        <v>420</v>
      </c>
      <c r="H609" t="str">
        <f>INDEX(referencias!$Q$1:$Q$34,MATCH('Registro de Frecuencias TV'!G609,referencias!$R$1:$R$34,0),1)</f>
        <v>Canal Uno</v>
      </c>
      <c r="I609" t="s">
        <v>330</v>
      </c>
      <c r="J609" t="s">
        <v>8338</v>
      </c>
      <c r="K609">
        <v>4</v>
      </c>
      <c r="L609" t="str">
        <f t="shared" si="24"/>
        <v>Santa Rosa de OsosAntioquiaCanal Uno4</v>
      </c>
      <c r="M609" t="str">
        <f t="shared" si="25"/>
        <v>Santa Rosa de OsosAntioquiaCanal Uno</v>
      </c>
      <c r="N609" t="s">
        <v>1843</v>
      </c>
    </row>
    <row r="610" spans="1:14" x14ac:dyDescent="0.25">
      <c r="A610">
        <v>5686</v>
      </c>
      <c r="B610" t="s">
        <v>2357</v>
      </c>
      <c r="C610" t="s">
        <v>669</v>
      </c>
      <c r="E610">
        <v>13</v>
      </c>
      <c r="F610" t="s">
        <v>8337</v>
      </c>
      <c r="G610" t="s">
        <v>703</v>
      </c>
      <c r="H610" t="str">
        <f>INDEX(referencias!$Q$1:$Q$34,MATCH('Registro de Frecuencias TV'!G610,referencias!$R$1:$R$34,0),1)</f>
        <v>C.Institucional</v>
      </c>
      <c r="I610" t="s">
        <v>330</v>
      </c>
      <c r="J610" t="s">
        <v>8338</v>
      </c>
      <c r="K610">
        <v>13</v>
      </c>
      <c r="L610" t="str">
        <f t="shared" si="24"/>
        <v>Santa Rosa de OsosAntioquiaC.Institucional13</v>
      </c>
      <c r="M610" t="str">
        <f t="shared" si="25"/>
        <v>Santa Rosa de OsosAntioquiaC.Institucional</v>
      </c>
      <c r="N610" t="s">
        <v>1844</v>
      </c>
    </row>
    <row r="611" spans="1:14" x14ac:dyDescent="0.25">
      <c r="A611">
        <v>5686</v>
      </c>
      <c r="B611" t="s">
        <v>2357</v>
      </c>
      <c r="C611" t="s">
        <v>669</v>
      </c>
      <c r="E611">
        <v>24</v>
      </c>
      <c r="F611" t="s">
        <v>8337</v>
      </c>
      <c r="G611" t="s">
        <v>188</v>
      </c>
      <c r="H611" t="str">
        <f>INDEX(referencias!$Q$1:$Q$34,MATCH('Registro de Frecuencias TV'!G611,referencias!$R$1:$R$34,0),1)</f>
        <v>Señal Colombia</v>
      </c>
      <c r="I611" t="s">
        <v>330</v>
      </c>
      <c r="J611" t="s">
        <v>8338</v>
      </c>
      <c r="K611">
        <v>24</v>
      </c>
      <c r="L611" t="str">
        <f t="shared" si="24"/>
        <v>Santa Rosa de OsosAntioquiaSeñal Colombia24</v>
      </c>
      <c r="M611" t="str">
        <f t="shared" si="25"/>
        <v>Santa Rosa de OsosAntioquiaSeñal Colombia</v>
      </c>
      <c r="N611" t="s">
        <v>1845</v>
      </c>
    </row>
    <row r="612" spans="1:14" x14ac:dyDescent="0.25">
      <c r="A612">
        <v>5686</v>
      </c>
      <c r="B612" t="s">
        <v>2357</v>
      </c>
      <c r="C612" t="s">
        <v>669</v>
      </c>
      <c r="E612">
        <v>5</v>
      </c>
      <c r="F612" t="s">
        <v>8339</v>
      </c>
      <c r="G612" t="s">
        <v>422</v>
      </c>
      <c r="H612" t="str">
        <f>INDEX(referencias!$Q$1:$Q$34,MATCH('Registro de Frecuencias TV'!G612,referencias!$R$1:$R$34,0),1)</f>
        <v>Teleantioquia</v>
      </c>
      <c r="I612" t="s">
        <v>8340</v>
      </c>
      <c r="J612" t="s">
        <v>8338</v>
      </c>
      <c r="K612">
        <v>5</v>
      </c>
      <c r="L612" t="str">
        <f t="shared" si="24"/>
        <v>Santa Rosa de OsosAntioquiaTeleantioquia5</v>
      </c>
      <c r="M612" t="str">
        <f t="shared" si="25"/>
        <v>Santa Rosa de OsosAntioquiaTeleantioquia</v>
      </c>
      <c r="N612" t="s">
        <v>1847</v>
      </c>
    </row>
    <row r="613" spans="1:14" x14ac:dyDescent="0.25">
      <c r="A613">
        <v>5686</v>
      </c>
      <c r="B613" t="s">
        <v>2357</v>
      </c>
      <c r="C613" t="s">
        <v>669</v>
      </c>
      <c r="E613">
        <v>9</v>
      </c>
      <c r="F613" t="s">
        <v>8341</v>
      </c>
      <c r="G613" t="s">
        <v>750</v>
      </c>
      <c r="H613" t="str">
        <f>INDEX(referencias!$Q$1:$Q$34,MATCH('Registro de Frecuencias TV'!G613,referencias!$R$1:$R$34,0),1)</f>
        <v>RCN TV S.A.</v>
      </c>
      <c r="I613" t="s">
        <v>330</v>
      </c>
      <c r="J613" t="s">
        <v>8338</v>
      </c>
      <c r="K613">
        <v>9</v>
      </c>
      <c r="L613" t="str">
        <f t="shared" si="24"/>
        <v>Santa Rosa de OsosAntioquiaRCN TV S.A.9</v>
      </c>
      <c r="M613" t="str">
        <f t="shared" si="25"/>
        <v>Santa Rosa de OsosAntioquiaRCN TV S.A.</v>
      </c>
      <c r="N613" t="s">
        <v>1849</v>
      </c>
    </row>
    <row r="614" spans="1:14" x14ac:dyDescent="0.25">
      <c r="A614">
        <v>5686</v>
      </c>
      <c r="B614" t="s">
        <v>2357</v>
      </c>
      <c r="C614" t="s">
        <v>669</v>
      </c>
      <c r="E614">
        <v>7</v>
      </c>
      <c r="F614" t="s">
        <v>8341</v>
      </c>
      <c r="G614" t="s">
        <v>723</v>
      </c>
      <c r="H614" t="str">
        <f>INDEX(referencias!$Q$1:$Q$34,MATCH('Registro de Frecuencias TV'!G614,referencias!$R$1:$R$34,0),1)</f>
        <v>Caracol TV S.A.</v>
      </c>
      <c r="I614" t="s">
        <v>330</v>
      </c>
      <c r="J614" t="s">
        <v>8338</v>
      </c>
      <c r="K614">
        <v>7</v>
      </c>
      <c r="L614" t="str">
        <f t="shared" si="24"/>
        <v>Santa Rosa de OsosAntioquiaCaracol TV S.A.7</v>
      </c>
      <c r="M614" t="str">
        <f t="shared" si="25"/>
        <v>Santa Rosa de OsosAntioquiaCaracol TV S.A.</v>
      </c>
      <c r="N614" t="s">
        <v>1850</v>
      </c>
    </row>
    <row r="615" spans="1:14" x14ac:dyDescent="0.25">
      <c r="A615">
        <v>5690</v>
      </c>
      <c r="B615" t="s">
        <v>474</v>
      </c>
      <c r="C615" t="s">
        <v>669</v>
      </c>
      <c r="E615">
        <v>4</v>
      </c>
      <c r="F615" t="s">
        <v>8337</v>
      </c>
      <c r="G615" t="s">
        <v>420</v>
      </c>
      <c r="H615" t="str">
        <f>INDEX(referencias!$Q$1:$Q$34,MATCH('Registro de Frecuencias TV'!G615,referencias!$R$1:$R$34,0),1)</f>
        <v>Canal Uno</v>
      </c>
      <c r="I615" t="s">
        <v>330</v>
      </c>
      <c r="J615" t="s">
        <v>8338</v>
      </c>
      <c r="K615">
        <v>4</v>
      </c>
      <c r="L615" t="str">
        <f t="shared" si="24"/>
        <v>Santo DomingoAntioquiaCanal Uno4</v>
      </c>
      <c r="M615" t="str">
        <f t="shared" si="25"/>
        <v>Santo DomingoAntioquiaCanal Uno</v>
      </c>
      <c r="N615" t="s">
        <v>1851</v>
      </c>
    </row>
    <row r="616" spans="1:14" x14ac:dyDescent="0.25">
      <c r="A616">
        <v>5690</v>
      </c>
      <c r="B616" t="s">
        <v>474</v>
      </c>
      <c r="C616" t="s">
        <v>669</v>
      </c>
      <c r="E616">
        <v>13</v>
      </c>
      <c r="F616" t="s">
        <v>8337</v>
      </c>
      <c r="G616" t="s">
        <v>703</v>
      </c>
      <c r="H616" t="str">
        <f>INDEX(referencias!$Q$1:$Q$34,MATCH('Registro de Frecuencias TV'!G616,referencias!$R$1:$R$34,0),1)</f>
        <v>C.Institucional</v>
      </c>
      <c r="I616" t="s">
        <v>330</v>
      </c>
      <c r="J616" t="s">
        <v>8338</v>
      </c>
      <c r="K616">
        <v>13</v>
      </c>
      <c r="L616" t="str">
        <f t="shared" si="24"/>
        <v>Santo DomingoAntioquiaC.Institucional13</v>
      </c>
      <c r="M616" t="str">
        <f t="shared" si="25"/>
        <v>Santo DomingoAntioquiaC.Institucional</v>
      </c>
      <c r="N616" t="s">
        <v>1852</v>
      </c>
    </row>
    <row r="617" spans="1:14" x14ac:dyDescent="0.25">
      <c r="A617">
        <v>5690</v>
      </c>
      <c r="B617" t="s">
        <v>474</v>
      </c>
      <c r="C617" t="s">
        <v>669</v>
      </c>
      <c r="E617">
        <v>24</v>
      </c>
      <c r="F617" t="s">
        <v>8337</v>
      </c>
      <c r="G617" t="s">
        <v>188</v>
      </c>
      <c r="H617" t="str">
        <f>INDEX(referencias!$Q$1:$Q$34,MATCH('Registro de Frecuencias TV'!G617,referencias!$R$1:$R$34,0),1)</f>
        <v>Señal Colombia</v>
      </c>
      <c r="I617" t="s">
        <v>330</v>
      </c>
      <c r="J617" t="s">
        <v>8338</v>
      </c>
      <c r="K617">
        <v>24</v>
      </c>
      <c r="L617" t="str">
        <f t="shared" si="24"/>
        <v>Santo DomingoAntioquiaSeñal Colombia24</v>
      </c>
      <c r="M617" t="str">
        <f t="shared" si="25"/>
        <v>Santo DomingoAntioquiaSeñal Colombia</v>
      </c>
      <c r="N617" t="s">
        <v>1854</v>
      </c>
    </row>
    <row r="618" spans="1:14" x14ac:dyDescent="0.25">
      <c r="A618">
        <v>5690</v>
      </c>
      <c r="B618" t="s">
        <v>474</v>
      </c>
      <c r="C618" t="s">
        <v>669</v>
      </c>
      <c r="E618">
        <v>5</v>
      </c>
      <c r="F618" t="s">
        <v>8339</v>
      </c>
      <c r="G618" t="s">
        <v>422</v>
      </c>
      <c r="H618" t="str">
        <f>INDEX(referencias!$Q$1:$Q$34,MATCH('Registro de Frecuencias TV'!G618,referencias!$R$1:$R$34,0),1)</f>
        <v>Teleantioquia</v>
      </c>
      <c r="I618" t="s">
        <v>8411</v>
      </c>
      <c r="J618" t="s">
        <v>8338</v>
      </c>
      <c r="K618">
        <v>5</v>
      </c>
      <c r="L618" t="str">
        <f t="shared" si="24"/>
        <v>Santo DomingoAntioquiaTeleantioquia5</v>
      </c>
      <c r="M618" t="str">
        <f t="shared" si="25"/>
        <v>Santo DomingoAntioquiaTeleantioquia</v>
      </c>
      <c r="N618" t="s">
        <v>1856</v>
      </c>
    </row>
    <row r="619" spans="1:14" x14ac:dyDescent="0.25">
      <c r="A619">
        <v>5690</v>
      </c>
      <c r="B619" t="s">
        <v>474</v>
      </c>
      <c r="C619" t="s">
        <v>669</v>
      </c>
      <c r="E619">
        <v>9</v>
      </c>
      <c r="F619" t="s">
        <v>8341</v>
      </c>
      <c r="G619" t="s">
        <v>750</v>
      </c>
      <c r="H619" t="str">
        <f>INDEX(referencias!$Q$1:$Q$34,MATCH('Registro de Frecuencias TV'!G619,referencias!$R$1:$R$34,0),1)</f>
        <v>RCN TV S.A.</v>
      </c>
      <c r="I619" t="s">
        <v>330</v>
      </c>
      <c r="J619" t="s">
        <v>8338</v>
      </c>
      <c r="K619">
        <v>9</v>
      </c>
      <c r="L619" t="str">
        <f t="shared" si="24"/>
        <v>Santo DomingoAntioquiaRCN TV S.A.9</v>
      </c>
      <c r="M619" t="str">
        <f t="shared" si="25"/>
        <v>Santo DomingoAntioquiaRCN TV S.A.</v>
      </c>
      <c r="N619" t="s">
        <v>1858</v>
      </c>
    </row>
    <row r="620" spans="1:14" x14ac:dyDescent="0.25">
      <c r="A620">
        <v>5690</v>
      </c>
      <c r="B620" t="s">
        <v>474</v>
      </c>
      <c r="C620" t="s">
        <v>669</v>
      </c>
      <c r="E620">
        <v>7</v>
      </c>
      <c r="F620" t="s">
        <v>8341</v>
      </c>
      <c r="G620" t="s">
        <v>723</v>
      </c>
      <c r="H620" t="str">
        <f>INDEX(referencias!$Q$1:$Q$34,MATCH('Registro de Frecuencias TV'!G620,referencias!$R$1:$R$34,0),1)</f>
        <v>Caracol TV S.A.</v>
      </c>
      <c r="I620" t="s">
        <v>330</v>
      </c>
      <c r="J620" t="s">
        <v>8338</v>
      </c>
      <c r="K620">
        <v>7</v>
      </c>
      <c r="L620" t="str">
        <f t="shared" si="24"/>
        <v>Santo DomingoAntioquiaCaracol TV S.A.7</v>
      </c>
      <c r="M620" t="str">
        <f t="shared" si="25"/>
        <v>Santo DomingoAntioquiaCaracol TV S.A.</v>
      </c>
      <c r="N620" t="s">
        <v>1859</v>
      </c>
    </row>
    <row r="621" spans="1:14" x14ac:dyDescent="0.25">
      <c r="A621">
        <v>5697</v>
      </c>
      <c r="B621" t="s">
        <v>1367</v>
      </c>
      <c r="C621" t="s">
        <v>669</v>
      </c>
      <c r="E621">
        <v>4</v>
      </c>
      <c r="F621" t="s">
        <v>8337</v>
      </c>
      <c r="G621" t="s">
        <v>420</v>
      </c>
      <c r="H621" t="str">
        <f>INDEX(referencias!$Q$1:$Q$34,MATCH('Registro de Frecuencias TV'!G621,referencias!$R$1:$R$34,0),1)</f>
        <v>Canal Uno</v>
      </c>
      <c r="I621" t="s">
        <v>330</v>
      </c>
      <c r="J621" t="s">
        <v>8338</v>
      </c>
      <c r="K621">
        <v>24</v>
      </c>
      <c r="L621" t="str">
        <f t="shared" si="24"/>
        <v>El SantuarioAntioquiaCanal Uno24</v>
      </c>
      <c r="M621" t="str">
        <f t="shared" si="25"/>
        <v>El SantuarioAntioquiaCanal Uno</v>
      </c>
      <c r="N621" t="s">
        <v>1861</v>
      </c>
    </row>
    <row r="622" spans="1:14" x14ac:dyDescent="0.25">
      <c r="A622">
        <v>5697</v>
      </c>
      <c r="B622" t="s">
        <v>1367</v>
      </c>
      <c r="C622" t="s">
        <v>669</v>
      </c>
      <c r="E622">
        <v>13</v>
      </c>
      <c r="F622" t="s">
        <v>8337</v>
      </c>
      <c r="G622" t="s">
        <v>703</v>
      </c>
      <c r="H622" t="str">
        <f>INDEX(referencias!$Q$1:$Q$34,MATCH('Registro de Frecuencias TV'!G622,referencias!$R$1:$R$34,0),1)</f>
        <v>C.Institucional</v>
      </c>
      <c r="I622" t="s">
        <v>330</v>
      </c>
      <c r="J622" t="s">
        <v>8338</v>
      </c>
      <c r="K622">
        <v>26</v>
      </c>
      <c r="L622" t="str">
        <f t="shared" si="24"/>
        <v>El SantuarioAntioquiaC.Institucional26</v>
      </c>
      <c r="M622" t="str">
        <f t="shared" si="25"/>
        <v>El SantuarioAntioquiaC.Institucional</v>
      </c>
      <c r="N622" t="s">
        <v>1863</v>
      </c>
    </row>
    <row r="623" spans="1:14" x14ac:dyDescent="0.25">
      <c r="A623">
        <v>5697</v>
      </c>
      <c r="B623" t="s">
        <v>1367</v>
      </c>
      <c r="C623" t="s">
        <v>669</v>
      </c>
      <c r="E623">
        <v>24</v>
      </c>
      <c r="F623" t="s">
        <v>8337</v>
      </c>
      <c r="G623" t="s">
        <v>188</v>
      </c>
      <c r="H623" t="str">
        <f>INDEX(referencias!$Q$1:$Q$34,MATCH('Registro de Frecuencias TV'!G623,referencias!$R$1:$R$34,0),1)</f>
        <v>Señal Colombia</v>
      </c>
      <c r="I623" t="s">
        <v>330</v>
      </c>
      <c r="J623" t="s">
        <v>8338</v>
      </c>
      <c r="K623">
        <v>30</v>
      </c>
      <c r="L623" t="str">
        <f t="shared" si="24"/>
        <v>El SantuarioAntioquiaSeñal Colombia30</v>
      </c>
      <c r="M623" t="str">
        <f t="shared" si="25"/>
        <v>El SantuarioAntioquiaSeñal Colombia</v>
      </c>
      <c r="N623" t="s">
        <v>1864</v>
      </c>
    </row>
    <row r="624" spans="1:14" x14ac:dyDescent="0.25">
      <c r="A624">
        <v>5697</v>
      </c>
      <c r="B624" t="s">
        <v>1367</v>
      </c>
      <c r="C624" t="s">
        <v>669</v>
      </c>
      <c r="E624">
        <v>12</v>
      </c>
      <c r="F624" t="s">
        <v>8339</v>
      </c>
      <c r="G624" t="s">
        <v>422</v>
      </c>
      <c r="H624" t="str">
        <f>INDEX(referencias!$Q$1:$Q$34,MATCH('Registro de Frecuencias TV'!G624,referencias!$R$1:$R$34,0),1)</f>
        <v>Teleantioquia</v>
      </c>
      <c r="I624" t="s">
        <v>8412</v>
      </c>
      <c r="J624" t="s">
        <v>8338</v>
      </c>
      <c r="K624">
        <v>12</v>
      </c>
      <c r="L624" t="str">
        <f t="shared" si="24"/>
        <v>El SantuarioAntioquiaTeleantioquia12</v>
      </c>
      <c r="M624" t="str">
        <f t="shared" si="25"/>
        <v>El SantuarioAntioquiaTeleantioquia</v>
      </c>
      <c r="N624" t="s">
        <v>1866</v>
      </c>
    </row>
    <row r="625" spans="1:14" x14ac:dyDescent="0.25">
      <c r="A625">
        <v>5697</v>
      </c>
      <c r="B625" t="s">
        <v>1367</v>
      </c>
      <c r="C625" t="s">
        <v>669</v>
      </c>
      <c r="E625">
        <v>9</v>
      </c>
      <c r="F625" t="s">
        <v>8341</v>
      </c>
      <c r="G625" t="s">
        <v>750</v>
      </c>
      <c r="H625" t="str">
        <f>INDEX(referencias!$Q$1:$Q$34,MATCH('Registro de Frecuencias TV'!G625,referencias!$R$1:$R$34,0),1)</f>
        <v>RCN TV S.A.</v>
      </c>
      <c r="I625" t="s">
        <v>330</v>
      </c>
      <c r="J625" t="s">
        <v>8338</v>
      </c>
      <c r="K625">
        <v>9</v>
      </c>
      <c r="L625" t="str">
        <f t="shared" si="24"/>
        <v>El SantuarioAntioquiaRCN TV S.A.9</v>
      </c>
      <c r="M625" t="str">
        <f t="shared" si="25"/>
        <v>El SantuarioAntioquiaRCN TV S.A.</v>
      </c>
      <c r="N625" t="s">
        <v>1868</v>
      </c>
    </row>
    <row r="626" spans="1:14" x14ac:dyDescent="0.25">
      <c r="A626">
        <v>5697</v>
      </c>
      <c r="B626" t="s">
        <v>1367</v>
      </c>
      <c r="C626" t="s">
        <v>669</v>
      </c>
      <c r="E626">
        <v>7</v>
      </c>
      <c r="F626" t="s">
        <v>8341</v>
      </c>
      <c r="G626" t="s">
        <v>723</v>
      </c>
      <c r="H626" t="str">
        <f>INDEX(referencias!$Q$1:$Q$34,MATCH('Registro de Frecuencias TV'!G626,referencias!$R$1:$R$34,0),1)</f>
        <v>Caracol TV S.A.</v>
      </c>
      <c r="I626" t="s">
        <v>330</v>
      </c>
      <c r="J626" t="s">
        <v>8338</v>
      </c>
      <c r="K626">
        <v>7</v>
      </c>
      <c r="L626" t="str">
        <f t="shared" si="24"/>
        <v>El SantuarioAntioquiaCaracol TV S.A.7</v>
      </c>
      <c r="M626" t="str">
        <f t="shared" si="25"/>
        <v>El SantuarioAntioquiaCaracol TV S.A.</v>
      </c>
      <c r="N626" t="s">
        <v>1870</v>
      </c>
    </row>
    <row r="627" spans="1:14" x14ac:dyDescent="0.25">
      <c r="A627">
        <v>5736</v>
      </c>
      <c r="B627" t="s">
        <v>475</v>
      </c>
      <c r="C627" t="s">
        <v>669</v>
      </c>
      <c r="E627">
        <v>42</v>
      </c>
      <c r="F627" t="s">
        <v>8337</v>
      </c>
      <c r="G627" t="s">
        <v>420</v>
      </c>
      <c r="H627" t="str">
        <f>INDEX(referencias!$Q$1:$Q$34,MATCH('Registro de Frecuencias TV'!G627,referencias!$R$1:$R$34,0),1)</f>
        <v>Canal Uno</v>
      </c>
      <c r="I627" t="s">
        <v>290</v>
      </c>
      <c r="J627" t="s">
        <v>8338</v>
      </c>
      <c r="K627">
        <v>42</v>
      </c>
      <c r="L627" t="str">
        <f t="shared" si="24"/>
        <v>SegoviaAntioquiaCanal Uno42</v>
      </c>
      <c r="M627" t="str">
        <f t="shared" si="25"/>
        <v>SegoviaAntioquiaCanal Uno</v>
      </c>
      <c r="N627" t="s">
        <v>1872</v>
      </c>
    </row>
    <row r="628" spans="1:14" x14ac:dyDescent="0.25">
      <c r="A628">
        <v>5736</v>
      </c>
      <c r="B628" t="s">
        <v>475</v>
      </c>
      <c r="C628" t="s">
        <v>669</v>
      </c>
      <c r="E628">
        <v>44</v>
      </c>
      <c r="F628" t="s">
        <v>8337</v>
      </c>
      <c r="G628" t="s">
        <v>703</v>
      </c>
      <c r="H628" t="str">
        <f>INDEX(referencias!$Q$1:$Q$34,MATCH('Registro de Frecuencias TV'!G628,referencias!$R$1:$R$34,0),1)</f>
        <v>C.Institucional</v>
      </c>
      <c r="I628" t="s">
        <v>290</v>
      </c>
      <c r="J628" t="s">
        <v>8338</v>
      </c>
      <c r="K628">
        <v>44</v>
      </c>
      <c r="L628" t="str">
        <f t="shared" si="24"/>
        <v>SegoviaAntioquiaC.Institucional44</v>
      </c>
      <c r="M628" t="str">
        <f t="shared" si="25"/>
        <v>SegoviaAntioquiaC.Institucional</v>
      </c>
      <c r="N628" t="s">
        <v>1874</v>
      </c>
    </row>
    <row r="629" spans="1:14" x14ac:dyDescent="0.25">
      <c r="A629">
        <v>5736</v>
      </c>
      <c r="B629" t="s">
        <v>475</v>
      </c>
      <c r="C629" t="s">
        <v>669</v>
      </c>
      <c r="E629">
        <v>48</v>
      </c>
      <c r="F629" t="s">
        <v>8337</v>
      </c>
      <c r="G629" t="s">
        <v>188</v>
      </c>
      <c r="H629" t="str">
        <f>INDEX(referencias!$Q$1:$Q$34,MATCH('Registro de Frecuencias TV'!G629,referencias!$R$1:$R$34,0),1)</f>
        <v>Señal Colombia</v>
      </c>
      <c r="I629" t="s">
        <v>290</v>
      </c>
      <c r="J629" t="s">
        <v>8338</v>
      </c>
      <c r="K629">
        <v>48</v>
      </c>
      <c r="L629" t="str">
        <f t="shared" si="24"/>
        <v>SegoviaAntioquiaSeñal Colombia48</v>
      </c>
      <c r="M629" t="str">
        <f t="shared" si="25"/>
        <v>SegoviaAntioquiaSeñal Colombia</v>
      </c>
      <c r="N629" t="s">
        <v>1876</v>
      </c>
    </row>
    <row r="630" spans="1:14" x14ac:dyDescent="0.25">
      <c r="A630">
        <v>5736</v>
      </c>
      <c r="B630" t="s">
        <v>475</v>
      </c>
      <c r="C630" t="s">
        <v>669</v>
      </c>
      <c r="E630">
        <v>11</v>
      </c>
      <c r="F630" t="s">
        <v>8339</v>
      </c>
      <c r="G630" t="s">
        <v>422</v>
      </c>
      <c r="H630" t="str">
        <f>INDEX(referencias!$Q$1:$Q$34,MATCH('Registro de Frecuencias TV'!G630,referencias!$R$1:$R$34,0),1)</f>
        <v>Teleantioquia</v>
      </c>
      <c r="I630" t="s">
        <v>475</v>
      </c>
      <c r="J630" t="s">
        <v>8338</v>
      </c>
      <c r="K630">
        <v>11</v>
      </c>
      <c r="L630" t="str">
        <f t="shared" si="24"/>
        <v>SegoviaAntioquiaTeleantioquia11</v>
      </c>
      <c r="M630" t="str">
        <f t="shared" si="25"/>
        <v>SegoviaAntioquiaTeleantioquia</v>
      </c>
      <c r="N630" t="s">
        <v>1878</v>
      </c>
    </row>
    <row r="631" spans="1:14" x14ac:dyDescent="0.25">
      <c r="A631">
        <v>5736</v>
      </c>
      <c r="B631" t="s">
        <v>475</v>
      </c>
      <c r="C631" t="s">
        <v>669</v>
      </c>
      <c r="E631">
        <v>11</v>
      </c>
      <c r="F631" t="s">
        <v>8339</v>
      </c>
      <c r="G631" t="s">
        <v>422</v>
      </c>
      <c r="H631" t="str">
        <f>INDEX(referencias!$Q$1:$Q$34,MATCH('Registro de Frecuencias TV'!G631,referencias!$R$1:$R$34,0),1)</f>
        <v>Teleantioquia</v>
      </c>
      <c r="I631" t="s">
        <v>476</v>
      </c>
      <c r="J631" t="s">
        <v>8338</v>
      </c>
      <c r="K631">
        <v>11</v>
      </c>
      <c r="L631" t="str">
        <f t="shared" si="24"/>
        <v>SegoviaAntioquiaTeleantioquia11</v>
      </c>
      <c r="M631" t="str">
        <f t="shared" si="25"/>
        <v>SegoviaAntioquiaTeleantioquia</v>
      </c>
      <c r="N631" t="s">
        <v>1878</v>
      </c>
    </row>
    <row r="632" spans="1:14" x14ac:dyDescent="0.25">
      <c r="A632">
        <v>5736</v>
      </c>
      <c r="B632" t="s">
        <v>475</v>
      </c>
      <c r="C632" t="s">
        <v>669</v>
      </c>
      <c r="E632">
        <v>40</v>
      </c>
      <c r="F632" t="s">
        <v>8341</v>
      </c>
      <c r="G632" t="s">
        <v>750</v>
      </c>
      <c r="H632" t="str">
        <f>INDEX(referencias!$Q$1:$Q$34,MATCH('Registro de Frecuencias TV'!G632,referencias!$R$1:$R$34,0),1)</f>
        <v>RCN TV S.A.</v>
      </c>
      <c r="I632" t="s">
        <v>513</v>
      </c>
      <c r="J632" t="s">
        <v>8338</v>
      </c>
      <c r="K632">
        <v>40</v>
      </c>
      <c r="L632" t="str">
        <f t="shared" si="24"/>
        <v>SegoviaAntioquiaRCN TV S.A.40</v>
      </c>
      <c r="M632" t="str">
        <f t="shared" si="25"/>
        <v>SegoviaAntioquiaRCN TV S.A.</v>
      </c>
      <c r="N632" t="s">
        <v>1879</v>
      </c>
    </row>
    <row r="633" spans="1:14" x14ac:dyDescent="0.25">
      <c r="A633">
        <v>5736</v>
      </c>
      <c r="B633" t="s">
        <v>475</v>
      </c>
      <c r="C633" t="s">
        <v>669</v>
      </c>
      <c r="E633">
        <v>36</v>
      </c>
      <c r="F633" t="s">
        <v>8341</v>
      </c>
      <c r="G633" t="s">
        <v>723</v>
      </c>
      <c r="H633" t="str">
        <f>INDEX(referencias!$Q$1:$Q$34,MATCH('Registro de Frecuencias TV'!G633,referencias!$R$1:$R$34,0),1)</f>
        <v>Caracol TV S.A.</v>
      </c>
      <c r="I633" t="s">
        <v>513</v>
      </c>
      <c r="J633" t="s">
        <v>8338</v>
      </c>
      <c r="K633">
        <v>36</v>
      </c>
      <c r="L633" t="str">
        <f t="shared" si="24"/>
        <v>SegoviaAntioquiaCaracol TV S.A.36</v>
      </c>
      <c r="M633" t="str">
        <f t="shared" si="25"/>
        <v>SegoviaAntioquiaCaracol TV S.A.</v>
      </c>
      <c r="N633" t="s">
        <v>1881</v>
      </c>
    </row>
    <row r="634" spans="1:14" x14ac:dyDescent="0.25">
      <c r="A634">
        <v>5756</v>
      </c>
      <c r="B634" t="s">
        <v>2438</v>
      </c>
      <c r="C634" t="s">
        <v>669</v>
      </c>
      <c r="E634">
        <v>24</v>
      </c>
      <c r="F634" t="s">
        <v>8337</v>
      </c>
      <c r="G634" t="s">
        <v>420</v>
      </c>
      <c r="H634" t="str">
        <f>INDEX(referencias!$Q$1:$Q$34,MATCH('Registro de Frecuencias TV'!G634,referencias!$R$1:$R$34,0),1)</f>
        <v>Canal Uno</v>
      </c>
      <c r="I634" t="s">
        <v>388</v>
      </c>
      <c r="J634" t="s">
        <v>8338</v>
      </c>
      <c r="K634">
        <v>24</v>
      </c>
      <c r="L634" t="str">
        <f t="shared" si="24"/>
        <v>SonsonAntioquiaCanal Uno24</v>
      </c>
      <c r="M634" t="str">
        <f t="shared" si="25"/>
        <v>SonsonAntioquiaCanal Uno</v>
      </c>
      <c r="N634" t="s">
        <v>1883</v>
      </c>
    </row>
    <row r="635" spans="1:14" x14ac:dyDescent="0.25">
      <c r="A635">
        <v>5756</v>
      </c>
      <c r="B635" t="s">
        <v>2438</v>
      </c>
      <c r="C635" t="s">
        <v>669</v>
      </c>
      <c r="E635">
        <v>26</v>
      </c>
      <c r="F635" t="s">
        <v>8337</v>
      </c>
      <c r="G635" t="s">
        <v>703</v>
      </c>
      <c r="H635" t="str">
        <f>INDEX(referencias!$Q$1:$Q$34,MATCH('Registro de Frecuencias TV'!G635,referencias!$R$1:$R$34,0),1)</f>
        <v>C.Institucional</v>
      </c>
      <c r="I635" t="s">
        <v>388</v>
      </c>
      <c r="J635" t="s">
        <v>8338</v>
      </c>
      <c r="K635">
        <v>26</v>
      </c>
      <c r="L635" t="str">
        <f t="shared" si="24"/>
        <v>SonsonAntioquiaC.Institucional26</v>
      </c>
      <c r="M635" t="str">
        <f t="shared" si="25"/>
        <v>SonsonAntioquiaC.Institucional</v>
      </c>
      <c r="N635" t="s">
        <v>1885</v>
      </c>
    </row>
    <row r="636" spans="1:14" x14ac:dyDescent="0.25">
      <c r="A636">
        <v>5756</v>
      </c>
      <c r="B636" t="s">
        <v>2438</v>
      </c>
      <c r="C636" t="s">
        <v>669</v>
      </c>
      <c r="E636">
        <v>30</v>
      </c>
      <c r="F636" t="s">
        <v>8337</v>
      </c>
      <c r="G636" t="s">
        <v>188</v>
      </c>
      <c r="H636" t="str">
        <f>INDEX(referencias!$Q$1:$Q$34,MATCH('Registro de Frecuencias TV'!G636,referencias!$R$1:$R$34,0),1)</f>
        <v>Señal Colombia</v>
      </c>
      <c r="I636" t="s">
        <v>388</v>
      </c>
      <c r="J636" t="s">
        <v>8338</v>
      </c>
      <c r="K636">
        <v>30</v>
      </c>
      <c r="L636" t="str">
        <f t="shared" si="24"/>
        <v>SonsonAntioquiaSeñal Colombia30</v>
      </c>
      <c r="M636" t="str">
        <f t="shared" si="25"/>
        <v>SonsonAntioquiaSeñal Colombia</v>
      </c>
      <c r="N636" t="s">
        <v>1887</v>
      </c>
    </row>
    <row r="637" spans="1:14" x14ac:dyDescent="0.25">
      <c r="A637">
        <v>5756</v>
      </c>
      <c r="B637" t="s">
        <v>2438</v>
      </c>
      <c r="C637" t="s">
        <v>669</v>
      </c>
      <c r="E637">
        <v>12</v>
      </c>
      <c r="F637" t="s">
        <v>8339</v>
      </c>
      <c r="G637" t="s">
        <v>422</v>
      </c>
      <c r="H637" t="str">
        <f>INDEX(referencias!$Q$1:$Q$34,MATCH('Registro de Frecuencias TV'!G637,referencias!$R$1:$R$34,0),1)</f>
        <v>Teleantioquia</v>
      </c>
      <c r="I637" t="s">
        <v>388</v>
      </c>
      <c r="J637" t="s">
        <v>8338</v>
      </c>
      <c r="K637">
        <v>12</v>
      </c>
      <c r="L637" t="str">
        <f t="shared" si="24"/>
        <v>SonsonAntioquiaTeleantioquia12</v>
      </c>
      <c r="M637" t="str">
        <f t="shared" si="25"/>
        <v>SonsonAntioquiaTeleantioquia</v>
      </c>
      <c r="N637" t="s">
        <v>1889</v>
      </c>
    </row>
    <row r="638" spans="1:14" x14ac:dyDescent="0.25">
      <c r="A638">
        <v>5756</v>
      </c>
      <c r="B638" t="s">
        <v>2438</v>
      </c>
      <c r="C638" t="s">
        <v>669</v>
      </c>
      <c r="E638">
        <v>12</v>
      </c>
      <c r="F638" t="s">
        <v>8339</v>
      </c>
      <c r="G638" t="s">
        <v>422</v>
      </c>
      <c r="H638" t="str">
        <f>INDEX(referencias!$Q$1:$Q$34,MATCH('Registro de Frecuencias TV'!G638,referencias!$R$1:$R$34,0),1)</f>
        <v>Teleantioquia</v>
      </c>
      <c r="I638" t="s">
        <v>8413</v>
      </c>
      <c r="J638" t="s">
        <v>8338</v>
      </c>
      <c r="K638">
        <v>12</v>
      </c>
      <c r="L638" t="str">
        <f t="shared" si="24"/>
        <v>SonsonAntioquiaTeleantioquia12</v>
      </c>
      <c r="M638" t="str">
        <f t="shared" si="25"/>
        <v>SonsonAntioquiaTeleantioquia</v>
      </c>
      <c r="N638" t="s">
        <v>1889</v>
      </c>
    </row>
    <row r="639" spans="1:14" x14ac:dyDescent="0.25">
      <c r="A639">
        <v>5756</v>
      </c>
      <c r="B639" t="s">
        <v>2438</v>
      </c>
      <c r="C639" t="s">
        <v>669</v>
      </c>
      <c r="E639">
        <v>50</v>
      </c>
      <c r="F639" t="s">
        <v>8341</v>
      </c>
      <c r="G639" t="s">
        <v>750</v>
      </c>
      <c r="H639" t="str">
        <f>INDEX(referencias!$Q$1:$Q$34,MATCH('Registro de Frecuencias TV'!G639,referencias!$R$1:$R$34,0),1)</f>
        <v>RCN TV S.A.</v>
      </c>
      <c r="I639" t="s">
        <v>388</v>
      </c>
      <c r="J639" t="s">
        <v>8338</v>
      </c>
      <c r="K639">
        <v>50</v>
      </c>
      <c r="L639" t="str">
        <f t="shared" si="24"/>
        <v>SonsonAntioquiaRCN TV S.A.50</v>
      </c>
      <c r="M639" t="str">
        <f t="shared" si="25"/>
        <v>SonsonAntioquiaRCN TV S.A.</v>
      </c>
      <c r="N639" t="s">
        <v>1890</v>
      </c>
    </row>
    <row r="640" spans="1:14" x14ac:dyDescent="0.25">
      <c r="A640">
        <v>5756</v>
      </c>
      <c r="B640" t="s">
        <v>2438</v>
      </c>
      <c r="C640" t="s">
        <v>669</v>
      </c>
      <c r="E640">
        <v>48</v>
      </c>
      <c r="F640" t="s">
        <v>8341</v>
      </c>
      <c r="G640" t="s">
        <v>723</v>
      </c>
      <c r="H640" t="str">
        <f>INDEX(referencias!$Q$1:$Q$34,MATCH('Registro de Frecuencias TV'!G640,referencias!$R$1:$R$34,0),1)</f>
        <v>Caracol TV S.A.</v>
      </c>
      <c r="I640" t="s">
        <v>388</v>
      </c>
      <c r="J640" t="s">
        <v>8338</v>
      </c>
      <c r="K640">
        <v>48</v>
      </c>
      <c r="L640" t="str">
        <f t="shared" si="24"/>
        <v>SonsonAntioquiaCaracol TV S.A.48</v>
      </c>
      <c r="M640" t="str">
        <f t="shared" si="25"/>
        <v>SonsonAntioquiaCaracol TV S.A.</v>
      </c>
      <c r="N640" t="s">
        <v>1892</v>
      </c>
    </row>
    <row r="641" spans="1:14" x14ac:dyDescent="0.25">
      <c r="A641">
        <v>5761</v>
      </c>
      <c r="B641" t="s">
        <v>2440</v>
      </c>
      <c r="C641" t="s">
        <v>669</v>
      </c>
      <c r="E641">
        <v>4</v>
      </c>
      <c r="F641" t="s">
        <v>8337</v>
      </c>
      <c r="G641" t="s">
        <v>420</v>
      </c>
      <c r="H641" t="str">
        <f>INDEX(referencias!$Q$1:$Q$34,MATCH('Registro de Frecuencias TV'!G641,referencias!$R$1:$R$34,0),1)</f>
        <v>Canal Uno</v>
      </c>
      <c r="I641" t="s">
        <v>330</v>
      </c>
      <c r="J641" t="s">
        <v>8338</v>
      </c>
      <c r="K641">
        <v>4</v>
      </c>
      <c r="L641" t="str">
        <f t="shared" si="24"/>
        <v>SopetránAntioquiaCanal Uno4</v>
      </c>
      <c r="M641" t="str">
        <f t="shared" si="25"/>
        <v>SopetránAntioquiaCanal Uno</v>
      </c>
      <c r="N641" t="s">
        <v>1894</v>
      </c>
    </row>
    <row r="642" spans="1:14" x14ac:dyDescent="0.25">
      <c r="A642">
        <v>5761</v>
      </c>
      <c r="B642" t="s">
        <v>2440</v>
      </c>
      <c r="C642" t="s">
        <v>669</v>
      </c>
      <c r="E642">
        <v>13</v>
      </c>
      <c r="F642" t="s">
        <v>8337</v>
      </c>
      <c r="G642" t="s">
        <v>703</v>
      </c>
      <c r="H642" t="str">
        <f>INDEX(referencias!$Q$1:$Q$34,MATCH('Registro de Frecuencias TV'!G642,referencias!$R$1:$R$34,0),1)</f>
        <v>C.Institucional</v>
      </c>
      <c r="I642" t="s">
        <v>330</v>
      </c>
      <c r="J642" t="s">
        <v>8338</v>
      </c>
      <c r="K642">
        <v>13</v>
      </c>
      <c r="L642" t="str">
        <f t="shared" si="24"/>
        <v>SopetránAntioquiaC.Institucional13</v>
      </c>
      <c r="M642" t="str">
        <f t="shared" si="25"/>
        <v>SopetránAntioquiaC.Institucional</v>
      </c>
      <c r="N642" t="s">
        <v>1896</v>
      </c>
    </row>
    <row r="643" spans="1:14" x14ac:dyDescent="0.25">
      <c r="A643">
        <v>5761</v>
      </c>
      <c r="B643" t="s">
        <v>2440</v>
      </c>
      <c r="C643" t="s">
        <v>669</v>
      </c>
      <c r="E643">
        <v>24</v>
      </c>
      <c r="F643" t="s">
        <v>8337</v>
      </c>
      <c r="G643" t="s">
        <v>188</v>
      </c>
      <c r="H643" t="str">
        <f>INDEX(referencias!$Q$1:$Q$34,MATCH('Registro de Frecuencias TV'!G643,referencias!$R$1:$R$34,0),1)</f>
        <v>Señal Colombia</v>
      </c>
      <c r="I643" t="s">
        <v>330</v>
      </c>
      <c r="J643" t="s">
        <v>8338</v>
      </c>
      <c r="K643">
        <v>24</v>
      </c>
      <c r="L643" t="str">
        <f t="shared" ref="L643:L706" si="26">_xlfn.CONCAT(TRIM(B643),TRIM(C643),TRIM(H643),TRIM(K643))</f>
        <v>SopetránAntioquiaSeñal Colombia24</v>
      </c>
      <c r="M643" t="str">
        <f t="shared" ref="M643:M706" si="27">_xlfn.CONCAT(TRIM(B643),TRIM(C643),TRIM(H643))</f>
        <v>SopetránAntioquiaSeñal Colombia</v>
      </c>
      <c r="N643" t="s">
        <v>1898</v>
      </c>
    </row>
    <row r="644" spans="1:14" x14ac:dyDescent="0.25">
      <c r="A644">
        <v>5761</v>
      </c>
      <c r="B644" t="s">
        <v>2440</v>
      </c>
      <c r="C644" t="s">
        <v>669</v>
      </c>
      <c r="E644">
        <v>5</v>
      </c>
      <c r="F644" t="s">
        <v>8339</v>
      </c>
      <c r="G644" t="s">
        <v>422</v>
      </c>
      <c r="H644" t="str">
        <f>INDEX(referencias!$Q$1:$Q$34,MATCH('Registro de Frecuencias TV'!G644,referencias!$R$1:$R$34,0),1)</f>
        <v>Teleantioquia</v>
      </c>
      <c r="I644" t="s">
        <v>8340</v>
      </c>
      <c r="J644" t="s">
        <v>8338</v>
      </c>
      <c r="K644">
        <v>5</v>
      </c>
      <c r="L644" t="str">
        <f t="shared" si="26"/>
        <v>SopetránAntioquiaTeleantioquia5</v>
      </c>
      <c r="M644" t="str">
        <f t="shared" si="27"/>
        <v>SopetránAntioquiaTeleantioquia</v>
      </c>
      <c r="N644" t="s">
        <v>1900</v>
      </c>
    </row>
    <row r="645" spans="1:14" x14ac:dyDescent="0.25">
      <c r="A645">
        <v>5761</v>
      </c>
      <c r="B645" t="s">
        <v>2440</v>
      </c>
      <c r="C645" t="s">
        <v>669</v>
      </c>
      <c r="E645">
        <v>9</v>
      </c>
      <c r="F645" t="s">
        <v>8341</v>
      </c>
      <c r="G645" t="s">
        <v>750</v>
      </c>
      <c r="H645" t="str">
        <f>INDEX(referencias!$Q$1:$Q$34,MATCH('Registro de Frecuencias TV'!G645,referencias!$R$1:$R$34,0),1)</f>
        <v>RCN TV S.A.</v>
      </c>
      <c r="I645" t="s">
        <v>330</v>
      </c>
      <c r="J645" t="s">
        <v>8338</v>
      </c>
      <c r="K645">
        <v>9</v>
      </c>
      <c r="L645" t="str">
        <f t="shared" si="26"/>
        <v>SopetránAntioquiaRCN TV S.A.9</v>
      </c>
      <c r="M645" t="str">
        <f t="shared" si="27"/>
        <v>SopetránAntioquiaRCN TV S.A.</v>
      </c>
      <c r="N645" t="s">
        <v>1901</v>
      </c>
    </row>
    <row r="646" spans="1:14" x14ac:dyDescent="0.25">
      <c r="A646">
        <v>5761</v>
      </c>
      <c r="B646" t="s">
        <v>2440</v>
      </c>
      <c r="C646" t="s">
        <v>669</v>
      </c>
      <c r="E646">
        <v>7</v>
      </c>
      <c r="F646" t="s">
        <v>8341</v>
      </c>
      <c r="G646" t="s">
        <v>723</v>
      </c>
      <c r="H646" t="str">
        <f>INDEX(referencias!$Q$1:$Q$34,MATCH('Registro de Frecuencias TV'!G646,referencias!$R$1:$R$34,0),1)</f>
        <v>Caracol TV S.A.</v>
      </c>
      <c r="I646" t="s">
        <v>330</v>
      </c>
      <c r="J646" t="s">
        <v>8338</v>
      </c>
      <c r="K646">
        <v>7</v>
      </c>
      <c r="L646" t="str">
        <f t="shared" si="26"/>
        <v>SopetránAntioquiaCaracol TV S.A.7</v>
      </c>
      <c r="M646" t="str">
        <f t="shared" si="27"/>
        <v>SopetránAntioquiaCaracol TV S.A.</v>
      </c>
      <c r="N646" t="s">
        <v>1903</v>
      </c>
    </row>
    <row r="647" spans="1:14" x14ac:dyDescent="0.25">
      <c r="A647">
        <v>5789</v>
      </c>
      <c r="B647" t="s">
        <v>392</v>
      </c>
      <c r="C647" t="s">
        <v>669</v>
      </c>
      <c r="E647">
        <v>24</v>
      </c>
      <c r="F647" t="s">
        <v>8337</v>
      </c>
      <c r="G647" t="s">
        <v>420</v>
      </c>
      <c r="H647" t="str">
        <f>INDEX(referencias!$Q$1:$Q$34,MATCH('Registro de Frecuencias TV'!G647,referencias!$R$1:$R$34,0),1)</f>
        <v>Canal Uno</v>
      </c>
      <c r="I647" t="s">
        <v>392</v>
      </c>
      <c r="J647" t="s">
        <v>8338</v>
      </c>
      <c r="K647">
        <v>24</v>
      </c>
      <c r="L647" t="str">
        <f t="shared" si="26"/>
        <v>TámesisAntioquiaCanal Uno24</v>
      </c>
      <c r="M647" t="str">
        <f t="shared" si="27"/>
        <v>TámesisAntioquiaCanal Uno</v>
      </c>
      <c r="N647" t="s">
        <v>1905</v>
      </c>
    </row>
    <row r="648" spans="1:14" x14ac:dyDescent="0.25">
      <c r="A648">
        <v>5789</v>
      </c>
      <c r="B648" t="s">
        <v>392</v>
      </c>
      <c r="C648" t="s">
        <v>669</v>
      </c>
      <c r="E648">
        <v>26</v>
      </c>
      <c r="F648" t="s">
        <v>8337</v>
      </c>
      <c r="G648" t="s">
        <v>703</v>
      </c>
      <c r="H648" t="str">
        <f>INDEX(referencias!$Q$1:$Q$34,MATCH('Registro de Frecuencias TV'!G648,referencias!$R$1:$R$34,0),1)</f>
        <v>C.Institucional</v>
      </c>
      <c r="I648" t="s">
        <v>392</v>
      </c>
      <c r="J648" t="s">
        <v>8338</v>
      </c>
      <c r="K648">
        <v>26</v>
      </c>
      <c r="L648" t="str">
        <f t="shared" si="26"/>
        <v>TámesisAntioquiaC.Institucional26</v>
      </c>
      <c r="M648" t="str">
        <f t="shared" si="27"/>
        <v>TámesisAntioquiaC.Institucional</v>
      </c>
      <c r="N648" t="s">
        <v>1907</v>
      </c>
    </row>
    <row r="649" spans="1:14" x14ac:dyDescent="0.25">
      <c r="A649">
        <v>5789</v>
      </c>
      <c r="B649" t="s">
        <v>392</v>
      </c>
      <c r="C649" t="s">
        <v>669</v>
      </c>
      <c r="E649">
        <v>30</v>
      </c>
      <c r="F649" t="s">
        <v>8337</v>
      </c>
      <c r="G649" t="s">
        <v>188</v>
      </c>
      <c r="H649" t="str">
        <f>INDEX(referencias!$Q$1:$Q$34,MATCH('Registro de Frecuencias TV'!G649,referencias!$R$1:$R$34,0),1)</f>
        <v>Señal Colombia</v>
      </c>
      <c r="I649" t="s">
        <v>392</v>
      </c>
      <c r="J649" t="s">
        <v>8338</v>
      </c>
      <c r="K649">
        <v>30</v>
      </c>
      <c r="L649" t="str">
        <f t="shared" si="26"/>
        <v>TámesisAntioquiaSeñal Colombia30</v>
      </c>
      <c r="M649" t="str">
        <f t="shared" si="27"/>
        <v>TámesisAntioquiaSeñal Colombia</v>
      </c>
      <c r="N649" t="s">
        <v>1908</v>
      </c>
    </row>
    <row r="650" spans="1:14" x14ac:dyDescent="0.25">
      <c r="A650">
        <v>5789</v>
      </c>
      <c r="B650" t="s">
        <v>392</v>
      </c>
      <c r="C650" t="s">
        <v>669</v>
      </c>
      <c r="E650">
        <v>5</v>
      </c>
      <c r="F650" t="s">
        <v>8339</v>
      </c>
      <c r="G650" t="s">
        <v>422</v>
      </c>
      <c r="H650" t="str">
        <f>INDEX(referencias!$Q$1:$Q$34,MATCH('Registro de Frecuencias TV'!G650,referencias!$R$1:$R$34,0),1)</f>
        <v>Teleantioquia</v>
      </c>
      <c r="I650" t="s">
        <v>392</v>
      </c>
      <c r="J650" t="s">
        <v>8338</v>
      </c>
      <c r="K650">
        <v>5</v>
      </c>
      <c r="L650" t="str">
        <f t="shared" si="26"/>
        <v>TámesisAntioquiaTeleantioquia5</v>
      </c>
      <c r="M650" t="str">
        <f t="shared" si="27"/>
        <v>TámesisAntioquiaTeleantioquia</v>
      </c>
      <c r="N650" t="s">
        <v>1910</v>
      </c>
    </row>
    <row r="651" spans="1:14" x14ac:dyDescent="0.25">
      <c r="A651">
        <v>5789</v>
      </c>
      <c r="B651" t="s">
        <v>392</v>
      </c>
      <c r="C651" t="s">
        <v>669</v>
      </c>
      <c r="E651">
        <v>5</v>
      </c>
      <c r="F651" t="s">
        <v>8339</v>
      </c>
      <c r="G651" t="s">
        <v>422</v>
      </c>
      <c r="H651" t="str">
        <f>INDEX(referencias!$Q$1:$Q$34,MATCH('Registro de Frecuencias TV'!G651,referencias!$R$1:$R$34,0),1)</f>
        <v>Teleantioquia</v>
      </c>
      <c r="I651" t="s">
        <v>485</v>
      </c>
      <c r="J651" t="s">
        <v>8338</v>
      </c>
      <c r="K651">
        <v>5</v>
      </c>
      <c r="L651" t="str">
        <f t="shared" si="26"/>
        <v>TámesisAntioquiaTeleantioquia5</v>
      </c>
      <c r="M651" t="str">
        <f t="shared" si="27"/>
        <v>TámesisAntioquiaTeleantioquia</v>
      </c>
      <c r="N651" t="s">
        <v>1910</v>
      </c>
    </row>
    <row r="652" spans="1:14" x14ac:dyDescent="0.25">
      <c r="A652">
        <v>5789</v>
      </c>
      <c r="B652" t="s">
        <v>392</v>
      </c>
      <c r="C652" t="s">
        <v>669</v>
      </c>
      <c r="E652">
        <v>9</v>
      </c>
      <c r="F652" t="s">
        <v>8341</v>
      </c>
      <c r="G652" t="s">
        <v>750</v>
      </c>
      <c r="H652" t="str">
        <f>INDEX(referencias!$Q$1:$Q$34,MATCH('Registro de Frecuencias TV'!G652,referencias!$R$1:$R$34,0),1)</f>
        <v>RCN TV S.A.</v>
      </c>
      <c r="I652" t="s">
        <v>330</v>
      </c>
      <c r="J652" t="s">
        <v>8338</v>
      </c>
      <c r="K652">
        <v>9</v>
      </c>
      <c r="L652" t="str">
        <f t="shared" si="26"/>
        <v>TámesisAntioquiaRCN TV S.A.9</v>
      </c>
      <c r="M652" t="str">
        <f t="shared" si="27"/>
        <v>TámesisAntioquiaRCN TV S.A.</v>
      </c>
      <c r="N652" t="s">
        <v>1912</v>
      </c>
    </row>
    <row r="653" spans="1:14" x14ac:dyDescent="0.25">
      <c r="A653">
        <v>5789</v>
      </c>
      <c r="B653" t="s">
        <v>392</v>
      </c>
      <c r="C653" t="s">
        <v>669</v>
      </c>
      <c r="E653">
        <v>7</v>
      </c>
      <c r="F653" t="s">
        <v>8341</v>
      </c>
      <c r="G653" t="s">
        <v>723</v>
      </c>
      <c r="H653" t="str">
        <f>INDEX(referencias!$Q$1:$Q$34,MATCH('Registro de Frecuencias TV'!G653,referencias!$R$1:$R$34,0),1)</f>
        <v>Caracol TV S.A.</v>
      </c>
      <c r="I653" t="s">
        <v>330</v>
      </c>
      <c r="J653" t="s">
        <v>8338</v>
      </c>
      <c r="K653">
        <v>7</v>
      </c>
      <c r="L653" t="str">
        <f t="shared" si="26"/>
        <v>TámesisAntioquiaCaracol TV S.A.7</v>
      </c>
      <c r="M653" t="str">
        <f t="shared" si="27"/>
        <v>TámesisAntioquiaCaracol TV S.A.</v>
      </c>
      <c r="N653" t="s">
        <v>1913</v>
      </c>
    </row>
    <row r="654" spans="1:14" x14ac:dyDescent="0.25">
      <c r="A654">
        <v>5790</v>
      </c>
      <c r="B654" t="s">
        <v>395</v>
      </c>
      <c r="C654" t="s">
        <v>669</v>
      </c>
      <c r="E654">
        <v>43</v>
      </c>
      <c r="F654" t="s">
        <v>8337</v>
      </c>
      <c r="G654" t="s">
        <v>420</v>
      </c>
      <c r="H654" t="str">
        <f>INDEX(referencias!$Q$1:$Q$34,MATCH('Registro de Frecuencias TV'!G654,referencias!$R$1:$R$34,0),1)</f>
        <v>Canal Uno</v>
      </c>
      <c r="I654" t="s">
        <v>395</v>
      </c>
      <c r="J654" t="s">
        <v>8338</v>
      </c>
      <c r="K654">
        <v>43</v>
      </c>
      <c r="L654" t="str">
        <f t="shared" si="26"/>
        <v>TarazáAntioquiaCanal Uno43</v>
      </c>
      <c r="M654" t="str">
        <f t="shared" si="27"/>
        <v>TarazáAntioquiaCanal Uno</v>
      </c>
      <c r="N654" t="s">
        <v>1915</v>
      </c>
    </row>
    <row r="655" spans="1:14" x14ac:dyDescent="0.25">
      <c r="A655">
        <v>5790</v>
      </c>
      <c r="B655" t="s">
        <v>395</v>
      </c>
      <c r="C655" t="s">
        <v>669</v>
      </c>
      <c r="E655">
        <v>45</v>
      </c>
      <c r="F655" t="s">
        <v>8337</v>
      </c>
      <c r="G655" t="s">
        <v>703</v>
      </c>
      <c r="H655" t="str">
        <f>INDEX(referencias!$Q$1:$Q$34,MATCH('Registro de Frecuencias TV'!G655,referencias!$R$1:$R$34,0),1)</f>
        <v>C.Institucional</v>
      </c>
      <c r="I655" t="s">
        <v>395</v>
      </c>
      <c r="J655" t="s">
        <v>8338</v>
      </c>
      <c r="K655">
        <v>45</v>
      </c>
      <c r="L655" t="str">
        <f t="shared" si="26"/>
        <v>TarazáAntioquiaC.Institucional45</v>
      </c>
      <c r="M655" t="str">
        <f t="shared" si="27"/>
        <v>TarazáAntioquiaC.Institucional</v>
      </c>
      <c r="N655" t="s">
        <v>1917</v>
      </c>
    </row>
    <row r="656" spans="1:14" x14ac:dyDescent="0.25">
      <c r="A656">
        <v>5790</v>
      </c>
      <c r="B656" t="s">
        <v>395</v>
      </c>
      <c r="C656" t="s">
        <v>669</v>
      </c>
      <c r="E656">
        <v>47</v>
      </c>
      <c r="F656" t="s">
        <v>8337</v>
      </c>
      <c r="G656" t="s">
        <v>188</v>
      </c>
      <c r="H656" t="str">
        <f>INDEX(referencias!$Q$1:$Q$34,MATCH('Registro de Frecuencias TV'!G656,referencias!$R$1:$R$34,0),1)</f>
        <v>Señal Colombia</v>
      </c>
      <c r="I656" t="s">
        <v>395</v>
      </c>
      <c r="J656" t="s">
        <v>8338</v>
      </c>
      <c r="K656">
        <v>47</v>
      </c>
      <c r="L656" t="str">
        <f t="shared" si="26"/>
        <v>TarazáAntioquiaSeñal Colombia47</v>
      </c>
      <c r="M656" t="str">
        <f t="shared" si="27"/>
        <v>TarazáAntioquiaSeñal Colombia</v>
      </c>
      <c r="N656" t="s">
        <v>1919</v>
      </c>
    </row>
    <row r="657" spans="1:14" x14ac:dyDescent="0.25">
      <c r="A657">
        <v>5790</v>
      </c>
      <c r="B657" t="s">
        <v>395</v>
      </c>
      <c r="C657" t="s">
        <v>669</v>
      </c>
      <c r="E657">
        <v>11</v>
      </c>
      <c r="F657" t="s">
        <v>8339</v>
      </c>
      <c r="G657" t="s">
        <v>422</v>
      </c>
      <c r="H657" t="str">
        <f>INDEX(referencias!$Q$1:$Q$34,MATCH('Registro de Frecuencias TV'!G657,referencias!$R$1:$R$34,0),1)</f>
        <v>Teleantioquia</v>
      </c>
      <c r="I657" t="s">
        <v>8414</v>
      </c>
      <c r="J657" t="s">
        <v>8338</v>
      </c>
      <c r="K657">
        <v>11</v>
      </c>
      <c r="L657" t="str">
        <f t="shared" si="26"/>
        <v>TarazáAntioquiaTeleantioquia11</v>
      </c>
      <c r="M657" t="str">
        <f t="shared" si="27"/>
        <v>TarazáAntioquiaTeleantioquia</v>
      </c>
      <c r="N657" t="s">
        <v>1921</v>
      </c>
    </row>
    <row r="658" spans="1:14" x14ac:dyDescent="0.25">
      <c r="A658">
        <v>5790</v>
      </c>
      <c r="B658" t="s">
        <v>395</v>
      </c>
      <c r="C658" t="s">
        <v>669</v>
      </c>
      <c r="E658">
        <v>23</v>
      </c>
      <c r="F658" t="s">
        <v>8341</v>
      </c>
      <c r="G658" t="s">
        <v>750</v>
      </c>
      <c r="H658" t="str">
        <f>INDEX(referencias!$Q$1:$Q$34,MATCH('Registro de Frecuencias TV'!G658,referencias!$R$1:$R$34,0),1)</f>
        <v>RCN TV S.A.</v>
      </c>
      <c r="I658" t="s">
        <v>395</v>
      </c>
      <c r="J658" t="s">
        <v>8338</v>
      </c>
      <c r="K658">
        <v>23</v>
      </c>
      <c r="L658" t="str">
        <f t="shared" si="26"/>
        <v>TarazáAntioquiaRCN TV S.A.23</v>
      </c>
      <c r="M658" t="str">
        <f t="shared" si="27"/>
        <v>TarazáAntioquiaRCN TV S.A.</v>
      </c>
      <c r="N658" t="s">
        <v>1923</v>
      </c>
    </row>
    <row r="659" spans="1:14" x14ac:dyDescent="0.25">
      <c r="A659">
        <v>5790</v>
      </c>
      <c r="B659" t="s">
        <v>395</v>
      </c>
      <c r="C659" t="s">
        <v>669</v>
      </c>
      <c r="E659">
        <v>21</v>
      </c>
      <c r="F659" t="s">
        <v>8341</v>
      </c>
      <c r="G659" t="s">
        <v>723</v>
      </c>
      <c r="H659" t="str">
        <f>INDEX(referencias!$Q$1:$Q$34,MATCH('Registro de Frecuencias TV'!G659,referencias!$R$1:$R$34,0),1)</f>
        <v>Caracol TV S.A.</v>
      </c>
      <c r="I659" t="s">
        <v>395</v>
      </c>
      <c r="J659" t="s">
        <v>8338</v>
      </c>
      <c r="K659">
        <v>21</v>
      </c>
      <c r="L659" t="str">
        <f t="shared" si="26"/>
        <v>TarazáAntioquiaCaracol TV S.A.21</v>
      </c>
      <c r="M659" t="str">
        <f t="shared" si="27"/>
        <v>TarazáAntioquiaCaracol TV S.A.</v>
      </c>
      <c r="N659" t="s">
        <v>1925</v>
      </c>
    </row>
    <row r="660" spans="1:14" x14ac:dyDescent="0.25">
      <c r="A660">
        <v>5792</v>
      </c>
      <c r="B660" t="s">
        <v>2502</v>
      </c>
      <c r="C660" t="s">
        <v>669</v>
      </c>
      <c r="E660">
        <v>4</v>
      </c>
      <c r="F660" t="s">
        <v>8337</v>
      </c>
      <c r="G660" t="s">
        <v>420</v>
      </c>
      <c r="H660" t="str">
        <f>INDEX(referencias!$Q$1:$Q$34,MATCH('Registro de Frecuencias TV'!G660,referencias!$R$1:$R$34,0),1)</f>
        <v>Canal Uno</v>
      </c>
      <c r="I660" t="s">
        <v>330</v>
      </c>
      <c r="J660" t="s">
        <v>8338</v>
      </c>
      <c r="K660">
        <v>4</v>
      </c>
      <c r="L660" t="str">
        <f t="shared" si="26"/>
        <v>TarsoAntioquiaCanal Uno4</v>
      </c>
      <c r="M660" t="str">
        <f t="shared" si="27"/>
        <v>TarsoAntioquiaCanal Uno</v>
      </c>
      <c r="N660" t="s">
        <v>1927</v>
      </c>
    </row>
    <row r="661" spans="1:14" x14ac:dyDescent="0.25">
      <c r="A661">
        <v>5792</v>
      </c>
      <c r="B661" t="s">
        <v>2502</v>
      </c>
      <c r="C661" t="s">
        <v>669</v>
      </c>
      <c r="E661">
        <v>13</v>
      </c>
      <c r="F661" t="s">
        <v>8337</v>
      </c>
      <c r="G661" t="s">
        <v>703</v>
      </c>
      <c r="H661" t="str">
        <f>INDEX(referencias!$Q$1:$Q$34,MATCH('Registro de Frecuencias TV'!G661,referencias!$R$1:$R$34,0),1)</f>
        <v>C.Institucional</v>
      </c>
      <c r="I661" t="s">
        <v>330</v>
      </c>
      <c r="J661" t="s">
        <v>8338</v>
      </c>
      <c r="K661">
        <v>13</v>
      </c>
      <c r="L661" t="str">
        <f t="shared" si="26"/>
        <v>TarsoAntioquiaC.Institucional13</v>
      </c>
      <c r="M661" t="str">
        <f t="shared" si="27"/>
        <v>TarsoAntioquiaC.Institucional</v>
      </c>
      <c r="N661" t="s">
        <v>1929</v>
      </c>
    </row>
    <row r="662" spans="1:14" x14ac:dyDescent="0.25">
      <c r="A662">
        <v>5792</v>
      </c>
      <c r="B662" t="s">
        <v>2502</v>
      </c>
      <c r="C662" t="s">
        <v>669</v>
      </c>
      <c r="E662">
        <v>24</v>
      </c>
      <c r="F662" t="s">
        <v>8337</v>
      </c>
      <c r="G662" t="s">
        <v>188</v>
      </c>
      <c r="H662" t="str">
        <f>INDEX(referencias!$Q$1:$Q$34,MATCH('Registro de Frecuencias TV'!G662,referencias!$R$1:$R$34,0),1)</f>
        <v>Señal Colombia</v>
      </c>
      <c r="I662" t="s">
        <v>330</v>
      </c>
      <c r="J662" t="s">
        <v>8338</v>
      </c>
      <c r="K662">
        <v>24</v>
      </c>
      <c r="L662" t="str">
        <f t="shared" si="26"/>
        <v>TarsoAntioquiaSeñal Colombia24</v>
      </c>
      <c r="M662" t="str">
        <f t="shared" si="27"/>
        <v>TarsoAntioquiaSeñal Colombia</v>
      </c>
      <c r="N662" t="s">
        <v>1931</v>
      </c>
    </row>
    <row r="663" spans="1:14" x14ac:dyDescent="0.25">
      <c r="A663">
        <v>5792</v>
      </c>
      <c r="B663" t="s">
        <v>2502</v>
      </c>
      <c r="C663" t="s">
        <v>669</v>
      </c>
      <c r="E663">
        <v>5</v>
      </c>
      <c r="F663" t="s">
        <v>8339</v>
      </c>
      <c r="G663" t="s">
        <v>422</v>
      </c>
      <c r="H663" t="str">
        <f>INDEX(referencias!$Q$1:$Q$34,MATCH('Registro de Frecuencias TV'!G663,referencias!$R$1:$R$34,0),1)</f>
        <v>Teleantioquia</v>
      </c>
      <c r="I663" t="s">
        <v>8340</v>
      </c>
      <c r="J663" t="s">
        <v>8338</v>
      </c>
      <c r="K663">
        <v>5</v>
      </c>
      <c r="L663" t="str">
        <f t="shared" si="26"/>
        <v>TarsoAntioquiaTeleantioquia5</v>
      </c>
      <c r="M663" t="str">
        <f t="shared" si="27"/>
        <v>TarsoAntioquiaTeleantioquia</v>
      </c>
      <c r="N663" t="s">
        <v>1933</v>
      </c>
    </row>
    <row r="664" spans="1:14" x14ac:dyDescent="0.25">
      <c r="A664">
        <v>5792</v>
      </c>
      <c r="B664" t="s">
        <v>2502</v>
      </c>
      <c r="C664" t="s">
        <v>669</v>
      </c>
      <c r="E664">
        <v>9</v>
      </c>
      <c r="F664" t="s">
        <v>8341</v>
      </c>
      <c r="G664" t="s">
        <v>750</v>
      </c>
      <c r="H664" t="str">
        <f>INDEX(referencias!$Q$1:$Q$34,MATCH('Registro de Frecuencias TV'!G664,referencias!$R$1:$R$34,0),1)</f>
        <v>RCN TV S.A.</v>
      </c>
      <c r="I664" t="s">
        <v>330</v>
      </c>
      <c r="J664" t="s">
        <v>8338</v>
      </c>
      <c r="K664">
        <v>9</v>
      </c>
      <c r="L664" t="str">
        <f t="shared" si="26"/>
        <v>TarsoAntioquiaRCN TV S.A.9</v>
      </c>
      <c r="M664" t="str">
        <f t="shared" si="27"/>
        <v>TarsoAntioquiaRCN TV S.A.</v>
      </c>
      <c r="N664" t="s">
        <v>1935</v>
      </c>
    </row>
    <row r="665" spans="1:14" x14ac:dyDescent="0.25">
      <c r="A665">
        <v>5792</v>
      </c>
      <c r="B665" t="s">
        <v>2502</v>
      </c>
      <c r="C665" t="s">
        <v>669</v>
      </c>
      <c r="E665">
        <v>7</v>
      </c>
      <c r="F665" t="s">
        <v>8341</v>
      </c>
      <c r="G665" t="s">
        <v>723</v>
      </c>
      <c r="H665" t="str">
        <f>INDEX(referencias!$Q$1:$Q$34,MATCH('Registro de Frecuencias TV'!G665,referencias!$R$1:$R$34,0),1)</f>
        <v>Caracol TV S.A.</v>
      </c>
      <c r="I665" t="s">
        <v>330</v>
      </c>
      <c r="J665" t="s">
        <v>8338</v>
      </c>
      <c r="K665">
        <v>7</v>
      </c>
      <c r="L665" t="str">
        <f t="shared" si="26"/>
        <v>TarsoAntioquiaCaracol TV S.A.7</v>
      </c>
      <c r="M665" t="str">
        <f t="shared" si="27"/>
        <v>TarsoAntioquiaCaracol TV S.A.</v>
      </c>
      <c r="N665" t="s">
        <v>1937</v>
      </c>
    </row>
    <row r="666" spans="1:14" x14ac:dyDescent="0.25">
      <c r="A666">
        <v>5809</v>
      </c>
      <c r="B666" t="s">
        <v>2545</v>
      </c>
      <c r="C666" t="s">
        <v>669</v>
      </c>
      <c r="E666">
        <v>4</v>
      </c>
      <c r="F666" t="s">
        <v>8337</v>
      </c>
      <c r="G666" t="s">
        <v>420</v>
      </c>
      <c r="H666" t="str">
        <f>INDEX(referencias!$Q$1:$Q$34,MATCH('Registro de Frecuencias TV'!G666,referencias!$R$1:$R$34,0),1)</f>
        <v>Canal Uno</v>
      </c>
      <c r="I666" t="s">
        <v>330</v>
      </c>
      <c r="J666" t="s">
        <v>8338</v>
      </c>
      <c r="K666">
        <v>4</v>
      </c>
      <c r="L666" t="str">
        <f t="shared" si="26"/>
        <v>TitiribíAntioquiaCanal Uno4</v>
      </c>
      <c r="M666" t="str">
        <f t="shared" si="27"/>
        <v>TitiribíAntioquiaCanal Uno</v>
      </c>
      <c r="N666" t="s">
        <v>1938</v>
      </c>
    </row>
    <row r="667" spans="1:14" x14ac:dyDescent="0.25">
      <c r="A667">
        <v>5809</v>
      </c>
      <c r="B667" t="s">
        <v>2545</v>
      </c>
      <c r="C667" t="s">
        <v>669</v>
      </c>
      <c r="E667">
        <v>13</v>
      </c>
      <c r="F667" t="s">
        <v>8337</v>
      </c>
      <c r="G667" t="s">
        <v>703</v>
      </c>
      <c r="H667" t="str">
        <f>INDEX(referencias!$Q$1:$Q$34,MATCH('Registro de Frecuencias TV'!G667,referencias!$R$1:$R$34,0),1)</f>
        <v>C.Institucional</v>
      </c>
      <c r="I667" t="s">
        <v>330</v>
      </c>
      <c r="J667" t="s">
        <v>8338</v>
      </c>
      <c r="K667">
        <v>13</v>
      </c>
      <c r="L667" t="str">
        <f t="shared" si="26"/>
        <v>TitiribíAntioquiaC.Institucional13</v>
      </c>
      <c r="M667" t="str">
        <f t="shared" si="27"/>
        <v>TitiribíAntioquiaC.Institucional</v>
      </c>
      <c r="N667" t="s">
        <v>1940</v>
      </c>
    </row>
    <row r="668" spans="1:14" x14ac:dyDescent="0.25">
      <c r="A668">
        <v>5809</v>
      </c>
      <c r="B668" t="s">
        <v>2545</v>
      </c>
      <c r="C668" t="s">
        <v>669</v>
      </c>
      <c r="E668">
        <v>24</v>
      </c>
      <c r="F668" t="s">
        <v>8337</v>
      </c>
      <c r="G668" t="s">
        <v>188</v>
      </c>
      <c r="H668" t="str">
        <f>INDEX(referencias!$Q$1:$Q$34,MATCH('Registro de Frecuencias TV'!G668,referencias!$R$1:$R$34,0),1)</f>
        <v>Señal Colombia</v>
      </c>
      <c r="I668" t="s">
        <v>330</v>
      </c>
      <c r="J668" t="s">
        <v>8338</v>
      </c>
      <c r="K668">
        <v>24</v>
      </c>
      <c r="L668" t="str">
        <f t="shared" si="26"/>
        <v>TitiribíAntioquiaSeñal Colombia24</v>
      </c>
      <c r="M668" t="str">
        <f t="shared" si="27"/>
        <v>TitiribíAntioquiaSeñal Colombia</v>
      </c>
      <c r="N668" t="s">
        <v>1942</v>
      </c>
    </row>
    <row r="669" spans="1:14" x14ac:dyDescent="0.25">
      <c r="A669">
        <v>5809</v>
      </c>
      <c r="B669" t="s">
        <v>2545</v>
      </c>
      <c r="C669" t="s">
        <v>669</v>
      </c>
      <c r="E669">
        <v>5</v>
      </c>
      <c r="F669" t="s">
        <v>8339</v>
      </c>
      <c r="G669" t="s">
        <v>422</v>
      </c>
      <c r="H669" t="str">
        <f>INDEX(referencias!$Q$1:$Q$34,MATCH('Registro de Frecuencias TV'!G669,referencias!$R$1:$R$34,0),1)</f>
        <v>Teleantioquia</v>
      </c>
      <c r="I669" t="s">
        <v>8340</v>
      </c>
      <c r="J669" t="s">
        <v>8338</v>
      </c>
      <c r="K669">
        <v>5</v>
      </c>
      <c r="L669" t="str">
        <f t="shared" si="26"/>
        <v>TitiribíAntioquiaTeleantioquia5</v>
      </c>
      <c r="M669" t="str">
        <f t="shared" si="27"/>
        <v>TitiribíAntioquiaTeleantioquia</v>
      </c>
      <c r="N669" t="s">
        <v>1944</v>
      </c>
    </row>
    <row r="670" spans="1:14" x14ac:dyDescent="0.25">
      <c r="A670">
        <v>5809</v>
      </c>
      <c r="B670" t="s">
        <v>2545</v>
      </c>
      <c r="C670" t="s">
        <v>669</v>
      </c>
      <c r="E670">
        <v>9</v>
      </c>
      <c r="F670" t="s">
        <v>8341</v>
      </c>
      <c r="G670" t="s">
        <v>750</v>
      </c>
      <c r="H670" t="str">
        <f>INDEX(referencias!$Q$1:$Q$34,MATCH('Registro de Frecuencias TV'!G670,referencias!$R$1:$R$34,0),1)</f>
        <v>RCN TV S.A.</v>
      </c>
      <c r="I670" t="s">
        <v>330</v>
      </c>
      <c r="J670" t="s">
        <v>8338</v>
      </c>
      <c r="K670">
        <v>9</v>
      </c>
      <c r="L670" t="str">
        <f t="shared" si="26"/>
        <v>TitiribíAntioquiaRCN TV S.A.9</v>
      </c>
      <c r="M670" t="str">
        <f t="shared" si="27"/>
        <v>TitiribíAntioquiaRCN TV S.A.</v>
      </c>
      <c r="N670" t="s">
        <v>1946</v>
      </c>
    </row>
    <row r="671" spans="1:14" x14ac:dyDescent="0.25">
      <c r="A671">
        <v>5809</v>
      </c>
      <c r="B671" t="s">
        <v>2545</v>
      </c>
      <c r="C671" t="s">
        <v>669</v>
      </c>
      <c r="E671">
        <v>7</v>
      </c>
      <c r="F671" t="s">
        <v>8341</v>
      </c>
      <c r="G671" t="s">
        <v>723</v>
      </c>
      <c r="H671" t="str">
        <f>INDEX(referencias!$Q$1:$Q$34,MATCH('Registro de Frecuencias TV'!G671,referencias!$R$1:$R$34,0),1)</f>
        <v>Caracol TV S.A.</v>
      </c>
      <c r="I671" t="s">
        <v>330</v>
      </c>
      <c r="J671" t="s">
        <v>8338</v>
      </c>
      <c r="K671">
        <v>7</v>
      </c>
      <c r="L671" t="str">
        <f t="shared" si="26"/>
        <v>TitiribíAntioquiaCaracol TV S.A.7</v>
      </c>
      <c r="M671" t="str">
        <f t="shared" si="27"/>
        <v>TitiribíAntioquiaCaracol TV S.A.</v>
      </c>
      <c r="N671" t="s">
        <v>1948</v>
      </c>
    </row>
    <row r="672" spans="1:14" x14ac:dyDescent="0.25">
      <c r="A672">
        <v>5819</v>
      </c>
      <c r="B672" t="s">
        <v>478</v>
      </c>
      <c r="C672" t="s">
        <v>669</v>
      </c>
      <c r="E672">
        <v>4</v>
      </c>
      <c r="F672" t="s">
        <v>8337</v>
      </c>
      <c r="G672" t="s">
        <v>420</v>
      </c>
      <c r="H672" t="str">
        <f>INDEX(referencias!$Q$1:$Q$34,MATCH('Registro de Frecuencias TV'!G672,referencias!$R$1:$R$34,0),1)</f>
        <v>Canal Uno</v>
      </c>
      <c r="I672" t="s">
        <v>478</v>
      </c>
      <c r="J672" t="s">
        <v>8338</v>
      </c>
      <c r="K672">
        <v>4</v>
      </c>
      <c r="L672" t="str">
        <f t="shared" si="26"/>
        <v>ToledoAntioquiaCanal Uno4</v>
      </c>
      <c r="M672" t="str">
        <f t="shared" si="27"/>
        <v>ToledoAntioquiaCanal Uno</v>
      </c>
      <c r="N672" t="s">
        <v>1950</v>
      </c>
    </row>
    <row r="673" spans="1:14" x14ac:dyDescent="0.25">
      <c r="A673">
        <v>5819</v>
      </c>
      <c r="B673" t="s">
        <v>478</v>
      </c>
      <c r="C673" t="s">
        <v>669</v>
      </c>
      <c r="E673">
        <v>6</v>
      </c>
      <c r="F673" t="s">
        <v>8337</v>
      </c>
      <c r="G673" t="s">
        <v>703</v>
      </c>
      <c r="H673" t="str">
        <f>INDEX(referencias!$Q$1:$Q$34,MATCH('Registro de Frecuencias TV'!G673,referencias!$R$1:$R$34,0),1)</f>
        <v>C.Institucional</v>
      </c>
      <c r="I673" t="s">
        <v>478</v>
      </c>
      <c r="J673" t="s">
        <v>8338</v>
      </c>
      <c r="K673">
        <v>6</v>
      </c>
      <c r="L673" t="str">
        <f t="shared" si="26"/>
        <v>ToledoAntioquiaC.Institucional6</v>
      </c>
      <c r="M673" t="str">
        <f t="shared" si="27"/>
        <v>ToledoAntioquiaC.Institucional</v>
      </c>
      <c r="N673" t="s">
        <v>1951</v>
      </c>
    </row>
    <row r="674" spans="1:14" x14ac:dyDescent="0.25">
      <c r="A674">
        <v>5819</v>
      </c>
      <c r="B674" t="s">
        <v>478</v>
      </c>
      <c r="C674" t="s">
        <v>669</v>
      </c>
      <c r="E674">
        <v>10</v>
      </c>
      <c r="F674" t="s">
        <v>8337</v>
      </c>
      <c r="G674" t="s">
        <v>188</v>
      </c>
      <c r="H674" t="str">
        <f>INDEX(referencias!$Q$1:$Q$34,MATCH('Registro de Frecuencias TV'!G674,referencias!$R$1:$R$34,0),1)</f>
        <v>Señal Colombia</v>
      </c>
      <c r="I674" t="s">
        <v>478</v>
      </c>
      <c r="J674" t="s">
        <v>8338</v>
      </c>
      <c r="K674">
        <v>10</v>
      </c>
      <c r="L674" t="str">
        <f t="shared" si="26"/>
        <v>ToledoAntioquiaSeñal Colombia10</v>
      </c>
      <c r="M674" t="str">
        <f t="shared" si="27"/>
        <v>ToledoAntioquiaSeñal Colombia</v>
      </c>
      <c r="N674" t="s">
        <v>1953</v>
      </c>
    </row>
    <row r="675" spans="1:14" x14ac:dyDescent="0.25">
      <c r="A675">
        <v>5819</v>
      </c>
      <c r="B675" t="s">
        <v>478</v>
      </c>
      <c r="C675" t="s">
        <v>669</v>
      </c>
      <c r="E675">
        <v>12</v>
      </c>
      <c r="F675" t="s">
        <v>8339</v>
      </c>
      <c r="G675" t="s">
        <v>422</v>
      </c>
      <c r="H675" t="str">
        <f>INDEX(referencias!$Q$1:$Q$34,MATCH('Registro de Frecuencias TV'!G675,referencias!$R$1:$R$34,0),1)</f>
        <v>Teleantioquia</v>
      </c>
      <c r="I675" t="s">
        <v>8415</v>
      </c>
      <c r="J675" t="s">
        <v>8338</v>
      </c>
      <c r="K675">
        <v>12</v>
      </c>
      <c r="L675" t="str">
        <f t="shared" si="26"/>
        <v>ToledoAntioquiaTeleantioquia12</v>
      </c>
      <c r="M675" t="str">
        <f t="shared" si="27"/>
        <v>ToledoAntioquiaTeleantioquia</v>
      </c>
      <c r="N675" t="s">
        <v>1955</v>
      </c>
    </row>
    <row r="676" spans="1:14" x14ac:dyDescent="0.25">
      <c r="A676">
        <v>5819</v>
      </c>
      <c r="B676" t="s">
        <v>478</v>
      </c>
      <c r="C676" t="s">
        <v>669</v>
      </c>
      <c r="F676" t="s">
        <v>8341</v>
      </c>
      <c r="G676" t="s">
        <v>750</v>
      </c>
      <c r="H676" t="str">
        <f>INDEX(referencias!$Q$1:$Q$34,MATCH('Registro de Frecuencias TV'!G676,referencias!$R$1:$R$34,0),1)</f>
        <v>RCN TV S.A.</v>
      </c>
      <c r="J676" t="s">
        <v>8338</v>
      </c>
      <c r="K676">
        <v>32</v>
      </c>
      <c r="L676" t="str">
        <f t="shared" si="26"/>
        <v>ToledoAntioquiaRCN TV S.A.32</v>
      </c>
      <c r="M676" t="str">
        <f t="shared" si="27"/>
        <v>ToledoAntioquiaRCN TV S.A.</v>
      </c>
      <c r="N676" t="s">
        <v>1956</v>
      </c>
    </row>
    <row r="677" spans="1:14" x14ac:dyDescent="0.25">
      <c r="A677">
        <v>5819</v>
      </c>
      <c r="B677" t="s">
        <v>478</v>
      </c>
      <c r="C677" t="s">
        <v>669</v>
      </c>
      <c r="F677" t="s">
        <v>8341</v>
      </c>
      <c r="G677" t="s">
        <v>723</v>
      </c>
      <c r="H677" t="str">
        <f>INDEX(referencias!$Q$1:$Q$34,MATCH('Registro de Frecuencias TV'!G677,referencias!$R$1:$R$34,0),1)</f>
        <v>Caracol TV S.A.</v>
      </c>
      <c r="J677" t="s">
        <v>8338</v>
      </c>
      <c r="K677">
        <v>36</v>
      </c>
      <c r="L677" t="str">
        <f t="shared" si="26"/>
        <v>ToledoAntioquiaCaracol TV S.A.36</v>
      </c>
      <c r="M677" t="str">
        <f t="shared" si="27"/>
        <v>ToledoAntioquiaCaracol TV S.A.</v>
      </c>
      <c r="N677" t="s">
        <v>1958</v>
      </c>
    </row>
    <row r="678" spans="1:14" x14ac:dyDescent="0.25">
      <c r="A678">
        <v>5837</v>
      </c>
      <c r="B678" t="s">
        <v>2589</v>
      </c>
      <c r="C678" t="s">
        <v>669</v>
      </c>
      <c r="E678">
        <v>7</v>
      </c>
      <c r="F678" t="s">
        <v>8337</v>
      </c>
      <c r="G678" t="s">
        <v>420</v>
      </c>
      <c r="H678" t="str">
        <f>INDEX(referencias!$Q$1:$Q$34,MATCH('Registro de Frecuencias TV'!G678,referencias!$R$1:$R$34,0),1)</f>
        <v>Canal Uno</v>
      </c>
      <c r="I678" t="s">
        <v>232</v>
      </c>
      <c r="J678" t="s">
        <v>8338</v>
      </c>
      <c r="K678">
        <v>7</v>
      </c>
      <c r="L678" t="str">
        <f t="shared" si="26"/>
        <v>TurboAntioquiaCanal Uno7</v>
      </c>
      <c r="M678" t="str">
        <f t="shared" si="27"/>
        <v>TurboAntioquiaCanal Uno</v>
      </c>
      <c r="N678" t="s">
        <v>1960</v>
      </c>
    </row>
    <row r="679" spans="1:14" x14ac:dyDescent="0.25">
      <c r="A679">
        <v>5837</v>
      </c>
      <c r="B679" t="s">
        <v>2589</v>
      </c>
      <c r="C679" t="s">
        <v>669</v>
      </c>
      <c r="E679">
        <v>11</v>
      </c>
      <c r="F679" t="s">
        <v>8337</v>
      </c>
      <c r="G679" t="s">
        <v>703</v>
      </c>
      <c r="H679" t="str">
        <f>INDEX(referencias!$Q$1:$Q$34,MATCH('Registro de Frecuencias TV'!G679,referencias!$R$1:$R$34,0),1)</f>
        <v>C.Institucional</v>
      </c>
      <c r="I679" t="s">
        <v>232</v>
      </c>
      <c r="J679" t="s">
        <v>8338</v>
      </c>
      <c r="K679">
        <v>11</v>
      </c>
      <c r="L679" t="str">
        <f t="shared" si="26"/>
        <v>TurboAntioquiaC.Institucional11</v>
      </c>
      <c r="M679" t="str">
        <f t="shared" si="27"/>
        <v>TurboAntioquiaC.Institucional</v>
      </c>
      <c r="N679" t="s">
        <v>1962</v>
      </c>
    </row>
    <row r="680" spans="1:14" x14ac:dyDescent="0.25">
      <c r="A680">
        <v>5837</v>
      </c>
      <c r="B680" t="s">
        <v>2589</v>
      </c>
      <c r="C680" t="s">
        <v>669</v>
      </c>
      <c r="E680">
        <v>13</v>
      </c>
      <c r="F680" t="s">
        <v>8337</v>
      </c>
      <c r="G680" t="s">
        <v>188</v>
      </c>
      <c r="H680" t="str">
        <f>INDEX(referencias!$Q$1:$Q$34,MATCH('Registro de Frecuencias TV'!G680,referencias!$R$1:$R$34,0),1)</f>
        <v>Señal Colombia</v>
      </c>
      <c r="I680" t="s">
        <v>232</v>
      </c>
      <c r="J680" t="s">
        <v>8338</v>
      </c>
      <c r="K680">
        <v>13</v>
      </c>
      <c r="L680" t="str">
        <f t="shared" si="26"/>
        <v>TurboAntioquiaSeñal Colombia13</v>
      </c>
      <c r="M680" t="str">
        <f t="shared" si="27"/>
        <v>TurboAntioquiaSeñal Colombia</v>
      </c>
      <c r="N680" t="s">
        <v>1964</v>
      </c>
    </row>
    <row r="681" spans="1:14" x14ac:dyDescent="0.25">
      <c r="A681">
        <v>5837</v>
      </c>
      <c r="B681" t="s">
        <v>2589</v>
      </c>
      <c r="C681" t="s">
        <v>669</v>
      </c>
      <c r="E681">
        <v>9</v>
      </c>
      <c r="F681" t="s">
        <v>8339</v>
      </c>
      <c r="G681" t="s">
        <v>422</v>
      </c>
      <c r="H681" t="str">
        <f>INDEX(referencias!$Q$1:$Q$34,MATCH('Registro de Frecuencias TV'!G681,referencias!$R$1:$R$34,0),1)</f>
        <v>Teleantioquia</v>
      </c>
      <c r="I681" t="s">
        <v>8348</v>
      </c>
      <c r="J681" t="s">
        <v>8338</v>
      </c>
      <c r="K681">
        <v>9</v>
      </c>
      <c r="L681" t="str">
        <f t="shared" si="26"/>
        <v>TurboAntioquiaTeleantioquia9</v>
      </c>
      <c r="M681" t="str">
        <f t="shared" si="27"/>
        <v>TurboAntioquiaTeleantioquia</v>
      </c>
      <c r="N681" t="s">
        <v>1966</v>
      </c>
    </row>
    <row r="682" spans="1:14" x14ac:dyDescent="0.25">
      <c r="A682">
        <v>5837</v>
      </c>
      <c r="B682" t="s">
        <v>2589</v>
      </c>
      <c r="C682" t="s">
        <v>669</v>
      </c>
      <c r="E682">
        <v>3</v>
      </c>
      <c r="F682" t="s">
        <v>8341</v>
      </c>
      <c r="G682" t="s">
        <v>750</v>
      </c>
      <c r="H682" t="str">
        <f>INDEX(referencias!$Q$1:$Q$34,MATCH('Registro de Frecuencias TV'!G682,referencias!$R$1:$R$34,0),1)</f>
        <v>RCN TV S.A.</v>
      </c>
      <c r="I682" t="s">
        <v>433</v>
      </c>
      <c r="J682" t="s">
        <v>8338</v>
      </c>
      <c r="K682">
        <v>3</v>
      </c>
      <c r="L682" t="str">
        <f t="shared" si="26"/>
        <v>TurboAntioquiaRCN TV S.A.3</v>
      </c>
      <c r="M682" t="str">
        <f t="shared" si="27"/>
        <v>TurboAntioquiaRCN TV S.A.</v>
      </c>
      <c r="N682" t="s">
        <v>1968</v>
      </c>
    </row>
    <row r="683" spans="1:14" x14ac:dyDescent="0.25">
      <c r="A683">
        <v>5837</v>
      </c>
      <c r="B683" t="s">
        <v>2589</v>
      </c>
      <c r="C683" t="s">
        <v>669</v>
      </c>
      <c r="E683">
        <v>5</v>
      </c>
      <c r="F683" t="s">
        <v>8341</v>
      </c>
      <c r="G683" t="s">
        <v>723</v>
      </c>
      <c r="H683" t="str">
        <f>INDEX(referencias!$Q$1:$Q$34,MATCH('Registro de Frecuencias TV'!G683,referencias!$R$1:$R$34,0),1)</f>
        <v>Caracol TV S.A.</v>
      </c>
      <c r="I683" t="s">
        <v>433</v>
      </c>
      <c r="J683" t="s">
        <v>8338</v>
      </c>
      <c r="K683">
        <v>5</v>
      </c>
      <c r="L683" t="str">
        <f t="shared" si="26"/>
        <v>TurboAntioquiaCaracol TV S.A.5</v>
      </c>
      <c r="M683" t="str">
        <f t="shared" si="27"/>
        <v>TurboAntioquiaCaracol TV S.A.</v>
      </c>
      <c r="N683" t="s">
        <v>1970</v>
      </c>
    </row>
    <row r="684" spans="1:14" x14ac:dyDescent="0.25">
      <c r="A684">
        <v>5842</v>
      </c>
      <c r="B684" t="s">
        <v>479</v>
      </c>
      <c r="C684" t="s">
        <v>669</v>
      </c>
      <c r="F684" t="s">
        <v>8337</v>
      </c>
      <c r="G684" t="s">
        <v>420</v>
      </c>
      <c r="H684" t="str">
        <f>INDEX(referencias!$Q$1:$Q$34,MATCH('Registro de Frecuencias TV'!G684,referencias!$R$1:$R$34,0),1)</f>
        <v>Canal Uno</v>
      </c>
      <c r="J684" t="s">
        <v>8338</v>
      </c>
      <c r="K684">
        <v>24</v>
      </c>
      <c r="L684" t="str">
        <f t="shared" si="26"/>
        <v>UramitaAntioquiaCanal Uno24</v>
      </c>
      <c r="M684" t="str">
        <f t="shared" si="27"/>
        <v>UramitaAntioquiaCanal Uno</v>
      </c>
      <c r="N684" t="s">
        <v>1971</v>
      </c>
    </row>
    <row r="685" spans="1:14" x14ac:dyDescent="0.25">
      <c r="A685">
        <v>5842</v>
      </c>
      <c r="B685" t="s">
        <v>479</v>
      </c>
      <c r="C685" t="s">
        <v>669</v>
      </c>
      <c r="F685" t="s">
        <v>8337</v>
      </c>
      <c r="G685" t="s">
        <v>703</v>
      </c>
      <c r="H685" t="str">
        <f>INDEX(referencias!$Q$1:$Q$34,MATCH('Registro de Frecuencias TV'!G685,referencias!$R$1:$R$34,0),1)</f>
        <v>C.Institucional</v>
      </c>
      <c r="J685" t="s">
        <v>8338</v>
      </c>
      <c r="K685">
        <v>26</v>
      </c>
      <c r="L685" t="str">
        <f t="shared" si="26"/>
        <v>UramitaAntioquiaC.Institucional26</v>
      </c>
      <c r="M685" t="str">
        <f t="shared" si="27"/>
        <v>UramitaAntioquiaC.Institucional</v>
      </c>
      <c r="N685" t="s">
        <v>1973</v>
      </c>
    </row>
    <row r="686" spans="1:14" x14ac:dyDescent="0.25">
      <c r="A686">
        <v>5842</v>
      </c>
      <c r="B686" t="s">
        <v>479</v>
      </c>
      <c r="C686" t="s">
        <v>669</v>
      </c>
      <c r="F686" t="s">
        <v>8337</v>
      </c>
      <c r="G686" t="s">
        <v>188</v>
      </c>
      <c r="H686" t="str">
        <f>INDEX(referencias!$Q$1:$Q$34,MATCH('Registro de Frecuencias TV'!G686,referencias!$R$1:$R$34,0),1)</f>
        <v>Señal Colombia</v>
      </c>
      <c r="J686" t="s">
        <v>8338</v>
      </c>
      <c r="K686">
        <v>30</v>
      </c>
      <c r="L686" t="str">
        <f t="shared" si="26"/>
        <v>UramitaAntioquiaSeñal Colombia30</v>
      </c>
      <c r="M686" t="str">
        <f t="shared" si="27"/>
        <v>UramitaAntioquiaSeñal Colombia</v>
      </c>
      <c r="N686" t="s">
        <v>1975</v>
      </c>
    </row>
    <row r="687" spans="1:14" x14ac:dyDescent="0.25">
      <c r="A687">
        <v>5842</v>
      </c>
      <c r="B687" t="s">
        <v>479</v>
      </c>
      <c r="C687" t="s">
        <v>669</v>
      </c>
      <c r="E687">
        <v>12</v>
      </c>
      <c r="F687" t="s">
        <v>8339</v>
      </c>
      <c r="G687" t="s">
        <v>422</v>
      </c>
      <c r="H687" t="str">
        <f>INDEX(referencias!$Q$1:$Q$34,MATCH('Registro de Frecuencias TV'!G687,referencias!$R$1:$R$34,0),1)</f>
        <v>Teleantioquia</v>
      </c>
      <c r="I687" t="s">
        <v>8416</v>
      </c>
      <c r="J687" t="s">
        <v>8338</v>
      </c>
      <c r="K687">
        <v>12</v>
      </c>
      <c r="L687" t="str">
        <f t="shared" si="26"/>
        <v>UramitaAntioquiaTeleantioquia12</v>
      </c>
      <c r="M687" t="str">
        <f t="shared" si="27"/>
        <v>UramitaAntioquiaTeleantioquia</v>
      </c>
      <c r="N687" t="s">
        <v>1977</v>
      </c>
    </row>
    <row r="688" spans="1:14" x14ac:dyDescent="0.25">
      <c r="A688">
        <v>5842</v>
      </c>
      <c r="B688" t="s">
        <v>479</v>
      </c>
      <c r="C688" t="s">
        <v>669</v>
      </c>
      <c r="F688" t="s">
        <v>8341</v>
      </c>
      <c r="G688" t="s">
        <v>750</v>
      </c>
      <c r="H688" t="str">
        <f>INDEX(referencias!$Q$1:$Q$34,MATCH('Registro de Frecuencias TV'!G688,referencias!$R$1:$R$34,0),1)</f>
        <v>RCN TV S.A.</v>
      </c>
      <c r="J688" t="s">
        <v>8338</v>
      </c>
      <c r="K688">
        <v>32</v>
      </c>
      <c r="L688" t="str">
        <f t="shared" si="26"/>
        <v>UramitaAntioquiaRCN TV S.A.32</v>
      </c>
      <c r="M688" t="str">
        <f t="shared" si="27"/>
        <v>UramitaAntioquiaRCN TV S.A.</v>
      </c>
      <c r="N688" t="s">
        <v>1979</v>
      </c>
    </row>
    <row r="689" spans="1:14" x14ac:dyDescent="0.25">
      <c r="A689">
        <v>5842</v>
      </c>
      <c r="B689" t="s">
        <v>479</v>
      </c>
      <c r="C689" t="s">
        <v>669</v>
      </c>
      <c r="F689" t="s">
        <v>8341</v>
      </c>
      <c r="G689" t="s">
        <v>723</v>
      </c>
      <c r="H689" t="str">
        <f>INDEX(referencias!$Q$1:$Q$34,MATCH('Registro de Frecuencias TV'!G689,referencias!$R$1:$R$34,0),1)</f>
        <v>Caracol TV S.A.</v>
      </c>
      <c r="J689" t="s">
        <v>8338</v>
      </c>
      <c r="K689">
        <v>36</v>
      </c>
      <c r="L689" t="str">
        <f t="shared" si="26"/>
        <v>UramitaAntioquiaCaracol TV S.A.36</v>
      </c>
      <c r="M689" t="str">
        <f t="shared" si="27"/>
        <v>UramitaAntioquiaCaracol TV S.A.</v>
      </c>
      <c r="N689" t="s">
        <v>1981</v>
      </c>
    </row>
    <row r="690" spans="1:14" x14ac:dyDescent="0.25">
      <c r="A690">
        <v>5847</v>
      </c>
      <c r="B690" t="s">
        <v>410</v>
      </c>
      <c r="C690" t="s">
        <v>669</v>
      </c>
      <c r="E690">
        <v>10</v>
      </c>
      <c r="F690" t="s">
        <v>8337</v>
      </c>
      <c r="G690" t="s">
        <v>420</v>
      </c>
      <c r="H690" t="str">
        <f>INDEX(referencias!$Q$1:$Q$34,MATCH('Registro de Frecuencias TV'!G690,referencias!$R$1:$R$34,0),1)</f>
        <v>Canal Uno</v>
      </c>
      <c r="I690" t="s">
        <v>410</v>
      </c>
      <c r="J690" t="s">
        <v>8338</v>
      </c>
      <c r="K690">
        <v>10</v>
      </c>
      <c r="L690" t="str">
        <f t="shared" si="26"/>
        <v>UrraoAntioquiaCanal Uno10</v>
      </c>
      <c r="M690" t="str">
        <f t="shared" si="27"/>
        <v>UrraoAntioquiaCanal Uno</v>
      </c>
      <c r="N690" t="s">
        <v>1982</v>
      </c>
    </row>
    <row r="691" spans="1:14" x14ac:dyDescent="0.25">
      <c r="A691">
        <v>5847</v>
      </c>
      <c r="B691" t="s">
        <v>410</v>
      </c>
      <c r="C691" t="s">
        <v>669</v>
      </c>
      <c r="E691">
        <v>8</v>
      </c>
      <c r="F691" t="s">
        <v>8337</v>
      </c>
      <c r="G691" t="s">
        <v>703</v>
      </c>
      <c r="H691" t="str">
        <f>INDEX(referencias!$Q$1:$Q$34,MATCH('Registro de Frecuencias TV'!G691,referencias!$R$1:$R$34,0),1)</f>
        <v>C.Institucional</v>
      </c>
      <c r="I691" t="s">
        <v>410</v>
      </c>
      <c r="J691" t="s">
        <v>8338</v>
      </c>
      <c r="K691">
        <v>8</v>
      </c>
      <c r="L691" t="str">
        <f t="shared" si="26"/>
        <v>UrraoAntioquiaC.Institucional8</v>
      </c>
      <c r="M691" t="str">
        <f t="shared" si="27"/>
        <v>UrraoAntioquiaC.Institucional</v>
      </c>
      <c r="N691" t="s">
        <v>1984</v>
      </c>
    </row>
    <row r="692" spans="1:14" x14ac:dyDescent="0.25">
      <c r="A692">
        <v>5847</v>
      </c>
      <c r="B692" t="s">
        <v>410</v>
      </c>
      <c r="C692" t="s">
        <v>669</v>
      </c>
      <c r="E692">
        <v>42</v>
      </c>
      <c r="F692" t="s">
        <v>8337</v>
      </c>
      <c r="G692" t="s">
        <v>188</v>
      </c>
      <c r="H692" t="str">
        <f>INDEX(referencias!$Q$1:$Q$34,MATCH('Registro de Frecuencias TV'!G692,referencias!$R$1:$R$34,0),1)</f>
        <v>Señal Colombia</v>
      </c>
      <c r="I692" t="s">
        <v>410</v>
      </c>
      <c r="J692" t="s">
        <v>8338</v>
      </c>
      <c r="K692">
        <v>42</v>
      </c>
      <c r="L692" t="str">
        <f t="shared" si="26"/>
        <v>UrraoAntioquiaSeñal Colombia42</v>
      </c>
      <c r="M692" t="str">
        <f t="shared" si="27"/>
        <v>UrraoAntioquiaSeñal Colombia</v>
      </c>
      <c r="N692" t="s">
        <v>1985</v>
      </c>
    </row>
    <row r="693" spans="1:14" x14ac:dyDescent="0.25">
      <c r="A693">
        <v>5847</v>
      </c>
      <c r="B693" t="s">
        <v>410</v>
      </c>
      <c r="C693" t="s">
        <v>669</v>
      </c>
      <c r="E693">
        <v>12</v>
      </c>
      <c r="F693" t="s">
        <v>8339</v>
      </c>
      <c r="G693" t="s">
        <v>422</v>
      </c>
      <c r="H693" t="str">
        <f>INDEX(referencias!$Q$1:$Q$34,MATCH('Registro de Frecuencias TV'!G693,referencias!$R$1:$R$34,0),1)</f>
        <v>Teleantioquia</v>
      </c>
      <c r="I693" t="s">
        <v>8417</v>
      </c>
      <c r="J693" t="s">
        <v>8338</v>
      </c>
      <c r="K693">
        <v>12</v>
      </c>
      <c r="L693" t="str">
        <f t="shared" si="26"/>
        <v>UrraoAntioquiaTeleantioquia12</v>
      </c>
      <c r="M693" t="str">
        <f t="shared" si="27"/>
        <v>UrraoAntioquiaTeleantioquia</v>
      </c>
      <c r="N693" t="s">
        <v>1987</v>
      </c>
    </row>
    <row r="694" spans="1:14" x14ac:dyDescent="0.25">
      <c r="A694">
        <v>5847</v>
      </c>
      <c r="B694" t="s">
        <v>410</v>
      </c>
      <c r="C694" t="s">
        <v>669</v>
      </c>
      <c r="E694">
        <v>3</v>
      </c>
      <c r="F694" t="s">
        <v>8341</v>
      </c>
      <c r="G694" t="s">
        <v>750</v>
      </c>
      <c r="H694" t="str">
        <f>INDEX(referencias!$Q$1:$Q$34,MATCH('Registro de Frecuencias TV'!G694,referencias!$R$1:$R$34,0),1)</f>
        <v>RCN TV S.A.</v>
      </c>
      <c r="I694" t="s">
        <v>410</v>
      </c>
      <c r="J694" t="s">
        <v>8338</v>
      </c>
      <c r="K694">
        <v>3</v>
      </c>
      <c r="L694" t="str">
        <f t="shared" si="26"/>
        <v>UrraoAntioquiaRCN TV S.A.3</v>
      </c>
      <c r="M694" t="str">
        <f t="shared" si="27"/>
        <v>UrraoAntioquiaRCN TV S.A.</v>
      </c>
      <c r="N694" t="s">
        <v>1989</v>
      </c>
    </row>
    <row r="695" spans="1:14" x14ac:dyDescent="0.25">
      <c r="A695">
        <v>5847</v>
      </c>
      <c r="B695" t="s">
        <v>410</v>
      </c>
      <c r="C695" t="s">
        <v>669</v>
      </c>
      <c r="E695">
        <v>50</v>
      </c>
      <c r="F695" t="s">
        <v>8341</v>
      </c>
      <c r="G695" t="s">
        <v>723</v>
      </c>
      <c r="H695" t="str">
        <f>INDEX(referencias!$Q$1:$Q$34,MATCH('Registro de Frecuencias TV'!G695,referencias!$R$1:$R$34,0),1)</f>
        <v>Caracol TV S.A.</v>
      </c>
      <c r="I695" t="s">
        <v>410</v>
      </c>
      <c r="J695" t="s">
        <v>8338</v>
      </c>
      <c r="K695">
        <v>50</v>
      </c>
      <c r="L695" t="str">
        <f t="shared" si="26"/>
        <v>UrraoAntioquiaCaracol TV S.A.50</v>
      </c>
      <c r="M695" t="str">
        <f t="shared" si="27"/>
        <v>UrraoAntioquiaCaracol TV S.A.</v>
      </c>
      <c r="N695" t="s">
        <v>1991</v>
      </c>
    </row>
    <row r="696" spans="1:14" x14ac:dyDescent="0.25">
      <c r="A696">
        <v>5854</v>
      </c>
      <c r="B696" t="s">
        <v>480</v>
      </c>
      <c r="C696" t="s">
        <v>669</v>
      </c>
      <c r="F696" t="s">
        <v>8337</v>
      </c>
      <c r="G696" t="s">
        <v>420</v>
      </c>
      <c r="H696" t="str">
        <f>INDEX(referencias!$Q$1:$Q$34,MATCH('Registro de Frecuencias TV'!G696,referencias!$R$1:$R$34,0),1)</f>
        <v>Canal Uno</v>
      </c>
      <c r="J696" t="s">
        <v>8338</v>
      </c>
      <c r="K696">
        <v>24</v>
      </c>
      <c r="L696" t="str">
        <f t="shared" si="26"/>
        <v>ValdiviaAntioquiaCanal Uno24</v>
      </c>
      <c r="M696" t="str">
        <f t="shared" si="27"/>
        <v>ValdiviaAntioquiaCanal Uno</v>
      </c>
      <c r="N696" t="s">
        <v>1992</v>
      </c>
    </row>
    <row r="697" spans="1:14" x14ac:dyDescent="0.25">
      <c r="A697">
        <v>5854</v>
      </c>
      <c r="B697" t="s">
        <v>480</v>
      </c>
      <c r="C697" t="s">
        <v>669</v>
      </c>
      <c r="F697" t="s">
        <v>8337</v>
      </c>
      <c r="G697" t="s">
        <v>703</v>
      </c>
      <c r="H697" t="str">
        <f>INDEX(referencias!$Q$1:$Q$34,MATCH('Registro de Frecuencias TV'!G697,referencias!$R$1:$R$34,0),1)</f>
        <v>C.Institucional</v>
      </c>
      <c r="J697" t="s">
        <v>8338</v>
      </c>
      <c r="K697">
        <v>26</v>
      </c>
      <c r="L697" t="str">
        <f t="shared" si="26"/>
        <v>ValdiviaAntioquiaC.Institucional26</v>
      </c>
      <c r="M697" t="str">
        <f t="shared" si="27"/>
        <v>ValdiviaAntioquiaC.Institucional</v>
      </c>
      <c r="N697" t="s">
        <v>1994</v>
      </c>
    </row>
    <row r="698" spans="1:14" x14ac:dyDescent="0.25">
      <c r="A698">
        <v>5854</v>
      </c>
      <c r="B698" t="s">
        <v>480</v>
      </c>
      <c r="C698" t="s">
        <v>669</v>
      </c>
      <c r="F698" t="s">
        <v>8337</v>
      </c>
      <c r="G698" t="s">
        <v>188</v>
      </c>
      <c r="H698" t="str">
        <f>INDEX(referencias!$Q$1:$Q$34,MATCH('Registro de Frecuencias TV'!G698,referencias!$R$1:$R$34,0),1)</f>
        <v>Señal Colombia</v>
      </c>
      <c r="J698" t="s">
        <v>8338</v>
      </c>
      <c r="K698">
        <v>30</v>
      </c>
      <c r="L698" t="str">
        <f t="shared" si="26"/>
        <v>ValdiviaAntioquiaSeñal Colombia30</v>
      </c>
      <c r="M698" t="str">
        <f t="shared" si="27"/>
        <v>ValdiviaAntioquiaSeñal Colombia</v>
      </c>
      <c r="N698" t="s">
        <v>1996</v>
      </c>
    </row>
    <row r="699" spans="1:14" x14ac:dyDescent="0.25">
      <c r="A699">
        <v>5854</v>
      </c>
      <c r="B699" t="s">
        <v>480</v>
      </c>
      <c r="C699" t="s">
        <v>669</v>
      </c>
      <c r="E699">
        <v>12</v>
      </c>
      <c r="F699" t="s">
        <v>8339</v>
      </c>
      <c r="G699" t="s">
        <v>422</v>
      </c>
      <c r="H699" t="str">
        <f>INDEX(referencias!$Q$1:$Q$34,MATCH('Registro de Frecuencias TV'!G699,referencias!$R$1:$R$34,0),1)</f>
        <v>Teleantioquia</v>
      </c>
      <c r="I699" t="s">
        <v>8418</v>
      </c>
      <c r="J699" t="s">
        <v>8338</v>
      </c>
      <c r="K699">
        <v>12</v>
      </c>
      <c r="L699" t="str">
        <f t="shared" si="26"/>
        <v>ValdiviaAntioquiaTeleantioquia12</v>
      </c>
      <c r="M699" t="str">
        <f t="shared" si="27"/>
        <v>ValdiviaAntioquiaTeleantioquia</v>
      </c>
      <c r="N699" t="s">
        <v>1998</v>
      </c>
    </row>
    <row r="700" spans="1:14" x14ac:dyDescent="0.25">
      <c r="A700">
        <v>5854</v>
      </c>
      <c r="B700" t="s">
        <v>480</v>
      </c>
      <c r="C700" t="s">
        <v>669</v>
      </c>
      <c r="E700">
        <v>40</v>
      </c>
      <c r="F700" t="s">
        <v>8341</v>
      </c>
      <c r="G700" t="s">
        <v>750</v>
      </c>
      <c r="H700" t="str">
        <f>INDEX(referencias!$Q$1:$Q$34,MATCH('Registro de Frecuencias TV'!G700,referencias!$R$1:$R$34,0),1)</f>
        <v>RCN TV S.A.</v>
      </c>
      <c r="I700" t="s">
        <v>513</v>
      </c>
      <c r="J700" t="s">
        <v>8338</v>
      </c>
      <c r="K700">
        <v>40</v>
      </c>
      <c r="L700" t="str">
        <f t="shared" si="26"/>
        <v>ValdiviaAntioquiaRCN TV S.A.40</v>
      </c>
      <c r="M700" t="str">
        <f t="shared" si="27"/>
        <v>ValdiviaAntioquiaRCN TV S.A.</v>
      </c>
      <c r="N700" t="s">
        <v>2000</v>
      </c>
    </row>
    <row r="701" spans="1:14" x14ac:dyDescent="0.25">
      <c r="A701">
        <v>5854</v>
      </c>
      <c r="B701" t="s">
        <v>480</v>
      </c>
      <c r="C701" t="s">
        <v>669</v>
      </c>
      <c r="E701">
        <v>36</v>
      </c>
      <c r="F701" t="s">
        <v>8341</v>
      </c>
      <c r="G701" t="s">
        <v>723</v>
      </c>
      <c r="H701" t="str">
        <f>INDEX(referencias!$Q$1:$Q$34,MATCH('Registro de Frecuencias TV'!G701,referencias!$R$1:$R$34,0),1)</f>
        <v>Caracol TV S.A.</v>
      </c>
      <c r="I701" t="s">
        <v>513</v>
      </c>
      <c r="J701" t="s">
        <v>8338</v>
      </c>
      <c r="K701">
        <v>36</v>
      </c>
      <c r="L701" t="str">
        <f t="shared" si="26"/>
        <v>ValdiviaAntioquiaCaracol TV S.A.36</v>
      </c>
      <c r="M701" t="str">
        <f t="shared" si="27"/>
        <v>ValdiviaAntioquiaCaracol TV S.A.</v>
      </c>
      <c r="N701" t="s">
        <v>2002</v>
      </c>
    </row>
    <row r="702" spans="1:14" x14ac:dyDescent="0.25">
      <c r="A702">
        <v>5856</v>
      </c>
      <c r="B702" t="s">
        <v>2632</v>
      </c>
      <c r="C702" t="s">
        <v>669</v>
      </c>
      <c r="E702">
        <v>4</v>
      </c>
      <c r="F702" t="s">
        <v>8337</v>
      </c>
      <c r="G702" t="s">
        <v>420</v>
      </c>
      <c r="H702" t="str">
        <f>INDEX(referencias!$Q$1:$Q$34,MATCH('Registro de Frecuencias TV'!G702,referencias!$R$1:$R$34,0),1)</f>
        <v>Canal Uno</v>
      </c>
      <c r="I702" t="s">
        <v>330</v>
      </c>
      <c r="J702" t="s">
        <v>8338</v>
      </c>
      <c r="K702">
        <v>4</v>
      </c>
      <c r="L702" t="str">
        <f t="shared" si="26"/>
        <v>ValparaísoAntioquiaCanal Uno4</v>
      </c>
      <c r="M702" t="str">
        <f t="shared" si="27"/>
        <v>ValparaísoAntioquiaCanal Uno</v>
      </c>
      <c r="N702" t="s">
        <v>2004</v>
      </c>
    </row>
    <row r="703" spans="1:14" x14ac:dyDescent="0.25">
      <c r="A703">
        <v>5856</v>
      </c>
      <c r="B703" t="s">
        <v>2632</v>
      </c>
      <c r="C703" t="s">
        <v>669</v>
      </c>
      <c r="E703">
        <v>13</v>
      </c>
      <c r="F703" t="s">
        <v>8337</v>
      </c>
      <c r="G703" t="s">
        <v>703</v>
      </c>
      <c r="H703" t="str">
        <f>INDEX(referencias!$Q$1:$Q$34,MATCH('Registro de Frecuencias TV'!G703,referencias!$R$1:$R$34,0),1)</f>
        <v>C.Institucional</v>
      </c>
      <c r="I703" t="s">
        <v>330</v>
      </c>
      <c r="J703" t="s">
        <v>8338</v>
      </c>
      <c r="K703">
        <v>13</v>
      </c>
      <c r="L703" t="str">
        <f t="shared" si="26"/>
        <v>ValparaísoAntioquiaC.Institucional13</v>
      </c>
      <c r="M703" t="str">
        <f t="shared" si="27"/>
        <v>ValparaísoAntioquiaC.Institucional</v>
      </c>
      <c r="N703" t="s">
        <v>2006</v>
      </c>
    </row>
    <row r="704" spans="1:14" x14ac:dyDescent="0.25">
      <c r="A704">
        <v>5856</v>
      </c>
      <c r="B704" t="s">
        <v>2632</v>
      </c>
      <c r="C704" t="s">
        <v>669</v>
      </c>
      <c r="E704">
        <v>24</v>
      </c>
      <c r="F704" t="s">
        <v>8337</v>
      </c>
      <c r="G704" t="s">
        <v>188</v>
      </c>
      <c r="H704" t="str">
        <f>INDEX(referencias!$Q$1:$Q$34,MATCH('Registro de Frecuencias TV'!G704,referencias!$R$1:$R$34,0),1)</f>
        <v>Señal Colombia</v>
      </c>
      <c r="I704" t="s">
        <v>330</v>
      </c>
      <c r="J704" t="s">
        <v>8338</v>
      </c>
      <c r="K704">
        <v>24</v>
      </c>
      <c r="L704" t="str">
        <f t="shared" si="26"/>
        <v>ValparaísoAntioquiaSeñal Colombia24</v>
      </c>
      <c r="M704" t="str">
        <f t="shared" si="27"/>
        <v>ValparaísoAntioquiaSeñal Colombia</v>
      </c>
      <c r="N704" t="s">
        <v>2008</v>
      </c>
    </row>
    <row r="705" spans="1:14" x14ac:dyDescent="0.25">
      <c r="A705">
        <v>5856</v>
      </c>
      <c r="B705" t="s">
        <v>2632</v>
      </c>
      <c r="C705" t="s">
        <v>669</v>
      </c>
      <c r="E705">
        <v>5</v>
      </c>
      <c r="F705" t="s">
        <v>8339</v>
      </c>
      <c r="G705" t="s">
        <v>422</v>
      </c>
      <c r="H705" t="str">
        <f>INDEX(referencias!$Q$1:$Q$34,MATCH('Registro de Frecuencias TV'!G705,referencias!$R$1:$R$34,0),1)</f>
        <v>Teleantioquia</v>
      </c>
      <c r="I705" t="s">
        <v>8340</v>
      </c>
      <c r="J705" t="s">
        <v>8338</v>
      </c>
      <c r="K705">
        <v>5</v>
      </c>
      <c r="L705" t="str">
        <f t="shared" si="26"/>
        <v>ValparaísoAntioquiaTeleantioquia5</v>
      </c>
      <c r="M705" t="str">
        <f t="shared" si="27"/>
        <v>ValparaísoAntioquiaTeleantioquia</v>
      </c>
      <c r="N705" t="s">
        <v>2010</v>
      </c>
    </row>
    <row r="706" spans="1:14" x14ac:dyDescent="0.25">
      <c r="A706">
        <v>5856</v>
      </c>
      <c r="B706" t="s">
        <v>2632</v>
      </c>
      <c r="C706" t="s">
        <v>669</v>
      </c>
      <c r="E706">
        <v>9</v>
      </c>
      <c r="F706" t="s">
        <v>8341</v>
      </c>
      <c r="G706" t="s">
        <v>750</v>
      </c>
      <c r="H706" t="str">
        <f>INDEX(referencias!$Q$1:$Q$34,MATCH('Registro de Frecuencias TV'!G706,referencias!$R$1:$R$34,0),1)</f>
        <v>RCN TV S.A.</v>
      </c>
      <c r="I706" t="s">
        <v>330</v>
      </c>
      <c r="J706" t="s">
        <v>8338</v>
      </c>
      <c r="K706">
        <v>9</v>
      </c>
      <c r="L706" t="str">
        <f t="shared" si="26"/>
        <v>ValparaísoAntioquiaRCN TV S.A.9</v>
      </c>
      <c r="M706" t="str">
        <f t="shared" si="27"/>
        <v>ValparaísoAntioquiaRCN TV S.A.</v>
      </c>
      <c r="N706" t="s">
        <v>2011</v>
      </c>
    </row>
    <row r="707" spans="1:14" x14ac:dyDescent="0.25">
      <c r="A707">
        <v>5856</v>
      </c>
      <c r="B707" t="s">
        <v>2632</v>
      </c>
      <c r="C707" t="s">
        <v>669</v>
      </c>
      <c r="E707">
        <v>7</v>
      </c>
      <c r="F707" t="s">
        <v>8341</v>
      </c>
      <c r="G707" t="s">
        <v>723</v>
      </c>
      <c r="H707" t="str">
        <f>INDEX(referencias!$Q$1:$Q$34,MATCH('Registro de Frecuencias TV'!G707,referencias!$R$1:$R$34,0),1)</f>
        <v>Caracol TV S.A.</v>
      </c>
      <c r="I707" t="s">
        <v>330</v>
      </c>
      <c r="J707" t="s">
        <v>8338</v>
      </c>
      <c r="K707">
        <v>7</v>
      </c>
      <c r="L707" t="str">
        <f t="shared" ref="L707:L770" si="28">_xlfn.CONCAT(TRIM(B707),TRIM(C707),TRIM(H707),TRIM(K707))</f>
        <v>ValparaísoAntioquiaCaracol TV S.A.7</v>
      </c>
      <c r="M707" t="str">
        <f t="shared" ref="M707:M770" si="29">_xlfn.CONCAT(TRIM(B707),TRIM(C707),TRIM(H707))</f>
        <v>ValparaísoAntioquiaCaracol TV S.A.</v>
      </c>
      <c r="N707" t="s">
        <v>2013</v>
      </c>
    </row>
    <row r="708" spans="1:14" x14ac:dyDescent="0.25">
      <c r="A708">
        <v>5858</v>
      </c>
      <c r="B708" t="s">
        <v>481</v>
      </c>
      <c r="C708" t="s">
        <v>669</v>
      </c>
      <c r="E708">
        <v>7</v>
      </c>
      <c r="F708" t="s">
        <v>8337</v>
      </c>
      <c r="G708" t="s">
        <v>420</v>
      </c>
      <c r="H708" t="str">
        <f>INDEX(referencias!$Q$1:$Q$34,MATCH('Registro de Frecuencias TV'!G708,referencias!$R$1:$R$34,0),1)</f>
        <v>Canal Uno</v>
      </c>
      <c r="I708" t="s">
        <v>313</v>
      </c>
      <c r="J708" t="s">
        <v>8338</v>
      </c>
      <c r="K708">
        <v>7</v>
      </c>
      <c r="L708" t="str">
        <f t="shared" si="28"/>
        <v>VegachíAntioquiaCanal Uno7</v>
      </c>
      <c r="M708" t="str">
        <f t="shared" si="29"/>
        <v>VegachíAntioquiaCanal Uno</v>
      </c>
      <c r="N708" t="s">
        <v>2014</v>
      </c>
    </row>
    <row r="709" spans="1:14" x14ac:dyDescent="0.25">
      <c r="A709">
        <v>5858</v>
      </c>
      <c r="B709" t="s">
        <v>481</v>
      </c>
      <c r="C709" t="s">
        <v>669</v>
      </c>
      <c r="E709">
        <v>9</v>
      </c>
      <c r="F709" t="s">
        <v>8337</v>
      </c>
      <c r="G709" t="s">
        <v>703</v>
      </c>
      <c r="H709" t="str">
        <f>INDEX(referencias!$Q$1:$Q$34,MATCH('Registro de Frecuencias TV'!G709,referencias!$R$1:$R$34,0),1)</f>
        <v>C.Institucional</v>
      </c>
      <c r="I709" t="s">
        <v>313</v>
      </c>
      <c r="J709" t="s">
        <v>8338</v>
      </c>
      <c r="K709">
        <v>9</v>
      </c>
      <c r="L709" t="str">
        <f t="shared" si="28"/>
        <v>VegachíAntioquiaC.Institucional9</v>
      </c>
      <c r="M709" t="str">
        <f t="shared" si="29"/>
        <v>VegachíAntioquiaC.Institucional</v>
      </c>
      <c r="N709" t="s">
        <v>2016</v>
      </c>
    </row>
    <row r="710" spans="1:14" x14ac:dyDescent="0.25">
      <c r="A710">
        <v>5858</v>
      </c>
      <c r="B710" t="s">
        <v>481</v>
      </c>
      <c r="C710" t="s">
        <v>669</v>
      </c>
      <c r="E710">
        <v>11</v>
      </c>
      <c r="F710" t="s">
        <v>8337</v>
      </c>
      <c r="G710" t="s">
        <v>188</v>
      </c>
      <c r="H710" t="str">
        <f>INDEX(referencias!$Q$1:$Q$34,MATCH('Registro de Frecuencias TV'!G710,referencias!$R$1:$R$34,0),1)</f>
        <v>Señal Colombia</v>
      </c>
      <c r="I710" t="s">
        <v>313</v>
      </c>
      <c r="J710" t="s">
        <v>8338</v>
      </c>
      <c r="K710">
        <v>11</v>
      </c>
      <c r="L710" t="str">
        <f t="shared" si="28"/>
        <v>VegachíAntioquiaSeñal Colombia11</v>
      </c>
      <c r="M710" t="str">
        <f t="shared" si="29"/>
        <v>VegachíAntioquiaSeñal Colombia</v>
      </c>
      <c r="N710" t="s">
        <v>2018</v>
      </c>
    </row>
    <row r="711" spans="1:14" x14ac:dyDescent="0.25">
      <c r="A711">
        <v>5858</v>
      </c>
      <c r="B711" t="s">
        <v>481</v>
      </c>
      <c r="C711" t="s">
        <v>669</v>
      </c>
      <c r="E711">
        <v>3</v>
      </c>
      <c r="F711" t="s">
        <v>8339</v>
      </c>
      <c r="G711" t="s">
        <v>422</v>
      </c>
      <c r="H711" t="str">
        <f>INDEX(referencias!$Q$1:$Q$34,MATCH('Registro de Frecuencias TV'!G711,referencias!$R$1:$R$34,0),1)</f>
        <v>Teleantioquia</v>
      </c>
      <c r="I711" t="s">
        <v>481</v>
      </c>
      <c r="J711" t="s">
        <v>8338</v>
      </c>
      <c r="K711">
        <v>3</v>
      </c>
      <c r="L711" t="str">
        <f t="shared" si="28"/>
        <v>VegachíAntioquiaTeleantioquia3</v>
      </c>
      <c r="M711" t="str">
        <f t="shared" si="29"/>
        <v>VegachíAntioquiaTeleantioquia</v>
      </c>
      <c r="N711" t="s">
        <v>2020</v>
      </c>
    </row>
    <row r="712" spans="1:14" x14ac:dyDescent="0.25">
      <c r="A712">
        <v>5858</v>
      </c>
      <c r="B712" t="s">
        <v>481</v>
      </c>
      <c r="C712" t="s">
        <v>669</v>
      </c>
      <c r="E712">
        <v>3</v>
      </c>
      <c r="F712" t="s">
        <v>8339</v>
      </c>
      <c r="G712" t="s">
        <v>422</v>
      </c>
      <c r="H712" t="str">
        <f>INDEX(referencias!$Q$1:$Q$34,MATCH('Registro de Frecuencias TV'!G712,referencias!$R$1:$R$34,0),1)</f>
        <v>Teleantioquia</v>
      </c>
      <c r="I712" t="s">
        <v>482</v>
      </c>
      <c r="J712" t="s">
        <v>8338</v>
      </c>
      <c r="K712">
        <v>3</v>
      </c>
      <c r="L712" t="str">
        <f t="shared" si="28"/>
        <v>VegachíAntioquiaTeleantioquia3</v>
      </c>
      <c r="M712" t="str">
        <f t="shared" si="29"/>
        <v>VegachíAntioquiaTeleantioquia</v>
      </c>
      <c r="N712" t="s">
        <v>2020</v>
      </c>
    </row>
    <row r="713" spans="1:14" x14ac:dyDescent="0.25">
      <c r="A713">
        <v>5858</v>
      </c>
      <c r="B713" t="s">
        <v>481</v>
      </c>
      <c r="C713" t="s">
        <v>669</v>
      </c>
      <c r="E713">
        <v>4</v>
      </c>
      <c r="F713" t="s">
        <v>8341</v>
      </c>
      <c r="G713" t="s">
        <v>750</v>
      </c>
      <c r="H713" t="str">
        <f>INDEX(referencias!$Q$1:$Q$34,MATCH('Registro de Frecuencias TV'!G713,referencias!$R$1:$R$34,0),1)</f>
        <v>RCN TV S.A.</v>
      </c>
      <c r="I713" t="s">
        <v>313</v>
      </c>
      <c r="J713" t="s">
        <v>8338</v>
      </c>
      <c r="K713">
        <v>4</v>
      </c>
      <c r="L713" t="str">
        <f t="shared" si="28"/>
        <v>VegachíAntioquiaRCN TV S.A.4</v>
      </c>
      <c r="M713" t="str">
        <f t="shared" si="29"/>
        <v>VegachíAntioquiaRCN TV S.A.</v>
      </c>
      <c r="N713" t="s">
        <v>2022</v>
      </c>
    </row>
    <row r="714" spans="1:14" x14ac:dyDescent="0.25">
      <c r="A714">
        <v>5858</v>
      </c>
      <c r="B714" t="s">
        <v>481</v>
      </c>
      <c r="C714" t="s">
        <v>669</v>
      </c>
      <c r="E714">
        <v>5</v>
      </c>
      <c r="F714" t="s">
        <v>8341</v>
      </c>
      <c r="G714" t="s">
        <v>723</v>
      </c>
      <c r="H714" t="str">
        <f>INDEX(referencias!$Q$1:$Q$34,MATCH('Registro de Frecuencias TV'!G714,referencias!$R$1:$R$34,0),1)</f>
        <v>Caracol TV S.A.</v>
      </c>
      <c r="I714" t="s">
        <v>313</v>
      </c>
      <c r="J714" t="s">
        <v>8338</v>
      </c>
      <c r="K714">
        <v>5</v>
      </c>
      <c r="L714" t="str">
        <f t="shared" si="28"/>
        <v>VegachíAntioquiaCaracol TV S.A.5</v>
      </c>
      <c r="M714" t="str">
        <f t="shared" si="29"/>
        <v>VegachíAntioquiaCaracol TV S.A.</v>
      </c>
      <c r="N714" t="s">
        <v>2024</v>
      </c>
    </row>
    <row r="715" spans="1:14" x14ac:dyDescent="0.25">
      <c r="A715">
        <v>5861</v>
      </c>
      <c r="B715" t="s">
        <v>2640</v>
      </c>
      <c r="C715" t="s">
        <v>669</v>
      </c>
      <c r="E715">
        <v>4</v>
      </c>
      <c r="F715" t="s">
        <v>8337</v>
      </c>
      <c r="G715" t="s">
        <v>420</v>
      </c>
      <c r="H715" t="str">
        <f>INDEX(referencias!$Q$1:$Q$34,MATCH('Registro de Frecuencias TV'!G715,referencias!$R$1:$R$34,0),1)</f>
        <v>Canal Uno</v>
      </c>
      <c r="I715" t="s">
        <v>330</v>
      </c>
      <c r="J715" t="s">
        <v>8338</v>
      </c>
      <c r="K715">
        <v>4</v>
      </c>
      <c r="L715" t="str">
        <f t="shared" si="28"/>
        <v>VeneciaAntioquiaCanal Uno4</v>
      </c>
      <c r="M715" t="str">
        <f t="shared" si="29"/>
        <v>VeneciaAntioquiaCanal Uno</v>
      </c>
      <c r="N715" t="s">
        <v>2026</v>
      </c>
    </row>
    <row r="716" spans="1:14" x14ac:dyDescent="0.25">
      <c r="A716">
        <v>5861</v>
      </c>
      <c r="B716" t="s">
        <v>2640</v>
      </c>
      <c r="C716" t="s">
        <v>669</v>
      </c>
      <c r="E716">
        <v>13</v>
      </c>
      <c r="F716" t="s">
        <v>8337</v>
      </c>
      <c r="G716" t="s">
        <v>703</v>
      </c>
      <c r="H716" t="str">
        <f>INDEX(referencias!$Q$1:$Q$34,MATCH('Registro de Frecuencias TV'!G716,referencias!$R$1:$R$34,0),1)</f>
        <v>C.Institucional</v>
      </c>
      <c r="I716" t="s">
        <v>330</v>
      </c>
      <c r="J716" t="s">
        <v>8338</v>
      </c>
      <c r="K716">
        <v>13</v>
      </c>
      <c r="L716" t="str">
        <f t="shared" si="28"/>
        <v>VeneciaAntioquiaC.Institucional13</v>
      </c>
      <c r="M716" t="str">
        <f t="shared" si="29"/>
        <v>VeneciaAntioquiaC.Institucional</v>
      </c>
      <c r="N716" t="s">
        <v>2028</v>
      </c>
    </row>
    <row r="717" spans="1:14" x14ac:dyDescent="0.25">
      <c r="A717">
        <v>5861</v>
      </c>
      <c r="B717" t="s">
        <v>2640</v>
      </c>
      <c r="C717" t="s">
        <v>669</v>
      </c>
      <c r="E717">
        <v>24</v>
      </c>
      <c r="F717" t="s">
        <v>8337</v>
      </c>
      <c r="G717" t="s">
        <v>188</v>
      </c>
      <c r="H717" t="str">
        <f>INDEX(referencias!$Q$1:$Q$34,MATCH('Registro de Frecuencias TV'!G717,referencias!$R$1:$R$34,0),1)</f>
        <v>Señal Colombia</v>
      </c>
      <c r="I717" t="s">
        <v>330</v>
      </c>
      <c r="J717" t="s">
        <v>8338</v>
      </c>
      <c r="K717">
        <v>24</v>
      </c>
      <c r="L717" t="str">
        <f t="shared" si="28"/>
        <v>VeneciaAntioquiaSeñal Colombia24</v>
      </c>
      <c r="M717" t="str">
        <f t="shared" si="29"/>
        <v>VeneciaAntioquiaSeñal Colombia</v>
      </c>
      <c r="N717" t="s">
        <v>2030</v>
      </c>
    </row>
    <row r="718" spans="1:14" x14ac:dyDescent="0.25">
      <c r="A718">
        <v>5861</v>
      </c>
      <c r="B718" t="s">
        <v>2640</v>
      </c>
      <c r="C718" t="s">
        <v>669</v>
      </c>
      <c r="E718">
        <v>5</v>
      </c>
      <c r="F718" t="s">
        <v>8339</v>
      </c>
      <c r="G718" t="s">
        <v>422</v>
      </c>
      <c r="H718" t="str">
        <f>INDEX(referencias!$Q$1:$Q$34,MATCH('Registro de Frecuencias TV'!G718,referencias!$R$1:$R$34,0),1)</f>
        <v>Teleantioquia</v>
      </c>
      <c r="I718" t="s">
        <v>8340</v>
      </c>
      <c r="J718" t="s">
        <v>8338</v>
      </c>
      <c r="K718">
        <v>5</v>
      </c>
      <c r="L718" t="str">
        <f t="shared" si="28"/>
        <v>VeneciaAntioquiaTeleantioquia5</v>
      </c>
      <c r="M718" t="str">
        <f t="shared" si="29"/>
        <v>VeneciaAntioquiaTeleantioquia</v>
      </c>
      <c r="N718" t="s">
        <v>2032</v>
      </c>
    </row>
    <row r="719" spans="1:14" x14ac:dyDescent="0.25">
      <c r="A719">
        <v>5861</v>
      </c>
      <c r="B719" t="s">
        <v>2640</v>
      </c>
      <c r="C719" t="s">
        <v>669</v>
      </c>
      <c r="E719">
        <v>9</v>
      </c>
      <c r="F719" t="s">
        <v>8341</v>
      </c>
      <c r="G719" t="s">
        <v>750</v>
      </c>
      <c r="H719" t="str">
        <f>INDEX(referencias!$Q$1:$Q$34,MATCH('Registro de Frecuencias TV'!G719,referencias!$R$1:$R$34,0),1)</f>
        <v>RCN TV S.A.</v>
      </c>
      <c r="I719" t="s">
        <v>330</v>
      </c>
      <c r="J719" t="s">
        <v>8338</v>
      </c>
      <c r="K719">
        <v>9</v>
      </c>
      <c r="L719" t="str">
        <f t="shared" si="28"/>
        <v>VeneciaAntioquiaRCN TV S.A.9</v>
      </c>
      <c r="M719" t="str">
        <f t="shared" si="29"/>
        <v>VeneciaAntioquiaRCN TV S.A.</v>
      </c>
      <c r="N719" t="s">
        <v>2034</v>
      </c>
    </row>
    <row r="720" spans="1:14" x14ac:dyDescent="0.25">
      <c r="A720">
        <v>5861</v>
      </c>
      <c r="B720" t="s">
        <v>2640</v>
      </c>
      <c r="C720" t="s">
        <v>669</v>
      </c>
      <c r="E720">
        <v>7</v>
      </c>
      <c r="F720" t="s">
        <v>8341</v>
      </c>
      <c r="G720" t="s">
        <v>723</v>
      </c>
      <c r="H720" t="str">
        <f>INDEX(referencias!$Q$1:$Q$34,MATCH('Registro de Frecuencias TV'!G720,referencias!$R$1:$R$34,0),1)</f>
        <v>Caracol TV S.A.</v>
      </c>
      <c r="I720" t="s">
        <v>330</v>
      </c>
      <c r="J720" t="s">
        <v>8338</v>
      </c>
      <c r="K720">
        <v>7</v>
      </c>
      <c r="L720" t="str">
        <f t="shared" si="28"/>
        <v>VeneciaAntioquiaCaracol TV S.A.7</v>
      </c>
      <c r="M720" t="str">
        <f t="shared" si="29"/>
        <v>VeneciaAntioquiaCaracol TV S.A.</v>
      </c>
      <c r="N720" t="s">
        <v>2035</v>
      </c>
    </row>
    <row r="721" spans="1:14" x14ac:dyDescent="0.25">
      <c r="A721">
        <v>5873</v>
      </c>
      <c r="B721" t="s">
        <v>483</v>
      </c>
      <c r="C721" t="s">
        <v>669</v>
      </c>
      <c r="F721" t="s">
        <v>8337</v>
      </c>
      <c r="G721" t="s">
        <v>420</v>
      </c>
      <c r="H721" t="str">
        <f>INDEX(referencias!$Q$1:$Q$34,MATCH('Registro de Frecuencias TV'!G721,referencias!$R$1:$R$34,0),1)</f>
        <v>Canal Uno</v>
      </c>
      <c r="J721" t="s">
        <v>8338</v>
      </c>
      <c r="K721">
        <v>2</v>
      </c>
      <c r="L721" t="str">
        <f t="shared" si="28"/>
        <v>Vigía del FuerteAntioquiaCanal Uno2</v>
      </c>
      <c r="M721" t="str">
        <f t="shared" si="29"/>
        <v>Vigía del FuerteAntioquiaCanal Uno</v>
      </c>
      <c r="N721" t="s">
        <v>2036</v>
      </c>
    </row>
    <row r="722" spans="1:14" x14ac:dyDescent="0.25">
      <c r="A722">
        <v>5873</v>
      </c>
      <c r="B722" t="s">
        <v>483</v>
      </c>
      <c r="C722" t="s">
        <v>669</v>
      </c>
      <c r="F722" t="s">
        <v>8337</v>
      </c>
      <c r="G722" t="s">
        <v>703</v>
      </c>
      <c r="H722" t="str">
        <f>INDEX(referencias!$Q$1:$Q$34,MATCH('Registro de Frecuencias TV'!G722,referencias!$R$1:$R$34,0),1)</f>
        <v>C.Institucional</v>
      </c>
      <c r="J722" t="s">
        <v>8338</v>
      </c>
      <c r="K722">
        <v>4</v>
      </c>
      <c r="L722" t="str">
        <f t="shared" si="28"/>
        <v>Vigía del FuerteAntioquiaC.Institucional4</v>
      </c>
      <c r="M722" t="str">
        <f t="shared" si="29"/>
        <v>Vigía del FuerteAntioquiaC.Institucional</v>
      </c>
      <c r="N722" t="s">
        <v>2038</v>
      </c>
    </row>
    <row r="723" spans="1:14" x14ac:dyDescent="0.25">
      <c r="A723">
        <v>5873</v>
      </c>
      <c r="B723" t="s">
        <v>483</v>
      </c>
      <c r="C723" t="s">
        <v>669</v>
      </c>
      <c r="F723" t="s">
        <v>8337</v>
      </c>
      <c r="G723" t="s">
        <v>188</v>
      </c>
      <c r="H723" t="str">
        <f>INDEX(referencias!$Q$1:$Q$34,MATCH('Registro de Frecuencias TV'!G723,referencias!$R$1:$R$34,0),1)</f>
        <v>Señal Colombia</v>
      </c>
      <c r="J723" t="s">
        <v>8338</v>
      </c>
      <c r="K723">
        <v>5</v>
      </c>
      <c r="L723" t="str">
        <f t="shared" si="28"/>
        <v>Vigía del FuerteAntioquiaSeñal Colombia5</v>
      </c>
      <c r="M723" t="str">
        <f t="shared" si="29"/>
        <v>Vigía del FuerteAntioquiaSeñal Colombia</v>
      </c>
      <c r="N723" t="s">
        <v>2039</v>
      </c>
    </row>
    <row r="724" spans="1:14" x14ac:dyDescent="0.25">
      <c r="A724">
        <v>5873</v>
      </c>
      <c r="B724" t="s">
        <v>483</v>
      </c>
      <c r="C724" t="s">
        <v>669</v>
      </c>
      <c r="E724">
        <v>13</v>
      </c>
      <c r="F724" t="s">
        <v>8339</v>
      </c>
      <c r="G724" t="s">
        <v>422</v>
      </c>
      <c r="H724" t="str">
        <f>INDEX(referencias!$Q$1:$Q$34,MATCH('Registro de Frecuencias TV'!G724,referencias!$R$1:$R$34,0),1)</f>
        <v>Teleantioquia</v>
      </c>
      <c r="I724" t="s">
        <v>8419</v>
      </c>
      <c r="J724" t="s">
        <v>8338</v>
      </c>
      <c r="K724">
        <v>7</v>
      </c>
      <c r="L724" t="str">
        <f t="shared" si="28"/>
        <v>Vigía del FuerteAntioquiaTeleantioquia7</v>
      </c>
      <c r="M724" t="str">
        <f t="shared" si="29"/>
        <v>Vigía del FuerteAntioquiaTeleantioquia</v>
      </c>
      <c r="N724" t="s">
        <v>2041</v>
      </c>
    </row>
    <row r="725" spans="1:14" x14ac:dyDescent="0.25">
      <c r="A725">
        <v>5873</v>
      </c>
      <c r="B725" t="s">
        <v>483</v>
      </c>
      <c r="C725" t="s">
        <v>669</v>
      </c>
      <c r="F725" t="s">
        <v>8341</v>
      </c>
      <c r="G725" t="s">
        <v>750</v>
      </c>
      <c r="H725" t="str">
        <f>INDEX(referencias!$Q$1:$Q$34,MATCH('Registro de Frecuencias TV'!G725,referencias!$R$1:$R$34,0),1)</f>
        <v>RCN TV S.A.</v>
      </c>
      <c r="J725" t="s">
        <v>8338</v>
      </c>
      <c r="K725">
        <v>9</v>
      </c>
      <c r="L725" t="str">
        <f t="shared" si="28"/>
        <v>Vigía del FuerteAntioquiaRCN TV S.A.9</v>
      </c>
      <c r="M725" t="str">
        <f t="shared" si="29"/>
        <v>Vigía del FuerteAntioquiaRCN TV S.A.</v>
      </c>
      <c r="N725" t="s">
        <v>2043</v>
      </c>
    </row>
    <row r="726" spans="1:14" x14ac:dyDescent="0.25">
      <c r="A726">
        <v>5873</v>
      </c>
      <c r="B726" t="s">
        <v>483</v>
      </c>
      <c r="C726" t="s">
        <v>669</v>
      </c>
      <c r="F726" t="s">
        <v>8341</v>
      </c>
      <c r="G726" t="s">
        <v>723</v>
      </c>
      <c r="H726" t="str">
        <f>INDEX(referencias!$Q$1:$Q$34,MATCH('Registro de Frecuencias TV'!G726,referencias!$R$1:$R$34,0),1)</f>
        <v>Caracol TV S.A.</v>
      </c>
      <c r="J726" t="s">
        <v>8338</v>
      </c>
      <c r="K726">
        <v>11</v>
      </c>
      <c r="L726" t="str">
        <f t="shared" si="28"/>
        <v>Vigía del FuerteAntioquiaCaracol TV S.A.11</v>
      </c>
      <c r="M726" t="str">
        <f t="shared" si="29"/>
        <v>Vigía del FuerteAntioquiaCaracol TV S.A.</v>
      </c>
      <c r="N726" t="s">
        <v>2045</v>
      </c>
    </row>
    <row r="727" spans="1:14" x14ac:dyDescent="0.25">
      <c r="A727">
        <v>5885</v>
      </c>
      <c r="B727" t="s">
        <v>484</v>
      </c>
      <c r="C727" t="s">
        <v>669</v>
      </c>
      <c r="E727">
        <v>7</v>
      </c>
      <c r="F727" t="s">
        <v>8337</v>
      </c>
      <c r="G727" t="s">
        <v>420</v>
      </c>
      <c r="H727" t="str">
        <f>INDEX(referencias!$Q$1:$Q$34,MATCH('Registro de Frecuencias TV'!G727,referencias!$R$1:$R$34,0),1)</f>
        <v>Canal Uno</v>
      </c>
      <c r="I727" t="s">
        <v>313</v>
      </c>
      <c r="J727" t="s">
        <v>8338</v>
      </c>
      <c r="K727">
        <v>7</v>
      </c>
      <c r="L727" t="str">
        <f t="shared" si="28"/>
        <v>YalíAntioquiaCanal Uno7</v>
      </c>
      <c r="M727" t="str">
        <f t="shared" si="29"/>
        <v>YalíAntioquiaCanal Uno</v>
      </c>
      <c r="N727" t="s">
        <v>2047</v>
      </c>
    </row>
    <row r="728" spans="1:14" x14ac:dyDescent="0.25">
      <c r="A728">
        <v>5885</v>
      </c>
      <c r="B728" t="s">
        <v>484</v>
      </c>
      <c r="C728" t="s">
        <v>669</v>
      </c>
      <c r="E728">
        <v>9</v>
      </c>
      <c r="F728" t="s">
        <v>8337</v>
      </c>
      <c r="G728" t="s">
        <v>703</v>
      </c>
      <c r="H728" t="str">
        <f>INDEX(referencias!$Q$1:$Q$34,MATCH('Registro de Frecuencias TV'!G728,referencias!$R$1:$R$34,0),1)</f>
        <v>C.Institucional</v>
      </c>
      <c r="I728" t="s">
        <v>313</v>
      </c>
      <c r="J728" t="s">
        <v>8338</v>
      </c>
      <c r="K728">
        <v>9</v>
      </c>
      <c r="L728" t="str">
        <f t="shared" si="28"/>
        <v>YalíAntioquiaC.Institucional9</v>
      </c>
      <c r="M728" t="str">
        <f t="shared" si="29"/>
        <v>YalíAntioquiaC.Institucional</v>
      </c>
      <c r="N728" t="s">
        <v>2049</v>
      </c>
    </row>
    <row r="729" spans="1:14" x14ac:dyDescent="0.25">
      <c r="A729">
        <v>5885</v>
      </c>
      <c r="B729" t="s">
        <v>484</v>
      </c>
      <c r="C729" t="s">
        <v>669</v>
      </c>
      <c r="E729">
        <v>11</v>
      </c>
      <c r="F729" t="s">
        <v>8337</v>
      </c>
      <c r="G729" t="s">
        <v>188</v>
      </c>
      <c r="H729" t="str">
        <f>INDEX(referencias!$Q$1:$Q$34,MATCH('Registro de Frecuencias TV'!G729,referencias!$R$1:$R$34,0),1)</f>
        <v>Señal Colombia</v>
      </c>
      <c r="I729" t="s">
        <v>313</v>
      </c>
      <c r="J729" t="s">
        <v>8338</v>
      </c>
      <c r="K729">
        <v>11</v>
      </c>
      <c r="L729" t="str">
        <f t="shared" si="28"/>
        <v>YalíAntioquiaSeñal Colombia11</v>
      </c>
      <c r="M729" t="str">
        <f t="shared" si="29"/>
        <v>YalíAntioquiaSeñal Colombia</v>
      </c>
      <c r="N729" t="s">
        <v>2051</v>
      </c>
    </row>
    <row r="730" spans="1:14" x14ac:dyDescent="0.25">
      <c r="A730">
        <v>5885</v>
      </c>
      <c r="B730" t="s">
        <v>484</v>
      </c>
      <c r="C730" t="s">
        <v>669</v>
      </c>
      <c r="E730">
        <v>3</v>
      </c>
      <c r="F730" t="s">
        <v>8339</v>
      </c>
      <c r="G730" t="s">
        <v>422</v>
      </c>
      <c r="H730" t="str">
        <f>INDEX(referencias!$Q$1:$Q$34,MATCH('Registro de Frecuencias TV'!G730,referencias!$R$1:$R$34,0),1)</f>
        <v>Teleantioquia</v>
      </c>
      <c r="I730" t="s">
        <v>8420</v>
      </c>
      <c r="J730" t="s">
        <v>8338</v>
      </c>
      <c r="K730">
        <v>3</v>
      </c>
      <c r="L730" t="str">
        <f t="shared" si="28"/>
        <v>YalíAntioquiaTeleantioquia3</v>
      </c>
      <c r="M730" t="str">
        <f t="shared" si="29"/>
        <v>YalíAntioquiaTeleantioquia</v>
      </c>
      <c r="N730" t="s">
        <v>2053</v>
      </c>
    </row>
    <row r="731" spans="1:14" x14ac:dyDescent="0.25">
      <c r="A731">
        <v>5885</v>
      </c>
      <c r="B731" t="s">
        <v>484</v>
      </c>
      <c r="C731" t="s">
        <v>669</v>
      </c>
      <c r="E731">
        <v>4</v>
      </c>
      <c r="F731" t="s">
        <v>8341</v>
      </c>
      <c r="G731" t="s">
        <v>750</v>
      </c>
      <c r="H731" t="str">
        <f>INDEX(referencias!$Q$1:$Q$34,MATCH('Registro de Frecuencias TV'!G731,referencias!$R$1:$R$34,0),1)</f>
        <v>RCN TV S.A.</v>
      </c>
      <c r="I731" t="s">
        <v>313</v>
      </c>
      <c r="J731" t="s">
        <v>8338</v>
      </c>
      <c r="K731">
        <v>4</v>
      </c>
      <c r="L731" t="str">
        <f t="shared" si="28"/>
        <v>YalíAntioquiaRCN TV S.A.4</v>
      </c>
      <c r="M731" t="str">
        <f t="shared" si="29"/>
        <v>YalíAntioquiaRCN TV S.A.</v>
      </c>
      <c r="N731" t="s">
        <v>2054</v>
      </c>
    </row>
    <row r="732" spans="1:14" x14ac:dyDescent="0.25">
      <c r="A732">
        <v>5885</v>
      </c>
      <c r="B732" t="s">
        <v>484</v>
      </c>
      <c r="C732" t="s">
        <v>669</v>
      </c>
      <c r="E732">
        <v>5</v>
      </c>
      <c r="F732" t="s">
        <v>8341</v>
      </c>
      <c r="G732" t="s">
        <v>723</v>
      </c>
      <c r="H732" t="str">
        <f>INDEX(referencias!$Q$1:$Q$34,MATCH('Registro de Frecuencias TV'!G732,referencias!$R$1:$R$34,0),1)</f>
        <v>Caracol TV S.A.</v>
      </c>
      <c r="I732" t="s">
        <v>313</v>
      </c>
      <c r="J732" t="s">
        <v>8338</v>
      </c>
      <c r="K732">
        <v>5</v>
      </c>
      <c r="L732" t="str">
        <f t="shared" si="28"/>
        <v>YalíAntioquiaCaracol TV S.A.5</v>
      </c>
      <c r="M732" t="str">
        <f t="shared" si="29"/>
        <v>YalíAntioquiaCaracol TV S.A.</v>
      </c>
      <c r="N732" t="s">
        <v>2055</v>
      </c>
    </row>
    <row r="733" spans="1:14" x14ac:dyDescent="0.25">
      <c r="A733">
        <v>5887</v>
      </c>
      <c r="B733" t="s">
        <v>417</v>
      </c>
      <c r="C733" t="s">
        <v>669</v>
      </c>
      <c r="E733">
        <v>26</v>
      </c>
      <c r="F733" t="s">
        <v>8337</v>
      </c>
      <c r="G733" t="s">
        <v>420</v>
      </c>
      <c r="H733" t="str">
        <f>INDEX(referencias!$Q$1:$Q$34,MATCH('Registro de Frecuencias TV'!G733,referencias!$R$1:$R$34,0),1)</f>
        <v>Canal Uno</v>
      </c>
      <c r="I733" t="s">
        <v>417</v>
      </c>
      <c r="J733" t="s">
        <v>8338</v>
      </c>
      <c r="K733">
        <v>26</v>
      </c>
      <c r="L733" t="str">
        <f t="shared" si="28"/>
        <v>YarumalAntioquiaCanal Uno26</v>
      </c>
      <c r="M733" t="str">
        <f t="shared" si="29"/>
        <v>YarumalAntioquiaCanal Uno</v>
      </c>
      <c r="N733" t="s">
        <v>2057</v>
      </c>
    </row>
    <row r="734" spans="1:14" x14ac:dyDescent="0.25">
      <c r="A734">
        <v>5887</v>
      </c>
      <c r="B734" t="s">
        <v>417</v>
      </c>
      <c r="C734" t="s">
        <v>669</v>
      </c>
      <c r="E734">
        <v>32</v>
      </c>
      <c r="F734" t="s">
        <v>8337</v>
      </c>
      <c r="G734" t="s">
        <v>703</v>
      </c>
      <c r="H734" t="str">
        <f>INDEX(referencias!$Q$1:$Q$34,MATCH('Registro de Frecuencias TV'!G734,referencias!$R$1:$R$34,0),1)</f>
        <v>C.Institucional</v>
      </c>
      <c r="I734" t="s">
        <v>417</v>
      </c>
      <c r="J734" t="s">
        <v>8338</v>
      </c>
      <c r="K734">
        <v>32</v>
      </c>
      <c r="L734" t="str">
        <f t="shared" si="28"/>
        <v>YarumalAntioquiaC.Institucional32</v>
      </c>
      <c r="M734" t="str">
        <f t="shared" si="29"/>
        <v>YarumalAntioquiaC.Institucional</v>
      </c>
      <c r="N734" t="s">
        <v>2059</v>
      </c>
    </row>
    <row r="735" spans="1:14" x14ac:dyDescent="0.25">
      <c r="A735">
        <v>5887</v>
      </c>
      <c r="B735" t="s">
        <v>417</v>
      </c>
      <c r="C735" t="s">
        <v>669</v>
      </c>
      <c r="E735">
        <v>38</v>
      </c>
      <c r="F735" t="s">
        <v>8337</v>
      </c>
      <c r="G735" t="s">
        <v>188</v>
      </c>
      <c r="H735" t="str">
        <f>INDEX(referencias!$Q$1:$Q$34,MATCH('Registro de Frecuencias TV'!G735,referencias!$R$1:$R$34,0),1)</f>
        <v>Señal Colombia</v>
      </c>
      <c r="I735" t="s">
        <v>417</v>
      </c>
      <c r="J735" t="s">
        <v>8338</v>
      </c>
      <c r="K735">
        <v>38</v>
      </c>
      <c r="L735" t="str">
        <f t="shared" si="28"/>
        <v>YarumalAntioquiaSeñal Colombia38</v>
      </c>
      <c r="M735" t="str">
        <f t="shared" si="29"/>
        <v>YarumalAntioquiaSeñal Colombia</v>
      </c>
      <c r="N735" t="s">
        <v>2060</v>
      </c>
    </row>
    <row r="736" spans="1:14" x14ac:dyDescent="0.25">
      <c r="A736">
        <v>5887</v>
      </c>
      <c r="B736" t="s">
        <v>417</v>
      </c>
      <c r="C736" t="s">
        <v>669</v>
      </c>
      <c r="E736">
        <v>24</v>
      </c>
      <c r="F736" t="s">
        <v>8339</v>
      </c>
      <c r="G736" t="s">
        <v>422</v>
      </c>
      <c r="H736" t="str">
        <f>INDEX(referencias!$Q$1:$Q$34,MATCH('Registro de Frecuencias TV'!G736,referencias!$R$1:$R$34,0),1)</f>
        <v>Teleantioquia</v>
      </c>
      <c r="I736" t="s">
        <v>490</v>
      </c>
      <c r="J736" t="s">
        <v>8338</v>
      </c>
      <c r="K736">
        <v>24</v>
      </c>
      <c r="L736" t="str">
        <f t="shared" si="28"/>
        <v>YarumalAntioquiaTeleantioquia24</v>
      </c>
      <c r="M736" t="str">
        <f t="shared" si="29"/>
        <v>YarumalAntioquiaTeleantioquia</v>
      </c>
      <c r="N736" t="s">
        <v>2062</v>
      </c>
    </row>
    <row r="737" spans="1:14" x14ac:dyDescent="0.25">
      <c r="A737">
        <v>5887</v>
      </c>
      <c r="B737" t="s">
        <v>417</v>
      </c>
      <c r="C737" t="s">
        <v>669</v>
      </c>
      <c r="E737">
        <v>24</v>
      </c>
      <c r="F737" t="s">
        <v>8339</v>
      </c>
      <c r="G737" t="s">
        <v>422</v>
      </c>
      <c r="H737" t="str">
        <f>INDEX(referencias!$Q$1:$Q$34,MATCH('Registro de Frecuencias TV'!G737,referencias!$R$1:$R$34,0),1)</f>
        <v>Teleantioquia</v>
      </c>
      <c r="I737" t="s">
        <v>8421</v>
      </c>
      <c r="J737" t="s">
        <v>8338</v>
      </c>
      <c r="K737">
        <v>24</v>
      </c>
      <c r="L737" t="str">
        <f t="shared" si="28"/>
        <v>YarumalAntioquiaTeleantioquia24</v>
      </c>
      <c r="M737" t="str">
        <f t="shared" si="29"/>
        <v>YarumalAntioquiaTeleantioquia</v>
      </c>
      <c r="N737" t="s">
        <v>2062</v>
      </c>
    </row>
    <row r="738" spans="1:14" x14ac:dyDescent="0.25">
      <c r="A738">
        <v>5887</v>
      </c>
      <c r="B738" t="s">
        <v>417</v>
      </c>
      <c r="C738" t="s">
        <v>669</v>
      </c>
      <c r="E738">
        <v>50</v>
      </c>
      <c r="F738" t="s">
        <v>8341</v>
      </c>
      <c r="G738" t="s">
        <v>750</v>
      </c>
      <c r="H738" t="str">
        <f>INDEX(referencias!$Q$1:$Q$34,MATCH('Registro de Frecuencias TV'!G738,referencias!$R$1:$R$34,0),1)</f>
        <v>RCN TV S.A.</v>
      </c>
      <c r="I738" t="s">
        <v>8422</v>
      </c>
      <c r="J738" t="s">
        <v>8338</v>
      </c>
      <c r="K738">
        <v>50</v>
      </c>
      <c r="L738" t="str">
        <f t="shared" si="28"/>
        <v>YarumalAntioquiaRCN TV S.A.50</v>
      </c>
      <c r="M738" t="str">
        <f t="shared" si="29"/>
        <v>YarumalAntioquiaRCN TV S.A.</v>
      </c>
      <c r="N738" t="s">
        <v>2063</v>
      </c>
    </row>
    <row r="739" spans="1:14" x14ac:dyDescent="0.25">
      <c r="A739">
        <v>5887</v>
      </c>
      <c r="B739" t="s">
        <v>417</v>
      </c>
      <c r="C739" t="s">
        <v>669</v>
      </c>
      <c r="E739">
        <v>48</v>
      </c>
      <c r="F739" t="s">
        <v>8341</v>
      </c>
      <c r="G739" t="s">
        <v>723</v>
      </c>
      <c r="H739" t="str">
        <f>INDEX(referencias!$Q$1:$Q$34,MATCH('Registro de Frecuencias TV'!G739,referencias!$R$1:$R$34,0),1)</f>
        <v>Caracol TV S.A.</v>
      </c>
      <c r="I739" t="s">
        <v>8422</v>
      </c>
      <c r="J739" t="s">
        <v>8338</v>
      </c>
      <c r="K739">
        <v>48</v>
      </c>
      <c r="L739" t="str">
        <f t="shared" si="28"/>
        <v>YarumalAntioquiaCaracol TV S.A.48</v>
      </c>
      <c r="M739" t="str">
        <f t="shared" si="29"/>
        <v>YarumalAntioquiaCaracol TV S.A.</v>
      </c>
      <c r="N739" t="s">
        <v>2065</v>
      </c>
    </row>
    <row r="740" spans="1:14" x14ac:dyDescent="0.25">
      <c r="A740">
        <v>5890</v>
      </c>
      <c r="B740" t="s">
        <v>486</v>
      </c>
      <c r="C740" t="s">
        <v>669</v>
      </c>
      <c r="E740">
        <v>7</v>
      </c>
      <c r="F740" t="s">
        <v>8337</v>
      </c>
      <c r="G740" t="s">
        <v>420</v>
      </c>
      <c r="H740" t="str">
        <f>INDEX(referencias!$Q$1:$Q$34,MATCH('Registro de Frecuencias TV'!G740,referencias!$R$1:$R$34,0),1)</f>
        <v>Canal Uno</v>
      </c>
      <c r="I740" t="s">
        <v>313</v>
      </c>
      <c r="J740" t="s">
        <v>8338</v>
      </c>
      <c r="K740">
        <v>7</v>
      </c>
      <c r="L740" t="str">
        <f t="shared" si="28"/>
        <v>YolombóAntioquiaCanal Uno7</v>
      </c>
      <c r="M740" t="str">
        <f t="shared" si="29"/>
        <v>YolombóAntioquiaCanal Uno</v>
      </c>
      <c r="N740" t="s">
        <v>2066</v>
      </c>
    </row>
    <row r="741" spans="1:14" x14ac:dyDescent="0.25">
      <c r="A741">
        <v>5890</v>
      </c>
      <c r="B741" t="s">
        <v>486</v>
      </c>
      <c r="C741" t="s">
        <v>669</v>
      </c>
      <c r="E741">
        <v>9</v>
      </c>
      <c r="F741" t="s">
        <v>8337</v>
      </c>
      <c r="G741" t="s">
        <v>703</v>
      </c>
      <c r="H741" t="str">
        <f>INDEX(referencias!$Q$1:$Q$34,MATCH('Registro de Frecuencias TV'!G741,referencias!$R$1:$R$34,0),1)</f>
        <v>C.Institucional</v>
      </c>
      <c r="I741" t="s">
        <v>313</v>
      </c>
      <c r="J741" t="s">
        <v>8338</v>
      </c>
      <c r="K741">
        <v>9</v>
      </c>
      <c r="L741" t="str">
        <f t="shared" si="28"/>
        <v>YolombóAntioquiaC.Institucional9</v>
      </c>
      <c r="M741" t="str">
        <f t="shared" si="29"/>
        <v>YolombóAntioquiaC.Institucional</v>
      </c>
      <c r="N741" t="s">
        <v>2068</v>
      </c>
    </row>
    <row r="742" spans="1:14" x14ac:dyDescent="0.25">
      <c r="A742">
        <v>5890</v>
      </c>
      <c r="B742" t="s">
        <v>486</v>
      </c>
      <c r="C742" t="s">
        <v>669</v>
      </c>
      <c r="E742">
        <v>11</v>
      </c>
      <c r="F742" t="s">
        <v>8337</v>
      </c>
      <c r="G742" t="s">
        <v>188</v>
      </c>
      <c r="H742" t="str">
        <f>INDEX(referencias!$Q$1:$Q$34,MATCH('Registro de Frecuencias TV'!G742,referencias!$R$1:$R$34,0),1)</f>
        <v>Señal Colombia</v>
      </c>
      <c r="I742" t="s">
        <v>313</v>
      </c>
      <c r="J742" t="s">
        <v>8338</v>
      </c>
      <c r="K742">
        <v>11</v>
      </c>
      <c r="L742" t="str">
        <f t="shared" si="28"/>
        <v>YolombóAntioquiaSeñal Colombia11</v>
      </c>
      <c r="M742" t="str">
        <f t="shared" si="29"/>
        <v>YolombóAntioquiaSeñal Colombia</v>
      </c>
      <c r="N742" t="s">
        <v>2070</v>
      </c>
    </row>
    <row r="743" spans="1:14" x14ac:dyDescent="0.25">
      <c r="A743">
        <v>5890</v>
      </c>
      <c r="B743" t="s">
        <v>486</v>
      </c>
      <c r="C743" t="s">
        <v>669</v>
      </c>
      <c r="F743" t="s">
        <v>8339</v>
      </c>
      <c r="G743" t="s">
        <v>422</v>
      </c>
      <c r="H743" t="str">
        <f>INDEX(referencias!$Q$1:$Q$34,MATCH('Registro de Frecuencias TV'!G743,referencias!$R$1:$R$34,0),1)</f>
        <v>Teleantioquia</v>
      </c>
      <c r="J743" t="s">
        <v>8338</v>
      </c>
      <c r="K743">
        <v>12</v>
      </c>
      <c r="L743" t="str">
        <f t="shared" si="28"/>
        <v>YolombóAntioquiaTeleantioquia12</v>
      </c>
      <c r="M743" t="str">
        <f t="shared" si="29"/>
        <v>YolombóAntioquiaTeleantioquia</v>
      </c>
      <c r="N743" t="s">
        <v>2071</v>
      </c>
    </row>
    <row r="744" spans="1:14" x14ac:dyDescent="0.25">
      <c r="A744">
        <v>5890</v>
      </c>
      <c r="B744" t="s">
        <v>486</v>
      </c>
      <c r="C744" t="s">
        <v>669</v>
      </c>
      <c r="E744">
        <v>4</v>
      </c>
      <c r="F744" t="s">
        <v>8341</v>
      </c>
      <c r="G744" t="s">
        <v>750</v>
      </c>
      <c r="H744" t="str">
        <f>INDEX(referencias!$Q$1:$Q$34,MATCH('Registro de Frecuencias TV'!G744,referencias!$R$1:$R$34,0),1)</f>
        <v>RCN TV S.A.</v>
      </c>
      <c r="I744" t="s">
        <v>313</v>
      </c>
      <c r="J744" t="s">
        <v>8338</v>
      </c>
      <c r="K744">
        <v>4</v>
      </c>
      <c r="L744" t="str">
        <f t="shared" si="28"/>
        <v>YolombóAntioquiaRCN TV S.A.4</v>
      </c>
      <c r="M744" t="str">
        <f t="shared" si="29"/>
        <v>YolombóAntioquiaRCN TV S.A.</v>
      </c>
      <c r="N744" t="s">
        <v>2073</v>
      </c>
    </row>
    <row r="745" spans="1:14" x14ac:dyDescent="0.25">
      <c r="A745">
        <v>5890</v>
      </c>
      <c r="B745" t="s">
        <v>486</v>
      </c>
      <c r="C745" t="s">
        <v>669</v>
      </c>
      <c r="E745">
        <v>5</v>
      </c>
      <c r="F745" t="s">
        <v>8341</v>
      </c>
      <c r="G745" t="s">
        <v>723</v>
      </c>
      <c r="H745" t="str">
        <f>INDEX(referencias!$Q$1:$Q$34,MATCH('Registro de Frecuencias TV'!G745,referencias!$R$1:$R$34,0),1)</f>
        <v>Caracol TV S.A.</v>
      </c>
      <c r="I745" t="s">
        <v>313</v>
      </c>
      <c r="J745" t="s">
        <v>8338</v>
      </c>
      <c r="K745">
        <v>5</v>
      </c>
      <c r="L745" t="str">
        <f t="shared" si="28"/>
        <v>YolombóAntioquiaCaracol TV S.A.5</v>
      </c>
      <c r="M745" t="str">
        <f t="shared" si="29"/>
        <v>YolombóAntioquiaCaracol TV S.A.</v>
      </c>
      <c r="N745" t="s">
        <v>2075</v>
      </c>
    </row>
    <row r="746" spans="1:14" x14ac:dyDescent="0.25">
      <c r="A746">
        <v>5893</v>
      </c>
      <c r="B746" t="s">
        <v>487</v>
      </c>
      <c r="C746" t="s">
        <v>669</v>
      </c>
      <c r="E746">
        <v>7</v>
      </c>
      <c r="F746" t="s">
        <v>8337</v>
      </c>
      <c r="G746" t="s">
        <v>420</v>
      </c>
      <c r="H746" t="str">
        <f>INDEX(referencias!$Q$1:$Q$34,MATCH('Registro de Frecuencias TV'!G746,referencias!$R$1:$R$34,0),1)</f>
        <v>Canal Uno</v>
      </c>
      <c r="I746" t="s">
        <v>313</v>
      </c>
      <c r="J746" t="s">
        <v>8338</v>
      </c>
      <c r="K746">
        <v>7</v>
      </c>
      <c r="L746" t="str">
        <f t="shared" si="28"/>
        <v>YondóAntioquiaCanal Uno7</v>
      </c>
      <c r="M746" t="str">
        <f t="shared" si="29"/>
        <v>YondóAntioquiaCanal Uno</v>
      </c>
      <c r="N746" t="s">
        <v>2076</v>
      </c>
    </row>
    <row r="747" spans="1:14" x14ac:dyDescent="0.25">
      <c r="A747">
        <v>5893</v>
      </c>
      <c r="B747" t="s">
        <v>487</v>
      </c>
      <c r="C747" t="s">
        <v>669</v>
      </c>
      <c r="E747">
        <v>9</v>
      </c>
      <c r="F747" t="s">
        <v>8337</v>
      </c>
      <c r="G747" t="s">
        <v>703</v>
      </c>
      <c r="H747" t="str">
        <f>INDEX(referencias!$Q$1:$Q$34,MATCH('Registro de Frecuencias TV'!G747,referencias!$R$1:$R$34,0),1)</f>
        <v>C.Institucional</v>
      </c>
      <c r="I747" t="s">
        <v>313</v>
      </c>
      <c r="J747" t="s">
        <v>8338</v>
      </c>
      <c r="K747">
        <v>9</v>
      </c>
      <c r="L747" t="str">
        <f t="shared" si="28"/>
        <v>YondóAntioquiaC.Institucional9</v>
      </c>
      <c r="M747" t="str">
        <f t="shared" si="29"/>
        <v>YondóAntioquiaC.Institucional</v>
      </c>
      <c r="N747" t="s">
        <v>2077</v>
      </c>
    </row>
    <row r="748" spans="1:14" x14ac:dyDescent="0.25">
      <c r="A748">
        <v>5893</v>
      </c>
      <c r="B748" t="s">
        <v>487</v>
      </c>
      <c r="C748" t="s">
        <v>669</v>
      </c>
      <c r="E748">
        <v>11</v>
      </c>
      <c r="F748" t="s">
        <v>8337</v>
      </c>
      <c r="G748" t="s">
        <v>188</v>
      </c>
      <c r="H748" t="str">
        <f>INDEX(referencias!$Q$1:$Q$34,MATCH('Registro de Frecuencias TV'!G748,referencias!$R$1:$R$34,0),1)</f>
        <v>Señal Colombia</v>
      </c>
      <c r="I748" t="s">
        <v>313</v>
      </c>
      <c r="J748" t="s">
        <v>8338</v>
      </c>
      <c r="K748">
        <v>11</v>
      </c>
      <c r="L748" t="str">
        <f t="shared" si="28"/>
        <v>YondóAntioquiaSeñal Colombia11</v>
      </c>
      <c r="M748" t="str">
        <f t="shared" si="29"/>
        <v>YondóAntioquiaSeñal Colombia</v>
      </c>
      <c r="N748" t="s">
        <v>2079</v>
      </c>
    </row>
    <row r="749" spans="1:14" x14ac:dyDescent="0.25">
      <c r="A749">
        <v>5893</v>
      </c>
      <c r="B749" t="s">
        <v>487</v>
      </c>
      <c r="C749" t="s">
        <v>669</v>
      </c>
      <c r="E749">
        <v>42</v>
      </c>
      <c r="F749" t="s">
        <v>8339</v>
      </c>
      <c r="G749" t="s">
        <v>422</v>
      </c>
      <c r="H749" t="str">
        <f>INDEX(referencias!$Q$1:$Q$34,MATCH('Registro de Frecuencias TV'!G749,referencias!$R$1:$R$34,0),1)</f>
        <v>Teleantioquia</v>
      </c>
      <c r="I749" t="s">
        <v>8423</v>
      </c>
      <c r="J749" t="s">
        <v>8338</v>
      </c>
      <c r="K749">
        <v>42</v>
      </c>
      <c r="L749" t="str">
        <f t="shared" si="28"/>
        <v>YondóAntioquiaTeleantioquia42</v>
      </c>
      <c r="M749" t="str">
        <f t="shared" si="29"/>
        <v>YondóAntioquiaTeleantioquia</v>
      </c>
      <c r="N749" t="s">
        <v>2081</v>
      </c>
    </row>
    <row r="750" spans="1:14" x14ac:dyDescent="0.25">
      <c r="A750">
        <v>5893</v>
      </c>
      <c r="B750" t="s">
        <v>487</v>
      </c>
      <c r="C750" t="s">
        <v>669</v>
      </c>
      <c r="E750">
        <v>4</v>
      </c>
      <c r="F750" t="s">
        <v>8341</v>
      </c>
      <c r="G750" t="s">
        <v>750</v>
      </c>
      <c r="H750" t="str">
        <f>INDEX(referencias!$Q$1:$Q$34,MATCH('Registro de Frecuencias TV'!G750,referencias!$R$1:$R$34,0),1)</f>
        <v>RCN TV S.A.</v>
      </c>
      <c r="I750" t="s">
        <v>313</v>
      </c>
      <c r="J750" t="s">
        <v>8338</v>
      </c>
      <c r="K750">
        <v>4</v>
      </c>
      <c r="L750" t="str">
        <f t="shared" si="28"/>
        <v>YondóAntioquiaRCN TV S.A.4</v>
      </c>
      <c r="M750" t="str">
        <f t="shared" si="29"/>
        <v>YondóAntioquiaRCN TV S.A.</v>
      </c>
      <c r="N750" t="s">
        <v>2082</v>
      </c>
    </row>
    <row r="751" spans="1:14" x14ac:dyDescent="0.25">
      <c r="A751">
        <v>5893</v>
      </c>
      <c r="B751" t="s">
        <v>487</v>
      </c>
      <c r="C751" t="s">
        <v>669</v>
      </c>
      <c r="E751">
        <v>5</v>
      </c>
      <c r="F751" t="s">
        <v>8341</v>
      </c>
      <c r="G751" t="s">
        <v>723</v>
      </c>
      <c r="H751" t="str">
        <f>INDEX(referencias!$Q$1:$Q$34,MATCH('Registro de Frecuencias TV'!G751,referencias!$R$1:$R$34,0),1)</f>
        <v>Caracol TV S.A.</v>
      </c>
      <c r="I751" t="s">
        <v>313</v>
      </c>
      <c r="J751" t="s">
        <v>8338</v>
      </c>
      <c r="K751">
        <v>5</v>
      </c>
      <c r="L751" t="str">
        <f t="shared" si="28"/>
        <v>YondóAntioquiaCaracol TV S.A.5</v>
      </c>
      <c r="M751" t="str">
        <f t="shared" si="29"/>
        <v>YondóAntioquiaCaracol TV S.A.</v>
      </c>
      <c r="N751" t="s">
        <v>2084</v>
      </c>
    </row>
    <row r="752" spans="1:14" x14ac:dyDescent="0.25">
      <c r="A752">
        <v>5895</v>
      </c>
      <c r="B752" t="s">
        <v>488</v>
      </c>
      <c r="C752" t="s">
        <v>669</v>
      </c>
      <c r="E752">
        <v>11</v>
      </c>
      <c r="F752" t="s">
        <v>8339</v>
      </c>
      <c r="G752" t="s">
        <v>422</v>
      </c>
      <c r="H752" t="str">
        <f>INDEX(referencias!$Q$1:$Q$34,MATCH('Registro de Frecuencias TV'!G752,referencias!$R$1:$R$34,0),1)</f>
        <v>Teleantioquia</v>
      </c>
      <c r="I752" t="s">
        <v>8424</v>
      </c>
      <c r="J752" t="s">
        <v>8338</v>
      </c>
      <c r="K752">
        <v>11</v>
      </c>
      <c r="L752" t="str">
        <f t="shared" si="28"/>
        <v>ZaragozaAntioquiaTeleantioquia11</v>
      </c>
      <c r="M752" t="str">
        <f t="shared" si="29"/>
        <v>ZaragozaAntioquiaTeleantioquia</v>
      </c>
      <c r="N752" t="s">
        <v>2086</v>
      </c>
    </row>
    <row r="753" spans="1:14" x14ac:dyDescent="0.25">
      <c r="A753">
        <v>5895</v>
      </c>
      <c r="B753" t="s">
        <v>488</v>
      </c>
      <c r="C753" t="s">
        <v>669</v>
      </c>
      <c r="E753">
        <v>40</v>
      </c>
      <c r="F753" t="s">
        <v>8341</v>
      </c>
      <c r="G753" t="s">
        <v>750</v>
      </c>
      <c r="H753" t="str">
        <f>INDEX(referencias!$Q$1:$Q$34,MATCH('Registro de Frecuencias TV'!G753,referencias!$R$1:$R$34,0),1)</f>
        <v>RCN TV S.A.</v>
      </c>
      <c r="I753" t="s">
        <v>513</v>
      </c>
      <c r="J753" t="s">
        <v>8338</v>
      </c>
      <c r="K753">
        <v>40</v>
      </c>
      <c r="L753" t="str">
        <f t="shared" si="28"/>
        <v>ZaragozaAntioquiaRCN TV S.A.40</v>
      </c>
      <c r="M753" t="str">
        <f t="shared" si="29"/>
        <v>ZaragozaAntioquiaRCN TV S.A.</v>
      </c>
      <c r="N753" t="s">
        <v>2088</v>
      </c>
    </row>
    <row r="754" spans="1:14" x14ac:dyDescent="0.25">
      <c r="A754">
        <v>5895</v>
      </c>
      <c r="B754" t="s">
        <v>488</v>
      </c>
      <c r="C754" t="s">
        <v>669</v>
      </c>
      <c r="E754">
        <v>36</v>
      </c>
      <c r="F754" t="s">
        <v>8341</v>
      </c>
      <c r="G754" t="s">
        <v>723</v>
      </c>
      <c r="H754" t="str">
        <f>INDEX(referencias!$Q$1:$Q$34,MATCH('Registro de Frecuencias TV'!G754,referencias!$R$1:$R$34,0),1)</f>
        <v>Caracol TV S.A.</v>
      </c>
      <c r="I754" t="s">
        <v>513</v>
      </c>
      <c r="J754" t="s">
        <v>8338</v>
      </c>
      <c r="K754">
        <v>36</v>
      </c>
      <c r="L754" t="str">
        <f t="shared" si="28"/>
        <v>ZaragozaAntioquiaCaracol TV S.A.36</v>
      </c>
      <c r="M754" t="str">
        <f t="shared" si="29"/>
        <v>ZaragozaAntioquiaCaracol TV S.A.</v>
      </c>
      <c r="N754" t="s">
        <v>2089</v>
      </c>
    </row>
    <row r="755" spans="1:14" x14ac:dyDescent="0.25">
      <c r="A755">
        <v>8001</v>
      </c>
      <c r="B755" t="s">
        <v>504</v>
      </c>
      <c r="C755" t="s">
        <v>702</v>
      </c>
      <c r="E755">
        <v>13</v>
      </c>
      <c r="F755" t="s">
        <v>8337</v>
      </c>
      <c r="G755" t="s">
        <v>420</v>
      </c>
      <c r="H755" t="str">
        <f>INDEX(referencias!$Q$1:$Q$34,MATCH('Registro de Frecuencias TV'!G755,referencias!$R$1:$R$34,0),1)</f>
        <v>Canal Uno</v>
      </c>
      <c r="I755" t="s">
        <v>235</v>
      </c>
      <c r="J755" t="s">
        <v>8338</v>
      </c>
      <c r="K755">
        <v>13</v>
      </c>
      <c r="L755" t="str">
        <f t="shared" si="28"/>
        <v>BarranquillaAtlanticoCanal Uno13</v>
      </c>
      <c r="M755" t="str">
        <f t="shared" si="29"/>
        <v>BarranquillaAtlanticoCanal Uno</v>
      </c>
      <c r="N755" t="s">
        <v>2091</v>
      </c>
    </row>
    <row r="756" spans="1:14" x14ac:dyDescent="0.25">
      <c r="A756">
        <v>8001</v>
      </c>
      <c r="B756" t="s">
        <v>504</v>
      </c>
      <c r="C756" t="s">
        <v>702</v>
      </c>
      <c r="E756">
        <v>11</v>
      </c>
      <c r="F756" t="s">
        <v>8337</v>
      </c>
      <c r="G756" t="s">
        <v>703</v>
      </c>
      <c r="H756" t="str">
        <f>INDEX(referencias!$Q$1:$Q$34,MATCH('Registro de Frecuencias TV'!G756,referencias!$R$1:$R$34,0),1)</f>
        <v>C.Institucional</v>
      </c>
      <c r="I756" t="s">
        <v>235</v>
      </c>
      <c r="J756" t="s">
        <v>8338</v>
      </c>
      <c r="K756">
        <v>11</v>
      </c>
      <c r="L756" t="str">
        <f t="shared" si="28"/>
        <v>BarranquillaAtlanticoC.Institucional11</v>
      </c>
      <c r="M756" t="str">
        <f t="shared" si="29"/>
        <v>BarranquillaAtlanticoC.Institucional</v>
      </c>
      <c r="N756" t="s">
        <v>2092</v>
      </c>
    </row>
    <row r="757" spans="1:14" x14ac:dyDescent="0.25">
      <c r="A757">
        <v>8001</v>
      </c>
      <c r="B757" t="s">
        <v>504</v>
      </c>
      <c r="C757" t="s">
        <v>702</v>
      </c>
      <c r="E757">
        <v>5</v>
      </c>
      <c r="F757" t="s">
        <v>8337</v>
      </c>
      <c r="G757" t="s">
        <v>188</v>
      </c>
      <c r="H757" t="str">
        <f>INDEX(referencias!$Q$1:$Q$34,MATCH('Registro de Frecuencias TV'!G757,referencias!$R$1:$R$34,0),1)</f>
        <v>Señal Colombia</v>
      </c>
      <c r="I757" t="s">
        <v>235</v>
      </c>
      <c r="J757" t="s">
        <v>8338</v>
      </c>
      <c r="K757">
        <v>5</v>
      </c>
      <c r="L757" t="str">
        <f t="shared" si="28"/>
        <v>BarranquillaAtlanticoSeñal Colombia5</v>
      </c>
      <c r="M757" t="str">
        <f t="shared" si="29"/>
        <v>BarranquillaAtlanticoSeñal Colombia</v>
      </c>
      <c r="N757" t="s">
        <v>2094</v>
      </c>
    </row>
    <row r="758" spans="1:14" x14ac:dyDescent="0.25">
      <c r="A758">
        <v>8001</v>
      </c>
      <c r="B758" t="s">
        <v>504</v>
      </c>
      <c r="C758" t="s">
        <v>702</v>
      </c>
      <c r="E758">
        <v>7</v>
      </c>
      <c r="F758" t="s">
        <v>8339</v>
      </c>
      <c r="G758" t="s">
        <v>619</v>
      </c>
      <c r="H758" t="str">
        <f>INDEX(referencias!$Q$1:$Q$34,MATCH('Registro de Frecuencias TV'!G758,referencias!$R$1:$R$34,0),1)</f>
        <v>Telecaribe</v>
      </c>
      <c r="I758" t="s">
        <v>8425</v>
      </c>
      <c r="J758" t="s">
        <v>8338</v>
      </c>
      <c r="K758">
        <v>7</v>
      </c>
      <c r="L758" t="str">
        <f t="shared" si="28"/>
        <v>BarranquillaAtlanticoTelecaribe7</v>
      </c>
      <c r="M758" t="str">
        <f t="shared" si="29"/>
        <v>BarranquillaAtlanticoTelecaribe</v>
      </c>
      <c r="N758" t="s">
        <v>2096</v>
      </c>
    </row>
    <row r="759" spans="1:14" x14ac:dyDescent="0.25">
      <c r="A759">
        <v>8001</v>
      </c>
      <c r="B759" t="s">
        <v>504</v>
      </c>
      <c r="C759" t="s">
        <v>702</v>
      </c>
      <c r="D759">
        <v>1</v>
      </c>
      <c r="E759">
        <v>9</v>
      </c>
      <c r="F759" t="s">
        <v>8341</v>
      </c>
      <c r="G759" t="s">
        <v>750</v>
      </c>
      <c r="H759" t="str">
        <f>INDEX(referencias!$Q$1:$Q$34,MATCH('Registro de Frecuencias TV'!G759,referencias!$R$1:$R$34,0),1)</f>
        <v>RCN TV S.A.</v>
      </c>
      <c r="I759" t="s">
        <v>525</v>
      </c>
      <c r="J759" t="s">
        <v>8338</v>
      </c>
      <c r="K759">
        <v>9</v>
      </c>
      <c r="L759" t="str">
        <f t="shared" si="28"/>
        <v>BarranquillaAtlanticoRCN TV S.A.9</v>
      </c>
      <c r="M759" t="str">
        <f t="shared" si="29"/>
        <v>BarranquillaAtlanticoRCN TV S.A.</v>
      </c>
      <c r="N759" t="s">
        <v>2098</v>
      </c>
    </row>
    <row r="760" spans="1:14" x14ac:dyDescent="0.25">
      <c r="A760">
        <v>8001</v>
      </c>
      <c r="B760" t="s">
        <v>504</v>
      </c>
      <c r="C760" t="s">
        <v>702</v>
      </c>
      <c r="D760">
        <v>2</v>
      </c>
      <c r="E760">
        <v>29</v>
      </c>
      <c r="F760" t="s">
        <v>8341</v>
      </c>
      <c r="G760" t="s">
        <v>750</v>
      </c>
      <c r="H760" t="str">
        <f>INDEX(referencias!$Q$1:$Q$34,MATCH('Registro de Frecuencias TV'!G760,referencias!$R$1:$R$34,0),1)</f>
        <v>RCN TV S.A.</v>
      </c>
      <c r="I760" t="s">
        <v>504</v>
      </c>
      <c r="J760" t="s">
        <v>8338</v>
      </c>
      <c r="K760">
        <v>29</v>
      </c>
      <c r="L760" t="str">
        <f t="shared" si="28"/>
        <v>BarranquillaAtlanticoRCN TV S.A.29</v>
      </c>
      <c r="M760" t="str">
        <f t="shared" si="29"/>
        <v>BarranquillaAtlanticoRCN TV S.A.</v>
      </c>
      <c r="N760" t="s">
        <v>2098</v>
      </c>
    </row>
    <row r="761" spans="1:14" x14ac:dyDescent="0.25">
      <c r="A761">
        <v>8001</v>
      </c>
      <c r="B761" t="s">
        <v>504</v>
      </c>
      <c r="C761" t="s">
        <v>702</v>
      </c>
      <c r="D761">
        <v>1</v>
      </c>
      <c r="E761">
        <v>4</v>
      </c>
      <c r="F761" t="s">
        <v>8341</v>
      </c>
      <c r="G761" t="s">
        <v>723</v>
      </c>
      <c r="H761" t="str">
        <f>INDEX(referencias!$Q$1:$Q$34,MATCH('Registro de Frecuencias TV'!G761,referencias!$R$1:$R$34,0),1)</f>
        <v>Caracol TV S.A.</v>
      </c>
      <c r="I761" t="s">
        <v>525</v>
      </c>
      <c r="J761" t="s">
        <v>8338</v>
      </c>
      <c r="K761">
        <v>4</v>
      </c>
      <c r="L761" t="str">
        <f t="shared" si="28"/>
        <v>BarranquillaAtlanticoCaracol TV S.A.4</v>
      </c>
      <c r="M761" t="str">
        <f t="shared" si="29"/>
        <v>BarranquillaAtlanticoCaracol TV S.A.</v>
      </c>
      <c r="N761" t="s">
        <v>2100</v>
      </c>
    </row>
    <row r="762" spans="1:14" x14ac:dyDescent="0.25">
      <c r="A762">
        <v>8001</v>
      </c>
      <c r="B762" t="s">
        <v>504</v>
      </c>
      <c r="C762" t="s">
        <v>702</v>
      </c>
      <c r="D762">
        <v>2</v>
      </c>
      <c r="E762">
        <v>31</v>
      </c>
      <c r="F762" t="s">
        <v>8341</v>
      </c>
      <c r="G762" t="s">
        <v>723</v>
      </c>
      <c r="H762" t="str">
        <f>INDEX(referencias!$Q$1:$Q$34,MATCH('Registro de Frecuencias TV'!G762,referencias!$R$1:$R$34,0),1)</f>
        <v>Caracol TV S.A.</v>
      </c>
      <c r="I762" t="s">
        <v>504</v>
      </c>
      <c r="J762" t="s">
        <v>8338</v>
      </c>
      <c r="K762">
        <v>31</v>
      </c>
      <c r="L762" t="str">
        <f t="shared" si="28"/>
        <v>BarranquillaAtlanticoCaracol TV S.A.31</v>
      </c>
      <c r="M762" t="str">
        <f t="shared" si="29"/>
        <v>BarranquillaAtlanticoCaracol TV S.A.</v>
      </c>
      <c r="N762" t="s">
        <v>2100</v>
      </c>
    </row>
    <row r="763" spans="1:14" x14ac:dyDescent="0.25">
      <c r="A763">
        <v>8078</v>
      </c>
      <c r="B763" t="s">
        <v>955</v>
      </c>
      <c r="C763" t="s">
        <v>702</v>
      </c>
      <c r="E763">
        <v>13</v>
      </c>
      <c r="F763" t="s">
        <v>8337</v>
      </c>
      <c r="G763" t="s">
        <v>420</v>
      </c>
      <c r="H763" t="str">
        <f>INDEX(referencias!$Q$1:$Q$34,MATCH('Registro de Frecuencias TV'!G763,referencias!$R$1:$R$34,0),1)</f>
        <v>Canal Uno</v>
      </c>
      <c r="I763" t="s">
        <v>235</v>
      </c>
      <c r="J763" t="s">
        <v>8338</v>
      </c>
      <c r="K763">
        <v>13</v>
      </c>
      <c r="L763" t="str">
        <f t="shared" si="28"/>
        <v>BaranoaAtlanticoCanal Uno13</v>
      </c>
      <c r="M763" t="str">
        <f t="shared" si="29"/>
        <v>BaranoaAtlanticoCanal Uno</v>
      </c>
      <c r="N763" t="s">
        <v>2102</v>
      </c>
    </row>
    <row r="764" spans="1:14" x14ac:dyDescent="0.25">
      <c r="A764">
        <v>8078</v>
      </c>
      <c r="B764" t="s">
        <v>955</v>
      </c>
      <c r="C764" t="s">
        <v>702</v>
      </c>
      <c r="E764">
        <v>11</v>
      </c>
      <c r="F764" t="s">
        <v>8337</v>
      </c>
      <c r="G764" t="s">
        <v>703</v>
      </c>
      <c r="H764" t="str">
        <f>INDEX(referencias!$Q$1:$Q$34,MATCH('Registro de Frecuencias TV'!G764,referencias!$R$1:$R$34,0),1)</f>
        <v>C.Institucional</v>
      </c>
      <c r="I764" t="s">
        <v>235</v>
      </c>
      <c r="J764" t="s">
        <v>8338</v>
      </c>
      <c r="K764">
        <v>11</v>
      </c>
      <c r="L764" t="str">
        <f t="shared" si="28"/>
        <v>BaranoaAtlanticoC.Institucional11</v>
      </c>
      <c r="M764" t="str">
        <f t="shared" si="29"/>
        <v>BaranoaAtlanticoC.Institucional</v>
      </c>
      <c r="N764" t="s">
        <v>2104</v>
      </c>
    </row>
    <row r="765" spans="1:14" x14ac:dyDescent="0.25">
      <c r="A765">
        <v>8078</v>
      </c>
      <c r="B765" t="s">
        <v>955</v>
      </c>
      <c r="C765" t="s">
        <v>702</v>
      </c>
      <c r="E765">
        <v>5</v>
      </c>
      <c r="F765" t="s">
        <v>8337</v>
      </c>
      <c r="G765" t="s">
        <v>188</v>
      </c>
      <c r="H765" t="str">
        <f>INDEX(referencias!$Q$1:$Q$34,MATCH('Registro de Frecuencias TV'!G765,referencias!$R$1:$R$34,0),1)</f>
        <v>Señal Colombia</v>
      </c>
      <c r="I765" t="s">
        <v>235</v>
      </c>
      <c r="J765" t="s">
        <v>8338</v>
      </c>
      <c r="K765">
        <v>5</v>
      </c>
      <c r="L765" t="str">
        <f t="shared" si="28"/>
        <v>BaranoaAtlanticoSeñal Colombia5</v>
      </c>
      <c r="M765" t="str">
        <f t="shared" si="29"/>
        <v>BaranoaAtlanticoSeñal Colombia</v>
      </c>
      <c r="N765" t="s">
        <v>2106</v>
      </c>
    </row>
    <row r="766" spans="1:14" x14ac:dyDescent="0.25">
      <c r="A766">
        <v>8078</v>
      </c>
      <c r="B766" t="s">
        <v>955</v>
      </c>
      <c r="C766" t="s">
        <v>702</v>
      </c>
      <c r="E766">
        <v>7</v>
      </c>
      <c r="F766" t="s">
        <v>8339</v>
      </c>
      <c r="G766" t="s">
        <v>619</v>
      </c>
      <c r="H766" t="str">
        <f>INDEX(referencias!$Q$1:$Q$34,MATCH('Registro de Frecuencias TV'!G766,referencias!$R$1:$R$34,0),1)</f>
        <v>Telecaribe</v>
      </c>
      <c r="I766" t="s">
        <v>8425</v>
      </c>
      <c r="J766" t="s">
        <v>8338</v>
      </c>
      <c r="K766">
        <v>7</v>
      </c>
      <c r="L766" t="str">
        <f t="shared" si="28"/>
        <v>BaranoaAtlanticoTelecaribe7</v>
      </c>
      <c r="M766" t="str">
        <f t="shared" si="29"/>
        <v>BaranoaAtlanticoTelecaribe</v>
      </c>
      <c r="N766" t="s">
        <v>2107</v>
      </c>
    </row>
    <row r="767" spans="1:14" x14ac:dyDescent="0.25">
      <c r="A767">
        <v>8078</v>
      </c>
      <c r="B767" t="s">
        <v>955</v>
      </c>
      <c r="C767" t="s">
        <v>702</v>
      </c>
      <c r="E767">
        <v>9</v>
      </c>
      <c r="F767" t="s">
        <v>8341</v>
      </c>
      <c r="G767" t="s">
        <v>750</v>
      </c>
      <c r="H767" t="str">
        <f>INDEX(referencias!$Q$1:$Q$34,MATCH('Registro de Frecuencias TV'!G767,referencias!$R$1:$R$34,0),1)</f>
        <v>RCN TV S.A.</v>
      </c>
      <c r="I767" t="s">
        <v>525</v>
      </c>
      <c r="J767" t="s">
        <v>8338</v>
      </c>
      <c r="K767">
        <v>9</v>
      </c>
      <c r="L767" t="str">
        <f t="shared" si="28"/>
        <v>BaranoaAtlanticoRCN TV S.A.9</v>
      </c>
      <c r="M767" t="str">
        <f t="shared" si="29"/>
        <v>BaranoaAtlanticoRCN TV S.A.</v>
      </c>
      <c r="N767" t="s">
        <v>2108</v>
      </c>
    </row>
    <row r="768" spans="1:14" x14ac:dyDescent="0.25">
      <c r="A768">
        <v>8078</v>
      </c>
      <c r="B768" t="s">
        <v>955</v>
      </c>
      <c r="C768" t="s">
        <v>702</v>
      </c>
      <c r="E768">
        <v>4</v>
      </c>
      <c r="F768" t="s">
        <v>8341</v>
      </c>
      <c r="G768" t="s">
        <v>723</v>
      </c>
      <c r="H768" t="str">
        <f>INDEX(referencias!$Q$1:$Q$34,MATCH('Registro de Frecuencias TV'!G768,referencias!$R$1:$R$34,0),1)</f>
        <v>Caracol TV S.A.</v>
      </c>
      <c r="I768" t="s">
        <v>525</v>
      </c>
      <c r="J768" t="s">
        <v>8338</v>
      </c>
      <c r="K768">
        <v>4</v>
      </c>
      <c r="L768" t="str">
        <f t="shared" si="28"/>
        <v>BaranoaAtlanticoCaracol TV S.A.4</v>
      </c>
      <c r="M768" t="str">
        <f t="shared" si="29"/>
        <v>BaranoaAtlanticoCaracol TV S.A.</v>
      </c>
      <c r="N768" t="s">
        <v>2110</v>
      </c>
    </row>
    <row r="769" spans="1:14" x14ac:dyDescent="0.25">
      <c r="A769">
        <v>8078</v>
      </c>
      <c r="B769" t="s">
        <v>955</v>
      </c>
      <c r="C769" t="s">
        <v>702</v>
      </c>
      <c r="E769">
        <v>24</v>
      </c>
      <c r="F769" t="s">
        <v>8342</v>
      </c>
      <c r="G769" t="s">
        <v>650</v>
      </c>
      <c r="H769" t="str">
        <f>INDEX(referencias!$Q$1:$Q$34,MATCH('Registro de Frecuencias TV'!G769,referencias!$R$1:$R$34,0),1)</f>
        <v>Telebaranoa</v>
      </c>
      <c r="I769" t="s">
        <v>650</v>
      </c>
      <c r="J769" t="s">
        <v>8338</v>
      </c>
      <c r="K769">
        <v>24</v>
      </c>
      <c r="L769" t="str">
        <f t="shared" si="28"/>
        <v>BaranoaAtlanticoTelebaranoa24</v>
      </c>
      <c r="M769" t="str">
        <f t="shared" si="29"/>
        <v>BaranoaAtlanticoTelebaranoa</v>
      </c>
      <c r="N769" t="s">
        <v>2112</v>
      </c>
    </row>
    <row r="770" spans="1:14" x14ac:dyDescent="0.25">
      <c r="A770">
        <v>8137</v>
      </c>
      <c r="B770" t="s">
        <v>1079</v>
      </c>
      <c r="C770" t="s">
        <v>702</v>
      </c>
      <c r="E770">
        <v>13</v>
      </c>
      <c r="F770" t="s">
        <v>8337</v>
      </c>
      <c r="G770" t="s">
        <v>420</v>
      </c>
      <c r="H770" t="str">
        <f>INDEX(referencias!$Q$1:$Q$34,MATCH('Registro de Frecuencias TV'!G770,referencias!$R$1:$R$34,0),1)</f>
        <v>Canal Uno</v>
      </c>
      <c r="I770" t="s">
        <v>235</v>
      </c>
      <c r="J770" t="s">
        <v>8338</v>
      </c>
      <c r="K770">
        <v>13</v>
      </c>
      <c r="L770" t="str">
        <f t="shared" si="28"/>
        <v>Campo de La CruzAtlanticoCanal Uno13</v>
      </c>
      <c r="M770" t="str">
        <f t="shared" si="29"/>
        <v>Campo de La CruzAtlanticoCanal Uno</v>
      </c>
      <c r="N770" t="s">
        <v>2114</v>
      </c>
    </row>
    <row r="771" spans="1:14" x14ac:dyDescent="0.25">
      <c r="A771">
        <v>8137</v>
      </c>
      <c r="B771" t="s">
        <v>1079</v>
      </c>
      <c r="C771" t="s">
        <v>702</v>
      </c>
      <c r="E771">
        <v>11</v>
      </c>
      <c r="F771" t="s">
        <v>8337</v>
      </c>
      <c r="G771" t="s">
        <v>703</v>
      </c>
      <c r="H771" t="str">
        <f>INDEX(referencias!$Q$1:$Q$34,MATCH('Registro de Frecuencias TV'!G771,referencias!$R$1:$R$34,0),1)</f>
        <v>C.Institucional</v>
      </c>
      <c r="I771" t="s">
        <v>235</v>
      </c>
      <c r="J771" t="s">
        <v>8338</v>
      </c>
      <c r="K771">
        <v>11</v>
      </c>
      <c r="L771" t="str">
        <f t="shared" ref="L771:L834" si="30">_xlfn.CONCAT(TRIM(B771),TRIM(C771),TRIM(H771),TRIM(K771))</f>
        <v>Campo de La CruzAtlanticoC.Institucional11</v>
      </c>
      <c r="M771" t="str">
        <f t="shared" ref="M771:M834" si="31">_xlfn.CONCAT(TRIM(B771),TRIM(C771),TRIM(H771))</f>
        <v>Campo de La CruzAtlanticoC.Institucional</v>
      </c>
      <c r="N771" t="s">
        <v>2116</v>
      </c>
    </row>
    <row r="772" spans="1:14" x14ac:dyDescent="0.25">
      <c r="A772">
        <v>8137</v>
      </c>
      <c r="B772" t="s">
        <v>1079</v>
      </c>
      <c r="C772" t="s">
        <v>702</v>
      </c>
      <c r="E772">
        <v>5</v>
      </c>
      <c r="F772" t="s">
        <v>8337</v>
      </c>
      <c r="G772" t="s">
        <v>188</v>
      </c>
      <c r="H772" t="str">
        <f>INDEX(referencias!$Q$1:$Q$34,MATCH('Registro de Frecuencias TV'!G772,referencias!$R$1:$R$34,0),1)</f>
        <v>Señal Colombia</v>
      </c>
      <c r="I772" t="s">
        <v>235</v>
      </c>
      <c r="J772" t="s">
        <v>8338</v>
      </c>
      <c r="K772">
        <v>5</v>
      </c>
      <c r="L772" t="str">
        <f t="shared" si="30"/>
        <v>Campo de La CruzAtlanticoSeñal Colombia5</v>
      </c>
      <c r="M772" t="str">
        <f t="shared" si="31"/>
        <v>Campo de La CruzAtlanticoSeñal Colombia</v>
      </c>
      <c r="N772" t="s">
        <v>2118</v>
      </c>
    </row>
    <row r="773" spans="1:14" x14ac:dyDescent="0.25">
      <c r="A773">
        <v>8137</v>
      </c>
      <c r="B773" t="s">
        <v>1079</v>
      </c>
      <c r="C773" t="s">
        <v>702</v>
      </c>
      <c r="E773">
        <v>7</v>
      </c>
      <c r="F773" t="s">
        <v>8339</v>
      </c>
      <c r="G773" t="s">
        <v>619</v>
      </c>
      <c r="H773" t="str">
        <f>INDEX(referencias!$Q$1:$Q$34,MATCH('Registro de Frecuencias TV'!G773,referencias!$R$1:$R$34,0),1)</f>
        <v>Telecaribe</v>
      </c>
      <c r="I773" t="s">
        <v>8425</v>
      </c>
      <c r="J773" t="s">
        <v>8338</v>
      </c>
      <c r="K773">
        <v>7</v>
      </c>
      <c r="L773" t="str">
        <f t="shared" si="30"/>
        <v>Campo de La CruzAtlanticoTelecaribe7</v>
      </c>
      <c r="M773" t="str">
        <f t="shared" si="31"/>
        <v>Campo de La CruzAtlanticoTelecaribe</v>
      </c>
      <c r="N773" t="s">
        <v>2120</v>
      </c>
    </row>
    <row r="774" spans="1:14" x14ac:dyDescent="0.25">
      <c r="A774">
        <v>8137</v>
      </c>
      <c r="B774" t="s">
        <v>1079</v>
      </c>
      <c r="C774" t="s">
        <v>702</v>
      </c>
      <c r="E774">
        <v>9</v>
      </c>
      <c r="F774" t="s">
        <v>8341</v>
      </c>
      <c r="G774" t="s">
        <v>750</v>
      </c>
      <c r="H774" t="str">
        <f>INDEX(referencias!$Q$1:$Q$34,MATCH('Registro de Frecuencias TV'!G774,referencias!$R$1:$R$34,0),1)</f>
        <v>RCN TV S.A.</v>
      </c>
      <c r="I774" t="s">
        <v>525</v>
      </c>
      <c r="J774" t="s">
        <v>8338</v>
      </c>
      <c r="K774">
        <v>9</v>
      </c>
      <c r="L774" t="str">
        <f t="shared" si="30"/>
        <v>Campo de La CruzAtlanticoRCN TV S.A.9</v>
      </c>
      <c r="M774" t="str">
        <f t="shared" si="31"/>
        <v>Campo de La CruzAtlanticoRCN TV S.A.</v>
      </c>
      <c r="N774" t="s">
        <v>2121</v>
      </c>
    </row>
    <row r="775" spans="1:14" x14ac:dyDescent="0.25">
      <c r="A775">
        <v>8137</v>
      </c>
      <c r="B775" t="s">
        <v>1079</v>
      </c>
      <c r="C775" t="s">
        <v>702</v>
      </c>
      <c r="E775">
        <v>4</v>
      </c>
      <c r="F775" t="s">
        <v>8341</v>
      </c>
      <c r="G775" t="s">
        <v>723</v>
      </c>
      <c r="H775" t="str">
        <f>INDEX(referencias!$Q$1:$Q$34,MATCH('Registro de Frecuencias TV'!G775,referencias!$R$1:$R$34,0),1)</f>
        <v>Caracol TV S.A.</v>
      </c>
      <c r="I775" t="s">
        <v>525</v>
      </c>
      <c r="J775" t="s">
        <v>8338</v>
      </c>
      <c r="K775">
        <v>4</v>
      </c>
      <c r="L775" t="str">
        <f t="shared" si="30"/>
        <v>Campo de La CruzAtlanticoCaracol TV S.A.4</v>
      </c>
      <c r="M775" t="str">
        <f t="shared" si="31"/>
        <v>Campo de La CruzAtlanticoCaracol TV S.A.</v>
      </c>
      <c r="N775" t="s">
        <v>2123</v>
      </c>
    </row>
    <row r="776" spans="1:14" x14ac:dyDescent="0.25">
      <c r="A776">
        <v>8141</v>
      </c>
      <c r="B776" t="s">
        <v>1087</v>
      </c>
      <c r="C776" t="s">
        <v>702</v>
      </c>
      <c r="E776">
        <v>13</v>
      </c>
      <c r="F776" t="s">
        <v>8337</v>
      </c>
      <c r="G776" t="s">
        <v>420</v>
      </c>
      <c r="H776" t="str">
        <f>INDEX(referencias!$Q$1:$Q$34,MATCH('Registro de Frecuencias TV'!G776,referencias!$R$1:$R$34,0),1)</f>
        <v>Canal Uno</v>
      </c>
      <c r="I776" t="s">
        <v>235</v>
      </c>
      <c r="J776" t="s">
        <v>8338</v>
      </c>
      <c r="K776">
        <v>13</v>
      </c>
      <c r="L776" t="str">
        <f t="shared" si="30"/>
        <v>CandelariaAtlanticoCanal Uno13</v>
      </c>
      <c r="M776" t="str">
        <f t="shared" si="31"/>
        <v>CandelariaAtlanticoCanal Uno</v>
      </c>
      <c r="N776" t="s">
        <v>2125</v>
      </c>
    </row>
    <row r="777" spans="1:14" x14ac:dyDescent="0.25">
      <c r="A777">
        <v>8141</v>
      </c>
      <c r="B777" t="s">
        <v>1087</v>
      </c>
      <c r="C777" t="s">
        <v>702</v>
      </c>
      <c r="E777">
        <v>11</v>
      </c>
      <c r="F777" t="s">
        <v>8337</v>
      </c>
      <c r="G777" t="s">
        <v>703</v>
      </c>
      <c r="H777" t="str">
        <f>INDEX(referencias!$Q$1:$Q$34,MATCH('Registro de Frecuencias TV'!G777,referencias!$R$1:$R$34,0),1)</f>
        <v>C.Institucional</v>
      </c>
      <c r="I777" t="s">
        <v>235</v>
      </c>
      <c r="J777" t="s">
        <v>8338</v>
      </c>
      <c r="K777">
        <v>11</v>
      </c>
      <c r="L777" t="str">
        <f t="shared" si="30"/>
        <v>CandelariaAtlanticoC.Institucional11</v>
      </c>
      <c r="M777" t="str">
        <f t="shared" si="31"/>
        <v>CandelariaAtlanticoC.Institucional</v>
      </c>
      <c r="N777" t="s">
        <v>2126</v>
      </c>
    </row>
    <row r="778" spans="1:14" x14ac:dyDescent="0.25">
      <c r="A778">
        <v>8141</v>
      </c>
      <c r="B778" t="s">
        <v>1087</v>
      </c>
      <c r="C778" t="s">
        <v>702</v>
      </c>
      <c r="E778">
        <v>5</v>
      </c>
      <c r="F778" t="s">
        <v>8337</v>
      </c>
      <c r="G778" t="s">
        <v>188</v>
      </c>
      <c r="H778" t="str">
        <f>INDEX(referencias!$Q$1:$Q$34,MATCH('Registro de Frecuencias TV'!G778,referencias!$R$1:$R$34,0),1)</f>
        <v>Señal Colombia</v>
      </c>
      <c r="I778" t="s">
        <v>235</v>
      </c>
      <c r="J778" t="s">
        <v>8338</v>
      </c>
      <c r="K778">
        <v>5</v>
      </c>
      <c r="L778" t="str">
        <f t="shared" si="30"/>
        <v>CandelariaAtlanticoSeñal Colombia5</v>
      </c>
      <c r="M778" t="str">
        <f t="shared" si="31"/>
        <v>CandelariaAtlanticoSeñal Colombia</v>
      </c>
      <c r="N778" t="s">
        <v>2128</v>
      </c>
    </row>
    <row r="779" spans="1:14" x14ac:dyDescent="0.25">
      <c r="A779">
        <v>8141</v>
      </c>
      <c r="B779" t="s">
        <v>1087</v>
      </c>
      <c r="C779" t="s">
        <v>702</v>
      </c>
      <c r="E779">
        <v>7</v>
      </c>
      <c r="F779" t="s">
        <v>8339</v>
      </c>
      <c r="G779" t="s">
        <v>619</v>
      </c>
      <c r="H779" t="str">
        <f>INDEX(referencias!$Q$1:$Q$34,MATCH('Registro de Frecuencias TV'!G779,referencias!$R$1:$R$34,0),1)</f>
        <v>Telecaribe</v>
      </c>
      <c r="I779" t="s">
        <v>8425</v>
      </c>
      <c r="J779" t="s">
        <v>8338</v>
      </c>
      <c r="K779">
        <v>7</v>
      </c>
      <c r="L779" t="str">
        <f t="shared" si="30"/>
        <v>CandelariaAtlanticoTelecaribe7</v>
      </c>
      <c r="M779" t="str">
        <f t="shared" si="31"/>
        <v>CandelariaAtlanticoTelecaribe</v>
      </c>
      <c r="N779" t="s">
        <v>2130</v>
      </c>
    </row>
    <row r="780" spans="1:14" x14ac:dyDescent="0.25">
      <c r="A780">
        <v>8141</v>
      </c>
      <c r="B780" t="s">
        <v>1087</v>
      </c>
      <c r="C780" t="s">
        <v>702</v>
      </c>
      <c r="E780">
        <v>9</v>
      </c>
      <c r="F780" t="s">
        <v>8341</v>
      </c>
      <c r="G780" t="s">
        <v>750</v>
      </c>
      <c r="H780" t="str">
        <f>INDEX(referencias!$Q$1:$Q$34,MATCH('Registro de Frecuencias TV'!G780,referencias!$R$1:$R$34,0),1)</f>
        <v>RCN TV S.A.</v>
      </c>
      <c r="I780" t="s">
        <v>525</v>
      </c>
      <c r="J780" t="s">
        <v>8338</v>
      </c>
      <c r="K780">
        <v>9</v>
      </c>
      <c r="L780" t="str">
        <f t="shared" si="30"/>
        <v>CandelariaAtlanticoRCN TV S.A.9</v>
      </c>
      <c r="M780" t="str">
        <f t="shared" si="31"/>
        <v>CandelariaAtlanticoRCN TV S.A.</v>
      </c>
      <c r="N780" t="s">
        <v>2132</v>
      </c>
    </row>
    <row r="781" spans="1:14" x14ac:dyDescent="0.25">
      <c r="A781">
        <v>8141</v>
      </c>
      <c r="B781" t="s">
        <v>1087</v>
      </c>
      <c r="C781" t="s">
        <v>702</v>
      </c>
      <c r="E781">
        <v>4</v>
      </c>
      <c r="F781" t="s">
        <v>8341</v>
      </c>
      <c r="G781" t="s">
        <v>723</v>
      </c>
      <c r="H781" t="str">
        <f>INDEX(referencias!$Q$1:$Q$34,MATCH('Registro de Frecuencias TV'!G781,referencias!$R$1:$R$34,0),1)</f>
        <v>Caracol TV S.A.</v>
      </c>
      <c r="I781" t="s">
        <v>525</v>
      </c>
      <c r="J781" t="s">
        <v>8338</v>
      </c>
      <c r="K781">
        <v>4</v>
      </c>
      <c r="L781" t="str">
        <f t="shared" si="30"/>
        <v>CandelariaAtlanticoCaracol TV S.A.4</v>
      </c>
      <c r="M781" t="str">
        <f t="shared" si="31"/>
        <v>CandelariaAtlanticoCaracol TV S.A.</v>
      </c>
      <c r="N781" t="s">
        <v>2133</v>
      </c>
    </row>
    <row r="782" spans="1:14" x14ac:dyDescent="0.25">
      <c r="A782">
        <v>8296</v>
      </c>
      <c r="B782" t="s">
        <v>1445</v>
      </c>
      <c r="C782" t="s">
        <v>702</v>
      </c>
      <c r="E782">
        <v>13</v>
      </c>
      <c r="F782" t="s">
        <v>8337</v>
      </c>
      <c r="G782" t="s">
        <v>420</v>
      </c>
      <c r="H782" t="str">
        <f>INDEX(referencias!$Q$1:$Q$34,MATCH('Registro de Frecuencias TV'!G782,referencias!$R$1:$R$34,0),1)</f>
        <v>Canal Uno</v>
      </c>
      <c r="I782" t="s">
        <v>235</v>
      </c>
      <c r="J782" t="s">
        <v>8338</v>
      </c>
      <c r="K782">
        <v>13</v>
      </c>
      <c r="L782" t="str">
        <f t="shared" si="30"/>
        <v>GalapaAtlanticoCanal Uno13</v>
      </c>
      <c r="M782" t="str">
        <f t="shared" si="31"/>
        <v>GalapaAtlanticoCanal Uno</v>
      </c>
      <c r="N782" t="s">
        <v>2135</v>
      </c>
    </row>
    <row r="783" spans="1:14" x14ac:dyDescent="0.25">
      <c r="A783">
        <v>8296</v>
      </c>
      <c r="B783" t="s">
        <v>1445</v>
      </c>
      <c r="C783" t="s">
        <v>702</v>
      </c>
      <c r="E783">
        <v>11</v>
      </c>
      <c r="F783" t="s">
        <v>8337</v>
      </c>
      <c r="G783" t="s">
        <v>703</v>
      </c>
      <c r="H783" t="str">
        <f>INDEX(referencias!$Q$1:$Q$34,MATCH('Registro de Frecuencias TV'!G783,referencias!$R$1:$R$34,0),1)</f>
        <v>C.Institucional</v>
      </c>
      <c r="I783" t="s">
        <v>235</v>
      </c>
      <c r="J783" t="s">
        <v>8338</v>
      </c>
      <c r="K783">
        <v>11</v>
      </c>
      <c r="L783" t="str">
        <f t="shared" si="30"/>
        <v>GalapaAtlanticoC.Institucional11</v>
      </c>
      <c r="M783" t="str">
        <f t="shared" si="31"/>
        <v>GalapaAtlanticoC.Institucional</v>
      </c>
      <c r="N783" t="s">
        <v>2136</v>
      </c>
    </row>
    <row r="784" spans="1:14" x14ac:dyDescent="0.25">
      <c r="A784">
        <v>8296</v>
      </c>
      <c r="B784" t="s">
        <v>1445</v>
      </c>
      <c r="C784" t="s">
        <v>702</v>
      </c>
      <c r="E784">
        <v>5</v>
      </c>
      <c r="F784" t="s">
        <v>8337</v>
      </c>
      <c r="G784" t="s">
        <v>188</v>
      </c>
      <c r="H784" t="str">
        <f>INDEX(referencias!$Q$1:$Q$34,MATCH('Registro de Frecuencias TV'!G784,referencias!$R$1:$R$34,0),1)</f>
        <v>Señal Colombia</v>
      </c>
      <c r="I784" t="s">
        <v>235</v>
      </c>
      <c r="J784" t="s">
        <v>8338</v>
      </c>
      <c r="K784">
        <v>5</v>
      </c>
      <c r="L784" t="str">
        <f t="shared" si="30"/>
        <v>GalapaAtlanticoSeñal Colombia5</v>
      </c>
      <c r="M784" t="str">
        <f t="shared" si="31"/>
        <v>GalapaAtlanticoSeñal Colombia</v>
      </c>
      <c r="N784" t="s">
        <v>2137</v>
      </c>
    </row>
    <row r="785" spans="1:14" x14ac:dyDescent="0.25">
      <c r="A785">
        <v>8296</v>
      </c>
      <c r="B785" t="s">
        <v>1445</v>
      </c>
      <c r="C785" t="s">
        <v>702</v>
      </c>
      <c r="E785">
        <v>7</v>
      </c>
      <c r="F785" t="s">
        <v>8339</v>
      </c>
      <c r="G785" t="s">
        <v>619</v>
      </c>
      <c r="H785" t="str">
        <f>INDEX(referencias!$Q$1:$Q$34,MATCH('Registro de Frecuencias TV'!G785,referencias!$R$1:$R$34,0),1)</f>
        <v>Telecaribe</v>
      </c>
      <c r="I785" t="s">
        <v>8425</v>
      </c>
      <c r="J785" t="s">
        <v>8338</v>
      </c>
      <c r="K785">
        <v>7</v>
      </c>
      <c r="L785" t="str">
        <f t="shared" si="30"/>
        <v>GalapaAtlanticoTelecaribe7</v>
      </c>
      <c r="M785" t="str">
        <f t="shared" si="31"/>
        <v>GalapaAtlanticoTelecaribe</v>
      </c>
      <c r="N785" t="s">
        <v>2139</v>
      </c>
    </row>
    <row r="786" spans="1:14" x14ac:dyDescent="0.25">
      <c r="A786">
        <v>8296</v>
      </c>
      <c r="B786" t="s">
        <v>1445</v>
      </c>
      <c r="C786" t="s">
        <v>702</v>
      </c>
      <c r="D786">
        <v>1</v>
      </c>
      <c r="E786">
        <v>9</v>
      </c>
      <c r="F786" t="s">
        <v>8341</v>
      </c>
      <c r="G786" t="s">
        <v>750</v>
      </c>
      <c r="H786" t="str">
        <f>INDEX(referencias!$Q$1:$Q$34,MATCH('Registro de Frecuencias TV'!G786,referencias!$R$1:$R$34,0),1)</f>
        <v>RCN TV S.A.</v>
      </c>
      <c r="I786" t="s">
        <v>525</v>
      </c>
      <c r="J786" t="s">
        <v>8338</v>
      </c>
      <c r="K786">
        <v>9</v>
      </c>
      <c r="L786" t="str">
        <f t="shared" si="30"/>
        <v>GalapaAtlanticoRCN TV S.A.9</v>
      </c>
      <c r="M786" t="str">
        <f t="shared" si="31"/>
        <v>GalapaAtlanticoRCN TV S.A.</v>
      </c>
      <c r="N786" t="s">
        <v>2141</v>
      </c>
    </row>
    <row r="787" spans="1:14" x14ac:dyDescent="0.25">
      <c r="A787">
        <v>8296</v>
      </c>
      <c r="B787" t="s">
        <v>1445</v>
      </c>
      <c r="C787" t="s">
        <v>702</v>
      </c>
      <c r="D787">
        <v>2</v>
      </c>
      <c r="E787">
        <v>29</v>
      </c>
      <c r="F787" t="s">
        <v>8341</v>
      </c>
      <c r="G787" t="s">
        <v>750</v>
      </c>
      <c r="H787" t="str">
        <f>INDEX(referencias!$Q$1:$Q$34,MATCH('Registro de Frecuencias TV'!G787,referencias!$R$1:$R$34,0),1)</f>
        <v>RCN TV S.A.</v>
      </c>
      <c r="I787" t="s">
        <v>504</v>
      </c>
      <c r="J787" t="s">
        <v>8338</v>
      </c>
      <c r="K787">
        <v>29</v>
      </c>
      <c r="L787" t="str">
        <f t="shared" si="30"/>
        <v>GalapaAtlanticoRCN TV S.A.29</v>
      </c>
      <c r="M787" t="str">
        <f t="shared" si="31"/>
        <v>GalapaAtlanticoRCN TV S.A.</v>
      </c>
      <c r="N787" t="s">
        <v>2141</v>
      </c>
    </row>
    <row r="788" spans="1:14" x14ac:dyDescent="0.25">
      <c r="A788">
        <v>8296</v>
      </c>
      <c r="B788" t="s">
        <v>1445</v>
      </c>
      <c r="C788" t="s">
        <v>702</v>
      </c>
      <c r="D788">
        <v>1</v>
      </c>
      <c r="E788">
        <v>4</v>
      </c>
      <c r="F788" t="s">
        <v>8341</v>
      </c>
      <c r="G788" t="s">
        <v>723</v>
      </c>
      <c r="H788" t="str">
        <f>INDEX(referencias!$Q$1:$Q$34,MATCH('Registro de Frecuencias TV'!G788,referencias!$R$1:$R$34,0),1)</f>
        <v>Caracol TV S.A.</v>
      </c>
      <c r="I788" t="s">
        <v>525</v>
      </c>
      <c r="J788" t="s">
        <v>8338</v>
      </c>
      <c r="K788">
        <v>4</v>
      </c>
      <c r="L788" t="str">
        <f t="shared" si="30"/>
        <v>GalapaAtlanticoCaracol TV S.A.4</v>
      </c>
      <c r="M788" t="str">
        <f t="shared" si="31"/>
        <v>GalapaAtlanticoCaracol TV S.A.</v>
      </c>
      <c r="N788" t="s">
        <v>2143</v>
      </c>
    </row>
    <row r="789" spans="1:14" x14ac:dyDescent="0.25">
      <c r="A789">
        <v>8296</v>
      </c>
      <c r="B789" t="s">
        <v>1445</v>
      </c>
      <c r="C789" t="s">
        <v>702</v>
      </c>
      <c r="D789">
        <v>2</v>
      </c>
      <c r="E789">
        <v>31</v>
      </c>
      <c r="F789" t="s">
        <v>8341</v>
      </c>
      <c r="G789" t="s">
        <v>723</v>
      </c>
      <c r="H789" t="str">
        <f>INDEX(referencias!$Q$1:$Q$34,MATCH('Registro de Frecuencias TV'!G789,referencias!$R$1:$R$34,0),1)</f>
        <v>Caracol TV S.A.</v>
      </c>
      <c r="I789" t="s">
        <v>504</v>
      </c>
      <c r="J789" t="s">
        <v>8338</v>
      </c>
      <c r="K789">
        <v>31</v>
      </c>
      <c r="L789" t="str">
        <f t="shared" si="30"/>
        <v>GalapaAtlanticoCaracol TV S.A.31</v>
      </c>
      <c r="M789" t="str">
        <f t="shared" si="31"/>
        <v>GalapaAtlanticoCaracol TV S.A.</v>
      </c>
      <c r="N789" t="s">
        <v>2143</v>
      </c>
    </row>
    <row r="790" spans="1:14" x14ac:dyDescent="0.25">
      <c r="A790">
        <v>8372</v>
      </c>
      <c r="B790" t="s">
        <v>1593</v>
      </c>
      <c r="C790" t="s">
        <v>702</v>
      </c>
      <c r="E790">
        <v>13</v>
      </c>
      <c r="F790" t="s">
        <v>8337</v>
      </c>
      <c r="G790" t="s">
        <v>420</v>
      </c>
      <c r="H790" t="str">
        <f>INDEX(referencias!$Q$1:$Q$34,MATCH('Registro de Frecuencias TV'!G790,referencias!$R$1:$R$34,0),1)</f>
        <v>Canal Uno</v>
      </c>
      <c r="I790" t="s">
        <v>235</v>
      </c>
      <c r="J790" t="s">
        <v>8338</v>
      </c>
      <c r="K790">
        <v>13</v>
      </c>
      <c r="L790" t="str">
        <f t="shared" si="30"/>
        <v>Juan de AcostaAtlanticoCanal Uno13</v>
      </c>
      <c r="M790" t="str">
        <f t="shared" si="31"/>
        <v>Juan de AcostaAtlanticoCanal Uno</v>
      </c>
      <c r="N790" t="s">
        <v>2145</v>
      </c>
    </row>
    <row r="791" spans="1:14" x14ac:dyDescent="0.25">
      <c r="A791">
        <v>8372</v>
      </c>
      <c r="B791" t="s">
        <v>1593</v>
      </c>
      <c r="C791" t="s">
        <v>702</v>
      </c>
      <c r="E791">
        <v>11</v>
      </c>
      <c r="F791" t="s">
        <v>8337</v>
      </c>
      <c r="G791" t="s">
        <v>703</v>
      </c>
      <c r="H791" t="str">
        <f>INDEX(referencias!$Q$1:$Q$34,MATCH('Registro de Frecuencias TV'!G791,referencias!$R$1:$R$34,0),1)</f>
        <v>C.Institucional</v>
      </c>
      <c r="I791" t="s">
        <v>235</v>
      </c>
      <c r="J791" t="s">
        <v>8338</v>
      </c>
      <c r="K791">
        <v>11</v>
      </c>
      <c r="L791" t="str">
        <f t="shared" si="30"/>
        <v>Juan de AcostaAtlanticoC.Institucional11</v>
      </c>
      <c r="M791" t="str">
        <f t="shared" si="31"/>
        <v>Juan de AcostaAtlanticoC.Institucional</v>
      </c>
      <c r="N791" t="s">
        <v>2146</v>
      </c>
    </row>
    <row r="792" spans="1:14" x14ac:dyDescent="0.25">
      <c r="A792">
        <v>8372</v>
      </c>
      <c r="B792" t="s">
        <v>1593</v>
      </c>
      <c r="C792" t="s">
        <v>702</v>
      </c>
      <c r="E792">
        <v>5</v>
      </c>
      <c r="F792" t="s">
        <v>8337</v>
      </c>
      <c r="G792" t="s">
        <v>188</v>
      </c>
      <c r="H792" t="str">
        <f>INDEX(referencias!$Q$1:$Q$34,MATCH('Registro de Frecuencias TV'!G792,referencias!$R$1:$R$34,0),1)</f>
        <v>Señal Colombia</v>
      </c>
      <c r="I792" t="s">
        <v>235</v>
      </c>
      <c r="J792" t="s">
        <v>8338</v>
      </c>
      <c r="K792">
        <v>5</v>
      </c>
      <c r="L792" t="str">
        <f t="shared" si="30"/>
        <v>Juan de AcostaAtlanticoSeñal Colombia5</v>
      </c>
      <c r="M792" t="str">
        <f t="shared" si="31"/>
        <v>Juan de AcostaAtlanticoSeñal Colombia</v>
      </c>
      <c r="N792" t="s">
        <v>2147</v>
      </c>
    </row>
    <row r="793" spans="1:14" x14ac:dyDescent="0.25">
      <c r="A793">
        <v>8372</v>
      </c>
      <c r="B793" t="s">
        <v>1593</v>
      </c>
      <c r="C793" t="s">
        <v>702</v>
      </c>
      <c r="E793">
        <v>7</v>
      </c>
      <c r="F793" t="s">
        <v>8339</v>
      </c>
      <c r="G793" t="s">
        <v>619</v>
      </c>
      <c r="H793" t="str">
        <f>INDEX(referencias!$Q$1:$Q$34,MATCH('Registro de Frecuencias TV'!G793,referencias!$R$1:$R$34,0),1)</f>
        <v>Telecaribe</v>
      </c>
      <c r="I793" t="s">
        <v>8425</v>
      </c>
      <c r="J793" t="s">
        <v>8338</v>
      </c>
      <c r="K793">
        <v>7</v>
      </c>
      <c r="L793" t="str">
        <f t="shared" si="30"/>
        <v>Juan de AcostaAtlanticoTelecaribe7</v>
      </c>
      <c r="M793" t="str">
        <f t="shared" si="31"/>
        <v>Juan de AcostaAtlanticoTelecaribe</v>
      </c>
      <c r="N793" t="s">
        <v>2149</v>
      </c>
    </row>
    <row r="794" spans="1:14" x14ac:dyDescent="0.25">
      <c r="A794">
        <v>8372</v>
      </c>
      <c r="B794" t="s">
        <v>1593</v>
      </c>
      <c r="C794" t="s">
        <v>702</v>
      </c>
      <c r="E794">
        <v>9</v>
      </c>
      <c r="F794" t="s">
        <v>8341</v>
      </c>
      <c r="G794" t="s">
        <v>750</v>
      </c>
      <c r="H794" t="str">
        <f>INDEX(referencias!$Q$1:$Q$34,MATCH('Registro de Frecuencias TV'!G794,referencias!$R$1:$R$34,0),1)</f>
        <v>RCN TV S.A.</v>
      </c>
      <c r="I794" t="s">
        <v>525</v>
      </c>
      <c r="J794" t="s">
        <v>8338</v>
      </c>
      <c r="K794">
        <v>9</v>
      </c>
      <c r="L794" t="str">
        <f t="shared" si="30"/>
        <v>Juan de AcostaAtlanticoRCN TV S.A.9</v>
      </c>
      <c r="M794" t="str">
        <f t="shared" si="31"/>
        <v>Juan de AcostaAtlanticoRCN TV S.A.</v>
      </c>
      <c r="N794" t="s">
        <v>2150</v>
      </c>
    </row>
    <row r="795" spans="1:14" x14ac:dyDescent="0.25">
      <c r="A795">
        <v>8372</v>
      </c>
      <c r="B795" t="s">
        <v>1593</v>
      </c>
      <c r="C795" t="s">
        <v>702</v>
      </c>
      <c r="E795">
        <v>4</v>
      </c>
      <c r="F795" t="s">
        <v>8341</v>
      </c>
      <c r="G795" t="s">
        <v>723</v>
      </c>
      <c r="H795" t="str">
        <f>INDEX(referencias!$Q$1:$Q$34,MATCH('Registro de Frecuencias TV'!G795,referencias!$R$1:$R$34,0),1)</f>
        <v>Caracol TV S.A.</v>
      </c>
      <c r="I795" t="s">
        <v>525</v>
      </c>
      <c r="J795" t="s">
        <v>8338</v>
      </c>
      <c r="K795">
        <v>4</v>
      </c>
      <c r="L795" t="str">
        <f t="shared" si="30"/>
        <v>Juan de AcostaAtlanticoCaracol TV S.A.4</v>
      </c>
      <c r="M795" t="str">
        <f t="shared" si="31"/>
        <v>Juan de AcostaAtlanticoCaracol TV S.A.</v>
      </c>
      <c r="N795" t="s">
        <v>2151</v>
      </c>
    </row>
    <row r="796" spans="1:14" x14ac:dyDescent="0.25">
      <c r="A796">
        <v>8421</v>
      </c>
      <c r="B796" t="s">
        <v>549</v>
      </c>
      <c r="C796" t="s">
        <v>702</v>
      </c>
      <c r="E796">
        <v>13</v>
      </c>
      <c r="F796" t="s">
        <v>8337</v>
      </c>
      <c r="G796" t="s">
        <v>420</v>
      </c>
      <c r="H796" t="str">
        <f>INDEX(referencias!$Q$1:$Q$34,MATCH('Registro de Frecuencias TV'!G796,referencias!$R$1:$R$34,0),1)</f>
        <v>Canal Uno</v>
      </c>
      <c r="I796" t="s">
        <v>235</v>
      </c>
      <c r="J796" t="s">
        <v>8338</v>
      </c>
      <c r="K796">
        <v>13</v>
      </c>
      <c r="L796" t="str">
        <f t="shared" si="30"/>
        <v>LuruacoAtlanticoCanal Uno13</v>
      </c>
      <c r="M796" t="str">
        <f t="shared" si="31"/>
        <v>LuruacoAtlanticoCanal Uno</v>
      </c>
      <c r="N796" t="s">
        <v>2153</v>
      </c>
    </row>
    <row r="797" spans="1:14" x14ac:dyDescent="0.25">
      <c r="A797">
        <v>8421</v>
      </c>
      <c r="B797" t="s">
        <v>549</v>
      </c>
      <c r="C797" t="s">
        <v>702</v>
      </c>
      <c r="E797">
        <v>11</v>
      </c>
      <c r="F797" t="s">
        <v>8337</v>
      </c>
      <c r="G797" t="s">
        <v>703</v>
      </c>
      <c r="H797" t="str">
        <f>INDEX(referencias!$Q$1:$Q$34,MATCH('Registro de Frecuencias TV'!G797,referencias!$R$1:$R$34,0),1)</f>
        <v>C.Institucional</v>
      </c>
      <c r="I797" t="s">
        <v>235</v>
      </c>
      <c r="J797" t="s">
        <v>8338</v>
      </c>
      <c r="K797">
        <v>11</v>
      </c>
      <c r="L797" t="str">
        <f t="shared" si="30"/>
        <v>LuruacoAtlanticoC.Institucional11</v>
      </c>
      <c r="M797" t="str">
        <f t="shared" si="31"/>
        <v>LuruacoAtlanticoC.Institucional</v>
      </c>
      <c r="N797" t="s">
        <v>2154</v>
      </c>
    </row>
    <row r="798" spans="1:14" x14ac:dyDescent="0.25">
      <c r="A798">
        <v>8421</v>
      </c>
      <c r="B798" t="s">
        <v>549</v>
      </c>
      <c r="C798" t="s">
        <v>702</v>
      </c>
      <c r="E798">
        <v>5</v>
      </c>
      <c r="F798" t="s">
        <v>8337</v>
      </c>
      <c r="G798" t="s">
        <v>188</v>
      </c>
      <c r="H798" t="str">
        <f>INDEX(referencias!$Q$1:$Q$34,MATCH('Registro de Frecuencias TV'!G798,referencias!$R$1:$R$34,0),1)</f>
        <v>Señal Colombia</v>
      </c>
      <c r="I798" t="s">
        <v>235</v>
      </c>
      <c r="J798" t="s">
        <v>8338</v>
      </c>
      <c r="K798">
        <v>5</v>
      </c>
      <c r="L798" t="str">
        <f t="shared" si="30"/>
        <v>LuruacoAtlanticoSeñal Colombia5</v>
      </c>
      <c r="M798" t="str">
        <f t="shared" si="31"/>
        <v>LuruacoAtlanticoSeñal Colombia</v>
      </c>
      <c r="N798" t="s">
        <v>2155</v>
      </c>
    </row>
    <row r="799" spans="1:14" x14ac:dyDescent="0.25">
      <c r="A799">
        <v>8421</v>
      </c>
      <c r="B799" t="s">
        <v>549</v>
      </c>
      <c r="C799" t="s">
        <v>702</v>
      </c>
      <c r="F799" t="s">
        <v>8339</v>
      </c>
      <c r="G799" t="s">
        <v>619</v>
      </c>
      <c r="H799" t="str">
        <f>INDEX(referencias!$Q$1:$Q$34,MATCH('Registro de Frecuencias TV'!G799,referencias!$R$1:$R$34,0),1)</f>
        <v>Telecaribe</v>
      </c>
      <c r="J799" t="s">
        <v>8338</v>
      </c>
      <c r="K799">
        <v>7</v>
      </c>
      <c r="L799" t="str">
        <f t="shared" si="30"/>
        <v>LuruacoAtlanticoTelecaribe7</v>
      </c>
      <c r="M799" t="str">
        <f t="shared" si="31"/>
        <v>LuruacoAtlanticoTelecaribe</v>
      </c>
      <c r="N799" t="s">
        <v>2157</v>
      </c>
    </row>
    <row r="800" spans="1:14" x14ac:dyDescent="0.25">
      <c r="A800">
        <v>8421</v>
      </c>
      <c r="B800" t="s">
        <v>549</v>
      </c>
      <c r="C800" t="s">
        <v>702</v>
      </c>
      <c r="E800">
        <v>9</v>
      </c>
      <c r="F800" t="s">
        <v>8341</v>
      </c>
      <c r="G800" t="s">
        <v>750</v>
      </c>
      <c r="H800" t="str">
        <f>INDEX(referencias!$Q$1:$Q$34,MATCH('Registro de Frecuencias TV'!G800,referencias!$R$1:$R$34,0),1)</f>
        <v>RCN TV S.A.</v>
      </c>
      <c r="I800" t="s">
        <v>525</v>
      </c>
      <c r="J800" t="s">
        <v>8338</v>
      </c>
      <c r="K800">
        <v>9</v>
      </c>
      <c r="L800" t="str">
        <f t="shared" si="30"/>
        <v>LuruacoAtlanticoRCN TV S.A.9</v>
      </c>
      <c r="M800" t="str">
        <f t="shared" si="31"/>
        <v>LuruacoAtlanticoRCN TV S.A.</v>
      </c>
      <c r="N800" t="s">
        <v>2159</v>
      </c>
    </row>
    <row r="801" spans="1:14" x14ac:dyDescent="0.25">
      <c r="A801">
        <v>8421</v>
      </c>
      <c r="B801" t="s">
        <v>549</v>
      </c>
      <c r="C801" t="s">
        <v>702</v>
      </c>
      <c r="E801">
        <v>4</v>
      </c>
      <c r="F801" t="s">
        <v>8341</v>
      </c>
      <c r="G801" t="s">
        <v>723</v>
      </c>
      <c r="H801" t="str">
        <f>INDEX(referencias!$Q$1:$Q$34,MATCH('Registro de Frecuencias TV'!G801,referencias!$R$1:$R$34,0),1)</f>
        <v>Caracol TV S.A.</v>
      </c>
      <c r="I801" t="s">
        <v>525</v>
      </c>
      <c r="J801" t="s">
        <v>8338</v>
      </c>
      <c r="K801">
        <v>4</v>
      </c>
      <c r="L801" t="str">
        <f t="shared" si="30"/>
        <v>LuruacoAtlanticoCaracol TV S.A.4</v>
      </c>
      <c r="M801" t="str">
        <f t="shared" si="31"/>
        <v>LuruacoAtlanticoCaracol TV S.A.</v>
      </c>
      <c r="N801" t="s">
        <v>2161</v>
      </c>
    </row>
    <row r="802" spans="1:14" x14ac:dyDescent="0.25">
      <c r="A802">
        <v>8433</v>
      </c>
      <c r="B802" t="s">
        <v>1735</v>
      </c>
      <c r="C802" t="s">
        <v>702</v>
      </c>
      <c r="E802">
        <v>13</v>
      </c>
      <c r="F802" t="s">
        <v>8337</v>
      </c>
      <c r="G802" t="s">
        <v>420</v>
      </c>
      <c r="H802" t="str">
        <f>INDEX(referencias!$Q$1:$Q$34,MATCH('Registro de Frecuencias TV'!G802,referencias!$R$1:$R$34,0),1)</f>
        <v>Canal Uno</v>
      </c>
      <c r="I802" t="s">
        <v>235</v>
      </c>
      <c r="J802" t="s">
        <v>8338</v>
      </c>
      <c r="K802">
        <v>13</v>
      </c>
      <c r="L802" t="str">
        <f t="shared" si="30"/>
        <v>MalamboAtlanticoCanal Uno13</v>
      </c>
      <c r="M802" t="str">
        <f t="shared" si="31"/>
        <v>MalamboAtlanticoCanal Uno</v>
      </c>
      <c r="N802" t="s">
        <v>2163</v>
      </c>
    </row>
    <row r="803" spans="1:14" x14ac:dyDescent="0.25">
      <c r="A803">
        <v>8433</v>
      </c>
      <c r="B803" t="s">
        <v>1735</v>
      </c>
      <c r="C803" t="s">
        <v>702</v>
      </c>
      <c r="E803">
        <v>11</v>
      </c>
      <c r="F803" t="s">
        <v>8337</v>
      </c>
      <c r="G803" t="s">
        <v>703</v>
      </c>
      <c r="H803" t="str">
        <f>INDEX(referencias!$Q$1:$Q$34,MATCH('Registro de Frecuencias TV'!G803,referencias!$R$1:$R$34,0),1)</f>
        <v>C.Institucional</v>
      </c>
      <c r="I803" t="s">
        <v>235</v>
      </c>
      <c r="J803" t="s">
        <v>8338</v>
      </c>
      <c r="K803">
        <v>11</v>
      </c>
      <c r="L803" t="str">
        <f t="shared" si="30"/>
        <v>MalamboAtlanticoC.Institucional11</v>
      </c>
      <c r="M803" t="str">
        <f t="shared" si="31"/>
        <v>MalamboAtlanticoC.Institucional</v>
      </c>
      <c r="N803" t="s">
        <v>2165</v>
      </c>
    </row>
    <row r="804" spans="1:14" x14ac:dyDescent="0.25">
      <c r="A804">
        <v>8433</v>
      </c>
      <c r="B804" t="s">
        <v>1735</v>
      </c>
      <c r="C804" t="s">
        <v>702</v>
      </c>
      <c r="E804">
        <v>5</v>
      </c>
      <c r="F804" t="s">
        <v>8337</v>
      </c>
      <c r="G804" t="s">
        <v>188</v>
      </c>
      <c r="H804" t="str">
        <f>INDEX(referencias!$Q$1:$Q$34,MATCH('Registro de Frecuencias TV'!G804,referencias!$R$1:$R$34,0),1)</f>
        <v>Señal Colombia</v>
      </c>
      <c r="I804" t="s">
        <v>235</v>
      </c>
      <c r="J804" t="s">
        <v>8338</v>
      </c>
      <c r="K804">
        <v>5</v>
      </c>
      <c r="L804" t="str">
        <f t="shared" si="30"/>
        <v>MalamboAtlanticoSeñal Colombia5</v>
      </c>
      <c r="M804" t="str">
        <f t="shared" si="31"/>
        <v>MalamboAtlanticoSeñal Colombia</v>
      </c>
      <c r="N804" t="s">
        <v>2166</v>
      </c>
    </row>
    <row r="805" spans="1:14" x14ac:dyDescent="0.25">
      <c r="A805">
        <v>8433</v>
      </c>
      <c r="B805" t="s">
        <v>1735</v>
      </c>
      <c r="C805" t="s">
        <v>702</v>
      </c>
      <c r="E805">
        <v>7</v>
      </c>
      <c r="F805" t="s">
        <v>8339</v>
      </c>
      <c r="G805" t="s">
        <v>619</v>
      </c>
      <c r="H805" t="str">
        <f>INDEX(referencias!$Q$1:$Q$34,MATCH('Registro de Frecuencias TV'!G805,referencias!$R$1:$R$34,0),1)</f>
        <v>Telecaribe</v>
      </c>
      <c r="I805" t="s">
        <v>8425</v>
      </c>
      <c r="J805" t="s">
        <v>8338</v>
      </c>
      <c r="K805">
        <v>7</v>
      </c>
      <c r="L805" t="str">
        <f t="shared" si="30"/>
        <v>MalamboAtlanticoTelecaribe7</v>
      </c>
      <c r="M805" t="str">
        <f t="shared" si="31"/>
        <v>MalamboAtlanticoTelecaribe</v>
      </c>
      <c r="N805" t="s">
        <v>2167</v>
      </c>
    </row>
    <row r="806" spans="1:14" x14ac:dyDescent="0.25">
      <c r="A806">
        <v>8433</v>
      </c>
      <c r="B806" t="s">
        <v>1735</v>
      </c>
      <c r="C806" t="s">
        <v>702</v>
      </c>
      <c r="E806">
        <v>9</v>
      </c>
      <c r="F806" t="s">
        <v>8341</v>
      </c>
      <c r="G806" t="s">
        <v>750</v>
      </c>
      <c r="H806" t="str">
        <f>INDEX(referencias!$Q$1:$Q$34,MATCH('Registro de Frecuencias TV'!G806,referencias!$R$1:$R$34,0),1)</f>
        <v>RCN TV S.A.</v>
      </c>
      <c r="I806" t="s">
        <v>525</v>
      </c>
      <c r="J806" t="s">
        <v>8338</v>
      </c>
      <c r="K806">
        <v>9</v>
      </c>
      <c r="L806" t="str">
        <f t="shared" si="30"/>
        <v>MalamboAtlanticoRCN TV S.A.9</v>
      </c>
      <c r="M806" t="str">
        <f t="shared" si="31"/>
        <v>MalamboAtlanticoRCN TV S.A.</v>
      </c>
      <c r="N806" t="s">
        <v>2169</v>
      </c>
    </row>
    <row r="807" spans="1:14" x14ac:dyDescent="0.25">
      <c r="A807">
        <v>8433</v>
      </c>
      <c r="B807" t="s">
        <v>1735</v>
      </c>
      <c r="C807" t="s">
        <v>702</v>
      </c>
      <c r="E807">
        <v>29</v>
      </c>
      <c r="F807" t="s">
        <v>8341</v>
      </c>
      <c r="G807" t="s">
        <v>750</v>
      </c>
      <c r="H807" t="str">
        <f>INDEX(referencias!$Q$1:$Q$34,MATCH('Registro de Frecuencias TV'!G807,referencias!$R$1:$R$34,0),1)</f>
        <v>RCN TV S.A.</v>
      </c>
      <c r="I807" t="s">
        <v>504</v>
      </c>
      <c r="J807" t="s">
        <v>8338</v>
      </c>
      <c r="K807">
        <v>29</v>
      </c>
      <c r="L807" t="str">
        <f t="shared" si="30"/>
        <v>MalamboAtlanticoRCN TV S.A.29</v>
      </c>
      <c r="M807" t="str">
        <f t="shared" si="31"/>
        <v>MalamboAtlanticoRCN TV S.A.</v>
      </c>
      <c r="N807" t="s">
        <v>2169</v>
      </c>
    </row>
    <row r="808" spans="1:14" x14ac:dyDescent="0.25">
      <c r="A808">
        <v>8433</v>
      </c>
      <c r="B808" t="s">
        <v>1735</v>
      </c>
      <c r="C808" t="s">
        <v>702</v>
      </c>
      <c r="E808">
        <v>4</v>
      </c>
      <c r="F808" t="s">
        <v>8341</v>
      </c>
      <c r="G808" t="s">
        <v>723</v>
      </c>
      <c r="H808" t="str">
        <f>INDEX(referencias!$Q$1:$Q$34,MATCH('Registro de Frecuencias TV'!G808,referencias!$R$1:$R$34,0),1)</f>
        <v>Caracol TV S.A.</v>
      </c>
      <c r="I808" t="s">
        <v>525</v>
      </c>
      <c r="J808" t="s">
        <v>8338</v>
      </c>
      <c r="K808">
        <v>4</v>
      </c>
      <c r="L808" t="str">
        <f t="shared" si="30"/>
        <v>MalamboAtlanticoCaracol TV S.A.4</v>
      </c>
      <c r="M808" t="str">
        <f t="shared" si="31"/>
        <v>MalamboAtlanticoCaracol TV S.A.</v>
      </c>
      <c r="N808" t="s">
        <v>2171</v>
      </c>
    </row>
    <row r="809" spans="1:14" x14ac:dyDescent="0.25">
      <c r="A809">
        <v>8433</v>
      </c>
      <c r="B809" t="s">
        <v>1735</v>
      </c>
      <c r="C809" t="s">
        <v>702</v>
      </c>
      <c r="E809">
        <v>31</v>
      </c>
      <c r="F809" t="s">
        <v>8341</v>
      </c>
      <c r="G809" t="s">
        <v>723</v>
      </c>
      <c r="H809" t="str">
        <f>INDEX(referencias!$Q$1:$Q$34,MATCH('Registro de Frecuencias TV'!G809,referencias!$R$1:$R$34,0),1)</f>
        <v>Caracol TV S.A.</v>
      </c>
      <c r="I809" t="s">
        <v>504</v>
      </c>
      <c r="J809" t="s">
        <v>8338</v>
      </c>
      <c r="K809">
        <v>31</v>
      </c>
      <c r="L809" t="str">
        <f t="shared" si="30"/>
        <v>MalamboAtlanticoCaracol TV S.A.31</v>
      </c>
      <c r="M809" t="str">
        <f t="shared" si="31"/>
        <v>MalamboAtlanticoCaracol TV S.A.</v>
      </c>
      <c r="N809" t="s">
        <v>2171</v>
      </c>
    </row>
    <row r="810" spans="1:14" x14ac:dyDescent="0.25">
      <c r="A810">
        <v>8436</v>
      </c>
      <c r="B810" t="s">
        <v>1739</v>
      </c>
      <c r="C810" t="s">
        <v>702</v>
      </c>
      <c r="E810">
        <v>13</v>
      </c>
      <c r="F810" t="s">
        <v>8337</v>
      </c>
      <c r="G810" t="s">
        <v>420</v>
      </c>
      <c r="H810" t="str">
        <f>INDEX(referencias!$Q$1:$Q$34,MATCH('Registro de Frecuencias TV'!G810,referencias!$R$1:$R$34,0),1)</f>
        <v>Canal Uno</v>
      </c>
      <c r="I810" t="s">
        <v>235</v>
      </c>
      <c r="J810" t="s">
        <v>8338</v>
      </c>
      <c r="K810">
        <v>13</v>
      </c>
      <c r="L810" t="str">
        <f t="shared" si="30"/>
        <v>ManatíAtlanticoCanal Uno13</v>
      </c>
      <c r="M810" t="str">
        <f t="shared" si="31"/>
        <v>ManatíAtlanticoCanal Uno</v>
      </c>
      <c r="N810" t="s">
        <v>2172</v>
      </c>
    </row>
    <row r="811" spans="1:14" x14ac:dyDescent="0.25">
      <c r="A811">
        <v>8436</v>
      </c>
      <c r="B811" t="s">
        <v>1739</v>
      </c>
      <c r="C811" t="s">
        <v>702</v>
      </c>
      <c r="E811">
        <v>11</v>
      </c>
      <c r="F811" t="s">
        <v>8337</v>
      </c>
      <c r="G811" t="s">
        <v>703</v>
      </c>
      <c r="H811" t="str">
        <f>INDEX(referencias!$Q$1:$Q$34,MATCH('Registro de Frecuencias TV'!G811,referencias!$R$1:$R$34,0),1)</f>
        <v>C.Institucional</v>
      </c>
      <c r="I811" t="s">
        <v>235</v>
      </c>
      <c r="J811" t="s">
        <v>8338</v>
      </c>
      <c r="K811">
        <v>11</v>
      </c>
      <c r="L811" t="str">
        <f t="shared" si="30"/>
        <v>ManatíAtlanticoC.Institucional11</v>
      </c>
      <c r="M811" t="str">
        <f t="shared" si="31"/>
        <v>ManatíAtlanticoC.Institucional</v>
      </c>
      <c r="N811" t="s">
        <v>2173</v>
      </c>
    </row>
    <row r="812" spans="1:14" x14ac:dyDescent="0.25">
      <c r="A812">
        <v>8436</v>
      </c>
      <c r="B812" t="s">
        <v>1739</v>
      </c>
      <c r="C812" t="s">
        <v>702</v>
      </c>
      <c r="E812">
        <v>5</v>
      </c>
      <c r="F812" t="s">
        <v>8337</v>
      </c>
      <c r="G812" t="s">
        <v>188</v>
      </c>
      <c r="H812" t="str">
        <f>INDEX(referencias!$Q$1:$Q$34,MATCH('Registro de Frecuencias TV'!G812,referencias!$R$1:$R$34,0),1)</f>
        <v>Señal Colombia</v>
      </c>
      <c r="I812" t="s">
        <v>235</v>
      </c>
      <c r="J812" t="s">
        <v>8338</v>
      </c>
      <c r="K812">
        <v>5</v>
      </c>
      <c r="L812" t="str">
        <f t="shared" si="30"/>
        <v>ManatíAtlanticoSeñal Colombia5</v>
      </c>
      <c r="M812" t="str">
        <f t="shared" si="31"/>
        <v>ManatíAtlanticoSeñal Colombia</v>
      </c>
      <c r="N812" t="s">
        <v>2174</v>
      </c>
    </row>
    <row r="813" spans="1:14" x14ac:dyDescent="0.25">
      <c r="A813">
        <v>8436</v>
      </c>
      <c r="B813" t="s">
        <v>1739</v>
      </c>
      <c r="C813" t="s">
        <v>702</v>
      </c>
      <c r="E813">
        <v>7</v>
      </c>
      <c r="F813" t="s">
        <v>8339</v>
      </c>
      <c r="G813" t="s">
        <v>619</v>
      </c>
      <c r="H813" t="str">
        <f>INDEX(referencias!$Q$1:$Q$34,MATCH('Registro de Frecuencias TV'!G813,referencias!$R$1:$R$34,0),1)</f>
        <v>Telecaribe</v>
      </c>
      <c r="I813" t="s">
        <v>8425</v>
      </c>
      <c r="J813" t="s">
        <v>8338</v>
      </c>
      <c r="K813">
        <v>7</v>
      </c>
      <c r="L813" t="str">
        <f t="shared" si="30"/>
        <v>ManatíAtlanticoTelecaribe7</v>
      </c>
      <c r="M813" t="str">
        <f t="shared" si="31"/>
        <v>ManatíAtlanticoTelecaribe</v>
      </c>
      <c r="N813" t="s">
        <v>2176</v>
      </c>
    </row>
    <row r="814" spans="1:14" x14ac:dyDescent="0.25">
      <c r="A814">
        <v>8436</v>
      </c>
      <c r="B814" t="s">
        <v>1739</v>
      </c>
      <c r="C814" t="s">
        <v>702</v>
      </c>
      <c r="E814">
        <v>9</v>
      </c>
      <c r="F814" t="s">
        <v>8341</v>
      </c>
      <c r="G814" t="s">
        <v>750</v>
      </c>
      <c r="H814" t="str">
        <f>INDEX(referencias!$Q$1:$Q$34,MATCH('Registro de Frecuencias TV'!G814,referencias!$R$1:$R$34,0),1)</f>
        <v>RCN TV S.A.</v>
      </c>
      <c r="I814" t="s">
        <v>525</v>
      </c>
      <c r="J814" t="s">
        <v>8338</v>
      </c>
      <c r="K814">
        <v>9</v>
      </c>
      <c r="L814" t="str">
        <f t="shared" si="30"/>
        <v>ManatíAtlanticoRCN TV S.A.9</v>
      </c>
      <c r="M814" t="str">
        <f t="shared" si="31"/>
        <v>ManatíAtlanticoRCN TV S.A.</v>
      </c>
      <c r="N814" t="s">
        <v>2178</v>
      </c>
    </row>
    <row r="815" spans="1:14" x14ac:dyDescent="0.25">
      <c r="A815">
        <v>8436</v>
      </c>
      <c r="B815" t="s">
        <v>1739</v>
      </c>
      <c r="C815" t="s">
        <v>702</v>
      </c>
      <c r="E815">
        <v>4</v>
      </c>
      <c r="F815" t="s">
        <v>8341</v>
      </c>
      <c r="G815" t="s">
        <v>723</v>
      </c>
      <c r="H815" t="str">
        <f>INDEX(referencias!$Q$1:$Q$34,MATCH('Registro de Frecuencias TV'!G815,referencias!$R$1:$R$34,0),1)</f>
        <v>Caracol TV S.A.</v>
      </c>
      <c r="I815" t="s">
        <v>525</v>
      </c>
      <c r="J815" t="s">
        <v>8338</v>
      </c>
      <c r="K815">
        <v>4</v>
      </c>
      <c r="L815" t="str">
        <f t="shared" si="30"/>
        <v>ManatíAtlanticoCaracol TV S.A.4</v>
      </c>
      <c r="M815" t="str">
        <f t="shared" si="31"/>
        <v>ManatíAtlanticoCaracol TV S.A.</v>
      </c>
      <c r="N815" t="s">
        <v>2179</v>
      </c>
    </row>
    <row r="816" spans="1:14" x14ac:dyDescent="0.25">
      <c r="A816">
        <v>8520</v>
      </c>
      <c r="B816" t="s">
        <v>1941</v>
      </c>
      <c r="C816" t="s">
        <v>702</v>
      </c>
      <c r="E816">
        <v>13</v>
      </c>
      <c r="F816" t="s">
        <v>8337</v>
      </c>
      <c r="G816" t="s">
        <v>420</v>
      </c>
      <c r="H816" t="str">
        <f>INDEX(referencias!$Q$1:$Q$34,MATCH('Registro de Frecuencias TV'!G816,referencias!$R$1:$R$34,0),1)</f>
        <v>Canal Uno</v>
      </c>
      <c r="I816" t="s">
        <v>235</v>
      </c>
      <c r="J816" t="s">
        <v>8338</v>
      </c>
      <c r="K816">
        <v>13</v>
      </c>
      <c r="L816" t="str">
        <f t="shared" si="30"/>
        <v>Palmar de VarelaAtlanticoCanal Uno13</v>
      </c>
      <c r="M816" t="str">
        <f t="shared" si="31"/>
        <v>Palmar de VarelaAtlanticoCanal Uno</v>
      </c>
      <c r="N816" t="s">
        <v>2181</v>
      </c>
    </row>
    <row r="817" spans="1:14" x14ac:dyDescent="0.25">
      <c r="A817">
        <v>8520</v>
      </c>
      <c r="B817" t="s">
        <v>1941</v>
      </c>
      <c r="C817" t="s">
        <v>702</v>
      </c>
      <c r="E817">
        <v>11</v>
      </c>
      <c r="F817" t="s">
        <v>8337</v>
      </c>
      <c r="G817" t="s">
        <v>703</v>
      </c>
      <c r="H817" t="str">
        <f>INDEX(referencias!$Q$1:$Q$34,MATCH('Registro de Frecuencias TV'!G817,referencias!$R$1:$R$34,0),1)</f>
        <v>C.Institucional</v>
      </c>
      <c r="I817" t="s">
        <v>235</v>
      </c>
      <c r="J817" t="s">
        <v>8338</v>
      </c>
      <c r="K817">
        <v>11</v>
      </c>
      <c r="L817" t="str">
        <f t="shared" si="30"/>
        <v>Palmar de VarelaAtlanticoC.Institucional11</v>
      </c>
      <c r="M817" t="str">
        <f t="shared" si="31"/>
        <v>Palmar de VarelaAtlanticoC.Institucional</v>
      </c>
      <c r="N817" t="s">
        <v>2183</v>
      </c>
    </row>
    <row r="818" spans="1:14" x14ac:dyDescent="0.25">
      <c r="A818">
        <v>8520</v>
      </c>
      <c r="B818" t="s">
        <v>1941</v>
      </c>
      <c r="C818" t="s">
        <v>702</v>
      </c>
      <c r="E818">
        <v>5</v>
      </c>
      <c r="F818" t="s">
        <v>8337</v>
      </c>
      <c r="G818" t="s">
        <v>188</v>
      </c>
      <c r="H818" t="str">
        <f>INDEX(referencias!$Q$1:$Q$34,MATCH('Registro de Frecuencias TV'!G818,referencias!$R$1:$R$34,0),1)</f>
        <v>Señal Colombia</v>
      </c>
      <c r="I818" t="s">
        <v>235</v>
      </c>
      <c r="J818" t="s">
        <v>8338</v>
      </c>
      <c r="K818">
        <v>5</v>
      </c>
      <c r="L818" t="str">
        <f t="shared" si="30"/>
        <v>Palmar de VarelaAtlanticoSeñal Colombia5</v>
      </c>
      <c r="M818" t="str">
        <f t="shared" si="31"/>
        <v>Palmar de VarelaAtlanticoSeñal Colombia</v>
      </c>
      <c r="N818" t="s">
        <v>2185</v>
      </c>
    </row>
    <row r="819" spans="1:14" x14ac:dyDescent="0.25">
      <c r="A819">
        <v>8520</v>
      </c>
      <c r="B819" t="s">
        <v>1941</v>
      </c>
      <c r="C819" t="s">
        <v>702</v>
      </c>
      <c r="E819">
        <v>7</v>
      </c>
      <c r="F819" t="s">
        <v>8339</v>
      </c>
      <c r="G819" t="s">
        <v>619</v>
      </c>
      <c r="H819" t="str">
        <f>INDEX(referencias!$Q$1:$Q$34,MATCH('Registro de Frecuencias TV'!G819,referencias!$R$1:$R$34,0),1)</f>
        <v>Telecaribe</v>
      </c>
      <c r="I819" t="s">
        <v>8425</v>
      </c>
      <c r="J819" t="s">
        <v>8338</v>
      </c>
      <c r="K819">
        <v>7</v>
      </c>
      <c r="L819" t="str">
        <f t="shared" si="30"/>
        <v>Palmar de VarelaAtlanticoTelecaribe7</v>
      </c>
      <c r="M819" t="str">
        <f t="shared" si="31"/>
        <v>Palmar de VarelaAtlanticoTelecaribe</v>
      </c>
      <c r="N819" t="s">
        <v>2187</v>
      </c>
    </row>
    <row r="820" spans="1:14" x14ac:dyDescent="0.25">
      <c r="A820">
        <v>8520</v>
      </c>
      <c r="B820" t="s">
        <v>1941</v>
      </c>
      <c r="C820" t="s">
        <v>702</v>
      </c>
      <c r="E820">
        <v>9</v>
      </c>
      <c r="F820" t="s">
        <v>8341</v>
      </c>
      <c r="G820" t="s">
        <v>750</v>
      </c>
      <c r="H820" t="str">
        <f>INDEX(referencias!$Q$1:$Q$34,MATCH('Registro de Frecuencias TV'!G820,referencias!$R$1:$R$34,0),1)</f>
        <v>RCN TV S.A.</v>
      </c>
      <c r="I820" t="s">
        <v>525</v>
      </c>
      <c r="J820" t="s">
        <v>8338</v>
      </c>
      <c r="K820">
        <v>9</v>
      </c>
      <c r="L820" t="str">
        <f t="shared" si="30"/>
        <v>Palmar de VarelaAtlanticoRCN TV S.A.9</v>
      </c>
      <c r="M820" t="str">
        <f t="shared" si="31"/>
        <v>Palmar de VarelaAtlanticoRCN TV S.A.</v>
      </c>
      <c r="N820" t="s">
        <v>2188</v>
      </c>
    </row>
    <row r="821" spans="1:14" x14ac:dyDescent="0.25">
      <c r="A821">
        <v>8520</v>
      </c>
      <c r="B821" t="s">
        <v>1941</v>
      </c>
      <c r="C821" t="s">
        <v>702</v>
      </c>
      <c r="E821">
        <v>29</v>
      </c>
      <c r="F821" t="s">
        <v>8341</v>
      </c>
      <c r="G821" t="s">
        <v>750</v>
      </c>
      <c r="H821" t="str">
        <f>INDEX(referencias!$Q$1:$Q$34,MATCH('Registro de Frecuencias TV'!G821,referencias!$R$1:$R$34,0),1)</f>
        <v>RCN TV S.A.</v>
      </c>
      <c r="I821" t="s">
        <v>504</v>
      </c>
      <c r="J821" t="s">
        <v>8338</v>
      </c>
      <c r="K821">
        <v>29</v>
      </c>
      <c r="L821" t="str">
        <f t="shared" si="30"/>
        <v>Palmar de VarelaAtlanticoRCN TV S.A.29</v>
      </c>
      <c r="M821" t="str">
        <f t="shared" si="31"/>
        <v>Palmar de VarelaAtlanticoRCN TV S.A.</v>
      </c>
      <c r="N821" t="s">
        <v>2188</v>
      </c>
    </row>
    <row r="822" spans="1:14" x14ac:dyDescent="0.25">
      <c r="A822">
        <v>8520</v>
      </c>
      <c r="B822" t="s">
        <v>1941</v>
      </c>
      <c r="C822" t="s">
        <v>702</v>
      </c>
      <c r="E822">
        <v>4</v>
      </c>
      <c r="F822" t="s">
        <v>8341</v>
      </c>
      <c r="G822" t="s">
        <v>723</v>
      </c>
      <c r="H822" t="str">
        <f>INDEX(referencias!$Q$1:$Q$34,MATCH('Registro de Frecuencias TV'!G822,referencias!$R$1:$R$34,0),1)</f>
        <v>Caracol TV S.A.</v>
      </c>
      <c r="I822" t="s">
        <v>525</v>
      </c>
      <c r="J822" t="s">
        <v>8338</v>
      </c>
      <c r="K822">
        <v>4</v>
      </c>
      <c r="L822" t="str">
        <f t="shared" si="30"/>
        <v>Palmar de VarelaAtlanticoCaracol TV S.A.4</v>
      </c>
      <c r="M822" t="str">
        <f t="shared" si="31"/>
        <v>Palmar de VarelaAtlanticoCaracol TV S.A.</v>
      </c>
      <c r="N822" t="s">
        <v>2189</v>
      </c>
    </row>
    <row r="823" spans="1:14" x14ac:dyDescent="0.25">
      <c r="A823">
        <v>8520</v>
      </c>
      <c r="B823" t="s">
        <v>1941</v>
      </c>
      <c r="C823" t="s">
        <v>702</v>
      </c>
      <c r="E823">
        <v>31</v>
      </c>
      <c r="F823" t="s">
        <v>8341</v>
      </c>
      <c r="G823" t="s">
        <v>723</v>
      </c>
      <c r="H823" t="str">
        <f>INDEX(referencias!$Q$1:$Q$34,MATCH('Registro de Frecuencias TV'!G823,referencias!$R$1:$R$34,0),1)</f>
        <v>Caracol TV S.A.</v>
      </c>
      <c r="I823" t="s">
        <v>504</v>
      </c>
      <c r="J823" t="s">
        <v>8338</v>
      </c>
      <c r="K823">
        <v>31</v>
      </c>
      <c r="L823" t="str">
        <f t="shared" si="30"/>
        <v>Palmar de VarelaAtlanticoCaracol TV S.A.31</v>
      </c>
      <c r="M823" t="str">
        <f t="shared" si="31"/>
        <v>Palmar de VarelaAtlanticoCaracol TV S.A.</v>
      </c>
      <c r="N823" t="s">
        <v>2189</v>
      </c>
    </row>
    <row r="824" spans="1:14" x14ac:dyDescent="0.25">
      <c r="A824">
        <v>8549</v>
      </c>
      <c r="B824" t="s">
        <v>2005</v>
      </c>
      <c r="C824" t="s">
        <v>702</v>
      </c>
      <c r="E824">
        <v>13</v>
      </c>
      <c r="F824" t="s">
        <v>8337</v>
      </c>
      <c r="G824" t="s">
        <v>420</v>
      </c>
      <c r="H824" t="str">
        <f>INDEX(referencias!$Q$1:$Q$34,MATCH('Registro de Frecuencias TV'!G824,referencias!$R$1:$R$34,0),1)</f>
        <v>Canal Uno</v>
      </c>
      <c r="I824" t="s">
        <v>235</v>
      </c>
      <c r="J824" t="s">
        <v>8338</v>
      </c>
      <c r="K824">
        <v>13</v>
      </c>
      <c r="L824" t="str">
        <f t="shared" si="30"/>
        <v>PiojóAtlanticoCanal Uno13</v>
      </c>
      <c r="M824" t="str">
        <f t="shared" si="31"/>
        <v>PiojóAtlanticoCanal Uno</v>
      </c>
      <c r="N824" t="s">
        <v>2191</v>
      </c>
    </row>
    <row r="825" spans="1:14" x14ac:dyDescent="0.25">
      <c r="A825">
        <v>8549</v>
      </c>
      <c r="B825" t="s">
        <v>2005</v>
      </c>
      <c r="C825" t="s">
        <v>702</v>
      </c>
      <c r="E825">
        <v>11</v>
      </c>
      <c r="F825" t="s">
        <v>8337</v>
      </c>
      <c r="G825" t="s">
        <v>703</v>
      </c>
      <c r="H825" t="str">
        <f>INDEX(referencias!$Q$1:$Q$34,MATCH('Registro de Frecuencias TV'!G825,referencias!$R$1:$R$34,0),1)</f>
        <v>C.Institucional</v>
      </c>
      <c r="I825" t="s">
        <v>235</v>
      </c>
      <c r="J825" t="s">
        <v>8338</v>
      </c>
      <c r="K825">
        <v>11</v>
      </c>
      <c r="L825" t="str">
        <f t="shared" si="30"/>
        <v>PiojóAtlanticoC.Institucional11</v>
      </c>
      <c r="M825" t="str">
        <f t="shared" si="31"/>
        <v>PiojóAtlanticoC.Institucional</v>
      </c>
      <c r="N825" t="s">
        <v>2193</v>
      </c>
    </row>
    <row r="826" spans="1:14" x14ac:dyDescent="0.25">
      <c r="A826">
        <v>8549</v>
      </c>
      <c r="B826" t="s">
        <v>2005</v>
      </c>
      <c r="C826" t="s">
        <v>702</v>
      </c>
      <c r="E826">
        <v>5</v>
      </c>
      <c r="F826" t="s">
        <v>8337</v>
      </c>
      <c r="G826" t="s">
        <v>188</v>
      </c>
      <c r="H826" t="str">
        <f>INDEX(referencias!$Q$1:$Q$34,MATCH('Registro de Frecuencias TV'!G826,referencias!$R$1:$R$34,0),1)</f>
        <v>Señal Colombia</v>
      </c>
      <c r="I826" t="s">
        <v>235</v>
      </c>
      <c r="J826" t="s">
        <v>8338</v>
      </c>
      <c r="K826">
        <v>5</v>
      </c>
      <c r="L826" t="str">
        <f t="shared" si="30"/>
        <v>PiojóAtlanticoSeñal Colombia5</v>
      </c>
      <c r="M826" t="str">
        <f t="shared" si="31"/>
        <v>PiojóAtlanticoSeñal Colombia</v>
      </c>
      <c r="N826" t="s">
        <v>2195</v>
      </c>
    </row>
    <row r="827" spans="1:14" x14ac:dyDescent="0.25">
      <c r="A827">
        <v>8549</v>
      </c>
      <c r="B827" t="s">
        <v>2005</v>
      </c>
      <c r="C827" t="s">
        <v>702</v>
      </c>
      <c r="E827">
        <v>7</v>
      </c>
      <c r="F827" t="s">
        <v>8339</v>
      </c>
      <c r="G827" t="s">
        <v>619</v>
      </c>
      <c r="H827" t="str">
        <f>INDEX(referencias!$Q$1:$Q$34,MATCH('Registro de Frecuencias TV'!G827,referencias!$R$1:$R$34,0),1)</f>
        <v>Telecaribe</v>
      </c>
      <c r="I827" t="s">
        <v>8425</v>
      </c>
      <c r="J827" t="s">
        <v>8338</v>
      </c>
      <c r="K827">
        <v>7</v>
      </c>
      <c r="L827" t="str">
        <f t="shared" si="30"/>
        <v>PiojóAtlanticoTelecaribe7</v>
      </c>
      <c r="M827" t="str">
        <f t="shared" si="31"/>
        <v>PiojóAtlanticoTelecaribe</v>
      </c>
      <c r="N827" t="s">
        <v>2196</v>
      </c>
    </row>
    <row r="828" spans="1:14" x14ac:dyDescent="0.25">
      <c r="A828">
        <v>8549</v>
      </c>
      <c r="B828" t="s">
        <v>2005</v>
      </c>
      <c r="C828" t="s">
        <v>702</v>
      </c>
      <c r="E828">
        <v>9</v>
      </c>
      <c r="F828" t="s">
        <v>8341</v>
      </c>
      <c r="G828" t="s">
        <v>750</v>
      </c>
      <c r="H828" t="str">
        <f>INDEX(referencias!$Q$1:$Q$34,MATCH('Registro de Frecuencias TV'!G828,referencias!$R$1:$R$34,0),1)</f>
        <v>RCN TV S.A.</v>
      </c>
      <c r="I828" t="s">
        <v>525</v>
      </c>
      <c r="J828" t="s">
        <v>8338</v>
      </c>
      <c r="K828">
        <v>9</v>
      </c>
      <c r="L828" t="str">
        <f t="shared" si="30"/>
        <v>PiojóAtlanticoRCN TV S.A.9</v>
      </c>
      <c r="M828" t="str">
        <f t="shared" si="31"/>
        <v>PiojóAtlanticoRCN TV S.A.</v>
      </c>
      <c r="N828" t="s">
        <v>2197</v>
      </c>
    </row>
    <row r="829" spans="1:14" x14ac:dyDescent="0.25">
      <c r="A829">
        <v>8549</v>
      </c>
      <c r="B829" t="s">
        <v>2005</v>
      </c>
      <c r="C829" t="s">
        <v>702</v>
      </c>
      <c r="E829">
        <v>4</v>
      </c>
      <c r="F829" t="s">
        <v>8341</v>
      </c>
      <c r="G829" t="s">
        <v>723</v>
      </c>
      <c r="H829" t="str">
        <f>INDEX(referencias!$Q$1:$Q$34,MATCH('Registro de Frecuencias TV'!G829,referencias!$R$1:$R$34,0),1)</f>
        <v>Caracol TV S.A.</v>
      </c>
      <c r="I829" t="s">
        <v>525</v>
      </c>
      <c r="J829" t="s">
        <v>8338</v>
      </c>
      <c r="K829">
        <v>4</v>
      </c>
      <c r="L829" t="str">
        <f t="shared" si="30"/>
        <v>PiojóAtlanticoCaracol TV S.A.4</v>
      </c>
      <c r="M829" t="str">
        <f t="shared" si="31"/>
        <v>PiojóAtlanticoCaracol TV S.A.</v>
      </c>
      <c r="N829" t="s">
        <v>2199</v>
      </c>
    </row>
    <row r="830" spans="1:14" x14ac:dyDescent="0.25">
      <c r="A830">
        <v>8558</v>
      </c>
      <c r="B830" t="s">
        <v>2021</v>
      </c>
      <c r="C830" t="s">
        <v>702</v>
      </c>
      <c r="E830">
        <v>13</v>
      </c>
      <c r="F830" t="s">
        <v>8337</v>
      </c>
      <c r="G830" t="s">
        <v>420</v>
      </c>
      <c r="H830" t="str">
        <f>INDEX(referencias!$Q$1:$Q$34,MATCH('Registro de Frecuencias TV'!G830,referencias!$R$1:$R$34,0),1)</f>
        <v>Canal Uno</v>
      </c>
      <c r="I830" t="s">
        <v>235</v>
      </c>
      <c r="J830" t="s">
        <v>8338</v>
      </c>
      <c r="K830">
        <v>13</v>
      </c>
      <c r="L830" t="str">
        <f t="shared" si="30"/>
        <v>PolonuevoAtlanticoCanal Uno13</v>
      </c>
      <c r="M830" t="str">
        <f t="shared" si="31"/>
        <v>PolonuevoAtlanticoCanal Uno</v>
      </c>
      <c r="N830" t="s">
        <v>2200</v>
      </c>
    </row>
    <row r="831" spans="1:14" x14ac:dyDescent="0.25">
      <c r="A831">
        <v>8558</v>
      </c>
      <c r="B831" t="s">
        <v>2021</v>
      </c>
      <c r="C831" t="s">
        <v>702</v>
      </c>
      <c r="E831">
        <v>11</v>
      </c>
      <c r="F831" t="s">
        <v>8337</v>
      </c>
      <c r="G831" t="s">
        <v>703</v>
      </c>
      <c r="H831" t="str">
        <f>INDEX(referencias!$Q$1:$Q$34,MATCH('Registro de Frecuencias TV'!G831,referencias!$R$1:$R$34,0),1)</f>
        <v>C.Institucional</v>
      </c>
      <c r="I831" t="s">
        <v>235</v>
      </c>
      <c r="J831" t="s">
        <v>8338</v>
      </c>
      <c r="K831">
        <v>11</v>
      </c>
      <c r="L831" t="str">
        <f t="shared" si="30"/>
        <v>PolonuevoAtlanticoC.Institucional11</v>
      </c>
      <c r="M831" t="str">
        <f t="shared" si="31"/>
        <v>PolonuevoAtlanticoC.Institucional</v>
      </c>
      <c r="N831" t="s">
        <v>2202</v>
      </c>
    </row>
    <row r="832" spans="1:14" x14ac:dyDescent="0.25">
      <c r="A832">
        <v>8558</v>
      </c>
      <c r="B832" t="s">
        <v>2021</v>
      </c>
      <c r="C832" t="s">
        <v>702</v>
      </c>
      <c r="E832">
        <v>5</v>
      </c>
      <c r="F832" t="s">
        <v>8337</v>
      </c>
      <c r="G832" t="s">
        <v>188</v>
      </c>
      <c r="H832" t="str">
        <f>INDEX(referencias!$Q$1:$Q$34,MATCH('Registro de Frecuencias TV'!G832,referencias!$R$1:$R$34,0),1)</f>
        <v>Señal Colombia</v>
      </c>
      <c r="I832" t="s">
        <v>235</v>
      </c>
      <c r="J832" t="s">
        <v>8338</v>
      </c>
      <c r="K832">
        <v>5</v>
      </c>
      <c r="L832" t="str">
        <f t="shared" si="30"/>
        <v>PolonuevoAtlanticoSeñal Colombia5</v>
      </c>
      <c r="M832" t="str">
        <f t="shared" si="31"/>
        <v>PolonuevoAtlanticoSeñal Colombia</v>
      </c>
      <c r="N832" t="s">
        <v>2203</v>
      </c>
    </row>
    <row r="833" spans="1:14" x14ac:dyDescent="0.25">
      <c r="A833">
        <v>8558</v>
      </c>
      <c r="B833" t="s">
        <v>2021</v>
      </c>
      <c r="C833" t="s">
        <v>702</v>
      </c>
      <c r="E833">
        <v>7</v>
      </c>
      <c r="F833" t="s">
        <v>8339</v>
      </c>
      <c r="G833" t="s">
        <v>619</v>
      </c>
      <c r="H833" t="str">
        <f>INDEX(referencias!$Q$1:$Q$34,MATCH('Registro de Frecuencias TV'!G833,referencias!$R$1:$R$34,0),1)</f>
        <v>Telecaribe</v>
      </c>
      <c r="I833" t="s">
        <v>8425</v>
      </c>
      <c r="J833" t="s">
        <v>8338</v>
      </c>
      <c r="K833">
        <v>7</v>
      </c>
      <c r="L833" t="str">
        <f t="shared" si="30"/>
        <v>PolonuevoAtlanticoTelecaribe7</v>
      </c>
      <c r="M833" t="str">
        <f t="shared" si="31"/>
        <v>PolonuevoAtlanticoTelecaribe</v>
      </c>
      <c r="N833" t="s">
        <v>2205</v>
      </c>
    </row>
    <row r="834" spans="1:14" x14ac:dyDescent="0.25">
      <c r="A834">
        <v>8558</v>
      </c>
      <c r="B834" t="s">
        <v>2021</v>
      </c>
      <c r="C834" t="s">
        <v>702</v>
      </c>
      <c r="E834">
        <v>9</v>
      </c>
      <c r="F834" t="s">
        <v>8341</v>
      </c>
      <c r="G834" t="s">
        <v>750</v>
      </c>
      <c r="H834" t="str">
        <f>INDEX(referencias!$Q$1:$Q$34,MATCH('Registro de Frecuencias TV'!G834,referencias!$R$1:$R$34,0),1)</f>
        <v>RCN TV S.A.</v>
      </c>
      <c r="I834" t="s">
        <v>525</v>
      </c>
      <c r="J834" t="s">
        <v>8338</v>
      </c>
      <c r="K834">
        <v>9</v>
      </c>
      <c r="L834" t="str">
        <f t="shared" si="30"/>
        <v>PolonuevoAtlanticoRCN TV S.A.9</v>
      </c>
      <c r="M834" t="str">
        <f t="shared" si="31"/>
        <v>PolonuevoAtlanticoRCN TV S.A.</v>
      </c>
      <c r="N834" t="s">
        <v>2207</v>
      </c>
    </row>
    <row r="835" spans="1:14" x14ac:dyDescent="0.25">
      <c r="A835">
        <v>8558</v>
      </c>
      <c r="B835" t="s">
        <v>2021</v>
      </c>
      <c r="C835" t="s">
        <v>702</v>
      </c>
      <c r="E835">
        <v>4</v>
      </c>
      <c r="F835" t="s">
        <v>8341</v>
      </c>
      <c r="G835" t="s">
        <v>723</v>
      </c>
      <c r="H835" t="str">
        <f>INDEX(referencias!$Q$1:$Q$34,MATCH('Registro de Frecuencias TV'!G835,referencias!$R$1:$R$34,0),1)</f>
        <v>Caracol TV S.A.</v>
      </c>
      <c r="I835" t="s">
        <v>525</v>
      </c>
      <c r="J835" t="s">
        <v>8338</v>
      </c>
      <c r="K835">
        <v>4</v>
      </c>
      <c r="L835" t="str">
        <f t="shared" ref="L835:L898" si="32">_xlfn.CONCAT(TRIM(B835),TRIM(C835),TRIM(H835),TRIM(K835))</f>
        <v>PolonuevoAtlanticoCaracol TV S.A.4</v>
      </c>
      <c r="M835" t="str">
        <f t="shared" ref="M835:M898" si="33">_xlfn.CONCAT(TRIM(B835),TRIM(C835),TRIM(H835))</f>
        <v>PolonuevoAtlanticoCaracol TV S.A.</v>
      </c>
      <c r="N835" t="s">
        <v>2208</v>
      </c>
    </row>
    <row r="836" spans="1:14" x14ac:dyDescent="0.25">
      <c r="A836">
        <v>8560</v>
      </c>
      <c r="B836" t="s">
        <v>2023</v>
      </c>
      <c r="C836" t="s">
        <v>702</v>
      </c>
      <c r="E836">
        <v>13</v>
      </c>
      <c r="F836" t="s">
        <v>8337</v>
      </c>
      <c r="G836" t="s">
        <v>420</v>
      </c>
      <c r="H836" t="str">
        <f>INDEX(referencias!$Q$1:$Q$34,MATCH('Registro de Frecuencias TV'!G836,referencias!$R$1:$R$34,0),1)</f>
        <v>Canal Uno</v>
      </c>
      <c r="I836" t="s">
        <v>235</v>
      </c>
      <c r="J836" t="s">
        <v>8338</v>
      </c>
      <c r="K836">
        <v>13</v>
      </c>
      <c r="L836" t="str">
        <f t="shared" si="32"/>
        <v>PonederaAtlanticoCanal Uno13</v>
      </c>
      <c r="M836" t="str">
        <f t="shared" si="33"/>
        <v>PonederaAtlanticoCanal Uno</v>
      </c>
      <c r="N836" t="s">
        <v>2209</v>
      </c>
    </row>
    <row r="837" spans="1:14" x14ac:dyDescent="0.25">
      <c r="A837">
        <v>8560</v>
      </c>
      <c r="B837" t="s">
        <v>2023</v>
      </c>
      <c r="C837" t="s">
        <v>702</v>
      </c>
      <c r="E837">
        <v>11</v>
      </c>
      <c r="F837" t="s">
        <v>8337</v>
      </c>
      <c r="G837" t="s">
        <v>703</v>
      </c>
      <c r="H837" t="str">
        <f>INDEX(referencias!$Q$1:$Q$34,MATCH('Registro de Frecuencias TV'!G837,referencias!$R$1:$R$34,0),1)</f>
        <v>C.Institucional</v>
      </c>
      <c r="I837" t="s">
        <v>235</v>
      </c>
      <c r="J837" t="s">
        <v>8338</v>
      </c>
      <c r="K837">
        <v>11</v>
      </c>
      <c r="L837" t="str">
        <f t="shared" si="32"/>
        <v>PonederaAtlanticoC.Institucional11</v>
      </c>
      <c r="M837" t="str">
        <f t="shared" si="33"/>
        <v>PonederaAtlanticoC.Institucional</v>
      </c>
      <c r="N837" t="s">
        <v>2211</v>
      </c>
    </row>
    <row r="838" spans="1:14" x14ac:dyDescent="0.25">
      <c r="A838">
        <v>8560</v>
      </c>
      <c r="B838" t="s">
        <v>2023</v>
      </c>
      <c r="C838" t="s">
        <v>702</v>
      </c>
      <c r="E838">
        <v>5</v>
      </c>
      <c r="F838" t="s">
        <v>8337</v>
      </c>
      <c r="G838" t="s">
        <v>188</v>
      </c>
      <c r="H838" t="str">
        <f>INDEX(referencias!$Q$1:$Q$34,MATCH('Registro de Frecuencias TV'!G838,referencias!$R$1:$R$34,0),1)</f>
        <v>Señal Colombia</v>
      </c>
      <c r="I838" t="s">
        <v>235</v>
      </c>
      <c r="J838" t="s">
        <v>8338</v>
      </c>
      <c r="K838">
        <v>5</v>
      </c>
      <c r="L838" t="str">
        <f t="shared" si="32"/>
        <v>PonederaAtlanticoSeñal Colombia5</v>
      </c>
      <c r="M838" t="str">
        <f t="shared" si="33"/>
        <v>PonederaAtlanticoSeñal Colombia</v>
      </c>
      <c r="N838" t="s">
        <v>2213</v>
      </c>
    </row>
    <row r="839" spans="1:14" x14ac:dyDescent="0.25">
      <c r="A839">
        <v>8560</v>
      </c>
      <c r="B839" t="s">
        <v>2023</v>
      </c>
      <c r="C839" t="s">
        <v>702</v>
      </c>
      <c r="E839">
        <v>7</v>
      </c>
      <c r="F839" t="s">
        <v>8339</v>
      </c>
      <c r="G839" t="s">
        <v>619</v>
      </c>
      <c r="H839" t="str">
        <f>INDEX(referencias!$Q$1:$Q$34,MATCH('Registro de Frecuencias TV'!G839,referencias!$R$1:$R$34,0),1)</f>
        <v>Telecaribe</v>
      </c>
      <c r="I839" t="s">
        <v>8425</v>
      </c>
      <c r="J839" t="s">
        <v>8338</v>
      </c>
      <c r="K839">
        <v>7</v>
      </c>
      <c r="L839" t="str">
        <f t="shared" si="32"/>
        <v>PonederaAtlanticoTelecaribe7</v>
      </c>
      <c r="M839" t="str">
        <f t="shared" si="33"/>
        <v>PonederaAtlanticoTelecaribe</v>
      </c>
      <c r="N839" t="s">
        <v>2215</v>
      </c>
    </row>
    <row r="840" spans="1:14" x14ac:dyDescent="0.25">
      <c r="A840">
        <v>8560</v>
      </c>
      <c r="B840" t="s">
        <v>2023</v>
      </c>
      <c r="C840" t="s">
        <v>702</v>
      </c>
      <c r="E840">
        <v>9</v>
      </c>
      <c r="F840" t="s">
        <v>8341</v>
      </c>
      <c r="G840" t="s">
        <v>750</v>
      </c>
      <c r="H840" t="str">
        <f>INDEX(referencias!$Q$1:$Q$34,MATCH('Registro de Frecuencias TV'!G840,referencias!$R$1:$R$34,0),1)</f>
        <v>RCN TV S.A.</v>
      </c>
      <c r="I840" t="s">
        <v>525</v>
      </c>
      <c r="J840" t="s">
        <v>8338</v>
      </c>
      <c r="K840">
        <v>9</v>
      </c>
      <c r="L840" t="str">
        <f t="shared" si="32"/>
        <v>PonederaAtlanticoRCN TV S.A.9</v>
      </c>
      <c r="M840" t="str">
        <f t="shared" si="33"/>
        <v>PonederaAtlanticoRCN TV S.A.</v>
      </c>
      <c r="N840" t="s">
        <v>2216</v>
      </c>
    </row>
    <row r="841" spans="1:14" x14ac:dyDescent="0.25">
      <c r="A841">
        <v>8560</v>
      </c>
      <c r="B841" t="s">
        <v>2023</v>
      </c>
      <c r="C841" t="s">
        <v>702</v>
      </c>
      <c r="E841">
        <v>4</v>
      </c>
      <c r="F841" t="s">
        <v>8341</v>
      </c>
      <c r="G841" t="s">
        <v>723</v>
      </c>
      <c r="H841" t="str">
        <f>INDEX(referencias!$Q$1:$Q$34,MATCH('Registro de Frecuencias TV'!G841,referencias!$R$1:$R$34,0),1)</f>
        <v>Caracol TV S.A.</v>
      </c>
      <c r="I841" t="s">
        <v>525</v>
      </c>
      <c r="J841" t="s">
        <v>8338</v>
      </c>
      <c r="K841">
        <v>4</v>
      </c>
      <c r="L841" t="str">
        <f t="shared" si="32"/>
        <v>PonederaAtlanticoCaracol TV S.A.4</v>
      </c>
      <c r="M841" t="str">
        <f t="shared" si="33"/>
        <v>PonederaAtlanticoCaracol TV S.A.</v>
      </c>
      <c r="N841" t="s">
        <v>2218</v>
      </c>
    </row>
    <row r="842" spans="1:14" x14ac:dyDescent="0.25">
      <c r="A842">
        <v>8573</v>
      </c>
      <c r="B842" t="s">
        <v>2061</v>
      </c>
      <c r="C842" t="s">
        <v>702</v>
      </c>
      <c r="E842">
        <v>13</v>
      </c>
      <c r="F842" t="s">
        <v>8337</v>
      </c>
      <c r="G842" t="s">
        <v>420</v>
      </c>
      <c r="H842" t="str">
        <f>INDEX(referencias!$Q$1:$Q$34,MATCH('Registro de Frecuencias TV'!G842,referencias!$R$1:$R$34,0),1)</f>
        <v>Canal Uno</v>
      </c>
      <c r="I842" t="s">
        <v>235</v>
      </c>
      <c r="J842" t="s">
        <v>8338</v>
      </c>
      <c r="K842">
        <v>13</v>
      </c>
      <c r="L842" t="str">
        <f t="shared" si="32"/>
        <v>Puerto ColombiaAtlanticoCanal Uno13</v>
      </c>
      <c r="M842" t="str">
        <f t="shared" si="33"/>
        <v>Puerto ColombiaAtlanticoCanal Uno</v>
      </c>
      <c r="N842" t="s">
        <v>2220</v>
      </c>
    </row>
    <row r="843" spans="1:14" x14ac:dyDescent="0.25">
      <c r="A843">
        <v>8573</v>
      </c>
      <c r="B843" t="s">
        <v>2061</v>
      </c>
      <c r="C843" t="s">
        <v>702</v>
      </c>
      <c r="E843">
        <v>11</v>
      </c>
      <c r="F843" t="s">
        <v>8337</v>
      </c>
      <c r="G843" t="s">
        <v>703</v>
      </c>
      <c r="H843" t="str">
        <f>INDEX(referencias!$Q$1:$Q$34,MATCH('Registro de Frecuencias TV'!G843,referencias!$R$1:$R$34,0),1)</f>
        <v>C.Institucional</v>
      </c>
      <c r="I843" t="s">
        <v>235</v>
      </c>
      <c r="J843" t="s">
        <v>8338</v>
      </c>
      <c r="K843">
        <v>11</v>
      </c>
      <c r="L843" t="str">
        <f t="shared" si="32"/>
        <v>Puerto ColombiaAtlanticoC.Institucional11</v>
      </c>
      <c r="M843" t="str">
        <f t="shared" si="33"/>
        <v>Puerto ColombiaAtlanticoC.Institucional</v>
      </c>
      <c r="N843" t="s">
        <v>2222</v>
      </c>
    </row>
    <row r="844" spans="1:14" x14ac:dyDescent="0.25">
      <c r="A844">
        <v>8573</v>
      </c>
      <c r="B844" t="s">
        <v>2061</v>
      </c>
      <c r="C844" t="s">
        <v>702</v>
      </c>
      <c r="E844">
        <v>5</v>
      </c>
      <c r="F844" t="s">
        <v>8337</v>
      </c>
      <c r="G844" t="s">
        <v>188</v>
      </c>
      <c r="H844" t="str">
        <f>INDEX(referencias!$Q$1:$Q$34,MATCH('Registro de Frecuencias TV'!G844,referencias!$R$1:$R$34,0),1)</f>
        <v>Señal Colombia</v>
      </c>
      <c r="I844" t="s">
        <v>235</v>
      </c>
      <c r="J844" t="s">
        <v>8338</v>
      </c>
      <c r="K844">
        <v>5</v>
      </c>
      <c r="L844" t="str">
        <f t="shared" si="32"/>
        <v>Puerto ColombiaAtlanticoSeñal Colombia5</v>
      </c>
      <c r="M844" t="str">
        <f t="shared" si="33"/>
        <v>Puerto ColombiaAtlanticoSeñal Colombia</v>
      </c>
      <c r="N844" t="s">
        <v>2224</v>
      </c>
    </row>
    <row r="845" spans="1:14" x14ac:dyDescent="0.25">
      <c r="A845">
        <v>8573</v>
      </c>
      <c r="B845" t="s">
        <v>2061</v>
      </c>
      <c r="C845" t="s">
        <v>702</v>
      </c>
      <c r="E845">
        <v>7</v>
      </c>
      <c r="F845" t="s">
        <v>8339</v>
      </c>
      <c r="G845" t="s">
        <v>619</v>
      </c>
      <c r="H845" t="str">
        <f>INDEX(referencias!$Q$1:$Q$34,MATCH('Registro de Frecuencias TV'!G845,referencias!$R$1:$R$34,0),1)</f>
        <v>Telecaribe</v>
      </c>
      <c r="I845" t="s">
        <v>8425</v>
      </c>
      <c r="J845" t="s">
        <v>8338</v>
      </c>
      <c r="K845">
        <v>7</v>
      </c>
      <c r="L845" t="str">
        <f t="shared" si="32"/>
        <v>Puerto ColombiaAtlanticoTelecaribe7</v>
      </c>
      <c r="M845" t="str">
        <f t="shared" si="33"/>
        <v>Puerto ColombiaAtlanticoTelecaribe</v>
      </c>
      <c r="N845" t="s">
        <v>2225</v>
      </c>
    </row>
    <row r="846" spans="1:14" x14ac:dyDescent="0.25">
      <c r="A846">
        <v>8573</v>
      </c>
      <c r="B846" t="s">
        <v>2061</v>
      </c>
      <c r="C846" t="s">
        <v>702</v>
      </c>
      <c r="E846">
        <v>9</v>
      </c>
      <c r="F846" t="s">
        <v>8341</v>
      </c>
      <c r="G846" t="s">
        <v>750</v>
      </c>
      <c r="H846" t="str">
        <f>INDEX(referencias!$Q$1:$Q$34,MATCH('Registro de Frecuencias TV'!G846,referencias!$R$1:$R$34,0),1)</f>
        <v>RCN TV S.A.</v>
      </c>
      <c r="I846" t="s">
        <v>525</v>
      </c>
      <c r="J846" t="s">
        <v>8338</v>
      </c>
      <c r="K846">
        <v>9</v>
      </c>
      <c r="L846" t="str">
        <f t="shared" si="32"/>
        <v>Puerto ColombiaAtlanticoRCN TV S.A.9</v>
      </c>
      <c r="M846" t="str">
        <f t="shared" si="33"/>
        <v>Puerto ColombiaAtlanticoRCN TV S.A.</v>
      </c>
      <c r="N846" t="s">
        <v>2227</v>
      </c>
    </row>
    <row r="847" spans="1:14" x14ac:dyDescent="0.25">
      <c r="A847">
        <v>8573</v>
      </c>
      <c r="B847" t="s">
        <v>2061</v>
      </c>
      <c r="C847" t="s">
        <v>702</v>
      </c>
      <c r="E847">
        <v>4</v>
      </c>
      <c r="F847" t="s">
        <v>8341</v>
      </c>
      <c r="G847" t="s">
        <v>723</v>
      </c>
      <c r="H847" t="str">
        <f>INDEX(referencias!$Q$1:$Q$34,MATCH('Registro de Frecuencias TV'!G847,referencias!$R$1:$R$34,0),1)</f>
        <v>Caracol TV S.A.</v>
      </c>
      <c r="I847" t="s">
        <v>525</v>
      </c>
      <c r="J847" t="s">
        <v>8338</v>
      </c>
      <c r="K847">
        <v>4</v>
      </c>
      <c r="L847" t="str">
        <f t="shared" si="32"/>
        <v>Puerto ColombiaAtlanticoCaracol TV S.A.4</v>
      </c>
      <c r="M847" t="str">
        <f t="shared" si="33"/>
        <v>Puerto ColombiaAtlanticoCaracol TV S.A.</v>
      </c>
      <c r="N847" t="s">
        <v>2229</v>
      </c>
    </row>
    <row r="848" spans="1:14" x14ac:dyDescent="0.25">
      <c r="A848">
        <v>8606</v>
      </c>
      <c r="B848" t="s">
        <v>2129</v>
      </c>
      <c r="C848" t="s">
        <v>702</v>
      </c>
      <c r="E848">
        <v>13</v>
      </c>
      <c r="F848" t="s">
        <v>8337</v>
      </c>
      <c r="G848" t="s">
        <v>420</v>
      </c>
      <c r="H848" t="str">
        <f>INDEX(referencias!$Q$1:$Q$34,MATCH('Registro de Frecuencias TV'!G848,referencias!$R$1:$R$34,0),1)</f>
        <v>Canal Uno</v>
      </c>
      <c r="I848" t="s">
        <v>235</v>
      </c>
      <c r="J848" t="s">
        <v>8338</v>
      </c>
      <c r="K848">
        <v>13</v>
      </c>
      <c r="L848" t="str">
        <f t="shared" si="32"/>
        <v>RepelónAtlanticoCanal Uno13</v>
      </c>
      <c r="M848" t="str">
        <f t="shared" si="33"/>
        <v>RepelónAtlanticoCanal Uno</v>
      </c>
      <c r="N848" t="s">
        <v>2230</v>
      </c>
    </row>
    <row r="849" spans="1:14" x14ac:dyDescent="0.25">
      <c r="A849">
        <v>8606</v>
      </c>
      <c r="B849" t="s">
        <v>2129</v>
      </c>
      <c r="C849" t="s">
        <v>702</v>
      </c>
      <c r="E849">
        <v>11</v>
      </c>
      <c r="F849" t="s">
        <v>8337</v>
      </c>
      <c r="G849" t="s">
        <v>703</v>
      </c>
      <c r="H849" t="str">
        <f>INDEX(referencias!$Q$1:$Q$34,MATCH('Registro de Frecuencias TV'!G849,referencias!$R$1:$R$34,0),1)</f>
        <v>C.Institucional</v>
      </c>
      <c r="I849" t="s">
        <v>235</v>
      </c>
      <c r="J849" t="s">
        <v>8338</v>
      </c>
      <c r="K849">
        <v>11</v>
      </c>
      <c r="L849" t="str">
        <f t="shared" si="32"/>
        <v>RepelónAtlanticoC.Institucional11</v>
      </c>
      <c r="M849" t="str">
        <f t="shared" si="33"/>
        <v>RepelónAtlanticoC.Institucional</v>
      </c>
      <c r="N849" t="s">
        <v>2231</v>
      </c>
    </row>
    <row r="850" spans="1:14" x14ac:dyDescent="0.25">
      <c r="A850">
        <v>8606</v>
      </c>
      <c r="B850" t="s">
        <v>2129</v>
      </c>
      <c r="C850" t="s">
        <v>702</v>
      </c>
      <c r="E850">
        <v>5</v>
      </c>
      <c r="F850" t="s">
        <v>8337</v>
      </c>
      <c r="G850" t="s">
        <v>188</v>
      </c>
      <c r="H850" t="str">
        <f>INDEX(referencias!$Q$1:$Q$34,MATCH('Registro de Frecuencias TV'!G850,referencias!$R$1:$R$34,0),1)</f>
        <v>Señal Colombia</v>
      </c>
      <c r="I850" t="s">
        <v>235</v>
      </c>
      <c r="J850" t="s">
        <v>8338</v>
      </c>
      <c r="K850">
        <v>5</v>
      </c>
      <c r="L850" t="str">
        <f t="shared" si="32"/>
        <v>RepelónAtlanticoSeñal Colombia5</v>
      </c>
      <c r="M850" t="str">
        <f t="shared" si="33"/>
        <v>RepelónAtlanticoSeñal Colombia</v>
      </c>
      <c r="N850" t="s">
        <v>2233</v>
      </c>
    </row>
    <row r="851" spans="1:14" x14ac:dyDescent="0.25">
      <c r="A851">
        <v>8606</v>
      </c>
      <c r="B851" t="s">
        <v>2129</v>
      </c>
      <c r="C851" t="s">
        <v>702</v>
      </c>
      <c r="E851">
        <v>7</v>
      </c>
      <c r="F851" t="s">
        <v>8339</v>
      </c>
      <c r="G851" t="s">
        <v>619</v>
      </c>
      <c r="H851" t="str">
        <f>INDEX(referencias!$Q$1:$Q$34,MATCH('Registro de Frecuencias TV'!G851,referencias!$R$1:$R$34,0),1)</f>
        <v>Telecaribe</v>
      </c>
      <c r="I851" t="s">
        <v>8425</v>
      </c>
      <c r="J851" t="s">
        <v>8338</v>
      </c>
      <c r="K851">
        <v>7</v>
      </c>
      <c r="L851" t="str">
        <f t="shared" si="32"/>
        <v>RepelónAtlanticoTelecaribe7</v>
      </c>
      <c r="M851" t="str">
        <f t="shared" si="33"/>
        <v>RepelónAtlanticoTelecaribe</v>
      </c>
      <c r="N851" t="s">
        <v>2235</v>
      </c>
    </row>
    <row r="852" spans="1:14" x14ac:dyDescent="0.25">
      <c r="A852">
        <v>8606</v>
      </c>
      <c r="B852" t="s">
        <v>2129</v>
      </c>
      <c r="C852" t="s">
        <v>702</v>
      </c>
      <c r="E852">
        <v>9</v>
      </c>
      <c r="F852" t="s">
        <v>8341</v>
      </c>
      <c r="G852" t="s">
        <v>750</v>
      </c>
      <c r="H852" t="str">
        <f>INDEX(referencias!$Q$1:$Q$34,MATCH('Registro de Frecuencias TV'!G852,referencias!$R$1:$R$34,0),1)</f>
        <v>RCN TV S.A.</v>
      </c>
      <c r="I852" t="s">
        <v>525</v>
      </c>
      <c r="J852" t="s">
        <v>8338</v>
      </c>
      <c r="K852">
        <v>9</v>
      </c>
      <c r="L852" t="str">
        <f t="shared" si="32"/>
        <v>RepelónAtlanticoRCN TV S.A.9</v>
      </c>
      <c r="M852" t="str">
        <f t="shared" si="33"/>
        <v>RepelónAtlanticoRCN TV S.A.</v>
      </c>
      <c r="N852" t="s">
        <v>2236</v>
      </c>
    </row>
    <row r="853" spans="1:14" x14ac:dyDescent="0.25">
      <c r="A853">
        <v>8606</v>
      </c>
      <c r="B853" t="s">
        <v>2129</v>
      </c>
      <c r="C853" t="s">
        <v>702</v>
      </c>
      <c r="E853">
        <v>4</v>
      </c>
      <c r="F853" t="s">
        <v>8341</v>
      </c>
      <c r="G853" t="s">
        <v>723</v>
      </c>
      <c r="H853" t="str">
        <f>INDEX(referencias!$Q$1:$Q$34,MATCH('Registro de Frecuencias TV'!G853,referencias!$R$1:$R$34,0),1)</f>
        <v>Caracol TV S.A.</v>
      </c>
      <c r="I853" t="s">
        <v>525</v>
      </c>
      <c r="J853" t="s">
        <v>8338</v>
      </c>
      <c r="K853">
        <v>4</v>
      </c>
      <c r="L853" t="str">
        <f t="shared" si="32"/>
        <v>RepelónAtlanticoCaracol TV S.A.4</v>
      </c>
      <c r="M853" t="str">
        <f t="shared" si="33"/>
        <v>RepelónAtlanticoCaracol TV S.A.</v>
      </c>
      <c r="N853" t="s">
        <v>2238</v>
      </c>
    </row>
    <row r="854" spans="1:14" x14ac:dyDescent="0.25">
      <c r="A854">
        <v>8634</v>
      </c>
      <c r="B854" t="s">
        <v>2170</v>
      </c>
      <c r="C854" t="s">
        <v>702</v>
      </c>
      <c r="E854">
        <v>13</v>
      </c>
      <c r="F854" t="s">
        <v>8337</v>
      </c>
      <c r="G854" t="s">
        <v>420</v>
      </c>
      <c r="H854" t="str">
        <f>INDEX(referencias!$Q$1:$Q$34,MATCH('Registro de Frecuencias TV'!G854,referencias!$R$1:$R$34,0),1)</f>
        <v>Canal Uno</v>
      </c>
      <c r="I854" t="s">
        <v>235</v>
      </c>
      <c r="J854" t="s">
        <v>8338</v>
      </c>
      <c r="K854">
        <v>13</v>
      </c>
      <c r="L854" t="str">
        <f t="shared" si="32"/>
        <v>SabanagrandeAtlanticoCanal Uno13</v>
      </c>
      <c r="M854" t="str">
        <f t="shared" si="33"/>
        <v>SabanagrandeAtlanticoCanal Uno</v>
      </c>
      <c r="N854" t="s">
        <v>2240</v>
      </c>
    </row>
    <row r="855" spans="1:14" x14ac:dyDescent="0.25">
      <c r="A855">
        <v>8634</v>
      </c>
      <c r="B855" t="s">
        <v>2170</v>
      </c>
      <c r="C855" t="s">
        <v>702</v>
      </c>
      <c r="E855">
        <v>11</v>
      </c>
      <c r="F855" t="s">
        <v>8337</v>
      </c>
      <c r="G855" t="s">
        <v>703</v>
      </c>
      <c r="H855" t="str">
        <f>INDEX(referencias!$Q$1:$Q$34,MATCH('Registro de Frecuencias TV'!G855,referencias!$R$1:$R$34,0),1)</f>
        <v>C.Institucional</v>
      </c>
      <c r="I855" t="s">
        <v>235</v>
      </c>
      <c r="J855" t="s">
        <v>8338</v>
      </c>
      <c r="K855">
        <v>11</v>
      </c>
      <c r="L855" t="str">
        <f t="shared" si="32"/>
        <v>SabanagrandeAtlanticoC.Institucional11</v>
      </c>
      <c r="M855" t="str">
        <f t="shared" si="33"/>
        <v>SabanagrandeAtlanticoC.Institucional</v>
      </c>
      <c r="N855" t="s">
        <v>2242</v>
      </c>
    </row>
    <row r="856" spans="1:14" x14ac:dyDescent="0.25">
      <c r="A856">
        <v>8634</v>
      </c>
      <c r="B856" t="s">
        <v>2170</v>
      </c>
      <c r="C856" t="s">
        <v>702</v>
      </c>
      <c r="E856">
        <v>5</v>
      </c>
      <c r="F856" t="s">
        <v>8337</v>
      </c>
      <c r="G856" t="s">
        <v>188</v>
      </c>
      <c r="H856" t="str">
        <f>INDEX(referencias!$Q$1:$Q$34,MATCH('Registro de Frecuencias TV'!G856,referencias!$R$1:$R$34,0),1)</f>
        <v>Señal Colombia</v>
      </c>
      <c r="I856" t="s">
        <v>235</v>
      </c>
      <c r="J856" t="s">
        <v>8338</v>
      </c>
      <c r="K856">
        <v>5</v>
      </c>
      <c r="L856" t="str">
        <f t="shared" si="32"/>
        <v>SabanagrandeAtlanticoSeñal Colombia5</v>
      </c>
      <c r="M856" t="str">
        <f t="shared" si="33"/>
        <v>SabanagrandeAtlanticoSeñal Colombia</v>
      </c>
      <c r="N856" t="s">
        <v>2244</v>
      </c>
    </row>
    <row r="857" spans="1:14" x14ac:dyDescent="0.25">
      <c r="A857">
        <v>8634</v>
      </c>
      <c r="B857" t="s">
        <v>2170</v>
      </c>
      <c r="C857" t="s">
        <v>702</v>
      </c>
      <c r="E857">
        <v>7</v>
      </c>
      <c r="F857" t="s">
        <v>8339</v>
      </c>
      <c r="G857" t="s">
        <v>619</v>
      </c>
      <c r="H857" t="str">
        <f>INDEX(referencias!$Q$1:$Q$34,MATCH('Registro de Frecuencias TV'!G857,referencias!$R$1:$R$34,0),1)</f>
        <v>Telecaribe</v>
      </c>
      <c r="I857" t="s">
        <v>8425</v>
      </c>
      <c r="J857" t="s">
        <v>8338</v>
      </c>
      <c r="K857">
        <v>7</v>
      </c>
      <c r="L857" t="str">
        <f t="shared" si="32"/>
        <v>SabanagrandeAtlanticoTelecaribe7</v>
      </c>
      <c r="M857" t="str">
        <f t="shared" si="33"/>
        <v>SabanagrandeAtlanticoTelecaribe</v>
      </c>
      <c r="N857" t="s">
        <v>2246</v>
      </c>
    </row>
    <row r="858" spans="1:14" x14ac:dyDescent="0.25">
      <c r="A858">
        <v>8634</v>
      </c>
      <c r="B858" t="s">
        <v>2170</v>
      </c>
      <c r="C858" t="s">
        <v>702</v>
      </c>
      <c r="E858">
        <v>9</v>
      </c>
      <c r="F858" t="s">
        <v>8341</v>
      </c>
      <c r="G858" t="s">
        <v>750</v>
      </c>
      <c r="H858" t="str">
        <f>INDEX(referencias!$Q$1:$Q$34,MATCH('Registro de Frecuencias TV'!G858,referencias!$R$1:$R$34,0),1)</f>
        <v>RCN TV S.A.</v>
      </c>
      <c r="I858" t="s">
        <v>525</v>
      </c>
      <c r="J858" t="s">
        <v>8338</v>
      </c>
      <c r="K858">
        <v>9</v>
      </c>
      <c r="L858" t="str">
        <f t="shared" si="32"/>
        <v>SabanagrandeAtlanticoRCN TV S.A.9</v>
      </c>
      <c r="M858" t="str">
        <f t="shared" si="33"/>
        <v>SabanagrandeAtlanticoRCN TV S.A.</v>
      </c>
      <c r="N858" t="s">
        <v>2248</v>
      </c>
    </row>
    <row r="859" spans="1:14" x14ac:dyDescent="0.25">
      <c r="A859">
        <v>8634</v>
      </c>
      <c r="B859" t="s">
        <v>2170</v>
      </c>
      <c r="C859" t="s">
        <v>702</v>
      </c>
      <c r="E859">
        <v>29</v>
      </c>
      <c r="F859" t="s">
        <v>8341</v>
      </c>
      <c r="G859" t="s">
        <v>750</v>
      </c>
      <c r="H859" t="str">
        <f>INDEX(referencias!$Q$1:$Q$34,MATCH('Registro de Frecuencias TV'!G859,referencias!$R$1:$R$34,0),1)</f>
        <v>RCN TV S.A.</v>
      </c>
      <c r="I859" t="s">
        <v>504</v>
      </c>
      <c r="J859" t="s">
        <v>8338</v>
      </c>
      <c r="K859">
        <v>29</v>
      </c>
      <c r="L859" t="str">
        <f t="shared" si="32"/>
        <v>SabanagrandeAtlanticoRCN TV S.A.29</v>
      </c>
      <c r="M859" t="str">
        <f t="shared" si="33"/>
        <v>SabanagrandeAtlanticoRCN TV S.A.</v>
      </c>
      <c r="N859" t="s">
        <v>2248</v>
      </c>
    </row>
    <row r="860" spans="1:14" x14ac:dyDescent="0.25">
      <c r="A860">
        <v>8634</v>
      </c>
      <c r="B860" t="s">
        <v>2170</v>
      </c>
      <c r="C860" t="s">
        <v>702</v>
      </c>
      <c r="E860">
        <v>4</v>
      </c>
      <c r="F860" t="s">
        <v>8341</v>
      </c>
      <c r="G860" t="s">
        <v>723</v>
      </c>
      <c r="H860" t="str">
        <f>INDEX(referencias!$Q$1:$Q$34,MATCH('Registro de Frecuencias TV'!G860,referencias!$R$1:$R$34,0),1)</f>
        <v>Caracol TV S.A.</v>
      </c>
      <c r="I860" t="s">
        <v>525</v>
      </c>
      <c r="J860" t="s">
        <v>8338</v>
      </c>
      <c r="K860">
        <v>4</v>
      </c>
      <c r="L860" t="str">
        <f t="shared" si="32"/>
        <v>SabanagrandeAtlanticoCaracol TV S.A.4</v>
      </c>
      <c r="M860" t="str">
        <f t="shared" si="33"/>
        <v>SabanagrandeAtlanticoCaracol TV S.A.</v>
      </c>
      <c r="N860" t="s">
        <v>2249</v>
      </c>
    </row>
    <row r="861" spans="1:14" x14ac:dyDescent="0.25">
      <c r="A861">
        <v>8634</v>
      </c>
      <c r="B861" t="s">
        <v>2170</v>
      </c>
      <c r="C861" t="s">
        <v>702</v>
      </c>
      <c r="E861">
        <v>31</v>
      </c>
      <c r="F861" t="s">
        <v>8341</v>
      </c>
      <c r="G861" t="s">
        <v>723</v>
      </c>
      <c r="H861" t="str">
        <f>INDEX(referencias!$Q$1:$Q$34,MATCH('Registro de Frecuencias TV'!G861,referencias!$R$1:$R$34,0),1)</f>
        <v>Caracol TV S.A.</v>
      </c>
      <c r="I861" t="s">
        <v>504</v>
      </c>
      <c r="J861" t="s">
        <v>8338</v>
      </c>
      <c r="K861">
        <v>31</v>
      </c>
      <c r="L861" t="str">
        <f t="shared" si="32"/>
        <v>SabanagrandeAtlanticoCaracol TV S.A.31</v>
      </c>
      <c r="M861" t="str">
        <f t="shared" si="33"/>
        <v>SabanagrandeAtlanticoCaracol TV S.A.</v>
      </c>
      <c r="N861" t="s">
        <v>2249</v>
      </c>
    </row>
    <row r="862" spans="1:14" x14ac:dyDescent="0.25">
      <c r="A862">
        <v>8638</v>
      </c>
      <c r="B862" t="s">
        <v>351</v>
      </c>
      <c r="C862" t="s">
        <v>702</v>
      </c>
      <c r="E862">
        <v>13</v>
      </c>
      <c r="F862" t="s">
        <v>8337</v>
      </c>
      <c r="G862" t="s">
        <v>420</v>
      </c>
      <c r="H862" t="str">
        <f>INDEX(referencias!$Q$1:$Q$34,MATCH('Registro de Frecuencias TV'!G862,referencias!$R$1:$R$34,0),1)</f>
        <v>Canal Uno</v>
      </c>
      <c r="I862" t="s">
        <v>235</v>
      </c>
      <c r="J862" t="s">
        <v>8338</v>
      </c>
      <c r="K862">
        <v>13</v>
      </c>
      <c r="L862" t="str">
        <f t="shared" si="32"/>
        <v>SabanalargaAtlanticoCanal Uno13</v>
      </c>
      <c r="M862" t="str">
        <f t="shared" si="33"/>
        <v>SabanalargaAtlanticoCanal Uno</v>
      </c>
      <c r="N862" t="s">
        <v>2250</v>
      </c>
    </row>
    <row r="863" spans="1:14" x14ac:dyDescent="0.25">
      <c r="A863">
        <v>8638</v>
      </c>
      <c r="B863" t="s">
        <v>351</v>
      </c>
      <c r="C863" t="s">
        <v>702</v>
      </c>
      <c r="E863">
        <v>11</v>
      </c>
      <c r="F863" t="s">
        <v>8337</v>
      </c>
      <c r="G863" t="s">
        <v>703</v>
      </c>
      <c r="H863" t="str">
        <f>INDEX(referencias!$Q$1:$Q$34,MATCH('Registro de Frecuencias TV'!G863,referencias!$R$1:$R$34,0),1)</f>
        <v>C.Institucional</v>
      </c>
      <c r="I863" t="s">
        <v>235</v>
      </c>
      <c r="J863" t="s">
        <v>8338</v>
      </c>
      <c r="K863">
        <v>11</v>
      </c>
      <c r="L863" t="str">
        <f t="shared" si="32"/>
        <v>SabanalargaAtlanticoC.Institucional11</v>
      </c>
      <c r="M863" t="str">
        <f t="shared" si="33"/>
        <v>SabanalargaAtlanticoC.Institucional</v>
      </c>
      <c r="N863" t="s">
        <v>2251</v>
      </c>
    </row>
    <row r="864" spans="1:14" x14ac:dyDescent="0.25">
      <c r="A864">
        <v>8638</v>
      </c>
      <c r="B864" t="s">
        <v>351</v>
      </c>
      <c r="C864" t="s">
        <v>702</v>
      </c>
      <c r="E864">
        <v>5</v>
      </c>
      <c r="F864" t="s">
        <v>8337</v>
      </c>
      <c r="G864" t="s">
        <v>188</v>
      </c>
      <c r="H864" t="str">
        <f>INDEX(referencias!$Q$1:$Q$34,MATCH('Registro de Frecuencias TV'!G864,referencias!$R$1:$R$34,0),1)</f>
        <v>Señal Colombia</v>
      </c>
      <c r="I864" t="s">
        <v>235</v>
      </c>
      <c r="J864" t="s">
        <v>8338</v>
      </c>
      <c r="K864">
        <v>5</v>
      </c>
      <c r="L864" t="str">
        <f t="shared" si="32"/>
        <v>SabanalargaAtlanticoSeñal Colombia5</v>
      </c>
      <c r="M864" t="str">
        <f t="shared" si="33"/>
        <v>SabanalargaAtlanticoSeñal Colombia</v>
      </c>
      <c r="N864" t="s">
        <v>2252</v>
      </c>
    </row>
    <row r="865" spans="1:14" x14ac:dyDescent="0.25">
      <c r="A865">
        <v>8638</v>
      </c>
      <c r="B865" t="s">
        <v>351</v>
      </c>
      <c r="C865" t="s">
        <v>702</v>
      </c>
      <c r="E865">
        <v>7</v>
      </c>
      <c r="F865" t="s">
        <v>8339</v>
      </c>
      <c r="G865" t="s">
        <v>619</v>
      </c>
      <c r="H865" t="str">
        <f>INDEX(referencias!$Q$1:$Q$34,MATCH('Registro de Frecuencias TV'!G865,referencias!$R$1:$R$34,0),1)</f>
        <v>Telecaribe</v>
      </c>
      <c r="I865" t="s">
        <v>8425</v>
      </c>
      <c r="J865" t="s">
        <v>8338</v>
      </c>
      <c r="K865">
        <v>7</v>
      </c>
      <c r="L865" t="str">
        <f t="shared" si="32"/>
        <v>SabanalargaAtlanticoTelecaribe7</v>
      </c>
      <c r="M865" t="str">
        <f t="shared" si="33"/>
        <v>SabanalargaAtlanticoTelecaribe</v>
      </c>
      <c r="N865" t="s">
        <v>2254</v>
      </c>
    </row>
    <row r="866" spans="1:14" x14ac:dyDescent="0.25">
      <c r="A866">
        <v>8638</v>
      </c>
      <c r="B866" t="s">
        <v>351</v>
      </c>
      <c r="C866" t="s">
        <v>702</v>
      </c>
      <c r="E866">
        <v>9</v>
      </c>
      <c r="F866" t="s">
        <v>8341</v>
      </c>
      <c r="G866" t="s">
        <v>750</v>
      </c>
      <c r="H866" t="str">
        <f>INDEX(referencias!$Q$1:$Q$34,MATCH('Registro de Frecuencias TV'!G866,referencias!$R$1:$R$34,0),1)</f>
        <v>RCN TV S.A.</v>
      </c>
      <c r="I866" t="s">
        <v>525</v>
      </c>
      <c r="J866" t="s">
        <v>8338</v>
      </c>
      <c r="K866">
        <v>9</v>
      </c>
      <c r="L866" t="str">
        <f t="shared" si="32"/>
        <v>SabanalargaAtlanticoRCN TV S.A.9</v>
      </c>
      <c r="M866" t="str">
        <f t="shared" si="33"/>
        <v>SabanalargaAtlanticoRCN TV S.A.</v>
      </c>
      <c r="N866" t="s">
        <v>2256</v>
      </c>
    </row>
    <row r="867" spans="1:14" x14ac:dyDescent="0.25">
      <c r="A867">
        <v>8638</v>
      </c>
      <c r="B867" t="s">
        <v>351</v>
      </c>
      <c r="C867" t="s">
        <v>702</v>
      </c>
      <c r="E867">
        <v>4</v>
      </c>
      <c r="F867" t="s">
        <v>8341</v>
      </c>
      <c r="G867" t="s">
        <v>723</v>
      </c>
      <c r="H867" t="str">
        <f>INDEX(referencias!$Q$1:$Q$34,MATCH('Registro de Frecuencias TV'!G867,referencias!$R$1:$R$34,0),1)</f>
        <v>Caracol TV S.A.</v>
      </c>
      <c r="I867" t="s">
        <v>525</v>
      </c>
      <c r="J867" t="s">
        <v>8338</v>
      </c>
      <c r="K867">
        <v>4</v>
      </c>
      <c r="L867" t="str">
        <f t="shared" si="32"/>
        <v>SabanalargaAtlanticoCaracol TV S.A.4</v>
      </c>
      <c r="M867" t="str">
        <f t="shared" si="33"/>
        <v>SabanalargaAtlanticoCaracol TV S.A.</v>
      </c>
      <c r="N867" t="s">
        <v>2258</v>
      </c>
    </row>
    <row r="868" spans="1:14" x14ac:dyDescent="0.25">
      <c r="A868">
        <v>8675</v>
      </c>
      <c r="B868" t="s">
        <v>2346</v>
      </c>
      <c r="C868" t="s">
        <v>702</v>
      </c>
      <c r="E868">
        <v>13</v>
      </c>
      <c r="F868" t="s">
        <v>8337</v>
      </c>
      <c r="G868" t="s">
        <v>420</v>
      </c>
      <c r="H868" t="str">
        <f>INDEX(referencias!$Q$1:$Q$34,MATCH('Registro de Frecuencias TV'!G868,referencias!$R$1:$R$34,0),1)</f>
        <v>Canal Uno</v>
      </c>
      <c r="I868" t="s">
        <v>235</v>
      </c>
      <c r="J868" t="s">
        <v>8338</v>
      </c>
      <c r="K868">
        <v>13</v>
      </c>
      <c r="L868" t="str">
        <f t="shared" si="32"/>
        <v>Santa LucíaAtlanticoCanal Uno13</v>
      </c>
      <c r="M868" t="str">
        <f t="shared" si="33"/>
        <v>Santa LucíaAtlanticoCanal Uno</v>
      </c>
      <c r="N868" t="s">
        <v>2260</v>
      </c>
    </row>
    <row r="869" spans="1:14" x14ac:dyDescent="0.25">
      <c r="A869">
        <v>8675</v>
      </c>
      <c r="B869" t="s">
        <v>2346</v>
      </c>
      <c r="C869" t="s">
        <v>702</v>
      </c>
      <c r="E869">
        <v>11</v>
      </c>
      <c r="F869" t="s">
        <v>8337</v>
      </c>
      <c r="G869" t="s">
        <v>703</v>
      </c>
      <c r="H869" t="str">
        <f>INDEX(referencias!$Q$1:$Q$34,MATCH('Registro de Frecuencias TV'!G869,referencias!$R$1:$R$34,0),1)</f>
        <v>C.Institucional</v>
      </c>
      <c r="I869" t="s">
        <v>235</v>
      </c>
      <c r="J869" t="s">
        <v>8338</v>
      </c>
      <c r="K869">
        <v>11</v>
      </c>
      <c r="L869" t="str">
        <f t="shared" si="32"/>
        <v>Santa LucíaAtlanticoC.Institucional11</v>
      </c>
      <c r="M869" t="str">
        <f t="shared" si="33"/>
        <v>Santa LucíaAtlanticoC.Institucional</v>
      </c>
      <c r="N869" t="s">
        <v>2261</v>
      </c>
    </row>
    <row r="870" spans="1:14" x14ac:dyDescent="0.25">
      <c r="A870">
        <v>8675</v>
      </c>
      <c r="B870" t="s">
        <v>2346</v>
      </c>
      <c r="C870" t="s">
        <v>702</v>
      </c>
      <c r="E870">
        <v>5</v>
      </c>
      <c r="F870" t="s">
        <v>8337</v>
      </c>
      <c r="G870" t="s">
        <v>188</v>
      </c>
      <c r="H870" t="str">
        <f>INDEX(referencias!$Q$1:$Q$34,MATCH('Registro de Frecuencias TV'!G870,referencias!$R$1:$R$34,0),1)</f>
        <v>Señal Colombia</v>
      </c>
      <c r="I870" t="s">
        <v>235</v>
      </c>
      <c r="J870" t="s">
        <v>8338</v>
      </c>
      <c r="K870">
        <v>5</v>
      </c>
      <c r="L870" t="str">
        <f t="shared" si="32"/>
        <v>Santa LucíaAtlanticoSeñal Colombia5</v>
      </c>
      <c r="M870" t="str">
        <f t="shared" si="33"/>
        <v>Santa LucíaAtlanticoSeñal Colombia</v>
      </c>
      <c r="N870" t="s">
        <v>2262</v>
      </c>
    </row>
    <row r="871" spans="1:14" x14ac:dyDescent="0.25">
      <c r="A871">
        <v>8675</v>
      </c>
      <c r="B871" t="s">
        <v>2346</v>
      </c>
      <c r="C871" t="s">
        <v>702</v>
      </c>
      <c r="E871">
        <v>7</v>
      </c>
      <c r="F871" t="s">
        <v>8339</v>
      </c>
      <c r="G871" t="s">
        <v>619</v>
      </c>
      <c r="H871" t="str">
        <f>INDEX(referencias!$Q$1:$Q$34,MATCH('Registro de Frecuencias TV'!G871,referencias!$R$1:$R$34,0),1)</f>
        <v>Telecaribe</v>
      </c>
      <c r="I871" t="s">
        <v>8425</v>
      </c>
      <c r="J871" t="s">
        <v>8338</v>
      </c>
      <c r="K871">
        <v>7</v>
      </c>
      <c r="L871" t="str">
        <f t="shared" si="32"/>
        <v>Santa LucíaAtlanticoTelecaribe7</v>
      </c>
      <c r="M871" t="str">
        <f t="shared" si="33"/>
        <v>Santa LucíaAtlanticoTelecaribe</v>
      </c>
      <c r="N871" t="s">
        <v>2264</v>
      </c>
    </row>
    <row r="872" spans="1:14" x14ac:dyDescent="0.25">
      <c r="A872">
        <v>8675</v>
      </c>
      <c r="B872" t="s">
        <v>2346</v>
      </c>
      <c r="C872" t="s">
        <v>702</v>
      </c>
      <c r="E872">
        <v>9</v>
      </c>
      <c r="F872" t="s">
        <v>8341</v>
      </c>
      <c r="G872" t="s">
        <v>750</v>
      </c>
      <c r="H872" t="str">
        <f>INDEX(referencias!$Q$1:$Q$34,MATCH('Registro de Frecuencias TV'!G872,referencias!$R$1:$R$34,0),1)</f>
        <v>RCN TV S.A.</v>
      </c>
      <c r="I872" t="s">
        <v>525</v>
      </c>
      <c r="J872" t="s">
        <v>8338</v>
      </c>
      <c r="K872">
        <v>9</v>
      </c>
      <c r="L872" t="str">
        <f t="shared" si="32"/>
        <v>Santa LucíaAtlanticoRCN TV S.A.9</v>
      </c>
      <c r="M872" t="str">
        <f t="shared" si="33"/>
        <v>Santa LucíaAtlanticoRCN TV S.A.</v>
      </c>
      <c r="N872" t="s">
        <v>2266</v>
      </c>
    </row>
    <row r="873" spans="1:14" x14ac:dyDescent="0.25">
      <c r="A873">
        <v>8675</v>
      </c>
      <c r="B873" t="s">
        <v>2346</v>
      </c>
      <c r="C873" t="s">
        <v>702</v>
      </c>
      <c r="E873">
        <v>4</v>
      </c>
      <c r="F873" t="s">
        <v>8341</v>
      </c>
      <c r="G873" t="s">
        <v>723</v>
      </c>
      <c r="H873" t="str">
        <f>INDEX(referencias!$Q$1:$Q$34,MATCH('Registro de Frecuencias TV'!G873,referencias!$R$1:$R$34,0),1)</f>
        <v>Caracol TV S.A.</v>
      </c>
      <c r="I873" t="s">
        <v>525</v>
      </c>
      <c r="J873" t="s">
        <v>8338</v>
      </c>
      <c r="K873">
        <v>4</v>
      </c>
      <c r="L873" t="str">
        <f t="shared" si="32"/>
        <v>Santa LucíaAtlanticoCaracol TV S.A.4</v>
      </c>
      <c r="M873" t="str">
        <f t="shared" si="33"/>
        <v>Santa LucíaAtlanticoCaracol TV S.A.</v>
      </c>
      <c r="N873" t="s">
        <v>2268</v>
      </c>
    </row>
    <row r="874" spans="1:14" x14ac:dyDescent="0.25">
      <c r="A874">
        <v>8685</v>
      </c>
      <c r="B874" t="s">
        <v>2381</v>
      </c>
      <c r="C874" t="s">
        <v>702</v>
      </c>
      <c r="E874">
        <v>13</v>
      </c>
      <c r="F874" t="s">
        <v>8337</v>
      </c>
      <c r="G874" t="s">
        <v>420</v>
      </c>
      <c r="H874" t="str">
        <f>INDEX(referencias!$Q$1:$Q$34,MATCH('Registro de Frecuencias TV'!G874,referencias!$R$1:$R$34,0),1)</f>
        <v>Canal Uno</v>
      </c>
      <c r="I874" t="s">
        <v>235</v>
      </c>
      <c r="J874" t="s">
        <v>8338</v>
      </c>
      <c r="K874">
        <v>13</v>
      </c>
      <c r="L874" t="str">
        <f t="shared" si="32"/>
        <v>Santo TomásAtlanticoCanal Uno13</v>
      </c>
      <c r="M874" t="str">
        <f t="shared" si="33"/>
        <v>Santo TomásAtlanticoCanal Uno</v>
      </c>
      <c r="N874" t="s">
        <v>2269</v>
      </c>
    </row>
    <row r="875" spans="1:14" x14ac:dyDescent="0.25">
      <c r="A875">
        <v>8685</v>
      </c>
      <c r="B875" t="s">
        <v>2381</v>
      </c>
      <c r="C875" t="s">
        <v>702</v>
      </c>
      <c r="E875">
        <v>11</v>
      </c>
      <c r="F875" t="s">
        <v>8337</v>
      </c>
      <c r="G875" t="s">
        <v>703</v>
      </c>
      <c r="H875" t="str">
        <f>INDEX(referencias!$Q$1:$Q$34,MATCH('Registro de Frecuencias TV'!G875,referencias!$R$1:$R$34,0),1)</f>
        <v>C.Institucional</v>
      </c>
      <c r="I875" t="s">
        <v>235</v>
      </c>
      <c r="J875" t="s">
        <v>8338</v>
      </c>
      <c r="K875">
        <v>11</v>
      </c>
      <c r="L875" t="str">
        <f t="shared" si="32"/>
        <v>Santo TomásAtlanticoC.Institucional11</v>
      </c>
      <c r="M875" t="str">
        <f t="shared" si="33"/>
        <v>Santo TomásAtlanticoC.Institucional</v>
      </c>
      <c r="N875" t="s">
        <v>2271</v>
      </c>
    </row>
    <row r="876" spans="1:14" x14ac:dyDescent="0.25">
      <c r="A876">
        <v>8685</v>
      </c>
      <c r="B876" t="s">
        <v>2381</v>
      </c>
      <c r="C876" t="s">
        <v>702</v>
      </c>
      <c r="E876">
        <v>5</v>
      </c>
      <c r="F876" t="s">
        <v>8337</v>
      </c>
      <c r="G876" t="s">
        <v>188</v>
      </c>
      <c r="H876" t="str">
        <f>INDEX(referencias!$Q$1:$Q$34,MATCH('Registro de Frecuencias TV'!G876,referencias!$R$1:$R$34,0),1)</f>
        <v>Señal Colombia</v>
      </c>
      <c r="I876" t="s">
        <v>235</v>
      </c>
      <c r="J876" t="s">
        <v>8338</v>
      </c>
      <c r="K876">
        <v>5</v>
      </c>
      <c r="L876" t="str">
        <f t="shared" si="32"/>
        <v>Santo TomásAtlanticoSeñal Colombia5</v>
      </c>
      <c r="M876" t="str">
        <f t="shared" si="33"/>
        <v>Santo TomásAtlanticoSeñal Colombia</v>
      </c>
      <c r="N876" t="s">
        <v>2273</v>
      </c>
    </row>
    <row r="877" spans="1:14" x14ac:dyDescent="0.25">
      <c r="A877">
        <v>8685</v>
      </c>
      <c r="B877" t="s">
        <v>2381</v>
      </c>
      <c r="C877" t="s">
        <v>702</v>
      </c>
      <c r="E877">
        <v>7</v>
      </c>
      <c r="F877" t="s">
        <v>8339</v>
      </c>
      <c r="G877" t="s">
        <v>619</v>
      </c>
      <c r="H877" t="str">
        <f>INDEX(referencias!$Q$1:$Q$34,MATCH('Registro de Frecuencias TV'!G877,referencias!$R$1:$R$34,0),1)</f>
        <v>Telecaribe</v>
      </c>
      <c r="I877" t="s">
        <v>8425</v>
      </c>
      <c r="J877" t="s">
        <v>8338</v>
      </c>
      <c r="K877">
        <v>7</v>
      </c>
      <c r="L877" t="str">
        <f t="shared" si="32"/>
        <v>Santo TomásAtlanticoTelecaribe7</v>
      </c>
      <c r="M877" t="str">
        <f t="shared" si="33"/>
        <v>Santo TomásAtlanticoTelecaribe</v>
      </c>
      <c r="N877" t="s">
        <v>2275</v>
      </c>
    </row>
    <row r="878" spans="1:14" x14ac:dyDescent="0.25">
      <c r="A878">
        <v>8685</v>
      </c>
      <c r="B878" t="s">
        <v>2381</v>
      </c>
      <c r="C878" t="s">
        <v>702</v>
      </c>
      <c r="E878">
        <v>9</v>
      </c>
      <c r="F878" t="s">
        <v>8341</v>
      </c>
      <c r="G878" t="s">
        <v>750</v>
      </c>
      <c r="H878" t="str">
        <f>INDEX(referencias!$Q$1:$Q$34,MATCH('Registro de Frecuencias TV'!G878,referencias!$R$1:$R$34,0),1)</f>
        <v>RCN TV S.A.</v>
      </c>
      <c r="I878" t="s">
        <v>525</v>
      </c>
      <c r="J878" t="s">
        <v>8338</v>
      </c>
      <c r="K878">
        <v>9</v>
      </c>
      <c r="L878" t="str">
        <f t="shared" si="32"/>
        <v>Santo TomásAtlanticoRCN TV S.A.9</v>
      </c>
      <c r="M878" t="str">
        <f t="shared" si="33"/>
        <v>Santo TomásAtlanticoRCN TV S.A.</v>
      </c>
      <c r="N878" t="s">
        <v>2277</v>
      </c>
    </row>
    <row r="879" spans="1:14" x14ac:dyDescent="0.25">
      <c r="A879">
        <v>8685</v>
      </c>
      <c r="B879" t="s">
        <v>2381</v>
      </c>
      <c r="C879" t="s">
        <v>702</v>
      </c>
      <c r="E879">
        <v>29</v>
      </c>
      <c r="F879" t="s">
        <v>8341</v>
      </c>
      <c r="G879" t="s">
        <v>750</v>
      </c>
      <c r="H879" t="str">
        <f>INDEX(referencias!$Q$1:$Q$34,MATCH('Registro de Frecuencias TV'!G879,referencias!$R$1:$R$34,0),1)</f>
        <v>RCN TV S.A.</v>
      </c>
      <c r="I879" t="s">
        <v>504</v>
      </c>
      <c r="J879" t="s">
        <v>8338</v>
      </c>
      <c r="K879">
        <v>29</v>
      </c>
      <c r="L879" t="str">
        <f t="shared" si="32"/>
        <v>Santo TomásAtlanticoRCN TV S.A.29</v>
      </c>
      <c r="M879" t="str">
        <f t="shared" si="33"/>
        <v>Santo TomásAtlanticoRCN TV S.A.</v>
      </c>
      <c r="N879" t="s">
        <v>2277</v>
      </c>
    </row>
    <row r="880" spans="1:14" x14ac:dyDescent="0.25">
      <c r="A880">
        <v>8685</v>
      </c>
      <c r="B880" t="s">
        <v>2381</v>
      </c>
      <c r="C880" t="s">
        <v>702</v>
      </c>
      <c r="E880">
        <v>4</v>
      </c>
      <c r="F880" t="s">
        <v>8341</v>
      </c>
      <c r="G880" t="s">
        <v>723</v>
      </c>
      <c r="H880" t="str">
        <f>INDEX(referencias!$Q$1:$Q$34,MATCH('Registro de Frecuencias TV'!G880,referencias!$R$1:$R$34,0),1)</f>
        <v>Caracol TV S.A.</v>
      </c>
      <c r="I880" t="s">
        <v>525</v>
      </c>
      <c r="J880" t="s">
        <v>8338</v>
      </c>
      <c r="K880">
        <v>4</v>
      </c>
      <c r="L880" t="str">
        <f t="shared" si="32"/>
        <v>Santo TomásAtlanticoCaracol TV S.A.4</v>
      </c>
      <c r="M880" t="str">
        <f t="shared" si="33"/>
        <v>Santo TomásAtlanticoCaracol TV S.A.</v>
      </c>
      <c r="N880" t="s">
        <v>2278</v>
      </c>
    </row>
    <row r="881" spans="1:14" x14ac:dyDescent="0.25">
      <c r="A881">
        <v>8685</v>
      </c>
      <c r="B881" t="s">
        <v>2381</v>
      </c>
      <c r="C881" t="s">
        <v>702</v>
      </c>
      <c r="E881">
        <v>31</v>
      </c>
      <c r="F881" t="s">
        <v>8341</v>
      </c>
      <c r="G881" t="s">
        <v>723</v>
      </c>
      <c r="H881" t="str">
        <f>INDEX(referencias!$Q$1:$Q$34,MATCH('Registro de Frecuencias TV'!G881,referencias!$R$1:$R$34,0),1)</f>
        <v>Caracol TV S.A.</v>
      </c>
      <c r="I881" t="s">
        <v>504</v>
      </c>
      <c r="J881" t="s">
        <v>8338</v>
      </c>
      <c r="K881">
        <v>31</v>
      </c>
      <c r="L881" t="str">
        <f t="shared" si="32"/>
        <v>Santo TomásAtlanticoCaracol TV S.A.31</v>
      </c>
      <c r="M881" t="str">
        <f t="shared" si="33"/>
        <v>Santo TomásAtlanticoCaracol TV S.A.</v>
      </c>
      <c r="N881" t="s">
        <v>2278</v>
      </c>
    </row>
    <row r="882" spans="1:14" x14ac:dyDescent="0.25">
      <c r="A882">
        <v>8758</v>
      </c>
      <c r="B882" t="s">
        <v>2432</v>
      </c>
      <c r="C882" t="s">
        <v>702</v>
      </c>
      <c r="E882">
        <v>13</v>
      </c>
      <c r="F882" t="s">
        <v>8337</v>
      </c>
      <c r="G882" t="s">
        <v>420</v>
      </c>
      <c r="H882" t="str">
        <f>INDEX(referencias!$Q$1:$Q$34,MATCH('Registro de Frecuencias TV'!G882,referencias!$R$1:$R$34,0),1)</f>
        <v>Canal Uno</v>
      </c>
      <c r="I882" t="s">
        <v>235</v>
      </c>
      <c r="J882" t="s">
        <v>8338</v>
      </c>
      <c r="K882">
        <v>13</v>
      </c>
      <c r="L882" t="str">
        <f t="shared" si="32"/>
        <v>SoledadAtlanticoCanal Uno13</v>
      </c>
      <c r="M882" t="str">
        <f t="shared" si="33"/>
        <v>SoledadAtlanticoCanal Uno</v>
      </c>
      <c r="N882" t="s">
        <v>2280</v>
      </c>
    </row>
    <row r="883" spans="1:14" x14ac:dyDescent="0.25">
      <c r="A883">
        <v>8758</v>
      </c>
      <c r="B883" t="s">
        <v>2432</v>
      </c>
      <c r="C883" t="s">
        <v>702</v>
      </c>
      <c r="E883">
        <v>11</v>
      </c>
      <c r="F883" t="s">
        <v>8337</v>
      </c>
      <c r="G883" t="s">
        <v>703</v>
      </c>
      <c r="H883" t="str">
        <f>INDEX(referencias!$Q$1:$Q$34,MATCH('Registro de Frecuencias TV'!G883,referencias!$R$1:$R$34,0),1)</f>
        <v>C.Institucional</v>
      </c>
      <c r="I883" t="s">
        <v>235</v>
      </c>
      <c r="J883" t="s">
        <v>8338</v>
      </c>
      <c r="K883">
        <v>11</v>
      </c>
      <c r="L883" t="str">
        <f t="shared" si="32"/>
        <v>SoledadAtlanticoC.Institucional11</v>
      </c>
      <c r="M883" t="str">
        <f t="shared" si="33"/>
        <v>SoledadAtlanticoC.Institucional</v>
      </c>
      <c r="N883" t="s">
        <v>2282</v>
      </c>
    </row>
    <row r="884" spans="1:14" x14ac:dyDescent="0.25">
      <c r="A884">
        <v>8758</v>
      </c>
      <c r="B884" t="s">
        <v>2432</v>
      </c>
      <c r="C884" t="s">
        <v>702</v>
      </c>
      <c r="E884">
        <v>5</v>
      </c>
      <c r="F884" t="s">
        <v>8337</v>
      </c>
      <c r="G884" t="s">
        <v>188</v>
      </c>
      <c r="H884" t="str">
        <f>INDEX(referencias!$Q$1:$Q$34,MATCH('Registro de Frecuencias TV'!G884,referencias!$R$1:$R$34,0),1)</f>
        <v>Señal Colombia</v>
      </c>
      <c r="I884" t="s">
        <v>235</v>
      </c>
      <c r="J884" t="s">
        <v>8338</v>
      </c>
      <c r="K884">
        <v>5</v>
      </c>
      <c r="L884" t="str">
        <f t="shared" si="32"/>
        <v>SoledadAtlanticoSeñal Colombia5</v>
      </c>
      <c r="M884" t="str">
        <f t="shared" si="33"/>
        <v>SoledadAtlanticoSeñal Colombia</v>
      </c>
      <c r="N884" t="s">
        <v>2284</v>
      </c>
    </row>
    <row r="885" spans="1:14" x14ac:dyDescent="0.25">
      <c r="A885">
        <v>8758</v>
      </c>
      <c r="B885" t="s">
        <v>2432</v>
      </c>
      <c r="C885" t="s">
        <v>702</v>
      </c>
      <c r="E885">
        <v>7</v>
      </c>
      <c r="F885" t="s">
        <v>8339</v>
      </c>
      <c r="G885" t="s">
        <v>619</v>
      </c>
      <c r="H885" t="str">
        <f>INDEX(referencias!$Q$1:$Q$34,MATCH('Registro de Frecuencias TV'!G885,referencias!$R$1:$R$34,0),1)</f>
        <v>Telecaribe</v>
      </c>
      <c r="I885" t="s">
        <v>8425</v>
      </c>
      <c r="J885" t="s">
        <v>8338</v>
      </c>
      <c r="K885">
        <v>7</v>
      </c>
      <c r="L885" t="str">
        <f t="shared" si="32"/>
        <v>SoledadAtlanticoTelecaribe7</v>
      </c>
      <c r="M885" t="str">
        <f t="shared" si="33"/>
        <v>SoledadAtlanticoTelecaribe</v>
      </c>
      <c r="N885" t="s">
        <v>2285</v>
      </c>
    </row>
    <row r="886" spans="1:14" x14ac:dyDescent="0.25">
      <c r="A886">
        <v>8758</v>
      </c>
      <c r="B886" t="s">
        <v>2432</v>
      </c>
      <c r="C886" t="s">
        <v>702</v>
      </c>
      <c r="E886">
        <v>9</v>
      </c>
      <c r="F886" t="s">
        <v>8341</v>
      </c>
      <c r="G886" t="s">
        <v>750</v>
      </c>
      <c r="H886" t="str">
        <f>INDEX(referencias!$Q$1:$Q$34,MATCH('Registro de Frecuencias TV'!G886,referencias!$R$1:$R$34,0),1)</f>
        <v>RCN TV S.A.</v>
      </c>
      <c r="I886" t="s">
        <v>525</v>
      </c>
      <c r="J886" t="s">
        <v>8338</v>
      </c>
      <c r="K886">
        <v>9</v>
      </c>
      <c r="L886" t="str">
        <f t="shared" si="32"/>
        <v>SoledadAtlanticoRCN TV S.A.9</v>
      </c>
      <c r="M886" t="str">
        <f t="shared" si="33"/>
        <v>SoledadAtlanticoRCN TV S.A.</v>
      </c>
      <c r="N886" t="s">
        <v>2286</v>
      </c>
    </row>
    <row r="887" spans="1:14" x14ac:dyDescent="0.25">
      <c r="A887">
        <v>8758</v>
      </c>
      <c r="B887" t="s">
        <v>2432</v>
      </c>
      <c r="C887" t="s">
        <v>702</v>
      </c>
      <c r="E887">
        <v>29</v>
      </c>
      <c r="F887" t="s">
        <v>8341</v>
      </c>
      <c r="G887" t="s">
        <v>750</v>
      </c>
      <c r="H887" t="str">
        <f>INDEX(referencias!$Q$1:$Q$34,MATCH('Registro de Frecuencias TV'!G887,referencias!$R$1:$R$34,0),1)</f>
        <v>RCN TV S.A.</v>
      </c>
      <c r="I887" t="s">
        <v>504</v>
      </c>
      <c r="J887" t="s">
        <v>8338</v>
      </c>
      <c r="K887">
        <v>29</v>
      </c>
      <c r="L887" t="str">
        <f t="shared" si="32"/>
        <v>SoledadAtlanticoRCN TV S.A.29</v>
      </c>
      <c r="M887" t="str">
        <f t="shared" si="33"/>
        <v>SoledadAtlanticoRCN TV S.A.</v>
      </c>
      <c r="N887" t="s">
        <v>2286</v>
      </c>
    </row>
    <row r="888" spans="1:14" x14ac:dyDescent="0.25">
      <c r="A888">
        <v>8758</v>
      </c>
      <c r="B888" t="s">
        <v>2432</v>
      </c>
      <c r="C888" t="s">
        <v>702</v>
      </c>
      <c r="E888">
        <v>4</v>
      </c>
      <c r="F888" t="s">
        <v>8341</v>
      </c>
      <c r="G888" t="s">
        <v>723</v>
      </c>
      <c r="H888" t="str">
        <f>INDEX(referencias!$Q$1:$Q$34,MATCH('Registro de Frecuencias TV'!G888,referencias!$R$1:$R$34,0),1)</f>
        <v>Caracol TV S.A.</v>
      </c>
      <c r="I888" t="s">
        <v>525</v>
      </c>
      <c r="J888" t="s">
        <v>8338</v>
      </c>
      <c r="K888">
        <v>4</v>
      </c>
      <c r="L888" t="str">
        <f t="shared" si="32"/>
        <v>SoledadAtlanticoCaracol TV S.A.4</v>
      </c>
      <c r="M888" t="str">
        <f t="shared" si="33"/>
        <v>SoledadAtlanticoCaracol TV S.A.</v>
      </c>
      <c r="N888" t="s">
        <v>2287</v>
      </c>
    </row>
    <row r="889" spans="1:14" x14ac:dyDescent="0.25">
      <c r="A889">
        <v>8758</v>
      </c>
      <c r="B889" t="s">
        <v>2432</v>
      </c>
      <c r="C889" t="s">
        <v>702</v>
      </c>
      <c r="E889">
        <v>31</v>
      </c>
      <c r="F889" t="s">
        <v>8341</v>
      </c>
      <c r="G889" t="s">
        <v>723</v>
      </c>
      <c r="H889" t="str">
        <f>INDEX(referencias!$Q$1:$Q$34,MATCH('Registro de Frecuencias TV'!G889,referencias!$R$1:$R$34,0),1)</f>
        <v>Caracol TV S.A.</v>
      </c>
      <c r="I889" t="s">
        <v>504</v>
      </c>
      <c r="J889" t="s">
        <v>8338</v>
      </c>
      <c r="K889">
        <v>31</v>
      </c>
      <c r="L889" t="str">
        <f t="shared" si="32"/>
        <v>SoledadAtlanticoCaracol TV S.A.31</v>
      </c>
      <c r="M889" t="str">
        <f t="shared" si="33"/>
        <v>SoledadAtlanticoCaracol TV S.A.</v>
      </c>
      <c r="N889" t="s">
        <v>2287</v>
      </c>
    </row>
    <row r="890" spans="1:14" x14ac:dyDescent="0.25">
      <c r="A890">
        <v>8770</v>
      </c>
      <c r="B890" t="s">
        <v>2456</v>
      </c>
      <c r="C890" t="s">
        <v>702</v>
      </c>
      <c r="E890">
        <v>13</v>
      </c>
      <c r="F890" t="s">
        <v>8337</v>
      </c>
      <c r="G890" t="s">
        <v>420</v>
      </c>
      <c r="H890" t="str">
        <f>INDEX(referencias!$Q$1:$Q$34,MATCH('Registro de Frecuencias TV'!G890,referencias!$R$1:$R$34,0),1)</f>
        <v>Canal Uno</v>
      </c>
      <c r="I890" t="s">
        <v>235</v>
      </c>
      <c r="J890" t="s">
        <v>8338</v>
      </c>
      <c r="K890">
        <v>13</v>
      </c>
      <c r="L890" t="str">
        <f t="shared" si="32"/>
        <v>SuanAtlanticoCanal Uno13</v>
      </c>
      <c r="M890" t="str">
        <f t="shared" si="33"/>
        <v>SuanAtlanticoCanal Uno</v>
      </c>
      <c r="N890" t="s">
        <v>2289</v>
      </c>
    </row>
    <row r="891" spans="1:14" x14ac:dyDescent="0.25">
      <c r="A891">
        <v>8770</v>
      </c>
      <c r="B891" t="s">
        <v>2456</v>
      </c>
      <c r="C891" t="s">
        <v>702</v>
      </c>
      <c r="E891">
        <v>11</v>
      </c>
      <c r="F891" t="s">
        <v>8337</v>
      </c>
      <c r="G891" t="s">
        <v>703</v>
      </c>
      <c r="H891" t="str">
        <f>INDEX(referencias!$Q$1:$Q$34,MATCH('Registro de Frecuencias TV'!G891,referencias!$R$1:$R$34,0),1)</f>
        <v>C.Institucional</v>
      </c>
      <c r="I891" t="s">
        <v>235</v>
      </c>
      <c r="J891" t="s">
        <v>8338</v>
      </c>
      <c r="K891">
        <v>11</v>
      </c>
      <c r="L891" t="str">
        <f t="shared" si="32"/>
        <v>SuanAtlanticoC.Institucional11</v>
      </c>
      <c r="M891" t="str">
        <f t="shared" si="33"/>
        <v>SuanAtlanticoC.Institucional</v>
      </c>
      <c r="N891" t="s">
        <v>2291</v>
      </c>
    </row>
    <row r="892" spans="1:14" x14ac:dyDescent="0.25">
      <c r="A892">
        <v>8770</v>
      </c>
      <c r="B892" t="s">
        <v>2456</v>
      </c>
      <c r="C892" t="s">
        <v>702</v>
      </c>
      <c r="E892">
        <v>5</v>
      </c>
      <c r="F892" t="s">
        <v>8337</v>
      </c>
      <c r="G892" t="s">
        <v>188</v>
      </c>
      <c r="H892" t="str">
        <f>INDEX(referencias!$Q$1:$Q$34,MATCH('Registro de Frecuencias TV'!G892,referencias!$R$1:$R$34,0),1)</f>
        <v>Señal Colombia</v>
      </c>
      <c r="I892" t="s">
        <v>235</v>
      </c>
      <c r="J892" t="s">
        <v>8338</v>
      </c>
      <c r="K892">
        <v>5</v>
      </c>
      <c r="L892" t="str">
        <f t="shared" si="32"/>
        <v>SuanAtlanticoSeñal Colombia5</v>
      </c>
      <c r="M892" t="str">
        <f t="shared" si="33"/>
        <v>SuanAtlanticoSeñal Colombia</v>
      </c>
      <c r="N892" t="s">
        <v>2293</v>
      </c>
    </row>
    <row r="893" spans="1:14" x14ac:dyDescent="0.25">
      <c r="A893">
        <v>8770</v>
      </c>
      <c r="B893" t="s">
        <v>2456</v>
      </c>
      <c r="C893" t="s">
        <v>702</v>
      </c>
      <c r="E893">
        <v>7</v>
      </c>
      <c r="F893" t="s">
        <v>8339</v>
      </c>
      <c r="G893" t="s">
        <v>619</v>
      </c>
      <c r="H893" t="str">
        <f>INDEX(referencias!$Q$1:$Q$34,MATCH('Registro de Frecuencias TV'!G893,referencias!$R$1:$R$34,0),1)</f>
        <v>Telecaribe</v>
      </c>
      <c r="I893" t="s">
        <v>8425</v>
      </c>
      <c r="J893" t="s">
        <v>8338</v>
      </c>
      <c r="K893">
        <v>7</v>
      </c>
      <c r="L893" t="str">
        <f t="shared" si="32"/>
        <v>SuanAtlanticoTelecaribe7</v>
      </c>
      <c r="M893" t="str">
        <f t="shared" si="33"/>
        <v>SuanAtlanticoTelecaribe</v>
      </c>
      <c r="N893" t="s">
        <v>2294</v>
      </c>
    </row>
    <row r="894" spans="1:14" x14ac:dyDescent="0.25">
      <c r="A894">
        <v>8770</v>
      </c>
      <c r="B894" t="s">
        <v>2456</v>
      </c>
      <c r="C894" t="s">
        <v>702</v>
      </c>
      <c r="E894">
        <v>9</v>
      </c>
      <c r="F894" t="s">
        <v>8341</v>
      </c>
      <c r="G894" t="s">
        <v>750</v>
      </c>
      <c r="H894" t="str">
        <f>INDEX(referencias!$Q$1:$Q$34,MATCH('Registro de Frecuencias TV'!G894,referencias!$R$1:$R$34,0),1)</f>
        <v>RCN TV S.A.</v>
      </c>
      <c r="I894" t="s">
        <v>525</v>
      </c>
      <c r="J894" t="s">
        <v>8338</v>
      </c>
      <c r="K894">
        <v>9</v>
      </c>
      <c r="L894" t="str">
        <f t="shared" si="32"/>
        <v>SuanAtlanticoRCN TV S.A.9</v>
      </c>
      <c r="M894" t="str">
        <f t="shared" si="33"/>
        <v>SuanAtlanticoRCN TV S.A.</v>
      </c>
      <c r="N894" t="s">
        <v>2296</v>
      </c>
    </row>
    <row r="895" spans="1:14" x14ac:dyDescent="0.25">
      <c r="A895">
        <v>8770</v>
      </c>
      <c r="B895" t="s">
        <v>2456</v>
      </c>
      <c r="C895" t="s">
        <v>702</v>
      </c>
      <c r="E895">
        <v>4</v>
      </c>
      <c r="F895" t="s">
        <v>8341</v>
      </c>
      <c r="G895" t="s">
        <v>723</v>
      </c>
      <c r="H895" t="str">
        <f>INDEX(referencias!$Q$1:$Q$34,MATCH('Registro de Frecuencias TV'!G895,referencias!$R$1:$R$34,0),1)</f>
        <v>Caracol TV S.A.</v>
      </c>
      <c r="I895" t="s">
        <v>525</v>
      </c>
      <c r="J895" t="s">
        <v>8338</v>
      </c>
      <c r="K895">
        <v>4</v>
      </c>
      <c r="L895" t="str">
        <f t="shared" si="32"/>
        <v>SuanAtlanticoCaracol TV S.A.4</v>
      </c>
      <c r="M895" t="str">
        <f t="shared" si="33"/>
        <v>SuanAtlanticoCaracol TV S.A.</v>
      </c>
      <c r="N895" t="s">
        <v>2297</v>
      </c>
    </row>
    <row r="896" spans="1:14" x14ac:dyDescent="0.25">
      <c r="A896">
        <v>8832</v>
      </c>
      <c r="B896" t="s">
        <v>2576</v>
      </c>
      <c r="C896" t="s">
        <v>702</v>
      </c>
      <c r="E896">
        <v>13</v>
      </c>
      <c r="F896" t="s">
        <v>8337</v>
      </c>
      <c r="G896" t="s">
        <v>420</v>
      </c>
      <c r="H896" t="str">
        <f>INDEX(referencias!$Q$1:$Q$34,MATCH('Registro de Frecuencias TV'!G896,referencias!$R$1:$R$34,0),1)</f>
        <v>Canal Uno</v>
      </c>
      <c r="I896" t="s">
        <v>235</v>
      </c>
      <c r="J896" t="s">
        <v>8338</v>
      </c>
      <c r="K896">
        <v>13</v>
      </c>
      <c r="L896" t="str">
        <f t="shared" si="32"/>
        <v>TubaráAtlanticoCanal Uno13</v>
      </c>
      <c r="M896" t="str">
        <f t="shared" si="33"/>
        <v>TubaráAtlanticoCanal Uno</v>
      </c>
      <c r="N896" t="s">
        <v>2299</v>
      </c>
    </row>
    <row r="897" spans="1:14" x14ac:dyDescent="0.25">
      <c r="A897">
        <v>8832</v>
      </c>
      <c r="B897" t="s">
        <v>2576</v>
      </c>
      <c r="C897" t="s">
        <v>702</v>
      </c>
      <c r="E897">
        <v>11</v>
      </c>
      <c r="F897" t="s">
        <v>8337</v>
      </c>
      <c r="G897" t="s">
        <v>703</v>
      </c>
      <c r="H897" t="str">
        <f>INDEX(referencias!$Q$1:$Q$34,MATCH('Registro de Frecuencias TV'!G897,referencias!$R$1:$R$34,0),1)</f>
        <v>C.Institucional</v>
      </c>
      <c r="I897" t="s">
        <v>235</v>
      </c>
      <c r="J897" t="s">
        <v>8338</v>
      </c>
      <c r="K897">
        <v>11</v>
      </c>
      <c r="L897" t="str">
        <f t="shared" si="32"/>
        <v>TubaráAtlanticoC.Institucional11</v>
      </c>
      <c r="M897" t="str">
        <f t="shared" si="33"/>
        <v>TubaráAtlanticoC.Institucional</v>
      </c>
      <c r="N897" t="s">
        <v>2300</v>
      </c>
    </row>
    <row r="898" spans="1:14" x14ac:dyDescent="0.25">
      <c r="A898">
        <v>8832</v>
      </c>
      <c r="B898" t="s">
        <v>2576</v>
      </c>
      <c r="C898" t="s">
        <v>702</v>
      </c>
      <c r="E898">
        <v>5</v>
      </c>
      <c r="F898" t="s">
        <v>8337</v>
      </c>
      <c r="G898" t="s">
        <v>188</v>
      </c>
      <c r="H898" t="str">
        <f>INDEX(referencias!$Q$1:$Q$34,MATCH('Registro de Frecuencias TV'!G898,referencias!$R$1:$R$34,0),1)</f>
        <v>Señal Colombia</v>
      </c>
      <c r="I898" t="s">
        <v>235</v>
      </c>
      <c r="J898" t="s">
        <v>8338</v>
      </c>
      <c r="K898">
        <v>5</v>
      </c>
      <c r="L898" t="str">
        <f t="shared" si="32"/>
        <v>TubaráAtlanticoSeñal Colombia5</v>
      </c>
      <c r="M898" t="str">
        <f t="shared" si="33"/>
        <v>TubaráAtlanticoSeñal Colombia</v>
      </c>
      <c r="N898" t="s">
        <v>2301</v>
      </c>
    </row>
    <row r="899" spans="1:14" x14ac:dyDescent="0.25">
      <c r="A899">
        <v>8832</v>
      </c>
      <c r="B899" t="s">
        <v>2576</v>
      </c>
      <c r="C899" t="s">
        <v>702</v>
      </c>
      <c r="E899">
        <v>7</v>
      </c>
      <c r="F899" t="s">
        <v>8339</v>
      </c>
      <c r="G899" t="s">
        <v>619</v>
      </c>
      <c r="H899" t="str">
        <f>INDEX(referencias!$Q$1:$Q$34,MATCH('Registro de Frecuencias TV'!G899,referencias!$R$1:$R$34,0),1)</f>
        <v>Telecaribe</v>
      </c>
      <c r="I899" t="s">
        <v>8425</v>
      </c>
      <c r="J899" t="s">
        <v>8338</v>
      </c>
      <c r="K899">
        <v>7</v>
      </c>
      <c r="L899" t="str">
        <f t="shared" ref="L899:L962" si="34">_xlfn.CONCAT(TRIM(B899),TRIM(C899),TRIM(H899),TRIM(K899))</f>
        <v>TubaráAtlanticoTelecaribe7</v>
      </c>
      <c r="M899" t="str">
        <f t="shared" ref="M899:M962" si="35">_xlfn.CONCAT(TRIM(B899),TRIM(C899),TRIM(H899))</f>
        <v>TubaráAtlanticoTelecaribe</v>
      </c>
      <c r="N899" t="s">
        <v>2302</v>
      </c>
    </row>
    <row r="900" spans="1:14" x14ac:dyDescent="0.25">
      <c r="A900">
        <v>8832</v>
      </c>
      <c r="B900" t="s">
        <v>2576</v>
      </c>
      <c r="C900" t="s">
        <v>702</v>
      </c>
      <c r="E900">
        <v>9</v>
      </c>
      <c r="F900" t="s">
        <v>8341</v>
      </c>
      <c r="G900" t="s">
        <v>750</v>
      </c>
      <c r="H900" t="str">
        <f>INDEX(referencias!$Q$1:$Q$34,MATCH('Registro de Frecuencias TV'!G900,referencias!$R$1:$R$34,0),1)</f>
        <v>RCN TV S.A.</v>
      </c>
      <c r="I900" t="s">
        <v>525</v>
      </c>
      <c r="J900" t="s">
        <v>8338</v>
      </c>
      <c r="K900">
        <v>9</v>
      </c>
      <c r="L900" t="str">
        <f t="shared" si="34"/>
        <v>TubaráAtlanticoRCN TV S.A.9</v>
      </c>
      <c r="M900" t="str">
        <f t="shared" si="35"/>
        <v>TubaráAtlanticoRCN TV S.A.</v>
      </c>
      <c r="N900" t="s">
        <v>2304</v>
      </c>
    </row>
    <row r="901" spans="1:14" x14ac:dyDescent="0.25">
      <c r="A901">
        <v>8832</v>
      </c>
      <c r="B901" t="s">
        <v>2576</v>
      </c>
      <c r="C901" t="s">
        <v>702</v>
      </c>
      <c r="E901">
        <v>29</v>
      </c>
      <c r="F901" t="s">
        <v>8341</v>
      </c>
      <c r="G901" t="s">
        <v>750</v>
      </c>
      <c r="H901" t="str">
        <f>INDEX(referencias!$Q$1:$Q$34,MATCH('Registro de Frecuencias TV'!G901,referencias!$R$1:$R$34,0),1)</f>
        <v>RCN TV S.A.</v>
      </c>
      <c r="I901" t="s">
        <v>504</v>
      </c>
      <c r="J901" t="s">
        <v>8338</v>
      </c>
      <c r="K901">
        <v>29</v>
      </c>
      <c r="L901" t="str">
        <f t="shared" si="34"/>
        <v>TubaráAtlanticoRCN TV S.A.29</v>
      </c>
      <c r="M901" t="str">
        <f t="shared" si="35"/>
        <v>TubaráAtlanticoRCN TV S.A.</v>
      </c>
      <c r="N901" t="s">
        <v>2304</v>
      </c>
    </row>
    <row r="902" spans="1:14" x14ac:dyDescent="0.25">
      <c r="A902">
        <v>8832</v>
      </c>
      <c r="B902" t="s">
        <v>2576</v>
      </c>
      <c r="C902" t="s">
        <v>702</v>
      </c>
      <c r="E902">
        <v>4</v>
      </c>
      <c r="F902" t="s">
        <v>8341</v>
      </c>
      <c r="G902" t="s">
        <v>723</v>
      </c>
      <c r="H902" t="str">
        <f>INDEX(referencias!$Q$1:$Q$34,MATCH('Registro de Frecuencias TV'!G902,referencias!$R$1:$R$34,0),1)</f>
        <v>Caracol TV S.A.</v>
      </c>
      <c r="I902" t="s">
        <v>525</v>
      </c>
      <c r="J902" t="s">
        <v>8338</v>
      </c>
      <c r="K902">
        <v>4</v>
      </c>
      <c r="L902" t="str">
        <f t="shared" si="34"/>
        <v>TubaráAtlanticoCaracol TV S.A.4</v>
      </c>
      <c r="M902" t="str">
        <f t="shared" si="35"/>
        <v>TubaráAtlanticoCaracol TV S.A.</v>
      </c>
      <c r="N902" t="s">
        <v>2306</v>
      </c>
    </row>
    <row r="903" spans="1:14" x14ac:dyDescent="0.25">
      <c r="A903">
        <v>8832</v>
      </c>
      <c r="B903" t="s">
        <v>2576</v>
      </c>
      <c r="C903" t="s">
        <v>702</v>
      </c>
      <c r="E903">
        <v>31</v>
      </c>
      <c r="F903" t="s">
        <v>8341</v>
      </c>
      <c r="G903" t="s">
        <v>723</v>
      </c>
      <c r="H903" t="str">
        <f>INDEX(referencias!$Q$1:$Q$34,MATCH('Registro de Frecuencias TV'!G903,referencias!$R$1:$R$34,0),1)</f>
        <v>Caracol TV S.A.</v>
      </c>
      <c r="I903" t="s">
        <v>504</v>
      </c>
      <c r="J903" t="s">
        <v>8338</v>
      </c>
      <c r="K903">
        <v>31</v>
      </c>
      <c r="L903" t="str">
        <f t="shared" si="34"/>
        <v>TubaráAtlanticoCaracol TV S.A.31</v>
      </c>
      <c r="M903" t="str">
        <f t="shared" si="35"/>
        <v>TubaráAtlanticoCaracol TV S.A.</v>
      </c>
      <c r="N903" t="s">
        <v>2306</v>
      </c>
    </row>
    <row r="904" spans="1:14" x14ac:dyDescent="0.25">
      <c r="A904">
        <v>8849</v>
      </c>
      <c r="B904" t="s">
        <v>2618</v>
      </c>
      <c r="C904" t="s">
        <v>702</v>
      </c>
      <c r="E904">
        <v>13</v>
      </c>
      <c r="F904" t="s">
        <v>8337</v>
      </c>
      <c r="G904" t="s">
        <v>420</v>
      </c>
      <c r="H904" t="str">
        <f>INDEX(referencias!$Q$1:$Q$34,MATCH('Registro de Frecuencias TV'!G904,referencias!$R$1:$R$34,0),1)</f>
        <v>Canal Uno</v>
      </c>
      <c r="I904" t="s">
        <v>235</v>
      </c>
      <c r="J904" t="s">
        <v>8338</v>
      </c>
      <c r="K904">
        <v>13</v>
      </c>
      <c r="L904" t="str">
        <f t="shared" si="34"/>
        <v>UsiacuríAtlanticoCanal Uno13</v>
      </c>
      <c r="M904" t="str">
        <f t="shared" si="35"/>
        <v>UsiacuríAtlanticoCanal Uno</v>
      </c>
      <c r="N904" t="s">
        <v>2307</v>
      </c>
    </row>
    <row r="905" spans="1:14" x14ac:dyDescent="0.25">
      <c r="A905">
        <v>8849</v>
      </c>
      <c r="B905" t="s">
        <v>2618</v>
      </c>
      <c r="C905" t="s">
        <v>702</v>
      </c>
      <c r="E905">
        <v>11</v>
      </c>
      <c r="F905" t="s">
        <v>8337</v>
      </c>
      <c r="G905" t="s">
        <v>703</v>
      </c>
      <c r="H905" t="str">
        <f>INDEX(referencias!$Q$1:$Q$34,MATCH('Registro de Frecuencias TV'!G905,referencias!$R$1:$R$34,0),1)</f>
        <v>C.Institucional</v>
      </c>
      <c r="I905" t="s">
        <v>235</v>
      </c>
      <c r="J905" t="s">
        <v>8338</v>
      </c>
      <c r="K905">
        <v>11</v>
      </c>
      <c r="L905" t="str">
        <f t="shared" si="34"/>
        <v>UsiacuríAtlanticoC.Institucional11</v>
      </c>
      <c r="M905" t="str">
        <f t="shared" si="35"/>
        <v>UsiacuríAtlanticoC.Institucional</v>
      </c>
      <c r="N905" t="s">
        <v>2308</v>
      </c>
    </row>
    <row r="906" spans="1:14" x14ac:dyDescent="0.25">
      <c r="A906">
        <v>8849</v>
      </c>
      <c r="B906" t="s">
        <v>2618</v>
      </c>
      <c r="C906" t="s">
        <v>702</v>
      </c>
      <c r="E906">
        <v>5</v>
      </c>
      <c r="F906" t="s">
        <v>8337</v>
      </c>
      <c r="G906" t="s">
        <v>188</v>
      </c>
      <c r="H906" t="str">
        <f>INDEX(referencias!$Q$1:$Q$34,MATCH('Registro de Frecuencias TV'!G906,referencias!$R$1:$R$34,0),1)</f>
        <v>Señal Colombia</v>
      </c>
      <c r="I906" t="s">
        <v>235</v>
      </c>
      <c r="J906" t="s">
        <v>8338</v>
      </c>
      <c r="K906">
        <v>5</v>
      </c>
      <c r="L906" t="str">
        <f t="shared" si="34"/>
        <v>UsiacuríAtlanticoSeñal Colombia5</v>
      </c>
      <c r="M906" t="str">
        <f t="shared" si="35"/>
        <v>UsiacuríAtlanticoSeñal Colombia</v>
      </c>
      <c r="N906" t="s">
        <v>2310</v>
      </c>
    </row>
    <row r="907" spans="1:14" x14ac:dyDescent="0.25">
      <c r="A907">
        <v>8849</v>
      </c>
      <c r="B907" t="s">
        <v>2618</v>
      </c>
      <c r="C907" t="s">
        <v>702</v>
      </c>
      <c r="E907">
        <v>7</v>
      </c>
      <c r="F907" t="s">
        <v>8339</v>
      </c>
      <c r="G907" t="s">
        <v>619</v>
      </c>
      <c r="H907" t="str">
        <f>INDEX(referencias!$Q$1:$Q$34,MATCH('Registro de Frecuencias TV'!G907,referencias!$R$1:$R$34,0),1)</f>
        <v>Telecaribe</v>
      </c>
      <c r="I907" t="s">
        <v>8425</v>
      </c>
      <c r="J907" t="s">
        <v>8338</v>
      </c>
      <c r="K907">
        <v>7</v>
      </c>
      <c r="L907" t="str">
        <f t="shared" si="34"/>
        <v>UsiacuríAtlanticoTelecaribe7</v>
      </c>
      <c r="M907" t="str">
        <f t="shared" si="35"/>
        <v>UsiacuríAtlanticoTelecaribe</v>
      </c>
      <c r="N907" t="s">
        <v>2312</v>
      </c>
    </row>
    <row r="908" spans="1:14" x14ac:dyDescent="0.25">
      <c r="A908">
        <v>8849</v>
      </c>
      <c r="B908" t="s">
        <v>2618</v>
      </c>
      <c r="C908" t="s">
        <v>702</v>
      </c>
      <c r="E908">
        <v>9</v>
      </c>
      <c r="F908" t="s">
        <v>8341</v>
      </c>
      <c r="G908" t="s">
        <v>750</v>
      </c>
      <c r="H908" t="str">
        <f>INDEX(referencias!$Q$1:$Q$34,MATCH('Registro de Frecuencias TV'!G908,referencias!$R$1:$R$34,0),1)</f>
        <v>RCN TV S.A.</v>
      </c>
      <c r="I908" t="s">
        <v>525</v>
      </c>
      <c r="J908" t="s">
        <v>8338</v>
      </c>
      <c r="K908">
        <v>9</v>
      </c>
      <c r="L908" t="str">
        <f t="shared" si="34"/>
        <v>UsiacuríAtlanticoRCN TV S.A.9</v>
      </c>
      <c r="M908" t="str">
        <f t="shared" si="35"/>
        <v>UsiacuríAtlanticoRCN TV S.A.</v>
      </c>
      <c r="N908" t="s">
        <v>2313</v>
      </c>
    </row>
    <row r="909" spans="1:14" x14ac:dyDescent="0.25">
      <c r="A909">
        <v>8849</v>
      </c>
      <c r="B909" t="s">
        <v>2618</v>
      </c>
      <c r="C909" t="s">
        <v>702</v>
      </c>
      <c r="E909">
        <v>4</v>
      </c>
      <c r="F909" t="s">
        <v>8341</v>
      </c>
      <c r="G909" t="s">
        <v>723</v>
      </c>
      <c r="H909" t="str">
        <f>INDEX(referencias!$Q$1:$Q$34,MATCH('Registro de Frecuencias TV'!G909,referencias!$R$1:$R$34,0),1)</f>
        <v>Caracol TV S.A.</v>
      </c>
      <c r="I909" t="s">
        <v>525</v>
      </c>
      <c r="J909" t="s">
        <v>8338</v>
      </c>
      <c r="K909">
        <v>4</v>
      </c>
      <c r="L909" t="str">
        <f t="shared" si="34"/>
        <v>UsiacuríAtlanticoCaracol TV S.A.4</v>
      </c>
      <c r="M909" t="str">
        <f t="shared" si="35"/>
        <v>UsiacuríAtlanticoCaracol TV S.A.</v>
      </c>
      <c r="N909" t="s">
        <v>2314</v>
      </c>
    </row>
    <row r="910" spans="1:14" x14ac:dyDescent="0.25">
      <c r="A910">
        <v>11001</v>
      </c>
      <c r="B910" t="s">
        <v>1003</v>
      </c>
      <c r="C910" t="s">
        <v>66</v>
      </c>
      <c r="D910" t="s">
        <v>8426</v>
      </c>
      <c r="E910">
        <v>36</v>
      </c>
      <c r="F910" t="s">
        <v>8337</v>
      </c>
      <c r="G910" t="s">
        <v>420</v>
      </c>
      <c r="H910" t="str">
        <f>INDEX(referencias!$Q$1:$Q$34,MATCH('Registro de Frecuencias TV'!G910,referencias!$R$1:$R$34,0),1)</f>
        <v>Canal Uno</v>
      </c>
      <c r="I910" t="s">
        <v>8427</v>
      </c>
      <c r="J910" t="s">
        <v>8338</v>
      </c>
      <c r="K910">
        <v>36</v>
      </c>
      <c r="L910" t="str">
        <f t="shared" si="34"/>
        <v>Bogotá, D.C.Bogotá D.C.Canal Uno36</v>
      </c>
      <c r="M910" t="str">
        <f t="shared" si="35"/>
        <v>Bogotá, D.C.Bogotá D.C.Canal Uno</v>
      </c>
      <c r="N910" t="s">
        <v>2316</v>
      </c>
    </row>
    <row r="911" spans="1:14" x14ac:dyDescent="0.25">
      <c r="A911">
        <v>11001</v>
      </c>
      <c r="B911" t="s">
        <v>1003</v>
      </c>
      <c r="C911" t="s">
        <v>66</v>
      </c>
      <c r="D911" t="s">
        <v>8428</v>
      </c>
      <c r="E911">
        <v>7</v>
      </c>
      <c r="F911" t="s">
        <v>8337</v>
      </c>
      <c r="G911" t="s">
        <v>420</v>
      </c>
      <c r="H911" t="str">
        <f>INDEX(referencias!$Q$1:$Q$34,MATCH('Registro de Frecuencias TV'!G911,referencias!$R$1:$R$34,0),1)</f>
        <v>Canal Uno</v>
      </c>
      <c r="I911" t="s">
        <v>313</v>
      </c>
      <c r="J911" t="s">
        <v>8338</v>
      </c>
      <c r="K911">
        <v>7</v>
      </c>
      <c r="L911" t="str">
        <f t="shared" si="34"/>
        <v>Bogotá, D.C.Bogotá D.C.Canal Uno7</v>
      </c>
      <c r="M911" t="str">
        <f t="shared" si="35"/>
        <v>Bogotá, D.C.Bogotá D.C.Canal Uno</v>
      </c>
      <c r="N911" t="s">
        <v>2316</v>
      </c>
    </row>
    <row r="912" spans="1:14" x14ac:dyDescent="0.25">
      <c r="A912">
        <v>11001</v>
      </c>
      <c r="B912" t="s">
        <v>1003</v>
      </c>
      <c r="C912" t="s">
        <v>66</v>
      </c>
      <c r="D912" t="s">
        <v>8429</v>
      </c>
      <c r="E912">
        <v>3</v>
      </c>
      <c r="F912" t="s">
        <v>8337</v>
      </c>
      <c r="G912" t="s">
        <v>420</v>
      </c>
      <c r="H912" t="str">
        <f>INDEX(referencias!$Q$1:$Q$34,MATCH('Registro de Frecuencias TV'!G912,referencias!$R$1:$R$34,0),1)</f>
        <v>Canal Uno</v>
      </c>
      <c r="I912" t="s">
        <v>213</v>
      </c>
      <c r="J912" t="s">
        <v>8338</v>
      </c>
      <c r="K912">
        <v>3</v>
      </c>
      <c r="L912" t="str">
        <f t="shared" si="34"/>
        <v>Bogotá, D.C.Bogotá D.C.Canal Uno3</v>
      </c>
      <c r="M912" t="str">
        <f t="shared" si="35"/>
        <v>Bogotá, D.C.Bogotá D.C.Canal Uno</v>
      </c>
      <c r="N912" t="s">
        <v>2316</v>
      </c>
    </row>
    <row r="913" spans="1:14" x14ac:dyDescent="0.25">
      <c r="A913">
        <v>11001</v>
      </c>
      <c r="B913" t="s">
        <v>1003</v>
      </c>
      <c r="C913" t="s">
        <v>66</v>
      </c>
      <c r="D913" t="s">
        <v>8426</v>
      </c>
      <c r="E913">
        <v>38</v>
      </c>
      <c r="F913" t="s">
        <v>8337</v>
      </c>
      <c r="G913" t="s">
        <v>703</v>
      </c>
      <c r="H913" t="str">
        <f>INDEX(referencias!$Q$1:$Q$34,MATCH('Registro de Frecuencias TV'!G913,referencias!$R$1:$R$34,0),1)</f>
        <v>C.Institucional</v>
      </c>
      <c r="I913" t="s">
        <v>8427</v>
      </c>
      <c r="J913" t="s">
        <v>8338</v>
      </c>
      <c r="K913">
        <v>38</v>
      </c>
      <c r="L913" t="str">
        <f t="shared" si="34"/>
        <v>Bogotá, D.C.Bogotá D.C.C.Institucional38</v>
      </c>
      <c r="M913" t="str">
        <f t="shared" si="35"/>
        <v>Bogotá, D.C.Bogotá D.C.C.Institucional</v>
      </c>
      <c r="N913" t="s">
        <v>2318</v>
      </c>
    </row>
    <row r="914" spans="1:14" x14ac:dyDescent="0.25">
      <c r="A914">
        <v>11001</v>
      </c>
      <c r="B914" t="s">
        <v>1003</v>
      </c>
      <c r="C914" t="s">
        <v>66</v>
      </c>
      <c r="D914" t="s">
        <v>8428</v>
      </c>
      <c r="E914">
        <v>9</v>
      </c>
      <c r="F914" t="s">
        <v>8337</v>
      </c>
      <c r="G914" t="s">
        <v>703</v>
      </c>
      <c r="H914" t="str">
        <f>INDEX(referencias!$Q$1:$Q$34,MATCH('Registro de Frecuencias TV'!G914,referencias!$R$1:$R$34,0),1)</f>
        <v>C.Institucional</v>
      </c>
      <c r="I914" t="s">
        <v>313</v>
      </c>
      <c r="J914" t="s">
        <v>8338</v>
      </c>
      <c r="K914">
        <v>9</v>
      </c>
      <c r="L914" t="str">
        <f t="shared" si="34"/>
        <v>Bogotá, D.C.Bogotá D.C.C.Institucional9</v>
      </c>
      <c r="M914" t="str">
        <f t="shared" si="35"/>
        <v>Bogotá, D.C.Bogotá D.C.C.Institucional</v>
      </c>
      <c r="N914" t="s">
        <v>2318</v>
      </c>
    </row>
    <row r="915" spans="1:14" x14ac:dyDescent="0.25">
      <c r="A915">
        <v>11001</v>
      </c>
      <c r="B915" t="s">
        <v>1003</v>
      </c>
      <c r="C915" t="s">
        <v>66</v>
      </c>
      <c r="D915" t="s">
        <v>8429</v>
      </c>
      <c r="E915">
        <v>6</v>
      </c>
      <c r="F915" t="s">
        <v>8337</v>
      </c>
      <c r="G915" t="s">
        <v>703</v>
      </c>
      <c r="H915" t="str">
        <f>INDEX(referencias!$Q$1:$Q$34,MATCH('Registro de Frecuencias TV'!G915,referencias!$R$1:$R$34,0),1)</f>
        <v>C.Institucional</v>
      </c>
      <c r="I915" t="s">
        <v>213</v>
      </c>
      <c r="J915" t="s">
        <v>8338</v>
      </c>
      <c r="K915">
        <v>6</v>
      </c>
      <c r="L915" t="str">
        <f t="shared" si="34"/>
        <v>Bogotá, D.C.Bogotá D.C.C.Institucional6</v>
      </c>
      <c r="M915" t="str">
        <f t="shared" si="35"/>
        <v>Bogotá, D.C.Bogotá D.C.C.Institucional</v>
      </c>
      <c r="N915" t="s">
        <v>2318</v>
      </c>
    </row>
    <row r="916" spans="1:14" x14ac:dyDescent="0.25">
      <c r="A916">
        <v>11001</v>
      </c>
      <c r="B916" t="s">
        <v>1003</v>
      </c>
      <c r="C916" t="s">
        <v>66</v>
      </c>
      <c r="D916" t="s">
        <v>8426</v>
      </c>
      <c r="E916">
        <v>25</v>
      </c>
      <c r="F916" t="s">
        <v>8337</v>
      </c>
      <c r="G916" t="s">
        <v>188</v>
      </c>
      <c r="H916" t="str">
        <f>INDEX(referencias!$Q$1:$Q$34,MATCH('Registro de Frecuencias TV'!G916,referencias!$R$1:$R$34,0),1)</f>
        <v>Señal Colombia</v>
      </c>
      <c r="I916" t="s">
        <v>8427</v>
      </c>
      <c r="J916" t="s">
        <v>8338</v>
      </c>
      <c r="K916">
        <v>25</v>
      </c>
      <c r="L916" t="str">
        <f t="shared" si="34"/>
        <v>Bogotá, D.C.Bogotá D.C.Señal Colombia25</v>
      </c>
      <c r="M916" t="str">
        <f t="shared" si="35"/>
        <v>Bogotá, D.C.Bogotá D.C.Señal Colombia</v>
      </c>
      <c r="N916" t="s">
        <v>2320</v>
      </c>
    </row>
    <row r="917" spans="1:14" x14ac:dyDescent="0.25">
      <c r="A917">
        <v>11001</v>
      </c>
      <c r="B917" t="s">
        <v>1003</v>
      </c>
      <c r="C917" t="s">
        <v>66</v>
      </c>
      <c r="D917" t="s">
        <v>8428</v>
      </c>
      <c r="E917">
        <v>11</v>
      </c>
      <c r="F917" t="s">
        <v>8337</v>
      </c>
      <c r="G917" t="s">
        <v>188</v>
      </c>
      <c r="H917" t="str">
        <f>INDEX(referencias!$Q$1:$Q$34,MATCH('Registro de Frecuencias TV'!G917,referencias!$R$1:$R$34,0),1)</f>
        <v>Señal Colombia</v>
      </c>
      <c r="I917" t="s">
        <v>313</v>
      </c>
      <c r="J917" t="s">
        <v>8338</v>
      </c>
      <c r="K917">
        <v>11</v>
      </c>
      <c r="L917" t="str">
        <f t="shared" si="34"/>
        <v>Bogotá, D.C.Bogotá D.C.Señal Colombia11</v>
      </c>
      <c r="M917" t="str">
        <f t="shared" si="35"/>
        <v>Bogotá, D.C.Bogotá D.C.Señal Colombia</v>
      </c>
      <c r="N917" t="s">
        <v>2320</v>
      </c>
    </row>
    <row r="918" spans="1:14" x14ac:dyDescent="0.25">
      <c r="A918">
        <v>11001</v>
      </c>
      <c r="B918" t="s">
        <v>1003</v>
      </c>
      <c r="C918" t="s">
        <v>66</v>
      </c>
      <c r="D918" t="s">
        <v>8429</v>
      </c>
      <c r="E918">
        <v>12</v>
      </c>
      <c r="F918" t="s">
        <v>8337</v>
      </c>
      <c r="G918" t="s">
        <v>188</v>
      </c>
      <c r="H918" t="str">
        <f>INDEX(referencias!$Q$1:$Q$34,MATCH('Registro de Frecuencias TV'!G918,referencias!$R$1:$R$34,0),1)</f>
        <v>Señal Colombia</v>
      </c>
      <c r="I918" t="s">
        <v>213</v>
      </c>
      <c r="J918" t="s">
        <v>8338</v>
      </c>
      <c r="K918">
        <v>12</v>
      </c>
      <c r="L918" t="str">
        <f t="shared" si="34"/>
        <v>Bogotá, D.C.Bogotá D.C.Señal Colombia12</v>
      </c>
      <c r="M918" t="str">
        <f t="shared" si="35"/>
        <v>Bogotá, D.C.Bogotá D.C.Señal Colombia</v>
      </c>
      <c r="N918" t="s">
        <v>2320</v>
      </c>
    </row>
    <row r="919" spans="1:14" x14ac:dyDescent="0.25">
      <c r="A919">
        <v>11001</v>
      </c>
      <c r="B919" t="s">
        <v>1003</v>
      </c>
      <c r="C919" t="s">
        <v>66</v>
      </c>
      <c r="D919" t="s">
        <v>8426</v>
      </c>
      <c r="E919">
        <v>32</v>
      </c>
      <c r="F919" t="s">
        <v>8339</v>
      </c>
      <c r="G919" t="s">
        <v>616</v>
      </c>
      <c r="H919" t="str">
        <f>INDEX(referencias!$Q$1:$Q$34,MATCH('Registro de Frecuencias TV'!G919,referencias!$R$1:$R$34,0),1)</f>
        <v>Canal Capital</v>
      </c>
      <c r="I919" t="s">
        <v>218</v>
      </c>
      <c r="J919" t="s">
        <v>8338</v>
      </c>
      <c r="K919">
        <v>32</v>
      </c>
      <c r="L919" t="str">
        <f t="shared" si="34"/>
        <v>Bogotá, D.C.Bogotá D.C.Canal Capital32</v>
      </c>
      <c r="M919" t="str">
        <f t="shared" si="35"/>
        <v>Bogotá, D.C.Bogotá D.C.Canal Capital</v>
      </c>
      <c r="N919" t="s">
        <v>2321</v>
      </c>
    </row>
    <row r="920" spans="1:14" x14ac:dyDescent="0.25">
      <c r="A920">
        <v>11001</v>
      </c>
      <c r="B920" t="s">
        <v>1003</v>
      </c>
      <c r="C920" t="s">
        <v>66</v>
      </c>
      <c r="D920" t="s">
        <v>8428</v>
      </c>
      <c r="E920">
        <v>2</v>
      </c>
      <c r="F920" t="s">
        <v>8339</v>
      </c>
      <c r="G920" t="s">
        <v>616</v>
      </c>
      <c r="H920" t="str">
        <f>INDEX(referencias!$Q$1:$Q$34,MATCH('Registro de Frecuencias TV'!G920,referencias!$R$1:$R$34,0),1)</f>
        <v>Canal Capital</v>
      </c>
      <c r="I920" t="s">
        <v>313</v>
      </c>
      <c r="J920" t="s">
        <v>8338</v>
      </c>
      <c r="K920">
        <v>2</v>
      </c>
      <c r="L920" t="str">
        <f t="shared" si="34"/>
        <v>Bogotá, D.C.Bogotá D.C.Canal Capital2</v>
      </c>
      <c r="M920" t="str">
        <f t="shared" si="35"/>
        <v>Bogotá, D.C.Bogotá D.C.Canal Capital</v>
      </c>
      <c r="N920" t="s">
        <v>2321</v>
      </c>
    </row>
    <row r="921" spans="1:14" x14ac:dyDescent="0.25">
      <c r="A921">
        <v>11001</v>
      </c>
      <c r="B921" t="s">
        <v>1003</v>
      </c>
      <c r="C921" t="s">
        <v>66</v>
      </c>
      <c r="D921" t="s">
        <v>8429</v>
      </c>
      <c r="E921">
        <v>32</v>
      </c>
      <c r="F921" t="s">
        <v>8339</v>
      </c>
      <c r="G921" t="s">
        <v>616</v>
      </c>
      <c r="H921" t="str">
        <f>INDEX(referencias!$Q$1:$Q$34,MATCH('Registro de Frecuencias TV'!G921,referencias!$R$1:$R$34,0),1)</f>
        <v>Canal Capital</v>
      </c>
      <c r="I921" t="s">
        <v>213</v>
      </c>
      <c r="J921" t="s">
        <v>8338</v>
      </c>
      <c r="K921">
        <v>32</v>
      </c>
      <c r="L921" t="str">
        <f t="shared" si="34"/>
        <v>Bogotá, D.C.Bogotá D.C.Canal Capital32</v>
      </c>
      <c r="M921" t="str">
        <f t="shared" si="35"/>
        <v>Bogotá, D.C.Bogotá D.C.Canal Capital</v>
      </c>
      <c r="N921" t="s">
        <v>2321</v>
      </c>
    </row>
    <row r="922" spans="1:14" x14ac:dyDescent="0.25">
      <c r="A922">
        <v>11001</v>
      </c>
      <c r="B922" t="s">
        <v>1003</v>
      </c>
      <c r="C922" t="s">
        <v>66</v>
      </c>
      <c r="D922" t="s">
        <v>8426</v>
      </c>
      <c r="E922">
        <v>23</v>
      </c>
      <c r="F922" t="s">
        <v>8339</v>
      </c>
      <c r="G922" t="s">
        <v>623</v>
      </c>
      <c r="H922" t="str">
        <f>INDEX(referencias!$Q$1:$Q$34,MATCH('Registro de Frecuencias TV'!G922,referencias!$R$1:$R$34,0),1)</f>
        <v>Teveandina</v>
      </c>
      <c r="I922" t="s">
        <v>218</v>
      </c>
      <c r="J922" t="s">
        <v>8338</v>
      </c>
      <c r="K922">
        <v>23</v>
      </c>
      <c r="L922" t="str">
        <f t="shared" si="34"/>
        <v>Bogotá, D.C.Bogotá D.C.Teveandina23</v>
      </c>
      <c r="M922" t="str">
        <f t="shared" si="35"/>
        <v>Bogotá, D.C.Bogotá D.C.Teveandina</v>
      </c>
      <c r="N922" t="s">
        <v>2322</v>
      </c>
    </row>
    <row r="923" spans="1:14" x14ac:dyDescent="0.25">
      <c r="A923">
        <v>11001</v>
      </c>
      <c r="B923" t="s">
        <v>1003</v>
      </c>
      <c r="C923" t="s">
        <v>66</v>
      </c>
      <c r="D923" t="s">
        <v>8428</v>
      </c>
      <c r="E923">
        <v>13</v>
      </c>
      <c r="F923" t="s">
        <v>8339</v>
      </c>
      <c r="G923" t="s">
        <v>623</v>
      </c>
      <c r="H923" t="str">
        <f>INDEX(referencias!$Q$1:$Q$34,MATCH('Registro de Frecuencias TV'!G923,referencias!$R$1:$R$34,0),1)</f>
        <v>Teveandina</v>
      </c>
      <c r="I923" t="s">
        <v>313</v>
      </c>
      <c r="J923" t="s">
        <v>8338</v>
      </c>
      <c r="K923">
        <v>13</v>
      </c>
      <c r="L923" t="str">
        <f t="shared" si="34"/>
        <v>Bogotá, D.C.Bogotá D.C.Teveandina13</v>
      </c>
      <c r="M923" t="str">
        <f t="shared" si="35"/>
        <v>Bogotá, D.C.Bogotá D.C.Teveandina</v>
      </c>
      <c r="N923" t="s">
        <v>2322</v>
      </c>
    </row>
    <row r="924" spans="1:14" x14ac:dyDescent="0.25">
      <c r="A924">
        <v>11001</v>
      </c>
      <c r="B924" t="s">
        <v>1003</v>
      </c>
      <c r="C924" t="s">
        <v>66</v>
      </c>
      <c r="D924" t="s">
        <v>8429</v>
      </c>
      <c r="E924">
        <v>23</v>
      </c>
      <c r="F924" t="s">
        <v>8339</v>
      </c>
      <c r="G924" t="s">
        <v>623</v>
      </c>
      <c r="H924" t="str">
        <f>INDEX(referencias!$Q$1:$Q$34,MATCH('Registro de Frecuencias TV'!G924,referencias!$R$1:$R$34,0),1)</f>
        <v>Teveandina</v>
      </c>
      <c r="I924" t="s">
        <v>213</v>
      </c>
      <c r="J924" t="s">
        <v>8338</v>
      </c>
      <c r="K924">
        <v>23</v>
      </c>
      <c r="L924" t="str">
        <f t="shared" si="34"/>
        <v>Bogotá, D.C.Bogotá D.C.Teveandina23</v>
      </c>
      <c r="M924" t="str">
        <f t="shared" si="35"/>
        <v>Bogotá, D.C.Bogotá D.C.Teveandina</v>
      </c>
      <c r="N924" t="s">
        <v>2322</v>
      </c>
    </row>
    <row r="925" spans="1:14" x14ac:dyDescent="0.25">
      <c r="A925">
        <v>11001</v>
      </c>
      <c r="B925" t="s">
        <v>1003</v>
      </c>
      <c r="C925" t="s">
        <v>66</v>
      </c>
      <c r="D925" t="s">
        <v>8426</v>
      </c>
      <c r="E925">
        <v>8</v>
      </c>
      <c r="F925" t="s">
        <v>8341</v>
      </c>
      <c r="G925" t="s">
        <v>750</v>
      </c>
      <c r="H925" t="str">
        <f>INDEX(referencias!$Q$1:$Q$34,MATCH('Registro de Frecuencias TV'!G925,referencias!$R$1:$R$34,0),1)</f>
        <v>RCN TV S.A.</v>
      </c>
      <c r="I925" t="s">
        <v>586</v>
      </c>
      <c r="J925" t="s">
        <v>8338</v>
      </c>
      <c r="K925">
        <v>8</v>
      </c>
      <c r="L925" t="str">
        <f t="shared" si="34"/>
        <v>Bogotá, D.C.Bogotá D.C.RCN TV S.A.8</v>
      </c>
      <c r="M925" t="str">
        <f t="shared" si="35"/>
        <v>Bogotá, D.C.Bogotá D.C.RCN TV S.A.</v>
      </c>
      <c r="N925" t="s">
        <v>2323</v>
      </c>
    </row>
    <row r="926" spans="1:14" x14ac:dyDescent="0.25">
      <c r="A926">
        <v>11001</v>
      </c>
      <c r="B926" t="s">
        <v>1003</v>
      </c>
      <c r="C926" t="s">
        <v>66</v>
      </c>
      <c r="D926" t="s">
        <v>8428</v>
      </c>
      <c r="E926">
        <v>4</v>
      </c>
      <c r="F926" t="s">
        <v>8341</v>
      </c>
      <c r="G926" t="s">
        <v>750</v>
      </c>
      <c r="H926" t="str">
        <f>INDEX(referencias!$Q$1:$Q$34,MATCH('Registro de Frecuencias TV'!G926,referencias!$R$1:$R$34,0),1)</f>
        <v>RCN TV S.A.</v>
      </c>
      <c r="I926" t="s">
        <v>313</v>
      </c>
      <c r="J926" t="s">
        <v>8338</v>
      </c>
      <c r="K926">
        <v>4</v>
      </c>
      <c r="L926" t="str">
        <f t="shared" si="34"/>
        <v>Bogotá, D.C.Bogotá D.C.RCN TV S.A.4</v>
      </c>
      <c r="M926" t="str">
        <f t="shared" si="35"/>
        <v>Bogotá, D.C.Bogotá D.C.RCN TV S.A.</v>
      </c>
      <c r="N926" t="s">
        <v>2323</v>
      </c>
    </row>
    <row r="927" spans="1:14" x14ac:dyDescent="0.25">
      <c r="A927">
        <v>11001</v>
      </c>
      <c r="B927" t="s">
        <v>1003</v>
      </c>
      <c r="C927" t="s">
        <v>66</v>
      </c>
      <c r="D927" t="s">
        <v>8429</v>
      </c>
      <c r="E927">
        <v>8</v>
      </c>
      <c r="F927" t="s">
        <v>8341</v>
      </c>
      <c r="G927" t="s">
        <v>750</v>
      </c>
      <c r="H927" t="str">
        <f>INDEX(referencias!$Q$1:$Q$34,MATCH('Registro de Frecuencias TV'!G927,referencias!$R$1:$R$34,0),1)</f>
        <v>RCN TV S.A.</v>
      </c>
      <c r="I927" t="s">
        <v>577</v>
      </c>
      <c r="J927" t="s">
        <v>8338</v>
      </c>
      <c r="K927">
        <v>8</v>
      </c>
      <c r="L927" t="str">
        <f t="shared" si="34"/>
        <v>Bogotá, D.C.Bogotá D.C.RCN TV S.A.8</v>
      </c>
      <c r="M927" t="str">
        <f t="shared" si="35"/>
        <v>Bogotá, D.C.Bogotá D.C.RCN TV S.A.</v>
      </c>
      <c r="N927" t="s">
        <v>2323</v>
      </c>
    </row>
    <row r="928" spans="1:14" x14ac:dyDescent="0.25">
      <c r="A928">
        <v>11001</v>
      </c>
      <c r="B928" t="s">
        <v>1003</v>
      </c>
      <c r="C928" t="s">
        <v>66</v>
      </c>
      <c r="D928" t="s">
        <v>8426</v>
      </c>
      <c r="E928">
        <v>10</v>
      </c>
      <c r="F928" t="s">
        <v>8341</v>
      </c>
      <c r="G928" t="s">
        <v>723</v>
      </c>
      <c r="H928" t="str">
        <f>INDEX(referencias!$Q$1:$Q$34,MATCH('Registro de Frecuencias TV'!G928,referencias!$R$1:$R$34,0),1)</f>
        <v>Caracol TV S.A.</v>
      </c>
      <c r="I928" t="s">
        <v>586</v>
      </c>
      <c r="J928" t="s">
        <v>8338</v>
      </c>
      <c r="K928">
        <v>10</v>
      </c>
      <c r="L928" t="str">
        <f t="shared" si="34"/>
        <v>Bogotá, D.C.Bogotá D.C.Caracol TV S.A.10</v>
      </c>
      <c r="M928" t="str">
        <f t="shared" si="35"/>
        <v>Bogotá, D.C.Bogotá D.C.Caracol TV S.A.</v>
      </c>
      <c r="N928" t="s">
        <v>2325</v>
      </c>
    </row>
    <row r="929" spans="1:14" x14ac:dyDescent="0.25">
      <c r="A929">
        <v>11001</v>
      </c>
      <c r="B929" t="s">
        <v>1003</v>
      </c>
      <c r="C929" t="s">
        <v>66</v>
      </c>
      <c r="D929" t="s">
        <v>8428</v>
      </c>
      <c r="E929">
        <v>5</v>
      </c>
      <c r="F929" t="s">
        <v>8341</v>
      </c>
      <c r="G929" t="s">
        <v>723</v>
      </c>
      <c r="H929" t="str">
        <f>INDEX(referencias!$Q$1:$Q$34,MATCH('Registro de Frecuencias TV'!G929,referencias!$R$1:$R$34,0),1)</f>
        <v>Caracol TV S.A.</v>
      </c>
      <c r="I929" t="s">
        <v>313</v>
      </c>
      <c r="J929" t="s">
        <v>8338</v>
      </c>
      <c r="K929">
        <v>5</v>
      </c>
      <c r="L929" t="str">
        <f t="shared" si="34"/>
        <v>Bogotá, D.C.Bogotá D.C.Caracol TV S.A.5</v>
      </c>
      <c r="M929" t="str">
        <f t="shared" si="35"/>
        <v>Bogotá, D.C.Bogotá D.C.Caracol TV S.A.</v>
      </c>
      <c r="N929" t="s">
        <v>2325</v>
      </c>
    </row>
    <row r="930" spans="1:14" x14ac:dyDescent="0.25">
      <c r="A930">
        <v>11001</v>
      </c>
      <c r="B930" t="s">
        <v>1003</v>
      </c>
      <c r="C930" t="s">
        <v>66</v>
      </c>
      <c r="D930" t="s">
        <v>8429</v>
      </c>
      <c r="E930">
        <v>10</v>
      </c>
      <c r="F930" t="s">
        <v>8341</v>
      </c>
      <c r="G930" t="s">
        <v>723</v>
      </c>
      <c r="H930" t="str">
        <f>INDEX(referencias!$Q$1:$Q$34,MATCH('Registro de Frecuencias TV'!G930,referencias!$R$1:$R$34,0),1)</f>
        <v>Caracol TV S.A.</v>
      </c>
      <c r="I930" t="s">
        <v>577</v>
      </c>
      <c r="J930" t="s">
        <v>8338</v>
      </c>
      <c r="K930">
        <v>10</v>
      </c>
      <c r="L930" t="str">
        <f t="shared" si="34"/>
        <v>Bogotá, D.C.Bogotá D.C.Caracol TV S.A.10</v>
      </c>
      <c r="M930" t="str">
        <f t="shared" si="35"/>
        <v>Bogotá, D.C.Bogotá D.C.Caracol TV S.A.</v>
      </c>
      <c r="N930" t="s">
        <v>2325</v>
      </c>
    </row>
    <row r="931" spans="1:14" x14ac:dyDescent="0.25">
      <c r="A931">
        <v>11001</v>
      </c>
      <c r="B931" t="s">
        <v>1003</v>
      </c>
      <c r="C931" t="s">
        <v>66</v>
      </c>
      <c r="E931">
        <v>41</v>
      </c>
      <c r="F931" t="s">
        <v>8342</v>
      </c>
      <c r="G931" t="s">
        <v>635</v>
      </c>
      <c r="H931" t="str">
        <f>INDEX(referencias!$Q$1:$Q$34,MATCH('Registro de Frecuencias TV'!G931,referencias!$R$1:$R$34,0),1)</f>
        <v>ABN</v>
      </c>
      <c r="I931" t="s">
        <v>635</v>
      </c>
      <c r="J931" t="s">
        <v>8338</v>
      </c>
      <c r="K931">
        <v>41</v>
      </c>
      <c r="L931" t="str">
        <f t="shared" si="34"/>
        <v>Bogotá, D.C.Bogotá D.C.ABN41</v>
      </c>
      <c r="M931" t="str">
        <f t="shared" si="35"/>
        <v>Bogotá, D.C.Bogotá D.C.ABN</v>
      </c>
      <c r="N931" t="s">
        <v>2326</v>
      </c>
    </row>
    <row r="932" spans="1:14" x14ac:dyDescent="0.25">
      <c r="A932">
        <v>11001</v>
      </c>
      <c r="B932" t="s">
        <v>1003</v>
      </c>
      <c r="C932" t="s">
        <v>66</v>
      </c>
      <c r="E932">
        <v>45</v>
      </c>
      <c r="F932" t="s">
        <v>8342</v>
      </c>
      <c r="G932" t="s">
        <v>649</v>
      </c>
      <c r="H932" t="str">
        <f>INDEX(referencias!$Q$1:$Q$34,MATCH('Registro de Frecuencias TV'!G932,referencias!$R$1:$R$34,0),1)</f>
        <v>Teleamiga</v>
      </c>
      <c r="I932" t="s">
        <v>649</v>
      </c>
      <c r="J932" t="s">
        <v>8338</v>
      </c>
      <c r="K932">
        <v>45</v>
      </c>
      <c r="L932" t="str">
        <f t="shared" si="34"/>
        <v>Bogotá, D.C.Bogotá D.C.Teleamiga45</v>
      </c>
      <c r="M932" t="str">
        <f t="shared" si="35"/>
        <v>Bogotá, D.C.Bogotá D.C.Teleamiga</v>
      </c>
      <c r="N932" t="s">
        <v>2328</v>
      </c>
    </row>
    <row r="933" spans="1:14" x14ac:dyDescent="0.25">
      <c r="A933">
        <v>11001</v>
      </c>
      <c r="B933" t="s">
        <v>1003</v>
      </c>
      <c r="C933" t="s">
        <v>66</v>
      </c>
      <c r="E933">
        <v>49</v>
      </c>
      <c r="F933" t="s">
        <v>8342</v>
      </c>
      <c r="G933" t="s">
        <v>642</v>
      </c>
      <c r="H933" t="str">
        <f>INDEX(referencias!$Q$1:$Q$34,MATCH('Registro de Frecuencias TV'!G933,referencias!$R$1:$R$34,0),1)</f>
        <v>Bethesda</v>
      </c>
      <c r="I933" t="s">
        <v>642</v>
      </c>
      <c r="J933" t="s">
        <v>8338</v>
      </c>
      <c r="K933">
        <v>49</v>
      </c>
      <c r="L933" t="str">
        <f t="shared" si="34"/>
        <v>Bogotá, D.C.Bogotá D.C.Bethesda49</v>
      </c>
      <c r="M933" t="str">
        <f t="shared" si="35"/>
        <v>Bogotá, D.C.Bogotá D.C.Bethesda</v>
      </c>
      <c r="N933" t="s">
        <v>2330</v>
      </c>
    </row>
    <row r="934" spans="1:14" x14ac:dyDescent="0.25">
      <c r="A934">
        <v>11001</v>
      </c>
      <c r="B934" t="s">
        <v>1003</v>
      </c>
      <c r="C934" t="s">
        <v>66</v>
      </c>
      <c r="E934">
        <v>51</v>
      </c>
      <c r="F934" t="s">
        <v>8342</v>
      </c>
      <c r="G934" t="s">
        <v>743</v>
      </c>
      <c r="H934" t="str">
        <f>INDEX(referencias!$Q$1:$Q$34,MATCH('Registro de Frecuencias TV'!G934,referencias!$R$1:$R$34,0),1)</f>
        <v>Nova</v>
      </c>
      <c r="I934" t="s">
        <v>743</v>
      </c>
      <c r="J934" t="s">
        <v>8338</v>
      </c>
      <c r="K934">
        <v>51</v>
      </c>
      <c r="L934" t="str">
        <f t="shared" si="34"/>
        <v>Bogotá, D.C.Bogotá D.C.Nova51</v>
      </c>
      <c r="M934" t="str">
        <f t="shared" si="35"/>
        <v>Bogotá, D.C.Bogotá D.C.Nova</v>
      </c>
      <c r="N934" t="s">
        <v>2332</v>
      </c>
    </row>
    <row r="935" spans="1:14" x14ac:dyDescent="0.25">
      <c r="A935">
        <v>11001</v>
      </c>
      <c r="B935" t="s">
        <v>1003</v>
      </c>
      <c r="C935" t="s">
        <v>66</v>
      </c>
      <c r="D935" t="s">
        <v>8426</v>
      </c>
      <c r="E935">
        <v>21</v>
      </c>
      <c r="F935" t="s">
        <v>8430</v>
      </c>
      <c r="G935" t="s">
        <v>663</v>
      </c>
      <c r="H935" t="str">
        <f>INDEX(referencias!$Q$1:$Q$34,MATCH('Registro de Frecuencias TV'!G935,referencias!$R$1:$R$34,0),1)</f>
        <v>CityTV</v>
      </c>
      <c r="I935" t="s">
        <v>8431</v>
      </c>
      <c r="J935" t="s">
        <v>8338</v>
      </c>
      <c r="K935">
        <v>21</v>
      </c>
      <c r="L935" t="str">
        <f t="shared" si="34"/>
        <v>Bogotá, D.C.Bogotá D.C.CityTV21</v>
      </c>
      <c r="M935" t="str">
        <f t="shared" si="35"/>
        <v>Bogotá, D.C.Bogotá D.C.CityTV</v>
      </c>
      <c r="N935" t="s">
        <v>2333</v>
      </c>
    </row>
    <row r="936" spans="1:14" x14ac:dyDescent="0.25">
      <c r="A936">
        <v>11001</v>
      </c>
      <c r="B936" t="s">
        <v>1003</v>
      </c>
      <c r="C936" t="s">
        <v>66</v>
      </c>
      <c r="D936" t="s">
        <v>8429</v>
      </c>
      <c r="E936">
        <v>38</v>
      </c>
      <c r="F936" t="s">
        <v>8430</v>
      </c>
      <c r="G936" t="s">
        <v>663</v>
      </c>
      <c r="H936" t="str">
        <f>INDEX(referencias!$Q$1:$Q$34,MATCH('Registro de Frecuencias TV'!G936,referencias!$R$1:$R$34,0),1)</f>
        <v>CityTV</v>
      </c>
      <c r="I936" t="s">
        <v>8432</v>
      </c>
      <c r="J936" t="s">
        <v>8338</v>
      </c>
      <c r="K936">
        <v>38</v>
      </c>
      <c r="L936" t="str">
        <f t="shared" si="34"/>
        <v>Bogotá, D.C.Bogotá D.C.CityTV38</v>
      </c>
      <c r="M936" t="str">
        <f t="shared" si="35"/>
        <v>Bogotá, D.C.Bogotá D.C.CityTV</v>
      </c>
      <c r="N936" t="s">
        <v>2333</v>
      </c>
    </row>
    <row r="937" spans="1:14" x14ac:dyDescent="0.25">
      <c r="A937">
        <v>13001</v>
      </c>
      <c r="B937" t="s">
        <v>1111</v>
      </c>
      <c r="C937" t="s">
        <v>712</v>
      </c>
      <c r="E937">
        <v>8</v>
      </c>
      <c r="F937" t="s">
        <v>8337</v>
      </c>
      <c r="G937" t="s">
        <v>420</v>
      </c>
      <c r="H937" t="str">
        <f>INDEX(referencias!$Q$1:$Q$34,MATCH('Registro de Frecuencias TV'!G937,referencias!$R$1:$R$34,0),1)</f>
        <v>Canal Uno</v>
      </c>
      <c r="I937" t="s">
        <v>302</v>
      </c>
      <c r="J937" t="s">
        <v>8338</v>
      </c>
      <c r="K937">
        <v>8</v>
      </c>
      <c r="L937" t="str">
        <f t="shared" si="34"/>
        <v>CartagenaBolivarCanal Uno8</v>
      </c>
      <c r="M937" t="str">
        <f t="shared" si="35"/>
        <v>CartagenaBolivarCanal Uno</v>
      </c>
      <c r="N937" t="s">
        <v>2335</v>
      </c>
    </row>
    <row r="938" spans="1:14" x14ac:dyDescent="0.25">
      <c r="A938">
        <v>13001</v>
      </c>
      <c r="B938" t="s">
        <v>1111</v>
      </c>
      <c r="C938" t="s">
        <v>712</v>
      </c>
      <c r="E938">
        <v>10</v>
      </c>
      <c r="F938" t="s">
        <v>8337</v>
      </c>
      <c r="G938" t="s">
        <v>703</v>
      </c>
      <c r="H938" t="str">
        <f>INDEX(referencias!$Q$1:$Q$34,MATCH('Registro de Frecuencias TV'!G938,referencias!$R$1:$R$34,0),1)</f>
        <v>C.Institucional</v>
      </c>
      <c r="I938" t="s">
        <v>302</v>
      </c>
      <c r="J938" t="s">
        <v>8338</v>
      </c>
      <c r="K938">
        <v>10</v>
      </c>
      <c r="L938" t="str">
        <f t="shared" si="34"/>
        <v>CartagenaBolivarC.Institucional10</v>
      </c>
      <c r="M938" t="str">
        <f t="shared" si="35"/>
        <v>CartagenaBolivarC.Institucional</v>
      </c>
      <c r="N938" t="s">
        <v>2336</v>
      </c>
    </row>
    <row r="939" spans="1:14" x14ac:dyDescent="0.25">
      <c r="A939">
        <v>13001</v>
      </c>
      <c r="B939" t="s">
        <v>1111</v>
      </c>
      <c r="C939" t="s">
        <v>712</v>
      </c>
      <c r="E939">
        <v>12</v>
      </c>
      <c r="F939" t="s">
        <v>8337</v>
      </c>
      <c r="G939" t="s">
        <v>188</v>
      </c>
      <c r="H939" t="str">
        <f>INDEX(referencias!$Q$1:$Q$34,MATCH('Registro de Frecuencias TV'!G939,referencias!$R$1:$R$34,0),1)</f>
        <v>Señal Colombia</v>
      </c>
      <c r="I939" t="s">
        <v>302</v>
      </c>
      <c r="J939" t="s">
        <v>8338</v>
      </c>
      <c r="K939">
        <v>12</v>
      </c>
      <c r="L939" t="str">
        <f t="shared" si="34"/>
        <v>CartagenaBolivarSeñal Colombia12</v>
      </c>
      <c r="M939" t="str">
        <f t="shared" si="35"/>
        <v>CartagenaBolivarSeñal Colombia</v>
      </c>
      <c r="N939" t="s">
        <v>2337</v>
      </c>
    </row>
    <row r="940" spans="1:14" x14ac:dyDescent="0.25">
      <c r="A940">
        <v>13001</v>
      </c>
      <c r="B940" t="s">
        <v>1111</v>
      </c>
      <c r="C940" t="s">
        <v>712</v>
      </c>
      <c r="E940">
        <v>3</v>
      </c>
      <c r="F940" t="s">
        <v>8339</v>
      </c>
      <c r="G940" t="s">
        <v>619</v>
      </c>
      <c r="H940" t="str">
        <f>INDEX(referencias!$Q$1:$Q$34,MATCH('Registro de Frecuencias TV'!G940,referencias!$R$1:$R$34,0),1)</f>
        <v>Telecaribe</v>
      </c>
      <c r="I940" t="s">
        <v>8433</v>
      </c>
      <c r="J940" t="s">
        <v>8338</v>
      </c>
      <c r="K940">
        <v>3</v>
      </c>
      <c r="L940" t="str">
        <f t="shared" si="34"/>
        <v>CartagenaBolivarTelecaribe3</v>
      </c>
      <c r="M940" t="str">
        <f t="shared" si="35"/>
        <v>CartagenaBolivarTelecaribe</v>
      </c>
      <c r="N940" t="s">
        <v>2338</v>
      </c>
    </row>
    <row r="941" spans="1:14" x14ac:dyDescent="0.25">
      <c r="A941">
        <v>13001</v>
      </c>
      <c r="B941" t="s">
        <v>1111</v>
      </c>
      <c r="C941" t="s">
        <v>712</v>
      </c>
      <c r="E941">
        <v>31</v>
      </c>
      <c r="F941" t="s">
        <v>8341</v>
      </c>
      <c r="G941" t="s">
        <v>750</v>
      </c>
      <c r="H941" t="str">
        <f>INDEX(referencias!$Q$1:$Q$34,MATCH('Registro de Frecuencias TV'!G941,referencias!$R$1:$R$34,0),1)</f>
        <v>RCN TV S.A.</v>
      </c>
      <c r="I941" t="s">
        <v>302</v>
      </c>
      <c r="J941" t="s">
        <v>8338</v>
      </c>
      <c r="K941">
        <v>31</v>
      </c>
      <c r="L941" t="str">
        <f t="shared" si="34"/>
        <v>CartagenaBolivarRCN TV S.A.31</v>
      </c>
      <c r="M941" t="str">
        <f t="shared" si="35"/>
        <v>CartagenaBolivarRCN TV S.A.</v>
      </c>
      <c r="N941" t="s">
        <v>2340</v>
      </c>
    </row>
    <row r="942" spans="1:14" x14ac:dyDescent="0.25">
      <c r="A942">
        <v>13001</v>
      </c>
      <c r="B942" t="s">
        <v>1111</v>
      </c>
      <c r="C942" t="s">
        <v>712</v>
      </c>
      <c r="E942">
        <v>41</v>
      </c>
      <c r="F942" t="s">
        <v>8341</v>
      </c>
      <c r="G942" t="s">
        <v>723</v>
      </c>
      <c r="H942" t="str">
        <f>INDEX(referencias!$Q$1:$Q$34,MATCH('Registro de Frecuencias TV'!G942,referencias!$R$1:$R$34,0),1)</f>
        <v>Caracol TV S.A.</v>
      </c>
      <c r="I942" t="s">
        <v>302</v>
      </c>
      <c r="J942" t="s">
        <v>8338</v>
      </c>
      <c r="K942">
        <v>41</v>
      </c>
      <c r="L942" t="str">
        <f t="shared" si="34"/>
        <v>CartagenaBolivarCaracol TV S.A.41</v>
      </c>
      <c r="M942" t="str">
        <f t="shared" si="35"/>
        <v>CartagenaBolivarCaracol TV S.A.</v>
      </c>
      <c r="N942" t="s">
        <v>2342</v>
      </c>
    </row>
    <row r="943" spans="1:14" x14ac:dyDescent="0.25">
      <c r="A943">
        <v>13001</v>
      </c>
      <c r="B943" t="s">
        <v>1111</v>
      </c>
      <c r="C943" t="s">
        <v>712</v>
      </c>
      <c r="E943">
        <v>29</v>
      </c>
      <c r="F943" t="s">
        <v>8342</v>
      </c>
      <c r="G943" t="s">
        <v>797</v>
      </c>
      <c r="H943" t="str">
        <f>INDEX(referencias!$Q$1:$Q$34,MATCH('Registro de Frecuencias TV'!G943,referencias!$R$1:$R$34,0),1)</f>
        <v>U.Cartagena</v>
      </c>
      <c r="I943" t="s">
        <v>797</v>
      </c>
      <c r="J943" t="s">
        <v>8338</v>
      </c>
      <c r="K943">
        <v>29</v>
      </c>
      <c r="L943" t="str">
        <f t="shared" si="34"/>
        <v>CartagenaBolivarU.Cartagena29</v>
      </c>
      <c r="M943" t="str">
        <f t="shared" si="35"/>
        <v>CartagenaBolivarU.Cartagena</v>
      </c>
      <c r="N943" t="s">
        <v>2344</v>
      </c>
    </row>
    <row r="944" spans="1:14" x14ac:dyDescent="0.25">
      <c r="A944">
        <v>13006</v>
      </c>
      <c r="B944" t="s">
        <v>711</v>
      </c>
      <c r="C944" t="s">
        <v>712</v>
      </c>
      <c r="E944">
        <v>6</v>
      </c>
      <c r="F944" t="s">
        <v>8337</v>
      </c>
      <c r="G944" t="s">
        <v>420</v>
      </c>
      <c r="H944" t="str">
        <f>INDEX(referencias!$Q$1:$Q$34,MATCH('Registro de Frecuencias TV'!G944,referencias!$R$1:$R$34,0),1)</f>
        <v>Canal Uno</v>
      </c>
      <c r="I944" t="s">
        <v>290</v>
      </c>
      <c r="J944" t="s">
        <v>8338</v>
      </c>
      <c r="K944">
        <v>6</v>
      </c>
      <c r="L944" t="str">
        <f t="shared" si="34"/>
        <v>AchíBolivarCanal Uno6</v>
      </c>
      <c r="M944" t="str">
        <f t="shared" si="35"/>
        <v>AchíBolivarCanal Uno</v>
      </c>
      <c r="N944" t="s">
        <v>2345</v>
      </c>
    </row>
    <row r="945" spans="1:14" x14ac:dyDescent="0.25">
      <c r="A945">
        <v>13006</v>
      </c>
      <c r="B945" t="s">
        <v>711</v>
      </c>
      <c r="C945" t="s">
        <v>712</v>
      </c>
      <c r="E945">
        <v>4</v>
      </c>
      <c r="F945" t="s">
        <v>8337</v>
      </c>
      <c r="G945" t="s">
        <v>703</v>
      </c>
      <c r="H945" t="str">
        <f>INDEX(referencias!$Q$1:$Q$34,MATCH('Registro de Frecuencias TV'!G945,referencias!$R$1:$R$34,0),1)</f>
        <v>C.Institucional</v>
      </c>
      <c r="I945" t="s">
        <v>290</v>
      </c>
      <c r="J945" t="s">
        <v>8338</v>
      </c>
      <c r="K945">
        <v>4</v>
      </c>
      <c r="L945" t="str">
        <f t="shared" si="34"/>
        <v>AchíBolivarC.Institucional4</v>
      </c>
      <c r="M945" t="str">
        <f t="shared" si="35"/>
        <v>AchíBolivarC.Institucional</v>
      </c>
      <c r="N945" t="s">
        <v>2347</v>
      </c>
    </row>
    <row r="946" spans="1:14" x14ac:dyDescent="0.25">
      <c r="A946">
        <v>13006</v>
      </c>
      <c r="B946" t="s">
        <v>711</v>
      </c>
      <c r="C946" t="s">
        <v>712</v>
      </c>
      <c r="E946">
        <v>10</v>
      </c>
      <c r="F946" t="s">
        <v>8337</v>
      </c>
      <c r="G946" t="s">
        <v>188</v>
      </c>
      <c r="H946" t="str">
        <f>INDEX(referencias!$Q$1:$Q$34,MATCH('Registro de Frecuencias TV'!G946,referencias!$R$1:$R$34,0),1)</f>
        <v>Señal Colombia</v>
      </c>
      <c r="I946" t="s">
        <v>290</v>
      </c>
      <c r="J946" t="s">
        <v>8338</v>
      </c>
      <c r="K946">
        <v>10</v>
      </c>
      <c r="L946" t="str">
        <f t="shared" si="34"/>
        <v>AchíBolivarSeñal Colombia10</v>
      </c>
      <c r="M946" t="str">
        <f t="shared" si="35"/>
        <v>AchíBolivarSeñal Colombia</v>
      </c>
      <c r="N946" t="s">
        <v>2349</v>
      </c>
    </row>
    <row r="947" spans="1:14" x14ac:dyDescent="0.25">
      <c r="A947">
        <v>13006</v>
      </c>
      <c r="B947" t="s">
        <v>711</v>
      </c>
      <c r="C947" t="s">
        <v>712</v>
      </c>
      <c r="E947">
        <v>24</v>
      </c>
      <c r="F947" t="s">
        <v>8339</v>
      </c>
      <c r="G947" t="s">
        <v>619</v>
      </c>
      <c r="H947" t="str">
        <f>INDEX(referencias!$Q$1:$Q$34,MATCH('Registro de Frecuencias TV'!G947,referencias!$R$1:$R$34,0),1)</f>
        <v>Telecaribe</v>
      </c>
      <c r="I947" t="s">
        <v>8434</v>
      </c>
      <c r="J947" t="s">
        <v>8338</v>
      </c>
      <c r="K947">
        <v>39</v>
      </c>
      <c r="L947" t="str">
        <f t="shared" si="34"/>
        <v>AchíBolivarTelecaribe39</v>
      </c>
      <c r="M947" t="str">
        <f t="shared" si="35"/>
        <v>AchíBolivarTelecaribe</v>
      </c>
      <c r="N947" t="s">
        <v>2350</v>
      </c>
    </row>
    <row r="948" spans="1:14" x14ac:dyDescent="0.25">
      <c r="A948">
        <v>13006</v>
      </c>
      <c r="B948" t="s">
        <v>711</v>
      </c>
      <c r="C948" t="s">
        <v>712</v>
      </c>
      <c r="E948">
        <v>8</v>
      </c>
      <c r="F948" t="s">
        <v>8341</v>
      </c>
      <c r="G948" t="s">
        <v>750</v>
      </c>
      <c r="H948" t="str">
        <f>INDEX(referencias!$Q$1:$Q$34,MATCH('Registro de Frecuencias TV'!G948,referencias!$R$1:$R$34,0),1)</f>
        <v>RCN TV S.A.</v>
      </c>
      <c r="I948" t="s">
        <v>290</v>
      </c>
      <c r="J948" t="s">
        <v>8338</v>
      </c>
      <c r="K948">
        <v>8</v>
      </c>
      <c r="L948" t="str">
        <f t="shared" si="34"/>
        <v>AchíBolivarRCN TV S.A.8</v>
      </c>
      <c r="M948" t="str">
        <f t="shared" si="35"/>
        <v>AchíBolivarRCN TV S.A.</v>
      </c>
      <c r="N948" t="s">
        <v>2352</v>
      </c>
    </row>
    <row r="949" spans="1:14" x14ac:dyDescent="0.25">
      <c r="A949">
        <v>13006</v>
      </c>
      <c r="B949" t="s">
        <v>711</v>
      </c>
      <c r="C949" t="s">
        <v>712</v>
      </c>
      <c r="E949">
        <v>2</v>
      </c>
      <c r="F949" t="s">
        <v>8341</v>
      </c>
      <c r="G949" t="s">
        <v>723</v>
      </c>
      <c r="H949" t="str">
        <f>INDEX(referencias!$Q$1:$Q$34,MATCH('Registro de Frecuencias TV'!G949,referencias!$R$1:$R$34,0),1)</f>
        <v>Caracol TV S.A.</v>
      </c>
      <c r="I949" t="s">
        <v>290</v>
      </c>
      <c r="J949" t="s">
        <v>8338</v>
      </c>
      <c r="K949">
        <v>2</v>
      </c>
      <c r="L949" t="str">
        <f t="shared" si="34"/>
        <v>AchíBolivarCaracol TV S.A.2</v>
      </c>
      <c r="M949" t="str">
        <f t="shared" si="35"/>
        <v>AchíBolivarCaracol TV S.A.</v>
      </c>
      <c r="N949" t="s">
        <v>2353</v>
      </c>
    </row>
    <row r="950" spans="1:14" x14ac:dyDescent="0.25">
      <c r="A950">
        <v>13030</v>
      </c>
      <c r="B950" t="s">
        <v>793</v>
      </c>
      <c r="C950" t="s">
        <v>712</v>
      </c>
      <c r="E950">
        <v>6</v>
      </c>
      <c r="F950" t="s">
        <v>8337</v>
      </c>
      <c r="G950" t="s">
        <v>420</v>
      </c>
      <c r="H950" t="str">
        <f>INDEX(referencias!$Q$1:$Q$34,MATCH('Registro de Frecuencias TV'!G950,referencias!$R$1:$R$34,0),1)</f>
        <v>Canal Uno</v>
      </c>
      <c r="I950" t="s">
        <v>290</v>
      </c>
      <c r="J950" t="s">
        <v>8338</v>
      </c>
      <c r="K950">
        <v>6</v>
      </c>
      <c r="L950" t="str">
        <f t="shared" si="34"/>
        <v>Altos del RosarioBolivarCanal Uno6</v>
      </c>
      <c r="M950" t="str">
        <f t="shared" si="35"/>
        <v>Altos del RosarioBolivarCanal Uno</v>
      </c>
      <c r="N950" t="s">
        <v>2354</v>
      </c>
    </row>
    <row r="951" spans="1:14" x14ac:dyDescent="0.25">
      <c r="A951">
        <v>13030</v>
      </c>
      <c r="B951" t="s">
        <v>793</v>
      </c>
      <c r="C951" t="s">
        <v>712</v>
      </c>
      <c r="E951">
        <v>4</v>
      </c>
      <c r="F951" t="s">
        <v>8337</v>
      </c>
      <c r="G951" t="s">
        <v>703</v>
      </c>
      <c r="H951" t="str">
        <f>INDEX(referencias!$Q$1:$Q$34,MATCH('Registro de Frecuencias TV'!G951,referencias!$R$1:$R$34,0),1)</f>
        <v>C.Institucional</v>
      </c>
      <c r="I951" t="s">
        <v>290</v>
      </c>
      <c r="J951" t="s">
        <v>8338</v>
      </c>
      <c r="K951">
        <v>4</v>
      </c>
      <c r="L951" t="str">
        <f t="shared" si="34"/>
        <v>Altos del RosarioBolivarC.Institucional4</v>
      </c>
      <c r="M951" t="str">
        <f t="shared" si="35"/>
        <v>Altos del RosarioBolivarC.Institucional</v>
      </c>
      <c r="N951" t="s">
        <v>2356</v>
      </c>
    </row>
    <row r="952" spans="1:14" x14ac:dyDescent="0.25">
      <c r="A952">
        <v>13030</v>
      </c>
      <c r="B952" t="s">
        <v>793</v>
      </c>
      <c r="C952" t="s">
        <v>712</v>
      </c>
      <c r="E952">
        <v>10</v>
      </c>
      <c r="F952" t="s">
        <v>8337</v>
      </c>
      <c r="G952" t="s">
        <v>188</v>
      </c>
      <c r="H952" t="str">
        <f>INDEX(referencias!$Q$1:$Q$34,MATCH('Registro de Frecuencias TV'!G952,referencias!$R$1:$R$34,0),1)</f>
        <v>Señal Colombia</v>
      </c>
      <c r="I952" t="s">
        <v>290</v>
      </c>
      <c r="J952" t="s">
        <v>8338</v>
      </c>
      <c r="K952">
        <v>10</v>
      </c>
      <c r="L952" t="str">
        <f t="shared" si="34"/>
        <v>Altos del RosarioBolivarSeñal Colombia10</v>
      </c>
      <c r="M952" t="str">
        <f t="shared" si="35"/>
        <v>Altos del RosarioBolivarSeñal Colombia</v>
      </c>
      <c r="N952" t="s">
        <v>2358</v>
      </c>
    </row>
    <row r="953" spans="1:14" x14ac:dyDescent="0.25">
      <c r="A953">
        <v>13030</v>
      </c>
      <c r="B953" t="s">
        <v>793</v>
      </c>
      <c r="C953" t="s">
        <v>712</v>
      </c>
      <c r="E953">
        <v>39</v>
      </c>
      <c r="F953" t="s">
        <v>8339</v>
      </c>
      <c r="G953" t="s">
        <v>619</v>
      </c>
      <c r="H953" t="str">
        <f>INDEX(referencias!$Q$1:$Q$34,MATCH('Registro de Frecuencias TV'!G953,referencias!$R$1:$R$34,0),1)</f>
        <v>Telecaribe</v>
      </c>
      <c r="I953" t="s">
        <v>8435</v>
      </c>
      <c r="J953" t="s">
        <v>8338</v>
      </c>
      <c r="K953">
        <v>39</v>
      </c>
      <c r="L953" t="str">
        <f t="shared" si="34"/>
        <v>Altos del RosarioBolivarTelecaribe39</v>
      </c>
      <c r="M953" t="str">
        <f t="shared" si="35"/>
        <v>Altos del RosarioBolivarTelecaribe</v>
      </c>
      <c r="N953" t="s">
        <v>2360</v>
      </c>
    </row>
    <row r="954" spans="1:14" x14ac:dyDescent="0.25">
      <c r="A954">
        <v>13030</v>
      </c>
      <c r="B954" t="s">
        <v>793</v>
      </c>
      <c r="C954" t="s">
        <v>712</v>
      </c>
      <c r="F954" t="s">
        <v>8341</v>
      </c>
      <c r="G954" t="s">
        <v>750</v>
      </c>
      <c r="H954" t="str">
        <f>INDEX(referencias!$Q$1:$Q$34,MATCH('Registro de Frecuencias TV'!G954,referencias!$R$1:$R$34,0),1)</f>
        <v>RCN TV S.A.</v>
      </c>
      <c r="J954" t="s">
        <v>8338</v>
      </c>
      <c r="K954">
        <v>8</v>
      </c>
      <c r="L954" t="str">
        <f t="shared" si="34"/>
        <v>Altos del RosarioBolivarRCN TV S.A.8</v>
      </c>
      <c r="M954" t="str">
        <f t="shared" si="35"/>
        <v>Altos del RosarioBolivarRCN TV S.A.</v>
      </c>
      <c r="N954" t="s">
        <v>2362</v>
      </c>
    </row>
    <row r="955" spans="1:14" x14ac:dyDescent="0.25">
      <c r="A955">
        <v>13030</v>
      </c>
      <c r="B955" t="s">
        <v>793</v>
      </c>
      <c r="C955" t="s">
        <v>712</v>
      </c>
      <c r="F955" t="s">
        <v>8341</v>
      </c>
      <c r="G955" t="s">
        <v>723</v>
      </c>
      <c r="H955" t="str">
        <f>INDEX(referencias!$Q$1:$Q$34,MATCH('Registro de Frecuencias TV'!G955,referencias!$R$1:$R$34,0),1)</f>
        <v>Caracol TV S.A.</v>
      </c>
      <c r="J955" t="s">
        <v>8338</v>
      </c>
      <c r="K955">
        <v>2</v>
      </c>
      <c r="L955" t="str">
        <f t="shared" si="34"/>
        <v>Altos del RosarioBolivarCaracol TV S.A.2</v>
      </c>
      <c r="M955" t="str">
        <f t="shared" si="35"/>
        <v>Altos del RosarioBolivarCaracol TV S.A.</v>
      </c>
      <c r="N955" t="s">
        <v>2364</v>
      </c>
    </row>
    <row r="956" spans="1:14" x14ac:dyDescent="0.25">
      <c r="A956">
        <v>13042</v>
      </c>
      <c r="B956" t="s">
        <v>917</v>
      </c>
      <c r="C956" t="s">
        <v>712</v>
      </c>
      <c r="E956">
        <v>6</v>
      </c>
      <c r="F956" t="s">
        <v>8337</v>
      </c>
      <c r="G956" t="s">
        <v>420</v>
      </c>
      <c r="H956" t="str">
        <f>INDEX(referencias!$Q$1:$Q$34,MATCH('Registro de Frecuencias TV'!G956,referencias!$R$1:$R$34,0),1)</f>
        <v>Canal Uno</v>
      </c>
      <c r="I956" t="s">
        <v>290</v>
      </c>
      <c r="J956" t="s">
        <v>8338</v>
      </c>
      <c r="K956">
        <v>6</v>
      </c>
      <c r="L956" t="str">
        <f t="shared" si="34"/>
        <v>ArenalBolivarCanal Uno6</v>
      </c>
      <c r="M956" t="str">
        <f t="shared" si="35"/>
        <v>ArenalBolivarCanal Uno</v>
      </c>
      <c r="N956" t="s">
        <v>2366</v>
      </c>
    </row>
    <row r="957" spans="1:14" x14ac:dyDescent="0.25">
      <c r="A957">
        <v>13042</v>
      </c>
      <c r="B957" t="s">
        <v>917</v>
      </c>
      <c r="C957" t="s">
        <v>712</v>
      </c>
      <c r="E957">
        <v>4</v>
      </c>
      <c r="F957" t="s">
        <v>8337</v>
      </c>
      <c r="G957" t="s">
        <v>703</v>
      </c>
      <c r="H957" t="str">
        <f>INDEX(referencias!$Q$1:$Q$34,MATCH('Registro de Frecuencias TV'!G957,referencias!$R$1:$R$34,0),1)</f>
        <v>C.Institucional</v>
      </c>
      <c r="I957" t="s">
        <v>290</v>
      </c>
      <c r="J957" t="s">
        <v>8338</v>
      </c>
      <c r="K957">
        <v>4</v>
      </c>
      <c r="L957" t="str">
        <f t="shared" si="34"/>
        <v>ArenalBolivarC.Institucional4</v>
      </c>
      <c r="M957" t="str">
        <f t="shared" si="35"/>
        <v>ArenalBolivarC.Institucional</v>
      </c>
      <c r="N957" t="s">
        <v>2368</v>
      </c>
    </row>
    <row r="958" spans="1:14" x14ac:dyDescent="0.25">
      <c r="A958">
        <v>13042</v>
      </c>
      <c r="B958" t="s">
        <v>917</v>
      </c>
      <c r="C958" t="s">
        <v>712</v>
      </c>
      <c r="E958">
        <v>10</v>
      </c>
      <c r="F958" t="s">
        <v>8337</v>
      </c>
      <c r="G958" t="s">
        <v>188</v>
      </c>
      <c r="H958" t="str">
        <f>INDEX(referencias!$Q$1:$Q$34,MATCH('Registro de Frecuencias TV'!G958,referencias!$R$1:$R$34,0),1)</f>
        <v>Señal Colombia</v>
      </c>
      <c r="I958" t="s">
        <v>290</v>
      </c>
      <c r="J958" t="s">
        <v>8338</v>
      </c>
      <c r="K958">
        <v>10</v>
      </c>
      <c r="L958" t="str">
        <f t="shared" si="34"/>
        <v>ArenalBolivarSeñal Colombia10</v>
      </c>
      <c r="M958" t="str">
        <f t="shared" si="35"/>
        <v>ArenalBolivarSeñal Colombia</v>
      </c>
      <c r="N958" t="s">
        <v>2370</v>
      </c>
    </row>
    <row r="959" spans="1:14" x14ac:dyDescent="0.25">
      <c r="A959">
        <v>13042</v>
      </c>
      <c r="B959" t="s">
        <v>917</v>
      </c>
      <c r="C959" t="s">
        <v>712</v>
      </c>
      <c r="E959">
        <v>39</v>
      </c>
      <c r="F959" t="s">
        <v>8339</v>
      </c>
      <c r="G959" t="s">
        <v>619</v>
      </c>
      <c r="H959" t="str">
        <f>INDEX(referencias!$Q$1:$Q$34,MATCH('Registro de Frecuencias TV'!G959,referencias!$R$1:$R$34,0),1)</f>
        <v>Telecaribe</v>
      </c>
      <c r="I959" t="s">
        <v>8435</v>
      </c>
      <c r="J959" t="s">
        <v>8338</v>
      </c>
      <c r="K959">
        <v>39</v>
      </c>
      <c r="L959" t="str">
        <f t="shared" si="34"/>
        <v>ArenalBolivarTelecaribe39</v>
      </c>
      <c r="M959" t="str">
        <f t="shared" si="35"/>
        <v>ArenalBolivarTelecaribe</v>
      </c>
      <c r="N959" t="s">
        <v>2372</v>
      </c>
    </row>
    <row r="960" spans="1:14" x14ac:dyDescent="0.25">
      <c r="A960">
        <v>13042</v>
      </c>
      <c r="B960" t="s">
        <v>917</v>
      </c>
      <c r="C960" t="s">
        <v>712</v>
      </c>
      <c r="F960" t="s">
        <v>8341</v>
      </c>
      <c r="G960" t="s">
        <v>750</v>
      </c>
      <c r="H960" t="str">
        <f>INDEX(referencias!$Q$1:$Q$34,MATCH('Registro de Frecuencias TV'!G960,referencias!$R$1:$R$34,0),1)</f>
        <v>RCN TV S.A.</v>
      </c>
      <c r="J960" t="s">
        <v>8338</v>
      </c>
      <c r="K960">
        <v>8</v>
      </c>
      <c r="L960" t="str">
        <f t="shared" si="34"/>
        <v>ArenalBolivarRCN TV S.A.8</v>
      </c>
      <c r="M960" t="str">
        <f t="shared" si="35"/>
        <v>ArenalBolivarRCN TV S.A.</v>
      </c>
      <c r="N960" t="s">
        <v>2374</v>
      </c>
    </row>
    <row r="961" spans="1:14" x14ac:dyDescent="0.25">
      <c r="A961">
        <v>13042</v>
      </c>
      <c r="B961" t="s">
        <v>917</v>
      </c>
      <c r="C961" t="s">
        <v>712</v>
      </c>
      <c r="F961" t="s">
        <v>8341</v>
      </c>
      <c r="G961" t="s">
        <v>723</v>
      </c>
      <c r="H961" t="str">
        <f>INDEX(referencias!$Q$1:$Q$34,MATCH('Registro de Frecuencias TV'!G961,referencias!$R$1:$R$34,0),1)</f>
        <v>Caracol TV S.A.</v>
      </c>
      <c r="J961" t="s">
        <v>8338</v>
      </c>
      <c r="K961">
        <v>2</v>
      </c>
      <c r="L961" t="str">
        <f t="shared" si="34"/>
        <v>ArenalBolivarCaracol TV S.A.2</v>
      </c>
      <c r="M961" t="str">
        <f t="shared" si="35"/>
        <v>ArenalBolivarCaracol TV S.A.</v>
      </c>
      <c r="N961" t="s">
        <v>2376</v>
      </c>
    </row>
    <row r="962" spans="1:14" x14ac:dyDescent="0.25">
      <c r="A962">
        <v>13052</v>
      </c>
      <c r="B962" t="s">
        <v>924</v>
      </c>
      <c r="C962" t="s">
        <v>712</v>
      </c>
      <c r="E962">
        <v>8</v>
      </c>
      <c r="F962" t="s">
        <v>8337</v>
      </c>
      <c r="G962" t="s">
        <v>420</v>
      </c>
      <c r="H962" t="str">
        <f>INDEX(referencias!$Q$1:$Q$34,MATCH('Registro de Frecuencias TV'!G962,referencias!$R$1:$R$34,0),1)</f>
        <v>Canal Uno</v>
      </c>
      <c r="I962" t="s">
        <v>302</v>
      </c>
      <c r="J962" t="s">
        <v>8338</v>
      </c>
      <c r="K962">
        <v>8</v>
      </c>
      <c r="L962" t="str">
        <f t="shared" si="34"/>
        <v>ArjonaBolivarCanal Uno8</v>
      </c>
      <c r="M962" t="str">
        <f t="shared" si="35"/>
        <v>ArjonaBolivarCanal Uno</v>
      </c>
      <c r="N962" t="s">
        <v>2377</v>
      </c>
    </row>
    <row r="963" spans="1:14" x14ac:dyDescent="0.25">
      <c r="A963">
        <v>13052</v>
      </c>
      <c r="B963" t="s">
        <v>924</v>
      </c>
      <c r="C963" t="s">
        <v>712</v>
      </c>
      <c r="E963">
        <v>10</v>
      </c>
      <c r="F963" t="s">
        <v>8337</v>
      </c>
      <c r="G963" t="s">
        <v>703</v>
      </c>
      <c r="H963" t="str">
        <f>INDEX(referencias!$Q$1:$Q$34,MATCH('Registro de Frecuencias TV'!G963,referencias!$R$1:$R$34,0),1)</f>
        <v>C.Institucional</v>
      </c>
      <c r="I963" t="s">
        <v>302</v>
      </c>
      <c r="J963" t="s">
        <v>8338</v>
      </c>
      <c r="K963">
        <v>10</v>
      </c>
      <c r="L963" t="str">
        <f t="shared" ref="L963:L1026" si="36">_xlfn.CONCAT(TRIM(B963),TRIM(C963),TRIM(H963),TRIM(K963))</f>
        <v>ArjonaBolivarC.Institucional10</v>
      </c>
      <c r="M963" t="str">
        <f t="shared" ref="M963:M1026" si="37">_xlfn.CONCAT(TRIM(B963),TRIM(C963),TRIM(H963))</f>
        <v>ArjonaBolivarC.Institucional</v>
      </c>
      <c r="N963" t="s">
        <v>2379</v>
      </c>
    </row>
    <row r="964" spans="1:14" x14ac:dyDescent="0.25">
      <c r="A964">
        <v>13052</v>
      </c>
      <c r="B964" t="s">
        <v>924</v>
      </c>
      <c r="C964" t="s">
        <v>712</v>
      </c>
      <c r="E964">
        <v>12</v>
      </c>
      <c r="F964" t="s">
        <v>8337</v>
      </c>
      <c r="G964" t="s">
        <v>188</v>
      </c>
      <c r="H964" t="str">
        <f>INDEX(referencias!$Q$1:$Q$34,MATCH('Registro de Frecuencias TV'!G964,referencias!$R$1:$R$34,0),1)</f>
        <v>Señal Colombia</v>
      </c>
      <c r="I964" t="s">
        <v>302</v>
      </c>
      <c r="J964" t="s">
        <v>8338</v>
      </c>
      <c r="K964">
        <v>12</v>
      </c>
      <c r="L964" t="str">
        <f t="shared" si="36"/>
        <v>ArjonaBolivarSeñal Colombia12</v>
      </c>
      <c r="M964" t="str">
        <f t="shared" si="37"/>
        <v>ArjonaBolivarSeñal Colombia</v>
      </c>
      <c r="N964" t="s">
        <v>2380</v>
      </c>
    </row>
    <row r="965" spans="1:14" x14ac:dyDescent="0.25">
      <c r="A965">
        <v>13052</v>
      </c>
      <c r="B965" t="s">
        <v>924</v>
      </c>
      <c r="C965" t="s">
        <v>712</v>
      </c>
      <c r="E965">
        <v>3</v>
      </c>
      <c r="F965" t="s">
        <v>8339</v>
      </c>
      <c r="G965" t="s">
        <v>619</v>
      </c>
      <c r="H965" t="str">
        <f>INDEX(referencias!$Q$1:$Q$34,MATCH('Registro de Frecuencias TV'!G965,referencias!$R$1:$R$34,0),1)</f>
        <v>Telecaribe</v>
      </c>
      <c r="I965" t="s">
        <v>8433</v>
      </c>
      <c r="J965" t="s">
        <v>8338</v>
      </c>
      <c r="K965">
        <v>3</v>
      </c>
      <c r="L965" t="str">
        <f t="shared" si="36"/>
        <v>ArjonaBolivarTelecaribe3</v>
      </c>
      <c r="M965" t="str">
        <f t="shared" si="37"/>
        <v>ArjonaBolivarTelecaribe</v>
      </c>
      <c r="N965" t="s">
        <v>2382</v>
      </c>
    </row>
    <row r="966" spans="1:14" x14ac:dyDescent="0.25">
      <c r="A966">
        <v>13052</v>
      </c>
      <c r="B966" t="s">
        <v>924</v>
      </c>
      <c r="C966" t="s">
        <v>712</v>
      </c>
      <c r="E966">
        <v>9</v>
      </c>
      <c r="F966" t="s">
        <v>8341</v>
      </c>
      <c r="G966" t="s">
        <v>750</v>
      </c>
      <c r="H966" t="str">
        <f>INDEX(referencias!$Q$1:$Q$34,MATCH('Registro de Frecuencias TV'!G966,referencias!$R$1:$R$34,0),1)</f>
        <v>RCN TV S.A.</v>
      </c>
      <c r="I966" t="s">
        <v>525</v>
      </c>
      <c r="J966" t="s">
        <v>8338</v>
      </c>
      <c r="K966">
        <v>9</v>
      </c>
      <c r="L966" t="str">
        <f t="shared" si="36"/>
        <v>ArjonaBolivarRCN TV S.A.9</v>
      </c>
      <c r="M966" t="str">
        <f t="shared" si="37"/>
        <v>ArjonaBolivarRCN TV S.A.</v>
      </c>
      <c r="N966" t="s">
        <v>2383</v>
      </c>
    </row>
    <row r="967" spans="1:14" x14ac:dyDescent="0.25">
      <c r="A967">
        <v>13052</v>
      </c>
      <c r="B967" t="s">
        <v>924</v>
      </c>
      <c r="C967" t="s">
        <v>712</v>
      </c>
      <c r="E967">
        <v>4</v>
      </c>
      <c r="F967" t="s">
        <v>8341</v>
      </c>
      <c r="G967" t="s">
        <v>723</v>
      </c>
      <c r="H967" t="str">
        <f>INDEX(referencias!$Q$1:$Q$34,MATCH('Registro de Frecuencias TV'!G967,referencias!$R$1:$R$34,0),1)</f>
        <v>Caracol TV S.A.</v>
      </c>
      <c r="I967" t="s">
        <v>525</v>
      </c>
      <c r="J967" t="s">
        <v>8338</v>
      </c>
      <c r="K967">
        <v>4</v>
      </c>
      <c r="L967" t="str">
        <f t="shared" si="36"/>
        <v>ArjonaBolivarCaracol TV S.A.4</v>
      </c>
      <c r="M967" t="str">
        <f t="shared" si="37"/>
        <v>ArjonaBolivarCaracol TV S.A.</v>
      </c>
      <c r="N967" t="s">
        <v>2385</v>
      </c>
    </row>
    <row r="968" spans="1:14" x14ac:dyDescent="0.25">
      <c r="A968">
        <v>13062</v>
      </c>
      <c r="B968" t="s">
        <v>937</v>
      </c>
      <c r="C968" t="s">
        <v>712</v>
      </c>
      <c r="E968">
        <v>13</v>
      </c>
      <c r="F968" t="s">
        <v>8337</v>
      </c>
      <c r="G968" t="s">
        <v>420</v>
      </c>
      <c r="H968" t="str">
        <f>INDEX(referencias!$Q$1:$Q$34,MATCH('Registro de Frecuencias TV'!G968,referencias!$R$1:$R$34,0),1)</f>
        <v>Canal Uno</v>
      </c>
      <c r="I968" t="s">
        <v>235</v>
      </c>
      <c r="J968" t="s">
        <v>8338</v>
      </c>
      <c r="K968">
        <v>13</v>
      </c>
      <c r="L968" t="str">
        <f t="shared" si="36"/>
        <v>ArroyohondoBolivarCanal Uno13</v>
      </c>
      <c r="M968" t="str">
        <f t="shared" si="37"/>
        <v>ArroyohondoBolivarCanal Uno</v>
      </c>
      <c r="N968" t="s">
        <v>2386</v>
      </c>
    </row>
    <row r="969" spans="1:14" x14ac:dyDescent="0.25">
      <c r="A969">
        <v>13062</v>
      </c>
      <c r="B969" t="s">
        <v>937</v>
      </c>
      <c r="C969" t="s">
        <v>712</v>
      </c>
      <c r="E969">
        <v>11</v>
      </c>
      <c r="F969" t="s">
        <v>8337</v>
      </c>
      <c r="G969" t="s">
        <v>703</v>
      </c>
      <c r="H969" t="str">
        <f>INDEX(referencias!$Q$1:$Q$34,MATCH('Registro de Frecuencias TV'!G969,referencias!$R$1:$R$34,0),1)</f>
        <v>C.Institucional</v>
      </c>
      <c r="I969" t="s">
        <v>235</v>
      </c>
      <c r="J969" t="s">
        <v>8338</v>
      </c>
      <c r="K969">
        <v>11</v>
      </c>
      <c r="L969" t="str">
        <f t="shared" si="36"/>
        <v>ArroyohondoBolivarC.Institucional11</v>
      </c>
      <c r="M969" t="str">
        <f t="shared" si="37"/>
        <v>ArroyohondoBolivarC.Institucional</v>
      </c>
      <c r="N969" t="s">
        <v>2387</v>
      </c>
    </row>
    <row r="970" spans="1:14" x14ac:dyDescent="0.25">
      <c r="A970">
        <v>13062</v>
      </c>
      <c r="B970" t="s">
        <v>937</v>
      </c>
      <c r="C970" t="s">
        <v>712</v>
      </c>
      <c r="E970">
        <v>5</v>
      </c>
      <c r="F970" t="s">
        <v>8337</v>
      </c>
      <c r="G970" t="s">
        <v>188</v>
      </c>
      <c r="H970" t="str">
        <f>INDEX(referencias!$Q$1:$Q$34,MATCH('Registro de Frecuencias TV'!G970,referencias!$R$1:$R$34,0),1)</f>
        <v>Señal Colombia</v>
      </c>
      <c r="I970" t="s">
        <v>235</v>
      </c>
      <c r="J970" t="s">
        <v>8338</v>
      </c>
      <c r="K970">
        <v>5</v>
      </c>
      <c r="L970" t="str">
        <f t="shared" si="36"/>
        <v>ArroyohondoBolivarSeñal Colombia5</v>
      </c>
      <c r="M970" t="str">
        <f t="shared" si="37"/>
        <v>ArroyohondoBolivarSeñal Colombia</v>
      </c>
      <c r="N970" t="s">
        <v>2389</v>
      </c>
    </row>
    <row r="971" spans="1:14" x14ac:dyDescent="0.25">
      <c r="A971">
        <v>13062</v>
      </c>
      <c r="B971" t="s">
        <v>937</v>
      </c>
      <c r="C971" t="s">
        <v>712</v>
      </c>
      <c r="E971">
        <v>7</v>
      </c>
      <c r="F971" t="s">
        <v>8339</v>
      </c>
      <c r="G971" t="s">
        <v>619</v>
      </c>
      <c r="H971" t="str">
        <f>INDEX(referencias!$Q$1:$Q$34,MATCH('Registro de Frecuencias TV'!G971,referencias!$R$1:$R$34,0),1)</f>
        <v>Telecaribe</v>
      </c>
      <c r="I971" t="s">
        <v>8436</v>
      </c>
      <c r="J971" t="s">
        <v>8338</v>
      </c>
      <c r="K971">
        <v>7</v>
      </c>
      <c r="L971" t="str">
        <f t="shared" si="36"/>
        <v>ArroyohondoBolivarTelecaribe7</v>
      </c>
      <c r="M971" t="str">
        <f t="shared" si="37"/>
        <v>ArroyohondoBolivarTelecaribe</v>
      </c>
      <c r="N971" t="s">
        <v>2391</v>
      </c>
    </row>
    <row r="972" spans="1:14" x14ac:dyDescent="0.25">
      <c r="A972">
        <v>13062</v>
      </c>
      <c r="B972" t="s">
        <v>937</v>
      </c>
      <c r="C972" t="s">
        <v>712</v>
      </c>
      <c r="F972" t="s">
        <v>8341</v>
      </c>
      <c r="G972" t="s">
        <v>750</v>
      </c>
      <c r="H972" t="str">
        <f>INDEX(referencias!$Q$1:$Q$34,MATCH('Registro de Frecuencias TV'!G972,referencias!$R$1:$R$34,0),1)</f>
        <v>RCN TV S.A.</v>
      </c>
      <c r="J972" t="s">
        <v>8338</v>
      </c>
      <c r="K972">
        <v>9</v>
      </c>
      <c r="L972" t="str">
        <f t="shared" si="36"/>
        <v>ArroyohondoBolivarRCN TV S.A.9</v>
      </c>
      <c r="M972" t="str">
        <f t="shared" si="37"/>
        <v>ArroyohondoBolivarRCN TV S.A.</v>
      </c>
      <c r="N972" t="s">
        <v>2393</v>
      </c>
    </row>
    <row r="973" spans="1:14" x14ac:dyDescent="0.25">
      <c r="A973">
        <v>13062</v>
      </c>
      <c r="B973" t="s">
        <v>937</v>
      </c>
      <c r="C973" t="s">
        <v>712</v>
      </c>
      <c r="F973" t="s">
        <v>8341</v>
      </c>
      <c r="G973" t="s">
        <v>723</v>
      </c>
      <c r="H973" t="str">
        <f>INDEX(referencias!$Q$1:$Q$34,MATCH('Registro de Frecuencias TV'!G973,referencias!$R$1:$R$34,0),1)</f>
        <v>Caracol TV S.A.</v>
      </c>
      <c r="J973" t="s">
        <v>8338</v>
      </c>
      <c r="K973">
        <v>4</v>
      </c>
      <c r="L973" t="str">
        <f t="shared" si="36"/>
        <v>ArroyohondoBolivarCaracol TV S.A.4</v>
      </c>
      <c r="M973" t="str">
        <f t="shared" si="37"/>
        <v>ArroyohondoBolivarCaracol TV S.A.</v>
      </c>
      <c r="N973" t="s">
        <v>2394</v>
      </c>
    </row>
    <row r="974" spans="1:14" x14ac:dyDescent="0.25">
      <c r="A974">
        <v>13074</v>
      </c>
      <c r="B974" t="s">
        <v>971</v>
      </c>
      <c r="C974" t="s">
        <v>712</v>
      </c>
      <c r="E974">
        <v>6</v>
      </c>
      <c r="F974" t="s">
        <v>8337</v>
      </c>
      <c r="G974" t="s">
        <v>420</v>
      </c>
      <c r="H974" t="str">
        <f>INDEX(referencias!$Q$1:$Q$34,MATCH('Registro de Frecuencias TV'!G974,referencias!$R$1:$R$34,0),1)</f>
        <v>Canal Uno</v>
      </c>
      <c r="I974" t="s">
        <v>290</v>
      </c>
      <c r="J974" t="s">
        <v>8338</v>
      </c>
      <c r="K974">
        <v>6</v>
      </c>
      <c r="L974" t="str">
        <f t="shared" si="36"/>
        <v>Barranco de LobaBolivarCanal Uno6</v>
      </c>
      <c r="M974" t="str">
        <f t="shared" si="37"/>
        <v>Barranco de LobaBolivarCanal Uno</v>
      </c>
      <c r="N974" t="s">
        <v>2396</v>
      </c>
    </row>
    <row r="975" spans="1:14" x14ac:dyDescent="0.25">
      <c r="A975">
        <v>13074</v>
      </c>
      <c r="B975" t="s">
        <v>971</v>
      </c>
      <c r="C975" t="s">
        <v>712</v>
      </c>
      <c r="E975">
        <v>4</v>
      </c>
      <c r="F975" t="s">
        <v>8337</v>
      </c>
      <c r="G975" t="s">
        <v>703</v>
      </c>
      <c r="H975" t="str">
        <f>INDEX(referencias!$Q$1:$Q$34,MATCH('Registro de Frecuencias TV'!G975,referencias!$R$1:$R$34,0),1)</f>
        <v>C.Institucional</v>
      </c>
      <c r="I975" t="s">
        <v>290</v>
      </c>
      <c r="J975" t="s">
        <v>8338</v>
      </c>
      <c r="K975">
        <v>4</v>
      </c>
      <c r="L975" t="str">
        <f t="shared" si="36"/>
        <v>Barranco de LobaBolivarC.Institucional4</v>
      </c>
      <c r="M975" t="str">
        <f t="shared" si="37"/>
        <v>Barranco de LobaBolivarC.Institucional</v>
      </c>
      <c r="N975" t="s">
        <v>2398</v>
      </c>
    </row>
    <row r="976" spans="1:14" x14ac:dyDescent="0.25">
      <c r="A976">
        <v>13074</v>
      </c>
      <c r="B976" t="s">
        <v>971</v>
      </c>
      <c r="C976" t="s">
        <v>712</v>
      </c>
      <c r="E976">
        <v>10</v>
      </c>
      <c r="F976" t="s">
        <v>8337</v>
      </c>
      <c r="G976" t="s">
        <v>188</v>
      </c>
      <c r="H976" t="str">
        <f>INDEX(referencias!$Q$1:$Q$34,MATCH('Registro de Frecuencias TV'!G976,referencias!$R$1:$R$34,0),1)</f>
        <v>Señal Colombia</v>
      </c>
      <c r="I976" t="s">
        <v>290</v>
      </c>
      <c r="J976" t="s">
        <v>8338</v>
      </c>
      <c r="K976">
        <v>10</v>
      </c>
      <c r="L976" t="str">
        <f t="shared" si="36"/>
        <v>Barranco de LobaBolivarSeñal Colombia10</v>
      </c>
      <c r="M976" t="str">
        <f t="shared" si="37"/>
        <v>Barranco de LobaBolivarSeñal Colombia</v>
      </c>
      <c r="N976" t="s">
        <v>2400</v>
      </c>
    </row>
    <row r="977" spans="1:14" x14ac:dyDescent="0.25">
      <c r="A977">
        <v>13074</v>
      </c>
      <c r="B977" t="s">
        <v>971</v>
      </c>
      <c r="C977" t="s">
        <v>712</v>
      </c>
      <c r="E977">
        <v>39</v>
      </c>
      <c r="F977" t="s">
        <v>8339</v>
      </c>
      <c r="G977" t="s">
        <v>619</v>
      </c>
      <c r="H977" t="str">
        <f>INDEX(referencias!$Q$1:$Q$34,MATCH('Registro de Frecuencias TV'!G977,referencias!$R$1:$R$34,0),1)</f>
        <v>Telecaribe</v>
      </c>
      <c r="I977" t="s">
        <v>8435</v>
      </c>
      <c r="J977" t="s">
        <v>8338</v>
      </c>
      <c r="K977">
        <v>39</v>
      </c>
      <c r="L977" t="str">
        <f t="shared" si="36"/>
        <v>Barranco de LobaBolivarTelecaribe39</v>
      </c>
      <c r="M977" t="str">
        <f t="shared" si="37"/>
        <v>Barranco de LobaBolivarTelecaribe</v>
      </c>
      <c r="N977" t="s">
        <v>2402</v>
      </c>
    </row>
    <row r="978" spans="1:14" x14ac:dyDescent="0.25">
      <c r="A978">
        <v>13074</v>
      </c>
      <c r="B978" t="s">
        <v>971</v>
      </c>
      <c r="C978" t="s">
        <v>712</v>
      </c>
      <c r="E978">
        <v>8</v>
      </c>
      <c r="F978" t="s">
        <v>8341</v>
      </c>
      <c r="G978" t="s">
        <v>750</v>
      </c>
      <c r="H978" t="str">
        <f>INDEX(referencias!$Q$1:$Q$34,MATCH('Registro de Frecuencias TV'!G978,referencias!$R$1:$R$34,0),1)</f>
        <v>RCN TV S.A.</v>
      </c>
      <c r="I978" t="s">
        <v>290</v>
      </c>
      <c r="J978" t="s">
        <v>8338</v>
      </c>
      <c r="K978">
        <v>8</v>
      </c>
      <c r="L978" t="str">
        <f t="shared" si="36"/>
        <v>Barranco de LobaBolivarRCN TV S.A.8</v>
      </c>
      <c r="M978" t="str">
        <f t="shared" si="37"/>
        <v>Barranco de LobaBolivarRCN TV S.A.</v>
      </c>
      <c r="N978" t="s">
        <v>2403</v>
      </c>
    </row>
    <row r="979" spans="1:14" x14ac:dyDescent="0.25">
      <c r="A979">
        <v>13074</v>
      </c>
      <c r="B979" t="s">
        <v>971</v>
      </c>
      <c r="C979" t="s">
        <v>712</v>
      </c>
      <c r="E979">
        <v>2</v>
      </c>
      <c r="F979" t="s">
        <v>8341</v>
      </c>
      <c r="G979" t="s">
        <v>723</v>
      </c>
      <c r="H979" t="str">
        <f>INDEX(referencias!$Q$1:$Q$34,MATCH('Registro de Frecuencias TV'!G979,referencias!$R$1:$R$34,0),1)</f>
        <v>Caracol TV S.A.</v>
      </c>
      <c r="I979" t="s">
        <v>290</v>
      </c>
      <c r="J979" t="s">
        <v>8338</v>
      </c>
      <c r="K979">
        <v>2</v>
      </c>
      <c r="L979" t="str">
        <f t="shared" si="36"/>
        <v>Barranco de LobaBolivarCaracol TV S.A.2</v>
      </c>
      <c r="M979" t="str">
        <f t="shared" si="37"/>
        <v>Barranco de LobaBolivarCaracol TV S.A.</v>
      </c>
      <c r="N979" t="s">
        <v>2404</v>
      </c>
    </row>
    <row r="980" spans="1:14" x14ac:dyDescent="0.25">
      <c r="A980">
        <v>13140</v>
      </c>
      <c r="B980" t="s">
        <v>1061</v>
      </c>
      <c r="C980" t="s">
        <v>712</v>
      </c>
      <c r="E980">
        <v>13</v>
      </c>
      <c r="F980" t="s">
        <v>8337</v>
      </c>
      <c r="G980" t="s">
        <v>420</v>
      </c>
      <c r="H980" t="str">
        <f>INDEX(referencias!$Q$1:$Q$34,MATCH('Registro de Frecuencias TV'!G980,referencias!$R$1:$R$34,0),1)</f>
        <v>Canal Uno</v>
      </c>
      <c r="I980" t="s">
        <v>235</v>
      </c>
      <c r="J980" t="s">
        <v>8338</v>
      </c>
      <c r="K980">
        <v>13</v>
      </c>
      <c r="L980" t="str">
        <f t="shared" si="36"/>
        <v>CalamarBolivarCanal Uno13</v>
      </c>
      <c r="M980" t="str">
        <f t="shared" si="37"/>
        <v>CalamarBolivarCanal Uno</v>
      </c>
      <c r="N980" t="s">
        <v>2406</v>
      </c>
    </row>
    <row r="981" spans="1:14" x14ac:dyDescent="0.25">
      <c r="A981">
        <v>13140</v>
      </c>
      <c r="B981" t="s">
        <v>1061</v>
      </c>
      <c r="C981" t="s">
        <v>712</v>
      </c>
      <c r="E981">
        <v>11</v>
      </c>
      <c r="F981" t="s">
        <v>8337</v>
      </c>
      <c r="G981" t="s">
        <v>703</v>
      </c>
      <c r="H981" t="str">
        <f>INDEX(referencias!$Q$1:$Q$34,MATCH('Registro de Frecuencias TV'!G981,referencias!$R$1:$R$34,0),1)</f>
        <v>C.Institucional</v>
      </c>
      <c r="I981" t="s">
        <v>235</v>
      </c>
      <c r="J981" t="s">
        <v>8338</v>
      </c>
      <c r="K981">
        <v>11</v>
      </c>
      <c r="L981" t="str">
        <f t="shared" si="36"/>
        <v>CalamarBolivarC.Institucional11</v>
      </c>
      <c r="M981" t="str">
        <f t="shared" si="37"/>
        <v>CalamarBolivarC.Institucional</v>
      </c>
      <c r="N981" t="s">
        <v>2407</v>
      </c>
    </row>
    <row r="982" spans="1:14" x14ac:dyDescent="0.25">
      <c r="A982">
        <v>13140</v>
      </c>
      <c r="B982" t="s">
        <v>1061</v>
      </c>
      <c r="C982" t="s">
        <v>712</v>
      </c>
      <c r="E982">
        <v>5</v>
      </c>
      <c r="F982" t="s">
        <v>8337</v>
      </c>
      <c r="G982" t="s">
        <v>188</v>
      </c>
      <c r="H982" t="str">
        <f>INDEX(referencias!$Q$1:$Q$34,MATCH('Registro de Frecuencias TV'!G982,referencias!$R$1:$R$34,0),1)</f>
        <v>Señal Colombia</v>
      </c>
      <c r="I982" t="s">
        <v>235</v>
      </c>
      <c r="J982" t="s">
        <v>8338</v>
      </c>
      <c r="K982">
        <v>5</v>
      </c>
      <c r="L982" t="str">
        <f t="shared" si="36"/>
        <v>CalamarBolivarSeñal Colombia5</v>
      </c>
      <c r="M982" t="str">
        <f t="shared" si="37"/>
        <v>CalamarBolivarSeñal Colombia</v>
      </c>
      <c r="N982" t="s">
        <v>2409</v>
      </c>
    </row>
    <row r="983" spans="1:14" x14ac:dyDescent="0.25">
      <c r="A983">
        <v>13140</v>
      </c>
      <c r="B983" t="s">
        <v>1061</v>
      </c>
      <c r="C983" t="s">
        <v>712</v>
      </c>
      <c r="E983">
        <v>7</v>
      </c>
      <c r="F983" t="s">
        <v>8339</v>
      </c>
      <c r="G983" t="s">
        <v>619</v>
      </c>
      <c r="H983" t="str">
        <f>INDEX(referencias!$Q$1:$Q$34,MATCH('Registro de Frecuencias TV'!G983,referencias!$R$1:$R$34,0),1)</f>
        <v>Telecaribe</v>
      </c>
      <c r="I983" t="s">
        <v>8436</v>
      </c>
      <c r="J983" t="s">
        <v>8338</v>
      </c>
      <c r="K983">
        <v>7</v>
      </c>
      <c r="L983" t="str">
        <f t="shared" si="36"/>
        <v>CalamarBolivarTelecaribe7</v>
      </c>
      <c r="M983" t="str">
        <f t="shared" si="37"/>
        <v>CalamarBolivarTelecaribe</v>
      </c>
      <c r="N983" t="s">
        <v>2410</v>
      </c>
    </row>
    <row r="984" spans="1:14" x14ac:dyDescent="0.25">
      <c r="A984">
        <v>13140</v>
      </c>
      <c r="B984" t="s">
        <v>1061</v>
      </c>
      <c r="C984" t="s">
        <v>712</v>
      </c>
      <c r="E984">
        <v>9</v>
      </c>
      <c r="F984" t="s">
        <v>8341</v>
      </c>
      <c r="G984" t="s">
        <v>750</v>
      </c>
      <c r="H984" t="str">
        <f>INDEX(referencias!$Q$1:$Q$34,MATCH('Registro de Frecuencias TV'!G984,referencias!$R$1:$R$34,0),1)</f>
        <v>RCN TV S.A.</v>
      </c>
      <c r="I984" t="s">
        <v>525</v>
      </c>
      <c r="J984" t="s">
        <v>8338</v>
      </c>
      <c r="K984">
        <v>9</v>
      </c>
      <c r="L984" t="str">
        <f t="shared" si="36"/>
        <v>CalamarBolivarRCN TV S.A.9</v>
      </c>
      <c r="M984" t="str">
        <f t="shared" si="37"/>
        <v>CalamarBolivarRCN TV S.A.</v>
      </c>
      <c r="N984" t="s">
        <v>2412</v>
      </c>
    </row>
    <row r="985" spans="1:14" x14ac:dyDescent="0.25">
      <c r="A985">
        <v>13140</v>
      </c>
      <c r="B985" t="s">
        <v>1061</v>
      </c>
      <c r="C985" t="s">
        <v>712</v>
      </c>
      <c r="E985">
        <v>4</v>
      </c>
      <c r="F985" t="s">
        <v>8341</v>
      </c>
      <c r="G985" t="s">
        <v>723</v>
      </c>
      <c r="H985" t="str">
        <f>INDEX(referencias!$Q$1:$Q$34,MATCH('Registro de Frecuencias TV'!G985,referencias!$R$1:$R$34,0),1)</f>
        <v>Caracol TV S.A.</v>
      </c>
      <c r="I985" t="s">
        <v>525</v>
      </c>
      <c r="J985" t="s">
        <v>8338</v>
      </c>
      <c r="K985">
        <v>4</v>
      </c>
      <c r="L985" t="str">
        <f t="shared" si="36"/>
        <v>CalamarBolivarCaracol TV S.A.4</v>
      </c>
      <c r="M985" t="str">
        <f t="shared" si="37"/>
        <v>CalamarBolivarCaracol TV S.A.</v>
      </c>
      <c r="N985" t="s">
        <v>2414</v>
      </c>
    </row>
    <row r="986" spans="1:14" x14ac:dyDescent="0.25">
      <c r="A986">
        <v>13160</v>
      </c>
      <c r="B986" t="s">
        <v>1090</v>
      </c>
      <c r="C986" t="s">
        <v>712</v>
      </c>
      <c r="E986">
        <v>6</v>
      </c>
      <c r="F986" t="s">
        <v>8337</v>
      </c>
      <c r="G986" t="s">
        <v>420</v>
      </c>
      <c r="H986" t="str">
        <f>INDEX(referencias!$Q$1:$Q$34,MATCH('Registro de Frecuencias TV'!G986,referencias!$R$1:$R$34,0),1)</f>
        <v>Canal Uno</v>
      </c>
      <c r="I986" t="s">
        <v>290</v>
      </c>
      <c r="J986" t="s">
        <v>8338</v>
      </c>
      <c r="K986">
        <v>6</v>
      </c>
      <c r="L986" t="str">
        <f t="shared" si="36"/>
        <v>CantagalloBolivarCanal Uno6</v>
      </c>
      <c r="M986" t="str">
        <f t="shared" si="37"/>
        <v>CantagalloBolivarCanal Uno</v>
      </c>
      <c r="N986" t="s">
        <v>2416</v>
      </c>
    </row>
    <row r="987" spans="1:14" x14ac:dyDescent="0.25">
      <c r="A987">
        <v>13160</v>
      </c>
      <c r="B987" t="s">
        <v>1090</v>
      </c>
      <c r="C987" t="s">
        <v>712</v>
      </c>
      <c r="E987">
        <v>4</v>
      </c>
      <c r="F987" t="s">
        <v>8337</v>
      </c>
      <c r="G987" t="s">
        <v>703</v>
      </c>
      <c r="H987" t="str">
        <f>INDEX(referencias!$Q$1:$Q$34,MATCH('Registro de Frecuencias TV'!G987,referencias!$R$1:$R$34,0),1)</f>
        <v>C.Institucional</v>
      </c>
      <c r="I987" t="s">
        <v>290</v>
      </c>
      <c r="J987" t="s">
        <v>8338</v>
      </c>
      <c r="K987">
        <v>4</v>
      </c>
      <c r="L987" t="str">
        <f t="shared" si="36"/>
        <v>CantagalloBolivarC.Institucional4</v>
      </c>
      <c r="M987" t="str">
        <f t="shared" si="37"/>
        <v>CantagalloBolivarC.Institucional</v>
      </c>
      <c r="N987" t="s">
        <v>2418</v>
      </c>
    </row>
    <row r="988" spans="1:14" x14ac:dyDescent="0.25">
      <c r="A988">
        <v>13160</v>
      </c>
      <c r="B988" t="s">
        <v>1090</v>
      </c>
      <c r="C988" t="s">
        <v>712</v>
      </c>
      <c r="E988">
        <v>10</v>
      </c>
      <c r="F988" t="s">
        <v>8337</v>
      </c>
      <c r="G988" t="s">
        <v>188</v>
      </c>
      <c r="H988" t="str">
        <f>INDEX(referencias!$Q$1:$Q$34,MATCH('Registro de Frecuencias TV'!G988,referencias!$R$1:$R$34,0),1)</f>
        <v>Señal Colombia</v>
      </c>
      <c r="I988" t="s">
        <v>290</v>
      </c>
      <c r="J988" t="s">
        <v>8338</v>
      </c>
      <c r="K988">
        <v>10</v>
      </c>
      <c r="L988" t="str">
        <f t="shared" si="36"/>
        <v>CantagalloBolivarSeñal Colombia10</v>
      </c>
      <c r="M988" t="str">
        <f t="shared" si="37"/>
        <v>CantagalloBolivarSeñal Colombia</v>
      </c>
      <c r="N988" t="s">
        <v>2420</v>
      </c>
    </row>
    <row r="989" spans="1:14" x14ac:dyDescent="0.25">
      <c r="A989">
        <v>13160</v>
      </c>
      <c r="B989" t="s">
        <v>1090</v>
      </c>
      <c r="C989" t="s">
        <v>712</v>
      </c>
      <c r="E989">
        <v>39</v>
      </c>
      <c r="F989" t="s">
        <v>8339</v>
      </c>
      <c r="G989" t="s">
        <v>619</v>
      </c>
      <c r="H989" t="str">
        <f>INDEX(referencias!$Q$1:$Q$34,MATCH('Registro de Frecuencias TV'!G989,referencias!$R$1:$R$34,0),1)</f>
        <v>Telecaribe</v>
      </c>
      <c r="I989" t="s">
        <v>8435</v>
      </c>
      <c r="J989" t="s">
        <v>8338</v>
      </c>
      <c r="K989">
        <v>39</v>
      </c>
      <c r="L989" t="str">
        <f t="shared" si="36"/>
        <v>CantagalloBolivarTelecaribe39</v>
      </c>
      <c r="M989" t="str">
        <f t="shared" si="37"/>
        <v>CantagalloBolivarTelecaribe</v>
      </c>
      <c r="N989" t="s">
        <v>2421</v>
      </c>
    </row>
    <row r="990" spans="1:14" x14ac:dyDescent="0.25">
      <c r="A990">
        <v>13160</v>
      </c>
      <c r="B990" t="s">
        <v>1090</v>
      </c>
      <c r="C990" t="s">
        <v>712</v>
      </c>
      <c r="F990" t="s">
        <v>8341</v>
      </c>
      <c r="G990" t="s">
        <v>750</v>
      </c>
      <c r="H990" t="str">
        <f>INDEX(referencias!$Q$1:$Q$34,MATCH('Registro de Frecuencias TV'!G990,referencias!$R$1:$R$34,0),1)</f>
        <v>RCN TV S.A.</v>
      </c>
      <c r="J990" t="s">
        <v>8338</v>
      </c>
      <c r="K990">
        <v>8</v>
      </c>
      <c r="L990" t="str">
        <f t="shared" si="36"/>
        <v>CantagalloBolivarRCN TV S.A.8</v>
      </c>
      <c r="M990" t="str">
        <f t="shared" si="37"/>
        <v>CantagalloBolivarRCN TV S.A.</v>
      </c>
      <c r="N990" t="s">
        <v>2423</v>
      </c>
    </row>
    <row r="991" spans="1:14" x14ac:dyDescent="0.25">
      <c r="A991">
        <v>13160</v>
      </c>
      <c r="B991" t="s">
        <v>1090</v>
      </c>
      <c r="C991" t="s">
        <v>712</v>
      </c>
      <c r="F991" t="s">
        <v>8341</v>
      </c>
      <c r="G991" t="s">
        <v>723</v>
      </c>
      <c r="H991" t="str">
        <f>INDEX(referencias!$Q$1:$Q$34,MATCH('Registro de Frecuencias TV'!G991,referencias!$R$1:$R$34,0),1)</f>
        <v>Caracol TV S.A.</v>
      </c>
      <c r="J991" t="s">
        <v>8338</v>
      </c>
      <c r="K991">
        <v>2</v>
      </c>
      <c r="L991" t="str">
        <f t="shared" si="36"/>
        <v>CantagalloBolivarCaracol TV S.A.2</v>
      </c>
      <c r="M991" t="str">
        <f t="shared" si="37"/>
        <v>CantagalloBolivarCaracol TV S.A.</v>
      </c>
      <c r="N991" t="s">
        <v>2425</v>
      </c>
    </row>
    <row r="992" spans="1:14" x14ac:dyDescent="0.25">
      <c r="A992">
        <v>13188</v>
      </c>
      <c r="B992" t="s">
        <v>1188</v>
      </c>
      <c r="C992" t="s">
        <v>712</v>
      </c>
      <c r="E992">
        <v>13</v>
      </c>
      <c r="F992" t="s">
        <v>8337</v>
      </c>
      <c r="G992" t="s">
        <v>420</v>
      </c>
      <c r="H992" t="str">
        <f>INDEX(referencias!$Q$1:$Q$34,MATCH('Registro de Frecuencias TV'!G992,referencias!$R$1:$R$34,0),1)</f>
        <v>Canal Uno</v>
      </c>
      <c r="I992" t="s">
        <v>301</v>
      </c>
      <c r="J992" t="s">
        <v>8338</v>
      </c>
      <c r="K992">
        <v>13</v>
      </c>
      <c r="L992" t="str">
        <f t="shared" si="36"/>
        <v>CicucoBolivarCanal Uno13</v>
      </c>
      <c r="M992" t="str">
        <f t="shared" si="37"/>
        <v>CicucoBolivarCanal Uno</v>
      </c>
      <c r="N992" t="s">
        <v>2427</v>
      </c>
    </row>
    <row r="993" spans="1:14" x14ac:dyDescent="0.25">
      <c r="A993">
        <v>13188</v>
      </c>
      <c r="B993" t="s">
        <v>1188</v>
      </c>
      <c r="C993" t="s">
        <v>712</v>
      </c>
      <c r="E993">
        <v>11</v>
      </c>
      <c r="F993" t="s">
        <v>8337</v>
      </c>
      <c r="G993" t="s">
        <v>703</v>
      </c>
      <c r="H993" t="str">
        <f>INDEX(referencias!$Q$1:$Q$34,MATCH('Registro de Frecuencias TV'!G993,referencias!$R$1:$R$34,0),1)</f>
        <v>C.Institucional</v>
      </c>
      <c r="I993" t="s">
        <v>301</v>
      </c>
      <c r="J993" t="s">
        <v>8338</v>
      </c>
      <c r="K993">
        <v>11</v>
      </c>
      <c r="L993" t="str">
        <f t="shared" si="36"/>
        <v>CicucoBolivarC.Institucional11</v>
      </c>
      <c r="M993" t="str">
        <f t="shared" si="37"/>
        <v>CicucoBolivarC.Institucional</v>
      </c>
      <c r="N993" t="s">
        <v>2429</v>
      </c>
    </row>
    <row r="994" spans="1:14" x14ac:dyDescent="0.25">
      <c r="A994">
        <v>13188</v>
      </c>
      <c r="B994" t="s">
        <v>1188</v>
      </c>
      <c r="C994" t="s">
        <v>712</v>
      </c>
      <c r="E994">
        <v>5</v>
      </c>
      <c r="F994" t="s">
        <v>8337</v>
      </c>
      <c r="G994" t="s">
        <v>188</v>
      </c>
      <c r="H994" t="str">
        <f>INDEX(referencias!$Q$1:$Q$34,MATCH('Registro de Frecuencias TV'!G994,referencias!$R$1:$R$34,0),1)</f>
        <v>Señal Colombia</v>
      </c>
      <c r="I994" t="s">
        <v>301</v>
      </c>
      <c r="J994" t="s">
        <v>8338</v>
      </c>
      <c r="K994">
        <v>5</v>
      </c>
      <c r="L994" t="str">
        <f t="shared" si="36"/>
        <v>CicucoBolivarSeñal Colombia5</v>
      </c>
      <c r="M994" t="str">
        <f t="shared" si="37"/>
        <v>CicucoBolivarSeñal Colombia</v>
      </c>
      <c r="N994" t="s">
        <v>2431</v>
      </c>
    </row>
    <row r="995" spans="1:14" x14ac:dyDescent="0.25">
      <c r="A995">
        <v>13188</v>
      </c>
      <c r="B995" t="s">
        <v>1188</v>
      </c>
      <c r="C995" t="s">
        <v>712</v>
      </c>
      <c r="E995">
        <v>7</v>
      </c>
      <c r="F995" t="s">
        <v>8339</v>
      </c>
      <c r="G995" t="s">
        <v>619</v>
      </c>
      <c r="H995" t="str">
        <f>INDEX(referencias!$Q$1:$Q$34,MATCH('Registro de Frecuencias TV'!G995,referencias!$R$1:$R$34,0),1)</f>
        <v>Telecaribe</v>
      </c>
      <c r="I995" t="s">
        <v>8436</v>
      </c>
      <c r="J995" t="s">
        <v>8338</v>
      </c>
      <c r="K995">
        <v>7</v>
      </c>
      <c r="L995" t="str">
        <f t="shared" si="36"/>
        <v>CicucoBolivarTelecaribe7</v>
      </c>
      <c r="M995" t="str">
        <f t="shared" si="37"/>
        <v>CicucoBolivarTelecaribe</v>
      </c>
      <c r="N995" t="s">
        <v>2433</v>
      </c>
    </row>
    <row r="996" spans="1:14" x14ac:dyDescent="0.25">
      <c r="A996">
        <v>13212</v>
      </c>
      <c r="B996" t="s">
        <v>1233</v>
      </c>
      <c r="C996" t="s">
        <v>712</v>
      </c>
      <c r="E996">
        <v>13</v>
      </c>
      <c r="F996" t="s">
        <v>8337</v>
      </c>
      <c r="G996" t="s">
        <v>420</v>
      </c>
      <c r="H996" t="str">
        <f>INDEX(referencias!$Q$1:$Q$34,MATCH('Registro de Frecuencias TV'!G996,referencias!$R$1:$R$34,0),1)</f>
        <v>Canal Uno</v>
      </c>
      <c r="I996" t="s">
        <v>235</v>
      </c>
      <c r="J996" t="s">
        <v>8338</v>
      </c>
      <c r="K996">
        <v>13</v>
      </c>
      <c r="L996" t="str">
        <f t="shared" si="36"/>
        <v>CórdobaBolivarCanal Uno13</v>
      </c>
      <c r="M996" t="str">
        <f t="shared" si="37"/>
        <v>CórdobaBolivarCanal Uno</v>
      </c>
      <c r="N996" t="s">
        <v>2435</v>
      </c>
    </row>
    <row r="997" spans="1:14" x14ac:dyDescent="0.25">
      <c r="A997">
        <v>13212</v>
      </c>
      <c r="B997" t="s">
        <v>1233</v>
      </c>
      <c r="C997" t="s">
        <v>712</v>
      </c>
      <c r="E997">
        <v>11</v>
      </c>
      <c r="F997" t="s">
        <v>8337</v>
      </c>
      <c r="G997" t="s">
        <v>703</v>
      </c>
      <c r="H997" t="str">
        <f>INDEX(referencias!$Q$1:$Q$34,MATCH('Registro de Frecuencias TV'!G997,referencias!$R$1:$R$34,0),1)</f>
        <v>C.Institucional</v>
      </c>
      <c r="I997" t="s">
        <v>235</v>
      </c>
      <c r="J997" t="s">
        <v>8338</v>
      </c>
      <c r="K997">
        <v>11</v>
      </c>
      <c r="L997" t="str">
        <f t="shared" si="36"/>
        <v>CórdobaBolivarC.Institucional11</v>
      </c>
      <c r="M997" t="str">
        <f t="shared" si="37"/>
        <v>CórdobaBolivarC.Institucional</v>
      </c>
      <c r="N997" t="s">
        <v>2437</v>
      </c>
    </row>
    <row r="998" spans="1:14" x14ac:dyDescent="0.25">
      <c r="A998">
        <v>13212</v>
      </c>
      <c r="B998" t="s">
        <v>1233</v>
      </c>
      <c r="C998" t="s">
        <v>712</v>
      </c>
      <c r="E998">
        <v>5</v>
      </c>
      <c r="F998" t="s">
        <v>8337</v>
      </c>
      <c r="G998" t="s">
        <v>188</v>
      </c>
      <c r="H998" t="str">
        <f>INDEX(referencias!$Q$1:$Q$34,MATCH('Registro de Frecuencias TV'!G998,referencias!$R$1:$R$34,0),1)</f>
        <v>Señal Colombia</v>
      </c>
      <c r="I998" t="s">
        <v>235</v>
      </c>
      <c r="J998" t="s">
        <v>8338</v>
      </c>
      <c r="K998">
        <v>5</v>
      </c>
      <c r="L998" t="str">
        <f t="shared" si="36"/>
        <v>CórdobaBolivarSeñal Colombia5</v>
      </c>
      <c r="M998" t="str">
        <f t="shared" si="37"/>
        <v>CórdobaBolivarSeñal Colombia</v>
      </c>
      <c r="N998" t="s">
        <v>2439</v>
      </c>
    </row>
    <row r="999" spans="1:14" x14ac:dyDescent="0.25">
      <c r="A999">
        <v>13212</v>
      </c>
      <c r="B999" t="s">
        <v>1233</v>
      </c>
      <c r="C999" t="s">
        <v>712</v>
      </c>
      <c r="E999">
        <v>7</v>
      </c>
      <c r="F999" t="s">
        <v>8339</v>
      </c>
      <c r="G999" t="s">
        <v>619</v>
      </c>
      <c r="H999" t="str">
        <f>INDEX(referencias!$Q$1:$Q$34,MATCH('Registro de Frecuencias TV'!G999,referencias!$R$1:$R$34,0),1)</f>
        <v>Telecaribe</v>
      </c>
      <c r="I999" t="s">
        <v>8436</v>
      </c>
      <c r="J999" t="s">
        <v>8338</v>
      </c>
      <c r="K999">
        <v>7</v>
      </c>
      <c r="L999" t="str">
        <f t="shared" si="36"/>
        <v>CórdobaBolivarTelecaribe7</v>
      </c>
      <c r="M999" t="str">
        <f t="shared" si="37"/>
        <v>CórdobaBolivarTelecaribe</v>
      </c>
      <c r="N999" t="s">
        <v>2441</v>
      </c>
    </row>
    <row r="1000" spans="1:14" x14ac:dyDescent="0.25">
      <c r="A1000">
        <v>13212</v>
      </c>
      <c r="B1000" t="s">
        <v>1233</v>
      </c>
      <c r="C1000" t="s">
        <v>712</v>
      </c>
      <c r="E1000">
        <v>9</v>
      </c>
      <c r="F1000" t="s">
        <v>8341</v>
      </c>
      <c r="G1000" t="s">
        <v>750</v>
      </c>
      <c r="H1000" t="str">
        <f>INDEX(referencias!$Q$1:$Q$34,MATCH('Registro de Frecuencias TV'!G1000,referencias!$R$1:$R$34,0),1)</f>
        <v>RCN TV S.A.</v>
      </c>
      <c r="I1000" t="s">
        <v>525</v>
      </c>
      <c r="J1000" t="s">
        <v>8338</v>
      </c>
      <c r="K1000">
        <v>9</v>
      </c>
      <c r="L1000" t="str">
        <f t="shared" si="36"/>
        <v>CórdobaBolivarRCN TV S.A.9</v>
      </c>
      <c r="M1000" t="str">
        <f t="shared" si="37"/>
        <v>CórdobaBolivarRCN TV S.A.</v>
      </c>
      <c r="N1000" t="s">
        <v>2443</v>
      </c>
    </row>
    <row r="1001" spans="1:14" x14ac:dyDescent="0.25">
      <c r="A1001">
        <v>13212</v>
      </c>
      <c r="B1001" t="s">
        <v>1233</v>
      </c>
      <c r="C1001" t="s">
        <v>712</v>
      </c>
      <c r="E1001">
        <v>4</v>
      </c>
      <c r="F1001" t="s">
        <v>8341</v>
      </c>
      <c r="G1001" t="s">
        <v>723</v>
      </c>
      <c r="H1001" t="str">
        <f>INDEX(referencias!$Q$1:$Q$34,MATCH('Registro de Frecuencias TV'!G1001,referencias!$R$1:$R$34,0),1)</f>
        <v>Caracol TV S.A.</v>
      </c>
      <c r="I1001" t="s">
        <v>525</v>
      </c>
      <c r="J1001" t="s">
        <v>8338</v>
      </c>
      <c r="K1001">
        <v>4</v>
      </c>
      <c r="L1001" t="str">
        <f t="shared" si="36"/>
        <v>CórdobaBolivarCaracol TV S.A.4</v>
      </c>
      <c r="M1001" t="str">
        <f t="shared" si="37"/>
        <v>CórdobaBolivarCaracol TV S.A.</v>
      </c>
      <c r="N1001" t="s">
        <v>2445</v>
      </c>
    </row>
    <row r="1002" spans="1:14" x14ac:dyDescent="0.25">
      <c r="A1002">
        <v>13222</v>
      </c>
      <c r="B1002" t="s">
        <v>1201</v>
      </c>
      <c r="C1002" t="s">
        <v>712</v>
      </c>
      <c r="E1002">
        <v>13</v>
      </c>
      <c r="F1002" t="s">
        <v>8337</v>
      </c>
      <c r="G1002" t="s">
        <v>420</v>
      </c>
      <c r="H1002" t="str">
        <f>INDEX(referencias!$Q$1:$Q$34,MATCH('Registro de Frecuencias TV'!G1002,referencias!$R$1:$R$34,0),1)</f>
        <v>Canal Uno</v>
      </c>
      <c r="I1002" t="s">
        <v>235</v>
      </c>
      <c r="J1002" t="s">
        <v>8338</v>
      </c>
      <c r="K1002">
        <v>13</v>
      </c>
      <c r="L1002" t="str">
        <f t="shared" si="36"/>
        <v>ClemenciaBolivarCanal Uno13</v>
      </c>
      <c r="M1002" t="str">
        <f t="shared" si="37"/>
        <v>ClemenciaBolivarCanal Uno</v>
      </c>
      <c r="N1002" t="s">
        <v>2447</v>
      </c>
    </row>
    <row r="1003" spans="1:14" x14ac:dyDescent="0.25">
      <c r="A1003">
        <v>13222</v>
      </c>
      <c r="B1003" t="s">
        <v>1201</v>
      </c>
      <c r="C1003" t="s">
        <v>712</v>
      </c>
      <c r="E1003">
        <v>11</v>
      </c>
      <c r="F1003" t="s">
        <v>8337</v>
      </c>
      <c r="G1003" t="s">
        <v>703</v>
      </c>
      <c r="H1003" t="str">
        <f>INDEX(referencias!$Q$1:$Q$34,MATCH('Registro de Frecuencias TV'!G1003,referencias!$R$1:$R$34,0),1)</f>
        <v>C.Institucional</v>
      </c>
      <c r="I1003" t="s">
        <v>235</v>
      </c>
      <c r="J1003" t="s">
        <v>8338</v>
      </c>
      <c r="K1003">
        <v>11</v>
      </c>
      <c r="L1003" t="str">
        <f t="shared" si="36"/>
        <v>ClemenciaBolivarC.Institucional11</v>
      </c>
      <c r="M1003" t="str">
        <f t="shared" si="37"/>
        <v>ClemenciaBolivarC.Institucional</v>
      </c>
      <c r="N1003" t="s">
        <v>2449</v>
      </c>
    </row>
    <row r="1004" spans="1:14" x14ac:dyDescent="0.25">
      <c r="A1004">
        <v>13222</v>
      </c>
      <c r="B1004" t="s">
        <v>1201</v>
      </c>
      <c r="C1004" t="s">
        <v>712</v>
      </c>
      <c r="E1004">
        <v>5</v>
      </c>
      <c r="F1004" t="s">
        <v>8337</v>
      </c>
      <c r="G1004" t="s">
        <v>188</v>
      </c>
      <c r="H1004" t="str">
        <f>INDEX(referencias!$Q$1:$Q$34,MATCH('Registro de Frecuencias TV'!G1004,referencias!$R$1:$R$34,0),1)</f>
        <v>Señal Colombia</v>
      </c>
      <c r="I1004" t="s">
        <v>235</v>
      </c>
      <c r="J1004" t="s">
        <v>8338</v>
      </c>
      <c r="K1004">
        <v>5</v>
      </c>
      <c r="L1004" t="str">
        <f t="shared" si="36"/>
        <v>ClemenciaBolivarSeñal Colombia5</v>
      </c>
      <c r="M1004" t="str">
        <f t="shared" si="37"/>
        <v>ClemenciaBolivarSeñal Colombia</v>
      </c>
      <c r="N1004" t="s">
        <v>2451</v>
      </c>
    </row>
    <row r="1005" spans="1:14" x14ac:dyDescent="0.25">
      <c r="A1005">
        <v>13222</v>
      </c>
      <c r="B1005" t="s">
        <v>1201</v>
      </c>
      <c r="C1005" t="s">
        <v>712</v>
      </c>
      <c r="E1005">
        <v>7</v>
      </c>
      <c r="F1005" t="s">
        <v>8339</v>
      </c>
      <c r="G1005" t="s">
        <v>619</v>
      </c>
      <c r="H1005" t="str">
        <f>INDEX(referencias!$Q$1:$Q$34,MATCH('Registro de Frecuencias TV'!G1005,referencias!$R$1:$R$34,0),1)</f>
        <v>Telecaribe</v>
      </c>
      <c r="I1005" t="s">
        <v>8436</v>
      </c>
      <c r="J1005" t="s">
        <v>8338</v>
      </c>
      <c r="K1005">
        <v>7</v>
      </c>
      <c r="L1005" t="str">
        <f t="shared" si="36"/>
        <v>ClemenciaBolivarTelecaribe7</v>
      </c>
      <c r="M1005" t="str">
        <f t="shared" si="37"/>
        <v>ClemenciaBolivarTelecaribe</v>
      </c>
      <c r="N1005" t="s">
        <v>2453</v>
      </c>
    </row>
    <row r="1006" spans="1:14" x14ac:dyDescent="0.25">
      <c r="A1006">
        <v>13222</v>
      </c>
      <c r="B1006" t="s">
        <v>1201</v>
      </c>
      <c r="C1006" t="s">
        <v>712</v>
      </c>
      <c r="F1006" t="s">
        <v>8341</v>
      </c>
      <c r="G1006" t="s">
        <v>750</v>
      </c>
      <c r="H1006" t="str">
        <f>INDEX(referencias!$Q$1:$Q$34,MATCH('Registro de Frecuencias TV'!G1006,referencias!$R$1:$R$34,0),1)</f>
        <v>RCN TV S.A.</v>
      </c>
      <c r="J1006" t="s">
        <v>8338</v>
      </c>
      <c r="K1006">
        <v>9</v>
      </c>
      <c r="L1006" t="str">
        <f t="shared" si="36"/>
        <v>ClemenciaBolivarRCN TV S.A.9</v>
      </c>
      <c r="M1006" t="str">
        <f t="shared" si="37"/>
        <v>ClemenciaBolivarRCN TV S.A.</v>
      </c>
      <c r="N1006" t="s">
        <v>2455</v>
      </c>
    </row>
    <row r="1007" spans="1:14" x14ac:dyDescent="0.25">
      <c r="A1007">
        <v>13222</v>
      </c>
      <c r="B1007" t="s">
        <v>1201</v>
      </c>
      <c r="C1007" t="s">
        <v>712</v>
      </c>
      <c r="F1007" t="s">
        <v>8341</v>
      </c>
      <c r="G1007" t="s">
        <v>723</v>
      </c>
      <c r="H1007" t="str">
        <f>INDEX(referencias!$Q$1:$Q$34,MATCH('Registro de Frecuencias TV'!G1007,referencias!$R$1:$R$34,0),1)</f>
        <v>Caracol TV S.A.</v>
      </c>
      <c r="J1007" t="s">
        <v>8338</v>
      </c>
      <c r="K1007">
        <v>4</v>
      </c>
      <c r="L1007" t="str">
        <f t="shared" si="36"/>
        <v>ClemenciaBolivarCaracol TV S.A.4</v>
      </c>
      <c r="M1007" t="str">
        <f t="shared" si="37"/>
        <v>ClemenciaBolivarCaracol TV S.A.</v>
      </c>
      <c r="N1007" t="s">
        <v>2457</v>
      </c>
    </row>
    <row r="1008" spans="1:14" x14ac:dyDescent="0.25">
      <c r="A1008">
        <v>13244</v>
      </c>
      <c r="B1008" t="s">
        <v>1313</v>
      </c>
      <c r="C1008" t="s">
        <v>712</v>
      </c>
      <c r="E1008">
        <v>13</v>
      </c>
      <c r="F1008" t="s">
        <v>8337</v>
      </c>
      <c r="G1008" t="s">
        <v>420</v>
      </c>
      <c r="H1008" t="str">
        <f>INDEX(referencias!$Q$1:$Q$34,MATCH('Registro de Frecuencias TV'!G1008,referencias!$R$1:$R$34,0),1)</f>
        <v>Canal Uno</v>
      </c>
      <c r="I1008" t="s">
        <v>301</v>
      </c>
      <c r="J1008" t="s">
        <v>8338</v>
      </c>
      <c r="K1008">
        <v>13</v>
      </c>
      <c r="L1008" t="str">
        <f t="shared" si="36"/>
        <v>El Carmen de BolívarBolivarCanal Uno13</v>
      </c>
      <c r="M1008" t="str">
        <f t="shared" si="37"/>
        <v>El Carmen de BolívarBolivarCanal Uno</v>
      </c>
      <c r="N1008" t="s">
        <v>2458</v>
      </c>
    </row>
    <row r="1009" spans="1:14" x14ac:dyDescent="0.25">
      <c r="A1009">
        <v>13244</v>
      </c>
      <c r="B1009" t="s">
        <v>1313</v>
      </c>
      <c r="C1009" t="s">
        <v>712</v>
      </c>
      <c r="E1009">
        <v>11</v>
      </c>
      <c r="F1009" t="s">
        <v>8337</v>
      </c>
      <c r="G1009" t="s">
        <v>703</v>
      </c>
      <c r="H1009" t="str">
        <f>INDEX(referencias!$Q$1:$Q$34,MATCH('Registro de Frecuencias TV'!G1009,referencias!$R$1:$R$34,0),1)</f>
        <v>C.Institucional</v>
      </c>
      <c r="I1009" t="s">
        <v>301</v>
      </c>
      <c r="J1009" t="s">
        <v>8338</v>
      </c>
      <c r="K1009">
        <v>11</v>
      </c>
      <c r="L1009" t="str">
        <f t="shared" si="36"/>
        <v>El Carmen de BolívarBolivarC.Institucional11</v>
      </c>
      <c r="M1009" t="str">
        <f t="shared" si="37"/>
        <v>El Carmen de BolívarBolivarC.Institucional</v>
      </c>
      <c r="N1009" t="s">
        <v>2459</v>
      </c>
    </row>
    <row r="1010" spans="1:14" x14ac:dyDescent="0.25">
      <c r="A1010">
        <v>13244</v>
      </c>
      <c r="B1010" t="s">
        <v>1313</v>
      </c>
      <c r="C1010" t="s">
        <v>712</v>
      </c>
      <c r="E1010">
        <v>5</v>
      </c>
      <c r="F1010" t="s">
        <v>8337</v>
      </c>
      <c r="G1010" t="s">
        <v>188</v>
      </c>
      <c r="H1010" t="str">
        <f>INDEX(referencias!$Q$1:$Q$34,MATCH('Registro de Frecuencias TV'!G1010,referencias!$R$1:$R$34,0),1)</f>
        <v>Señal Colombia</v>
      </c>
      <c r="I1010" t="s">
        <v>301</v>
      </c>
      <c r="J1010" t="s">
        <v>8338</v>
      </c>
      <c r="K1010">
        <v>5</v>
      </c>
      <c r="L1010" t="str">
        <f t="shared" si="36"/>
        <v>El Carmen de BolívarBolivarSeñal Colombia5</v>
      </c>
      <c r="M1010" t="str">
        <f t="shared" si="37"/>
        <v>El Carmen de BolívarBolivarSeñal Colombia</v>
      </c>
      <c r="N1010" t="s">
        <v>2461</v>
      </c>
    </row>
    <row r="1011" spans="1:14" x14ac:dyDescent="0.25">
      <c r="A1011">
        <v>13244</v>
      </c>
      <c r="B1011" t="s">
        <v>1313</v>
      </c>
      <c r="C1011" t="s">
        <v>712</v>
      </c>
      <c r="E1011">
        <v>7</v>
      </c>
      <c r="F1011" t="s">
        <v>8339</v>
      </c>
      <c r="G1011" t="s">
        <v>619</v>
      </c>
      <c r="H1011" t="str">
        <f>INDEX(referencias!$Q$1:$Q$34,MATCH('Registro de Frecuencias TV'!G1011,referencias!$R$1:$R$34,0),1)</f>
        <v>Telecaribe</v>
      </c>
      <c r="I1011" t="s">
        <v>8436</v>
      </c>
      <c r="J1011" t="s">
        <v>8338</v>
      </c>
      <c r="K1011">
        <v>7</v>
      </c>
      <c r="L1011" t="str">
        <f t="shared" si="36"/>
        <v>El Carmen de BolívarBolivarTelecaribe7</v>
      </c>
      <c r="M1011" t="str">
        <f t="shared" si="37"/>
        <v>El Carmen de BolívarBolivarTelecaribe</v>
      </c>
      <c r="N1011" t="s">
        <v>2463</v>
      </c>
    </row>
    <row r="1012" spans="1:14" x14ac:dyDescent="0.25">
      <c r="A1012">
        <v>13244</v>
      </c>
      <c r="B1012" t="s">
        <v>1313</v>
      </c>
      <c r="C1012" t="s">
        <v>712</v>
      </c>
      <c r="E1012">
        <v>2</v>
      </c>
      <c r="F1012" t="s">
        <v>8341</v>
      </c>
      <c r="G1012" t="s">
        <v>750</v>
      </c>
      <c r="H1012" t="str">
        <f>INDEX(referencias!$Q$1:$Q$34,MATCH('Registro de Frecuencias TV'!G1012,referencias!$R$1:$R$34,0),1)</f>
        <v>RCN TV S.A.</v>
      </c>
      <c r="I1012" t="s">
        <v>301</v>
      </c>
      <c r="J1012" t="s">
        <v>8338</v>
      </c>
      <c r="K1012">
        <v>2</v>
      </c>
      <c r="L1012" t="str">
        <f t="shared" si="36"/>
        <v>El Carmen de BolívarBolivarRCN TV S.A.2</v>
      </c>
      <c r="M1012" t="str">
        <f t="shared" si="37"/>
        <v>El Carmen de BolívarBolivarRCN TV S.A.</v>
      </c>
      <c r="N1012" t="s">
        <v>2464</v>
      </c>
    </row>
    <row r="1013" spans="1:14" x14ac:dyDescent="0.25">
      <c r="A1013">
        <v>13244</v>
      </c>
      <c r="B1013" t="s">
        <v>1313</v>
      </c>
      <c r="C1013" t="s">
        <v>712</v>
      </c>
      <c r="E1013">
        <v>4</v>
      </c>
      <c r="F1013" t="s">
        <v>8341</v>
      </c>
      <c r="G1013" t="s">
        <v>723</v>
      </c>
      <c r="H1013" t="str">
        <f>INDEX(referencias!$Q$1:$Q$34,MATCH('Registro de Frecuencias TV'!G1013,referencias!$R$1:$R$34,0),1)</f>
        <v>Caracol TV S.A.</v>
      </c>
      <c r="I1013" t="s">
        <v>301</v>
      </c>
      <c r="J1013" t="s">
        <v>8338</v>
      </c>
      <c r="K1013">
        <v>4</v>
      </c>
      <c r="L1013" t="str">
        <f t="shared" si="36"/>
        <v>El Carmen de BolívarBolivarCaracol TV S.A.4</v>
      </c>
      <c r="M1013" t="str">
        <f t="shared" si="37"/>
        <v>El Carmen de BolívarBolivarCaracol TV S.A.</v>
      </c>
      <c r="N1013" t="s">
        <v>2465</v>
      </c>
    </row>
    <row r="1014" spans="1:14" x14ac:dyDescent="0.25">
      <c r="A1014">
        <v>13248</v>
      </c>
      <c r="B1014" t="s">
        <v>1338</v>
      </c>
      <c r="C1014" t="s">
        <v>712</v>
      </c>
      <c r="E1014">
        <v>13</v>
      </c>
      <c r="F1014" t="s">
        <v>8337</v>
      </c>
      <c r="G1014" t="s">
        <v>420</v>
      </c>
      <c r="H1014" t="str">
        <f>INDEX(referencias!$Q$1:$Q$34,MATCH('Registro de Frecuencias TV'!G1014,referencias!$R$1:$R$34,0),1)</f>
        <v>Canal Uno</v>
      </c>
      <c r="I1014" t="s">
        <v>235</v>
      </c>
      <c r="J1014" t="s">
        <v>8338</v>
      </c>
      <c r="K1014">
        <v>13</v>
      </c>
      <c r="L1014" t="str">
        <f t="shared" si="36"/>
        <v>El GuamoBolivarCanal Uno13</v>
      </c>
      <c r="M1014" t="str">
        <f t="shared" si="37"/>
        <v>El GuamoBolivarCanal Uno</v>
      </c>
      <c r="N1014" t="s">
        <v>2466</v>
      </c>
    </row>
    <row r="1015" spans="1:14" x14ac:dyDescent="0.25">
      <c r="A1015">
        <v>13248</v>
      </c>
      <c r="B1015" t="s">
        <v>1338</v>
      </c>
      <c r="C1015" t="s">
        <v>712</v>
      </c>
      <c r="E1015">
        <v>11</v>
      </c>
      <c r="F1015" t="s">
        <v>8337</v>
      </c>
      <c r="G1015" t="s">
        <v>703</v>
      </c>
      <c r="H1015" t="str">
        <f>INDEX(referencias!$Q$1:$Q$34,MATCH('Registro de Frecuencias TV'!G1015,referencias!$R$1:$R$34,0),1)</f>
        <v>C.Institucional</v>
      </c>
      <c r="I1015" t="s">
        <v>235</v>
      </c>
      <c r="J1015" t="s">
        <v>8338</v>
      </c>
      <c r="K1015">
        <v>11</v>
      </c>
      <c r="L1015" t="str">
        <f t="shared" si="36"/>
        <v>El GuamoBolivarC.Institucional11</v>
      </c>
      <c r="M1015" t="str">
        <f t="shared" si="37"/>
        <v>El GuamoBolivarC.Institucional</v>
      </c>
      <c r="N1015" t="s">
        <v>2467</v>
      </c>
    </row>
    <row r="1016" spans="1:14" x14ac:dyDescent="0.25">
      <c r="A1016">
        <v>13248</v>
      </c>
      <c r="B1016" t="s">
        <v>1338</v>
      </c>
      <c r="C1016" t="s">
        <v>712</v>
      </c>
      <c r="E1016">
        <v>5</v>
      </c>
      <c r="F1016" t="s">
        <v>8337</v>
      </c>
      <c r="G1016" t="s">
        <v>188</v>
      </c>
      <c r="H1016" t="str">
        <f>INDEX(referencias!$Q$1:$Q$34,MATCH('Registro de Frecuencias TV'!G1016,referencias!$R$1:$R$34,0),1)</f>
        <v>Señal Colombia</v>
      </c>
      <c r="I1016" t="s">
        <v>235</v>
      </c>
      <c r="J1016" t="s">
        <v>8338</v>
      </c>
      <c r="K1016">
        <v>5</v>
      </c>
      <c r="L1016" t="str">
        <f t="shared" si="36"/>
        <v>El GuamoBolivarSeñal Colombia5</v>
      </c>
      <c r="M1016" t="str">
        <f t="shared" si="37"/>
        <v>El GuamoBolivarSeñal Colombia</v>
      </c>
      <c r="N1016" t="s">
        <v>2469</v>
      </c>
    </row>
    <row r="1017" spans="1:14" x14ac:dyDescent="0.25">
      <c r="A1017">
        <v>13248</v>
      </c>
      <c r="B1017" t="s">
        <v>1338</v>
      </c>
      <c r="C1017" t="s">
        <v>712</v>
      </c>
      <c r="E1017">
        <v>7</v>
      </c>
      <c r="F1017" t="s">
        <v>8339</v>
      </c>
      <c r="G1017" t="s">
        <v>619</v>
      </c>
      <c r="H1017" t="str">
        <f>INDEX(referencias!$Q$1:$Q$34,MATCH('Registro de Frecuencias TV'!G1017,referencias!$R$1:$R$34,0),1)</f>
        <v>Telecaribe</v>
      </c>
      <c r="I1017" t="s">
        <v>8436</v>
      </c>
      <c r="J1017" t="s">
        <v>8338</v>
      </c>
      <c r="K1017">
        <v>7</v>
      </c>
      <c r="L1017" t="str">
        <f t="shared" si="36"/>
        <v>El GuamoBolivarTelecaribe7</v>
      </c>
      <c r="M1017" t="str">
        <f t="shared" si="37"/>
        <v>El GuamoBolivarTelecaribe</v>
      </c>
      <c r="N1017" t="s">
        <v>2471</v>
      </c>
    </row>
    <row r="1018" spans="1:14" x14ac:dyDescent="0.25">
      <c r="A1018">
        <v>13248</v>
      </c>
      <c r="B1018" t="s">
        <v>1338</v>
      </c>
      <c r="C1018" t="s">
        <v>712</v>
      </c>
      <c r="E1018">
        <v>9</v>
      </c>
      <c r="F1018" t="s">
        <v>8341</v>
      </c>
      <c r="G1018" t="s">
        <v>750</v>
      </c>
      <c r="H1018" t="str">
        <f>INDEX(referencias!$Q$1:$Q$34,MATCH('Registro de Frecuencias TV'!G1018,referencias!$R$1:$R$34,0),1)</f>
        <v>RCN TV S.A.</v>
      </c>
      <c r="I1018" t="s">
        <v>525</v>
      </c>
      <c r="J1018" t="s">
        <v>8338</v>
      </c>
      <c r="K1018">
        <v>9</v>
      </c>
      <c r="L1018" t="str">
        <f t="shared" si="36"/>
        <v>El GuamoBolivarRCN TV S.A.9</v>
      </c>
      <c r="M1018" t="str">
        <f t="shared" si="37"/>
        <v>El GuamoBolivarRCN TV S.A.</v>
      </c>
      <c r="N1018" t="s">
        <v>2472</v>
      </c>
    </row>
    <row r="1019" spans="1:14" x14ac:dyDescent="0.25">
      <c r="A1019">
        <v>13248</v>
      </c>
      <c r="B1019" t="s">
        <v>1338</v>
      </c>
      <c r="C1019" t="s">
        <v>712</v>
      </c>
      <c r="E1019">
        <v>4</v>
      </c>
      <c r="F1019" t="s">
        <v>8341</v>
      </c>
      <c r="G1019" t="s">
        <v>723</v>
      </c>
      <c r="H1019" t="str">
        <f>INDEX(referencias!$Q$1:$Q$34,MATCH('Registro de Frecuencias TV'!G1019,referencias!$R$1:$R$34,0),1)</f>
        <v>Caracol TV S.A.</v>
      </c>
      <c r="I1019" t="s">
        <v>525</v>
      </c>
      <c r="J1019" t="s">
        <v>8338</v>
      </c>
      <c r="K1019">
        <v>4</v>
      </c>
      <c r="L1019" t="str">
        <f t="shared" si="36"/>
        <v>El GuamoBolivarCaracol TV S.A.4</v>
      </c>
      <c r="M1019" t="str">
        <f t="shared" si="37"/>
        <v>El GuamoBolivarCaracol TV S.A.</v>
      </c>
      <c r="N1019" t="s">
        <v>2474</v>
      </c>
    </row>
    <row r="1020" spans="1:14" x14ac:dyDescent="0.25">
      <c r="A1020">
        <v>13268</v>
      </c>
      <c r="B1020" t="s">
        <v>1350</v>
      </c>
      <c r="C1020" t="s">
        <v>712</v>
      </c>
      <c r="E1020">
        <v>6</v>
      </c>
      <c r="F1020" t="s">
        <v>8337</v>
      </c>
      <c r="G1020" t="s">
        <v>420</v>
      </c>
      <c r="H1020" t="str">
        <f>INDEX(referencias!$Q$1:$Q$34,MATCH('Registro de Frecuencias TV'!G1020,referencias!$R$1:$R$34,0),1)</f>
        <v>Canal Uno</v>
      </c>
      <c r="I1020" t="s">
        <v>290</v>
      </c>
      <c r="J1020" t="s">
        <v>8338</v>
      </c>
      <c r="K1020">
        <v>6</v>
      </c>
      <c r="L1020" t="str">
        <f t="shared" si="36"/>
        <v>El PeñónBolivarCanal Uno6</v>
      </c>
      <c r="M1020" t="str">
        <f t="shared" si="37"/>
        <v>El PeñónBolivarCanal Uno</v>
      </c>
      <c r="N1020" t="s">
        <v>2476</v>
      </c>
    </row>
    <row r="1021" spans="1:14" x14ac:dyDescent="0.25">
      <c r="A1021">
        <v>13268</v>
      </c>
      <c r="B1021" t="s">
        <v>1350</v>
      </c>
      <c r="C1021" t="s">
        <v>712</v>
      </c>
      <c r="E1021">
        <v>4</v>
      </c>
      <c r="F1021" t="s">
        <v>8337</v>
      </c>
      <c r="G1021" t="s">
        <v>703</v>
      </c>
      <c r="H1021" t="str">
        <f>INDEX(referencias!$Q$1:$Q$34,MATCH('Registro de Frecuencias TV'!G1021,referencias!$R$1:$R$34,0),1)</f>
        <v>C.Institucional</v>
      </c>
      <c r="I1021" t="s">
        <v>290</v>
      </c>
      <c r="J1021" t="s">
        <v>8338</v>
      </c>
      <c r="K1021">
        <v>4</v>
      </c>
      <c r="L1021" t="str">
        <f t="shared" si="36"/>
        <v>El PeñónBolivarC.Institucional4</v>
      </c>
      <c r="M1021" t="str">
        <f t="shared" si="37"/>
        <v>El PeñónBolivarC.Institucional</v>
      </c>
      <c r="N1021" t="s">
        <v>2478</v>
      </c>
    </row>
    <row r="1022" spans="1:14" x14ac:dyDescent="0.25">
      <c r="A1022">
        <v>13268</v>
      </c>
      <c r="B1022" t="s">
        <v>1350</v>
      </c>
      <c r="C1022" t="s">
        <v>712</v>
      </c>
      <c r="E1022">
        <v>10</v>
      </c>
      <c r="F1022" t="s">
        <v>8337</v>
      </c>
      <c r="G1022" t="s">
        <v>188</v>
      </c>
      <c r="H1022" t="str">
        <f>INDEX(referencias!$Q$1:$Q$34,MATCH('Registro de Frecuencias TV'!G1022,referencias!$R$1:$R$34,0),1)</f>
        <v>Señal Colombia</v>
      </c>
      <c r="I1022" t="s">
        <v>290</v>
      </c>
      <c r="J1022" t="s">
        <v>8338</v>
      </c>
      <c r="K1022">
        <v>10</v>
      </c>
      <c r="L1022" t="str">
        <f t="shared" si="36"/>
        <v>El PeñónBolivarSeñal Colombia10</v>
      </c>
      <c r="M1022" t="str">
        <f t="shared" si="37"/>
        <v>El PeñónBolivarSeñal Colombia</v>
      </c>
      <c r="N1022" t="s">
        <v>2480</v>
      </c>
    </row>
    <row r="1023" spans="1:14" x14ac:dyDescent="0.25">
      <c r="A1023">
        <v>13268</v>
      </c>
      <c r="B1023" t="s">
        <v>1350</v>
      </c>
      <c r="C1023" t="s">
        <v>712</v>
      </c>
      <c r="E1023">
        <v>39</v>
      </c>
      <c r="F1023" t="s">
        <v>8339</v>
      </c>
      <c r="G1023" t="s">
        <v>619</v>
      </c>
      <c r="H1023" t="str">
        <f>INDEX(referencias!$Q$1:$Q$34,MATCH('Registro de Frecuencias TV'!G1023,referencias!$R$1:$R$34,0),1)</f>
        <v>Telecaribe</v>
      </c>
      <c r="I1023" t="s">
        <v>8435</v>
      </c>
      <c r="J1023" t="s">
        <v>8338</v>
      </c>
      <c r="K1023">
        <v>39</v>
      </c>
      <c r="L1023" t="str">
        <f t="shared" si="36"/>
        <v>El PeñónBolivarTelecaribe39</v>
      </c>
      <c r="M1023" t="str">
        <f t="shared" si="37"/>
        <v>El PeñónBolivarTelecaribe</v>
      </c>
      <c r="N1023" t="s">
        <v>2482</v>
      </c>
    </row>
    <row r="1024" spans="1:14" x14ac:dyDescent="0.25">
      <c r="A1024">
        <v>13268</v>
      </c>
      <c r="B1024" t="s">
        <v>1350</v>
      </c>
      <c r="C1024" t="s">
        <v>712</v>
      </c>
      <c r="F1024" t="s">
        <v>8341</v>
      </c>
      <c r="G1024" t="s">
        <v>750</v>
      </c>
      <c r="H1024" t="str">
        <f>INDEX(referencias!$Q$1:$Q$34,MATCH('Registro de Frecuencias TV'!G1024,referencias!$R$1:$R$34,0),1)</f>
        <v>RCN TV S.A.</v>
      </c>
      <c r="J1024" t="s">
        <v>8338</v>
      </c>
      <c r="K1024">
        <v>8</v>
      </c>
      <c r="L1024" t="str">
        <f t="shared" si="36"/>
        <v>El PeñónBolivarRCN TV S.A.8</v>
      </c>
      <c r="M1024" t="str">
        <f t="shared" si="37"/>
        <v>El PeñónBolivarRCN TV S.A.</v>
      </c>
      <c r="N1024" t="s">
        <v>2483</v>
      </c>
    </row>
    <row r="1025" spans="1:14" x14ac:dyDescent="0.25">
      <c r="A1025">
        <v>13268</v>
      </c>
      <c r="B1025" t="s">
        <v>1350</v>
      </c>
      <c r="C1025" t="s">
        <v>712</v>
      </c>
      <c r="F1025" t="s">
        <v>8341</v>
      </c>
      <c r="G1025" t="s">
        <v>723</v>
      </c>
      <c r="H1025" t="str">
        <f>INDEX(referencias!$Q$1:$Q$34,MATCH('Registro de Frecuencias TV'!G1025,referencias!$R$1:$R$34,0),1)</f>
        <v>Caracol TV S.A.</v>
      </c>
      <c r="J1025" t="s">
        <v>8338</v>
      </c>
      <c r="K1025">
        <v>2</v>
      </c>
      <c r="L1025" t="str">
        <f t="shared" si="36"/>
        <v>El PeñónBolivarCaracol TV S.A.2</v>
      </c>
      <c r="M1025" t="str">
        <f t="shared" si="37"/>
        <v>El PeñónBolivarCaracol TV S.A.</v>
      </c>
      <c r="N1025" t="s">
        <v>2484</v>
      </c>
    </row>
    <row r="1026" spans="1:14" x14ac:dyDescent="0.25">
      <c r="A1026">
        <v>13300</v>
      </c>
      <c r="B1026" t="s">
        <v>1539</v>
      </c>
      <c r="C1026" t="s">
        <v>712</v>
      </c>
      <c r="E1026">
        <v>6</v>
      </c>
      <c r="F1026" t="s">
        <v>8337</v>
      </c>
      <c r="G1026" t="s">
        <v>420</v>
      </c>
      <c r="H1026" t="str">
        <f>INDEX(referencias!$Q$1:$Q$34,MATCH('Registro de Frecuencias TV'!G1026,referencias!$R$1:$R$34,0),1)</f>
        <v>Canal Uno</v>
      </c>
      <c r="I1026" t="s">
        <v>290</v>
      </c>
      <c r="J1026" t="s">
        <v>8338</v>
      </c>
      <c r="K1026">
        <v>6</v>
      </c>
      <c r="L1026" t="str">
        <f t="shared" si="36"/>
        <v>Hatillo de LobaBolivarCanal Uno6</v>
      </c>
      <c r="M1026" t="str">
        <f t="shared" si="37"/>
        <v>Hatillo de LobaBolivarCanal Uno</v>
      </c>
      <c r="N1026" t="s">
        <v>2486</v>
      </c>
    </row>
    <row r="1027" spans="1:14" x14ac:dyDescent="0.25">
      <c r="A1027">
        <v>13300</v>
      </c>
      <c r="B1027" t="s">
        <v>1539</v>
      </c>
      <c r="C1027" t="s">
        <v>712</v>
      </c>
      <c r="E1027">
        <v>4</v>
      </c>
      <c r="F1027" t="s">
        <v>8337</v>
      </c>
      <c r="G1027" t="s">
        <v>703</v>
      </c>
      <c r="H1027" t="str">
        <f>INDEX(referencias!$Q$1:$Q$34,MATCH('Registro de Frecuencias TV'!G1027,referencias!$R$1:$R$34,0),1)</f>
        <v>C.Institucional</v>
      </c>
      <c r="I1027" t="s">
        <v>290</v>
      </c>
      <c r="J1027" t="s">
        <v>8338</v>
      </c>
      <c r="K1027">
        <v>4</v>
      </c>
      <c r="L1027" t="str">
        <f t="shared" ref="L1027:L1090" si="38">_xlfn.CONCAT(TRIM(B1027),TRIM(C1027),TRIM(H1027),TRIM(K1027))</f>
        <v>Hatillo de LobaBolivarC.Institucional4</v>
      </c>
      <c r="M1027" t="str">
        <f t="shared" ref="M1027:M1090" si="39">_xlfn.CONCAT(TRIM(B1027),TRIM(C1027),TRIM(H1027))</f>
        <v>Hatillo de LobaBolivarC.Institucional</v>
      </c>
      <c r="N1027" t="s">
        <v>2488</v>
      </c>
    </row>
    <row r="1028" spans="1:14" x14ac:dyDescent="0.25">
      <c r="A1028">
        <v>13300</v>
      </c>
      <c r="B1028" t="s">
        <v>1539</v>
      </c>
      <c r="C1028" t="s">
        <v>712</v>
      </c>
      <c r="E1028">
        <v>10</v>
      </c>
      <c r="F1028" t="s">
        <v>8337</v>
      </c>
      <c r="G1028" t="s">
        <v>188</v>
      </c>
      <c r="H1028" t="str">
        <f>INDEX(referencias!$Q$1:$Q$34,MATCH('Registro de Frecuencias TV'!G1028,referencias!$R$1:$R$34,0),1)</f>
        <v>Señal Colombia</v>
      </c>
      <c r="I1028" t="s">
        <v>290</v>
      </c>
      <c r="J1028" t="s">
        <v>8338</v>
      </c>
      <c r="K1028">
        <v>10</v>
      </c>
      <c r="L1028" t="str">
        <f t="shared" si="38"/>
        <v>Hatillo de LobaBolivarSeñal Colombia10</v>
      </c>
      <c r="M1028" t="str">
        <f t="shared" si="39"/>
        <v>Hatillo de LobaBolivarSeñal Colombia</v>
      </c>
      <c r="N1028" t="s">
        <v>2490</v>
      </c>
    </row>
    <row r="1029" spans="1:14" x14ac:dyDescent="0.25">
      <c r="A1029">
        <v>13300</v>
      </c>
      <c r="B1029" t="s">
        <v>1539</v>
      </c>
      <c r="C1029" t="s">
        <v>712</v>
      </c>
      <c r="E1029">
        <v>39</v>
      </c>
      <c r="F1029" t="s">
        <v>8339</v>
      </c>
      <c r="G1029" t="s">
        <v>619</v>
      </c>
      <c r="H1029" t="str">
        <f>INDEX(referencias!$Q$1:$Q$34,MATCH('Registro de Frecuencias TV'!G1029,referencias!$R$1:$R$34,0),1)</f>
        <v>Telecaribe</v>
      </c>
      <c r="I1029" t="s">
        <v>8435</v>
      </c>
      <c r="J1029" t="s">
        <v>8338</v>
      </c>
      <c r="K1029">
        <v>39</v>
      </c>
      <c r="L1029" t="str">
        <f t="shared" si="38"/>
        <v>Hatillo de LobaBolivarTelecaribe39</v>
      </c>
      <c r="M1029" t="str">
        <f t="shared" si="39"/>
        <v>Hatillo de LobaBolivarTelecaribe</v>
      </c>
      <c r="N1029" t="s">
        <v>2491</v>
      </c>
    </row>
    <row r="1030" spans="1:14" x14ac:dyDescent="0.25">
      <c r="A1030">
        <v>13300</v>
      </c>
      <c r="B1030" t="s">
        <v>1539</v>
      </c>
      <c r="C1030" t="s">
        <v>712</v>
      </c>
      <c r="F1030" t="s">
        <v>8341</v>
      </c>
      <c r="G1030" t="s">
        <v>750</v>
      </c>
      <c r="H1030" t="str">
        <f>INDEX(referencias!$Q$1:$Q$34,MATCH('Registro de Frecuencias TV'!G1030,referencias!$R$1:$R$34,0),1)</f>
        <v>RCN TV S.A.</v>
      </c>
      <c r="J1030" t="s">
        <v>8338</v>
      </c>
      <c r="K1030">
        <v>8</v>
      </c>
      <c r="L1030" t="str">
        <f t="shared" si="38"/>
        <v>Hatillo de LobaBolivarRCN TV S.A.8</v>
      </c>
      <c r="M1030" t="str">
        <f t="shared" si="39"/>
        <v>Hatillo de LobaBolivarRCN TV S.A.</v>
      </c>
      <c r="N1030" t="s">
        <v>2492</v>
      </c>
    </row>
    <row r="1031" spans="1:14" x14ac:dyDescent="0.25">
      <c r="A1031">
        <v>13300</v>
      </c>
      <c r="B1031" t="s">
        <v>1539</v>
      </c>
      <c r="C1031" t="s">
        <v>712</v>
      </c>
      <c r="F1031" t="s">
        <v>8341</v>
      </c>
      <c r="G1031" t="s">
        <v>723</v>
      </c>
      <c r="H1031" t="str">
        <f>INDEX(referencias!$Q$1:$Q$34,MATCH('Registro de Frecuencias TV'!G1031,referencias!$R$1:$R$34,0),1)</f>
        <v>Caracol TV S.A.</v>
      </c>
      <c r="J1031" t="s">
        <v>8338</v>
      </c>
      <c r="K1031">
        <v>2</v>
      </c>
      <c r="L1031" t="str">
        <f t="shared" si="38"/>
        <v>Hatillo de LobaBolivarCaracol TV S.A.2</v>
      </c>
      <c r="M1031" t="str">
        <f t="shared" si="39"/>
        <v>Hatillo de LobaBolivarCaracol TV S.A.</v>
      </c>
      <c r="N1031" t="s">
        <v>2493</v>
      </c>
    </row>
    <row r="1032" spans="1:14" x14ac:dyDescent="0.25">
      <c r="A1032">
        <v>13430</v>
      </c>
      <c r="B1032" t="s">
        <v>1724</v>
      </c>
      <c r="C1032" t="s">
        <v>712</v>
      </c>
      <c r="E1032">
        <v>13</v>
      </c>
      <c r="F1032" t="s">
        <v>8337</v>
      </c>
      <c r="G1032" t="s">
        <v>420</v>
      </c>
      <c r="H1032" t="str">
        <f>INDEX(referencias!$Q$1:$Q$34,MATCH('Registro de Frecuencias TV'!G1032,referencias!$R$1:$R$34,0),1)</f>
        <v>Canal Uno</v>
      </c>
      <c r="I1032" t="s">
        <v>301</v>
      </c>
      <c r="J1032" t="s">
        <v>8338</v>
      </c>
      <c r="K1032">
        <v>13</v>
      </c>
      <c r="L1032" t="str">
        <f t="shared" si="38"/>
        <v>MaganguéBolivarCanal Uno13</v>
      </c>
      <c r="M1032" t="str">
        <f t="shared" si="39"/>
        <v>MaganguéBolivarCanal Uno</v>
      </c>
      <c r="N1032" t="s">
        <v>2494</v>
      </c>
    </row>
    <row r="1033" spans="1:14" x14ac:dyDescent="0.25">
      <c r="A1033">
        <v>13430</v>
      </c>
      <c r="B1033" t="s">
        <v>1724</v>
      </c>
      <c r="C1033" t="s">
        <v>712</v>
      </c>
      <c r="E1033">
        <v>11</v>
      </c>
      <c r="F1033" t="s">
        <v>8337</v>
      </c>
      <c r="G1033" t="s">
        <v>703</v>
      </c>
      <c r="H1033" t="str">
        <f>INDEX(referencias!$Q$1:$Q$34,MATCH('Registro de Frecuencias TV'!G1033,referencias!$R$1:$R$34,0),1)</f>
        <v>C.Institucional</v>
      </c>
      <c r="I1033" t="s">
        <v>301</v>
      </c>
      <c r="J1033" t="s">
        <v>8338</v>
      </c>
      <c r="K1033">
        <v>11</v>
      </c>
      <c r="L1033" t="str">
        <f t="shared" si="38"/>
        <v>MaganguéBolivarC.Institucional11</v>
      </c>
      <c r="M1033" t="str">
        <f t="shared" si="39"/>
        <v>MaganguéBolivarC.Institucional</v>
      </c>
      <c r="N1033" t="s">
        <v>2496</v>
      </c>
    </row>
    <row r="1034" spans="1:14" x14ac:dyDescent="0.25">
      <c r="A1034">
        <v>13430</v>
      </c>
      <c r="B1034" t="s">
        <v>1724</v>
      </c>
      <c r="C1034" t="s">
        <v>712</v>
      </c>
      <c r="E1034">
        <v>5</v>
      </c>
      <c r="F1034" t="s">
        <v>8337</v>
      </c>
      <c r="G1034" t="s">
        <v>188</v>
      </c>
      <c r="H1034" t="str">
        <f>INDEX(referencias!$Q$1:$Q$34,MATCH('Registro de Frecuencias TV'!G1034,referencias!$R$1:$R$34,0),1)</f>
        <v>Señal Colombia</v>
      </c>
      <c r="I1034" t="s">
        <v>301</v>
      </c>
      <c r="J1034" t="s">
        <v>8338</v>
      </c>
      <c r="K1034">
        <v>5</v>
      </c>
      <c r="L1034" t="str">
        <f t="shared" si="38"/>
        <v>MaganguéBolivarSeñal Colombia5</v>
      </c>
      <c r="M1034" t="str">
        <f t="shared" si="39"/>
        <v>MaganguéBolivarSeñal Colombia</v>
      </c>
      <c r="N1034" t="s">
        <v>2498</v>
      </c>
    </row>
    <row r="1035" spans="1:14" x14ac:dyDescent="0.25">
      <c r="A1035">
        <v>13430</v>
      </c>
      <c r="B1035" t="s">
        <v>1724</v>
      </c>
      <c r="C1035" t="s">
        <v>712</v>
      </c>
      <c r="E1035">
        <v>7</v>
      </c>
      <c r="F1035" t="s">
        <v>8339</v>
      </c>
      <c r="G1035" t="s">
        <v>619</v>
      </c>
      <c r="H1035" t="str">
        <f>INDEX(referencias!$Q$1:$Q$34,MATCH('Registro de Frecuencias TV'!G1035,referencias!$R$1:$R$34,0),1)</f>
        <v>Telecaribe</v>
      </c>
      <c r="I1035" t="s">
        <v>8436</v>
      </c>
      <c r="J1035" t="s">
        <v>8338</v>
      </c>
      <c r="K1035">
        <v>7</v>
      </c>
      <c r="L1035" t="str">
        <f t="shared" si="38"/>
        <v>MaganguéBolivarTelecaribe7</v>
      </c>
      <c r="M1035" t="str">
        <f t="shared" si="39"/>
        <v>MaganguéBolivarTelecaribe</v>
      </c>
      <c r="N1035" t="s">
        <v>2499</v>
      </c>
    </row>
    <row r="1036" spans="1:14" x14ac:dyDescent="0.25">
      <c r="A1036">
        <v>13430</v>
      </c>
      <c r="B1036" t="s">
        <v>1724</v>
      </c>
      <c r="C1036" t="s">
        <v>712</v>
      </c>
      <c r="E1036">
        <v>8</v>
      </c>
      <c r="F1036" t="s">
        <v>8341</v>
      </c>
      <c r="G1036" t="s">
        <v>750</v>
      </c>
      <c r="H1036" t="str">
        <f>INDEX(referencias!$Q$1:$Q$34,MATCH('Registro de Frecuencias TV'!G1036,referencias!$R$1:$R$34,0),1)</f>
        <v>RCN TV S.A.</v>
      </c>
      <c r="I1036" t="s">
        <v>290</v>
      </c>
      <c r="J1036" t="s">
        <v>8338</v>
      </c>
      <c r="K1036">
        <v>8</v>
      </c>
      <c r="L1036" t="str">
        <f t="shared" si="38"/>
        <v>MaganguéBolivarRCN TV S.A.8</v>
      </c>
      <c r="M1036" t="str">
        <f t="shared" si="39"/>
        <v>MaganguéBolivarRCN TV S.A.</v>
      </c>
      <c r="N1036" t="s">
        <v>2501</v>
      </c>
    </row>
    <row r="1037" spans="1:14" x14ac:dyDescent="0.25">
      <c r="A1037">
        <v>13430</v>
      </c>
      <c r="B1037" t="s">
        <v>1724</v>
      </c>
      <c r="C1037" t="s">
        <v>712</v>
      </c>
      <c r="E1037">
        <v>2</v>
      </c>
      <c r="F1037" t="s">
        <v>8341</v>
      </c>
      <c r="G1037" t="s">
        <v>723</v>
      </c>
      <c r="H1037" t="str">
        <f>INDEX(referencias!$Q$1:$Q$34,MATCH('Registro de Frecuencias TV'!G1037,referencias!$R$1:$R$34,0),1)</f>
        <v>Caracol TV S.A.</v>
      </c>
      <c r="I1037" t="s">
        <v>290</v>
      </c>
      <c r="J1037" t="s">
        <v>8338</v>
      </c>
      <c r="K1037">
        <v>2</v>
      </c>
      <c r="L1037" t="str">
        <f t="shared" si="38"/>
        <v>MaganguéBolivarCaracol TV S.A.2</v>
      </c>
      <c r="M1037" t="str">
        <f t="shared" si="39"/>
        <v>MaganguéBolivarCaracol TV S.A.</v>
      </c>
      <c r="N1037" t="s">
        <v>2503</v>
      </c>
    </row>
    <row r="1038" spans="1:14" x14ac:dyDescent="0.25">
      <c r="A1038">
        <v>13433</v>
      </c>
      <c r="B1038" t="s">
        <v>1728</v>
      </c>
      <c r="C1038" t="s">
        <v>712</v>
      </c>
      <c r="E1038">
        <v>13</v>
      </c>
      <c r="F1038" t="s">
        <v>8337</v>
      </c>
      <c r="G1038" t="s">
        <v>420</v>
      </c>
      <c r="H1038" t="str">
        <f>INDEX(referencias!$Q$1:$Q$34,MATCH('Registro de Frecuencias TV'!G1038,referencias!$R$1:$R$34,0),1)</f>
        <v>Canal Uno</v>
      </c>
      <c r="I1038" t="s">
        <v>235</v>
      </c>
      <c r="J1038" t="s">
        <v>8338</v>
      </c>
      <c r="K1038">
        <v>13</v>
      </c>
      <c r="L1038" t="str">
        <f t="shared" si="38"/>
        <v>MahatesBolivarCanal Uno13</v>
      </c>
      <c r="M1038" t="str">
        <f t="shared" si="39"/>
        <v>MahatesBolivarCanal Uno</v>
      </c>
      <c r="N1038" t="s">
        <v>2505</v>
      </c>
    </row>
    <row r="1039" spans="1:14" x14ac:dyDescent="0.25">
      <c r="A1039">
        <v>13433</v>
      </c>
      <c r="B1039" t="s">
        <v>1728</v>
      </c>
      <c r="C1039" t="s">
        <v>712</v>
      </c>
      <c r="E1039">
        <v>11</v>
      </c>
      <c r="F1039" t="s">
        <v>8337</v>
      </c>
      <c r="G1039" t="s">
        <v>703</v>
      </c>
      <c r="H1039" t="str">
        <f>INDEX(referencias!$Q$1:$Q$34,MATCH('Registro de Frecuencias TV'!G1039,referencias!$R$1:$R$34,0),1)</f>
        <v>C.Institucional</v>
      </c>
      <c r="I1039" t="s">
        <v>235</v>
      </c>
      <c r="J1039" t="s">
        <v>8338</v>
      </c>
      <c r="K1039">
        <v>11</v>
      </c>
      <c r="L1039" t="str">
        <f t="shared" si="38"/>
        <v>MahatesBolivarC.Institucional11</v>
      </c>
      <c r="M1039" t="str">
        <f t="shared" si="39"/>
        <v>MahatesBolivarC.Institucional</v>
      </c>
      <c r="N1039" t="s">
        <v>2507</v>
      </c>
    </row>
    <row r="1040" spans="1:14" x14ac:dyDescent="0.25">
      <c r="A1040">
        <v>13433</v>
      </c>
      <c r="B1040" t="s">
        <v>1728</v>
      </c>
      <c r="C1040" t="s">
        <v>712</v>
      </c>
      <c r="E1040">
        <v>5</v>
      </c>
      <c r="F1040" t="s">
        <v>8337</v>
      </c>
      <c r="G1040" t="s">
        <v>188</v>
      </c>
      <c r="H1040" t="str">
        <f>INDEX(referencias!$Q$1:$Q$34,MATCH('Registro de Frecuencias TV'!G1040,referencias!$R$1:$R$34,0),1)</f>
        <v>Señal Colombia</v>
      </c>
      <c r="I1040" t="s">
        <v>235</v>
      </c>
      <c r="J1040" t="s">
        <v>8338</v>
      </c>
      <c r="K1040">
        <v>5</v>
      </c>
      <c r="L1040" t="str">
        <f t="shared" si="38"/>
        <v>MahatesBolivarSeñal Colombia5</v>
      </c>
      <c r="M1040" t="str">
        <f t="shared" si="39"/>
        <v>MahatesBolivarSeñal Colombia</v>
      </c>
      <c r="N1040" t="s">
        <v>2509</v>
      </c>
    </row>
    <row r="1041" spans="1:14" x14ac:dyDescent="0.25">
      <c r="A1041">
        <v>13433</v>
      </c>
      <c r="B1041" t="s">
        <v>1728</v>
      </c>
      <c r="C1041" t="s">
        <v>712</v>
      </c>
      <c r="E1041">
        <v>7</v>
      </c>
      <c r="F1041" t="s">
        <v>8339</v>
      </c>
      <c r="G1041" t="s">
        <v>619</v>
      </c>
      <c r="H1041" t="str">
        <f>INDEX(referencias!$Q$1:$Q$34,MATCH('Registro de Frecuencias TV'!G1041,referencias!$R$1:$R$34,0),1)</f>
        <v>Telecaribe</v>
      </c>
      <c r="I1041" t="s">
        <v>8436</v>
      </c>
      <c r="J1041" t="s">
        <v>8338</v>
      </c>
      <c r="K1041">
        <v>7</v>
      </c>
      <c r="L1041" t="str">
        <f t="shared" si="38"/>
        <v>MahatesBolivarTelecaribe7</v>
      </c>
      <c r="M1041" t="str">
        <f t="shared" si="39"/>
        <v>MahatesBolivarTelecaribe</v>
      </c>
      <c r="N1041" t="s">
        <v>2511</v>
      </c>
    </row>
    <row r="1042" spans="1:14" x14ac:dyDescent="0.25">
      <c r="A1042">
        <v>13433</v>
      </c>
      <c r="B1042" t="s">
        <v>1728</v>
      </c>
      <c r="C1042" t="s">
        <v>712</v>
      </c>
      <c r="E1042">
        <v>9</v>
      </c>
      <c r="F1042" t="s">
        <v>8341</v>
      </c>
      <c r="G1042" t="s">
        <v>750</v>
      </c>
      <c r="H1042" t="str">
        <f>INDEX(referencias!$Q$1:$Q$34,MATCH('Registro de Frecuencias TV'!G1042,referencias!$R$1:$R$34,0),1)</f>
        <v>RCN TV S.A.</v>
      </c>
      <c r="I1042" t="s">
        <v>525</v>
      </c>
      <c r="J1042" t="s">
        <v>8338</v>
      </c>
      <c r="K1042">
        <v>9</v>
      </c>
      <c r="L1042" t="str">
        <f t="shared" si="38"/>
        <v>MahatesBolivarRCN TV S.A.9</v>
      </c>
      <c r="M1042" t="str">
        <f t="shared" si="39"/>
        <v>MahatesBolivarRCN TV S.A.</v>
      </c>
      <c r="N1042" t="s">
        <v>2512</v>
      </c>
    </row>
    <row r="1043" spans="1:14" x14ac:dyDescent="0.25">
      <c r="A1043">
        <v>13433</v>
      </c>
      <c r="B1043" t="s">
        <v>1728</v>
      </c>
      <c r="C1043" t="s">
        <v>712</v>
      </c>
      <c r="E1043">
        <v>4</v>
      </c>
      <c r="F1043" t="s">
        <v>8341</v>
      </c>
      <c r="G1043" t="s">
        <v>723</v>
      </c>
      <c r="H1043" t="str">
        <f>INDEX(referencias!$Q$1:$Q$34,MATCH('Registro de Frecuencias TV'!G1043,referencias!$R$1:$R$34,0),1)</f>
        <v>Caracol TV S.A.</v>
      </c>
      <c r="I1043" t="s">
        <v>525</v>
      </c>
      <c r="J1043" t="s">
        <v>8338</v>
      </c>
      <c r="K1043">
        <v>4</v>
      </c>
      <c r="L1043" t="str">
        <f t="shared" si="38"/>
        <v>MahatesBolivarCaracol TV S.A.4</v>
      </c>
      <c r="M1043" t="str">
        <f t="shared" si="39"/>
        <v>MahatesBolivarCaracol TV S.A.</v>
      </c>
      <c r="N1043" t="s">
        <v>2513</v>
      </c>
    </row>
    <row r="1044" spans="1:14" x14ac:dyDescent="0.25">
      <c r="A1044">
        <v>13440</v>
      </c>
      <c r="B1044" t="s">
        <v>1755</v>
      </c>
      <c r="C1044" t="s">
        <v>712</v>
      </c>
      <c r="E1044">
        <v>6</v>
      </c>
      <c r="F1044" t="s">
        <v>8337</v>
      </c>
      <c r="G1044" t="s">
        <v>420</v>
      </c>
      <c r="H1044" t="str">
        <f>INDEX(referencias!$Q$1:$Q$34,MATCH('Registro de Frecuencias TV'!G1044,referencias!$R$1:$R$34,0),1)</f>
        <v>Canal Uno</v>
      </c>
      <c r="I1044" t="s">
        <v>290</v>
      </c>
      <c r="J1044" t="s">
        <v>8338</v>
      </c>
      <c r="K1044">
        <v>6</v>
      </c>
      <c r="L1044" t="str">
        <f t="shared" si="38"/>
        <v>MargaritaBolivarCanal Uno6</v>
      </c>
      <c r="M1044" t="str">
        <f t="shared" si="39"/>
        <v>MargaritaBolivarCanal Uno</v>
      </c>
      <c r="N1044" t="s">
        <v>2515</v>
      </c>
    </row>
    <row r="1045" spans="1:14" x14ac:dyDescent="0.25">
      <c r="A1045">
        <v>13440</v>
      </c>
      <c r="B1045" t="s">
        <v>1755</v>
      </c>
      <c r="C1045" t="s">
        <v>712</v>
      </c>
      <c r="E1045">
        <v>4</v>
      </c>
      <c r="F1045" t="s">
        <v>8337</v>
      </c>
      <c r="G1045" t="s">
        <v>703</v>
      </c>
      <c r="H1045" t="str">
        <f>INDEX(referencias!$Q$1:$Q$34,MATCH('Registro de Frecuencias TV'!G1045,referencias!$R$1:$R$34,0),1)</f>
        <v>C.Institucional</v>
      </c>
      <c r="I1045" t="s">
        <v>290</v>
      </c>
      <c r="J1045" t="s">
        <v>8338</v>
      </c>
      <c r="K1045">
        <v>4</v>
      </c>
      <c r="L1045" t="str">
        <f t="shared" si="38"/>
        <v>MargaritaBolivarC.Institucional4</v>
      </c>
      <c r="M1045" t="str">
        <f t="shared" si="39"/>
        <v>MargaritaBolivarC.Institucional</v>
      </c>
      <c r="N1045" t="s">
        <v>2517</v>
      </c>
    </row>
    <row r="1046" spans="1:14" x14ac:dyDescent="0.25">
      <c r="A1046">
        <v>13440</v>
      </c>
      <c r="B1046" t="s">
        <v>1755</v>
      </c>
      <c r="C1046" t="s">
        <v>712</v>
      </c>
      <c r="E1046">
        <v>10</v>
      </c>
      <c r="F1046" t="s">
        <v>8337</v>
      </c>
      <c r="G1046" t="s">
        <v>188</v>
      </c>
      <c r="H1046" t="str">
        <f>INDEX(referencias!$Q$1:$Q$34,MATCH('Registro de Frecuencias TV'!G1046,referencias!$R$1:$R$34,0),1)</f>
        <v>Señal Colombia</v>
      </c>
      <c r="I1046" t="s">
        <v>290</v>
      </c>
      <c r="J1046" t="s">
        <v>8338</v>
      </c>
      <c r="K1046">
        <v>10</v>
      </c>
      <c r="L1046" t="str">
        <f t="shared" si="38"/>
        <v>MargaritaBolivarSeñal Colombia10</v>
      </c>
      <c r="M1046" t="str">
        <f t="shared" si="39"/>
        <v>MargaritaBolivarSeñal Colombia</v>
      </c>
      <c r="N1046" t="s">
        <v>2519</v>
      </c>
    </row>
    <row r="1047" spans="1:14" x14ac:dyDescent="0.25">
      <c r="A1047">
        <v>13440</v>
      </c>
      <c r="B1047" t="s">
        <v>1755</v>
      </c>
      <c r="C1047" t="s">
        <v>712</v>
      </c>
      <c r="E1047">
        <v>39</v>
      </c>
      <c r="F1047" t="s">
        <v>8339</v>
      </c>
      <c r="G1047" t="s">
        <v>619</v>
      </c>
      <c r="H1047" t="str">
        <f>INDEX(referencias!$Q$1:$Q$34,MATCH('Registro de Frecuencias TV'!G1047,referencias!$R$1:$R$34,0),1)</f>
        <v>Telecaribe</v>
      </c>
      <c r="I1047" t="s">
        <v>8435</v>
      </c>
      <c r="J1047" t="s">
        <v>8338</v>
      </c>
      <c r="K1047">
        <v>39</v>
      </c>
      <c r="L1047" t="str">
        <f t="shared" si="38"/>
        <v>MargaritaBolivarTelecaribe39</v>
      </c>
      <c r="M1047" t="str">
        <f t="shared" si="39"/>
        <v>MargaritaBolivarTelecaribe</v>
      </c>
      <c r="N1047" t="s">
        <v>2520</v>
      </c>
    </row>
    <row r="1048" spans="1:14" x14ac:dyDescent="0.25">
      <c r="A1048">
        <v>13440</v>
      </c>
      <c r="B1048" t="s">
        <v>1755</v>
      </c>
      <c r="C1048" t="s">
        <v>712</v>
      </c>
      <c r="E1048">
        <v>8</v>
      </c>
      <c r="F1048" t="s">
        <v>8341</v>
      </c>
      <c r="G1048" t="s">
        <v>750</v>
      </c>
      <c r="H1048" t="str">
        <f>INDEX(referencias!$Q$1:$Q$34,MATCH('Registro de Frecuencias TV'!G1048,referencias!$R$1:$R$34,0),1)</f>
        <v>RCN TV S.A.</v>
      </c>
      <c r="I1048" t="s">
        <v>290</v>
      </c>
      <c r="J1048" t="s">
        <v>8338</v>
      </c>
      <c r="K1048">
        <v>8</v>
      </c>
      <c r="L1048" t="str">
        <f t="shared" si="38"/>
        <v>MargaritaBolivarRCN TV S.A.8</v>
      </c>
      <c r="M1048" t="str">
        <f t="shared" si="39"/>
        <v>MargaritaBolivarRCN TV S.A.</v>
      </c>
      <c r="N1048" t="s">
        <v>2521</v>
      </c>
    </row>
    <row r="1049" spans="1:14" x14ac:dyDescent="0.25">
      <c r="A1049">
        <v>13440</v>
      </c>
      <c r="B1049" t="s">
        <v>1755</v>
      </c>
      <c r="C1049" t="s">
        <v>712</v>
      </c>
      <c r="E1049">
        <v>2</v>
      </c>
      <c r="F1049" t="s">
        <v>8341</v>
      </c>
      <c r="G1049" t="s">
        <v>723</v>
      </c>
      <c r="H1049" t="str">
        <f>INDEX(referencias!$Q$1:$Q$34,MATCH('Registro de Frecuencias TV'!G1049,referencias!$R$1:$R$34,0),1)</f>
        <v>Caracol TV S.A.</v>
      </c>
      <c r="I1049" t="s">
        <v>290</v>
      </c>
      <c r="J1049" t="s">
        <v>8338</v>
      </c>
      <c r="K1049">
        <v>2</v>
      </c>
      <c r="L1049" t="str">
        <f t="shared" si="38"/>
        <v>MargaritaBolivarCaracol TV S.A.2</v>
      </c>
      <c r="M1049" t="str">
        <f t="shared" si="39"/>
        <v>MargaritaBolivarCaracol TV S.A.</v>
      </c>
      <c r="N1049" t="s">
        <v>2523</v>
      </c>
    </row>
    <row r="1050" spans="1:14" x14ac:dyDescent="0.25">
      <c r="A1050">
        <v>13442</v>
      </c>
      <c r="B1050" t="s">
        <v>1757</v>
      </c>
      <c r="C1050" t="s">
        <v>712</v>
      </c>
      <c r="E1050">
        <v>13</v>
      </c>
      <c r="F1050" t="s">
        <v>8337</v>
      </c>
      <c r="G1050" t="s">
        <v>420</v>
      </c>
      <c r="H1050" t="str">
        <f>INDEX(referencias!$Q$1:$Q$34,MATCH('Registro de Frecuencias TV'!G1050,referencias!$R$1:$R$34,0),1)</f>
        <v>Canal Uno</v>
      </c>
      <c r="I1050" t="s">
        <v>301</v>
      </c>
      <c r="J1050" t="s">
        <v>8338</v>
      </c>
      <c r="K1050">
        <v>13</v>
      </c>
      <c r="L1050" t="str">
        <f t="shared" si="38"/>
        <v>María La BajaBolivarCanal Uno13</v>
      </c>
      <c r="M1050" t="str">
        <f t="shared" si="39"/>
        <v>María La BajaBolivarCanal Uno</v>
      </c>
      <c r="N1050" t="s">
        <v>2525</v>
      </c>
    </row>
    <row r="1051" spans="1:14" x14ac:dyDescent="0.25">
      <c r="A1051">
        <v>13442</v>
      </c>
      <c r="B1051" t="s">
        <v>1757</v>
      </c>
      <c r="C1051" t="s">
        <v>712</v>
      </c>
      <c r="E1051">
        <v>11</v>
      </c>
      <c r="F1051" t="s">
        <v>8337</v>
      </c>
      <c r="G1051" t="s">
        <v>703</v>
      </c>
      <c r="H1051" t="str">
        <f>INDEX(referencias!$Q$1:$Q$34,MATCH('Registro de Frecuencias TV'!G1051,referencias!$R$1:$R$34,0),1)</f>
        <v>C.Institucional</v>
      </c>
      <c r="I1051" t="s">
        <v>301</v>
      </c>
      <c r="J1051" t="s">
        <v>8338</v>
      </c>
      <c r="K1051">
        <v>11</v>
      </c>
      <c r="L1051" t="str">
        <f t="shared" si="38"/>
        <v>María La BajaBolivarC.Institucional11</v>
      </c>
      <c r="M1051" t="str">
        <f t="shared" si="39"/>
        <v>María La BajaBolivarC.Institucional</v>
      </c>
      <c r="N1051" t="s">
        <v>2527</v>
      </c>
    </row>
    <row r="1052" spans="1:14" x14ac:dyDescent="0.25">
      <c r="A1052">
        <v>13442</v>
      </c>
      <c r="B1052" t="s">
        <v>1757</v>
      </c>
      <c r="C1052" t="s">
        <v>712</v>
      </c>
      <c r="E1052">
        <v>5</v>
      </c>
      <c r="F1052" t="s">
        <v>8337</v>
      </c>
      <c r="G1052" t="s">
        <v>188</v>
      </c>
      <c r="H1052" t="str">
        <f>INDEX(referencias!$Q$1:$Q$34,MATCH('Registro de Frecuencias TV'!G1052,referencias!$R$1:$R$34,0),1)</f>
        <v>Señal Colombia</v>
      </c>
      <c r="I1052" t="s">
        <v>301</v>
      </c>
      <c r="J1052" t="s">
        <v>8338</v>
      </c>
      <c r="K1052">
        <v>5</v>
      </c>
      <c r="L1052" t="str">
        <f t="shared" si="38"/>
        <v>María La BajaBolivarSeñal Colombia5</v>
      </c>
      <c r="M1052" t="str">
        <f t="shared" si="39"/>
        <v>María La BajaBolivarSeñal Colombia</v>
      </c>
      <c r="N1052" t="s">
        <v>2529</v>
      </c>
    </row>
    <row r="1053" spans="1:14" x14ac:dyDescent="0.25">
      <c r="A1053">
        <v>13442</v>
      </c>
      <c r="B1053" t="s">
        <v>1757</v>
      </c>
      <c r="C1053" t="s">
        <v>712</v>
      </c>
      <c r="E1053">
        <v>7</v>
      </c>
      <c r="F1053" t="s">
        <v>8339</v>
      </c>
      <c r="G1053" t="s">
        <v>619</v>
      </c>
      <c r="H1053" t="str">
        <f>INDEX(referencias!$Q$1:$Q$34,MATCH('Registro de Frecuencias TV'!G1053,referencias!$R$1:$R$34,0),1)</f>
        <v>Telecaribe</v>
      </c>
      <c r="I1053" t="s">
        <v>8436</v>
      </c>
      <c r="J1053" t="s">
        <v>8338</v>
      </c>
      <c r="K1053">
        <v>7</v>
      </c>
      <c r="L1053" t="str">
        <f t="shared" si="38"/>
        <v>María La BajaBolivarTelecaribe7</v>
      </c>
      <c r="M1053" t="str">
        <f t="shared" si="39"/>
        <v>María La BajaBolivarTelecaribe</v>
      </c>
      <c r="N1053" t="s">
        <v>2531</v>
      </c>
    </row>
    <row r="1054" spans="1:14" x14ac:dyDescent="0.25">
      <c r="A1054">
        <v>13442</v>
      </c>
      <c r="B1054" t="s">
        <v>1757</v>
      </c>
      <c r="C1054" t="s">
        <v>712</v>
      </c>
      <c r="E1054">
        <v>2</v>
      </c>
      <c r="F1054" t="s">
        <v>8341</v>
      </c>
      <c r="G1054" t="s">
        <v>750</v>
      </c>
      <c r="H1054" t="str">
        <f>INDEX(referencias!$Q$1:$Q$34,MATCH('Registro de Frecuencias TV'!G1054,referencias!$R$1:$R$34,0),1)</f>
        <v>RCN TV S.A.</v>
      </c>
      <c r="I1054" t="s">
        <v>301</v>
      </c>
      <c r="J1054" t="s">
        <v>8338</v>
      </c>
      <c r="K1054">
        <v>2</v>
      </c>
      <c r="L1054" t="str">
        <f t="shared" si="38"/>
        <v>María La BajaBolivarRCN TV S.A.2</v>
      </c>
      <c r="M1054" t="str">
        <f t="shared" si="39"/>
        <v>María La BajaBolivarRCN TV S.A.</v>
      </c>
      <c r="N1054" t="s">
        <v>2533</v>
      </c>
    </row>
    <row r="1055" spans="1:14" x14ac:dyDescent="0.25">
      <c r="A1055">
        <v>13442</v>
      </c>
      <c r="B1055" t="s">
        <v>1757</v>
      </c>
      <c r="C1055" t="s">
        <v>712</v>
      </c>
      <c r="E1055">
        <v>4</v>
      </c>
      <c r="F1055" t="s">
        <v>8341</v>
      </c>
      <c r="G1055" t="s">
        <v>723</v>
      </c>
      <c r="H1055" t="str">
        <f>INDEX(referencias!$Q$1:$Q$34,MATCH('Registro de Frecuencias TV'!G1055,referencias!$R$1:$R$34,0),1)</f>
        <v>Caracol TV S.A.</v>
      </c>
      <c r="I1055" t="s">
        <v>301</v>
      </c>
      <c r="J1055" t="s">
        <v>8338</v>
      </c>
      <c r="K1055">
        <v>4</v>
      </c>
      <c r="L1055" t="str">
        <f t="shared" si="38"/>
        <v>María La BajaBolivarCaracol TV S.A.4</v>
      </c>
      <c r="M1055" t="str">
        <f t="shared" si="39"/>
        <v>María La BajaBolivarCaracol TV S.A.</v>
      </c>
      <c r="N1055" t="s">
        <v>2534</v>
      </c>
    </row>
    <row r="1056" spans="1:14" x14ac:dyDescent="0.25">
      <c r="A1056">
        <v>13458</v>
      </c>
      <c r="B1056" t="s">
        <v>1818</v>
      </c>
      <c r="C1056" t="s">
        <v>712</v>
      </c>
      <c r="F1056" t="s">
        <v>8337</v>
      </c>
      <c r="G1056" t="s">
        <v>420</v>
      </c>
      <c r="H1056" t="str">
        <f>INDEX(referencias!$Q$1:$Q$34,MATCH('Registro de Frecuencias TV'!G1056,referencias!$R$1:$R$34,0),1)</f>
        <v>Canal Uno</v>
      </c>
      <c r="J1056" t="s">
        <v>8338</v>
      </c>
      <c r="K1056">
        <v>6</v>
      </c>
      <c r="L1056" t="str">
        <f t="shared" si="38"/>
        <v>MontecristoBolivarCanal Uno6</v>
      </c>
      <c r="M1056" t="str">
        <f t="shared" si="39"/>
        <v>MontecristoBolivarCanal Uno</v>
      </c>
      <c r="N1056" t="s">
        <v>2536</v>
      </c>
    </row>
    <row r="1057" spans="1:14" x14ac:dyDescent="0.25">
      <c r="A1057">
        <v>13458</v>
      </c>
      <c r="B1057" t="s">
        <v>1818</v>
      </c>
      <c r="C1057" t="s">
        <v>712</v>
      </c>
      <c r="F1057" t="s">
        <v>8337</v>
      </c>
      <c r="G1057" t="s">
        <v>703</v>
      </c>
      <c r="H1057" t="str">
        <f>INDEX(referencias!$Q$1:$Q$34,MATCH('Registro de Frecuencias TV'!G1057,referencias!$R$1:$R$34,0),1)</f>
        <v>C.Institucional</v>
      </c>
      <c r="J1057" t="s">
        <v>8338</v>
      </c>
      <c r="K1057">
        <v>4</v>
      </c>
      <c r="L1057" t="str">
        <f t="shared" si="38"/>
        <v>MontecristoBolivarC.Institucional4</v>
      </c>
      <c r="M1057" t="str">
        <f t="shared" si="39"/>
        <v>MontecristoBolivarC.Institucional</v>
      </c>
      <c r="N1057" t="s">
        <v>2538</v>
      </c>
    </row>
    <row r="1058" spans="1:14" x14ac:dyDescent="0.25">
      <c r="A1058">
        <v>13458</v>
      </c>
      <c r="B1058" t="s">
        <v>1818</v>
      </c>
      <c r="C1058" t="s">
        <v>712</v>
      </c>
      <c r="F1058" t="s">
        <v>8337</v>
      </c>
      <c r="G1058" t="s">
        <v>188</v>
      </c>
      <c r="H1058" t="str">
        <f>INDEX(referencias!$Q$1:$Q$34,MATCH('Registro de Frecuencias TV'!G1058,referencias!$R$1:$R$34,0),1)</f>
        <v>Señal Colombia</v>
      </c>
      <c r="J1058" t="s">
        <v>8338</v>
      </c>
      <c r="K1058">
        <v>10</v>
      </c>
      <c r="L1058" t="str">
        <f t="shared" si="38"/>
        <v>MontecristoBolivarSeñal Colombia10</v>
      </c>
      <c r="M1058" t="str">
        <f t="shared" si="39"/>
        <v>MontecristoBolivarSeñal Colombia</v>
      </c>
      <c r="N1058" t="s">
        <v>2540</v>
      </c>
    </row>
    <row r="1059" spans="1:14" x14ac:dyDescent="0.25">
      <c r="A1059">
        <v>13458</v>
      </c>
      <c r="B1059" t="s">
        <v>1818</v>
      </c>
      <c r="C1059" t="s">
        <v>712</v>
      </c>
      <c r="F1059" t="s">
        <v>8339</v>
      </c>
      <c r="G1059" t="s">
        <v>619</v>
      </c>
      <c r="H1059" t="str">
        <f>INDEX(referencias!$Q$1:$Q$34,MATCH('Registro de Frecuencias TV'!G1059,referencias!$R$1:$R$34,0),1)</f>
        <v>Telecaribe</v>
      </c>
      <c r="J1059" t="s">
        <v>8338</v>
      </c>
      <c r="K1059">
        <v>39</v>
      </c>
      <c r="L1059" t="str">
        <f t="shared" si="38"/>
        <v>MontecristoBolivarTelecaribe39</v>
      </c>
      <c r="M1059" t="str">
        <f t="shared" si="39"/>
        <v>MontecristoBolivarTelecaribe</v>
      </c>
      <c r="N1059" t="s">
        <v>2542</v>
      </c>
    </row>
    <row r="1060" spans="1:14" x14ac:dyDescent="0.25">
      <c r="A1060">
        <v>13458</v>
      </c>
      <c r="B1060" t="s">
        <v>1818</v>
      </c>
      <c r="C1060" t="s">
        <v>712</v>
      </c>
      <c r="F1060" t="s">
        <v>8341</v>
      </c>
      <c r="G1060" t="s">
        <v>750</v>
      </c>
      <c r="H1060" t="str">
        <f>INDEX(referencias!$Q$1:$Q$34,MATCH('Registro de Frecuencias TV'!G1060,referencias!$R$1:$R$34,0),1)</f>
        <v>RCN TV S.A.</v>
      </c>
      <c r="J1060" t="s">
        <v>8338</v>
      </c>
      <c r="K1060">
        <v>8</v>
      </c>
      <c r="L1060" t="str">
        <f t="shared" si="38"/>
        <v>MontecristoBolivarRCN TV S.A.8</v>
      </c>
      <c r="M1060" t="str">
        <f t="shared" si="39"/>
        <v>MontecristoBolivarRCN TV S.A.</v>
      </c>
      <c r="N1060" t="s">
        <v>2544</v>
      </c>
    </row>
    <row r="1061" spans="1:14" x14ac:dyDescent="0.25">
      <c r="A1061">
        <v>13458</v>
      </c>
      <c r="B1061" t="s">
        <v>1818</v>
      </c>
      <c r="C1061" t="s">
        <v>712</v>
      </c>
      <c r="F1061" t="s">
        <v>8341</v>
      </c>
      <c r="G1061" t="s">
        <v>723</v>
      </c>
      <c r="H1061" t="str">
        <f>INDEX(referencias!$Q$1:$Q$34,MATCH('Registro de Frecuencias TV'!G1061,referencias!$R$1:$R$34,0),1)</f>
        <v>Caracol TV S.A.</v>
      </c>
      <c r="J1061" t="s">
        <v>8338</v>
      </c>
      <c r="K1061">
        <v>2</v>
      </c>
      <c r="L1061" t="str">
        <f t="shared" si="38"/>
        <v>MontecristoBolivarCaracol TV S.A.2</v>
      </c>
      <c r="M1061" t="str">
        <f t="shared" si="39"/>
        <v>MontecristoBolivarCaracol TV S.A.</v>
      </c>
      <c r="N1061" t="s">
        <v>2546</v>
      </c>
    </row>
    <row r="1062" spans="1:14" x14ac:dyDescent="0.25">
      <c r="A1062">
        <v>13468</v>
      </c>
      <c r="B1062" t="s">
        <v>1810</v>
      </c>
      <c r="C1062" t="s">
        <v>712</v>
      </c>
      <c r="E1062">
        <v>6</v>
      </c>
      <c r="F1062" t="s">
        <v>8337</v>
      </c>
      <c r="G1062" t="s">
        <v>420</v>
      </c>
      <c r="H1062" t="str">
        <f>INDEX(referencias!$Q$1:$Q$34,MATCH('Registro de Frecuencias TV'!G1062,referencias!$R$1:$R$34,0),1)</f>
        <v>Canal Uno</v>
      </c>
      <c r="I1062" t="s">
        <v>290</v>
      </c>
      <c r="J1062" t="s">
        <v>8338</v>
      </c>
      <c r="K1062">
        <v>6</v>
      </c>
      <c r="L1062" t="str">
        <f t="shared" si="38"/>
        <v>MompósBolivarCanal Uno6</v>
      </c>
      <c r="M1062" t="str">
        <f t="shared" si="39"/>
        <v>MompósBolivarCanal Uno</v>
      </c>
      <c r="N1062" t="s">
        <v>2548</v>
      </c>
    </row>
    <row r="1063" spans="1:14" x14ac:dyDescent="0.25">
      <c r="A1063">
        <v>13468</v>
      </c>
      <c r="B1063" t="s">
        <v>1810</v>
      </c>
      <c r="C1063" t="s">
        <v>712</v>
      </c>
      <c r="E1063">
        <v>4</v>
      </c>
      <c r="F1063" t="s">
        <v>8337</v>
      </c>
      <c r="G1063" t="s">
        <v>703</v>
      </c>
      <c r="H1063" t="str">
        <f>INDEX(referencias!$Q$1:$Q$34,MATCH('Registro de Frecuencias TV'!G1063,referencias!$R$1:$R$34,0),1)</f>
        <v>C.Institucional</v>
      </c>
      <c r="I1063" t="s">
        <v>290</v>
      </c>
      <c r="J1063" t="s">
        <v>8338</v>
      </c>
      <c r="K1063">
        <v>4</v>
      </c>
      <c r="L1063" t="str">
        <f t="shared" si="38"/>
        <v>MompósBolivarC.Institucional4</v>
      </c>
      <c r="M1063" t="str">
        <f t="shared" si="39"/>
        <v>MompósBolivarC.Institucional</v>
      </c>
      <c r="N1063" t="s">
        <v>2550</v>
      </c>
    </row>
    <row r="1064" spans="1:14" x14ac:dyDescent="0.25">
      <c r="A1064">
        <v>13468</v>
      </c>
      <c r="B1064" t="s">
        <v>1810</v>
      </c>
      <c r="C1064" t="s">
        <v>712</v>
      </c>
      <c r="E1064">
        <v>10</v>
      </c>
      <c r="F1064" t="s">
        <v>8337</v>
      </c>
      <c r="G1064" t="s">
        <v>188</v>
      </c>
      <c r="H1064" t="str">
        <f>INDEX(referencias!$Q$1:$Q$34,MATCH('Registro de Frecuencias TV'!G1064,referencias!$R$1:$R$34,0),1)</f>
        <v>Señal Colombia</v>
      </c>
      <c r="I1064" t="s">
        <v>290</v>
      </c>
      <c r="J1064" t="s">
        <v>8338</v>
      </c>
      <c r="K1064">
        <v>10</v>
      </c>
      <c r="L1064" t="str">
        <f t="shared" si="38"/>
        <v>MompósBolivarSeñal Colombia10</v>
      </c>
      <c r="M1064" t="str">
        <f t="shared" si="39"/>
        <v>MompósBolivarSeñal Colombia</v>
      </c>
      <c r="N1064" t="s">
        <v>2552</v>
      </c>
    </row>
    <row r="1065" spans="1:14" x14ac:dyDescent="0.25">
      <c r="A1065">
        <v>13468</v>
      </c>
      <c r="B1065" t="s">
        <v>1810</v>
      </c>
      <c r="C1065" t="s">
        <v>712</v>
      </c>
      <c r="E1065">
        <v>39</v>
      </c>
      <c r="F1065" t="s">
        <v>8339</v>
      </c>
      <c r="G1065" t="s">
        <v>619</v>
      </c>
      <c r="H1065" t="str">
        <f>INDEX(referencias!$Q$1:$Q$34,MATCH('Registro de Frecuencias TV'!G1065,referencias!$R$1:$R$34,0),1)</f>
        <v>Telecaribe</v>
      </c>
      <c r="I1065" t="s">
        <v>8435</v>
      </c>
      <c r="J1065" t="s">
        <v>8338</v>
      </c>
      <c r="K1065">
        <v>39</v>
      </c>
      <c r="L1065" t="str">
        <f t="shared" si="38"/>
        <v>MompósBolivarTelecaribe39</v>
      </c>
      <c r="M1065" t="str">
        <f t="shared" si="39"/>
        <v>MompósBolivarTelecaribe</v>
      </c>
      <c r="N1065" t="s">
        <v>2554</v>
      </c>
    </row>
    <row r="1066" spans="1:14" x14ac:dyDescent="0.25">
      <c r="A1066">
        <v>13468</v>
      </c>
      <c r="B1066" t="s">
        <v>1810</v>
      </c>
      <c r="C1066" t="s">
        <v>712</v>
      </c>
      <c r="E1066">
        <v>8</v>
      </c>
      <c r="F1066" t="s">
        <v>8341</v>
      </c>
      <c r="G1066" t="s">
        <v>750</v>
      </c>
      <c r="H1066" t="str">
        <f>INDEX(referencias!$Q$1:$Q$34,MATCH('Registro de Frecuencias TV'!G1066,referencias!$R$1:$R$34,0),1)</f>
        <v>RCN TV S.A.</v>
      </c>
      <c r="I1066" t="s">
        <v>290</v>
      </c>
      <c r="J1066" t="s">
        <v>8338</v>
      </c>
      <c r="K1066">
        <v>8</v>
      </c>
      <c r="L1066" t="str">
        <f t="shared" si="38"/>
        <v>MompósBolivarRCN TV S.A.8</v>
      </c>
      <c r="M1066" t="str">
        <f t="shared" si="39"/>
        <v>MompósBolivarRCN TV S.A.</v>
      </c>
      <c r="N1066" t="s">
        <v>2555</v>
      </c>
    </row>
    <row r="1067" spans="1:14" x14ac:dyDescent="0.25">
      <c r="A1067">
        <v>13468</v>
      </c>
      <c r="B1067" t="s">
        <v>1810</v>
      </c>
      <c r="C1067" t="s">
        <v>712</v>
      </c>
      <c r="E1067">
        <v>2</v>
      </c>
      <c r="F1067" t="s">
        <v>8341</v>
      </c>
      <c r="G1067" t="s">
        <v>723</v>
      </c>
      <c r="H1067" t="str">
        <f>INDEX(referencias!$Q$1:$Q$34,MATCH('Registro de Frecuencias TV'!G1067,referencias!$R$1:$R$34,0),1)</f>
        <v>Caracol TV S.A.</v>
      </c>
      <c r="I1067" t="s">
        <v>290</v>
      </c>
      <c r="J1067" t="s">
        <v>8338</v>
      </c>
      <c r="K1067">
        <v>2</v>
      </c>
      <c r="L1067" t="str">
        <f t="shared" si="38"/>
        <v>MompósBolivarCaracol TV S.A.2</v>
      </c>
      <c r="M1067" t="str">
        <f t="shared" si="39"/>
        <v>MompósBolivarCaracol TV S.A.</v>
      </c>
      <c r="N1067" t="s">
        <v>2556</v>
      </c>
    </row>
    <row r="1068" spans="1:14" x14ac:dyDescent="0.25">
      <c r="A1068">
        <v>13473</v>
      </c>
      <c r="B1068" t="s">
        <v>1828</v>
      </c>
      <c r="C1068" t="s">
        <v>712</v>
      </c>
      <c r="E1068">
        <v>6</v>
      </c>
      <c r="F1068" t="s">
        <v>8337</v>
      </c>
      <c r="G1068" t="s">
        <v>420</v>
      </c>
      <c r="H1068" t="str">
        <f>INDEX(referencias!$Q$1:$Q$34,MATCH('Registro de Frecuencias TV'!G1068,referencias!$R$1:$R$34,0),1)</f>
        <v>Canal Uno</v>
      </c>
      <c r="I1068" t="s">
        <v>290</v>
      </c>
      <c r="J1068" t="s">
        <v>8338</v>
      </c>
      <c r="K1068">
        <v>6</v>
      </c>
      <c r="L1068" t="str">
        <f t="shared" si="38"/>
        <v>MoralesBolivarCanal Uno6</v>
      </c>
      <c r="M1068" t="str">
        <f t="shared" si="39"/>
        <v>MoralesBolivarCanal Uno</v>
      </c>
      <c r="N1068" t="s">
        <v>2558</v>
      </c>
    </row>
    <row r="1069" spans="1:14" x14ac:dyDescent="0.25">
      <c r="A1069">
        <v>13473</v>
      </c>
      <c r="B1069" t="s">
        <v>1828</v>
      </c>
      <c r="C1069" t="s">
        <v>712</v>
      </c>
      <c r="E1069">
        <v>4</v>
      </c>
      <c r="F1069" t="s">
        <v>8337</v>
      </c>
      <c r="G1069" t="s">
        <v>703</v>
      </c>
      <c r="H1069" t="str">
        <f>INDEX(referencias!$Q$1:$Q$34,MATCH('Registro de Frecuencias TV'!G1069,referencias!$R$1:$R$34,0),1)</f>
        <v>C.Institucional</v>
      </c>
      <c r="I1069" t="s">
        <v>290</v>
      </c>
      <c r="J1069" t="s">
        <v>8338</v>
      </c>
      <c r="K1069">
        <v>4</v>
      </c>
      <c r="L1069" t="str">
        <f t="shared" si="38"/>
        <v>MoralesBolivarC.Institucional4</v>
      </c>
      <c r="M1069" t="str">
        <f t="shared" si="39"/>
        <v>MoralesBolivarC.Institucional</v>
      </c>
      <c r="N1069" t="s">
        <v>2559</v>
      </c>
    </row>
    <row r="1070" spans="1:14" x14ac:dyDescent="0.25">
      <c r="A1070">
        <v>13473</v>
      </c>
      <c r="B1070" t="s">
        <v>1828</v>
      </c>
      <c r="C1070" t="s">
        <v>712</v>
      </c>
      <c r="E1070">
        <v>10</v>
      </c>
      <c r="F1070" t="s">
        <v>8337</v>
      </c>
      <c r="G1070" t="s">
        <v>188</v>
      </c>
      <c r="H1070" t="str">
        <f>INDEX(referencias!$Q$1:$Q$34,MATCH('Registro de Frecuencias TV'!G1070,referencias!$R$1:$R$34,0),1)</f>
        <v>Señal Colombia</v>
      </c>
      <c r="I1070" t="s">
        <v>290</v>
      </c>
      <c r="J1070" t="s">
        <v>8338</v>
      </c>
      <c r="K1070">
        <v>10</v>
      </c>
      <c r="L1070" t="str">
        <f t="shared" si="38"/>
        <v>MoralesBolivarSeñal Colombia10</v>
      </c>
      <c r="M1070" t="str">
        <f t="shared" si="39"/>
        <v>MoralesBolivarSeñal Colombia</v>
      </c>
      <c r="N1070" t="s">
        <v>2561</v>
      </c>
    </row>
    <row r="1071" spans="1:14" x14ac:dyDescent="0.25">
      <c r="A1071">
        <v>13473</v>
      </c>
      <c r="B1071" t="s">
        <v>1828</v>
      </c>
      <c r="C1071" t="s">
        <v>712</v>
      </c>
      <c r="E1071">
        <v>39</v>
      </c>
      <c r="F1071" t="s">
        <v>8339</v>
      </c>
      <c r="G1071" t="s">
        <v>619</v>
      </c>
      <c r="H1071" t="str">
        <f>INDEX(referencias!$Q$1:$Q$34,MATCH('Registro de Frecuencias TV'!G1071,referencias!$R$1:$R$34,0),1)</f>
        <v>Telecaribe</v>
      </c>
      <c r="I1071" t="s">
        <v>8435</v>
      </c>
      <c r="J1071" t="s">
        <v>8338</v>
      </c>
      <c r="K1071">
        <v>39</v>
      </c>
      <c r="L1071" t="str">
        <f t="shared" si="38"/>
        <v>MoralesBolivarTelecaribe39</v>
      </c>
      <c r="M1071" t="str">
        <f t="shared" si="39"/>
        <v>MoralesBolivarTelecaribe</v>
      </c>
      <c r="N1071" t="s">
        <v>2563</v>
      </c>
    </row>
    <row r="1072" spans="1:14" x14ac:dyDescent="0.25">
      <c r="A1072">
        <v>13473</v>
      </c>
      <c r="B1072" t="s">
        <v>1828</v>
      </c>
      <c r="C1072" t="s">
        <v>712</v>
      </c>
      <c r="E1072">
        <v>8</v>
      </c>
      <c r="F1072" t="s">
        <v>8341</v>
      </c>
      <c r="G1072" t="s">
        <v>750</v>
      </c>
      <c r="H1072" t="str">
        <f>INDEX(referencias!$Q$1:$Q$34,MATCH('Registro de Frecuencias TV'!G1072,referencias!$R$1:$R$34,0),1)</f>
        <v>RCN TV S.A.</v>
      </c>
      <c r="I1072" t="s">
        <v>290</v>
      </c>
      <c r="J1072" t="s">
        <v>8338</v>
      </c>
      <c r="K1072">
        <v>8</v>
      </c>
      <c r="L1072" t="str">
        <f t="shared" si="38"/>
        <v>MoralesBolivarRCN TV S.A.8</v>
      </c>
      <c r="M1072" t="str">
        <f t="shared" si="39"/>
        <v>MoralesBolivarRCN TV S.A.</v>
      </c>
      <c r="N1072" t="s">
        <v>2565</v>
      </c>
    </row>
    <row r="1073" spans="1:14" x14ac:dyDescent="0.25">
      <c r="A1073">
        <v>13473</v>
      </c>
      <c r="B1073" t="s">
        <v>1828</v>
      </c>
      <c r="C1073" t="s">
        <v>712</v>
      </c>
      <c r="E1073">
        <v>2</v>
      </c>
      <c r="F1073" t="s">
        <v>8341</v>
      </c>
      <c r="G1073" t="s">
        <v>723</v>
      </c>
      <c r="H1073" t="str">
        <f>INDEX(referencias!$Q$1:$Q$34,MATCH('Registro de Frecuencias TV'!G1073,referencias!$R$1:$R$34,0),1)</f>
        <v>Caracol TV S.A.</v>
      </c>
      <c r="I1073" t="s">
        <v>290</v>
      </c>
      <c r="J1073" t="s">
        <v>8338</v>
      </c>
      <c r="K1073">
        <v>2</v>
      </c>
      <c r="L1073" t="str">
        <f t="shared" si="38"/>
        <v>MoralesBolivarCaracol TV S.A.2</v>
      </c>
      <c r="M1073" t="str">
        <f t="shared" si="39"/>
        <v>MoralesBolivarCaracol TV S.A.</v>
      </c>
      <c r="N1073" t="s">
        <v>2567</v>
      </c>
    </row>
    <row r="1074" spans="1:14" x14ac:dyDescent="0.25">
      <c r="A1074">
        <v>13549</v>
      </c>
      <c r="B1074" t="s">
        <v>2003</v>
      </c>
      <c r="C1074" t="s">
        <v>712</v>
      </c>
      <c r="E1074">
        <v>6</v>
      </c>
      <c r="F1074" t="s">
        <v>8337</v>
      </c>
      <c r="G1074" t="s">
        <v>420</v>
      </c>
      <c r="H1074" t="str">
        <f>INDEX(referencias!$Q$1:$Q$34,MATCH('Registro de Frecuencias TV'!G1074,referencias!$R$1:$R$34,0),1)</f>
        <v>Canal Uno</v>
      </c>
      <c r="I1074" t="s">
        <v>290</v>
      </c>
      <c r="J1074" t="s">
        <v>8338</v>
      </c>
      <c r="K1074">
        <v>6</v>
      </c>
      <c r="L1074" t="str">
        <f t="shared" si="38"/>
        <v>PinillosBolivarCanal Uno6</v>
      </c>
      <c r="M1074" t="str">
        <f t="shared" si="39"/>
        <v>PinillosBolivarCanal Uno</v>
      </c>
      <c r="N1074" t="s">
        <v>2569</v>
      </c>
    </row>
    <row r="1075" spans="1:14" x14ac:dyDescent="0.25">
      <c r="A1075">
        <v>13549</v>
      </c>
      <c r="B1075" t="s">
        <v>2003</v>
      </c>
      <c r="C1075" t="s">
        <v>712</v>
      </c>
      <c r="E1075">
        <v>4</v>
      </c>
      <c r="F1075" t="s">
        <v>8337</v>
      </c>
      <c r="G1075" t="s">
        <v>703</v>
      </c>
      <c r="H1075" t="str">
        <f>INDEX(referencias!$Q$1:$Q$34,MATCH('Registro de Frecuencias TV'!G1075,referencias!$R$1:$R$34,0),1)</f>
        <v>C.Institucional</v>
      </c>
      <c r="I1075" t="s">
        <v>290</v>
      </c>
      <c r="J1075" t="s">
        <v>8338</v>
      </c>
      <c r="K1075">
        <v>4</v>
      </c>
      <c r="L1075" t="str">
        <f t="shared" si="38"/>
        <v>PinillosBolivarC.Institucional4</v>
      </c>
      <c r="M1075" t="str">
        <f t="shared" si="39"/>
        <v>PinillosBolivarC.Institucional</v>
      </c>
      <c r="N1075" t="s">
        <v>2571</v>
      </c>
    </row>
    <row r="1076" spans="1:14" x14ac:dyDescent="0.25">
      <c r="A1076">
        <v>13549</v>
      </c>
      <c r="B1076" t="s">
        <v>2003</v>
      </c>
      <c r="C1076" t="s">
        <v>712</v>
      </c>
      <c r="E1076">
        <v>10</v>
      </c>
      <c r="F1076" t="s">
        <v>8337</v>
      </c>
      <c r="G1076" t="s">
        <v>188</v>
      </c>
      <c r="H1076" t="str">
        <f>INDEX(referencias!$Q$1:$Q$34,MATCH('Registro de Frecuencias TV'!G1076,referencias!$R$1:$R$34,0),1)</f>
        <v>Señal Colombia</v>
      </c>
      <c r="I1076" t="s">
        <v>290</v>
      </c>
      <c r="J1076" t="s">
        <v>8338</v>
      </c>
      <c r="K1076">
        <v>10</v>
      </c>
      <c r="L1076" t="str">
        <f t="shared" si="38"/>
        <v>PinillosBolivarSeñal Colombia10</v>
      </c>
      <c r="M1076" t="str">
        <f t="shared" si="39"/>
        <v>PinillosBolivarSeñal Colombia</v>
      </c>
      <c r="N1076" t="s">
        <v>2573</v>
      </c>
    </row>
    <row r="1077" spans="1:14" x14ac:dyDescent="0.25">
      <c r="A1077">
        <v>13549</v>
      </c>
      <c r="B1077" t="s">
        <v>2003</v>
      </c>
      <c r="C1077" t="s">
        <v>712</v>
      </c>
      <c r="E1077">
        <v>39</v>
      </c>
      <c r="F1077" t="s">
        <v>8339</v>
      </c>
      <c r="G1077" t="s">
        <v>619</v>
      </c>
      <c r="H1077" t="str">
        <f>INDEX(referencias!$Q$1:$Q$34,MATCH('Registro de Frecuencias TV'!G1077,referencias!$R$1:$R$34,0),1)</f>
        <v>Telecaribe</v>
      </c>
      <c r="I1077" t="s">
        <v>8435</v>
      </c>
      <c r="J1077" t="s">
        <v>8338</v>
      </c>
      <c r="K1077">
        <v>39</v>
      </c>
      <c r="L1077" t="str">
        <f t="shared" si="38"/>
        <v>PinillosBolivarTelecaribe39</v>
      </c>
      <c r="M1077" t="str">
        <f t="shared" si="39"/>
        <v>PinillosBolivarTelecaribe</v>
      </c>
      <c r="N1077" t="s">
        <v>2575</v>
      </c>
    </row>
    <row r="1078" spans="1:14" x14ac:dyDescent="0.25">
      <c r="A1078">
        <v>13549</v>
      </c>
      <c r="B1078" t="s">
        <v>2003</v>
      </c>
      <c r="C1078" t="s">
        <v>712</v>
      </c>
      <c r="E1078">
        <v>8</v>
      </c>
      <c r="F1078" t="s">
        <v>8341</v>
      </c>
      <c r="G1078" t="s">
        <v>750</v>
      </c>
      <c r="H1078" t="str">
        <f>INDEX(referencias!$Q$1:$Q$34,MATCH('Registro de Frecuencias TV'!G1078,referencias!$R$1:$R$34,0),1)</f>
        <v>RCN TV S.A.</v>
      </c>
      <c r="I1078" t="s">
        <v>290</v>
      </c>
      <c r="J1078" t="s">
        <v>8338</v>
      </c>
      <c r="K1078">
        <v>8</v>
      </c>
      <c r="L1078" t="str">
        <f t="shared" si="38"/>
        <v>PinillosBolivarRCN TV S.A.8</v>
      </c>
      <c r="M1078" t="str">
        <f t="shared" si="39"/>
        <v>PinillosBolivarRCN TV S.A.</v>
      </c>
      <c r="N1078" t="s">
        <v>2577</v>
      </c>
    </row>
    <row r="1079" spans="1:14" x14ac:dyDescent="0.25">
      <c r="A1079">
        <v>13549</v>
      </c>
      <c r="B1079" t="s">
        <v>2003</v>
      </c>
      <c r="C1079" t="s">
        <v>712</v>
      </c>
      <c r="E1079">
        <v>2</v>
      </c>
      <c r="F1079" t="s">
        <v>8341</v>
      </c>
      <c r="G1079" t="s">
        <v>723</v>
      </c>
      <c r="H1079" t="str">
        <f>INDEX(referencias!$Q$1:$Q$34,MATCH('Registro de Frecuencias TV'!G1079,referencias!$R$1:$R$34,0),1)</f>
        <v>Caracol TV S.A.</v>
      </c>
      <c r="I1079" t="s">
        <v>290</v>
      </c>
      <c r="J1079" t="s">
        <v>8338</v>
      </c>
      <c r="K1079">
        <v>2</v>
      </c>
      <c r="L1079" t="str">
        <f t="shared" si="38"/>
        <v>PinillosBolivarCaracol TV S.A.2</v>
      </c>
      <c r="M1079" t="str">
        <f t="shared" si="39"/>
        <v>PinillosBolivarCaracol TV S.A.</v>
      </c>
      <c r="N1079" t="s">
        <v>2579</v>
      </c>
    </row>
    <row r="1080" spans="1:14" x14ac:dyDescent="0.25">
      <c r="A1080">
        <v>13580</v>
      </c>
      <c r="B1080" t="s">
        <v>2124</v>
      </c>
      <c r="C1080" t="s">
        <v>712</v>
      </c>
      <c r="E1080">
        <v>6</v>
      </c>
      <c r="F1080" t="s">
        <v>8337</v>
      </c>
      <c r="G1080" t="s">
        <v>420</v>
      </c>
      <c r="H1080" t="str">
        <f>INDEX(referencias!$Q$1:$Q$34,MATCH('Registro de Frecuencias TV'!G1080,referencias!$R$1:$R$34,0),1)</f>
        <v>Canal Uno</v>
      </c>
      <c r="I1080" t="s">
        <v>290</v>
      </c>
      <c r="J1080" t="s">
        <v>8338</v>
      </c>
      <c r="K1080">
        <v>6</v>
      </c>
      <c r="L1080" t="str">
        <f t="shared" si="38"/>
        <v>RegidorBolivarCanal Uno6</v>
      </c>
      <c r="M1080" t="str">
        <f t="shared" si="39"/>
        <v>RegidorBolivarCanal Uno</v>
      </c>
      <c r="N1080" t="s">
        <v>2581</v>
      </c>
    </row>
    <row r="1081" spans="1:14" x14ac:dyDescent="0.25">
      <c r="A1081">
        <v>13580</v>
      </c>
      <c r="B1081" t="s">
        <v>2124</v>
      </c>
      <c r="C1081" t="s">
        <v>712</v>
      </c>
      <c r="E1081">
        <v>4</v>
      </c>
      <c r="F1081" t="s">
        <v>8337</v>
      </c>
      <c r="G1081" t="s">
        <v>703</v>
      </c>
      <c r="H1081" t="str">
        <f>INDEX(referencias!$Q$1:$Q$34,MATCH('Registro de Frecuencias TV'!G1081,referencias!$R$1:$R$34,0),1)</f>
        <v>C.Institucional</v>
      </c>
      <c r="I1081" t="s">
        <v>290</v>
      </c>
      <c r="J1081" t="s">
        <v>8338</v>
      </c>
      <c r="K1081">
        <v>4</v>
      </c>
      <c r="L1081" t="str">
        <f t="shared" si="38"/>
        <v>RegidorBolivarC.Institucional4</v>
      </c>
      <c r="M1081" t="str">
        <f t="shared" si="39"/>
        <v>RegidorBolivarC.Institucional</v>
      </c>
      <c r="N1081" t="s">
        <v>2583</v>
      </c>
    </row>
    <row r="1082" spans="1:14" x14ac:dyDescent="0.25">
      <c r="A1082">
        <v>13580</v>
      </c>
      <c r="B1082" t="s">
        <v>2124</v>
      </c>
      <c r="C1082" t="s">
        <v>712</v>
      </c>
      <c r="E1082">
        <v>10</v>
      </c>
      <c r="F1082" t="s">
        <v>8337</v>
      </c>
      <c r="G1082" t="s">
        <v>188</v>
      </c>
      <c r="H1082" t="str">
        <f>INDEX(referencias!$Q$1:$Q$34,MATCH('Registro de Frecuencias TV'!G1082,referencias!$R$1:$R$34,0),1)</f>
        <v>Señal Colombia</v>
      </c>
      <c r="I1082" t="s">
        <v>290</v>
      </c>
      <c r="J1082" t="s">
        <v>8338</v>
      </c>
      <c r="K1082">
        <v>10</v>
      </c>
      <c r="L1082" t="str">
        <f t="shared" si="38"/>
        <v>RegidorBolivarSeñal Colombia10</v>
      </c>
      <c r="M1082" t="str">
        <f t="shared" si="39"/>
        <v>RegidorBolivarSeñal Colombia</v>
      </c>
      <c r="N1082" t="s">
        <v>2585</v>
      </c>
    </row>
    <row r="1083" spans="1:14" x14ac:dyDescent="0.25">
      <c r="A1083">
        <v>13580</v>
      </c>
      <c r="B1083" t="s">
        <v>2124</v>
      </c>
      <c r="C1083" t="s">
        <v>712</v>
      </c>
      <c r="E1083">
        <v>39</v>
      </c>
      <c r="F1083" t="s">
        <v>8339</v>
      </c>
      <c r="G1083" t="s">
        <v>619</v>
      </c>
      <c r="H1083" t="str">
        <f>INDEX(referencias!$Q$1:$Q$34,MATCH('Registro de Frecuencias TV'!G1083,referencias!$R$1:$R$34,0),1)</f>
        <v>Telecaribe</v>
      </c>
      <c r="I1083" t="s">
        <v>8435</v>
      </c>
      <c r="J1083" t="s">
        <v>8338</v>
      </c>
      <c r="K1083">
        <v>39</v>
      </c>
      <c r="L1083" t="str">
        <f t="shared" si="38"/>
        <v>RegidorBolivarTelecaribe39</v>
      </c>
      <c r="M1083" t="str">
        <f t="shared" si="39"/>
        <v>RegidorBolivarTelecaribe</v>
      </c>
      <c r="N1083" t="s">
        <v>2586</v>
      </c>
    </row>
    <row r="1084" spans="1:14" x14ac:dyDescent="0.25">
      <c r="A1084">
        <v>13580</v>
      </c>
      <c r="B1084" t="s">
        <v>2124</v>
      </c>
      <c r="C1084" t="s">
        <v>712</v>
      </c>
      <c r="F1084" t="s">
        <v>8341</v>
      </c>
      <c r="G1084" t="s">
        <v>750</v>
      </c>
      <c r="H1084" t="str">
        <f>INDEX(referencias!$Q$1:$Q$34,MATCH('Registro de Frecuencias TV'!G1084,referencias!$R$1:$R$34,0),1)</f>
        <v>RCN TV S.A.</v>
      </c>
      <c r="J1084" t="s">
        <v>8338</v>
      </c>
      <c r="K1084">
        <v>8</v>
      </c>
      <c r="L1084" t="str">
        <f t="shared" si="38"/>
        <v>RegidorBolivarRCN TV S.A.8</v>
      </c>
      <c r="M1084" t="str">
        <f t="shared" si="39"/>
        <v>RegidorBolivarRCN TV S.A.</v>
      </c>
      <c r="N1084" t="s">
        <v>2588</v>
      </c>
    </row>
    <row r="1085" spans="1:14" x14ac:dyDescent="0.25">
      <c r="A1085">
        <v>13580</v>
      </c>
      <c r="B1085" t="s">
        <v>2124</v>
      </c>
      <c r="C1085" t="s">
        <v>712</v>
      </c>
      <c r="F1085" t="s">
        <v>8341</v>
      </c>
      <c r="G1085" t="s">
        <v>723</v>
      </c>
      <c r="H1085" t="str">
        <f>INDEX(referencias!$Q$1:$Q$34,MATCH('Registro de Frecuencias TV'!G1085,referencias!$R$1:$R$34,0),1)</f>
        <v>Caracol TV S.A.</v>
      </c>
      <c r="J1085" t="s">
        <v>8338</v>
      </c>
      <c r="K1085">
        <v>2</v>
      </c>
      <c r="L1085" t="str">
        <f t="shared" si="38"/>
        <v>RegidorBolivarCaracol TV S.A.2</v>
      </c>
      <c r="M1085" t="str">
        <f t="shared" si="39"/>
        <v>RegidorBolivarCaracol TV S.A.</v>
      </c>
      <c r="N1085" t="s">
        <v>2590</v>
      </c>
    </row>
    <row r="1086" spans="1:14" x14ac:dyDescent="0.25">
      <c r="A1086">
        <v>13600</v>
      </c>
      <c r="B1086" t="s">
        <v>2144</v>
      </c>
      <c r="C1086" t="s">
        <v>712</v>
      </c>
      <c r="E1086">
        <v>6</v>
      </c>
      <c r="F1086" t="s">
        <v>8337</v>
      </c>
      <c r="G1086" t="s">
        <v>420</v>
      </c>
      <c r="H1086" t="str">
        <f>INDEX(referencias!$Q$1:$Q$34,MATCH('Registro de Frecuencias TV'!G1086,referencias!$R$1:$R$34,0),1)</f>
        <v>Canal Uno</v>
      </c>
      <c r="I1086" t="s">
        <v>290</v>
      </c>
      <c r="J1086" t="s">
        <v>8338</v>
      </c>
      <c r="K1086">
        <v>6</v>
      </c>
      <c r="L1086" t="str">
        <f t="shared" si="38"/>
        <v>Río ViejoBolivarCanal Uno6</v>
      </c>
      <c r="M1086" t="str">
        <f t="shared" si="39"/>
        <v>Río ViejoBolivarCanal Uno</v>
      </c>
      <c r="N1086" t="s">
        <v>2592</v>
      </c>
    </row>
    <row r="1087" spans="1:14" x14ac:dyDescent="0.25">
      <c r="A1087">
        <v>13600</v>
      </c>
      <c r="B1087" t="s">
        <v>2144</v>
      </c>
      <c r="C1087" t="s">
        <v>712</v>
      </c>
      <c r="E1087">
        <v>4</v>
      </c>
      <c r="F1087" t="s">
        <v>8337</v>
      </c>
      <c r="G1087" t="s">
        <v>703</v>
      </c>
      <c r="H1087" t="str">
        <f>INDEX(referencias!$Q$1:$Q$34,MATCH('Registro de Frecuencias TV'!G1087,referencias!$R$1:$R$34,0),1)</f>
        <v>C.Institucional</v>
      </c>
      <c r="I1087" t="s">
        <v>290</v>
      </c>
      <c r="J1087" t="s">
        <v>8338</v>
      </c>
      <c r="K1087">
        <v>4</v>
      </c>
      <c r="L1087" t="str">
        <f t="shared" si="38"/>
        <v>Río ViejoBolivarC.Institucional4</v>
      </c>
      <c r="M1087" t="str">
        <f t="shared" si="39"/>
        <v>Río ViejoBolivarC.Institucional</v>
      </c>
      <c r="N1087" t="s">
        <v>2594</v>
      </c>
    </row>
    <row r="1088" spans="1:14" x14ac:dyDescent="0.25">
      <c r="A1088">
        <v>13600</v>
      </c>
      <c r="B1088" t="s">
        <v>2144</v>
      </c>
      <c r="C1088" t="s">
        <v>712</v>
      </c>
      <c r="E1088">
        <v>10</v>
      </c>
      <c r="F1088" t="s">
        <v>8337</v>
      </c>
      <c r="G1088" t="s">
        <v>188</v>
      </c>
      <c r="H1088" t="str">
        <f>INDEX(referencias!$Q$1:$Q$34,MATCH('Registro de Frecuencias TV'!G1088,referencias!$R$1:$R$34,0),1)</f>
        <v>Señal Colombia</v>
      </c>
      <c r="I1088" t="s">
        <v>290</v>
      </c>
      <c r="J1088" t="s">
        <v>8338</v>
      </c>
      <c r="K1088">
        <v>10</v>
      </c>
      <c r="L1088" t="str">
        <f t="shared" si="38"/>
        <v>Río ViejoBolivarSeñal Colombia10</v>
      </c>
      <c r="M1088" t="str">
        <f t="shared" si="39"/>
        <v>Río ViejoBolivarSeñal Colombia</v>
      </c>
      <c r="N1088" t="s">
        <v>2596</v>
      </c>
    </row>
    <row r="1089" spans="1:14" x14ac:dyDescent="0.25">
      <c r="A1089">
        <v>13600</v>
      </c>
      <c r="B1089" t="s">
        <v>2144</v>
      </c>
      <c r="C1089" t="s">
        <v>712</v>
      </c>
      <c r="E1089">
        <v>39</v>
      </c>
      <c r="F1089" t="s">
        <v>8339</v>
      </c>
      <c r="G1089" t="s">
        <v>619</v>
      </c>
      <c r="H1089" t="str">
        <f>INDEX(referencias!$Q$1:$Q$34,MATCH('Registro de Frecuencias TV'!G1089,referencias!$R$1:$R$34,0),1)</f>
        <v>Telecaribe</v>
      </c>
      <c r="I1089" t="s">
        <v>8435</v>
      </c>
      <c r="J1089" t="s">
        <v>8338</v>
      </c>
      <c r="K1089">
        <v>39</v>
      </c>
      <c r="L1089" t="str">
        <f t="shared" si="38"/>
        <v>Río ViejoBolivarTelecaribe39</v>
      </c>
      <c r="M1089" t="str">
        <f t="shared" si="39"/>
        <v>Río ViejoBolivarTelecaribe</v>
      </c>
      <c r="N1089" t="s">
        <v>2598</v>
      </c>
    </row>
    <row r="1090" spans="1:14" x14ac:dyDescent="0.25">
      <c r="A1090">
        <v>13600</v>
      </c>
      <c r="B1090" t="s">
        <v>2144</v>
      </c>
      <c r="C1090" t="s">
        <v>712</v>
      </c>
      <c r="E1090">
        <v>8</v>
      </c>
      <c r="F1090" t="s">
        <v>8341</v>
      </c>
      <c r="G1090" t="s">
        <v>750</v>
      </c>
      <c r="H1090" t="str">
        <f>INDEX(referencias!$Q$1:$Q$34,MATCH('Registro de Frecuencias TV'!G1090,referencias!$R$1:$R$34,0),1)</f>
        <v>RCN TV S.A.</v>
      </c>
      <c r="I1090" t="s">
        <v>290</v>
      </c>
      <c r="J1090" t="s">
        <v>8338</v>
      </c>
      <c r="K1090">
        <v>8</v>
      </c>
      <c r="L1090" t="str">
        <f t="shared" si="38"/>
        <v>Río ViejoBolivarRCN TV S.A.8</v>
      </c>
      <c r="M1090" t="str">
        <f t="shared" si="39"/>
        <v>Río ViejoBolivarRCN TV S.A.</v>
      </c>
      <c r="N1090" t="s">
        <v>2600</v>
      </c>
    </row>
    <row r="1091" spans="1:14" x14ac:dyDescent="0.25">
      <c r="A1091">
        <v>13600</v>
      </c>
      <c r="B1091" t="s">
        <v>2144</v>
      </c>
      <c r="C1091" t="s">
        <v>712</v>
      </c>
      <c r="E1091">
        <v>2</v>
      </c>
      <c r="F1091" t="s">
        <v>8341</v>
      </c>
      <c r="G1091" t="s">
        <v>723</v>
      </c>
      <c r="H1091" t="str">
        <f>INDEX(referencias!$Q$1:$Q$34,MATCH('Registro de Frecuencias TV'!G1091,referencias!$R$1:$R$34,0),1)</f>
        <v>Caracol TV S.A.</v>
      </c>
      <c r="I1091" t="s">
        <v>290</v>
      </c>
      <c r="J1091" t="s">
        <v>8338</v>
      </c>
      <c r="K1091">
        <v>2</v>
      </c>
      <c r="L1091" t="str">
        <f t="shared" ref="L1091:L1154" si="40">_xlfn.CONCAT(TRIM(B1091),TRIM(C1091),TRIM(H1091),TRIM(K1091))</f>
        <v>Río ViejoBolivarCaracol TV S.A.2</v>
      </c>
      <c r="M1091" t="str">
        <f t="shared" ref="M1091:M1154" si="41">_xlfn.CONCAT(TRIM(B1091),TRIM(C1091),TRIM(H1091))</f>
        <v>Río ViejoBolivarCaracol TV S.A.</v>
      </c>
      <c r="N1091" t="s">
        <v>2602</v>
      </c>
    </row>
    <row r="1092" spans="1:14" x14ac:dyDescent="0.25">
      <c r="A1092">
        <v>13620</v>
      </c>
      <c r="B1092" t="s">
        <v>2237</v>
      </c>
      <c r="C1092" t="s">
        <v>712</v>
      </c>
      <c r="E1092">
        <v>13</v>
      </c>
      <c r="F1092" t="s">
        <v>8337</v>
      </c>
      <c r="G1092" t="s">
        <v>420</v>
      </c>
      <c r="H1092" t="str">
        <f>INDEX(referencias!$Q$1:$Q$34,MATCH('Registro de Frecuencias TV'!G1092,referencias!$R$1:$R$34,0),1)</f>
        <v>Canal Uno</v>
      </c>
      <c r="I1092" t="s">
        <v>235</v>
      </c>
      <c r="J1092" t="s">
        <v>8338</v>
      </c>
      <c r="K1092">
        <v>13</v>
      </c>
      <c r="L1092" t="str">
        <f t="shared" si="40"/>
        <v>San CristóbalBolivarCanal Uno13</v>
      </c>
      <c r="M1092" t="str">
        <f t="shared" si="41"/>
        <v>San CristóbalBolivarCanal Uno</v>
      </c>
      <c r="N1092" t="s">
        <v>2604</v>
      </c>
    </row>
    <row r="1093" spans="1:14" x14ac:dyDescent="0.25">
      <c r="A1093">
        <v>13620</v>
      </c>
      <c r="B1093" t="s">
        <v>2237</v>
      </c>
      <c r="C1093" t="s">
        <v>712</v>
      </c>
      <c r="E1093">
        <v>11</v>
      </c>
      <c r="F1093" t="s">
        <v>8337</v>
      </c>
      <c r="G1093" t="s">
        <v>703</v>
      </c>
      <c r="H1093" t="str">
        <f>INDEX(referencias!$Q$1:$Q$34,MATCH('Registro de Frecuencias TV'!G1093,referencias!$R$1:$R$34,0),1)</f>
        <v>C.Institucional</v>
      </c>
      <c r="I1093" t="s">
        <v>235</v>
      </c>
      <c r="J1093" t="s">
        <v>8338</v>
      </c>
      <c r="K1093">
        <v>11</v>
      </c>
      <c r="L1093" t="str">
        <f t="shared" si="40"/>
        <v>San CristóbalBolivarC.Institucional11</v>
      </c>
      <c r="M1093" t="str">
        <f t="shared" si="41"/>
        <v>San CristóbalBolivarC.Institucional</v>
      </c>
      <c r="N1093" t="s">
        <v>2606</v>
      </c>
    </row>
    <row r="1094" spans="1:14" x14ac:dyDescent="0.25">
      <c r="A1094">
        <v>13620</v>
      </c>
      <c r="B1094" t="s">
        <v>2237</v>
      </c>
      <c r="C1094" t="s">
        <v>712</v>
      </c>
      <c r="E1094">
        <v>5</v>
      </c>
      <c r="F1094" t="s">
        <v>8337</v>
      </c>
      <c r="G1094" t="s">
        <v>188</v>
      </c>
      <c r="H1094" t="str">
        <f>INDEX(referencias!$Q$1:$Q$34,MATCH('Registro de Frecuencias TV'!G1094,referencias!$R$1:$R$34,0),1)</f>
        <v>Señal Colombia</v>
      </c>
      <c r="I1094" t="s">
        <v>235</v>
      </c>
      <c r="J1094" t="s">
        <v>8338</v>
      </c>
      <c r="K1094">
        <v>5</v>
      </c>
      <c r="L1094" t="str">
        <f t="shared" si="40"/>
        <v>San CristóbalBolivarSeñal Colombia5</v>
      </c>
      <c r="M1094" t="str">
        <f t="shared" si="41"/>
        <v>San CristóbalBolivarSeñal Colombia</v>
      </c>
      <c r="N1094" t="s">
        <v>2608</v>
      </c>
    </row>
    <row r="1095" spans="1:14" x14ac:dyDescent="0.25">
      <c r="A1095">
        <v>13620</v>
      </c>
      <c r="B1095" t="s">
        <v>2237</v>
      </c>
      <c r="C1095" t="s">
        <v>712</v>
      </c>
      <c r="E1095">
        <v>7</v>
      </c>
      <c r="F1095" t="s">
        <v>8339</v>
      </c>
      <c r="G1095" t="s">
        <v>619</v>
      </c>
      <c r="H1095" t="str">
        <f>INDEX(referencias!$Q$1:$Q$34,MATCH('Registro de Frecuencias TV'!G1095,referencias!$R$1:$R$34,0),1)</f>
        <v>Telecaribe</v>
      </c>
      <c r="I1095" t="s">
        <v>8436</v>
      </c>
      <c r="J1095" t="s">
        <v>8338</v>
      </c>
      <c r="K1095">
        <v>7</v>
      </c>
      <c r="L1095" t="str">
        <f t="shared" si="40"/>
        <v>San CristóbalBolivarTelecaribe7</v>
      </c>
      <c r="M1095" t="str">
        <f t="shared" si="41"/>
        <v>San CristóbalBolivarTelecaribe</v>
      </c>
      <c r="N1095" t="s">
        <v>2610</v>
      </c>
    </row>
    <row r="1096" spans="1:14" x14ac:dyDescent="0.25">
      <c r="A1096">
        <v>13620</v>
      </c>
      <c r="B1096" t="s">
        <v>2237</v>
      </c>
      <c r="C1096" t="s">
        <v>712</v>
      </c>
      <c r="F1096" t="s">
        <v>8341</v>
      </c>
      <c r="G1096" t="s">
        <v>750</v>
      </c>
      <c r="H1096" t="str">
        <f>INDEX(referencias!$Q$1:$Q$34,MATCH('Registro de Frecuencias TV'!G1096,referencias!$R$1:$R$34,0),1)</f>
        <v>RCN TV S.A.</v>
      </c>
      <c r="J1096" t="s">
        <v>8338</v>
      </c>
      <c r="K1096">
        <v>9</v>
      </c>
      <c r="L1096" t="str">
        <f t="shared" si="40"/>
        <v>San CristóbalBolivarRCN TV S.A.9</v>
      </c>
      <c r="M1096" t="str">
        <f t="shared" si="41"/>
        <v>San CristóbalBolivarRCN TV S.A.</v>
      </c>
      <c r="N1096" t="s">
        <v>2611</v>
      </c>
    </row>
    <row r="1097" spans="1:14" x14ac:dyDescent="0.25">
      <c r="A1097">
        <v>13620</v>
      </c>
      <c r="B1097" t="s">
        <v>2237</v>
      </c>
      <c r="C1097" t="s">
        <v>712</v>
      </c>
      <c r="F1097" t="s">
        <v>8341</v>
      </c>
      <c r="G1097" t="s">
        <v>723</v>
      </c>
      <c r="H1097" t="str">
        <f>INDEX(referencias!$Q$1:$Q$34,MATCH('Registro de Frecuencias TV'!G1097,referencias!$R$1:$R$34,0),1)</f>
        <v>Caracol TV S.A.</v>
      </c>
      <c r="J1097" t="s">
        <v>8338</v>
      </c>
      <c r="K1097">
        <v>4</v>
      </c>
      <c r="L1097" t="str">
        <f t="shared" si="40"/>
        <v>San CristóbalBolivarCaracol TV S.A.4</v>
      </c>
      <c r="M1097" t="str">
        <f t="shared" si="41"/>
        <v>San CristóbalBolivarCaracol TV S.A.</v>
      </c>
      <c r="N1097" t="s">
        <v>2613</v>
      </c>
    </row>
    <row r="1098" spans="1:14" x14ac:dyDescent="0.25">
      <c r="A1098">
        <v>13647</v>
      </c>
      <c r="B1098" t="s">
        <v>2243</v>
      </c>
      <c r="C1098" t="s">
        <v>712</v>
      </c>
      <c r="E1098">
        <v>13</v>
      </c>
      <c r="F1098" t="s">
        <v>8337</v>
      </c>
      <c r="G1098" t="s">
        <v>420</v>
      </c>
      <c r="H1098" t="str">
        <f>INDEX(referencias!$Q$1:$Q$34,MATCH('Registro de Frecuencias TV'!G1098,referencias!$R$1:$R$34,0),1)</f>
        <v>Canal Uno</v>
      </c>
      <c r="I1098" t="s">
        <v>235</v>
      </c>
      <c r="J1098" t="s">
        <v>8338</v>
      </c>
      <c r="K1098">
        <v>13</v>
      </c>
      <c r="L1098" t="str">
        <f t="shared" si="40"/>
        <v>San EstanislaoBolivarCanal Uno13</v>
      </c>
      <c r="M1098" t="str">
        <f t="shared" si="41"/>
        <v>San EstanislaoBolivarCanal Uno</v>
      </c>
      <c r="N1098" t="s">
        <v>2614</v>
      </c>
    </row>
    <row r="1099" spans="1:14" x14ac:dyDescent="0.25">
      <c r="A1099">
        <v>13647</v>
      </c>
      <c r="B1099" t="s">
        <v>2243</v>
      </c>
      <c r="C1099" t="s">
        <v>712</v>
      </c>
      <c r="E1099">
        <v>11</v>
      </c>
      <c r="F1099" t="s">
        <v>8337</v>
      </c>
      <c r="G1099" t="s">
        <v>703</v>
      </c>
      <c r="H1099" t="str">
        <f>INDEX(referencias!$Q$1:$Q$34,MATCH('Registro de Frecuencias TV'!G1099,referencias!$R$1:$R$34,0),1)</f>
        <v>C.Institucional</v>
      </c>
      <c r="I1099" t="s">
        <v>235</v>
      </c>
      <c r="J1099" t="s">
        <v>8338</v>
      </c>
      <c r="K1099">
        <v>11</v>
      </c>
      <c r="L1099" t="str">
        <f t="shared" si="40"/>
        <v>San EstanislaoBolivarC.Institucional11</v>
      </c>
      <c r="M1099" t="str">
        <f t="shared" si="41"/>
        <v>San EstanislaoBolivarC.Institucional</v>
      </c>
      <c r="N1099" t="s">
        <v>2615</v>
      </c>
    </row>
    <row r="1100" spans="1:14" x14ac:dyDescent="0.25">
      <c r="A1100">
        <v>13647</v>
      </c>
      <c r="B1100" t="s">
        <v>2243</v>
      </c>
      <c r="C1100" t="s">
        <v>712</v>
      </c>
      <c r="E1100">
        <v>5</v>
      </c>
      <c r="F1100" t="s">
        <v>8337</v>
      </c>
      <c r="G1100" t="s">
        <v>188</v>
      </c>
      <c r="H1100" t="str">
        <f>INDEX(referencias!$Q$1:$Q$34,MATCH('Registro de Frecuencias TV'!G1100,referencias!$R$1:$R$34,0),1)</f>
        <v>Señal Colombia</v>
      </c>
      <c r="I1100" t="s">
        <v>235</v>
      </c>
      <c r="J1100" t="s">
        <v>8338</v>
      </c>
      <c r="K1100">
        <v>5</v>
      </c>
      <c r="L1100" t="str">
        <f t="shared" si="40"/>
        <v>San EstanislaoBolivarSeñal Colombia5</v>
      </c>
      <c r="M1100" t="str">
        <f t="shared" si="41"/>
        <v>San EstanislaoBolivarSeñal Colombia</v>
      </c>
      <c r="N1100" t="s">
        <v>2617</v>
      </c>
    </row>
    <row r="1101" spans="1:14" x14ac:dyDescent="0.25">
      <c r="A1101">
        <v>13647</v>
      </c>
      <c r="B1101" t="s">
        <v>2243</v>
      </c>
      <c r="C1101" t="s">
        <v>712</v>
      </c>
      <c r="E1101">
        <v>7</v>
      </c>
      <c r="F1101" t="s">
        <v>8339</v>
      </c>
      <c r="G1101" t="s">
        <v>619</v>
      </c>
      <c r="H1101" t="str">
        <f>INDEX(referencias!$Q$1:$Q$34,MATCH('Registro de Frecuencias TV'!G1101,referencias!$R$1:$R$34,0),1)</f>
        <v>Telecaribe</v>
      </c>
      <c r="I1101" t="s">
        <v>8436</v>
      </c>
      <c r="J1101" t="s">
        <v>8338</v>
      </c>
      <c r="K1101">
        <v>7</v>
      </c>
      <c r="L1101" t="str">
        <f t="shared" si="40"/>
        <v>San EstanislaoBolivarTelecaribe7</v>
      </c>
      <c r="M1101" t="str">
        <f t="shared" si="41"/>
        <v>San EstanislaoBolivarTelecaribe</v>
      </c>
      <c r="N1101" t="s">
        <v>2619</v>
      </c>
    </row>
    <row r="1102" spans="1:14" x14ac:dyDescent="0.25">
      <c r="A1102">
        <v>13647</v>
      </c>
      <c r="B1102" t="s">
        <v>2243</v>
      </c>
      <c r="C1102" t="s">
        <v>712</v>
      </c>
      <c r="E1102">
        <v>9</v>
      </c>
      <c r="F1102" t="s">
        <v>8341</v>
      </c>
      <c r="G1102" t="s">
        <v>750</v>
      </c>
      <c r="H1102" t="str">
        <f>INDEX(referencias!$Q$1:$Q$34,MATCH('Registro de Frecuencias TV'!G1102,referencias!$R$1:$R$34,0),1)</f>
        <v>RCN TV S.A.</v>
      </c>
      <c r="I1102" t="s">
        <v>525</v>
      </c>
      <c r="J1102" t="s">
        <v>8338</v>
      </c>
      <c r="K1102">
        <v>9</v>
      </c>
      <c r="L1102" t="str">
        <f t="shared" si="40"/>
        <v>San EstanislaoBolivarRCN TV S.A.9</v>
      </c>
      <c r="M1102" t="str">
        <f t="shared" si="41"/>
        <v>San EstanislaoBolivarRCN TV S.A.</v>
      </c>
      <c r="N1102" t="s">
        <v>2621</v>
      </c>
    </row>
    <row r="1103" spans="1:14" x14ac:dyDescent="0.25">
      <c r="A1103">
        <v>13647</v>
      </c>
      <c r="B1103" t="s">
        <v>2243</v>
      </c>
      <c r="C1103" t="s">
        <v>712</v>
      </c>
      <c r="E1103">
        <v>4</v>
      </c>
      <c r="F1103" t="s">
        <v>8341</v>
      </c>
      <c r="G1103" t="s">
        <v>723</v>
      </c>
      <c r="H1103" t="str">
        <f>INDEX(referencias!$Q$1:$Q$34,MATCH('Registro de Frecuencias TV'!G1103,referencias!$R$1:$R$34,0),1)</f>
        <v>Caracol TV S.A.</v>
      </c>
      <c r="I1103" t="s">
        <v>525</v>
      </c>
      <c r="J1103" t="s">
        <v>8338</v>
      </c>
      <c r="K1103">
        <v>4</v>
      </c>
      <c r="L1103" t="str">
        <f t="shared" si="40"/>
        <v>San EstanislaoBolivarCaracol TV S.A.4</v>
      </c>
      <c r="M1103" t="str">
        <f t="shared" si="41"/>
        <v>San EstanislaoBolivarCaracol TV S.A.</v>
      </c>
      <c r="N1103" t="s">
        <v>2622</v>
      </c>
    </row>
    <row r="1104" spans="1:14" x14ac:dyDescent="0.25">
      <c r="A1104">
        <v>13650</v>
      </c>
      <c r="B1104" t="s">
        <v>2247</v>
      </c>
      <c r="C1104" t="s">
        <v>712</v>
      </c>
      <c r="E1104">
        <v>6</v>
      </c>
      <c r="F1104" t="s">
        <v>8337</v>
      </c>
      <c r="G1104" t="s">
        <v>420</v>
      </c>
      <c r="H1104" t="str">
        <f>INDEX(referencias!$Q$1:$Q$34,MATCH('Registro de Frecuencias TV'!G1104,referencias!$R$1:$R$34,0),1)</f>
        <v>Canal Uno</v>
      </c>
      <c r="I1104" t="s">
        <v>290</v>
      </c>
      <c r="J1104" t="s">
        <v>8338</v>
      </c>
      <c r="K1104">
        <v>6</v>
      </c>
      <c r="L1104" t="str">
        <f t="shared" si="40"/>
        <v>San FernandoBolivarCanal Uno6</v>
      </c>
      <c r="M1104" t="str">
        <f t="shared" si="41"/>
        <v>San FernandoBolivarCanal Uno</v>
      </c>
      <c r="N1104" t="s">
        <v>2624</v>
      </c>
    </row>
    <row r="1105" spans="1:14" x14ac:dyDescent="0.25">
      <c r="A1105">
        <v>13650</v>
      </c>
      <c r="B1105" t="s">
        <v>2247</v>
      </c>
      <c r="C1105" t="s">
        <v>712</v>
      </c>
      <c r="E1105">
        <v>4</v>
      </c>
      <c r="F1105" t="s">
        <v>8337</v>
      </c>
      <c r="G1105" t="s">
        <v>703</v>
      </c>
      <c r="H1105" t="str">
        <f>INDEX(referencias!$Q$1:$Q$34,MATCH('Registro de Frecuencias TV'!G1105,referencias!$R$1:$R$34,0),1)</f>
        <v>C.Institucional</v>
      </c>
      <c r="I1105" t="s">
        <v>290</v>
      </c>
      <c r="J1105" t="s">
        <v>8338</v>
      </c>
      <c r="K1105">
        <v>4</v>
      </c>
      <c r="L1105" t="str">
        <f t="shared" si="40"/>
        <v>San FernandoBolivarC.Institucional4</v>
      </c>
      <c r="M1105" t="str">
        <f t="shared" si="41"/>
        <v>San FernandoBolivarC.Institucional</v>
      </c>
      <c r="N1105" t="s">
        <v>2626</v>
      </c>
    </row>
    <row r="1106" spans="1:14" x14ac:dyDescent="0.25">
      <c r="A1106">
        <v>13650</v>
      </c>
      <c r="B1106" t="s">
        <v>2247</v>
      </c>
      <c r="C1106" t="s">
        <v>712</v>
      </c>
      <c r="E1106">
        <v>10</v>
      </c>
      <c r="F1106" t="s">
        <v>8337</v>
      </c>
      <c r="G1106" t="s">
        <v>188</v>
      </c>
      <c r="H1106" t="str">
        <f>INDEX(referencias!$Q$1:$Q$34,MATCH('Registro de Frecuencias TV'!G1106,referencias!$R$1:$R$34,0),1)</f>
        <v>Señal Colombia</v>
      </c>
      <c r="I1106" t="s">
        <v>290</v>
      </c>
      <c r="J1106" t="s">
        <v>8338</v>
      </c>
      <c r="K1106">
        <v>10</v>
      </c>
      <c r="L1106" t="str">
        <f t="shared" si="40"/>
        <v>San FernandoBolivarSeñal Colombia10</v>
      </c>
      <c r="M1106" t="str">
        <f t="shared" si="41"/>
        <v>San FernandoBolivarSeñal Colombia</v>
      </c>
      <c r="N1106" t="s">
        <v>2628</v>
      </c>
    </row>
    <row r="1107" spans="1:14" x14ac:dyDescent="0.25">
      <c r="A1107">
        <v>13650</v>
      </c>
      <c r="B1107" t="s">
        <v>2247</v>
      </c>
      <c r="C1107" t="s">
        <v>712</v>
      </c>
      <c r="E1107">
        <v>39</v>
      </c>
      <c r="F1107" t="s">
        <v>8339</v>
      </c>
      <c r="G1107" t="s">
        <v>619</v>
      </c>
      <c r="H1107" t="str">
        <f>INDEX(referencias!$Q$1:$Q$34,MATCH('Registro de Frecuencias TV'!G1107,referencias!$R$1:$R$34,0),1)</f>
        <v>Telecaribe</v>
      </c>
      <c r="I1107" t="s">
        <v>8435</v>
      </c>
      <c r="J1107" t="s">
        <v>8338</v>
      </c>
      <c r="K1107">
        <v>39</v>
      </c>
      <c r="L1107" t="str">
        <f t="shared" si="40"/>
        <v>San FernandoBolivarTelecaribe39</v>
      </c>
      <c r="M1107" t="str">
        <f t="shared" si="41"/>
        <v>San FernandoBolivarTelecaribe</v>
      </c>
      <c r="N1107" t="s">
        <v>2629</v>
      </c>
    </row>
    <row r="1108" spans="1:14" x14ac:dyDescent="0.25">
      <c r="A1108">
        <v>13650</v>
      </c>
      <c r="B1108" t="s">
        <v>2247</v>
      </c>
      <c r="C1108" t="s">
        <v>712</v>
      </c>
      <c r="E1108">
        <v>8</v>
      </c>
      <c r="F1108" t="s">
        <v>8341</v>
      </c>
      <c r="G1108" t="s">
        <v>750</v>
      </c>
      <c r="H1108" t="str">
        <f>INDEX(referencias!$Q$1:$Q$34,MATCH('Registro de Frecuencias TV'!G1108,referencias!$R$1:$R$34,0),1)</f>
        <v>RCN TV S.A.</v>
      </c>
      <c r="I1108" t="s">
        <v>290</v>
      </c>
      <c r="J1108" t="s">
        <v>8338</v>
      </c>
      <c r="K1108">
        <v>8</v>
      </c>
      <c r="L1108" t="str">
        <f t="shared" si="40"/>
        <v>San FernandoBolivarRCN TV S.A.8</v>
      </c>
      <c r="M1108" t="str">
        <f t="shared" si="41"/>
        <v>San FernandoBolivarRCN TV S.A.</v>
      </c>
      <c r="N1108" t="s">
        <v>2631</v>
      </c>
    </row>
    <row r="1109" spans="1:14" x14ac:dyDescent="0.25">
      <c r="A1109">
        <v>13650</v>
      </c>
      <c r="B1109" t="s">
        <v>2247</v>
      </c>
      <c r="C1109" t="s">
        <v>712</v>
      </c>
      <c r="E1109">
        <v>2</v>
      </c>
      <c r="F1109" t="s">
        <v>8341</v>
      </c>
      <c r="G1109" t="s">
        <v>723</v>
      </c>
      <c r="H1109" t="str">
        <f>INDEX(referencias!$Q$1:$Q$34,MATCH('Registro de Frecuencias TV'!G1109,referencias!$R$1:$R$34,0),1)</f>
        <v>Caracol TV S.A.</v>
      </c>
      <c r="I1109" t="s">
        <v>290</v>
      </c>
      <c r="J1109" t="s">
        <v>8338</v>
      </c>
      <c r="K1109">
        <v>2</v>
      </c>
      <c r="L1109" t="str">
        <f t="shared" si="40"/>
        <v>San FernandoBolivarCaracol TV S.A.2</v>
      </c>
      <c r="M1109" t="str">
        <f t="shared" si="41"/>
        <v>San FernandoBolivarCaracol TV S.A.</v>
      </c>
      <c r="N1109" t="s">
        <v>2633</v>
      </c>
    </row>
    <row r="1110" spans="1:14" x14ac:dyDescent="0.25">
      <c r="A1110">
        <v>13654</v>
      </c>
      <c r="B1110" t="s">
        <v>2253</v>
      </c>
      <c r="C1110" t="s">
        <v>712</v>
      </c>
      <c r="E1110">
        <v>13</v>
      </c>
      <c r="F1110" t="s">
        <v>8337</v>
      </c>
      <c r="G1110" t="s">
        <v>420</v>
      </c>
      <c r="H1110" t="str">
        <f>INDEX(referencias!$Q$1:$Q$34,MATCH('Registro de Frecuencias TV'!G1110,referencias!$R$1:$R$34,0),1)</f>
        <v>Canal Uno</v>
      </c>
      <c r="I1110" t="s">
        <v>301</v>
      </c>
      <c r="J1110" t="s">
        <v>8338</v>
      </c>
      <c r="K1110">
        <v>13</v>
      </c>
      <c r="L1110" t="str">
        <f t="shared" si="40"/>
        <v>San JacintoBolivarCanal Uno13</v>
      </c>
      <c r="M1110" t="str">
        <f t="shared" si="41"/>
        <v>San JacintoBolivarCanal Uno</v>
      </c>
      <c r="N1110" t="s">
        <v>2634</v>
      </c>
    </row>
    <row r="1111" spans="1:14" x14ac:dyDescent="0.25">
      <c r="A1111">
        <v>13654</v>
      </c>
      <c r="B1111" t="s">
        <v>2253</v>
      </c>
      <c r="C1111" t="s">
        <v>712</v>
      </c>
      <c r="E1111">
        <v>11</v>
      </c>
      <c r="F1111" t="s">
        <v>8337</v>
      </c>
      <c r="G1111" t="s">
        <v>703</v>
      </c>
      <c r="H1111" t="str">
        <f>INDEX(referencias!$Q$1:$Q$34,MATCH('Registro de Frecuencias TV'!G1111,referencias!$R$1:$R$34,0),1)</f>
        <v>C.Institucional</v>
      </c>
      <c r="I1111" t="s">
        <v>301</v>
      </c>
      <c r="J1111" t="s">
        <v>8338</v>
      </c>
      <c r="K1111">
        <v>11</v>
      </c>
      <c r="L1111" t="str">
        <f t="shared" si="40"/>
        <v>San JacintoBolivarC.Institucional11</v>
      </c>
      <c r="M1111" t="str">
        <f t="shared" si="41"/>
        <v>San JacintoBolivarC.Institucional</v>
      </c>
      <c r="N1111" t="s">
        <v>2635</v>
      </c>
    </row>
    <row r="1112" spans="1:14" x14ac:dyDescent="0.25">
      <c r="A1112">
        <v>13654</v>
      </c>
      <c r="B1112" t="s">
        <v>2253</v>
      </c>
      <c r="C1112" t="s">
        <v>712</v>
      </c>
      <c r="E1112">
        <v>5</v>
      </c>
      <c r="F1112" t="s">
        <v>8337</v>
      </c>
      <c r="G1112" t="s">
        <v>188</v>
      </c>
      <c r="H1112" t="str">
        <f>INDEX(referencias!$Q$1:$Q$34,MATCH('Registro de Frecuencias TV'!G1112,referencias!$R$1:$R$34,0),1)</f>
        <v>Señal Colombia</v>
      </c>
      <c r="I1112" t="s">
        <v>301</v>
      </c>
      <c r="J1112" t="s">
        <v>8338</v>
      </c>
      <c r="K1112">
        <v>5</v>
      </c>
      <c r="L1112" t="str">
        <f t="shared" si="40"/>
        <v>San JacintoBolivarSeñal Colombia5</v>
      </c>
      <c r="M1112" t="str">
        <f t="shared" si="41"/>
        <v>San JacintoBolivarSeñal Colombia</v>
      </c>
      <c r="N1112" t="s">
        <v>2637</v>
      </c>
    </row>
    <row r="1113" spans="1:14" x14ac:dyDescent="0.25">
      <c r="A1113">
        <v>13654</v>
      </c>
      <c r="B1113" t="s">
        <v>2253</v>
      </c>
      <c r="C1113" t="s">
        <v>712</v>
      </c>
      <c r="E1113">
        <v>7</v>
      </c>
      <c r="F1113" t="s">
        <v>8339</v>
      </c>
      <c r="G1113" t="s">
        <v>619</v>
      </c>
      <c r="H1113" t="str">
        <f>INDEX(referencias!$Q$1:$Q$34,MATCH('Registro de Frecuencias TV'!G1113,referencias!$R$1:$R$34,0),1)</f>
        <v>Telecaribe</v>
      </c>
      <c r="I1113" t="s">
        <v>8436</v>
      </c>
      <c r="J1113" t="s">
        <v>8338</v>
      </c>
      <c r="K1113">
        <v>7</v>
      </c>
      <c r="L1113" t="str">
        <f t="shared" si="40"/>
        <v>San JacintoBolivarTelecaribe7</v>
      </c>
      <c r="M1113" t="str">
        <f t="shared" si="41"/>
        <v>San JacintoBolivarTelecaribe</v>
      </c>
      <c r="N1113" t="s">
        <v>2639</v>
      </c>
    </row>
    <row r="1114" spans="1:14" x14ac:dyDescent="0.25">
      <c r="A1114">
        <v>13654</v>
      </c>
      <c r="B1114" t="s">
        <v>2253</v>
      </c>
      <c r="C1114" t="s">
        <v>712</v>
      </c>
      <c r="E1114">
        <v>2</v>
      </c>
      <c r="F1114" t="s">
        <v>8341</v>
      </c>
      <c r="G1114" t="s">
        <v>750</v>
      </c>
      <c r="H1114" t="str">
        <f>INDEX(referencias!$Q$1:$Q$34,MATCH('Registro de Frecuencias TV'!G1114,referencias!$R$1:$R$34,0),1)</f>
        <v>RCN TV S.A.</v>
      </c>
      <c r="I1114" t="s">
        <v>301</v>
      </c>
      <c r="J1114" t="s">
        <v>8338</v>
      </c>
      <c r="K1114">
        <v>2</v>
      </c>
      <c r="L1114" t="str">
        <f t="shared" si="40"/>
        <v>San JacintoBolivarRCN TV S.A.2</v>
      </c>
      <c r="M1114" t="str">
        <f t="shared" si="41"/>
        <v>San JacintoBolivarRCN TV S.A.</v>
      </c>
      <c r="N1114" t="s">
        <v>2641</v>
      </c>
    </row>
    <row r="1115" spans="1:14" x14ac:dyDescent="0.25">
      <c r="A1115">
        <v>13654</v>
      </c>
      <c r="B1115" t="s">
        <v>2253</v>
      </c>
      <c r="C1115" t="s">
        <v>712</v>
      </c>
      <c r="E1115">
        <v>4</v>
      </c>
      <c r="F1115" t="s">
        <v>8341</v>
      </c>
      <c r="G1115" t="s">
        <v>723</v>
      </c>
      <c r="H1115" t="str">
        <f>INDEX(referencias!$Q$1:$Q$34,MATCH('Registro de Frecuencias TV'!G1115,referencias!$R$1:$R$34,0),1)</f>
        <v>Caracol TV S.A.</v>
      </c>
      <c r="I1115" t="s">
        <v>301</v>
      </c>
      <c r="J1115" t="s">
        <v>8338</v>
      </c>
      <c r="K1115">
        <v>4</v>
      </c>
      <c r="L1115" t="str">
        <f t="shared" si="40"/>
        <v>San JacintoBolivarCaracol TV S.A.4</v>
      </c>
      <c r="M1115" t="str">
        <f t="shared" si="41"/>
        <v>San JacintoBolivarCaracol TV S.A.</v>
      </c>
      <c r="N1115" t="s">
        <v>2642</v>
      </c>
    </row>
    <row r="1116" spans="1:14" x14ac:dyDescent="0.25">
      <c r="A1116">
        <v>13655</v>
      </c>
      <c r="B1116" t="s">
        <v>2255</v>
      </c>
      <c r="C1116" t="s">
        <v>712</v>
      </c>
      <c r="E1116">
        <v>6</v>
      </c>
      <c r="F1116" t="s">
        <v>8337</v>
      </c>
      <c r="G1116" t="s">
        <v>420</v>
      </c>
      <c r="H1116" t="str">
        <f>INDEX(referencias!$Q$1:$Q$34,MATCH('Registro de Frecuencias TV'!G1116,referencias!$R$1:$R$34,0),1)</f>
        <v>Canal Uno</v>
      </c>
      <c r="J1116" t="s">
        <v>8338</v>
      </c>
      <c r="K1116">
        <v>6</v>
      </c>
      <c r="L1116" t="str">
        <f t="shared" si="40"/>
        <v>San Jacinto del CaucaBolivarCanal Uno6</v>
      </c>
      <c r="M1116" t="str">
        <f t="shared" si="41"/>
        <v>San Jacinto del CaucaBolivarCanal Uno</v>
      </c>
      <c r="N1116" t="s">
        <v>2644</v>
      </c>
    </row>
    <row r="1117" spans="1:14" x14ac:dyDescent="0.25">
      <c r="A1117">
        <v>13655</v>
      </c>
      <c r="B1117" t="s">
        <v>2255</v>
      </c>
      <c r="C1117" t="s">
        <v>712</v>
      </c>
      <c r="E1117">
        <v>4</v>
      </c>
      <c r="F1117" t="s">
        <v>8337</v>
      </c>
      <c r="G1117" t="s">
        <v>703</v>
      </c>
      <c r="H1117" t="str">
        <f>INDEX(referencias!$Q$1:$Q$34,MATCH('Registro de Frecuencias TV'!G1117,referencias!$R$1:$R$34,0),1)</f>
        <v>C.Institucional</v>
      </c>
      <c r="J1117" t="s">
        <v>8338</v>
      </c>
      <c r="K1117">
        <v>4</v>
      </c>
      <c r="L1117" t="str">
        <f t="shared" si="40"/>
        <v>San Jacinto del CaucaBolivarC.Institucional4</v>
      </c>
      <c r="M1117" t="str">
        <f t="shared" si="41"/>
        <v>San Jacinto del CaucaBolivarC.Institucional</v>
      </c>
      <c r="N1117" t="s">
        <v>2646</v>
      </c>
    </row>
    <row r="1118" spans="1:14" x14ac:dyDescent="0.25">
      <c r="A1118">
        <v>13655</v>
      </c>
      <c r="B1118" t="s">
        <v>2255</v>
      </c>
      <c r="C1118" t="s">
        <v>712</v>
      </c>
      <c r="E1118">
        <v>10</v>
      </c>
      <c r="F1118" t="s">
        <v>8337</v>
      </c>
      <c r="G1118" t="s">
        <v>188</v>
      </c>
      <c r="H1118" t="str">
        <f>INDEX(referencias!$Q$1:$Q$34,MATCH('Registro de Frecuencias TV'!G1118,referencias!$R$1:$R$34,0),1)</f>
        <v>Señal Colombia</v>
      </c>
      <c r="J1118" t="s">
        <v>8338</v>
      </c>
      <c r="K1118">
        <v>10</v>
      </c>
      <c r="L1118" t="str">
        <f t="shared" si="40"/>
        <v>San Jacinto del CaucaBolivarSeñal Colombia10</v>
      </c>
      <c r="M1118" t="str">
        <f t="shared" si="41"/>
        <v>San Jacinto del CaucaBolivarSeñal Colombia</v>
      </c>
      <c r="N1118" t="s">
        <v>2647</v>
      </c>
    </row>
    <row r="1119" spans="1:14" x14ac:dyDescent="0.25">
      <c r="A1119">
        <v>13655</v>
      </c>
      <c r="B1119" t="s">
        <v>2255</v>
      </c>
      <c r="C1119" t="s">
        <v>712</v>
      </c>
      <c r="F1119" t="s">
        <v>8339</v>
      </c>
      <c r="G1119" t="s">
        <v>619</v>
      </c>
      <c r="H1119" t="str">
        <f>INDEX(referencias!$Q$1:$Q$34,MATCH('Registro de Frecuencias TV'!G1119,referencias!$R$1:$R$34,0),1)</f>
        <v>Telecaribe</v>
      </c>
      <c r="J1119" t="s">
        <v>8338</v>
      </c>
      <c r="K1119">
        <v>39</v>
      </c>
      <c r="L1119" t="str">
        <f t="shared" si="40"/>
        <v>San Jacinto del CaucaBolivarTelecaribe39</v>
      </c>
      <c r="M1119" t="str">
        <f t="shared" si="41"/>
        <v>San Jacinto del CaucaBolivarTelecaribe</v>
      </c>
      <c r="N1119" t="s">
        <v>2649</v>
      </c>
    </row>
    <row r="1120" spans="1:14" x14ac:dyDescent="0.25">
      <c r="A1120">
        <v>13655</v>
      </c>
      <c r="B1120" t="s">
        <v>2255</v>
      </c>
      <c r="C1120" t="s">
        <v>712</v>
      </c>
      <c r="F1120" t="s">
        <v>8341</v>
      </c>
      <c r="G1120" t="s">
        <v>750</v>
      </c>
      <c r="H1120" t="str">
        <f>INDEX(referencias!$Q$1:$Q$34,MATCH('Registro de Frecuencias TV'!G1120,referencias!$R$1:$R$34,0),1)</f>
        <v>RCN TV S.A.</v>
      </c>
      <c r="J1120" t="s">
        <v>8338</v>
      </c>
      <c r="K1120">
        <v>8</v>
      </c>
      <c r="L1120" t="str">
        <f t="shared" si="40"/>
        <v>San Jacinto del CaucaBolivarRCN TV S.A.8</v>
      </c>
      <c r="M1120" t="str">
        <f t="shared" si="41"/>
        <v>San Jacinto del CaucaBolivarRCN TV S.A.</v>
      </c>
      <c r="N1120" t="s">
        <v>2651</v>
      </c>
    </row>
    <row r="1121" spans="1:14" x14ac:dyDescent="0.25">
      <c r="A1121">
        <v>13655</v>
      </c>
      <c r="B1121" t="s">
        <v>2255</v>
      </c>
      <c r="C1121" t="s">
        <v>712</v>
      </c>
      <c r="F1121" t="s">
        <v>8341</v>
      </c>
      <c r="G1121" t="s">
        <v>723</v>
      </c>
      <c r="H1121" t="str">
        <f>INDEX(referencias!$Q$1:$Q$34,MATCH('Registro de Frecuencias TV'!G1121,referencias!$R$1:$R$34,0),1)</f>
        <v>Caracol TV S.A.</v>
      </c>
      <c r="J1121" t="s">
        <v>8338</v>
      </c>
      <c r="K1121">
        <v>2</v>
      </c>
      <c r="L1121" t="str">
        <f t="shared" si="40"/>
        <v>San Jacinto del CaucaBolivarCaracol TV S.A.2</v>
      </c>
      <c r="M1121" t="str">
        <f t="shared" si="41"/>
        <v>San Jacinto del CaucaBolivarCaracol TV S.A.</v>
      </c>
      <c r="N1121" t="s">
        <v>2653</v>
      </c>
    </row>
    <row r="1122" spans="1:14" x14ac:dyDescent="0.25">
      <c r="A1122">
        <v>13657</v>
      </c>
      <c r="B1122" t="s">
        <v>2281</v>
      </c>
      <c r="C1122" t="s">
        <v>712</v>
      </c>
      <c r="E1122">
        <v>13</v>
      </c>
      <c r="F1122" t="s">
        <v>8337</v>
      </c>
      <c r="G1122" t="s">
        <v>420</v>
      </c>
      <c r="H1122" t="str">
        <f>INDEX(referencias!$Q$1:$Q$34,MATCH('Registro de Frecuencias TV'!G1122,referencias!$R$1:$R$34,0),1)</f>
        <v>Canal Uno</v>
      </c>
      <c r="I1122" t="s">
        <v>301</v>
      </c>
      <c r="J1122" t="s">
        <v>8338</v>
      </c>
      <c r="K1122">
        <v>13</v>
      </c>
      <c r="L1122" t="str">
        <f t="shared" si="40"/>
        <v>San Juan NepomucenoBolivarCanal Uno13</v>
      </c>
      <c r="M1122" t="str">
        <f t="shared" si="41"/>
        <v>San Juan NepomucenoBolivarCanal Uno</v>
      </c>
      <c r="N1122" t="s">
        <v>2654</v>
      </c>
    </row>
    <row r="1123" spans="1:14" x14ac:dyDescent="0.25">
      <c r="A1123">
        <v>13657</v>
      </c>
      <c r="B1123" t="s">
        <v>2281</v>
      </c>
      <c r="C1123" t="s">
        <v>712</v>
      </c>
      <c r="E1123">
        <v>11</v>
      </c>
      <c r="F1123" t="s">
        <v>8337</v>
      </c>
      <c r="G1123" t="s">
        <v>703</v>
      </c>
      <c r="H1123" t="str">
        <f>INDEX(referencias!$Q$1:$Q$34,MATCH('Registro de Frecuencias TV'!G1123,referencias!$R$1:$R$34,0),1)</f>
        <v>C.Institucional</v>
      </c>
      <c r="I1123" t="s">
        <v>301</v>
      </c>
      <c r="J1123" t="s">
        <v>8338</v>
      </c>
      <c r="K1123">
        <v>11</v>
      </c>
      <c r="L1123" t="str">
        <f t="shared" si="40"/>
        <v>San Juan NepomucenoBolivarC.Institucional11</v>
      </c>
      <c r="M1123" t="str">
        <f t="shared" si="41"/>
        <v>San Juan NepomucenoBolivarC.Institucional</v>
      </c>
      <c r="N1123" t="s">
        <v>2656</v>
      </c>
    </row>
    <row r="1124" spans="1:14" x14ac:dyDescent="0.25">
      <c r="A1124">
        <v>13657</v>
      </c>
      <c r="B1124" t="s">
        <v>2281</v>
      </c>
      <c r="C1124" t="s">
        <v>712</v>
      </c>
      <c r="E1124">
        <v>5</v>
      </c>
      <c r="F1124" t="s">
        <v>8337</v>
      </c>
      <c r="G1124" t="s">
        <v>188</v>
      </c>
      <c r="H1124" t="str">
        <f>INDEX(referencias!$Q$1:$Q$34,MATCH('Registro de Frecuencias TV'!G1124,referencias!$R$1:$R$34,0),1)</f>
        <v>Señal Colombia</v>
      </c>
      <c r="I1124" t="s">
        <v>301</v>
      </c>
      <c r="J1124" t="s">
        <v>8338</v>
      </c>
      <c r="K1124">
        <v>5</v>
      </c>
      <c r="L1124" t="str">
        <f t="shared" si="40"/>
        <v>San Juan NepomucenoBolivarSeñal Colombia5</v>
      </c>
      <c r="M1124" t="str">
        <f t="shared" si="41"/>
        <v>San Juan NepomucenoBolivarSeñal Colombia</v>
      </c>
      <c r="N1124" t="s">
        <v>2658</v>
      </c>
    </row>
    <row r="1125" spans="1:14" x14ac:dyDescent="0.25">
      <c r="A1125">
        <v>13657</v>
      </c>
      <c r="B1125" t="s">
        <v>2281</v>
      </c>
      <c r="C1125" t="s">
        <v>712</v>
      </c>
      <c r="E1125">
        <v>7</v>
      </c>
      <c r="F1125" t="s">
        <v>8339</v>
      </c>
      <c r="G1125" t="s">
        <v>619</v>
      </c>
      <c r="H1125" t="str">
        <f>INDEX(referencias!$Q$1:$Q$34,MATCH('Registro de Frecuencias TV'!G1125,referencias!$R$1:$R$34,0),1)</f>
        <v>Telecaribe</v>
      </c>
      <c r="I1125" t="s">
        <v>8436</v>
      </c>
      <c r="J1125" t="s">
        <v>8338</v>
      </c>
      <c r="K1125">
        <v>7</v>
      </c>
      <c r="L1125" t="str">
        <f t="shared" si="40"/>
        <v>San Juan NepomucenoBolivarTelecaribe7</v>
      </c>
      <c r="M1125" t="str">
        <f t="shared" si="41"/>
        <v>San Juan NepomucenoBolivarTelecaribe</v>
      </c>
      <c r="N1125" t="s">
        <v>2660</v>
      </c>
    </row>
    <row r="1126" spans="1:14" x14ac:dyDescent="0.25">
      <c r="A1126">
        <v>13657</v>
      </c>
      <c r="B1126" t="s">
        <v>2281</v>
      </c>
      <c r="C1126" t="s">
        <v>712</v>
      </c>
      <c r="E1126">
        <v>2</v>
      </c>
      <c r="F1126" t="s">
        <v>8341</v>
      </c>
      <c r="G1126" t="s">
        <v>750</v>
      </c>
      <c r="H1126" t="str">
        <f>INDEX(referencias!$Q$1:$Q$34,MATCH('Registro de Frecuencias TV'!G1126,referencias!$R$1:$R$34,0),1)</f>
        <v>RCN TV S.A.</v>
      </c>
      <c r="I1126" t="s">
        <v>301</v>
      </c>
      <c r="J1126" t="s">
        <v>8338</v>
      </c>
      <c r="K1126">
        <v>2</v>
      </c>
      <c r="L1126" t="str">
        <f t="shared" si="40"/>
        <v>San Juan NepomucenoBolivarRCN TV S.A.2</v>
      </c>
      <c r="M1126" t="str">
        <f t="shared" si="41"/>
        <v>San Juan NepomucenoBolivarRCN TV S.A.</v>
      </c>
      <c r="N1126" t="s">
        <v>2662</v>
      </c>
    </row>
    <row r="1127" spans="1:14" x14ac:dyDescent="0.25">
      <c r="A1127">
        <v>13657</v>
      </c>
      <c r="B1127" t="s">
        <v>2281</v>
      </c>
      <c r="C1127" t="s">
        <v>712</v>
      </c>
      <c r="E1127">
        <v>4</v>
      </c>
      <c r="F1127" t="s">
        <v>8341</v>
      </c>
      <c r="G1127" t="s">
        <v>723</v>
      </c>
      <c r="H1127" t="str">
        <f>INDEX(referencias!$Q$1:$Q$34,MATCH('Registro de Frecuencias TV'!G1127,referencias!$R$1:$R$34,0),1)</f>
        <v>Caracol TV S.A.</v>
      </c>
      <c r="I1127" t="s">
        <v>301</v>
      </c>
      <c r="J1127" t="s">
        <v>8338</v>
      </c>
      <c r="K1127">
        <v>4</v>
      </c>
      <c r="L1127" t="str">
        <f t="shared" si="40"/>
        <v>San Juan NepomucenoBolivarCaracol TV S.A.4</v>
      </c>
      <c r="M1127" t="str">
        <f t="shared" si="41"/>
        <v>San Juan NepomucenoBolivarCaracol TV S.A.</v>
      </c>
      <c r="N1127" t="s">
        <v>2664</v>
      </c>
    </row>
    <row r="1128" spans="1:14" x14ac:dyDescent="0.25">
      <c r="A1128">
        <v>13667</v>
      </c>
      <c r="B1128" t="s">
        <v>2298</v>
      </c>
      <c r="C1128" t="s">
        <v>712</v>
      </c>
      <c r="E1128">
        <v>6</v>
      </c>
      <c r="F1128" t="s">
        <v>8337</v>
      </c>
      <c r="G1128" t="s">
        <v>420</v>
      </c>
      <c r="H1128" t="str">
        <f>INDEX(referencias!$Q$1:$Q$34,MATCH('Registro de Frecuencias TV'!G1128,referencias!$R$1:$R$34,0),1)</f>
        <v>Canal Uno</v>
      </c>
      <c r="I1128" t="s">
        <v>290</v>
      </c>
      <c r="J1128" t="s">
        <v>8338</v>
      </c>
      <c r="K1128">
        <v>6</v>
      </c>
      <c r="L1128" t="str">
        <f t="shared" si="40"/>
        <v>San Martín de LobaBolivarCanal Uno6</v>
      </c>
      <c r="M1128" t="str">
        <f t="shared" si="41"/>
        <v>San Martín de LobaBolivarCanal Uno</v>
      </c>
      <c r="N1128" t="s">
        <v>2665</v>
      </c>
    </row>
    <row r="1129" spans="1:14" x14ac:dyDescent="0.25">
      <c r="A1129">
        <v>13667</v>
      </c>
      <c r="B1129" t="s">
        <v>2298</v>
      </c>
      <c r="C1129" t="s">
        <v>712</v>
      </c>
      <c r="E1129">
        <v>4</v>
      </c>
      <c r="F1129" t="s">
        <v>8337</v>
      </c>
      <c r="G1129" t="s">
        <v>703</v>
      </c>
      <c r="H1129" t="str">
        <f>INDEX(referencias!$Q$1:$Q$34,MATCH('Registro de Frecuencias TV'!G1129,referencias!$R$1:$R$34,0),1)</f>
        <v>C.Institucional</v>
      </c>
      <c r="I1129" t="s">
        <v>290</v>
      </c>
      <c r="J1129" t="s">
        <v>8338</v>
      </c>
      <c r="K1129">
        <v>4</v>
      </c>
      <c r="L1129" t="str">
        <f t="shared" si="40"/>
        <v>San Martín de LobaBolivarC.Institucional4</v>
      </c>
      <c r="M1129" t="str">
        <f t="shared" si="41"/>
        <v>San Martín de LobaBolivarC.Institucional</v>
      </c>
      <c r="N1129" t="s">
        <v>2667</v>
      </c>
    </row>
    <row r="1130" spans="1:14" x14ac:dyDescent="0.25">
      <c r="A1130">
        <v>13667</v>
      </c>
      <c r="B1130" t="s">
        <v>2298</v>
      </c>
      <c r="C1130" t="s">
        <v>712</v>
      </c>
      <c r="E1130">
        <v>10</v>
      </c>
      <c r="F1130" t="s">
        <v>8337</v>
      </c>
      <c r="G1130" t="s">
        <v>188</v>
      </c>
      <c r="H1130" t="str">
        <f>INDEX(referencias!$Q$1:$Q$34,MATCH('Registro de Frecuencias TV'!G1130,referencias!$R$1:$R$34,0),1)</f>
        <v>Señal Colombia</v>
      </c>
      <c r="I1130" t="s">
        <v>290</v>
      </c>
      <c r="J1130" t="s">
        <v>8338</v>
      </c>
      <c r="K1130">
        <v>10</v>
      </c>
      <c r="L1130" t="str">
        <f t="shared" si="40"/>
        <v>San Martín de LobaBolivarSeñal Colombia10</v>
      </c>
      <c r="M1130" t="str">
        <f t="shared" si="41"/>
        <v>San Martín de LobaBolivarSeñal Colombia</v>
      </c>
      <c r="N1130" t="s">
        <v>2669</v>
      </c>
    </row>
    <row r="1131" spans="1:14" x14ac:dyDescent="0.25">
      <c r="A1131">
        <v>13667</v>
      </c>
      <c r="B1131" t="s">
        <v>2298</v>
      </c>
      <c r="C1131" t="s">
        <v>712</v>
      </c>
      <c r="E1131">
        <v>39</v>
      </c>
      <c r="F1131" t="s">
        <v>8339</v>
      </c>
      <c r="G1131" t="s">
        <v>619</v>
      </c>
      <c r="H1131" t="str">
        <f>INDEX(referencias!$Q$1:$Q$34,MATCH('Registro de Frecuencias TV'!G1131,referencias!$R$1:$R$34,0),1)</f>
        <v>Telecaribe</v>
      </c>
      <c r="I1131" t="s">
        <v>8435</v>
      </c>
      <c r="J1131" t="s">
        <v>8338</v>
      </c>
      <c r="K1131">
        <v>39</v>
      </c>
      <c r="L1131" t="str">
        <f t="shared" si="40"/>
        <v>San Martín de LobaBolivarTelecaribe39</v>
      </c>
      <c r="M1131" t="str">
        <f t="shared" si="41"/>
        <v>San Martín de LobaBolivarTelecaribe</v>
      </c>
      <c r="N1131" t="s">
        <v>2671</v>
      </c>
    </row>
    <row r="1132" spans="1:14" x14ac:dyDescent="0.25">
      <c r="A1132">
        <v>13667</v>
      </c>
      <c r="B1132" t="s">
        <v>2298</v>
      </c>
      <c r="C1132" t="s">
        <v>712</v>
      </c>
      <c r="E1132">
        <v>8</v>
      </c>
      <c r="F1132" t="s">
        <v>8341</v>
      </c>
      <c r="G1132" t="s">
        <v>750</v>
      </c>
      <c r="H1132" t="str">
        <f>INDEX(referencias!$Q$1:$Q$34,MATCH('Registro de Frecuencias TV'!G1132,referencias!$R$1:$R$34,0),1)</f>
        <v>RCN TV S.A.</v>
      </c>
      <c r="I1132" t="s">
        <v>290</v>
      </c>
      <c r="J1132" t="s">
        <v>8338</v>
      </c>
      <c r="K1132">
        <v>8</v>
      </c>
      <c r="L1132" t="str">
        <f t="shared" si="40"/>
        <v>San Martín de LobaBolivarRCN TV S.A.8</v>
      </c>
      <c r="M1132" t="str">
        <f t="shared" si="41"/>
        <v>San Martín de LobaBolivarRCN TV S.A.</v>
      </c>
      <c r="N1132" t="s">
        <v>2673</v>
      </c>
    </row>
    <row r="1133" spans="1:14" x14ac:dyDescent="0.25">
      <c r="A1133">
        <v>13667</v>
      </c>
      <c r="B1133" t="s">
        <v>2298</v>
      </c>
      <c r="C1133" t="s">
        <v>712</v>
      </c>
      <c r="E1133">
        <v>2</v>
      </c>
      <c r="F1133" t="s">
        <v>8341</v>
      </c>
      <c r="G1133" t="s">
        <v>723</v>
      </c>
      <c r="H1133" t="str">
        <f>INDEX(referencias!$Q$1:$Q$34,MATCH('Registro de Frecuencias TV'!G1133,referencias!$R$1:$R$34,0),1)</f>
        <v>Caracol TV S.A.</v>
      </c>
      <c r="I1133" t="s">
        <v>290</v>
      </c>
      <c r="J1133" t="s">
        <v>8338</v>
      </c>
      <c r="K1133">
        <v>2</v>
      </c>
      <c r="L1133" t="str">
        <f t="shared" si="40"/>
        <v>San Martín de LobaBolivarCaracol TV S.A.2</v>
      </c>
      <c r="M1133" t="str">
        <f t="shared" si="41"/>
        <v>San Martín de LobaBolivarCaracol TV S.A.</v>
      </c>
      <c r="N1133" t="s">
        <v>2675</v>
      </c>
    </row>
    <row r="1134" spans="1:14" x14ac:dyDescent="0.25">
      <c r="A1134">
        <v>13670</v>
      </c>
      <c r="B1134" t="s">
        <v>372</v>
      </c>
      <c r="C1134" t="s">
        <v>712</v>
      </c>
      <c r="E1134">
        <v>6</v>
      </c>
      <c r="F1134" t="s">
        <v>8337</v>
      </c>
      <c r="G1134" t="s">
        <v>420</v>
      </c>
      <c r="H1134" t="str">
        <f>INDEX(referencias!$Q$1:$Q$34,MATCH('Registro de Frecuencias TV'!G1134,referencias!$R$1:$R$34,0),1)</f>
        <v>Canal Uno</v>
      </c>
      <c r="I1134" t="s">
        <v>290</v>
      </c>
      <c r="J1134" t="s">
        <v>8338</v>
      </c>
      <c r="K1134">
        <v>6</v>
      </c>
      <c r="L1134" t="str">
        <f t="shared" si="40"/>
        <v>San PabloBolivarCanal Uno6</v>
      </c>
      <c r="M1134" t="str">
        <f t="shared" si="41"/>
        <v>San PabloBolivarCanal Uno</v>
      </c>
      <c r="N1134" t="s">
        <v>2676</v>
      </c>
    </row>
    <row r="1135" spans="1:14" x14ac:dyDescent="0.25">
      <c r="A1135">
        <v>13670</v>
      </c>
      <c r="B1135" t="s">
        <v>372</v>
      </c>
      <c r="C1135" t="s">
        <v>712</v>
      </c>
      <c r="E1135">
        <v>4</v>
      </c>
      <c r="F1135" t="s">
        <v>8337</v>
      </c>
      <c r="G1135" t="s">
        <v>703</v>
      </c>
      <c r="H1135" t="str">
        <f>INDEX(referencias!$Q$1:$Q$34,MATCH('Registro de Frecuencias TV'!G1135,referencias!$R$1:$R$34,0),1)</f>
        <v>C.Institucional</v>
      </c>
      <c r="I1135" t="s">
        <v>290</v>
      </c>
      <c r="J1135" t="s">
        <v>8338</v>
      </c>
      <c r="K1135">
        <v>4</v>
      </c>
      <c r="L1135" t="str">
        <f t="shared" si="40"/>
        <v>San PabloBolivarC.Institucional4</v>
      </c>
      <c r="M1135" t="str">
        <f t="shared" si="41"/>
        <v>San PabloBolivarC.Institucional</v>
      </c>
      <c r="N1135" t="s">
        <v>2677</v>
      </c>
    </row>
    <row r="1136" spans="1:14" x14ac:dyDescent="0.25">
      <c r="A1136">
        <v>13670</v>
      </c>
      <c r="B1136" t="s">
        <v>372</v>
      </c>
      <c r="C1136" t="s">
        <v>712</v>
      </c>
      <c r="E1136">
        <v>10</v>
      </c>
      <c r="F1136" t="s">
        <v>8337</v>
      </c>
      <c r="G1136" t="s">
        <v>188</v>
      </c>
      <c r="H1136" t="str">
        <f>INDEX(referencias!$Q$1:$Q$34,MATCH('Registro de Frecuencias TV'!G1136,referencias!$R$1:$R$34,0),1)</f>
        <v>Señal Colombia</v>
      </c>
      <c r="I1136" t="s">
        <v>290</v>
      </c>
      <c r="J1136" t="s">
        <v>8338</v>
      </c>
      <c r="K1136">
        <v>10</v>
      </c>
      <c r="L1136" t="str">
        <f t="shared" si="40"/>
        <v>San PabloBolivarSeñal Colombia10</v>
      </c>
      <c r="M1136" t="str">
        <f t="shared" si="41"/>
        <v>San PabloBolivarSeñal Colombia</v>
      </c>
      <c r="N1136" t="s">
        <v>2678</v>
      </c>
    </row>
    <row r="1137" spans="1:14" x14ac:dyDescent="0.25">
      <c r="A1137">
        <v>13670</v>
      </c>
      <c r="B1137" t="s">
        <v>372</v>
      </c>
      <c r="C1137" t="s">
        <v>712</v>
      </c>
      <c r="E1137">
        <v>39</v>
      </c>
      <c r="F1137" t="s">
        <v>8339</v>
      </c>
      <c r="G1137" t="s">
        <v>619</v>
      </c>
      <c r="H1137" t="str">
        <f>INDEX(referencias!$Q$1:$Q$34,MATCH('Registro de Frecuencias TV'!G1137,referencias!$R$1:$R$34,0),1)</f>
        <v>Telecaribe</v>
      </c>
      <c r="I1137" t="s">
        <v>8435</v>
      </c>
      <c r="J1137" t="s">
        <v>8338</v>
      </c>
      <c r="K1137">
        <v>39</v>
      </c>
      <c r="L1137" t="str">
        <f t="shared" si="40"/>
        <v>San PabloBolivarTelecaribe39</v>
      </c>
      <c r="M1137" t="str">
        <f t="shared" si="41"/>
        <v>San PabloBolivarTelecaribe</v>
      </c>
      <c r="N1137" t="s">
        <v>2679</v>
      </c>
    </row>
    <row r="1138" spans="1:14" x14ac:dyDescent="0.25">
      <c r="A1138">
        <v>13670</v>
      </c>
      <c r="B1138" t="s">
        <v>372</v>
      </c>
      <c r="C1138" t="s">
        <v>712</v>
      </c>
      <c r="E1138">
        <v>8</v>
      </c>
      <c r="F1138" t="s">
        <v>8341</v>
      </c>
      <c r="G1138" t="s">
        <v>750</v>
      </c>
      <c r="H1138" t="str">
        <f>INDEX(referencias!$Q$1:$Q$34,MATCH('Registro de Frecuencias TV'!G1138,referencias!$R$1:$R$34,0),1)</f>
        <v>RCN TV S.A.</v>
      </c>
      <c r="I1138" t="s">
        <v>290</v>
      </c>
      <c r="J1138" t="s">
        <v>8338</v>
      </c>
      <c r="K1138">
        <v>8</v>
      </c>
      <c r="L1138" t="str">
        <f t="shared" si="40"/>
        <v>San PabloBolivarRCN TV S.A.8</v>
      </c>
      <c r="M1138" t="str">
        <f t="shared" si="41"/>
        <v>San PabloBolivarRCN TV S.A.</v>
      </c>
      <c r="N1138" t="s">
        <v>2681</v>
      </c>
    </row>
    <row r="1139" spans="1:14" x14ac:dyDescent="0.25">
      <c r="A1139">
        <v>13670</v>
      </c>
      <c r="B1139" t="s">
        <v>372</v>
      </c>
      <c r="C1139" t="s">
        <v>712</v>
      </c>
      <c r="E1139">
        <v>2</v>
      </c>
      <c r="F1139" t="s">
        <v>8341</v>
      </c>
      <c r="G1139" t="s">
        <v>723</v>
      </c>
      <c r="H1139" t="str">
        <f>INDEX(referencias!$Q$1:$Q$34,MATCH('Registro de Frecuencias TV'!G1139,referencias!$R$1:$R$34,0),1)</f>
        <v>Caracol TV S.A.</v>
      </c>
      <c r="I1139" t="s">
        <v>290</v>
      </c>
      <c r="J1139" t="s">
        <v>8338</v>
      </c>
      <c r="K1139">
        <v>2</v>
      </c>
      <c r="L1139" t="str">
        <f t="shared" si="40"/>
        <v>San PabloBolivarCaracol TV S.A.2</v>
      </c>
      <c r="M1139" t="str">
        <f t="shared" si="41"/>
        <v>San PabloBolivarCaracol TV S.A.</v>
      </c>
      <c r="N1139" t="s">
        <v>2683</v>
      </c>
    </row>
    <row r="1140" spans="1:14" x14ac:dyDescent="0.25">
      <c r="A1140">
        <v>13673</v>
      </c>
      <c r="B1140" t="s">
        <v>2341</v>
      </c>
      <c r="C1140" t="s">
        <v>712</v>
      </c>
      <c r="E1140">
        <v>13</v>
      </c>
      <c r="F1140" t="s">
        <v>8337</v>
      </c>
      <c r="G1140" t="s">
        <v>420</v>
      </c>
      <c r="H1140" t="str">
        <f>INDEX(referencias!$Q$1:$Q$34,MATCH('Registro de Frecuencias TV'!G1140,referencias!$R$1:$R$34,0),1)</f>
        <v>Canal Uno</v>
      </c>
      <c r="I1140" t="s">
        <v>235</v>
      </c>
      <c r="J1140" t="s">
        <v>8338</v>
      </c>
      <c r="K1140">
        <v>13</v>
      </c>
      <c r="L1140" t="str">
        <f t="shared" si="40"/>
        <v>Santa CatalinaBolivarCanal Uno13</v>
      </c>
      <c r="M1140" t="str">
        <f t="shared" si="41"/>
        <v>Santa CatalinaBolivarCanal Uno</v>
      </c>
      <c r="N1140" t="s">
        <v>2685</v>
      </c>
    </row>
    <row r="1141" spans="1:14" x14ac:dyDescent="0.25">
      <c r="A1141">
        <v>13673</v>
      </c>
      <c r="B1141" t="s">
        <v>2341</v>
      </c>
      <c r="C1141" t="s">
        <v>712</v>
      </c>
      <c r="E1141">
        <v>11</v>
      </c>
      <c r="F1141" t="s">
        <v>8337</v>
      </c>
      <c r="G1141" t="s">
        <v>703</v>
      </c>
      <c r="H1141" t="str">
        <f>INDEX(referencias!$Q$1:$Q$34,MATCH('Registro de Frecuencias TV'!G1141,referencias!$R$1:$R$34,0),1)</f>
        <v>C.Institucional</v>
      </c>
      <c r="I1141" t="s">
        <v>235</v>
      </c>
      <c r="J1141" t="s">
        <v>8338</v>
      </c>
      <c r="K1141">
        <v>11</v>
      </c>
      <c r="L1141" t="str">
        <f t="shared" si="40"/>
        <v>Santa CatalinaBolivarC.Institucional11</v>
      </c>
      <c r="M1141" t="str">
        <f t="shared" si="41"/>
        <v>Santa CatalinaBolivarC.Institucional</v>
      </c>
      <c r="N1141" t="s">
        <v>2687</v>
      </c>
    </row>
    <row r="1142" spans="1:14" x14ac:dyDescent="0.25">
      <c r="A1142">
        <v>13673</v>
      </c>
      <c r="B1142" t="s">
        <v>2341</v>
      </c>
      <c r="C1142" t="s">
        <v>712</v>
      </c>
      <c r="E1142">
        <v>5</v>
      </c>
      <c r="F1142" t="s">
        <v>8337</v>
      </c>
      <c r="G1142" t="s">
        <v>188</v>
      </c>
      <c r="H1142" t="str">
        <f>INDEX(referencias!$Q$1:$Q$34,MATCH('Registro de Frecuencias TV'!G1142,referencias!$R$1:$R$34,0),1)</f>
        <v>Señal Colombia</v>
      </c>
      <c r="I1142" t="s">
        <v>235</v>
      </c>
      <c r="J1142" t="s">
        <v>8338</v>
      </c>
      <c r="K1142">
        <v>5</v>
      </c>
      <c r="L1142" t="str">
        <f t="shared" si="40"/>
        <v>Santa CatalinaBolivarSeñal Colombia5</v>
      </c>
      <c r="M1142" t="str">
        <f t="shared" si="41"/>
        <v>Santa CatalinaBolivarSeñal Colombia</v>
      </c>
      <c r="N1142" t="s">
        <v>2689</v>
      </c>
    </row>
    <row r="1143" spans="1:14" x14ac:dyDescent="0.25">
      <c r="A1143">
        <v>13673</v>
      </c>
      <c r="B1143" t="s">
        <v>2341</v>
      </c>
      <c r="C1143" t="s">
        <v>712</v>
      </c>
      <c r="E1143">
        <v>7</v>
      </c>
      <c r="F1143" t="s">
        <v>8339</v>
      </c>
      <c r="G1143" t="s">
        <v>619</v>
      </c>
      <c r="H1143" t="str">
        <f>INDEX(referencias!$Q$1:$Q$34,MATCH('Registro de Frecuencias TV'!G1143,referencias!$R$1:$R$34,0),1)</f>
        <v>Telecaribe</v>
      </c>
      <c r="I1143" t="s">
        <v>8425</v>
      </c>
      <c r="J1143" t="s">
        <v>8338</v>
      </c>
      <c r="K1143">
        <v>7</v>
      </c>
      <c r="L1143" t="str">
        <f t="shared" si="40"/>
        <v>Santa CatalinaBolivarTelecaribe7</v>
      </c>
      <c r="M1143" t="str">
        <f t="shared" si="41"/>
        <v>Santa CatalinaBolivarTelecaribe</v>
      </c>
      <c r="N1143" t="s">
        <v>2691</v>
      </c>
    </row>
    <row r="1144" spans="1:14" x14ac:dyDescent="0.25">
      <c r="A1144">
        <v>13673</v>
      </c>
      <c r="B1144" t="s">
        <v>2341</v>
      </c>
      <c r="C1144" t="s">
        <v>712</v>
      </c>
      <c r="E1144">
        <v>9</v>
      </c>
      <c r="F1144" t="s">
        <v>8341</v>
      </c>
      <c r="G1144" t="s">
        <v>750</v>
      </c>
      <c r="H1144" t="str">
        <f>INDEX(referencias!$Q$1:$Q$34,MATCH('Registro de Frecuencias TV'!G1144,referencias!$R$1:$R$34,0),1)</f>
        <v>RCN TV S.A.</v>
      </c>
      <c r="I1144" t="s">
        <v>525</v>
      </c>
      <c r="J1144" t="s">
        <v>8338</v>
      </c>
      <c r="K1144">
        <v>9</v>
      </c>
      <c r="L1144" t="str">
        <f t="shared" si="40"/>
        <v>Santa CatalinaBolivarRCN TV S.A.9</v>
      </c>
      <c r="M1144" t="str">
        <f t="shared" si="41"/>
        <v>Santa CatalinaBolivarRCN TV S.A.</v>
      </c>
      <c r="N1144" t="s">
        <v>2693</v>
      </c>
    </row>
    <row r="1145" spans="1:14" x14ac:dyDescent="0.25">
      <c r="A1145">
        <v>13673</v>
      </c>
      <c r="B1145" t="s">
        <v>2341</v>
      </c>
      <c r="C1145" t="s">
        <v>712</v>
      </c>
      <c r="E1145">
        <v>4</v>
      </c>
      <c r="F1145" t="s">
        <v>8341</v>
      </c>
      <c r="G1145" t="s">
        <v>723</v>
      </c>
      <c r="H1145" t="str">
        <f>INDEX(referencias!$Q$1:$Q$34,MATCH('Registro de Frecuencias TV'!G1145,referencias!$R$1:$R$34,0),1)</f>
        <v>Caracol TV S.A.</v>
      </c>
      <c r="I1145" t="s">
        <v>525</v>
      </c>
      <c r="J1145" t="s">
        <v>8338</v>
      </c>
      <c r="K1145">
        <v>4</v>
      </c>
      <c r="L1145" t="str">
        <f t="shared" si="40"/>
        <v>Santa CatalinaBolivarCaracol TV S.A.4</v>
      </c>
      <c r="M1145" t="str">
        <f t="shared" si="41"/>
        <v>Santa CatalinaBolivarCaracol TV S.A.</v>
      </c>
      <c r="N1145" t="s">
        <v>2695</v>
      </c>
    </row>
    <row r="1146" spans="1:14" x14ac:dyDescent="0.25">
      <c r="A1146">
        <v>13683</v>
      </c>
      <c r="B1146" t="s">
        <v>535</v>
      </c>
      <c r="C1146" t="s">
        <v>712</v>
      </c>
      <c r="E1146">
        <v>8</v>
      </c>
      <c r="F1146" t="s">
        <v>8337</v>
      </c>
      <c r="G1146" t="s">
        <v>420</v>
      </c>
      <c r="H1146" t="str">
        <f>INDEX(referencias!$Q$1:$Q$34,MATCH('Registro de Frecuencias TV'!G1146,referencias!$R$1:$R$34,0),1)</f>
        <v>Canal Uno</v>
      </c>
      <c r="I1146" t="s">
        <v>302</v>
      </c>
      <c r="J1146" t="s">
        <v>8338</v>
      </c>
      <c r="K1146">
        <v>8</v>
      </c>
      <c r="L1146" t="str">
        <f t="shared" si="40"/>
        <v>Santa RosaBolivarCanal Uno8</v>
      </c>
      <c r="M1146" t="str">
        <f t="shared" si="41"/>
        <v>Santa RosaBolivarCanal Uno</v>
      </c>
      <c r="N1146" t="s">
        <v>2697</v>
      </c>
    </row>
    <row r="1147" spans="1:14" x14ac:dyDescent="0.25">
      <c r="A1147">
        <v>13683</v>
      </c>
      <c r="B1147" t="s">
        <v>535</v>
      </c>
      <c r="C1147" t="s">
        <v>712</v>
      </c>
      <c r="E1147">
        <v>10</v>
      </c>
      <c r="F1147" t="s">
        <v>8337</v>
      </c>
      <c r="G1147" t="s">
        <v>703</v>
      </c>
      <c r="H1147" t="str">
        <f>INDEX(referencias!$Q$1:$Q$34,MATCH('Registro de Frecuencias TV'!G1147,referencias!$R$1:$R$34,0),1)</f>
        <v>C.Institucional</v>
      </c>
      <c r="I1147" t="s">
        <v>302</v>
      </c>
      <c r="J1147" t="s">
        <v>8338</v>
      </c>
      <c r="K1147">
        <v>10</v>
      </c>
      <c r="L1147" t="str">
        <f t="shared" si="40"/>
        <v>Santa RosaBolivarC.Institucional10</v>
      </c>
      <c r="M1147" t="str">
        <f t="shared" si="41"/>
        <v>Santa RosaBolivarC.Institucional</v>
      </c>
      <c r="N1147" t="s">
        <v>2699</v>
      </c>
    </row>
    <row r="1148" spans="1:14" x14ac:dyDescent="0.25">
      <c r="A1148">
        <v>13683</v>
      </c>
      <c r="B1148" t="s">
        <v>535</v>
      </c>
      <c r="C1148" t="s">
        <v>712</v>
      </c>
      <c r="E1148">
        <v>12</v>
      </c>
      <c r="F1148" t="s">
        <v>8337</v>
      </c>
      <c r="G1148" t="s">
        <v>188</v>
      </c>
      <c r="H1148" t="str">
        <f>INDEX(referencias!$Q$1:$Q$34,MATCH('Registro de Frecuencias TV'!G1148,referencias!$R$1:$R$34,0),1)</f>
        <v>Señal Colombia</v>
      </c>
      <c r="I1148" t="s">
        <v>302</v>
      </c>
      <c r="J1148" t="s">
        <v>8338</v>
      </c>
      <c r="K1148">
        <v>12</v>
      </c>
      <c r="L1148" t="str">
        <f t="shared" si="40"/>
        <v>Santa RosaBolivarSeñal Colombia12</v>
      </c>
      <c r="M1148" t="str">
        <f t="shared" si="41"/>
        <v>Santa RosaBolivarSeñal Colombia</v>
      </c>
      <c r="N1148" t="s">
        <v>2701</v>
      </c>
    </row>
    <row r="1149" spans="1:14" x14ac:dyDescent="0.25">
      <c r="A1149">
        <v>13683</v>
      </c>
      <c r="B1149" t="s">
        <v>535</v>
      </c>
      <c r="C1149" t="s">
        <v>712</v>
      </c>
      <c r="E1149">
        <v>3</v>
      </c>
      <c r="F1149" t="s">
        <v>8339</v>
      </c>
      <c r="G1149" t="s">
        <v>619</v>
      </c>
      <c r="H1149" t="str">
        <f>INDEX(referencias!$Q$1:$Q$34,MATCH('Registro de Frecuencias TV'!G1149,referencias!$R$1:$R$34,0),1)</f>
        <v>Telecaribe</v>
      </c>
      <c r="I1149" t="s">
        <v>8433</v>
      </c>
      <c r="J1149" t="s">
        <v>8338</v>
      </c>
      <c r="K1149">
        <v>3</v>
      </c>
      <c r="L1149" t="str">
        <f t="shared" si="40"/>
        <v>Santa RosaBolivarTelecaribe3</v>
      </c>
      <c r="M1149" t="str">
        <f t="shared" si="41"/>
        <v>Santa RosaBolivarTelecaribe</v>
      </c>
      <c r="N1149" t="s">
        <v>2702</v>
      </c>
    </row>
    <row r="1150" spans="1:14" x14ac:dyDescent="0.25">
      <c r="A1150">
        <v>13683</v>
      </c>
      <c r="B1150" t="s">
        <v>535</v>
      </c>
      <c r="C1150" t="s">
        <v>712</v>
      </c>
      <c r="E1150">
        <v>31</v>
      </c>
      <c r="F1150" t="s">
        <v>8341</v>
      </c>
      <c r="G1150" t="s">
        <v>750</v>
      </c>
      <c r="H1150" t="str">
        <f>INDEX(referencias!$Q$1:$Q$34,MATCH('Registro de Frecuencias TV'!G1150,referencias!$R$1:$R$34,0),1)</f>
        <v>RCN TV S.A.</v>
      </c>
      <c r="I1150" t="s">
        <v>302</v>
      </c>
      <c r="J1150" t="s">
        <v>8338</v>
      </c>
      <c r="K1150">
        <v>31</v>
      </c>
      <c r="L1150" t="str">
        <f t="shared" si="40"/>
        <v>Santa RosaBolivarRCN TV S.A.31</v>
      </c>
      <c r="M1150" t="str">
        <f t="shared" si="41"/>
        <v>Santa RosaBolivarRCN TV S.A.</v>
      </c>
      <c r="N1150" t="s">
        <v>2703</v>
      </c>
    </row>
    <row r="1151" spans="1:14" x14ac:dyDescent="0.25">
      <c r="A1151">
        <v>13683</v>
      </c>
      <c r="B1151" t="s">
        <v>535</v>
      </c>
      <c r="C1151" t="s">
        <v>712</v>
      </c>
      <c r="E1151">
        <v>41</v>
      </c>
      <c r="F1151" t="s">
        <v>8341</v>
      </c>
      <c r="G1151" t="s">
        <v>723</v>
      </c>
      <c r="H1151" t="str">
        <f>INDEX(referencias!$Q$1:$Q$34,MATCH('Registro de Frecuencias TV'!G1151,referencias!$R$1:$R$34,0),1)</f>
        <v>Caracol TV S.A.</v>
      </c>
      <c r="I1151" t="s">
        <v>302</v>
      </c>
      <c r="J1151" t="s">
        <v>8338</v>
      </c>
      <c r="K1151">
        <v>41</v>
      </c>
      <c r="L1151" t="str">
        <f t="shared" si="40"/>
        <v>Santa RosaBolivarCaracol TV S.A.41</v>
      </c>
      <c r="M1151" t="str">
        <f t="shared" si="41"/>
        <v>Santa RosaBolivarCaracol TV S.A.</v>
      </c>
      <c r="N1151" t="s">
        <v>2705</v>
      </c>
    </row>
    <row r="1152" spans="1:14" x14ac:dyDescent="0.25">
      <c r="A1152">
        <v>13688</v>
      </c>
      <c r="B1152" t="s">
        <v>2361</v>
      </c>
      <c r="C1152" t="s">
        <v>712</v>
      </c>
      <c r="E1152">
        <v>6</v>
      </c>
      <c r="F1152" t="s">
        <v>8337</v>
      </c>
      <c r="G1152" t="s">
        <v>420</v>
      </c>
      <c r="H1152" t="str">
        <f>INDEX(referencias!$Q$1:$Q$34,MATCH('Registro de Frecuencias TV'!G1152,referencias!$R$1:$R$34,0),1)</f>
        <v>Canal Uno</v>
      </c>
      <c r="I1152" t="s">
        <v>290</v>
      </c>
      <c r="J1152" t="s">
        <v>8338</v>
      </c>
      <c r="K1152">
        <v>8</v>
      </c>
      <c r="L1152" t="str">
        <f t="shared" si="40"/>
        <v>Santa Rosa del SurBolivarCanal Uno8</v>
      </c>
      <c r="M1152" t="str">
        <f t="shared" si="41"/>
        <v>Santa Rosa del SurBolivarCanal Uno</v>
      </c>
      <c r="N1152" t="s">
        <v>2706</v>
      </c>
    </row>
    <row r="1153" spans="1:14" x14ac:dyDescent="0.25">
      <c r="A1153">
        <v>13688</v>
      </c>
      <c r="B1153" t="s">
        <v>2361</v>
      </c>
      <c r="C1153" t="s">
        <v>712</v>
      </c>
      <c r="E1153">
        <v>4</v>
      </c>
      <c r="F1153" t="s">
        <v>8337</v>
      </c>
      <c r="G1153" t="s">
        <v>703</v>
      </c>
      <c r="H1153" t="str">
        <f>INDEX(referencias!$Q$1:$Q$34,MATCH('Registro de Frecuencias TV'!G1153,referencias!$R$1:$R$34,0),1)</f>
        <v>C.Institucional</v>
      </c>
      <c r="I1153" t="s">
        <v>290</v>
      </c>
      <c r="J1153" t="s">
        <v>8338</v>
      </c>
      <c r="K1153">
        <v>10</v>
      </c>
      <c r="L1153" t="str">
        <f t="shared" si="40"/>
        <v>Santa Rosa del SurBolivarC.Institucional10</v>
      </c>
      <c r="M1153" t="str">
        <f t="shared" si="41"/>
        <v>Santa Rosa del SurBolivarC.Institucional</v>
      </c>
      <c r="N1153" t="s">
        <v>2707</v>
      </c>
    </row>
    <row r="1154" spans="1:14" x14ac:dyDescent="0.25">
      <c r="A1154">
        <v>13688</v>
      </c>
      <c r="B1154" t="s">
        <v>2361</v>
      </c>
      <c r="C1154" t="s">
        <v>712</v>
      </c>
      <c r="E1154">
        <v>10</v>
      </c>
      <c r="F1154" t="s">
        <v>8337</v>
      </c>
      <c r="G1154" t="s">
        <v>188</v>
      </c>
      <c r="H1154" t="str">
        <f>INDEX(referencias!$Q$1:$Q$34,MATCH('Registro de Frecuencias TV'!G1154,referencias!$R$1:$R$34,0),1)</f>
        <v>Señal Colombia</v>
      </c>
      <c r="I1154" t="s">
        <v>290</v>
      </c>
      <c r="J1154" t="s">
        <v>8338</v>
      </c>
      <c r="K1154">
        <v>12</v>
      </c>
      <c r="L1154" t="str">
        <f t="shared" si="40"/>
        <v>Santa Rosa del SurBolivarSeñal Colombia12</v>
      </c>
      <c r="M1154" t="str">
        <f t="shared" si="41"/>
        <v>Santa Rosa del SurBolivarSeñal Colombia</v>
      </c>
      <c r="N1154" t="s">
        <v>2708</v>
      </c>
    </row>
    <row r="1155" spans="1:14" x14ac:dyDescent="0.25">
      <c r="A1155">
        <v>13688</v>
      </c>
      <c r="B1155" t="s">
        <v>2361</v>
      </c>
      <c r="C1155" t="s">
        <v>712</v>
      </c>
      <c r="F1155" t="s">
        <v>8339</v>
      </c>
      <c r="G1155" t="s">
        <v>619</v>
      </c>
      <c r="H1155" t="str">
        <f>INDEX(referencias!$Q$1:$Q$34,MATCH('Registro de Frecuencias TV'!G1155,referencias!$R$1:$R$34,0),1)</f>
        <v>Telecaribe</v>
      </c>
      <c r="J1155" t="s">
        <v>8338</v>
      </c>
      <c r="K1155">
        <v>3</v>
      </c>
      <c r="L1155" t="str">
        <f t="shared" ref="L1155:L1218" si="42">_xlfn.CONCAT(TRIM(B1155),TRIM(C1155),TRIM(H1155),TRIM(K1155))</f>
        <v>Santa Rosa del SurBolivarTelecaribe3</v>
      </c>
      <c r="M1155" t="str">
        <f t="shared" ref="M1155:M1218" si="43">_xlfn.CONCAT(TRIM(B1155),TRIM(C1155),TRIM(H1155))</f>
        <v>Santa Rosa del SurBolivarTelecaribe</v>
      </c>
      <c r="N1155" t="s">
        <v>2710</v>
      </c>
    </row>
    <row r="1156" spans="1:14" x14ac:dyDescent="0.25">
      <c r="A1156">
        <v>13688</v>
      </c>
      <c r="B1156" t="s">
        <v>2361</v>
      </c>
      <c r="C1156" t="s">
        <v>712</v>
      </c>
      <c r="E1156">
        <v>8</v>
      </c>
      <c r="F1156" t="s">
        <v>8341</v>
      </c>
      <c r="G1156" t="s">
        <v>750</v>
      </c>
      <c r="H1156" t="str">
        <f>INDEX(referencias!$Q$1:$Q$34,MATCH('Registro de Frecuencias TV'!G1156,referencias!$R$1:$R$34,0),1)</f>
        <v>RCN TV S.A.</v>
      </c>
      <c r="I1156" t="s">
        <v>290</v>
      </c>
      <c r="J1156" t="s">
        <v>8338</v>
      </c>
      <c r="K1156">
        <v>8</v>
      </c>
      <c r="L1156" t="str">
        <f t="shared" si="42"/>
        <v>Santa Rosa del SurBolivarRCN TV S.A.8</v>
      </c>
      <c r="M1156" t="str">
        <f t="shared" si="43"/>
        <v>Santa Rosa del SurBolivarRCN TV S.A.</v>
      </c>
      <c r="N1156" t="s">
        <v>2711</v>
      </c>
    </row>
    <row r="1157" spans="1:14" x14ac:dyDescent="0.25">
      <c r="A1157">
        <v>13688</v>
      </c>
      <c r="B1157" t="s">
        <v>2361</v>
      </c>
      <c r="C1157" t="s">
        <v>712</v>
      </c>
      <c r="E1157">
        <v>2</v>
      </c>
      <c r="F1157" t="s">
        <v>8341</v>
      </c>
      <c r="G1157" t="s">
        <v>723</v>
      </c>
      <c r="H1157" t="str">
        <f>INDEX(referencias!$Q$1:$Q$34,MATCH('Registro de Frecuencias TV'!G1157,referencias!$R$1:$R$34,0),1)</f>
        <v>Caracol TV S.A.</v>
      </c>
      <c r="I1157" t="s">
        <v>290</v>
      </c>
      <c r="J1157" t="s">
        <v>8338</v>
      </c>
      <c r="K1157">
        <v>2</v>
      </c>
      <c r="L1157" t="str">
        <f t="shared" si="42"/>
        <v>Santa Rosa del SurBolivarCaracol TV S.A.2</v>
      </c>
      <c r="M1157" t="str">
        <f t="shared" si="43"/>
        <v>Santa Rosa del SurBolivarCaracol TV S.A.</v>
      </c>
      <c r="N1157" t="s">
        <v>2713</v>
      </c>
    </row>
    <row r="1158" spans="1:14" x14ac:dyDescent="0.25">
      <c r="A1158">
        <v>13744</v>
      </c>
      <c r="B1158" t="s">
        <v>2411</v>
      </c>
      <c r="C1158" t="s">
        <v>712</v>
      </c>
      <c r="E1158">
        <v>6</v>
      </c>
      <c r="F1158" t="s">
        <v>8337</v>
      </c>
      <c r="G1158" t="s">
        <v>420</v>
      </c>
      <c r="H1158" t="str">
        <f>INDEX(referencias!$Q$1:$Q$34,MATCH('Registro de Frecuencias TV'!G1158,referencias!$R$1:$R$34,0),1)</f>
        <v>Canal Uno</v>
      </c>
      <c r="I1158" t="s">
        <v>290</v>
      </c>
      <c r="J1158" t="s">
        <v>8338</v>
      </c>
      <c r="K1158">
        <v>6</v>
      </c>
      <c r="L1158" t="str">
        <f t="shared" si="42"/>
        <v>SimitíBolivarCanal Uno6</v>
      </c>
      <c r="M1158" t="str">
        <f t="shared" si="43"/>
        <v>SimitíBolivarCanal Uno</v>
      </c>
      <c r="N1158" t="s">
        <v>2715</v>
      </c>
    </row>
    <row r="1159" spans="1:14" x14ac:dyDescent="0.25">
      <c r="A1159">
        <v>13744</v>
      </c>
      <c r="B1159" t="s">
        <v>2411</v>
      </c>
      <c r="C1159" t="s">
        <v>712</v>
      </c>
      <c r="E1159">
        <v>4</v>
      </c>
      <c r="F1159" t="s">
        <v>8337</v>
      </c>
      <c r="G1159" t="s">
        <v>703</v>
      </c>
      <c r="H1159" t="str">
        <f>INDEX(referencias!$Q$1:$Q$34,MATCH('Registro de Frecuencias TV'!G1159,referencias!$R$1:$R$34,0),1)</f>
        <v>C.Institucional</v>
      </c>
      <c r="I1159" t="s">
        <v>290</v>
      </c>
      <c r="J1159" t="s">
        <v>8338</v>
      </c>
      <c r="K1159">
        <v>4</v>
      </c>
      <c r="L1159" t="str">
        <f t="shared" si="42"/>
        <v>SimitíBolivarC.Institucional4</v>
      </c>
      <c r="M1159" t="str">
        <f t="shared" si="43"/>
        <v>SimitíBolivarC.Institucional</v>
      </c>
      <c r="N1159" t="s">
        <v>2717</v>
      </c>
    </row>
    <row r="1160" spans="1:14" x14ac:dyDescent="0.25">
      <c r="A1160">
        <v>13744</v>
      </c>
      <c r="B1160" t="s">
        <v>2411</v>
      </c>
      <c r="C1160" t="s">
        <v>712</v>
      </c>
      <c r="E1160">
        <v>10</v>
      </c>
      <c r="F1160" t="s">
        <v>8337</v>
      </c>
      <c r="G1160" t="s">
        <v>188</v>
      </c>
      <c r="H1160" t="str">
        <f>INDEX(referencias!$Q$1:$Q$34,MATCH('Registro de Frecuencias TV'!G1160,referencias!$R$1:$R$34,0),1)</f>
        <v>Señal Colombia</v>
      </c>
      <c r="I1160" t="s">
        <v>290</v>
      </c>
      <c r="J1160" t="s">
        <v>8338</v>
      </c>
      <c r="K1160">
        <v>10</v>
      </c>
      <c r="L1160" t="str">
        <f t="shared" si="42"/>
        <v>SimitíBolivarSeñal Colombia10</v>
      </c>
      <c r="M1160" t="str">
        <f t="shared" si="43"/>
        <v>SimitíBolivarSeñal Colombia</v>
      </c>
      <c r="N1160" t="s">
        <v>2718</v>
      </c>
    </row>
    <row r="1161" spans="1:14" x14ac:dyDescent="0.25">
      <c r="A1161">
        <v>13744</v>
      </c>
      <c r="B1161" t="s">
        <v>2411</v>
      </c>
      <c r="C1161" t="s">
        <v>712</v>
      </c>
      <c r="E1161">
        <v>39</v>
      </c>
      <c r="F1161" t="s">
        <v>8339</v>
      </c>
      <c r="G1161" t="s">
        <v>619</v>
      </c>
      <c r="H1161" t="str">
        <f>INDEX(referencias!$Q$1:$Q$34,MATCH('Registro de Frecuencias TV'!G1161,referencias!$R$1:$R$34,0),1)</f>
        <v>Telecaribe</v>
      </c>
      <c r="I1161" t="s">
        <v>8435</v>
      </c>
      <c r="J1161" t="s">
        <v>8338</v>
      </c>
      <c r="K1161">
        <v>39</v>
      </c>
      <c r="L1161" t="str">
        <f t="shared" si="42"/>
        <v>SimitíBolivarTelecaribe39</v>
      </c>
      <c r="M1161" t="str">
        <f t="shared" si="43"/>
        <v>SimitíBolivarTelecaribe</v>
      </c>
      <c r="N1161" t="s">
        <v>2720</v>
      </c>
    </row>
    <row r="1162" spans="1:14" x14ac:dyDescent="0.25">
      <c r="A1162">
        <v>13744</v>
      </c>
      <c r="B1162" t="s">
        <v>2411</v>
      </c>
      <c r="C1162" t="s">
        <v>712</v>
      </c>
      <c r="E1162">
        <v>8</v>
      </c>
      <c r="F1162" t="s">
        <v>8341</v>
      </c>
      <c r="G1162" t="s">
        <v>750</v>
      </c>
      <c r="H1162" t="str">
        <f>INDEX(referencias!$Q$1:$Q$34,MATCH('Registro de Frecuencias TV'!G1162,referencias!$R$1:$R$34,0),1)</f>
        <v>RCN TV S.A.</v>
      </c>
      <c r="I1162" t="s">
        <v>290</v>
      </c>
      <c r="J1162" t="s">
        <v>8338</v>
      </c>
      <c r="K1162">
        <v>8</v>
      </c>
      <c r="L1162" t="str">
        <f t="shared" si="42"/>
        <v>SimitíBolivarRCN TV S.A.8</v>
      </c>
      <c r="M1162" t="str">
        <f t="shared" si="43"/>
        <v>SimitíBolivarRCN TV S.A.</v>
      </c>
      <c r="N1162" t="s">
        <v>2722</v>
      </c>
    </row>
    <row r="1163" spans="1:14" x14ac:dyDescent="0.25">
      <c r="A1163">
        <v>13744</v>
      </c>
      <c r="B1163" t="s">
        <v>2411</v>
      </c>
      <c r="C1163" t="s">
        <v>712</v>
      </c>
      <c r="E1163">
        <v>2</v>
      </c>
      <c r="F1163" t="s">
        <v>8341</v>
      </c>
      <c r="G1163" t="s">
        <v>723</v>
      </c>
      <c r="H1163" t="str">
        <f>INDEX(referencias!$Q$1:$Q$34,MATCH('Registro de Frecuencias TV'!G1163,referencias!$R$1:$R$34,0),1)</f>
        <v>Caracol TV S.A.</v>
      </c>
      <c r="I1163" t="s">
        <v>290</v>
      </c>
      <c r="J1163" t="s">
        <v>8338</v>
      </c>
      <c r="K1163">
        <v>2</v>
      </c>
      <c r="L1163" t="str">
        <f t="shared" si="42"/>
        <v>SimitíBolivarCaracol TV S.A.2</v>
      </c>
      <c r="M1163" t="str">
        <f t="shared" si="43"/>
        <v>SimitíBolivarCaracol TV S.A.</v>
      </c>
      <c r="N1163" t="s">
        <v>2724</v>
      </c>
    </row>
    <row r="1164" spans="1:14" x14ac:dyDescent="0.25">
      <c r="A1164">
        <v>13760</v>
      </c>
      <c r="B1164" t="s">
        <v>2442</v>
      </c>
      <c r="C1164" t="s">
        <v>712</v>
      </c>
      <c r="E1164">
        <v>13</v>
      </c>
      <c r="F1164" t="s">
        <v>8337</v>
      </c>
      <c r="G1164" t="s">
        <v>420</v>
      </c>
      <c r="H1164" t="str">
        <f>INDEX(referencias!$Q$1:$Q$34,MATCH('Registro de Frecuencias TV'!G1164,referencias!$R$1:$R$34,0),1)</f>
        <v>Canal Uno</v>
      </c>
      <c r="I1164" t="s">
        <v>235</v>
      </c>
      <c r="J1164" t="s">
        <v>8338</v>
      </c>
      <c r="K1164">
        <v>13</v>
      </c>
      <c r="L1164" t="str">
        <f t="shared" si="42"/>
        <v>SoplavientoBolivarCanal Uno13</v>
      </c>
      <c r="M1164" t="str">
        <f t="shared" si="43"/>
        <v>SoplavientoBolivarCanal Uno</v>
      </c>
      <c r="N1164" t="s">
        <v>2725</v>
      </c>
    </row>
    <row r="1165" spans="1:14" x14ac:dyDescent="0.25">
      <c r="A1165">
        <v>13760</v>
      </c>
      <c r="B1165" t="s">
        <v>2442</v>
      </c>
      <c r="C1165" t="s">
        <v>712</v>
      </c>
      <c r="E1165">
        <v>11</v>
      </c>
      <c r="F1165" t="s">
        <v>8337</v>
      </c>
      <c r="G1165" t="s">
        <v>703</v>
      </c>
      <c r="H1165" t="str">
        <f>INDEX(referencias!$Q$1:$Q$34,MATCH('Registro de Frecuencias TV'!G1165,referencias!$R$1:$R$34,0),1)</f>
        <v>C.Institucional</v>
      </c>
      <c r="I1165" t="s">
        <v>235</v>
      </c>
      <c r="J1165" t="s">
        <v>8338</v>
      </c>
      <c r="K1165">
        <v>11</v>
      </c>
      <c r="L1165" t="str">
        <f t="shared" si="42"/>
        <v>SoplavientoBolivarC.Institucional11</v>
      </c>
      <c r="M1165" t="str">
        <f t="shared" si="43"/>
        <v>SoplavientoBolivarC.Institucional</v>
      </c>
      <c r="N1165" t="s">
        <v>2727</v>
      </c>
    </row>
    <row r="1166" spans="1:14" x14ac:dyDescent="0.25">
      <c r="A1166">
        <v>13760</v>
      </c>
      <c r="B1166" t="s">
        <v>2442</v>
      </c>
      <c r="C1166" t="s">
        <v>712</v>
      </c>
      <c r="E1166">
        <v>5</v>
      </c>
      <c r="F1166" t="s">
        <v>8337</v>
      </c>
      <c r="G1166" t="s">
        <v>188</v>
      </c>
      <c r="H1166" t="str">
        <f>INDEX(referencias!$Q$1:$Q$34,MATCH('Registro de Frecuencias TV'!G1166,referencias!$R$1:$R$34,0),1)</f>
        <v>Señal Colombia</v>
      </c>
      <c r="I1166" t="s">
        <v>235</v>
      </c>
      <c r="J1166" t="s">
        <v>8338</v>
      </c>
      <c r="K1166">
        <v>5</v>
      </c>
      <c r="L1166" t="str">
        <f t="shared" si="42"/>
        <v>SoplavientoBolivarSeñal Colombia5</v>
      </c>
      <c r="M1166" t="str">
        <f t="shared" si="43"/>
        <v>SoplavientoBolivarSeñal Colombia</v>
      </c>
      <c r="N1166" t="s">
        <v>2728</v>
      </c>
    </row>
    <row r="1167" spans="1:14" x14ac:dyDescent="0.25">
      <c r="A1167">
        <v>13760</v>
      </c>
      <c r="B1167" t="s">
        <v>2442</v>
      </c>
      <c r="C1167" t="s">
        <v>712</v>
      </c>
      <c r="E1167">
        <v>7</v>
      </c>
      <c r="F1167" t="s">
        <v>8339</v>
      </c>
      <c r="G1167" t="s">
        <v>619</v>
      </c>
      <c r="H1167" t="str">
        <f>INDEX(referencias!$Q$1:$Q$34,MATCH('Registro de Frecuencias TV'!G1167,referencias!$R$1:$R$34,0),1)</f>
        <v>Telecaribe</v>
      </c>
      <c r="I1167" t="s">
        <v>8436</v>
      </c>
      <c r="J1167" t="s">
        <v>8338</v>
      </c>
      <c r="K1167">
        <v>7</v>
      </c>
      <c r="L1167" t="str">
        <f t="shared" si="42"/>
        <v>SoplavientoBolivarTelecaribe7</v>
      </c>
      <c r="M1167" t="str">
        <f t="shared" si="43"/>
        <v>SoplavientoBolivarTelecaribe</v>
      </c>
      <c r="N1167" t="s">
        <v>2729</v>
      </c>
    </row>
    <row r="1168" spans="1:14" x14ac:dyDescent="0.25">
      <c r="A1168">
        <v>13760</v>
      </c>
      <c r="B1168" t="s">
        <v>2442</v>
      </c>
      <c r="C1168" t="s">
        <v>712</v>
      </c>
      <c r="E1168">
        <v>9</v>
      </c>
      <c r="F1168" t="s">
        <v>8341</v>
      </c>
      <c r="G1168" t="s">
        <v>750</v>
      </c>
      <c r="H1168" t="str">
        <f>INDEX(referencias!$Q$1:$Q$34,MATCH('Registro de Frecuencias TV'!G1168,referencias!$R$1:$R$34,0),1)</f>
        <v>RCN TV S.A.</v>
      </c>
      <c r="I1168" t="s">
        <v>525</v>
      </c>
      <c r="J1168" t="s">
        <v>8338</v>
      </c>
      <c r="K1168">
        <v>9</v>
      </c>
      <c r="L1168" t="str">
        <f t="shared" si="42"/>
        <v>SoplavientoBolivarRCN TV S.A.9</v>
      </c>
      <c r="M1168" t="str">
        <f t="shared" si="43"/>
        <v>SoplavientoBolivarRCN TV S.A.</v>
      </c>
      <c r="N1168" t="s">
        <v>2730</v>
      </c>
    </row>
    <row r="1169" spans="1:14" x14ac:dyDescent="0.25">
      <c r="A1169">
        <v>13760</v>
      </c>
      <c r="B1169" t="s">
        <v>2442</v>
      </c>
      <c r="C1169" t="s">
        <v>712</v>
      </c>
      <c r="E1169">
        <v>4</v>
      </c>
      <c r="F1169" t="s">
        <v>8341</v>
      </c>
      <c r="G1169" t="s">
        <v>723</v>
      </c>
      <c r="H1169" t="str">
        <f>INDEX(referencias!$Q$1:$Q$34,MATCH('Registro de Frecuencias TV'!G1169,referencias!$R$1:$R$34,0),1)</f>
        <v>Caracol TV S.A.</v>
      </c>
      <c r="I1169" t="s">
        <v>525</v>
      </c>
      <c r="J1169" t="s">
        <v>8338</v>
      </c>
      <c r="K1169">
        <v>4</v>
      </c>
      <c r="L1169" t="str">
        <f t="shared" si="42"/>
        <v>SoplavientoBolivarCaracol TV S.A.4</v>
      </c>
      <c r="M1169" t="str">
        <f t="shared" si="43"/>
        <v>SoplavientoBolivarCaracol TV S.A.</v>
      </c>
      <c r="N1169" t="s">
        <v>2731</v>
      </c>
    </row>
    <row r="1170" spans="1:14" x14ac:dyDescent="0.25">
      <c r="A1170">
        <v>13780</v>
      </c>
      <c r="B1170" t="s">
        <v>2485</v>
      </c>
      <c r="C1170" t="s">
        <v>712</v>
      </c>
      <c r="E1170">
        <v>13</v>
      </c>
      <c r="F1170" t="s">
        <v>8337</v>
      </c>
      <c r="G1170" t="s">
        <v>420</v>
      </c>
      <c r="H1170" t="str">
        <f>INDEX(referencias!$Q$1:$Q$34,MATCH('Registro de Frecuencias TV'!G1170,referencias!$R$1:$R$34,0),1)</f>
        <v>Canal Uno</v>
      </c>
      <c r="I1170" t="s">
        <v>8436</v>
      </c>
      <c r="J1170" t="s">
        <v>8338</v>
      </c>
      <c r="K1170">
        <v>13</v>
      </c>
      <c r="L1170" t="str">
        <f t="shared" si="42"/>
        <v>Talaigua NuevoBolivarCanal Uno13</v>
      </c>
      <c r="M1170" t="str">
        <f t="shared" si="43"/>
        <v>Talaigua NuevoBolivarCanal Uno</v>
      </c>
      <c r="N1170" t="s">
        <v>2732</v>
      </c>
    </row>
    <row r="1171" spans="1:14" x14ac:dyDescent="0.25">
      <c r="A1171">
        <v>13780</v>
      </c>
      <c r="B1171" t="s">
        <v>2485</v>
      </c>
      <c r="C1171" t="s">
        <v>712</v>
      </c>
      <c r="E1171">
        <v>11</v>
      </c>
      <c r="F1171" t="s">
        <v>8337</v>
      </c>
      <c r="G1171" t="s">
        <v>703</v>
      </c>
      <c r="H1171" t="str">
        <f>INDEX(referencias!$Q$1:$Q$34,MATCH('Registro de Frecuencias TV'!G1171,referencias!$R$1:$R$34,0),1)</f>
        <v>C.Institucional</v>
      </c>
      <c r="I1171" t="s">
        <v>8436</v>
      </c>
      <c r="J1171" t="s">
        <v>8338</v>
      </c>
      <c r="K1171">
        <v>11</v>
      </c>
      <c r="L1171" t="str">
        <f t="shared" si="42"/>
        <v>Talaigua NuevoBolivarC.Institucional11</v>
      </c>
      <c r="M1171" t="str">
        <f t="shared" si="43"/>
        <v>Talaigua NuevoBolivarC.Institucional</v>
      </c>
      <c r="N1171" t="s">
        <v>2733</v>
      </c>
    </row>
    <row r="1172" spans="1:14" x14ac:dyDescent="0.25">
      <c r="A1172">
        <v>13780</v>
      </c>
      <c r="B1172" t="s">
        <v>2485</v>
      </c>
      <c r="C1172" t="s">
        <v>712</v>
      </c>
      <c r="E1172">
        <v>5</v>
      </c>
      <c r="F1172" t="s">
        <v>8337</v>
      </c>
      <c r="G1172" t="s">
        <v>188</v>
      </c>
      <c r="H1172" t="str">
        <f>INDEX(referencias!$Q$1:$Q$34,MATCH('Registro de Frecuencias TV'!G1172,referencias!$R$1:$R$34,0),1)</f>
        <v>Señal Colombia</v>
      </c>
      <c r="I1172" t="s">
        <v>8436</v>
      </c>
      <c r="J1172" t="s">
        <v>8338</v>
      </c>
      <c r="K1172">
        <v>5</v>
      </c>
      <c r="L1172" t="str">
        <f t="shared" si="42"/>
        <v>Talaigua NuevoBolivarSeñal Colombia5</v>
      </c>
      <c r="M1172" t="str">
        <f t="shared" si="43"/>
        <v>Talaigua NuevoBolivarSeñal Colombia</v>
      </c>
      <c r="N1172" t="s">
        <v>2734</v>
      </c>
    </row>
    <row r="1173" spans="1:14" x14ac:dyDescent="0.25">
      <c r="A1173">
        <v>13780</v>
      </c>
      <c r="B1173" t="s">
        <v>2485</v>
      </c>
      <c r="C1173" t="s">
        <v>712</v>
      </c>
      <c r="E1173">
        <v>7</v>
      </c>
      <c r="F1173" t="s">
        <v>8339</v>
      </c>
      <c r="G1173" t="s">
        <v>619</v>
      </c>
      <c r="H1173" t="str">
        <f>INDEX(referencias!$Q$1:$Q$34,MATCH('Registro de Frecuencias TV'!G1173,referencias!$R$1:$R$34,0),1)</f>
        <v>Telecaribe</v>
      </c>
      <c r="I1173" t="s">
        <v>8436</v>
      </c>
      <c r="J1173" t="s">
        <v>8338</v>
      </c>
      <c r="K1173">
        <v>7</v>
      </c>
      <c r="L1173" t="str">
        <f t="shared" si="42"/>
        <v>Talaigua NuevoBolivarTelecaribe7</v>
      </c>
      <c r="M1173" t="str">
        <f t="shared" si="43"/>
        <v>Talaigua NuevoBolivarTelecaribe</v>
      </c>
      <c r="N1173" t="s">
        <v>2735</v>
      </c>
    </row>
    <row r="1174" spans="1:14" x14ac:dyDescent="0.25">
      <c r="A1174">
        <v>13780</v>
      </c>
      <c r="B1174" t="s">
        <v>2485</v>
      </c>
      <c r="C1174" t="s">
        <v>712</v>
      </c>
      <c r="E1174">
        <v>8</v>
      </c>
      <c r="F1174" t="s">
        <v>8341</v>
      </c>
      <c r="G1174" t="s">
        <v>750</v>
      </c>
      <c r="H1174" t="str">
        <f>INDEX(referencias!$Q$1:$Q$34,MATCH('Registro de Frecuencias TV'!G1174,referencias!$R$1:$R$34,0),1)</f>
        <v>RCN TV S.A.</v>
      </c>
      <c r="I1174" t="s">
        <v>290</v>
      </c>
      <c r="J1174" t="s">
        <v>8338</v>
      </c>
      <c r="K1174">
        <v>8</v>
      </c>
      <c r="L1174" t="str">
        <f t="shared" si="42"/>
        <v>Talaigua NuevoBolivarRCN TV S.A.8</v>
      </c>
      <c r="M1174" t="str">
        <f t="shared" si="43"/>
        <v>Talaigua NuevoBolivarRCN TV S.A.</v>
      </c>
      <c r="N1174" t="s">
        <v>2736</v>
      </c>
    </row>
    <row r="1175" spans="1:14" x14ac:dyDescent="0.25">
      <c r="A1175">
        <v>13780</v>
      </c>
      <c r="B1175" t="s">
        <v>2485</v>
      </c>
      <c r="C1175" t="s">
        <v>712</v>
      </c>
      <c r="E1175">
        <v>2</v>
      </c>
      <c r="F1175" t="s">
        <v>8341</v>
      </c>
      <c r="G1175" t="s">
        <v>723</v>
      </c>
      <c r="H1175" t="str">
        <f>INDEX(referencias!$Q$1:$Q$34,MATCH('Registro de Frecuencias TV'!G1175,referencias!$R$1:$R$34,0),1)</f>
        <v>Caracol TV S.A.</v>
      </c>
      <c r="I1175" t="s">
        <v>290</v>
      </c>
      <c r="J1175" t="s">
        <v>8338</v>
      </c>
      <c r="K1175">
        <v>2</v>
      </c>
      <c r="L1175" t="str">
        <f t="shared" si="42"/>
        <v>Talaigua NuevoBolivarCaracol TV S.A.2</v>
      </c>
      <c r="M1175" t="str">
        <f t="shared" si="43"/>
        <v>Talaigua NuevoBolivarCaracol TV S.A.</v>
      </c>
      <c r="N1175" t="s">
        <v>2737</v>
      </c>
    </row>
    <row r="1176" spans="1:14" x14ac:dyDescent="0.25">
      <c r="A1176">
        <v>13810</v>
      </c>
      <c r="B1176" t="s">
        <v>2543</v>
      </c>
      <c r="C1176" t="s">
        <v>712</v>
      </c>
      <c r="F1176" t="s">
        <v>8337</v>
      </c>
      <c r="G1176" t="s">
        <v>420</v>
      </c>
      <c r="H1176" t="str">
        <f>INDEX(referencias!$Q$1:$Q$34,MATCH('Registro de Frecuencias TV'!G1176,referencias!$R$1:$R$34,0),1)</f>
        <v>Canal Uno</v>
      </c>
      <c r="J1176" t="s">
        <v>8338</v>
      </c>
      <c r="K1176">
        <v>6</v>
      </c>
      <c r="L1176" t="str">
        <f t="shared" si="42"/>
        <v>TiquisioBolivarCanal Uno6</v>
      </c>
      <c r="M1176" t="str">
        <f t="shared" si="43"/>
        <v>TiquisioBolivarCanal Uno</v>
      </c>
      <c r="N1176" t="s">
        <v>2738</v>
      </c>
    </row>
    <row r="1177" spans="1:14" x14ac:dyDescent="0.25">
      <c r="A1177">
        <v>13810</v>
      </c>
      <c r="B1177" t="s">
        <v>2543</v>
      </c>
      <c r="C1177" t="s">
        <v>712</v>
      </c>
      <c r="F1177" t="s">
        <v>8337</v>
      </c>
      <c r="G1177" t="s">
        <v>703</v>
      </c>
      <c r="H1177" t="str">
        <f>INDEX(referencias!$Q$1:$Q$34,MATCH('Registro de Frecuencias TV'!G1177,referencias!$R$1:$R$34,0),1)</f>
        <v>C.Institucional</v>
      </c>
      <c r="J1177" t="s">
        <v>8338</v>
      </c>
      <c r="K1177">
        <v>4</v>
      </c>
      <c r="L1177" t="str">
        <f t="shared" si="42"/>
        <v>TiquisioBolivarC.Institucional4</v>
      </c>
      <c r="M1177" t="str">
        <f t="shared" si="43"/>
        <v>TiquisioBolivarC.Institucional</v>
      </c>
      <c r="N1177" t="s">
        <v>2739</v>
      </c>
    </row>
    <row r="1178" spans="1:14" x14ac:dyDescent="0.25">
      <c r="A1178">
        <v>13810</v>
      </c>
      <c r="B1178" t="s">
        <v>2543</v>
      </c>
      <c r="C1178" t="s">
        <v>712</v>
      </c>
      <c r="F1178" t="s">
        <v>8337</v>
      </c>
      <c r="G1178" t="s">
        <v>188</v>
      </c>
      <c r="H1178" t="str">
        <f>INDEX(referencias!$Q$1:$Q$34,MATCH('Registro de Frecuencias TV'!G1178,referencias!$R$1:$R$34,0),1)</f>
        <v>Señal Colombia</v>
      </c>
      <c r="J1178" t="s">
        <v>8338</v>
      </c>
      <c r="K1178">
        <v>10</v>
      </c>
      <c r="L1178" t="str">
        <f t="shared" si="42"/>
        <v>TiquisioBolivarSeñal Colombia10</v>
      </c>
      <c r="M1178" t="str">
        <f t="shared" si="43"/>
        <v>TiquisioBolivarSeñal Colombia</v>
      </c>
      <c r="N1178" t="s">
        <v>2740</v>
      </c>
    </row>
    <row r="1179" spans="1:14" x14ac:dyDescent="0.25">
      <c r="A1179">
        <v>13810</v>
      </c>
      <c r="B1179" t="s">
        <v>2543</v>
      </c>
      <c r="C1179" t="s">
        <v>712</v>
      </c>
      <c r="E1179">
        <v>39</v>
      </c>
      <c r="F1179" t="s">
        <v>8339</v>
      </c>
      <c r="G1179" t="s">
        <v>619</v>
      </c>
      <c r="H1179" t="str">
        <f>INDEX(referencias!$Q$1:$Q$34,MATCH('Registro de Frecuencias TV'!G1179,referencias!$R$1:$R$34,0),1)</f>
        <v>Telecaribe</v>
      </c>
      <c r="I1179" t="s">
        <v>8435</v>
      </c>
      <c r="J1179" t="s">
        <v>8338</v>
      </c>
      <c r="K1179">
        <v>39</v>
      </c>
      <c r="L1179" t="str">
        <f t="shared" si="42"/>
        <v>TiquisioBolivarTelecaribe39</v>
      </c>
      <c r="M1179" t="str">
        <f t="shared" si="43"/>
        <v>TiquisioBolivarTelecaribe</v>
      </c>
      <c r="N1179" t="s">
        <v>2741</v>
      </c>
    </row>
    <row r="1180" spans="1:14" x14ac:dyDescent="0.25">
      <c r="A1180">
        <v>13810</v>
      </c>
      <c r="B1180" t="s">
        <v>2543</v>
      </c>
      <c r="C1180" t="s">
        <v>712</v>
      </c>
      <c r="F1180" t="s">
        <v>8341</v>
      </c>
      <c r="G1180" t="s">
        <v>750</v>
      </c>
      <c r="H1180" t="str">
        <f>INDEX(referencias!$Q$1:$Q$34,MATCH('Registro de Frecuencias TV'!G1180,referencias!$R$1:$R$34,0),1)</f>
        <v>RCN TV S.A.</v>
      </c>
      <c r="J1180" t="s">
        <v>8338</v>
      </c>
      <c r="K1180">
        <v>8</v>
      </c>
      <c r="L1180" t="str">
        <f t="shared" si="42"/>
        <v>TiquisioBolivarRCN TV S.A.8</v>
      </c>
      <c r="M1180" t="str">
        <f t="shared" si="43"/>
        <v>TiquisioBolivarRCN TV S.A.</v>
      </c>
      <c r="N1180" t="s">
        <v>2742</v>
      </c>
    </row>
    <row r="1181" spans="1:14" x14ac:dyDescent="0.25">
      <c r="A1181">
        <v>13810</v>
      </c>
      <c r="B1181" t="s">
        <v>2543</v>
      </c>
      <c r="C1181" t="s">
        <v>712</v>
      </c>
      <c r="F1181" t="s">
        <v>8341</v>
      </c>
      <c r="G1181" t="s">
        <v>723</v>
      </c>
      <c r="H1181" t="str">
        <f>INDEX(referencias!$Q$1:$Q$34,MATCH('Registro de Frecuencias TV'!G1181,referencias!$R$1:$R$34,0),1)</f>
        <v>Caracol TV S.A.</v>
      </c>
      <c r="J1181" t="s">
        <v>8338</v>
      </c>
      <c r="K1181">
        <v>2</v>
      </c>
      <c r="L1181" t="str">
        <f t="shared" si="42"/>
        <v>TiquisioBolivarCaracol TV S.A.2</v>
      </c>
      <c r="M1181" t="str">
        <f t="shared" si="43"/>
        <v>TiquisioBolivarCaracol TV S.A.</v>
      </c>
      <c r="N1181" t="s">
        <v>2743</v>
      </c>
    </row>
    <row r="1182" spans="1:14" x14ac:dyDescent="0.25">
      <c r="A1182">
        <v>13836</v>
      </c>
      <c r="B1182" t="s">
        <v>591</v>
      </c>
      <c r="C1182" t="s">
        <v>712</v>
      </c>
      <c r="E1182">
        <v>8</v>
      </c>
      <c r="F1182" t="s">
        <v>8337</v>
      </c>
      <c r="G1182" t="s">
        <v>420</v>
      </c>
      <c r="H1182" t="str">
        <f>INDEX(referencias!$Q$1:$Q$34,MATCH('Registro de Frecuencias TV'!G1182,referencias!$R$1:$R$34,0),1)</f>
        <v>Canal Uno</v>
      </c>
      <c r="I1182" t="s">
        <v>302</v>
      </c>
      <c r="J1182" t="s">
        <v>8338</v>
      </c>
      <c r="K1182">
        <v>8</v>
      </c>
      <c r="L1182" t="str">
        <f t="shared" si="42"/>
        <v>TurbacoBolivarCanal Uno8</v>
      </c>
      <c r="M1182" t="str">
        <f t="shared" si="43"/>
        <v>TurbacoBolivarCanal Uno</v>
      </c>
      <c r="N1182" t="s">
        <v>2744</v>
      </c>
    </row>
    <row r="1183" spans="1:14" x14ac:dyDescent="0.25">
      <c r="A1183">
        <v>13836</v>
      </c>
      <c r="B1183" t="s">
        <v>591</v>
      </c>
      <c r="C1183" t="s">
        <v>712</v>
      </c>
      <c r="E1183">
        <v>10</v>
      </c>
      <c r="F1183" t="s">
        <v>8337</v>
      </c>
      <c r="G1183" t="s">
        <v>703</v>
      </c>
      <c r="H1183" t="str">
        <f>INDEX(referencias!$Q$1:$Q$34,MATCH('Registro de Frecuencias TV'!G1183,referencias!$R$1:$R$34,0),1)</f>
        <v>C.Institucional</v>
      </c>
      <c r="I1183" t="s">
        <v>302</v>
      </c>
      <c r="J1183" t="s">
        <v>8338</v>
      </c>
      <c r="K1183">
        <v>10</v>
      </c>
      <c r="L1183" t="str">
        <f t="shared" si="42"/>
        <v>TurbacoBolivarC.Institucional10</v>
      </c>
      <c r="M1183" t="str">
        <f t="shared" si="43"/>
        <v>TurbacoBolivarC.Institucional</v>
      </c>
      <c r="N1183" t="s">
        <v>2745</v>
      </c>
    </row>
    <row r="1184" spans="1:14" x14ac:dyDescent="0.25">
      <c r="A1184">
        <v>13836</v>
      </c>
      <c r="B1184" t="s">
        <v>591</v>
      </c>
      <c r="C1184" t="s">
        <v>712</v>
      </c>
      <c r="E1184">
        <v>12</v>
      </c>
      <c r="F1184" t="s">
        <v>8337</v>
      </c>
      <c r="G1184" t="s">
        <v>188</v>
      </c>
      <c r="H1184" t="str">
        <f>INDEX(referencias!$Q$1:$Q$34,MATCH('Registro de Frecuencias TV'!G1184,referencias!$R$1:$R$34,0),1)</f>
        <v>Señal Colombia</v>
      </c>
      <c r="I1184" t="s">
        <v>302</v>
      </c>
      <c r="J1184" t="s">
        <v>8338</v>
      </c>
      <c r="K1184">
        <v>12</v>
      </c>
      <c r="L1184" t="str">
        <f t="shared" si="42"/>
        <v>TurbacoBolivarSeñal Colombia12</v>
      </c>
      <c r="M1184" t="str">
        <f t="shared" si="43"/>
        <v>TurbacoBolivarSeñal Colombia</v>
      </c>
      <c r="N1184" t="s">
        <v>2746</v>
      </c>
    </row>
    <row r="1185" spans="1:14" x14ac:dyDescent="0.25">
      <c r="A1185">
        <v>13836</v>
      </c>
      <c r="B1185" t="s">
        <v>591</v>
      </c>
      <c r="C1185" t="s">
        <v>712</v>
      </c>
      <c r="E1185">
        <v>3</v>
      </c>
      <c r="F1185" t="s">
        <v>8339</v>
      </c>
      <c r="G1185" t="s">
        <v>619</v>
      </c>
      <c r="H1185" t="str">
        <f>INDEX(referencias!$Q$1:$Q$34,MATCH('Registro de Frecuencias TV'!G1185,referencias!$R$1:$R$34,0),1)</f>
        <v>Telecaribe</v>
      </c>
      <c r="I1185" t="s">
        <v>8433</v>
      </c>
      <c r="J1185" t="s">
        <v>8338</v>
      </c>
      <c r="K1185">
        <v>3</v>
      </c>
      <c r="L1185" t="str">
        <f t="shared" si="42"/>
        <v>TurbacoBolivarTelecaribe3</v>
      </c>
      <c r="M1185" t="str">
        <f t="shared" si="43"/>
        <v>TurbacoBolivarTelecaribe</v>
      </c>
      <c r="N1185" t="s">
        <v>2747</v>
      </c>
    </row>
    <row r="1186" spans="1:14" x14ac:dyDescent="0.25">
      <c r="A1186">
        <v>13836</v>
      </c>
      <c r="B1186" t="s">
        <v>591</v>
      </c>
      <c r="C1186" t="s">
        <v>712</v>
      </c>
      <c r="E1186">
        <v>9</v>
      </c>
      <c r="F1186" t="s">
        <v>8341</v>
      </c>
      <c r="G1186" t="s">
        <v>750</v>
      </c>
      <c r="H1186" t="str">
        <f>INDEX(referencias!$Q$1:$Q$34,MATCH('Registro de Frecuencias TV'!G1186,referencias!$R$1:$R$34,0),1)</f>
        <v>RCN TV S.A.</v>
      </c>
      <c r="I1186" t="s">
        <v>525</v>
      </c>
      <c r="J1186" t="s">
        <v>8338</v>
      </c>
      <c r="K1186">
        <v>9</v>
      </c>
      <c r="L1186" t="str">
        <f t="shared" si="42"/>
        <v>TurbacoBolivarRCN TV S.A.9</v>
      </c>
      <c r="M1186" t="str">
        <f t="shared" si="43"/>
        <v>TurbacoBolivarRCN TV S.A.</v>
      </c>
      <c r="N1186" t="s">
        <v>2748</v>
      </c>
    </row>
    <row r="1187" spans="1:14" x14ac:dyDescent="0.25">
      <c r="A1187">
        <v>13836</v>
      </c>
      <c r="B1187" t="s">
        <v>591</v>
      </c>
      <c r="C1187" t="s">
        <v>712</v>
      </c>
      <c r="E1187">
        <v>4</v>
      </c>
      <c r="F1187" t="s">
        <v>8341</v>
      </c>
      <c r="G1187" t="s">
        <v>723</v>
      </c>
      <c r="H1187" t="str">
        <f>INDEX(referencias!$Q$1:$Q$34,MATCH('Registro de Frecuencias TV'!G1187,referencias!$R$1:$R$34,0),1)</f>
        <v>Caracol TV S.A.</v>
      </c>
      <c r="I1187" t="s">
        <v>525</v>
      </c>
      <c r="J1187" t="s">
        <v>8338</v>
      </c>
      <c r="K1187">
        <v>4</v>
      </c>
      <c r="L1187" t="str">
        <f t="shared" si="42"/>
        <v>TurbacoBolivarCaracol TV S.A.4</v>
      </c>
      <c r="M1187" t="str">
        <f t="shared" si="43"/>
        <v>TurbacoBolivarCaracol TV S.A.</v>
      </c>
      <c r="N1187" t="s">
        <v>2749</v>
      </c>
    </row>
    <row r="1188" spans="1:14" x14ac:dyDescent="0.25">
      <c r="A1188">
        <v>13838</v>
      </c>
      <c r="B1188" t="s">
        <v>2587</v>
      </c>
      <c r="C1188" t="s">
        <v>712</v>
      </c>
      <c r="E1188">
        <v>8</v>
      </c>
      <c r="F1188" t="s">
        <v>8337</v>
      </c>
      <c r="G1188" t="s">
        <v>420</v>
      </c>
      <c r="H1188" t="str">
        <f>INDEX(referencias!$Q$1:$Q$34,MATCH('Registro de Frecuencias TV'!G1188,referencias!$R$1:$R$34,0),1)</f>
        <v>Canal Uno</v>
      </c>
      <c r="I1188" t="s">
        <v>302</v>
      </c>
      <c r="J1188" t="s">
        <v>8338</v>
      </c>
      <c r="K1188">
        <v>8</v>
      </c>
      <c r="L1188" t="str">
        <f t="shared" si="42"/>
        <v>TurbanáBolivarCanal Uno8</v>
      </c>
      <c r="M1188" t="str">
        <f t="shared" si="43"/>
        <v>TurbanáBolivarCanal Uno</v>
      </c>
      <c r="N1188" t="s">
        <v>2750</v>
      </c>
    </row>
    <row r="1189" spans="1:14" x14ac:dyDescent="0.25">
      <c r="A1189">
        <v>13838</v>
      </c>
      <c r="B1189" t="s">
        <v>2587</v>
      </c>
      <c r="C1189" t="s">
        <v>712</v>
      </c>
      <c r="E1189">
        <v>10</v>
      </c>
      <c r="F1189" t="s">
        <v>8337</v>
      </c>
      <c r="G1189" t="s">
        <v>703</v>
      </c>
      <c r="H1189" t="str">
        <f>INDEX(referencias!$Q$1:$Q$34,MATCH('Registro de Frecuencias TV'!G1189,referencias!$R$1:$R$34,0),1)</f>
        <v>C.Institucional</v>
      </c>
      <c r="I1189" t="s">
        <v>302</v>
      </c>
      <c r="J1189" t="s">
        <v>8338</v>
      </c>
      <c r="K1189">
        <v>10</v>
      </c>
      <c r="L1189" t="str">
        <f t="shared" si="42"/>
        <v>TurbanáBolivarC.Institucional10</v>
      </c>
      <c r="M1189" t="str">
        <f t="shared" si="43"/>
        <v>TurbanáBolivarC.Institucional</v>
      </c>
      <c r="N1189" t="s">
        <v>2751</v>
      </c>
    </row>
    <row r="1190" spans="1:14" x14ac:dyDescent="0.25">
      <c r="A1190">
        <v>13838</v>
      </c>
      <c r="B1190" t="s">
        <v>2587</v>
      </c>
      <c r="C1190" t="s">
        <v>712</v>
      </c>
      <c r="E1190">
        <v>12</v>
      </c>
      <c r="F1190" t="s">
        <v>8337</v>
      </c>
      <c r="G1190" t="s">
        <v>188</v>
      </c>
      <c r="H1190" t="str">
        <f>INDEX(referencias!$Q$1:$Q$34,MATCH('Registro de Frecuencias TV'!G1190,referencias!$R$1:$R$34,0),1)</f>
        <v>Señal Colombia</v>
      </c>
      <c r="I1190" t="s">
        <v>302</v>
      </c>
      <c r="J1190" t="s">
        <v>8338</v>
      </c>
      <c r="K1190">
        <v>12</v>
      </c>
      <c r="L1190" t="str">
        <f t="shared" si="42"/>
        <v>TurbanáBolivarSeñal Colombia12</v>
      </c>
      <c r="M1190" t="str">
        <f t="shared" si="43"/>
        <v>TurbanáBolivarSeñal Colombia</v>
      </c>
      <c r="N1190" t="s">
        <v>2752</v>
      </c>
    </row>
    <row r="1191" spans="1:14" x14ac:dyDescent="0.25">
      <c r="A1191">
        <v>13838</v>
      </c>
      <c r="B1191" t="s">
        <v>2587</v>
      </c>
      <c r="C1191" t="s">
        <v>712</v>
      </c>
      <c r="E1191">
        <v>3</v>
      </c>
      <c r="F1191" t="s">
        <v>8339</v>
      </c>
      <c r="G1191" t="s">
        <v>619</v>
      </c>
      <c r="H1191" t="str">
        <f>INDEX(referencias!$Q$1:$Q$34,MATCH('Registro de Frecuencias TV'!G1191,referencias!$R$1:$R$34,0),1)</f>
        <v>Telecaribe</v>
      </c>
      <c r="I1191" t="s">
        <v>8433</v>
      </c>
      <c r="J1191" t="s">
        <v>8338</v>
      </c>
      <c r="K1191">
        <v>3</v>
      </c>
      <c r="L1191" t="str">
        <f t="shared" si="42"/>
        <v>TurbanáBolivarTelecaribe3</v>
      </c>
      <c r="M1191" t="str">
        <f t="shared" si="43"/>
        <v>TurbanáBolivarTelecaribe</v>
      </c>
      <c r="N1191" t="s">
        <v>2753</v>
      </c>
    </row>
    <row r="1192" spans="1:14" x14ac:dyDescent="0.25">
      <c r="A1192">
        <v>13838</v>
      </c>
      <c r="B1192" t="s">
        <v>2587</v>
      </c>
      <c r="C1192" t="s">
        <v>712</v>
      </c>
      <c r="E1192">
        <v>31</v>
      </c>
      <c r="F1192" t="s">
        <v>8341</v>
      </c>
      <c r="G1192" t="s">
        <v>750</v>
      </c>
      <c r="H1192" t="str">
        <f>INDEX(referencias!$Q$1:$Q$34,MATCH('Registro de Frecuencias TV'!G1192,referencias!$R$1:$R$34,0),1)</f>
        <v>RCN TV S.A.</v>
      </c>
      <c r="I1192" t="s">
        <v>302</v>
      </c>
      <c r="J1192" t="s">
        <v>8338</v>
      </c>
      <c r="K1192">
        <v>31</v>
      </c>
      <c r="L1192" t="str">
        <f t="shared" si="42"/>
        <v>TurbanáBolivarRCN TV S.A.31</v>
      </c>
      <c r="M1192" t="str">
        <f t="shared" si="43"/>
        <v>TurbanáBolivarRCN TV S.A.</v>
      </c>
      <c r="N1192" t="s">
        <v>2754</v>
      </c>
    </row>
    <row r="1193" spans="1:14" x14ac:dyDescent="0.25">
      <c r="A1193">
        <v>13838</v>
      </c>
      <c r="B1193" t="s">
        <v>2587</v>
      </c>
      <c r="C1193" t="s">
        <v>712</v>
      </c>
      <c r="E1193">
        <v>6</v>
      </c>
      <c r="F1193" t="s">
        <v>8341</v>
      </c>
      <c r="G1193" t="s">
        <v>723</v>
      </c>
      <c r="H1193" t="str">
        <f>INDEX(referencias!$Q$1:$Q$34,MATCH('Registro de Frecuencias TV'!G1193,referencias!$R$1:$R$34,0),1)</f>
        <v>Caracol TV S.A.</v>
      </c>
      <c r="I1193" t="s">
        <v>302</v>
      </c>
      <c r="J1193" t="s">
        <v>8338</v>
      </c>
      <c r="K1193">
        <v>6</v>
      </c>
      <c r="L1193" t="str">
        <f t="shared" si="42"/>
        <v>TurbanáBolivarCaracol TV S.A.6</v>
      </c>
      <c r="M1193" t="str">
        <f t="shared" si="43"/>
        <v>TurbanáBolivarCaracol TV S.A.</v>
      </c>
      <c r="N1193" t="s">
        <v>2755</v>
      </c>
    </row>
    <row r="1194" spans="1:14" x14ac:dyDescent="0.25">
      <c r="A1194">
        <v>13873</v>
      </c>
      <c r="B1194" t="s">
        <v>2674</v>
      </c>
      <c r="C1194" t="s">
        <v>712</v>
      </c>
      <c r="E1194">
        <v>8</v>
      </c>
      <c r="F1194" t="s">
        <v>8337</v>
      </c>
      <c r="G1194" t="s">
        <v>420</v>
      </c>
      <c r="H1194" t="str">
        <f>INDEX(referencias!$Q$1:$Q$34,MATCH('Registro de Frecuencias TV'!G1194,referencias!$R$1:$R$34,0),1)</f>
        <v>Canal Uno</v>
      </c>
      <c r="I1194" t="s">
        <v>302</v>
      </c>
      <c r="J1194" t="s">
        <v>8338</v>
      </c>
      <c r="K1194">
        <v>8</v>
      </c>
      <c r="L1194" t="str">
        <f t="shared" si="42"/>
        <v>VillanuevaBolivarCanal Uno8</v>
      </c>
      <c r="M1194" t="str">
        <f t="shared" si="43"/>
        <v>VillanuevaBolivarCanal Uno</v>
      </c>
      <c r="N1194" t="s">
        <v>2756</v>
      </c>
    </row>
    <row r="1195" spans="1:14" x14ac:dyDescent="0.25">
      <c r="A1195">
        <v>13873</v>
      </c>
      <c r="B1195" t="s">
        <v>2674</v>
      </c>
      <c r="C1195" t="s">
        <v>712</v>
      </c>
      <c r="E1195">
        <v>10</v>
      </c>
      <c r="F1195" t="s">
        <v>8337</v>
      </c>
      <c r="G1195" t="s">
        <v>703</v>
      </c>
      <c r="H1195" t="str">
        <f>INDEX(referencias!$Q$1:$Q$34,MATCH('Registro de Frecuencias TV'!G1195,referencias!$R$1:$R$34,0),1)</f>
        <v>C.Institucional</v>
      </c>
      <c r="I1195" t="s">
        <v>302</v>
      </c>
      <c r="J1195" t="s">
        <v>8338</v>
      </c>
      <c r="K1195">
        <v>10</v>
      </c>
      <c r="L1195" t="str">
        <f t="shared" si="42"/>
        <v>VillanuevaBolivarC.Institucional10</v>
      </c>
      <c r="M1195" t="str">
        <f t="shared" si="43"/>
        <v>VillanuevaBolivarC.Institucional</v>
      </c>
      <c r="N1195" t="s">
        <v>2757</v>
      </c>
    </row>
    <row r="1196" spans="1:14" x14ac:dyDescent="0.25">
      <c r="A1196">
        <v>13873</v>
      </c>
      <c r="B1196" t="s">
        <v>2674</v>
      </c>
      <c r="C1196" t="s">
        <v>712</v>
      </c>
      <c r="E1196">
        <v>12</v>
      </c>
      <c r="F1196" t="s">
        <v>8337</v>
      </c>
      <c r="G1196" t="s">
        <v>188</v>
      </c>
      <c r="H1196" t="str">
        <f>INDEX(referencias!$Q$1:$Q$34,MATCH('Registro de Frecuencias TV'!G1196,referencias!$R$1:$R$34,0),1)</f>
        <v>Señal Colombia</v>
      </c>
      <c r="I1196" t="s">
        <v>302</v>
      </c>
      <c r="J1196" t="s">
        <v>8338</v>
      </c>
      <c r="K1196">
        <v>12</v>
      </c>
      <c r="L1196" t="str">
        <f t="shared" si="42"/>
        <v>VillanuevaBolivarSeñal Colombia12</v>
      </c>
      <c r="M1196" t="str">
        <f t="shared" si="43"/>
        <v>VillanuevaBolivarSeñal Colombia</v>
      </c>
      <c r="N1196" t="s">
        <v>2758</v>
      </c>
    </row>
    <row r="1197" spans="1:14" x14ac:dyDescent="0.25">
      <c r="A1197">
        <v>13873</v>
      </c>
      <c r="B1197" t="s">
        <v>2674</v>
      </c>
      <c r="C1197" t="s">
        <v>712</v>
      </c>
      <c r="E1197">
        <v>3</v>
      </c>
      <c r="F1197" t="s">
        <v>8339</v>
      </c>
      <c r="G1197" t="s">
        <v>619</v>
      </c>
      <c r="H1197" t="str">
        <f>INDEX(referencias!$Q$1:$Q$34,MATCH('Registro de Frecuencias TV'!G1197,referencias!$R$1:$R$34,0),1)</f>
        <v>Telecaribe</v>
      </c>
      <c r="I1197" t="s">
        <v>8433</v>
      </c>
      <c r="J1197" t="s">
        <v>8338</v>
      </c>
      <c r="K1197">
        <v>3</v>
      </c>
      <c r="L1197" t="str">
        <f t="shared" si="42"/>
        <v>VillanuevaBolivarTelecaribe3</v>
      </c>
      <c r="M1197" t="str">
        <f t="shared" si="43"/>
        <v>VillanuevaBolivarTelecaribe</v>
      </c>
      <c r="N1197" t="s">
        <v>2759</v>
      </c>
    </row>
    <row r="1198" spans="1:14" x14ac:dyDescent="0.25">
      <c r="A1198">
        <v>13873</v>
      </c>
      <c r="B1198" t="s">
        <v>2674</v>
      </c>
      <c r="C1198" t="s">
        <v>712</v>
      </c>
      <c r="E1198">
        <v>31</v>
      </c>
      <c r="F1198" t="s">
        <v>8341</v>
      </c>
      <c r="G1198" t="s">
        <v>750</v>
      </c>
      <c r="H1198" t="str">
        <f>INDEX(referencias!$Q$1:$Q$34,MATCH('Registro de Frecuencias TV'!G1198,referencias!$R$1:$R$34,0),1)</f>
        <v>RCN TV S.A.</v>
      </c>
      <c r="I1198" t="s">
        <v>302</v>
      </c>
      <c r="J1198" t="s">
        <v>8338</v>
      </c>
      <c r="K1198">
        <v>31</v>
      </c>
      <c r="L1198" t="str">
        <f t="shared" si="42"/>
        <v>VillanuevaBolivarRCN TV S.A.31</v>
      </c>
      <c r="M1198" t="str">
        <f t="shared" si="43"/>
        <v>VillanuevaBolivarRCN TV S.A.</v>
      </c>
      <c r="N1198" t="s">
        <v>2760</v>
      </c>
    </row>
    <row r="1199" spans="1:14" x14ac:dyDescent="0.25">
      <c r="A1199">
        <v>13873</v>
      </c>
      <c r="B1199" t="s">
        <v>2674</v>
      </c>
      <c r="C1199" t="s">
        <v>712</v>
      </c>
      <c r="E1199">
        <v>41</v>
      </c>
      <c r="F1199" t="s">
        <v>8341</v>
      </c>
      <c r="G1199" t="s">
        <v>723</v>
      </c>
      <c r="H1199" t="str">
        <f>INDEX(referencias!$Q$1:$Q$34,MATCH('Registro de Frecuencias TV'!G1199,referencias!$R$1:$R$34,0),1)</f>
        <v>Caracol TV S.A.</v>
      </c>
      <c r="I1199" t="s">
        <v>302</v>
      </c>
      <c r="J1199" t="s">
        <v>8338</v>
      </c>
      <c r="K1199">
        <v>41</v>
      </c>
      <c r="L1199" t="str">
        <f t="shared" si="42"/>
        <v>VillanuevaBolivarCaracol TV S.A.41</v>
      </c>
      <c r="M1199" t="str">
        <f t="shared" si="43"/>
        <v>VillanuevaBolivarCaracol TV S.A.</v>
      </c>
      <c r="N1199" t="s">
        <v>2761</v>
      </c>
    </row>
    <row r="1200" spans="1:14" x14ac:dyDescent="0.25">
      <c r="A1200">
        <v>13894</v>
      </c>
      <c r="B1200" t="s">
        <v>2712</v>
      </c>
      <c r="C1200" t="s">
        <v>712</v>
      </c>
      <c r="E1200">
        <v>13</v>
      </c>
      <c r="F1200" t="s">
        <v>8337</v>
      </c>
      <c r="G1200" t="s">
        <v>420</v>
      </c>
      <c r="H1200" t="str">
        <f>INDEX(referencias!$Q$1:$Q$34,MATCH('Registro de Frecuencias TV'!G1200,referencias!$R$1:$R$34,0),1)</f>
        <v>Canal Uno</v>
      </c>
      <c r="I1200" t="s">
        <v>235</v>
      </c>
      <c r="J1200" t="s">
        <v>8338</v>
      </c>
      <c r="K1200">
        <v>13</v>
      </c>
      <c r="L1200" t="str">
        <f t="shared" si="42"/>
        <v>ZambranoBolivarCanal Uno13</v>
      </c>
      <c r="M1200" t="str">
        <f t="shared" si="43"/>
        <v>ZambranoBolivarCanal Uno</v>
      </c>
      <c r="N1200" t="s">
        <v>2762</v>
      </c>
    </row>
    <row r="1201" spans="1:14" x14ac:dyDescent="0.25">
      <c r="A1201">
        <v>13894</v>
      </c>
      <c r="B1201" t="s">
        <v>2712</v>
      </c>
      <c r="C1201" t="s">
        <v>712</v>
      </c>
      <c r="E1201">
        <v>11</v>
      </c>
      <c r="F1201" t="s">
        <v>8337</v>
      </c>
      <c r="G1201" t="s">
        <v>703</v>
      </c>
      <c r="H1201" t="str">
        <f>INDEX(referencias!$Q$1:$Q$34,MATCH('Registro de Frecuencias TV'!G1201,referencias!$R$1:$R$34,0),1)</f>
        <v>C.Institucional</v>
      </c>
      <c r="I1201" t="s">
        <v>235</v>
      </c>
      <c r="J1201" t="s">
        <v>8338</v>
      </c>
      <c r="K1201">
        <v>11</v>
      </c>
      <c r="L1201" t="str">
        <f t="shared" si="42"/>
        <v>ZambranoBolivarC.Institucional11</v>
      </c>
      <c r="M1201" t="str">
        <f t="shared" si="43"/>
        <v>ZambranoBolivarC.Institucional</v>
      </c>
      <c r="N1201" t="s">
        <v>2763</v>
      </c>
    </row>
    <row r="1202" spans="1:14" x14ac:dyDescent="0.25">
      <c r="A1202">
        <v>13894</v>
      </c>
      <c r="B1202" t="s">
        <v>2712</v>
      </c>
      <c r="C1202" t="s">
        <v>712</v>
      </c>
      <c r="E1202">
        <v>5</v>
      </c>
      <c r="F1202" t="s">
        <v>8337</v>
      </c>
      <c r="G1202" t="s">
        <v>188</v>
      </c>
      <c r="H1202" t="str">
        <f>INDEX(referencias!$Q$1:$Q$34,MATCH('Registro de Frecuencias TV'!G1202,referencias!$R$1:$R$34,0),1)</f>
        <v>Señal Colombia</v>
      </c>
      <c r="I1202" t="s">
        <v>235</v>
      </c>
      <c r="J1202" t="s">
        <v>8338</v>
      </c>
      <c r="K1202">
        <v>5</v>
      </c>
      <c r="L1202" t="str">
        <f t="shared" si="42"/>
        <v>ZambranoBolivarSeñal Colombia5</v>
      </c>
      <c r="M1202" t="str">
        <f t="shared" si="43"/>
        <v>ZambranoBolivarSeñal Colombia</v>
      </c>
      <c r="N1202" t="s">
        <v>2764</v>
      </c>
    </row>
    <row r="1203" spans="1:14" x14ac:dyDescent="0.25">
      <c r="A1203">
        <v>13894</v>
      </c>
      <c r="B1203" t="s">
        <v>2712</v>
      </c>
      <c r="C1203" t="s">
        <v>712</v>
      </c>
      <c r="E1203">
        <v>7</v>
      </c>
      <c r="F1203" t="s">
        <v>8339</v>
      </c>
      <c r="G1203" t="s">
        <v>619</v>
      </c>
      <c r="H1203" t="str">
        <f>INDEX(referencias!$Q$1:$Q$34,MATCH('Registro de Frecuencias TV'!G1203,referencias!$R$1:$R$34,0),1)</f>
        <v>Telecaribe</v>
      </c>
      <c r="I1203" t="s">
        <v>8425</v>
      </c>
      <c r="J1203" t="s">
        <v>8338</v>
      </c>
      <c r="K1203">
        <v>7</v>
      </c>
      <c r="L1203" t="str">
        <f t="shared" si="42"/>
        <v>ZambranoBolivarTelecaribe7</v>
      </c>
      <c r="M1203" t="str">
        <f t="shared" si="43"/>
        <v>ZambranoBolivarTelecaribe</v>
      </c>
      <c r="N1203" t="s">
        <v>2765</v>
      </c>
    </row>
    <row r="1204" spans="1:14" x14ac:dyDescent="0.25">
      <c r="A1204">
        <v>13894</v>
      </c>
      <c r="B1204" t="s">
        <v>2712</v>
      </c>
      <c r="C1204" t="s">
        <v>712</v>
      </c>
      <c r="E1204">
        <v>9</v>
      </c>
      <c r="F1204" t="s">
        <v>8341</v>
      </c>
      <c r="G1204" t="s">
        <v>750</v>
      </c>
      <c r="H1204" t="str">
        <f>INDEX(referencias!$Q$1:$Q$34,MATCH('Registro de Frecuencias TV'!G1204,referencias!$R$1:$R$34,0),1)</f>
        <v>RCN TV S.A.</v>
      </c>
      <c r="I1204" t="s">
        <v>525</v>
      </c>
      <c r="J1204" t="s">
        <v>8338</v>
      </c>
      <c r="K1204">
        <v>9</v>
      </c>
      <c r="L1204" t="str">
        <f t="shared" si="42"/>
        <v>ZambranoBolivarRCN TV S.A.9</v>
      </c>
      <c r="M1204" t="str">
        <f t="shared" si="43"/>
        <v>ZambranoBolivarRCN TV S.A.</v>
      </c>
      <c r="N1204" t="s">
        <v>2766</v>
      </c>
    </row>
    <row r="1205" spans="1:14" x14ac:dyDescent="0.25">
      <c r="A1205">
        <v>13894</v>
      </c>
      <c r="B1205" t="s">
        <v>2712</v>
      </c>
      <c r="C1205" t="s">
        <v>712</v>
      </c>
      <c r="E1205">
        <v>4</v>
      </c>
      <c r="F1205" t="s">
        <v>8341</v>
      </c>
      <c r="G1205" t="s">
        <v>723</v>
      </c>
      <c r="H1205" t="str">
        <f>INDEX(referencias!$Q$1:$Q$34,MATCH('Registro de Frecuencias TV'!G1205,referencias!$R$1:$R$34,0),1)</f>
        <v>Caracol TV S.A.</v>
      </c>
      <c r="I1205" t="s">
        <v>525</v>
      </c>
      <c r="J1205" t="s">
        <v>8338</v>
      </c>
      <c r="K1205">
        <v>4</v>
      </c>
      <c r="L1205" t="str">
        <f t="shared" si="42"/>
        <v>ZambranoBolivarCaracol TV S.A.4</v>
      </c>
      <c r="M1205" t="str">
        <f t="shared" si="43"/>
        <v>ZambranoBolivarCaracol TV S.A.</v>
      </c>
      <c r="N1205" t="s">
        <v>2767</v>
      </c>
    </row>
    <row r="1206" spans="1:14" x14ac:dyDescent="0.25">
      <c r="A1206">
        <v>15001</v>
      </c>
      <c r="B1206" t="s">
        <v>2580</v>
      </c>
      <c r="C1206" t="s">
        <v>717</v>
      </c>
      <c r="E1206">
        <v>11</v>
      </c>
      <c r="F1206" t="s">
        <v>8337</v>
      </c>
      <c r="G1206" t="s">
        <v>420</v>
      </c>
      <c r="H1206" t="str">
        <f>INDEX(referencias!$Q$1:$Q$34,MATCH('Registro de Frecuencias TV'!G1206,referencias!$R$1:$R$34,0),1)</f>
        <v>Canal Uno</v>
      </c>
      <c r="I1206" t="s">
        <v>8437</v>
      </c>
      <c r="J1206" t="s">
        <v>8338</v>
      </c>
      <c r="K1206">
        <v>11</v>
      </c>
      <c r="L1206" t="str">
        <f t="shared" si="42"/>
        <v>TunjaBoyacaCanal Uno11</v>
      </c>
      <c r="M1206" t="str">
        <f t="shared" si="43"/>
        <v>TunjaBoyacaCanal Uno</v>
      </c>
      <c r="N1206" t="s">
        <v>2768</v>
      </c>
    </row>
    <row r="1207" spans="1:14" x14ac:dyDescent="0.25">
      <c r="A1207">
        <v>15001</v>
      </c>
      <c r="B1207" t="s">
        <v>2580</v>
      </c>
      <c r="C1207" t="s">
        <v>717</v>
      </c>
      <c r="E1207">
        <v>9</v>
      </c>
      <c r="F1207" t="s">
        <v>8337</v>
      </c>
      <c r="G1207" t="s">
        <v>703</v>
      </c>
      <c r="H1207" t="str">
        <f>INDEX(referencias!$Q$1:$Q$34,MATCH('Registro de Frecuencias TV'!G1207,referencias!$R$1:$R$34,0),1)</f>
        <v>C.Institucional</v>
      </c>
      <c r="I1207" t="s">
        <v>8437</v>
      </c>
      <c r="J1207" t="s">
        <v>8338</v>
      </c>
      <c r="K1207">
        <v>9</v>
      </c>
      <c r="L1207" t="str">
        <f t="shared" si="42"/>
        <v>TunjaBoyacaC.Institucional9</v>
      </c>
      <c r="M1207" t="str">
        <f t="shared" si="43"/>
        <v>TunjaBoyacaC.Institucional</v>
      </c>
      <c r="N1207" t="s">
        <v>2769</v>
      </c>
    </row>
    <row r="1208" spans="1:14" x14ac:dyDescent="0.25">
      <c r="A1208">
        <v>15001</v>
      </c>
      <c r="B1208" t="s">
        <v>2580</v>
      </c>
      <c r="C1208" t="s">
        <v>717</v>
      </c>
      <c r="E1208">
        <v>30</v>
      </c>
      <c r="F1208" t="s">
        <v>8337</v>
      </c>
      <c r="G1208" t="s">
        <v>188</v>
      </c>
      <c r="H1208" t="str">
        <f>INDEX(referencias!$Q$1:$Q$34,MATCH('Registro de Frecuencias TV'!G1208,referencias!$R$1:$R$34,0),1)</f>
        <v>Señal Colombia</v>
      </c>
      <c r="I1208" t="s">
        <v>8437</v>
      </c>
      <c r="J1208" t="s">
        <v>8338</v>
      </c>
      <c r="K1208">
        <v>30</v>
      </c>
      <c r="L1208" t="str">
        <f t="shared" si="42"/>
        <v>TunjaBoyacaSeñal Colombia30</v>
      </c>
      <c r="M1208" t="str">
        <f t="shared" si="43"/>
        <v>TunjaBoyacaSeñal Colombia</v>
      </c>
      <c r="N1208" t="s">
        <v>2770</v>
      </c>
    </row>
    <row r="1209" spans="1:14" x14ac:dyDescent="0.25">
      <c r="A1209">
        <v>15001</v>
      </c>
      <c r="B1209" t="s">
        <v>2580</v>
      </c>
      <c r="C1209" t="s">
        <v>717</v>
      </c>
      <c r="E1209">
        <v>13</v>
      </c>
      <c r="F1209" t="s">
        <v>8339</v>
      </c>
      <c r="G1209" t="s">
        <v>623</v>
      </c>
      <c r="H1209" t="str">
        <f>INDEX(referencias!$Q$1:$Q$34,MATCH('Registro de Frecuencias TV'!G1209,referencias!$R$1:$R$34,0),1)</f>
        <v>Teveandina</v>
      </c>
      <c r="I1209" t="s">
        <v>8437</v>
      </c>
      <c r="J1209" t="s">
        <v>8338</v>
      </c>
      <c r="K1209">
        <v>13</v>
      </c>
      <c r="L1209" t="str">
        <f t="shared" si="42"/>
        <v>TunjaBoyacaTeveandina13</v>
      </c>
      <c r="M1209" t="str">
        <f t="shared" si="43"/>
        <v>TunjaBoyacaTeveandina</v>
      </c>
      <c r="N1209" t="s">
        <v>2771</v>
      </c>
    </row>
    <row r="1210" spans="1:14" x14ac:dyDescent="0.25">
      <c r="A1210">
        <v>15001</v>
      </c>
      <c r="B1210" t="s">
        <v>2580</v>
      </c>
      <c r="C1210" t="s">
        <v>717</v>
      </c>
      <c r="E1210">
        <v>7</v>
      </c>
      <c r="F1210" t="s">
        <v>8341</v>
      </c>
      <c r="G1210" t="s">
        <v>750</v>
      </c>
      <c r="H1210" t="str">
        <f>INDEX(referencias!$Q$1:$Q$34,MATCH('Registro de Frecuencias TV'!G1210,referencias!$R$1:$R$34,0),1)</f>
        <v>RCN TV S.A.</v>
      </c>
      <c r="I1210" t="s">
        <v>8438</v>
      </c>
      <c r="J1210" t="s">
        <v>8338</v>
      </c>
      <c r="K1210">
        <v>7</v>
      </c>
      <c r="L1210" t="str">
        <f t="shared" si="42"/>
        <v>TunjaBoyacaRCN TV S.A.7</v>
      </c>
      <c r="M1210" t="str">
        <f t="shared" si="43"/>
        <v>TunjaBoyacaRCN TV S.A.</v>
      </c>
      <c r="N1210" t="s">
        <v>2772</v>
      </c>
    </row>
    <row r="1211" spans="1:14" x14ac:dyDescent="0.25">
      <c r="A1211">
        <v>15001</v>
      </c>
      <c r="B1211" t="s">
        <v>2580</v>
      </c>
      <c r="C1211" t="s">
        <v>717</v>
      </c>
      <c r="E1211">
        <v>5</v>
      </c>
      <c r="F1211" t="s">
        <v>8341</v>
      </c>
      <c r="G1211" t="s">
        <v>723</v>
      </c>
      <c r="H1211" t="str">
        <f>INDEX(referencias!$Q$1:$Q$34,MATCH('Registro de Frecuencias TV'!G1211,referencias!$R$1:$R$34,0),1)</f>
        <v>Caracol TV S.A.</v>
      </c>
      <c r="I1211" t="s">
        <v>8438</v>
      </c>
      <c r="J1211" t="s">
        <v>8338</v>
      </c>
      <c r="K1211">
        <v>5</v>
      </c>
      <c r="L1211" t="str">
        <f t="shared" si="42"/>
        <v>TunjaBoyacaCaracol TV S.A.5</v>
      </c>
      <c r="M1211" t="str">
        <f t="shared" si="43"/>
        <v>TunjaBoyacaCaracol TV S.A.</v>
      </c>
      <c r="N1211" t="s">
        <v>2773</v>
      </c>
    </row>
    <row r="1212" spans="1:14" x14ac:dyDescent="0.25">
      <c r="A1212">
        <v>15001</v>
      </c>
      <c r="B1212" t="s">
        <v>2580</v>
      </c>
      <c r="C1212" t="s">
        <v>717</v>
      </c>
      <c r="E1212">
        <v>21</v>
      </c>
      <c r="F1212" t="s">
        <v>8342</v>
      </c>
      <c r="G1212" t="s">
        <v>781</v>
      </c>
      <c r="H1212" t="str">
        <f>INDEX(referencias!$Q$1:$Q$34,MATCH('Registro de Frecuencias TV'!G1212,referencias!$R$1:$R$34,0),1)</f>
        <v>Telesantiago</v>
      </c>
      <c r="I1212" t="s">
        <v>781</v>
      </c>
      <c r="J1212" t="s">
        <v>8338</v>
      </c>
      <c r="K1212">
        <v>21</v>
      </c>
      <c r="L1212" t="str">
        <f t="shared" si="42"/>
        <v>TunjaBoyacaTelesantiago21</v>
      </c>
      <c r="M1212" t="str">
        <f t="shared" si="43"/>
        <v>TunjaBoyacaTelesantiago</v>
      </c>
      <c r="N1212" t="s">
        <v>2774</v>
      </c>
    </row>
    <row r="1213" spans="1:14" x14ac:dyDescent="0.25">
      <c r="A1213">
        <v>15022</v>
      </c>
      <c r="B1213" t="s">
        <v>779</v>
      </c>
      <c r="C1213" t="s">
        <v>717</v>
      </c>
      <c r="E1213">
        <v>4</v>
      </c>
      <c r="F1213" t="s">
        <v>8337</v>
      </c>
      <c r="G1213" t="s">
        <v>420</v>
      </c>
      <c r="H1213" t="str">
        <f>INDEX(referencias!$Q$1:$Q$34,MATCH('Registro de Frecuencias TV'!G1213,referencias!$R$1:$R$34,0),1)</f>
        <v>Canal Uno</v>
      </c>
      <c r="I1213" t="s">
        <v>279</v>
      </c>
      <c r="J1213" t="s">
        <v>8338</v>
      </c>
      <c r="K1213">
        <v>4</v>
      </c>
      <c r="L1213" t="str">
        <f t="shared" si="42"/>
        <v>AlmeidaBoyacaCanal Uno4</v>
      </c>
      <c r="M1213" t="str">
        <f t="shared" si="43"/>
        <v>AlmeidaBoyacaCanal Uno</v>
      </c>
      <c r="N1213" t="s">
        <v>2775</v>
      </c>
    </row>
    <row r="1214" spans="1:14" x14ac:dyDescent="0.25">
      <c r="A1214">
        <v>15022</v>
      </c>
      <c r="B1214" t="s">
        <v>779</v>
      </c>
      <c r="C1214" t="s">
        <v>717</v>
      </c>
      <c r="E1214">
        <v>5</v>
      </c>
      <c r="F1214" t="s">
        <v>8337</v>
      </c>
      <c r="G1214" t="s">
        <v>703</v>
      </c>
      <c r="H1214" t="str">
        <f>INDEX(referencias!$Q$1:$Q$34,MATCH('Registro de Frecuencias TV'!G1214,referencias!$R$1:$R$34,0),1)</f>
        <v>C.Institucional</v>
      </c>
      <c r="I1214" t="s">
        <v>279</v>
      </c>
      <c r="J1214" t="s">
        <v>8338</v>
      </c>
      <c r="K1214">
        <v>5</v>
      </c>
      <c r="L1214" t="str">
        <f t="shared" si="42"/>
        <v>AlmeidaBoyacaC.Institucional5</v>
      </c>
      <c r="M1214" t="str">
        <f t="shared" si="43"/>
        <v>AlmeidaBoyacaC.Institucional</v>
      </c>
      <c r="N1214" t="s">
        <v>2776</v>
      </c>
    </row>
    <row r="1215" spans="1:14" x14ac:dyDescent="0.25">
      <c r="A1215">
        <v>15022</v>
      </c>
      <c r="B1215" t="s">
        <v>779</v>
      </c>
      <c r="C1215" t="s">
        <v>717</v>
      </c>
      <c r="E1215">
        <v>21</v>
      </c>
      <c r="F1215" t="s">
        <v>8337</v>
      </c>
      <c r="G1215" t="s">
        <v>188</v>
      </c>
      <c r="H1215" t="str">
        <f>INDEX(referencias!$Q$1:$Q$34,MATCH('Registro de Frecuencias TV'!G1215,referencias!$R$1:$R$34,0),1)</f>
        <v>Señal Colombia</v>
      </c>
      <c r="I1215" t="s">
        <v>279</v>
      </c>
      <c r="J1215" t="s">
        <v>8338</v>
      </c>
      <c r="K1215">
        <v>21</v>
      </c>
      <c r="L1215" t="str">
        <f t="shared" si="42"/>
        <v>AlmeidaBoyacaSeñal Colombia21</v>
      </c>
      <c r="M1215" t="str">
        <f t="shared" si="43"/>
        <v>AlmeidaBoyacaSeñal Colombia</v>
      </c>
      <c r="N1215" t="s">
        <v>2777</v>
      </c>
    </row>
    <row r="1216" spans="1:14" x14ac:dyDescent="0.25">
      <c r="A1216">
        <v>15022</v>
      </c>
      <c r="B1216" t="s">
        <v>779</v>
      </c>
      <c r="C1216" t="s">
        <v>717</v>
      </c>
      <c r="F1216" t="s">
        <v>8339</v>
      </c>
      <c r="G1216" t="s">
        <v>623</v>
      </c>
      <c r="H1216" t="str">
        <f>INDEX(referencias!$Q$1:$Q$34,MATCH('Registro de Frecuencias TV'!G1216,referencias!$R$1:$R$34,0),1)</f>
        <v>Teveandina</v>
      </c>
      <c r="J1216" t="s">
        <v>8338</v>
      </c>
      <c r="K1216">
        <v>31</v>
      </c>
      <c r="L1216" t="str">
        <f t="shared" si="42"/>
        <v>AlmeidaBoyacaTeveandina31</v>
      </c>
      <c r="M1216" t="str">
        <f t="shared" si="43"/>
        <v>AlmeidaBoyacaTeveandina</v>
      </c>
      <c r="N1216" t="s">
        <v>2778</v>
      </c>
    </row>
    <row r="1217" spans="1:14" x14ac:dyDescent="0.25">
      <c r="A1217">
        <v>15022</v>
      </c>
      <c r="B1217" t="s">
        <v>779</v>
      </c>
      <c r="C1217" t="s">
        <v>717</v>
      </c>
      <c r="F1217" t="s">
        <v>8341</v>
      </c>
      <c r="G1217" t="s">
        <v>750</v>
      </c>
      <c r="H1217" t="str">
        <f>INDEX(referencias!$Q$1:$Q$34,MATCH('Registro de Frecuencias TV'!G1217,referencias!$R$1:$R$34,0),1)</f>
        <v>RCN TV S.A.</v>
      </c>
      <c r="J1217" t="s">
        <v>8338</v>
      </c>
      <c r="K1217">
        <v>35</v>
      </c>
      <c r="L1217" t="str">
        <f t="shared" si="42"/>
        <v>AlmeidaBoyacaRCN TV S.A.35</v>
      </c>
      <c r="M1217" t="str">
        <f t="shared" si="43"/>
        <v>AlmeidaBoyacaRCN TV S.A.</v>
      </c>
      <c r="N1217" t="s">
        <v>2779</v>
      </c>
    </row>
    <row r="1218" spans="1:14" x14ac:dyDescent="0.25">
      <c r="A1218">
        <v>15022</v>
      </c>
      <c r="B1218" t="s">
        <v>779</v>
      </c>
      <c r="C1218" t="s">
        <v>717</v>
      </c>
      <c r="F1218" t="s">
        <v>8341</v>
      </c>
      <c r="G1218" t="s">
        <v>723</v>
      </c>
      <c r="H1218" t="str">
        <f>INDEX(referencias!$Q$1:$Q$34,MATCH('Registro de Frecuencias TV'!G1218,referencias!$R$1:$R$34,0),1)</f>
        <v>Caracol TV S.A.</v>
      </c>
      <c r="J1218" t="s">
        <v>8338</v>
      </c>
      <c r="K1218">
        <v>39</v>
      </c>
      <c r="L1218" t="str">
        <f t="shared" si="42"/>
        <v>AlmeidaBoyacaCaracol TV S.A.39</v>
      </c>
      <c r="M1218" t="str">
        <f t="shared" si="43"/>
        <v>AlmeidaBoyacaCaracol TV S.A.</v>
      </c>
      <c r="N1218" t="s">
        <v>2780</v>
      </c>
    </row>
    <row r="1219" spans="1:14" x14ac:dyDescent="0.25">
      <c r="A1219">
        <v>15047</v>
      </c>
      <c r="B1219" t="s">
        <v>882</v>
      </c>
      <c r="C1219" t="s">
        <v>717</v>
      </c>
      <c r="E1219">
        <v>11</v>
      </c>
      <c r="F1219" t="s">
        <v>8337</v>
      </c>
      <c r="G1219" t="s">
        <v>420</v>
      </c>
      <c r="H1219" t="str">
        <f>INDEX(referencias!$Q$1:$Q$34,MATCH('Registro de Frecuencias TV'!G1219,referencias!$R$1:$R$34,0),1)</f>
        <v>Canal Uno</v>
      </c>
      <c r="I1219" t="s">
        <v>8437</v>
      </c>
      <c r="J1219" t="s">
        <v>8338</v>
      </c>
      <c r="K1219">
        <v>11</v>
      </c>
      <c r="L1219" t="str">
        <f t="shared" ref="L1219:L1282" si="44">_xlfn.CONCAT(TRIM(B1219),TRIM(C1219),TRIM(H1219),TRIM(K1219))</f>
        <v>AquitaniaBoyacaCanal Uno11</v>
      </c>
      <c r="M1219" t="str">
        <f t="shared" ref="M1219:M1282" si="45">_xlfn.CONCAT(TRIM(B1219),TRIM(C1219),TRIM(H1219))</f>
        <v>AquitaniaBoyacaCanal Uno</v>
      </c>
      <c r="N1219" t="s">
        <v>2781</v>
      </c>
    </row>
    <row r="1220" spans="1:14" x14ac:dyDescent="0.25">
      <c r="A1220">
        <v>15047</v>
      </c>
      <c r="B1220" t="s">
        <v>882</v>
      </c>
      <c r="C1220" t="s">
        <v>717</v>
      </c>
      <c r="E1220">
        <v>9</v>
      </c>
      <c r="F1220" t="s">
        <v>8337</v>
      </c>
      <c r="G1220" t="s">
        <v>703</v>
      </c>
      <c r="H1220" t="str">
        <f>INDEX(referencias!$Q$1:$Q$34,MATCH('Registro de Frecuencias TV'!G1220,referencias!$R$1:$R$34,0),1)</f>
        <v>C.Institucional</v>
      </c>
      <c r="I1220" t="s">
        <v>8437</v>
      </c>
      <c r="J1220" t="s">
        <v>8338</v>
      </c>
      <c r="K1220">
        <v>9</v>
      </c>
      <c r="L1220" t="str">
        <f t="shared" si="44"/>
        <v>AquitaniaBoyacaC.Institucional9</v>
      </c>
      <c r="M1220" t="str">
        <f t="shared" si="45"/>
        <v>AquitaniaBoyacaC.Institucional</v>
      </c>
      <c r="N1220" t="s">
        <v>2782</v>
      </c>
    </row>
    <row r="1221" spans="1:14" x14ac:dyDescent="0.25">
      <c r="A1221">
        <v>15047</v>
      </c>
      <c r="B1221" t="s">
        <v>882</v>
      </c>
      <c r="C1221" t="s">
        <v>717</v>
      </c>
      <c r="E1221">
        <v>30</v>
      </c>
      <c r="F1221" t="s">
        <v>8337</v>
      </c>
      <c r="G1221" t="s">
        <v>188</v>
      </c>
      <c r="H1221" t="str">
        <f>INDEX(referencias!$Q$1:$Q$34,MATCH('Registro de Frecuencias TV'!G1221,referencias!$R$1:$R$34,0),1)</f>
        <v>Señal Colombia</v>
      </c>
      <c r="I1221" t="s">
        <v>8437</v>
      </c>
      <c r="J1221" t="s">
        <v>8338</v>
      </c>
      <c r="K1221">
        <v>30</v>
      </c>
      <c r="L1221" t="str">
        <f t="shared" si="44"/>
        <v>AquitaniaBoyacaSeñal Colombia30</v>
      </c>
      <c r="M1221" t="str">
        <f t="shared" si="45"/>
        <v>AquitaniaBoyacaSeñal Colombia</v>
      </c>
      <c r="N1221" t="s">
        <v>2783</v>
      </c>
    </row>
    <row r="1222" spans="1:14" x14ac:dyDescent="0.25">
      <c r="A1222">
        <v>15047</v>
      </c>
      <c r="B1222" t="s">
        <v>882</v>
      </c>
      <c r="C1222" t="s">
        <v>717</v>
      </c>
      <c r="E1222">
        <v>13</v>
      </c>
      <c r="F1222" t="s">
        <v>8339</v>
      </c>
      <c r="G1222" t="s">
        <v>623</v>
      </c>
      <c r="H1222" t="str">
        <f>INDEX(referencias!$Q$1:$Q$34,MATCH('Registro de Frecuencias TV'!G1222,referencias!$R$1:$R$34,0),1)</f>
        <v>Teveandina</v>
      </c>
      <c r="I1222" t="s">
        <v>8437</v>
      </c>
      <c r="J1222" t="s">
        <v>8338</v>
      </c>
      <c r="K1222">
        <v>13</v>
      </c>
      <c r="L1222" t="str">
        <f t="shared" si="44"/>
        <v>AquitaniaBoyacaTeveandina13</v>
      </c>
      <c r="M1222" t="str">
        <f t="shared" si="45"/>
        <v>AquitaniaBoyacaTeveandina</v>
      </c>
      <c r="N1222" t="s">
        <v>2784</v>
      </c>
    </row>
    <row r="1223" spans="1:14" x14ac:dyDescent="0.25">
      <c r="A1223">
        <v>15047</v>
      </c>
      <c r="B1223" t="s">
        <v>882</v>
      </c>
      <c r="C1223" t="s">
        <v>717</v>
      </c>
      <c r="E1223">
        <v>50</v>
      </c>
      <c r="F1223" t="s">
        <v>8341</v>
      </c>
      <c r="G1223" t="s">
        <v>750</v>
      </c>
      <c r="H1223" t="str">
        <f>INDEX(referencias!$Q$1:$Q$34,MATCH('Registro de Frecuencias TV'!G1223,referencias!$R$1:$R$34,0),1)</f>
        <v>RCN TV S.A.</v>
      </c>
      <c r="I1223" t="s">
        <v>1988</v>
      </c>
      <c r="J1223" t="s">
        <v>8338</v>
      </c>
      <c r="K1223">
        <v>50</v>
      </c>
      <c r="L1223" t="str">
        <f t="shared" si="44"/>
        <v>AquitaniaBoyacaRCN TV S.A.50</v>
      </c>
      <c r="M1223" t="str">
        <f t="shared" si="45"/>
        <v>AquitaniaBoyacaRCN TV S.A.</v>
      </c>
      <c r="N1223" t="s">
        <v>2785</v>
      </c>
    </row>
    <row r="1224" spans="1:14" x14ac:dyDescent="0.25">
      <c r="A1224">
        <v>15047</v>
      </c>
      <c r="B1224" t="s">
        <v>882</v>
      </c>
      <c r="C1224" t="s">
        <v>717</v>
      </c>
      <c r="E1224">
        <v>48</v>
      </c>
      <c r="F1224" t="s">
        <v>8341</v>
      </c>
      <c r="G1224" t="s">
        <v>723</v>
      </c>
      <c r="H1224" t="str">
        <f>INDEX(referencias!$Q$1:$Q$34,MATCH('Registro de Frecuencias TV'!G1224,referencias!$R$1:$R$34,0),1)</f>
        <v>Caracol TV S.A.</v>
      </c>
      <c r="I1224" t="s">
        <v>1988</v>
      </c>
      <c r="J1224" t="s">
        <v>8338</v>
      </c>
      <c r="K1224">
        <v>48</v>
      </c>
      <c r="L1224" t="str">
        <f t="shared" si="44"/>
        <v>AquitaniaBoyacaCaracol TV S.A.48</v>
      </c>
      <c r="M1224" t="str">
        <f t="shared" si="45"/>
        <v>AquitaniaBoyacaCaracol TV S.A.</v>
      </c>
      <c r="N1224" t="s">
        <v>2786</v>
      </c>
    </row>
    <row r="1225" spans="1:14" x14ac:dyDescent="0.25">
      <c r="A1225">
        <v>15051</v>
      </c>
      <c r="B1225" t="s">
        <v>201</v>
      </c>
      <c r="C1225" t="s">
        <v>717</v>
      </c>
      <c r="E1225">
        <v>25</v>
      </c>
      <c r="F1225" t="s">
        <v>8337</v>
      </c>
      <c r="G1225" t="s">
        <v>420</v>
      </c>
      <c r="H1225" t="str">
        <f>INDEX(referencias!$Q$1:$Q$34,MATCH('Registro de Frecuencias TV'!G1225,referencias!$R$1:$R$34,0),1)</f>
        <v>Canal Uno</v>
      </c>
      <c r="I1225" t="s">
        <v>201</v>
      </c>
      <c r="J1225" t="s">
        <v>8338</v>
      </c>
      <c r="K1225">
        <v>25</v>
      </c>
      <c r="L1225" t="str">
        <f t="shared" si="44"/>
        <v>ArcabucoBoyacaCanal Uno25</v>
      </c>
      <c r="M1225" t="str">
        <f t="shared" si="45"/>
        <v>ArcabucoBoyacaCanal Uno</v>
      </c>
      <c r="N1225" t="s">
        <v>2787</v>
      </c>
    </row>
    <row r="1226" spans="1:14" x14ac:dyDescent="0.25">
      <c r="A1226">
        <v>15051</v>
      </c>
      <c r="B1226" t="s">
        <v>201</v>
      </c>
      <c r="C1226" t="s">
        <v>717</v>
      </c>
      <c r="E1226">
        <v>27</v>
      </c>
      <c r="F1226" t="s">
        <v>8337</v>
      </c>
      <c r="G1226" t="s">
        <v>703</v>
      </c>
      <c r="H1226" t="str">
        <f>INDEX(referencias!$Q$1:$Q$34,MATCH('Registro de Frecuencias TV'!G1226,referencias!$R$1:$R$34,0),1)</f>
        <v>C.Institucional</v>
      </c>
      <c r="I1226" t="s">
        <v>201</v>
      </c>
      <c r="J1226" t="s">
        <v>8338</v>
      </c>
      <c r="K1226">
        <v>27</v>
      </c>
      <c r="L1226" t="str">
        <f t="shared" si="44"/>
        <v>ArcabucoBoyacaC.Institucional27</v>
      </c>
      <c r="M1226" t="str">
        <f t="shared" si="45"/>
        <v>ArcabucoBoyacaC.Institucional</v>
      </c>
      <c r="N1226" t="s">
        <v>2788</v>
      </c>
    </row>
    <row r="1227" spans="1:14" x14ac:dyDescent="0.25">
      <c r="A1227">
        <v>15051</v>
      </c>
      <c r="B1227" t="s">
        <v>201</v>
      </c>
      <c r="C1227" t="s">
        <v>717</v>
      </c>
      <c r="E1227">
        <v>33</v>
      </c>
      <c r="F1227" t="s">
        <v>8337</v>
      </c>
      <c r="G1227" t="s">
        <v>188</v>
      </c>
      <c r="H1227" t="str">
        <f>INDEX(referencias!$Q$1:$Q$34,MATCH('Registro de Frecuencias TV'!G1227,referencias!$R$1:$R$34,0),1)</f>
        <v>Señal Colombia</v>
      </c>
      <c r="I1227" t="s">
        <v>201</v>
      </c>
      <c r="J1227" t="s">
        <v>8338</v>
      </c>
      <c r="K1227">
        <v>33</v>
      </c>
      <c r="L1227" t="str">
        <f t="shared" si="44"/>
        <v>ArcabucoBoyacaSeñal Colombia33</v>
      </c>
      <c r="M1227" t="str">
        <f t="shared" si="45"/>
        <v>ArcabucoBoyacaSeñal Colombia</v>
      </c>
      <c r="N1227" t="s">
        <v>2789</v>
      </c>
    </row>
    <row r="1228" spans="1:14" x14ac:dyDescent="0.25">
      <c r="A1228">
        <v>15051</v>
      </c>
      <c r="B1228" t="s">
        <v>201</v>
      </c>
      <c r="C1228" t="s">
        <v>717</v>
      </c>
      <c r="F1228" t="s">
        <v>8339</v>
      </c>
      <c r="G1228" t="s">
        <v>623</v>
      </c>
      <c r="H1228" t="str">
        <f>INDEX(referencias!$Q$1:$Q$34,MATCH('Registro de Frecuencias TV'!G1228,referencias!$R$1:$R$34,0),1)</f>
        <v>Teveandina</v>
      </c>
      <c r="J1228" t="s">
        <v>8338</v>
      </c>
      <c r="K1228">
        <v>21</v>
      </c>
      <c r="L1228" t="str">
        <f t="shared" si="44"/>
        <v>ArcabucoBoyacaTeveandina21</v>
      </c>
      <c r="M1228" t="str">
        <f t="shared" si="45"/>
        <v>ArcabucoBoyacaTeveandina</v>
      </c>
      <c r="N1228" t="s">
        <v>2790</v>
      </c>
    </row>
    <row r="1229" spans="1:14" x14ac:dyDescent="0.25">
      <c r="A1229">
        <v>15051</v>
      </c>
      <c r="B1229" t="s">
        <v>201</v>
      </c>
      <c r="C1229" t="s">
        <v>717</v>
      </c>
      <c r="F1229" t="s">
        <v>8341</v>
      </c>
      <c r="G1229" t="s">
        <v>750</v>
      </c>
      <c r="H1229" t="str">
        <f>INDEX(referencias!$Q$1:$Q$34,MATCH('Registro de Frecuencias TV'!G1229,referencias!$R$1:$R$34,0),1)</f>
        <v>RCN TV S.A.</v>
      </c>
      <c r="J1229" t="s">
        <v>8338</v>
      </c>
      <c r="K1229">
        <v>34</v>
      </c>
      <c r="L1229" t="str">
        <f t="shared" si="44"/>
        <v>ArcabucoBoyacaRCN TV S.A.34</v>
      </c>
      <c r="M1229" t="str">
        <f t="shared" si="45"/>
        <v>ArcabucoBoyacaRCN TV S.A.</v>
      </c>
      <c r="N1229" t="s">
        <v>2791</v>
      </c>
    </row>
    <row r="1230" spans="1:14" x14ac:dyDescent="0.25">
      <c r="A1230">
        <v>15051</v>
      </c>
      <c r="B1230" t="s">
        <v>201</v>
      </c>
      <c r="C1230" t="s">
        <v>717</v>
      </c>
      <c r="F1230" t="s">
        <v>8341</v>
      </c>
      <c r="G1230" t="s">
        <v>723</v>
      </c>
      <c r="H1230" t="str">
        <f>INDEX(referencias!$Q$1:$Q$34,MATCH('Registro de Frecuencias TV'!G1230,referencias!$R$1:$R$34,0),1)</f>
        <v>Caracol TV S.A.</v>
      </c>
      <c r="J1230" t="s">
        <v>8338</v>
      </c>
      <c r="K1230">
        <v>36</v>
      </c>
      <c r="L1230" t="str">
        <f t="shared" si="44"/>
        <v>ArcabucoBoyacaCaracol TV S.A.36</v>
      </c>
      <c r="M1230" t="str">
        <f t="shared" si="45"/>
        <v>ArcabucoBoyacaCaracol TV S.A.</v>
      </c>
      <c r="N1230" t="s">
        <v>2792</v>
      </c>
    </row>
    <row r="1231" spans="1:14" x14ac:dyDescent="0.25">
      <c r="A1231">
        <v>15087</v>
      </c>
      <c r="B1231" t="s">
        <v>207</v>
      </c>
      <c r="C1231" t="s">
        <v>717</v>
      </c>
      <c r="E1231">
        <v>2</v>
      </c>
      <c r="F1231" t="s">
        <v>8337</v>
      </c>
      <c r="G1231" t="s">
        <v>420</v>
      </c>
      <c r="H1231" t="str">
        <f>INDEX(referencias!$Q$1:$Q$34,MATCH('Registro de Frecuencias TV'!G1231,referencias!$R$1:$R$34,0),1)</f>
        <v>Canal Uno</v>
      </c>
      <c r="I1231" t="s">
        <v>207</v>
      </c>
      <c r="J1231" t="s">
        <v>8338</v>
      </c>
      <c r="K1231">
        <v>2</v>
      </c>
      <c r="L1231" t="str">
        <f t="shared" si="44"/>
        <v>BelénBoyacaCanal Uno2</v>
      </c>
      <c r="M1231" t="str">
        <f t="shared" si="45"/>
        <v>BelénBoyacaCanal Uno</v>
      </c>
      <c r="N1231" t="s">
        <v>2793</v>
      </c>
    </row>
    <row r="1232" spans="1:14" x14ac:dyDescent="0.25">
      <c r="A1232">
        <v>15087</v>
      </c>
      <c r="B1232" t="s">
        <v>207</v>
      </c>
      <c r="C1232" t="s">
        <v>717</v>
      </c>
      <c r="E1232">
        <v>4</v>
      </c>
      <c r="F1232" t="s">
        <v>8337</v>
      </c>
      <c r="G1232" t="s">
        <v>703</v>
      </c>
      <c r="H1232" t="str">
        <f>INDEX(referencias!$Q$1:$Q$34,MATCH('Registro de Frecuencias TV'!G1232,referencias!$R$1:$R$34,0),1)</f>
        <v>C.Institucional</v>
      </c>
      <c r="I1232" t="s">
        <v>207</v>
      </c>
      <c r="J1232" t="s">
        <v>8338</v>
      </c>
      <c r="K1232">
        <v>4</v>
      </c>
      <c r="L1232" t="str">
        <f t="shared" si="44"/>
        <v>BelénBoyacaC.Institucional4</v>
      </c>
      <c r="M1232" t="str">
        <f t="shared" si="45"/>
        <v>BelénBoyacaC.Institucional</v>
      </c>
      <c r="N1232" t="s">
        <v>2794</v>
      </c>
    </row>
    <row r="1233" spans="1:14" x14ac:dyDescent="0.25">
      <c r="A1233">
        <v>15087</v>
      </c>
      <c r="B1233" t="s">
        <v>207</v>
      </c>
      <c r="C1233" t="s">
        <v>717</v>
      </c>
      <c r="E1233">
        <v>6</v>
      </c>
      <c r="F1233" t="s">
        <v>8337</v>
      </c>
      <c r="G1233" t="s">
        <v>188</v>
      </c>
      <c r="H1233" t="str">
        <f>INDEX(referencias!$Q$1:$Q$34,MATCH('Registro de Frecuencias TV'!G1233,referencias!$R$1:$R$34,0),1)</f>
        <v>Señal Colombia</v>
      </c>
      <c r="I1233" t="s">
        <v>207</v>
      </c>
      <c r="J1233" t="s">
        <v>8338</v>
      </c>
      <c r="K1233">
        <v>6</v>
      </c>
      <c r="L1233" t="str">
        <f t="shared" si="44"/>
        <v>BelénBoyacaSeñal Colombia6</v>
      </c>
      <c r="M1233" t="str">
        <f t="shared" si="45"/>
        <v>BelénBoyacaSeñal Colombia</v>
      </c>
      <c r="N1233" t="s">
        <v>2795</v>
      </c>
    </row>
    <row r="1234" spans="1:14" x14ac:dyDescent="0.25">
      <c r="A1234">
        <v>15087</v>
      </c>
      <c r="B1234" t="s">
        <v>207</v>
      </c>
      <c r="C1234" t="s">
        <v>717</v>
      </c>
      <c r="F1234" t="s">
        <v>8339</v>
      </c>
      <c r="G1234" t="s">
        <v>623</v>
      </c>
      <c r="H1234" t="str">
        <f>INDEX(referencias!$Q$1:$Q$34,MATCH('Registro de Frecuencias TV'!G1234,referencias!$R$1:$R$34,0),1)</f>
        <v>Teveandina</v>
      </c>
      <c r="J1234" t="s">
        <v>8338</v>
      </c>
      <c r="K1234">
        <v>8</v>
      </c>
      <c r="L1234" t="str">
        <f t="shared" si="44"/>
        <v>BelénBoyacaTeveandina8</v>
      </c>
      <c r="M1234" t="str">
        <f t="shared" si="45"/>
        <v>BelénBoyacaTeveandina</v>
      </c>
      <c r="N1234" t="s">
        <v>2796</v>
      </c>
    </row>
    <row r="1235" spans="1:14" x14ac:dyDescent="0.25">
      <c r="A1235">
        <v>15087</v>
      </c>
      <c r="B1235" t="s">
        <v>207</v>
      </c>
      <c r="C1235" t="s">
        <v>717</v>
      </c>
      <c r="F1235" t="s">
        <v>8341</v>
      </c>
      <c r="G1235" t="s">
        <v>750</v>
      </c>
      <c r="H1235" t="str">
        <f>INDEX(referencias!$Q$1:$Q$34,MATCH('Registro de Frecuencias TV'!G1235,referencias!$R$1:$R$34,0),1)</f>
        <v>RCN TV S.A.</v>
      </c>
      <c r="J1235" t="s">
        <v>8338</v>
      </c>
      <c r="K1235">
        <v>10</v>
      </c>
      <c r="L1235" t="str">
        <f t="shared" si="44"/>
        <v>BelénBoyacaRCN TV S.A.10</v>
      </c>
      <c r="M1235" t="str">
        <f t="shared" si="45"/>
        <v>BelénBoyacaRCN TV S.A.</v>
      </c>
      <c r="N1235" t="s">
        <v>2797</v>
      </c>
    </row>
    <row r="1236" spans="1:14" x14ac:dyDescent="0.25">
      <c r="A1236">
        <v>15087</v>
      </c>
      <c r="B1236" t="s">
        <v>207</v>
      </c>
      <c r="C1236" t="s">
        <v>717</v>
      </c>
      <c r="F1236" t="s">
        <v>8341</v>
      </c>
      <c r="G1236" t="s">
        <v>723</v>
      </c>
      <c r="H1236" t="str">
        <f>INDEX(referencias!$Q$1:$Q$34,MATCH('Registro de Frecuencias TV'!G1236,referencias!$R$1:$R$34,0),1)</f>
        <v>Caracol TV S.A.</v>
      </c>
      <c r="J1236" t="s">
        <v>8338</v>
      </c>
      <c r="K1236">
        <v>12</v>
      </c>
      <c r="L1236" t="str">
        <f t="shared" si="44"/>
        <v>BelénBoyacaCaracol TV S.A.12</v>
      </c>
      <c r="M1236" t="str">
        <f t="shared" si="45"/>
        <v>BelénBoyacaCaracol TV S.A.</v>
      </c>
      <c r="N1236" t="s">
        <v>2798</v>
      </c>
    </row>
    <row r="1237" spans="1:14" x14ac:dyDescent="0.25">
      <c r="A1237">
        <v>15090</v>
      </c>
      <c r="B1237" t="s">
        <v>990</v>
      </c>
      <c r="C1237" t="s">
        <v>717</v>
      </c>
      <c r="E1237">
        <v>23</v>
      </c>
      <c r="F1237" t="s">
        <v>8337</v>
      </c>
      <c r="G1237" t="s">
        <v>420</v>
      </c>
      <c r="H1237" t="str">
        <f>INDEX(referencias!$Q$1:$Q$34,MATCH('Registro de Frecuencias TV'!G1237,referencias!$R$1:$R$34,0),1)</f>
        <v>Canal Uno</v>
      </c>
      <c r="I1237" t="s">
        <v>318</v>
      </c>
      <c r="J1237" t="s">
        <v>8338</v>
      </c>
      <c r="K1237">
        <v>23</v>
      </c>
      <c r="L1237" t="str">
        <f t="shared" si="44"/>
        <v>BerbeoBoyacaCanal Uno23</v>
      </c>
      <c r="M1237" t="str">
        <f t="shared" si="45"/>
        <v>BerbeoBoyacaCanal Uno</v>
      </c>
      <c r="N1237" t="s">
        <v>2799</v>
      </c>
    </row>
    <row r="1238" spans="1:14" x14ac:dyDescent="0.25">
      <c r="A1238">
        <v>15090</v>
      </c>
      <c r="B1238" t="s">
        <v>990</v>
      </c>
      <c r="C1238" t="s">
        <v>717</v>
      </c>
      <c r="E1238">
        <v>25</v>
      </c>
      <c r="F1238" t="s">
        <v>8337</v>
      </c>
      <c r="G1238" t="s">
        <v>703</v>
      </c>
      <c r="H1238" t="str">
        <f>INDEX(referencias!$Q$1:$Q$34,MATCH('Registro de Frecuencias TV'!G1238,referencias!$R$1:$R$34,0),1)</f>
        <v>C.Institucional</v>
      </c>
      <c r="I1238" t="s">
        <v>318</v>
      </c>
      <c r="J1238" t="s">
        <v>8338</v>
      </c>
      <c r="K1238">
        <v>25</v>
      </c>
      <c r="L1238" t="str">
        <f t="shared" si="44"/>
        <v>BerbeoBoyacaC.Institucional25</v>
      </c>
      <c r="M1238" t="str">
        <f t="shared" si="45"/>
        <v>BerbeoBoyacaC.Institucional</v>
      </c>
      <c r="N1238" t="s">
        <v>2800</v>
      </c>
    </row>
    <row r="1239" spans="1:14" x14ac:dyDescent="0.25">
      <c r="A1239">
        <v>15090</v>
      </c>
      <c r="B1239" t="s">
        <v>990</v>
      </c>
      <c r="C1239" t="s">
        <v>717</v>
      </c>
      <c r="E1239">
        <v>29</v>
      </c>
      <c r="F1239" t="s">
        <v>8337</v>
      </c>
      <c r="G1239" t="s">
        <v>188</v>
      </c>
      <c r="H1239" t="str">
        <f>INDEX(referencias!$Q$1:$Q$34,MATCH('Registro de Frecuencias TV'!G1239,referencias!$R$1:$R$34,0),1)</f>
        <v>Señal Colombia</v>
      </c>
      <c r="I1239" t="s">
        <v>318</v>
      </c>
      <c r="J1239" t="s">
        <v>8338</v>
      </c>
      <c r="K1239">
        <v>29</v>
      </c>
      <c r="L1239" t="str">
        <f t="shared" si="44"/>
        <v>BerbeoBoyacaSeñal Colombia29</v>
      </c>
      <c r="M1239" t="str">
        <f t="shared" si="45"/>
        <v>BerbeoBoyacaSeñal Colombia</v>
      </c>
      <c r="N1239" t="s">
        <v>2801</v>
      </c>
    </row>
    <row r="1240" spans="1:14" x14ac:dyDescent="0.25">
      <c r="A1240">
        <v>15090</v>
      </c>
      <c r="B1240" t="s">
        <v>990</v>
      </c>
      <c r="C1240" t="s">
        <v>717</v>
      </c>
      <c r="F1240" t="s">
        <v>8339</v>
      </c>
      <c r="G1240" t="s">
        <v>623</v>
      </c>
      <c r="H1240" t="str">
        <f>INDEX(referencias!$Q$1:$Q$34,MATCH('Registro de Frecuencias TV'!G1240,referencias!$R$1:$R$34,0),1)</f>
        <v>Teveandina</v>
      </c>
      <c r="J1240" t="s">
        <v>8338</v>
      </c>
      <c r="K1240">
        <v>21</v>
      </c>
      <c r="L1240" t="str">
        <f t="shared" si="44"/>
        <v>BerbeoBoyacaTeveandina21</v>
      </c>
      <c r="M1240" t="str">
        <f t="shared" si="45"/>
        <v>BerbeoBoyacaTeveandina</v>
      </c>
      <c r="N1240" t="s">
        <v>2802</v>
      </c>
    </row>
    <row r="1241" spans="1:14" x14ac:dyDescent="0.25">
      <c r="A1241">
        <v>15090</v>
      </c>
      <c r="B1241" t="s">
        <v>990</v>
      </c>
      <c r="C1241" t="s">
        <v>717</v>
      </c>
      <c r="F1241" t="s">
        <v>8341</v>
      </c>
      <c r="G1241" t="s">
        <v>750</v>
      </c>
      <c r="H1241" t="str">
        <f>INDEX(referencias!$Q$1:$Q$34,MATCH('Registro de Frecuencias TV'!G1241,referencias!$R$1:$R$34,0),1)</f>
        <v>RCN TV S.A.</v>
      </c>
      <c r="J1241" t="s">
        <v>8338</v>
      </c>
      <c r="K1241">
        <v>27</v>
      </c>
      <c r="L1241" t="str">
        <f t="shared" si="44"/>
        <v>BerbeoBoyacaRCN TV S.A.27</v>
      </c>
      <c r="M1241" t="str">
        <f t="shared" si="45"/>
        <v>BerbeoBoyacaRCN TV S.A.</v>
      </c>
      <c r="N1241" t="s">
        <v>2803</v>
      </c>
    </row>
    <row r="1242" spans="1:14" x14ac:dyDescent="0.25">
      <c r="A1242">
        <v>15090</v>
      </c>
      <c r="B1242" t="s">
        <v>990</v>
      </c>
      <c r="C1242" t="s">
        <v>717</v>
      </c>
      <c r="F1242" t="s">
        <v>8341</v>
      </c>
      <c r="G1242" t="s">
        <v>723</v>
      </c>
      <c r="H1242" t="str">
        <f>INDEX(referencias!$Q$1:$Q$34,MATCH('Registro de Frecuencias TV'!G1242,referencias!$R$1:$R$34,0),1)</f>
        <v>Caracol TV S.A.</v>
      </c>
      <c r="J1242" t="s">
        <v>8338</v>
      </c>
      <c r="K1242">
        <v>31</v>
      </c>
      <c r="L1242" t="str">
        <f t="shared" si="44"/>
        <v>BerbeoBoyacaCaracol TV S.A.31</v>
      </c>
      <c r="M1242" t="str">
        <f t="shared" si="45"/>
        <v>BerbeoBoyacaCaracol TV S.A.</v>
      </c>
      <c r="N1242" t="s">
        <v>2804</v>
      </c>
    </row>
    <row r="1243" spans="1:14" x14ac:dyDescent="0.25">
      <c r="A1243">
        <v>15092</v>
      </c>
      <c r="B1243" t="s">
        <v>993</v>
      </c>
      <c r="C1243" t="s">
        <v>717</v>
      </c>
      <c r="F1243" t="s">
        <v>8337</v>
      </c>
      <c r="G1243" t="s">
        <v>420</v>
      </c>
      <c r="H1243" t="str">
        <f>INDEX(referencias!$Q$1:$Q$34,MATCH('Registro de Frecuencias TV'!G1243,referencias!$R$1:$R$34,0),1)</f>
        <v>Canal Uno</v>
      </c>
      <c r="J1243" t="s">
        <v>8338</v>
      </c>
      <c r="K1243">
        <v>11</v>
      </c>
      <c r="L1243" t="str">
        <f t="shared" si="44"/>
        <v>BetéitivaBoyacaCanal Uno11</v>
      </c>
      <c r="M1243" t="str">
        <f t="shared" si="45"/>
        <v>BetéitivaBoyacaCanal Uno</v>
      </c>
      <c r="N1243" t="s">
        <v>2805</v>
      </c>
    </row>
    <row r="1244" spans="1:14" x14ac:dyDescent="0.25">
      <c r="A1244">
        <v>15092</v>
      </c>
      <c r="B1244" t="s">
        <v>993</v>
      </c>
      <c r="C1244" t="s">
        <v>717</v>
      </c>
      <c r="F1244" t="s">
        <v>8337</v>
      </c>
      <c r="G1244" t="s">
        <v>703</v>
      </c>
      <c r="H1244" t="str">
        <f>INDEX(referencias!$Q$1:$Q$34,MATCH('Registro de Frecuencias TV'!G1244,referencias!$R$1:$R$34,0),1)</f>
        <v>C.Institucional</v>
      </c>
      <c r="J1244" t="s">
        <v>8338</v>
      </c>
      <c r="K1244">
        <v>9</v>
      </c>
      <c r="L1244" t="str">
        <f t="shared" si="44"/>
        <v>BetéitivaBoyacaC.Institucional9</v>
      </c>
      <c r="M1244" t="str">
        <f t="shared" si="45"/>
        <v>BetéitivaBoyacaC.Institucional</v>
      </c>
      <c r="N1244" t="s">
        <v>2806</v>
      </c>
    </row>
    <row r="1245" spans="1:14" x14ac:dyDescent="0.25">
      <c r="A1245">
        <v>15092</v>
      </c>
      <c r="B1245" t="s">
        <v>993</v>
      </c>
      <c r="C1245" t="s">
        <v>717</v>
      </c>
      <c r="F1245" t="s">
        <v>8337</v>
      </c>
      <c r="G1245" t="s">
        <v>188</v>
      </c>
      <c r="H1245" t="str">
        <f>INDEX(referencias!$Q$1:$Q$34,MATCH('Registro de Frecuencias TV'!G1245,referencias!$R$1:$R$34,0),1)</f>
        <v>Señal Colombia</v>
      </c>
      <c r="J1245" t="s">
        <v>8338</v>
      </c>
      <c r="K1245">
        <v>30</v>
      </c>
      <c r="L1245" t="str">
        <f t="shared" si="44"/>
        <v>BetéitivaBoyacaSeñal Colombia30</v>
      </c>
      <c r="M1245" t="str">
        <f t="shared" si="45"/>
        <v>BetéitivaBoyacaSeñal Colombia</v>
      </c>
      <c r="N1245" t="s">
        <v>2807</v>
      </c>
    </row>
    <row r="1246" spans="1:14" x14ac:dyDescent="0.25">
      <c r="A1246">
        <v>15092</v>
      </c>
      <c r="B1246" t="s">
        <v>993</v>
      </c>
      <c r="C1246" t="s">
        <v>717</v>
      </c>
      <c r="F1246" t="s">
        <v>8339</v>
      </c>
      <c r="G1246" t="s">
        <v>623</v>
      </c>
      <c r="H1246" t="str">
        <f>INDEX(referencias!$Q$1:$Q$34,MATCH('Registro de Frecuencias TV'!G1246,referencias!$R$1:$R$34,0),1)</f>
        <v>Teveandina</v>
      </c>
      <c r="J1246" t="s">
        <v>8338</v>
      </c>
      <c r="K1246">
        <v>13</v>
      </c>
      <c r="L1246" t="str">
        <f t="shared" si="44"/>
        <v>BetéitivaBoyacaTeveandina13</v>
      </c>
      <c r="M1246" t="str">
        <f t="shared" si="45"/>
        <v>BetéitivaBoyacaTeveandina</v>
      </c>
      <c r="N1246" t="s">
        <v>2808</v>
      </c>
    </row>
    <row r="1247" spans="1:14" x14ac:dyDescent="0.25">
      <c r="A1247">
        <v>15092</v>
      </c>
      <c r="B1247" t="s">
        <v>993</v>
      </c>
      <c r="C1247" t="s">
        <v>717</v>
      </c>
      <c r="F1247" t="s">
        <v>8341</v>
      </c>
      <c r="G1247" t="s">
        <v>750</v>
      </c>
      <c r="H1247" t="str">
        <f>INDEX(referencias!$Q$1:$Q$34,MATCH('Registro de Frecuencias TV'!G1247,referencias!$R$1:$R$34,0),1)</f>
        <v>RCN TV S.A.</v>
      </c>
      <c r="J1247" t="s">
        <v>8338</v>
      </c>
      <c r="K1247">
        <v>7</v>
      </c>
      <c r="L1247" t="str">
        <f t="shared" si="44"/>
        <v>BetéitivaBoyacaRCN TV S.A.7</v>
      </c>
      <c r="M1247" t="str">
        <f t="shared" si="45"/>
        <v>BetéitivaBoyacaRCN TV S.A.</v>
      </c>
      <c r="N1247" t="s">
        <v>2809</v>
      </c>
    </row>
    <row r="1248" spans="1:14" x14ac:dyDescent="0.25">
      <c r="A1248">
        <v>15092</v>
      </c>
      <c r="B1248" t="s">
        <v>993</v>
      </c>
      <c r="C1248" t="s">
        <v>717</v>
      </c>
      <c r="F1248" t="s">
        <v>8341</v>
      </c>
      <c r="G1248" t="s">
        <v>723</v>
      </c>
      <c r="H1248" t="str">
        <f>INDEX(referencias!$Q$1:$Q$34,MATCH('Registro de Frecuencias TV'!G1248,referencias!$R$1:$R$34,0),1)</f>
        <v>Caracol TV S.A.</v>
      </c>
      <c r="J1248" t="s">
        <v>8338</v>
      </c>
      <c r="K1248">
        <v>5</v>
      </c>
      <c r="L1248" t="str">
        <f t="shared" si="44"/>
        <v>BetéitivaBoyacaCaracol TV S.A.5</v>
      </c>
      <c r="M1248" t="str">
        <f t="shared" si="45"/>
        <v>BetéitivaBoyacaCaracol TV S.A.</v>
      </c>
      <c r="N1248" t="s">
        <v>2810</v>
      </c>
    </row>
    <row r="1249" spans="1:14" x14ac:dyDescent="0.25">
      <c r="A1249">
        <v>15097</v>
      </c>
      <c r="B1249" t="s">
        <v>212</v>
      </c>
      <c r="C1249" t="s">
        <v>717</v>
      </c>
      <c r="E1249">
        <v>5</v>
      </c>
      <c r="F1249" t="s">
        <v>8337</v>
      </c>
      <c r="G1249" t="s">
        <v>420</v>
      </c>
      <c r="H1249" t="str">
        <f>INDEX(referencias!$Q$1:$Q$34,MATCH('Registro de Frecuencias TV'!G1249,referencias!$R$1:$R$34,0),1)</f>
        <v>Canal Uno</v>
      </c>
      <c r="I1249" t="s">
        <v>212</v>
      </c>
      <c r="J1249" t="s">
        <v>8338</v>
      </c>
      <c r="K1249">
        <v>5</v>
      </c>
      <c r="L1249" t="str">
        <f t="shared" si="44"/>
        <v>BoavitaBoyacaCanal Uno5</v>
      </c>
      <c r="M1249" t="str">
        <f t="shared" si="45"/>
        <v>BoavitaBoyacaCanal Uno</v>
      </c>
      <c r="N1249" t="s">
        <v>2811</v>
      </c>
    </row>
    <row r="1250" spans="1:14" x14ac:dyDescent="0.25">
      <c r="A1250">
        <v>15097</v>
      </c>
      <c r="B1250" t="s">
        <v>212</v>
      </c>
      <c r="C1250" t="s">
        <v>717</v>
      </c>
      <c r="E1250">
        <v>9</v>
      </c>
      <c r="F1250" t="s">
        <v>8337</v>
      </c>
      <c r="G1250" t="s">
        <v>703</v>
      </c>
      <c r="H1250" t="str">
        <f>INDEX(referencias!$Q$1:$Q$34,MATCH('Registro de Frecuencias TV'!G1250,referencias!$R$1:$R$34,0),1)</f>
        <v>C.Institucional</v>
      </c>
      <c r="I1250" t="s">
        <v>212</v>
      </c>
      <c r="J1250" t="s">
        <v>8338</v>
      </c>
      <c r="K1250">
        <v>9</v>
      </c>
      <c r="L1250" t="str">
        <f t="shared" si="44"/>
        <v>BoavitaBoyacaC.Institucional9</v>
      </c>
      <c r="M1250" t="str">
        <f t="shared" si="45"/>
        <v>BoavitaBoyacaC.Institucional</v>
      </c>
      <c r="N1250" t="s">
        <v>2812</v>
      </c>
    </row>
    <row r="1251" spans="1:14" x14ac:dyDescent="0.25">
      <c r="A1251">
        <v>15097</v>
      </c>
      <c r="B1251" t="s">
        <v>212</v>
      </c>
      <c r="C1251" t="s">
        <v>717</v>
      </c>
      <c r="E1251">
        <v>3</v>
      </c>
      <c r="F1251" t="s">
        <v>8337</v>
      </c>
      <c r="G1251" t="s">
        <v>188</v>
      </c>
      <c r="H1251" t="str">
        <f>INDEX(referencias!$Q$1:$Q$34,MATCH('Registro de Frecuencias TV'!G1251,referencias!$R$1:$R$34,0),1)</f>
        <v>Señal Colombia</v>
      </c>
      <c r="I1251" t="s">
        <v>212</v>
      </c>
      <c r="J1251" t="s">
        <v>8338</v>
      </c>
      <c r="K1251">
        <v>3</v>
      </c>
      <c r="L1251" t="str">
        <f t="shared" si="44"/>
        <v>BoavitaBoyacaSeñal Colombia3</v>
      </c>
      <c r="M1251" t="str">
        <f t="shared" si="45"/>
        <v>BoavitaBoyacaSeñal Colombia</v>
      </c>
      <c r="N1251" t="s">
        <v>2813</v>
      </c>
    </row>
    <row r="1252" spans="1:14" x14ac:dyDescent="0.25">
      <c r="A1252">
        <v>15097</v>
      </c>
      <c r="B1252" t="s">
        <v>212</v>
      </c>
      <c r="C1252" t="s">
        <v>717</v>
      </c>
      <c r="F1252" t="s">
        <v>8339</v>
      </c>
      <c r="G1252" t="s">
        <v>623</v>
      </c>
      <c r="H1252" t="str">
        <f>INDEX(referencias!$Q$1:$Q$34,MATCH('Registro de Frecuencias TV'!G1252,referencias!$R$1:$R$34,0),1)</f>
        <v>Teveandina</v>
      </c>
      <c r="J1252" t="s">
        <v>8338</v>
      </c>
      <c r="K1252">
        <v>25</v>
      </c>
      <c r="L1252" t="str">
        <f t="shared" si="44"/>
        <v>BoavitaBoyacaTeveandina25</v>
      </c>
      <c r="M1252" t="str">
        <f t="shared" si="45"/>
        <v>BoavitaBoyacaTeveandina</v>
      </c>
      <c r="N1252" t="s">
        <v>2814</v>
      </c>
    </row>
    <row r="1253" spans="1:14" x14ac:dyDescent="0.25">
      <c r="A1253">
        <v>15097</v>
      </c>
      <c r="B1253" t="s">
        <v>212</v>
      </c>
      <c r="C1253" t="s">
        <v>717</v>
      </c>
      <c r="E1253">
        <v>4</v>
      </c>
      <c r="F1253" t="s">
        <v>8341</v>
      </c>
      <c r="G1253" t="s">
        <v>750</v>
      </c>
      <c r="H1253" t="str">
        <f>INDEX(referencias!$Q$1:$Q$34,MATCH('Registro de Frecuencias TV'!G1253,referencias!$R$1:$R$34,0),1)</f>
        <v>RCN TV S.A.</v>
      </c>
      <c r="I1253" t="s">
        <v>583</v>
      </c>
      <c r="J1253" t="s">
        <v>8338</v>
      </c>
      <c r="K1253">
        <v>29</v>
      </c>
      <c r="L1253" t="str">
        <f t="shared" si="44"/>
        <v>BoavitaBoyacaRCN TV S.A.29</v>
      </c>
      <c r="M1253" t="str">
        <f t="shared" si="45"/>
        <v>BoavitaBoyacaRCN TV S.A.</v>
      </c>
      <c r="N1253" t="s">
        <v>2815</v>
      </c>
    </row>
    <row r="1254" spans="1:14" x14ac:dyDescent="0.25">
      <c r="A1254">
        <v>15097</v>
      </c>
      <c r="B1254" t="s">
        <v>212</v>
      </c>
      <c r="C1254" t="s">
        <v>717</v>
      </c>
      <c r="E1254">
        <v>21</v>
      </c>
      <c r="F1254" t="s">
        <v>8341</v>
      </c>
      <c r="G1254" t="s">
        <v>723</v>
      </c>
      <c r="H1254" t="str">
        <f>INDEX(referencias!$Q$1:$Q$34,MATCH('Registro de Frecuencias TV'!G1254,referencias!$R$1:$R$34,0),1)</f>
        <v>Caracol TV S.A.</v>
      </c>
      <c r="I1254" t="s">
        <v>583</v>
      </c>
      <c r="J1254" t="s">
        <v>8338</v>
      </c>
      <c r="K1254">
        <v>31</v>
      </c>
      <c r="L1254" t="str">
        <f t="shared" si="44"/>
        <v>BoavitaBoyacaCaracol TV S.A.31</v>
      </c>
      <c r="M1254" t="str">
        <f t="shared" si="45"/>
        <v>BoavitaBoyacaCaracol TV S.A.</v>
      </c>
      <c r="N1254" t="s">
        <v>2816</v>
      </c>
    </row>
    <row r="1255" spans="1:14" x14ac:dyDescent="0.25">
      <c r="A1255">
        <v>15104</v>
      </c>
      <c r="B1255" t="s">
        <v>1014</v>
      </c>
      <c r="C1255" t="s">
        <v>717</v>
      </c>
      <c r="E1255">
        <v>11</v>
      </c>
      <c r="F1255" t="s">
        <v>8337</v>
      </c>
      <c r="G1255" t="s">
        <v>420</v>
      </c>
      <c r="H1255" t="str">
        <f>INDEX(referencias!$Q$1:$Q$34,MATCH('Registro de Frecuencias TV'!G1255,referencias!$R$1:$R$34,0),1)</f>
        <v>Canal Uno</v>
      </c>
      <c r="J1255" t="s">
        <v>8338</v>
      </c>
      <c r="K1255">
        <v>11</v>
      </c>
      <c r="L1255" t="str">
        <f t="shared" si="44"/>
        <v>BoyacáBoyacaCanal Uno11</v>
      </c>
      <c r="M1255" t="str">
        <f t="shared" si="45"/>
        <v>BoyacáBoyacaCanal Uno</v>
      </c>
      <c r="N1255" t="s">
        <v>2817</v>
      </c>
    </row>
    <row r="1256" spans="1:14" x14ac:dyDescent="0.25">
      <c r="A1256">
        <v>15104</v>
      </c>
      <c r="B1256" t="s">
        <v>1014</v>
      </c>
      <c r="C1256" t="s">
        <v>717</v>
      </c>
      <c r="E1256">
        <v>9</v>
      </c>
      <c r="F1256" t="s">
        <v>8337</v>
      </c>
      <c r="G1256" t="s">
        <v>703</v>
      </c>
      <c r="H1256" t="str">
        <f>INDEX(referencias!$Q$1:$Q$34,MATCH('Registro de Frecuencias TV'!G1256,referencias!$R$1:$R$34,0),1)</f>
        <v>C.Institucional</v>
      </c>
      <c r="J1256" t="s">
        <v>8338</v>
      </c>
      <c r="K1256">
        <v>9</v>
      </c>
      <c r="L1256" t="str">
        <f t="shared" si="44"/>
        <v>BoyacáBoyacaC.Institucional9</v>
      </c>
      <c r="M1256" t="str">
        <f t="shared" si="45"/>
        <v>BoyacáBoyacaC.Institucional</v>
      </c>
      <c r="N1256" t="s">
        <v>2818</v>
      </c>
    </row>
    <row r="1257" spans="1:14" x14ac:dyDescent="0.25">
      <c r="A1257">
        <v>15104</v>
      </c>
      <c r="B1257" t="s">
        <v>1014</v>
      </c>
      <c r="C1257" t="s">
        <v>717</v>
      </c>
      <c r="E1257">
        <v>30</v>
      </c>
      <c r="F1257" t="s">
        <v>8337</v>
      </c>
      <c r="G1257" t="s">
        <v>188</v>
      </c>
      <c r="H1257" t="str">
        <f>INDEX(referencias!$Q$1:$Q$34,MATCH('Registro de Frecuencias TV'!G1257,referencias!$R$1:$R$34,0),1)</f>
        <v>Señal Colombia</v>
      </c>
      <c r="J1257" t="s">
        <v>8338</v>
      </c>
      <c r="K1257">
        <v>30</v>
      </c>
      <c r="L1257" t="str">
        <f t="shared" si="44"/>
        <v>BoyacáBoyacaSeñal Colombia30</v>
      </c>
      <c r="M1257" t="str">
        <f t="shared" si="45"/>
        <v>BoyacáBoyacaSeñal Colombia</v>
      </c>
      <c r="N1257" t="s">
        <v>2819</v>
      </c>
    </row>
    <row r="1258" spans="1:14" x14ac:dyDescent="0.25">
      <c r="A1258">
        <v>15104</v>
      </c>
      <c r="B1258" t="s">
        <v>1014</v>
      </c>
      <c r="C1258" t="s">
        <v>717</v>
      </c>
      <c r="F1258" t="s">
        <v>8339</v>
      </c>
      <c r="G1258" t="s">
        <v>623</v>
      </c>
      <c r="H1258" t="str">
        <f>INDEX(referencias!$Q$1:$Q$34,MATCH('Registro de Frecuencias TV'!G1258,referencias!$R$1:$R$34,0),1)</f>
        <v>Teveandina</v>
      </c>
      <c r="J1258" t="s">
        <v>8338</v>
      </c>
      <c r="K1258">
        <v>13</v>
      </c>
      <c r="L1258" t="str">
        <f t="shared" si="44"/>
        <v>BoyacáBoyacaTeveandina13</v>
      </c>
      <c r="M1258" t="str">
        <f t="shared" si="45"/>
        <v>BoyacáBoyacaTeveandina</v>
      </c>
      <c r="N1258" t="s">
        <v>2820</v>
      </c>
    </row>
    <row r="1259" spans="1:14" x14ac:dyDescent="0.25">
      <c r="A1259">
        <v>15104</v>
      </c>
      <c r="B1259" t="s">
        <v>1014</v>
      </c>
      <c r="C1259" t="s">
        <v>717</v>
      </c>
      <c r="F1259" t="s">
        <v>8341</v>
      </c>
      <c r="G1259" t="s">
        <v>750</v>
      </c>
      <c r="H1259" t="str">
        <f>INDEX(referencias!$Q$1:$Q$34,MATCH('Registro de Frecuencias TV'!G1259,referencias!$R$1:$R$34,0),1)</f>
        <v>RCN TV S.A.</v>
      </c>
      <c r="J1259" t="s">
        <v>8338</v>
      </c>
      <c r="K1259">
        <v>7</v>
      </c>
      <c r="L1259" t="str">
        <f t="shared" si="44"/>
        <v>BoyacáBoyacaRCN TV S.A.7</v>
      </c>
      <c r="M1259" t="str">
        <f t="shared" si="45"/>
        <v>BoyacáBoyacaRCN TV S.A.</v>
      </c>
      <c r="N1259" t="s">
        <v>2821</v>
      </c>
    </row>
    <row r="1260" spans="1:14" x14ac:dyDescent="0.25">
      <c r="A1260">
        <v>15104</v>
      </c>
      <c r="B1260" t="s">
        <v>1014</v>
      </c>
      <c r="C1260" t="s">
        <v>717</v>
      </c>
      <c r="F1260" t="s">
        <v>8341</v>
      </c>
      <c r="G1260" t="s">
        <v>723</v>
      </c>
      <c r="H1260" t="str">
        <f>INDEX(referencias!$Q$1:$Q$34,MATCH('Registro de Frecuencias TV'!G1260,referencias!$R$1:$R$34,0),1)</f>
        <v>Caracol TV S.A.</v>
      </c>
      <c r="J1260" t="s">
        <v>8338</v>
      </c>
      <c r="K1260">
        <v>5</v>
      </c>
      <c r="L1260" t="str">
        <f t="shared" si="44"/>
        <v>BoyacáBoyacaCaracol TV S.A.5</v>
      </c>
      <c r="M1260" t="str">
        <f t="shared" si="45"/>
        <v>BoyacáBoyacaCaracol TV S.A.</v>
      </c>
      <c r="N1260" t="s">
        <v>2822</v>
      </c>
    </row>
    <row r="1261" spans="1:14" x14ac:dyDescent="0.25">
      <c r="A1261">
        <v>15106</v>
      </c>
      <c r="B1261" t="s">
        <v>428</v>
      </c>
      <c r="C1261" t="s">
        <v>717</v>
      </c>
      <c r="F1261" t="s">
        <v>8337</v>
      </c>
      <c r="G1261" t="s">
        <v>420</v>
      </c>
      <c r="H1261" t="str">
        <f>INDEX(referencias!$Q$1:$Q$34,MATCH('Registro de Frecuencias TV'!G1261,referencias!$R$1:$R$34,0),1)</f>
        <v>Canal Uno</v>
      </c>
      <c r="J1261" t="s">
        <v>8338</v>
      </c>
      <c r="K1261">
        <v>21</v>
      </c>
      <c r="L1261" t="str">
        <f t="shared" si="44"/>
        <v>BriceñoBoyacaCanal Uno21</v>
      </c>
      <c r="M1261" t="str">
        <f t="shared" si="45"/>
        <v>BriceñoBoyacaCanal Uno</v>
      </c>
      <c r="N1261" t="s">
        <v>2823</v>
      </c>
    </row>
    <row r="1262" spans="1:14" x14ac:dyDescent="0.25">
      <c r="A1262">
        <v>15106</v>
      </c>
      <c r="B1262" t="s">
        <v>428</v>
      </c>
      <c r="C1262" t="s">
        <v>717</v>
      </c>
      <c r="F1262" t="s">
        <v>8337</v>
      </c>
      <c r="G1262" t="s">
        <v>703</v>
      </c>
      <c r="H1262" t="str">
        <f>INDEX(referencias!$Q$1:$Q$34,MATCH('Registro de Frecuencias TV'!G1262,referencias!$R$1:$R$34,0),1)</f>
        <v>C.Institucional</v>
      </c>
      <c r="J1262" t="s">
        <v>8338</v>
      </c>
      <c r="K1262">
        <v>23</v>
      </c>
      <c r="L1262" t="str">
        <f t="shared" si="44"/>
        <v>BriceñoBoyacaC.Institucional23</v>
      </c>
      <c r="M1262" t="str">
        <f t="shared" si="45"/>
        <v>BriceñoBoyacaC.Institucional</v>
      </c>
      <c r="N1262" t="s">
        <v>2824</v>
      </c>
    </row>
    <row r="1263" spans="1:14" x14ac:dyDescent="0.25">
      <c r="A1263">
        <v>15106</v>
      </c>
      <c r="B1263" t="s">
        <v>428</v>
      </c>
      <c r="C1263" t="s">
        <v>717</v>
      </c>
      <c r="F1263" t="s">
        <v>8337</v>
      </c>
      <c r="G1263" t="s">
        <v>188</v>
      </c>
      <c r="H1263" t="str">
        <f>INDEX(referencias!$Q$1:$Q$34,MATCH('Registro de Frecuencias TV'!G1263,referencias!$R$1:$R$34,0),1)</f>
        <v>Señal Colombia</v>
      </c>
      <c r="J1263" t="s">
        <v>8338</v>
      </c>
      <c r="K1263">
        <v>25</v>
      </c>
      <c r="L1263" t="str">
        <f t="shared" si="44"/>
        <v>BriceñoBoyacaSeñal Colombia25</v>
      </c>
      <c r="M1263" t="str">
        <f t="shared" si="45"/>
        <v>BriceñoBoyacaSeñal Colombia</v>
      </c>
      <c r="N1263" t="s">
        <v>2825</v>
      </c>
    </row>
    <row r="1264" spans="1:14" x14ac:dyDescent="0.25">
      <c r="A1264">
        <v>15106</v>
      </c>
      <c r="B1264" t="s">
        <v>428</v>
      </c>
      <c r="C1264" t="s">
        <v>717</v>
      </c>
      <c r="F1264" t="s">
        <v>8339</v>
      </c>
      <c r="G1264" t="s">
        <v>623</v>
      </c>
      <c r="H1264" t="str">
        <f>INDEX(referencias!$Q$1:$Q$34,MATCH('Registro de Frecuencias TV'!G1264,referencias!$R$1:$R$34,0),1)</f>
        <v>Teveandina</v>
      </c>
      <c r="J1264" t="s">
        <v>8338</v>
      </c>
      <c r="K1264">
        <v>27</v>
      </c>
      <c r="L1264" t="str">
        <f t="shared" si="44"/>
        <v>BriceñoBoyacaTeveandina27</v>
      </c>
      <c r="M1264" t="str">
        <f t="shared" si="45"/>
        <v>BriceñoBoyacaTeveandina</v>
      </c>
      <c r="N1264" t="s">
        <v>2826</v>
      </c>
    </row>
    <row r="1265" spans="1:14" x14ac:dyDescent="0.25">
      <c r="A1265">
        <v>15106</v>
      </c>
      <c r="B1265" t="s">
        <v>428</v>
      </c>
      <c r="C1265" t="s">
        <v>717</v>
      </c>
      <c r="E1265">
        <v>4</v>
      </c>
      <c r="F1265" t="s">
        <v>8341</v>
      </c>
      <c r="G1265" t="s">
        <v>750</v>
      </c>
      <c r="H1265" t="str">
        <f>INDEX(referencias!$Q$1:$Q$34,MATCH('Registro de Frecuencias TV'!G1265,referencias!$R$1:$R$34,0),1)</f>
        <v>RCN TV S.A.</v>
      </c>
      <c r="I1265" t="s">
        <v>352</v>
      </c>
      <c r="J1265" t="s">
        <v>8338</v>
      </c>
      <c r="K1265">
        <v>4</v>
      </c>
      <c r="L1265" t="str">
        <f t="shared" si="44"/>
        <v>BriceñoBoyacaRCN TV S.A.4</v>
      </c>
      <c r="M1265" t="str">
        <f t="shared" si="45"/>
        <v>BriceñoBoyacaRCN TV S.A.</v>
      </c>
      <c r="N1265" t="s">
        <v>2827</v>
      </c>
    </row>
    <row r="1266" spans="1:14" x14ac:dyDescent="0.25">
      <c r="A1266">
        <v>15106</v>
      </c>
      <c r="B1266" t="s">
        <v>428</v>
      </c>
      <c r="C1266" t="s">
        <v>717</v>
      </c>
      <c r="E1266">
        <v>8</v>
      </c>
      <c r="F1266" t="s">
        <v>8341</v>
      </c>
      <c r="G1266" t="s">
        <v>723</v>
      </c>
      <c r="H1266" t="str">
        <f>INDEX(referencias!$Q$1:$Q$34,MATCH('Registro de Frecuencias TV'!G1266,referencias!$R$1:$R$34,0),1)</f>
        <v>Caracol TV S.A.</v>
      </c>
      <c r="I1266" t="s">
        <v>352</v>
      </c>
      <c r="J1266" t="s">
        <v>8338</v>
      </c>
      <c r="K1266">
        <v>8</v>
      </c>
      <c r="L1266" t="str">
        <f t="shared" si="44"/>
        <v>BriceñoBoyacaCaracol TV S.A.8</v>
      </c>
      <c r="M1266" t="str">
        <f t="shared" si="45"/>
        <v>BriceñoBoyacaCaracol TV S.A.</v>
      </c>
      <c r="N1266" t="s">
        <v>2828</v>
      </c>
    </row>
    <row r="1267" spans="1:14" x14ac:dyDescent="0.25">
      <c r="A1267">
        <v>15109</v>
      </c>
      <c r="B1267" t="s">
        <v>215</v>
      </c>
      <c r="C1267" t="s">
        <v>717</v>
      </c>
      <c r="F1267" t="s">
        <v>8337</v>
      </c>
      <c r="G1267" t="s">
        <v>420</v>
      </c>
      <c r="H1267" t="str">
        <f>INDEX(referencias!$Q$1:$Q$34,MATCH('Registro de Frecuencias TV'!G1267,referencias!$R$1:$R$34,0),1)</f>
        <v>Canal Uno</v>
      </c>
      <c r="J1267" t="s">
        <v>8338</v>
      </c>
      <c r="K1267">
        <v>10</v>
      </c>
      <c r="L1267" t="str">
        <f t="shared" si="44"/>
        <v>BuenavistaBoyacaCanal Uno10</v>
      </c>
      <c r="M1267" t="str">
        <f t="shared" si="45"/>
        <v>BuenavistaBoyacaCanal Uno</v>
      </c>
      <c r="N1267" t="s">
        <v>2829</v>
      </c>
    </row>
    <row r="1268" spans="1:14" x14ac:dyDescent="0.25">
      <c r="A1268">
        <v>15109</v>
      </c>
      <c r="B1268" t="s">
        <v>215</v>
      </c>
      <c r="C1268" t="s">
        <v>717</v>
      </c>
      <c r="F1268" t="s">
        <v>8337</v>
      </c>
      <c r="G1268" t="s">
        <v>703</v>
      </c>
      <c r="H1268" t="str">
        <f>INDEX(referencias!$Q$1:$Q$34,MATCH('Registro de Frecuencias TV'!G1268,referencias!$R$1:$R$34,0),1)</f>
        <v>C.Institucional</v>
      </c>
      <c r="J1268" t="s">
        <v>8338</v>
      </c>
      <c r="K1268">
        <v>12</v>
      </c>
      <c r="L1268" t="str">
        <f t="shared" si="44"/>
        <v>BuenavistaBoyacaC.Institucional12</v>
      </c>
      <c r="M1268" t="str">
        <f t="shared" si="45"/>
        <v>BuenavistaBoyacaC.Institucional</v>
      </c>
      <c r="N1268" t="s">
        <v>2830</v>
      </c>
    </row>
    <row r="1269" spans="1:14" x14ac:dyDescent="0.25">
      <c r="A1269">
        <v>15109</v>
      </c>
      <c r="B1269" t="s">
        <v>215</v>
      </c>
      <c r="C1269" t="s">
        <v>717</v>
      </c>
      <c r="F1269" t="s">
        <v>8337</v>
      </c>
      <c r="G1269" t="s">
        <v>188</v>
      </c>
      <c r="H1269" t="str">
        <f>INDEX(referencias!$Q$1:$Q$34,MATCH('Registro de Frecuencias TV'!G1269,referencias!$R$1:$R$34,0),1)</f>
        <v>Señal Colombia</v>
      </c>
      <c r="J1269" t="s">
        <v>8338</v>
      </c>
      <c r="K1269">
        <v>7</v>
      </c>
      <c r="L1269" t="str">
        <f t="shared" si="44"/>
        <v>BuenavistaBoyacaSeñal Colombia7</v>
      </c>
      <c r="M1269" t="str">
        <f t="shared" si="45"/>
        <v>BuenavistaBoyacaSeñal Colombia</v>
      </c>
      <c r="N1269" t="s">
        <v>2831</v>
      </c>
    </row>
    <row r="1270" spans="1:14" x14ac:dyDescent="0.25">
      <c r="A1270">
        <v>15109</v>
      </c>
      <c r="B1270" t="s">
        <v>215</v>
      </c>
      <c r="C1270" t="s">
        <v>717</v>
      </c>
      <c r="F1270" t="s">
        <v>8339</v>
      </c>
      <c r="G1270" t="s">
        <v>623</v>
      </c>
      <c r="H1270" t="str">
        <f>INDEX(referencias!$Q$1:$Q$34,MATCH('Registro de Frecuencias TV'!G1270,referencias!$R$1:$R$34,0),1)</f>
        <v>Teveandina</v>
      </c>
      <c r="J1270" t="s">
        <v>8338</v>
      </c>
      <c r="K1270">
        <v>6</v>
      </c>
      <c r="L1270" t="str">
        <f t="shared" si="44"/>
        <v>BuenavistaBoyacaTeveandina6</v>
      </c>
      <c r="M1270" t="str">
        <f t="shared" si="45"/>
        <v>BuenavistaBoyacaTeveandina</v>
      </c>
      <c r="N1270" t="s">
        <v>2832</v>
      </c>
    </row>
    <row r="1271" spans="1:14" x14ac:dyDescent="0.25">
      <c r="A1271">
        <v>15109</v>
      </c>
      <c r="B1271" t="s">
        <v>215</v>
      </c>
      <c r="C1271" t="s">
        <v>717</v>
      </c>
      <c r="F1271" t="s">
        <v>8341</v>
      </c>
      <c r="G1271" t="s">
        <v>750</v>
      </c>
      <c r="H1271" t="str">
        <f>INDEX(referencias!$Q$1:$Q$34,MATCH('Registro de Frecuencias TV'!G1271,referencias!$R$1:$R$34,0),1)</f>
        <v>RCN TV S.A.</v>
      </c>
      <c r="J1271" t="s">
        <v>8338</v>
      </c>
      <c r="K1271">
        <v>4</v>
      </c>
      <c r="L1271" t="str">
        <f t="shared" si="44"/>
        <v>BuenavistaBoyacaRCN TV S.A.4</v>
      </c>
      <c r="M1271" t="str">
        <f t="shared" si="45"/>
        <v>BuenavistaBoyacaRCN TV S.A.</v>
      </c>
      <c r="N1271" t="s">
        <v>2833</v>
      </c>
    </row>
    <row r="1272" spans="1:14" x14ac:dyDescent="0.25">
      <c r="A1272">
        <v>15109</v>
      </c>
      <c r="B1272" t="s">
        <v>215</v>
      </c>
      <c r="C1272" t="s">
        <v>717</v>
      </c>
      <c r="F1272" t="s">
        <v>8341</v>
      </c>
      <c r="G1272" t="s">
        <v>723</v>
      </c>
      <c r="H1272" t="str">
        <f>INDEX(referencias!$Q$1:$Q$34,MATCH('Registro de Frecuencias TV'!G1272,referencias!$R$1:$R$34,0),1)</f>
        <v>Caracol TV S.A.</v>
      </c>
      <c r="J1272" t="s">
        <v>8338</v>
      </c>
      <c r="K1272">
        <v>21</v>
      </c>
      <c r="L1272" t="str">
        <f t="shared" si="44"/>
        <v>BuenavistaBoyacaCaracol TV S.A.21</v>
      </c>
      <c r="M1272" t="str">
        <f t="shared" si="45"/>
        <v>BuenavistaBoyacaCaracol TV S.A.</v>
      </c>
      <c r="N1272" t="s">
        <v>2834</v>
      </c>
    </row>
    <row r="1273" spans="1:14" x14ac:dyDescent="0.25">
      <c r="A1273">
        <v>15114</v>
      </c>
      <c r="B1273" t="s">
        <v>1034</v>
      </c>
      <c r="C1273" t="s">
        <v>717</v>
      </c>
      <c r="F1273" t="s">
        <v>8337</v>
      </c>
      <c r="G1273" t="s">
        <v>420</v>
      </c>
      <c r="H1273" t="str">
        <f>INDEX(referencias!$Q$1:$Q$34,MATCH('Registro de Frecuencias TV'!G1273,referencias!$R$1:$R$34,0),1)</f>
        <v>Canal Uno</v>
      </c>
      <c r="J1273" t="s">
        <v>8338</v>
      </c>
      <c r="K1273">
        <v>11</v>
      </c>
      <c r="L1273" t="str">
        <f t="shared" si="44"/>
        <v>BusbanzáBoyacaCanal Uno11</v>
      </c>
      <c r="M1273" t="str">
        <f t="shared" si="45"/>
        <v>BusbanzáBoyacaCanal Uno</v>
      </c>
      <c r="N1273" t="s">
        <v>2835</v>
      </c>
    </row>
    <row r="1274" spans="1:14" x14ac:dyDescent="0.25">
      <c r="A1274">
        <v>15114</v>
      </c>
      <c r="B1274" t="s">
        <v>1034</v>
      </c>
      <c r="C1274" t="s">
        <v>717</v>
      </c>
      <c r="F1274" t="s">
        <v>8337</v>
      </c>
      <c r="G1274" t="s">
        <v>703</v>
      </c>
      <c r="H1274" t="str">
        <f>INDEX(referencias!$Q$1:$Q$34,MATCH('Registro de Frecuencias TV'!G1274,referencias!$R$1:$R$34,0),1)</f>
        <v>C.Institucional</v>
      </c>
      <c r="J1274" t="s">
        <v>8338</v>
      </c>
      <c r="K1274">
        <v>9</v>
      </c>
      <c r="L1274" t="str">
        <f t="shared" si="44"/>
        <v>BusbanzáBoyacaC.Institucional9</v>
      </c>
      <c r="M1274" t="str">
        <f t="shared" si="45"/>
        <v>BusbanzáBoyacaC.Institucional</v>
      </c>
      <c r="N1274" t="s">
        <v>2836</v>
      </c>
    </row>
    <row r="1275" spans="1:14" x14ac:dyDescent="0.25">
      <c r="A1275">
        <v>15114</v>
      </c>
      <c r="B1275" t="s">
        <v>1034</v>
      </c>
      <c r="C1275" t="s">
        <v>717</v>
      </c>
      <c r="F1275" t="s">
        <v>8337</v>
      </c>
      <c r="G1275" t="s">
        <v>188</v>
      </c>
      <c r="H1275" t="str">
        <f>INDEX(referencias!$Q$1:$Q$34,MATCH('Registro de Frecuencias TV'!G1275,referencias!$R$1:$R$34,0),1)</f>
        <v>Señal Colombia</v>
      </c>
      <c r="J1275" t="s">
        <v>8338</v>
      </c>
      <c r="K1275">
        <v>30</v>
      </c>
      <c r="L1275" t="str">
        <f t="shared" si="44"/>
        <v>BusbanzáBoyacaSeñal Colombia30</v>
      </c>
      <c r="M1275" t="str">
        <f t="shared" si="45"/>
        <v>BusbanzáBoyacaSeñal Colombia</v>
      </c>
      <c r="N1275" t="s">
        <v>2837</v>
      </c>
    </row>
    <row r="1276" spans="1:14" x14ac:dyDescent="0.25">
      <c r="A1276">
        <v>15114</v>
      </c>
      <c r="B1276" t="s">
        <v>1034</v>
      </c>
      <c r="C1276" t="s">
        <v>717</v>
      </c>
      <c r="F1276" t="s">
        <v>8339</v>
      </c>
      <c r="G1276" t="s">
        <v>623</v>
      </c>
      <c r="H1276" t="str">
        <f>INDEX(referencias!$Q$1:$Q$34,MATCH('Registro de Frecuencias TV'!G1276,referencias!$R$1:$R$34,0),1)</f>
        <v>Teveandina</v>
      </c>
      <c r="J1276" t="s">
        <v>8338</v>
      </c>
      <c r="K1276">
        <v>13</v>
      </c>
      <c r="L1276" t="str">
        <f t="shared" si="44"/>
        <v>BusbanzáBoyacaTeveandina13</v>
      </c>
      <c r="M1276" t="str">
        <f t="shared" si="45"/>
        <v>BusbanzáBoyacaTeveandina</v>
      </c>
      <c r="N1276" t="s">
        <v>2838</v>
      </c>
    </row>
    <row r="1277" spans="1:14" x14ac:dyDescent="0.25">
      <c r="A1277">
        <v>15114</v>
      </c>
      <c r="B1277" t="s">
        <v>1034</v>
      </c>
      <c r="C1277" t="s">
        <v>717</v>
      </c>
      <c r="E1277">
        <v>7</v>
      </c>
      <c r="F1277" t="s">
        <v>8341</v>
      </c>
      <c r="G1277" t="s">
        <v>750</v>
      </c>
      <c r="H1277" t="str">
        <f>INDEX(referencias!$Q$1:$Q$34,MATCH('Registro de Frecuencias TV'!G1277,referencias!$R$1:$R$34,0),1)</f>
        <v>RCN TV S.A.</v>
      </c>
      <c r="I1277" t="s">
        <v>8439</v>
      </c>
      <c r="J1277" t="s">
        <v>8338</v>
      </c>
      <c r="K1277">
        <v>7</v>
      </c>
      <c r="L1277" t="str">
        <f t="shared" si="44"/>
        <v>BusbanzáBoyacaRCN TV S.A.7</v>
      </c>
      <c r="M1277" t="str">
        <f t="shared" si="45"/>
        <v>BusbanzáBoyacaRCN TV S.A.</v>
      </c>
      <c r="N1277" t="s">
        <v>2839</v>
      </c>
    </row>
    <row r="1278" spans="1:14" x14ac:dyDescent="0.25">
      <c r="A1278">
        <v>15114</v>
      </c>
      <c r="B1278" t="s">
        <v>1034</v>
      </c>
      <c r="C1278" t="s">
        <v>717</v>
      </c>
      <c r="E1278">
        <v>5</v>
      </c>
      <c r="F1278" t="s">
        <v>8341</v>
      </c>
      <c r="G1278" t="s">
        <v>723</v>
      </c>
      <c r="H1278" t="str">
        <f>INDEX(referencias!$Q$1:$Q$34,MATCH('Registro de Frecuencias TV'!G1278,referencias!$R$1:$R$34,0),1)</f>
        <v>Caracol TV S.A.</v>
      </c>
      <c r="I1278" t="s">
        <v>8439</v>
      </c>
      <c r="J1278" t="s">
        <v>8338</v>
      </c>
      <c r="K1278">
        <v>5</v>
      </c>
      <c r="L1278" t="str">
        <f t="shared" si="44"/>
        <v>BusbanzáBoyacaCaracol TV S.A.5</v>
      </c>
      <c r="M1278" t="str">
        <f t="shared" si="45"/>
        <v>BusbanzáBoyacaCaracol TV S.A.</v>
      </c>
      <c r="N1278" t="s">
        <v>2840</v>
      </c>
    </row>
    <row r="1279" spans="1:14" x14ac:dyDescent="0.25">
      <c r="A1279">
        <v>15131</v>
      </c>
      <c r="B1279" t="s">
        <v>219</v>
      </c>
      <c r="C1279" t="s">
        <v>717</v>
      </c>
      <c r="E1279">
        <v>12</v>
      </c>
      <c r="F1279" t="s">
        <v>8337</v>
      </c>
      <c r="G1279" t="s">
        <v>420</v>
      </c>
      <c r="H1279" t="str">
        <f>INDEX(referencias!$Q$1:$Q$34,MATCH('Registro de Frecuencias TV'!G1279,referencias!$R$1:$R$34,0),1)</f>
        <v>Canal Uno</v>
      </c>
      <c r="I1279" t="s">
        <v>352</v>
      </c>
      <c r="J1279" t="s">
        <v>8338</v>
      </c>
      <c r="K1279">
        <v>12</v>
      </c>
      <c r="L1279" t="str">
        <f t="shared" si="44"/>
        <v>CaldasBoyacaCanal Uno12</v>
      </c>
      <c r="M1279" t="str">
        <f t="shared" si="45"/>
        <v>CaldasBoyacaCanal Uno</v>
      </c>
      <c r="N1279" t="s">
        <v>2841</v>
      </c>
    </row>
    <row r="1280" spans="1:14" x14ac:dyDescent="0.25">
      <c r="A1280">
        <v>15131</v>
      </c>
      <c r="B1280" t="s">
        <v>219</v>
      </c>
      <c r="C1280" t="s">
        <v>717</v>
      </c>
      <c r="E1280">
        <v>10</v>
      </c>
      <c r="F1280" t="s">
        <v>8337</v>
      </c>
      <c r="G1280" t="s">
        <v>703</v>
      </c>
      <c r="H1280" t="str">
        <f>INDEX(referencias!$Q$1:$Q$34,MATCH('Registro de Frecuencias TV'!G1280,referencias!$R$1:$R$34,0),1)</f>
        <v>C.Institucional</v>
      </c>
      <c r="I1280" t="s">
        <v>352</v>
      </c>
      <c r="J1280" t="s">
        <v>8338</v>
      </c>
      <c r="K1280">
        <v>10</v>
      </c>
      <c r="L1280" t="str">
        <f t="shared" si="44"/>
        <v>CaldasBoyacaC.Institucional10</v>
      </c>
      <c r="M1280" t="str">
        <f t="shared" si="45"/>
        <v>CaldasBoyacaC.Institucional</v>
      </c>
      <c r="N1280" t="s">
        <v>2842</v>
      </c>
    </row>
    <row r="1281" spans="1:14" x14ac:dyDescent="0.25">
      <c r="A1281">
        <v>15131</v>
      </c>
      <c r="B1281" t="s">
        <v>219</v>
      </c>
      <c r="C1281" t="s">
        <v>717</v>
      </c>
      <c r="E1281">
        <v>23</v>
      </c>
      <c r="F1281" t="s">
        <v>8337</v>
      </c>
      <c r="G1281" t="s">
        <v>188</v>
      </c>
      <c r="H1281" t="str">
        <f>INDEX(referencias!$Q$1:$Q$34,MATCH('Registro de Frecuencias TV'!G1281,referencias!$R$1:$R$34,0),1)</f>
        <v>Señal Colombia</v>
      </c>
      <c r="I1281" t="s">
        <v>352</v>
      </c>
      <c r="J1281" t="s">
        <v>8338</v>
      </c>
      <c r="K1281">
        <v>23</v>
      </c>
      <c r="L1281" t="str">
        <f t="shared" si="44"/>
        <v>CaldasBoyacaSeñal Colombia23</v>
      </c>
      <c r="M1281" t="str">
        <f t="shared" si="45"/>
        <v>CaldasBoyacaSeñal Colombia</v>
      </c>
      <c r="N1281" t="s">
        <v>2843</v>
      </c>
    </row>
    <row r="1282" spans="1:14" x14ac:dyDescent="0.25">
      <c r="A1282">
        <v>15131</v>
      </c>
      <c r="B1282" t="s">
        <v>219</v>
      </c>
      <c r="C1282" t="s">
        <v>717</v>
      </c>
      <c r="F1282" t="s">
        <v>8339</v>
      </c>
      <c r="G1282" t="s">
        <v>623</v>
      </c>
      <c r="H1282" t="str">
        <f>INDEX(referencias!$Q$1:$Q$34,MATCH('Registro de Frecuencias TV'!G1282,referencias!$R$1:$R$34,0),1)</f>
        <v>Teveandina</v>
      </c>
      <c r="J1282" t="s">
        <v>8338</v>
      </c>
      <c r="K1282">
        <v>6</v>
      </c>
      <c r="L1282" t="str">
        <f t="shared" si="44"/>
        <v>CaldasBoyacaTeveandina6</v>
      </c>
      <c r="M1282" t="str">
        <f t="shared" si="45"/>
        <v>CaldasBoyacaTeveandina</v>
      </c>
      <c r="N1282" t="s">
        <v>2844</v>
      </c>
    </row>
    <row r="1283" spans="1:14" x14ac:dyDescent="0.25">
      <c r="A1283">
        <v>15131</v>
      </c>
      <c r="B1283" t="s">
        <v>219</v>
      </c>
      <c r="C1283" t="s">
        <v>717</v>
      </c>
      <c r="E1283">
        <v>4</v>
      </c>
      <c r="F1283" t="s">
        <v>8341</v>
      </c>
      <c r="G1283" t="s">
        <v>750</v>
      </c>
      <c r="H1283" t="str">
        <f>INDEX(referencias!$Q$1:$Q$34,MATCH('Registro de Frecuencias TV'!G1283,referencias!$R$1:$R$34,0),1)</f>
        <v>RCN TV S.A.</v>
      </c>
      <c r="I1283" t="s">
        <v>352</v>
      </c>
      <c r="J1283" t="s">
        <v>8338</v>
      </c>
      <c r="K1283">
        <v>4</v>
      </c>
      <c r="L1283" t="str">
        <f t="shared" ref="L1283:L1346" si="46">_xlfn.CONCAT(TRIM(B1283),TRIM(C1283),TRIM(H1283),TRIM(K1283))</f>
        <v>CaldasBoyacaRCN TV S.A.4</v>
      </c>
      <c r="M1283" t="str">
        <f t="shared" ref="M1283:M1346" si="47">_xlfn.CONCAT(TRIM(B1283),TRIM(C1283),TRIM(H1283))</f>
        <v>CaldasBoyacaRCN TV S.A.</v>
      </c>
      <c r="N1283" t="s">
        <v>2845</v>
      </c>
    </row>
    <row r="1284" spans="1:14" x14ac:dyDescent="0.25">
      <c r="A1284">
        <v>15131</v>
      </c>
      <c r="B1284" t="s">
        <v>219</v>
      </c>
      <c r="C1284" t="s">
        <v>717</v>
      </c>
      <c r="E1284">
        <v>8</v>
      </c>
      <c r="F1284" t="s">
        <v>8341</v>
      </c>
      <c r="G1284" t="s">
        <v>723</v>
      </c>
      <c r="H1284" t="str">
        <f>INDEX(referencias!$Q$1:$Q$34,MATCH('Registro de Frecuencias TV'!G1284,referencias!$R$1:$R$34,0),1)</f>
        <v>Caracol TV S.A.</v>
      </c>
      <c r="I1284" t="s">
        <v>352</v>
      </c>
      <c r="J1284" t="s">
        <v>8338</v>
      </c>
      <c r="K1284">
        <v>8</v>
      </c>
      <c r="L1284" t="str">
        <f t="shared" si="46"/>
        <v>CaldasBoyacaCaracol TV S.A.8</v>
      </c>
      <c r="M1284" t="str">
        <f t="shared" si="47"/>
        <v>CaldasBoyacaCaracol TV S.A.</v>
      </c>
      <c r="N1284" t="s">
        <v>2846</v>
      </c>
    </row>
    <row r="1285" spans="1:14" x14ac:dyDescent="0.25">
      <c r="A1285">
        <v>15135</v>
      </c>
      <c r="B1285" t="s">
        <v>1083</v>
      </c>
      <c r="C1285" t="s">
        <v>717</v>
      </c>
      <c r="F1285" t="s">
        <v>8337</v>
      </c>
      <c r="G1285" t="s">
        <v>420</v>
      </c>
      <c r="H1285" t="str">
        <f>INDEX(referencias!$Q$1:$Q$34,MATCH('Registro de Frecuencias TV'!G1285,referencias!$R$1:$R$34,0),1)</f>
        <v>Canal Uno</v>
      </c>
      <c r="J1285" t="s">
        <v>8338</v>
      </c>
      <c r="K1285">
        <v>12</v>
      </c>
      <c r="L1285" t="str">
        <f t="shared" si="46"/>
        <v>CampohermosoBoyacaCanal Uno12</v>
      </c>
      <c r="M1285" t="str">
        <f t="shared" si="47"/>
        <v>CampohermosoBoyacaCanal Uno</v>
      </c>
      <c r="N1285" t="s">
        <v>2847</v>
      </c>
    </row>
    <row r="1286" spans="1:14" x14ac:dyDescent="0.25">
      <c r="A1286">
        <v>15135</v>
      </c>
      <c r="B1286" t="s">
        <v>1083</v>
      </c>
      <c r="C1286" t="s">
        <v>717</v>
      </c>
      <c r="F1286" t="s">
        <v>8337</v>
      </c>
      <c r="G1286" t="s">
        <v>703</v>
      </c>
      <c r="H1286" t="str">
        <f>INDEX(referencias!$Q$1:$Q$34,MATCH('Registro de Frecuencias TV'!G1286,referencias!$R$1:$R$34,0),1)</f>
        <v>C.Institucional</v>
      </c>
      <c r="J1286" t="s">
        <v>8338</v>
      </c>
      <c r="K1286">
        <v>8</v>
      </c>
      <c r="L1286" t="str">
        <f t="shared" si="46"/>
        <v>CampohermosoBoyacaC.Institucional8</v>
      </c>
      <c r="M1286" t="str">
        <f t="shared" si="47"/>
        <v>CampohermosoBoyacaC.Institucional</v>
      </c>
      <c r="N1286" t="s">
        <v>2848</v>
      </c>
    </row>
    <row r="1287" spans="1:14" x14ac:dyDescent="0.25">
      <c r="A1287">
        <v>15135</v>
      </c>
      <c r="B1287" t="s">
        <v>1083</v>
      </c>
      <c r="C1287" t="s">
        <v>717</v>
      </c>
      <c r="F1287" t="s">
        <v>8337</v>
      </c>
      <c r="G1287" t="s">
        <v>188</v>
      </c>
      <c r="H1287" t="str">
        <f>INDEX(referencias!$Q$1:$Q$34,MATCH('Registro de Frecuencias TV'!G1287,referencias!$R$1:$R$34,0),1)</f>
        <v>Señal Colombia</v>
      </c>
      <c r="J1287" t="s">
        <v>8338</v>
      </c>
      <c r="K1287">
        <v>10</v>
      </c>
      <c r="L1287" t="str">
        <f t="shared" si="46"/>
        <v>CampohermosoBoyacaSeñal Colombia10</v>
      </c>
      <c r="M1287" t="str">
        <f t="shared" si="47"/>
        <v>CampohermosoBoyacaSeñal Colombia</v>
      </c>
      <c r="N1287" t="s">
        <v>2849</v>
      </c>
    </row>
    <row r="1288" spans="1:14" x14ac:dyDescent="0.25">
      <c r="A1288">
        <v>15135</v>
      </c>
      <c r="B1288" t="s">
        <v>1083</v>
      </c>
      <c r="C1288" t="s">
        <v>717</v>
      </c>
      <c r="F1288" t="s">
        <v>8339</v>
      </c>
      <c r="G1288" t="s">
        <v>623</v>
      </c>
      <c r="H1288" t="str">
        <f>INDEX(referencias!$Q$1:$Q$34,MATCH('Registro de Frecuencias TV'!G1288,referencias!$R$1:$R$34,0),1)</f>
        <v>Teveandina</v>
      </c>
      <c r="J1288" t="s">
        <v>8338</v>
      </c>
      <c r="K1288">
        <v>13</v>
      </c>
      <c r="L1288" t="str">
        <f t="shared" si="46"/>
        <v>CampohermosoBoyacaTeveandina13</v>
      </c>
      <c r="M1288" t="str">
        <f t="shared" si="47"/>
        <v>CampohermosoBoyacaTeveandina</v>
      </c>
      <c r="N1288" t="s">
        <v>2850</v>
      </c>
    </row>
    <row r="1289" spans="1:14" x14ac:dyDescent="0.25">
      <c r="A1289">
        <v>15135</v>
      </c>
      <c r="B1289" t="s">
        <v>1083</v>
      </c>
      <c r="C1289" t="s">
        <v>717</v>
      </c>
      <c r="F1289" t="s">
        <v>8341</v>
      </c>
      <c r="G1289" t="s">
        <v>750</v>
      </c>
      <c r="H1289" t="str">
        <f>INDEX(referencias!$Q$1:$Q$34,MATCH('Registro de Frecuencias TV'!G1289,referencias!$R$1:$R$34,0),1)</f>
        <v>RCN TV S.A.</v>
      </c>
      <c r="J1289" t="s">
        <v>8338</v>
      </c>
      <c r="K1289">
        <v>6</v>
      </c>
      <c r="L1289" t="str">
        <f t="shared" si="46"/>
        <v>CampohermosoBoyacaRCN TV S.A.6</v>
      </c>
      <c r="M1289" t="str">
        <f t="shared" si="47"/>
        <v>CampohermosoBoyacaRCN TV S.A.</v>
      </c>
      <c r="N1289" t="s">
        <v>2851</v>
      </c>
    </row>
    <row r="1290" spans="1:14" x14ac:dyDescent="0.25">
      <c r="A1290">
        <v>15135</v>
      </c>
      <c r="B1290" t="s">
        <v>1083</v>
      </c>
      <c r="C1290" t="s">
        <v>717</v>
      </c>
      <c r="F1290" t="s">
        <v>8341</v>
      </c>
      <c r="G1290" t="s">
        <v>723</v>
      </c>
      <c r="H1290" t="str">
        <f>INDEX(referencias!$Q$1:$Q$34,MATCH('Registro de Frecuencias TV'!G1290,referencias!$R$1:$R$34,0),1)</f>
        <v>Caracol TV S.A.</v>
      </c>
      <c r="J1290" t="s">
        <v>8338</v>
      </c>
      <c r="K1290">
        <v>4</v>
      </c>
      <c r="L1290" t="str">
        <f t="shared" si="46"/>
        <v>CampohermosoBoyacaCaracol TV S.A.4</v>
      </c>
      <c r="M1290" t="str">
        <f t="shared" si="47"/>
        <v>CampohermosoBoyacaCaracol TV S.A.</v>
      </c>
      <c r="N1290" t="s">
        <v>2852</v>
      </c>
    </row>
    <row r="1291" spans="1:14" x14ac:dyDescent="0.25">
      <c r="A1291">
        <v>15162</v>
      </c>
      <c r="B1291" t="s">
        <v>1128</v>
      </c>
      <c r="C1291" t="s">
        <v>717</v>
      </c>
      <c r="E1291">
        <v>2</v>
      </c>
      <c r="F1291" t="s">
        <v>8337</v>
      </c>
      <c r="G1291" t="s">
        <v>420</v>
      </c>
      <c r="H1291" t="str">
        <f>INDEX(referencias!$Q$1:$Q$34,MATCH('Registro de Frecuencias TV'!G1291,referencias!$R$1:$R$34,0),1)</f>
        <v>Canal Uno</v>
      </c>
      <c r="I1291" t="s">
        <v>207</v>
      </c>
      <c r="J1291" t="s">
        <v>8338</v>
      </c>
      <c r="K1291">
        <v>2</v>
      </c>
      <c r="L1291" t="str">
        <f t="shared" si="46"/>
        <v>CerinzaBoyacaCanal Uno2</v>
      </c>
      <c r="M1291" t="str">
        <f t="shared" si="47"/>
        <v>CerinzaBoyacaCanal Uno</v>
      </c>
      <c r="N1291" t="s">
        <v>2853</v>
      </c>
    </row>
    <row r="1292" spans="1:14" x14ac:dyDescent="0.25">
      <c r="A1292">
        <v>15162</v>
      </c>
      <c r="B1292" t="s">
        <v>1128</v>
      </c>
      <c r="C1292" t="s">
        <v>717</v>
      </c>
      <c r="E1292">
        <v>4</v>
      </c>
      <c r="F1292" t="s">
        <v>8337</v>
      </c>
      <c r="G1292" t="s">
        <v>703</v>
      </c>
      <c r="H1292" t="str">
        <f>INDEX(referencias!$Q$1:$Q$34,MATCH('Registro de Frecuencias TV'!G1292,referencias!$R$1:$R$34,0),1)</f>
        <v>C.Institucional</v>
      </c>
      <c r="I1292" t="s">
        <v>207</v>
      </c>
      <c r="J1292" t="s">
        <v>8338</v>
      </c>
      <c r="K1292">
        <v>4</v>
      </c>
      <c r="L1292" t="str">
        <f t="shared" si="46"/>
        <v>CerinzaBoyacaC.Institucional4</v>
      </c>
      <c r="M1292" t="str">
        <f t="shared" si="47"/>
        <v>CerinzaBoyacaC.Institucional</v>
      </c>
      <c r="N1292" t="s">
        <v>2854</v>
      </c>
    </row>
    <row r="1293" spans="1:14" x14ac:dyDescent="0.25">
      <c r="A1293">
        <v>15162</v>
      </c>
      <c r="B1293" t="s">
        <v>1128</v>
      </c>
      <c r="C1293" t="s">
        <v>717</v>
      </c>
      <c r="E1293">
        <v>6</v>
      </c>
      <c r="F1293" t="s">
        <v>8337</v>
      </c>
      <c r="G1293" t="s">
        <v>188</v>
      </c>
      <c r="H1293" t="str">
        <f>INDEX(referencias!$Q$1:$Q$34,MATCH('Registro de Frecuencias TV'!G1293,referencias!$R$1:$R$34,0),1)</f>
        <v>Señal Colombia</v>
      </c>
      <c r="I1293" t="s">
        <v>207</v>
      </c>
      <c r="J1293" t="s">
        <v>8338</v>
      </c>
      <c r="K1293">
        <v>6</v>
      </c>
      <c r="L1293" t="str">
        <f t="shared" si="46"/>
        <v>CerinzaBoyacaSeñal Colombia6</v>
      </c>
      <c r="M1293" t="str">
        <f t="shared" si="47"/>
        <v>CerinzaBoyacaSeñal Colombia</v>
      </c>
      <c r="N1293" t="s">
        <v>2855</v>
      </c>
    </row>
    <row r="1294" spans="1:14" x14ac:dyDescent="0.25">
      <c r="A1294">
        <v>15162</v>
      </c>
      <c r="B1294" t="s">
        <v>1128</v>
      </c>
      <c r="C1294" t="s">
        <v>717</v>
      </c>
      <c r="F1294" t="s">
        <v>8339</v>
      </c>
      <c r="G1294" t="s">
        <v>623</v>
      </c>
      <c r="H1294" t="str">
        <f>INDEX(referencias!$Q$1:$Q$34,MATCH('Registro de Frecuencias TV'!G1294,referencias!$R$1:$R$34,0),1)</f>
        <v>Teveandina</v>
      </c>
      <c r="J1294" t="s">
        <v>8338</v>
      </c>
      <c r="K1294">
        <v>8</v>
      </c>
      <c r="L1294" t="str">
        <f t="shared" si="46"/>
        <v>CerinzaBoyacaTeveandina8</v>
      </c>
      <c r="M1294" t="str">
        <f t="shared" si="47"/>
        <v>CerinzaBoyacaTeveandina</v>
      </c>
      <c r="N1294" t="s">
        <v>2856</v>
      </c>
    </row>
    <row r="1295" spans="1:14" x14ac:dyDescent="0.25">
      <c r="A1295">
        <v>15162</v>
      </c>
      <c r="B1295" t="s">
        <v>1128</v>
      </c>
      <c r="C1295" t="s">
        <v>717</v>
      </c>
      <c r="F1295" t="s">
        <v>8341</v>
      </c>
      <c r="G1295" t="s">
        <v>750</v>
      </c>
      <c r="H1295" t="str">
        <f>INDEX(referencias!$Q$1:$Q$34,MATCH('Registro de Frecuencias TV'!G1295,referencias!$R$1:$R$34,0),1)</f>
        <v>RCN TV S.A.</v>
      </c>
      <c r="J1295" t="s">
        <v>8338</v>
      </c>
      <c r="K1295">
        <v>10</v>
      </c>
      <c r="L1295" t="str">
        <f t="shared" si="46"/>
        <v>CerinzaBoyacaRCN TV S.A.10</v>
      </c>
      <c r="M1295" t="str">
        <f t="shared" si="47"/>
        <v>CerinzaBoyacaRCN TV S.A.</v>
      </c>
      <c r="N1295" t="s">
        <v>2857</v>
      </c>
    </row>
    <row r="1296" spans="1:14" x14ac:dyDescent="0.25">
      <c r="A1296">
        <v>15162</v>
      </c>
      <c r="B1296" t="s">
        <v>1128</v>
      </c>
      <c r="C1296" t="s">
        <v>717</v>
      </c>
      <c r="F1296" t="s">
        <v>8341</v>
      </c>
      <c r="G1296" t="s">
        <v>723</v>
      </c>
      <c r="H1296" t="str">
        <f>INDEX(referencias!$Q$1:$Q$34,MATCH('Registro de Frecuencias TV'!G1296,referencias!$R$1:$R$34,0),1)</f>
        <v>Caracol TV S.A.</v>
      </c>
      <c r="J1296" t="s">
        <v>8338</v>
      </c>
      <c r="K1296">
        <v>12</v>
      </c>
      <c r="L1296" t="str">
        <f t="shared" si="46"/>
        <v>CerinzaBoyacaCaracol TV S.A.12</v>
      </c>
      <c r="M1296" t="str">
        <f t="shared" si="47"/>
        <v>CerinzaBoyacaCaracol TV S.A.</v>
      </c>
      <c r="N1296" t="s">
        <v>2858</v>
      </c>
    </row>
    <row r="1297" spans="1:14" x14ac:dyDescent="0.25">
      <c r="A1297">
        <v>15172</v>
      </c>
      <c r="B1297" t="s">
        <v>1157</v>
      </c>
      <c r="C1297" t="s">
        <v>717</v>
      </c>
      <c r="E1297">
        <v>6</v>
      </c>
      <c r="F1297" t="s">
        <v>8337</v>
      </c>
      <c r="G1297" t="s">
        <v>420</v>
      </c>
      <c r="H1297" t="str">
        <f>INDEX(referencias!$Q$1:$Q$34,MATCH('Registro de Frecuencias TV'!G1297,referencias!$R$1:$R$34,0),1)</f>
        <v>Canal Uno</v>
      </c>
      <c r="I1297" t="s">
        <v>294</v>
      </c>
      <c r="J1297" t="s">
        <v>8338</v>
      </c>
      <c r="K1297">
        <v>6</v>
      </c>
      <c r="L1297" t="str">
        <f t="shared" si="46"/>
        <v>ChinavitaBoyacaCanal Uno6</v>
      </c>
      <c r="M1297" t="str">
        <f t="shared" si="47"/>
        <v>ChinavitaBoyacaCanal Uno</v>
      </c>
      <c r="N1297" t="s">
        <v>2859</v>
      </c>
    </row>
    <row r="1298" spans="1:14" x14ac:dyDescent="0.25">
      <c r="A1298">
        <v>15172</v>
      </c>
      <c r="B1298" t="s">
        <v>1157</v>
      </c>
      <c r="C1298" t="s">
        <v>717</v>
      </c>
      <c r="E1298">
        <v>3</v>
      </c>
      <c r="F1298" t="s">
        <v>8337</v>
      </c>
      <c r="G1298" t="s">
        <v>703</v>
      </c>
      <c r="H1298" t="str">
        <f>INDEX(referencias!$Q$1:$Q$34,MATCH('Registro de Frecuencias TV'!G1298,referencias!$R$1:$R$34,0),1)</f>
        <v>C.Institucional</v>
      </c>
      <c r="I1298" t="s">
        <v>294</v>
      </c>
      <c r="J1298" t="s">
        <v>8338</v>
      </c>
      <c r="K1298">
        <v>3</v>
      </c>
      <c r="L1298" t="str">
        <f t="shared" si="46"/>
        <v>ChinavitaBoyacaC.Institucional3</v>
      </c>
      <c r="M1298" t="str">
        <f t="shared" si="47"/>
        <v>ChinavitaBoyacaC.Institucional</v>
      </c>
      <c r="N1298" t="s">
        <v>2860</v>
      </c>
    </row>
    <row r="1299" spans="1:14" x14ac:dyDescent="0.25">
      <c r="A1299">
        <v>15172</v>
      </c>
      <c r="B1299" t="s">
        <v>1157</v>
      </c>
      <c r="C1299" t="s">
        <v>717</v>
      </c>
      <c r="E1299">
        <v>22</v>
      </c>
      <c r="F1299" t="s">
        <v>8337</v>
      </c>
      <c r="G1299" t="s">
        <v>188</v>
      </c>
      <c r="H1299" t="str">
        <f>INDEX(referencias!$Q$1:$Q$34,MATCH('Registro de Frecuencias TV'!G1299,referencias!$R$1:$R$34,0),1)</f>
        <v>Señal Colombia</v>
      </c>
      <c r="I1299" t="s">
        <v>294</v>
      </c>
      <c r="J1299" t="s">
        <v>8338</v>
      </c>
      <c r="K1299">
        <v>22</v>
      </c>
      <c r="L1299" t="str">
        <f t="shared" si="46"/>
        <v>ChinavitaBoyacaSeñal Colombia22</v>
      </c>
      <c r="M1299" t="str">
        <f t="shared" si="47"/>
        <v>ChinavitaBoyacaSeñal Colombia</v>
      </c>
      <c r="N1299" t="s">
        <v>2861</v>
      </c>
    </row>
    <row r="1300" spans="1:14" x14ac:dyDescent="0.25">
      <c r="A1300">
        <v>15172</v>
      </c>
      <c r="B1300" t="s">
        <v>1157</v>
      </c>
      <c r="C1300" t="s">
        <v>717</v>
      </c>
      <c r="F1300" t="s">
        <v>8339</v>
      </c>
      <c r="G1300" t="s">
        <v>623</v>
      </c>
      <c r="H1300" t="str">
        <f>INDEX(referencias!$Q$1:$Q$34,MATCH('Registro de Frecuencias TV'!G1300,referencias!$R$1:$R$34,0),1)</f>
        <v>Teveandina</v>
      </c>
      <c r="J1300" t="s">
        <v>8338</v>
      </c>
      <c r="K1300">
        <v>31</v>
      </c>
      <c r="L1300" t="str">
        <f t="shared" si="46"/>
        <v>ChinavitaBoyacaTeveandina31</v>
      </c>
      <c r="M1300" t="str">
        <f t="shared" si="47"/>
        <v>ChinavitaBoyacaTeveandina</v>
      </c>
      <c r="N1300" t="s">
        <v>2862</v>
      </c>
    </row>
    <row r="1301" spans="1:14" x14ac:dyDescent="0.25">
      <c r="A1301">
        <v>15172</v>
      </c>
      <c r="B1301" t="s">
        <v>1157</v>
      </c>
      <c r="C1301" t="s">
        <v>717</v>
      </c>
      <c r="F1301" t="s">
        <v>8341</v>
      </c>
      <c r="G1301" t="s">
        <v>750</v>
      </c>
      <c r="H1301" t="str">
        <f>INDEX(referencias!$Q$1:$Q$34,MATCH('Registro de Frecuencias TV'!G1301,referencias!$R$1:$R$34,0),1)</f>
        <v>RCN TV S.A.</v>
      </c>
      <c r="J1301" t="s">
        <v>8338</v>
      </c>
      <c r="K1301">
        <v>35</v>
      </c>
      <c r="L1301" t="str">
        <f t="shared" si="46"/>
        <v>ChinavitaBoyacaRCN TV S.A.35</v>
      </c>
      <c r="M1301" t="str">
        <f t="shared" si="47"/>
        <v>ChinavitaBoyacaRCN TV S.A.</v>
      </c>
      <c r="N1301" t="s">
        <v>2863</v>
      </c>
    </row>
    <row r="1302" spans="1:14" x14ac:dyDescent="0.25">
      <c r="A1302">
        <v>15172</v>
      </c>
      <c r="B1302" t="s">
        <v>1157</v>
      </c>
      <c r="C1302" t="s">
        <v>717</v>
      </c>
      <c r="F1302" t="s">
        <v>8341</v>
      </c>
      <c r="G1302" t="s">
        <v>723</v>
      </c>
      <c r="H1302" t="str">
        <f>INDEX(referencias!$Q$1:$Q$34,MATCH('Registro de Frecuencias TV'!G1302,referencias!$R$1:$R$34,0),1)</f>
        <v>Caracol TV S.A.</v>
      </c>
      <c r="J1302" t="s">
        <v>8338</v>
      </c>
      <c r="K1302">
        <v>39</v>
      </c>
      <c r="L1302" t="str">
        <f t="shared" si="46"/>
        <v>ChinavitaBoyacaCaracol TV S.A.39</v>
      </c>
      <c r="M1302" t="str">
        <f t="shared" si="47"/>
        <v>ChinavitaBoyacaCaracol TV S.A.</v>
      </c>
      <c r="N1302" t="s">
        <v>2864</v>
      </c>
    </row>
    <row r="1303" spans="1:14" x14ac:dyDescent="0.25">
      <c r="A1303">
        <v>15176</v>
      </c>
      <c r="B1303" t="s">
        <v>1166</v>
      </c>
      <c r="C1303" t="s">
        <v>717</v>
      </c>
      <c r="E1303">
        <v>12</v>
      </c>
      <c r="F1303" t="s">
        <v>8337</v>
      </c>
      <c r="G1303" t="s">
        <v>420</v>
      </c>
      <c r="H1303" t="str">
        <f>INDEX(referencias!$Q$1:$Q$34,MATCH('Registro de Frecuencias TV'!G1303,referencias!$R$1:$R$34,0),1)</f>
        <v>Canal Uno</v>
      </c>
      <c r="I1303" t="s">
        <v>352</v>
      </c>
      <c r="J1303" t="s">
        <v>8338</v>
      </c>
      <c r="K1303">
        <v>12</v>
      </c>
      <c r="L1303" t="str">
        <f t="shared" si="46"/>
        <v>ChiquinquiráBoyacaCanal Uno12</v>
      </c>
      <c r="M1303" t="str">
        <f t="shared" si="47"/>
        <v>ChiquinquiráBoyacaCanal Uno</v>
      </c>
      <c r="N1303" t="s">
        <v>2865</v>
      </c>
    </row>
    <row r="1304" spans="1:14" x14ac:dyDescent="0.25">
      <c r="A1304">
        <v>15176</v>
      </c>
      <c r="B1304" t="s">
        <v>1166</v>
      </c>
      <c r="C1304" t="s">
        <v>717</v>
      </c>
      <c r="E1304">
        <v>10</v>
      </c>
      <c r="F1304" t="s">
        <v>8337</v>
      </c>
      <c r="G1304" t="s">
        <v>703</v>
      </c>
      <c r="H1304" t="str">
        <f>INDEX(referencias!$Q$1:$Q$34,MATCH('Registro de Frecuencias TV'!G1304,referencias!$R$1:$R$34,0),1)</f>
        <v>C.Institucional</v>
      </c>
      <c r="I1304" t="s">
        <v>352</v>
      </c>
      <c r="J1304" t="s">
        <v>8338</v>
      </c>
      <c r="K1304">
        <v>10</v>
      </c>
      <c r="L1304" t="str">
        <f t="shared" si="46"/>
        <v>ChiquinquiráBoyacaC.Institucional10</v>
      </c>
      <c r="M1304" t="str">
        <f t="shared" si="47"/>
        <v>ChiquinquiráBoyacaC.Institucional</v>
      </c>
      <c r="N1304" t="s">
        <v>2866</v>
      </c>
    </row>
    <row r="1305" spans="1:14" x14ac:dyDescent="0.25">
      <c r="A1305">
        <v>15176</v>
      </c>
      <c r="B1305" t="s">
        <v>1166</v>
      </c>
      <c r="C1305" t="s">
        <v>717</v>
      </c>
      <c r="E1305">
        <v>23</v>
      </c>
      <c r="F1305" t="s">
        <v>8337</v>
      </c>
      <c r="G1305" t="s">
        <v>188</v>
      </c>
      <c r="H1305" t="str">
        <f>INDEX(referencias!$Q$1:$Q$34,MATCH('Registro de Frecuencias TV'!G1305,referencias!$R$1:$R$34,0),1)</f>
        <v>Señal Colombia</v>
      </c>
      <c r="I1305" t="s">
        <v>352</v>
      </c>
      <c r="J1305" t="s">
        <v>8338</v>
      </c>
      <c r="K1305">
        <v>23</v>
      </c>
      <c r="L1305" t="str">
        <f t="shared" si="46"/>
        <v>ChiquinquiráBoyacaSeñal Colombia23</v>
      </c>
      <c r="M1305" t="str">
        <f t="shared" si="47"/>
        <v>ChiquinquiráBoyacaSeñal Colombia</v>
      </c>
      <c r="N1305" t="s">
        <v>2867</v>
      </c>
    </row>
    <row r="1306" spans="1:14" x14ac:dyDescent="0.25">
      <c r="A1306">
        <v>15176</v>
      </c>
      <c r="B1306" t="s">
        <v>1166</v>
      </c>
      <c r="C1306" t="s">
        <v>717</v>
      </c>
      <c r="E1306">
        <v>6</v>
      </c>
      <c r="F1306" t="s">
        <v>8339</v>
      </c>
      <c r="G1306" t="s">
        <v>623</v>
      </c>
      <c r="H1306" t="str">
        <f>INDEX(referencias!$Q$1:$Q$34,MATCH('Registro de Frecuencias TV'!G1306,referencias!$R$1:$R$34,0),1)</f>
        <v>Teveandina</v>
      </c>
      <c r="I1306" t="s">
        <v>8440</v>
      </c>
      <c r="J1306" t="s">
        <v>8338</v>
      </c>
      <c r="K1306">
        <v>6</v>
      </c>
      <c r="L1306" t="str">
        <f t="shared" si="46"/>
        <v>ChiquinquiráBoyacaTeveandina6</v>
      </c>
      <c r="M1306" t="str">
        <f t="shared" si="47"/>
        <v>ChiquinquiráBoyacaTeveandina</v>
      </c>
      <c r="N1306" t="s">
        <v>2868</v>
      </c>
    </row>
    <row r="1307" spans="1:14" x14ac:dyDescent="0.25">
      <c r="A1307">
        <v>15176</v>
      </c>
      <c r="B1307" t="s">
        <v>1166</v>
      </c>
      <c r="C1307" t="s">
        <v>717</v>
      </c>
      <c r="E1307">
        <v>4</v>
      </c>
      <c r="F1307" t="s">
        <v>8341</v>
      </c>
      <c r="G1307" t="s">
        <v>750</v>
      </c>
      <c r="H1307" t="str">
        <f>INDEX(referencias!$Q$1:$Q$34,MATCH('Registro de Frecuencias TV'!G1307,referencias!$R$1:$R$34,0),1)</f>
        <v>RCN TV S.A.</v>
      </c>
      <c r="I1307" t="s">
        <v>352</v>
      </c>
      <c r="J1307" t="s">
        <v>8338</v>
      </c>
      <c r="K1307">
        <v>4</v>
      </c>
      <c r="L1307" t="str">
        <f t="shared" si="46"/>
        <v>ChiquinquiráBoyacaRCN TV S.A.4</v>
      </c>
      <c r="M1307" t="str">
        <f t="shared" si="47"/>
        <v>ChiquinquiráBoyacaRCN TV S.A.</v>
      </c>
      <c r="N1307" t="s">
        <v>2869</v>
      </c>
    </row>
    <row r="1308" spans="1:14" x14ac:dyDescent="0.25">
      <c r="A1308">
        <v>15176</v>
      </c>
      <c r="B1308" t="s">
        <v>1166</v>
      </c>
      <c r="C1308" t="s">
        <v>717</v>
      </c>
      <c r="E1308">
        <v>8</v>
      </c>
      <c r="F1308" t="s">
        <v>8341</v>
      </c>
      <c r="G1308" t="s">
        <v>723</v>
      </c>
      <c r="H1308" t="str">
        <f>INDEX(referencias!$Q$1:$Q$34,MATCH('Registro de Frecuencias TV'!G1308,referencias!$R$1:$R$34,0),1)</f>
        <v>Caracol TV S.A.</v>
      </c>
      <c r="I1308" t="s">
        <v>352</v>
      </c>
      <c r="J1308" t="s">
        <v>8338</v>
      </c>
      <c r="K1308">
        <v>8</v>
      </c>
      <c r="L1308" t="str">
        <f t="shared" si="46"/>
        <v>ChiquinquiráBoyacaCaracol TV S.A.8</v>
      </c>
      <c r="M1308" t="str">
        <f t="shared" si="47"/>
        <v>ChiquinquiráBoyacaCaracol TV S.A.</v>
      </c>
      <c r="N1308" t="s">
        <v>2870</v>
      </c>
    </row>
    <row r="1309" spans="1:14" x14ac:dyDescent="0.25">
      <c r="A1309">
        <v>15180</v>
      </c>
      <c r="B1309" t="s">
        <v>1172</v>
      </c>
      <c r="C1309" t="s">
        <v>717</v>
      </c>
      <c r="F1309" t="s">
        <v>8337</v>
      </c>
      <c r="G1309" t="s">
        <v>420</v>
      </c>
      <c r="H1309" t="str">
        <f>INDEX(referencias!$Q$1:$Q$34,MATCH('Registro de Frecuencias TV'!G1309,referencias!$R$1:$R$34,0),1)</f>
        <v>Canal Uno</v>
      </c>
      <c r="J1309" t="s">
        <v>8338</v>
      </c>
      <c r="K1309">
        <v>22</v>
      </c>
      <c r="L1309" t="str">
        <f t="shared" si="46"/>
        <v>ChiscasBoyacaCanal Uno22</v>
      </c>
      <c r="M1309" t="str">
        <f t="shared" si="47"/>
        <v>ChiscasBoyacaCanal Uno</v>
      </c>
      <c r="N1309" t="s">
        <v>2871</v>
      </c>
    </row>
    <row r="1310" spans="1:14" x14ac:dyDescent="0.25">
      <c r="A1310">
        <v>15180</v>
      </c>
      <c r="B1310" t="s">
        <v>1172</v>
      </c>
      <c r="C1310" t="s">
        <v>717</v>
      </c>
      <c r="F1310" t="s">
        <v>8337</v>
      </c>
      <c r="G1310" t="s">
        <v>703</v>
      </c>
      <c r="H1310" t="str">
        <f>INDEX(referencias!$Q$1:$Q$34,MATCH('Registro de Frecuencias TV'!G1310,referencias!$R$1:$R$34,0),1)</f>
        <v>C.Institucional</v>
      </c>
      <c r="J1310" t="s">
        <v>8338</v>
      </c>
      <c r="K1310">
        <v>28</v>
      </c>
      <c r="L1310" t="str">
        <f t="shared" si="46"/>
        <v>ChiscasBoyacaC.Institucional28</v>
      </c>
      <c r="M1310" t="str">
        <f t="shared" si="47"/>
        <v>ChiscasBoyacaC.Institucional</v>
      </c>
      <c r="N1310" t="s">
        <v>2872</v>
      </c>
    </row>
    <row r="1311" spans="1:14" x14ac:dyDescent="0.25">
      <c r="A1311">
        <v>15180</v>
      </c>
      <c r="B1311" t="s">
        <v>1172</v>
      </c>
      <c r="C1311" t="s">
        <v>717</v>
      </c>
      <c r="F1311" t="s">
        <v>8337</v>
      </c>
      <c r="G1311" t="s">
        <v>188</v>
      </c>
      <c r="H1311" t="str">
        <f>INDEX(referencias!$Q$1:$Q$34,MATCH('Registro de Frecuencias TV'!G1311,referencias!$R$1:$R$34,0),1)</f>
        <v>Señal Colombia</v>
      </c>
      <c r="J1311" t="s">
        <v>8338</v>
      </c>
      <c r="K1311">
        <v>32</v>
      </c>
      <c r="L1311" t="str">
        <f t="shared" si="46"/>
        <v>ChiscasBoyacaSeñal Colombia32</v>
      </c>
      <c r="M1311" t="str">
        <f t="shared" si="47"/>
        <v>ChiscasBoyacaSeñal Colombia</v>
      </c>
      <c r="N1311" t="s">
        <v>2873</v>
      </c>
    </row>
    <row r="1312" spans="1:14" x14ac:dyDescent="0.25">
      <c r="A1312">
        <v>15180</v>
      </c>
      <c r="B1312" t="s">
        <v>1172</v>
      </c>
      <c r="C1312" t="s">
        <v>717</v>
      </c>
      <c r="F1312" t="s">
        <v>8339</v>
      </c>
      <c r="G1312" t="s">
        <v>623</v>
      </c>
      <c r="H1312" t="str">
        <f>INDEX(referencias!$Q$1:$Q$34,MATCH('Registro de Frecuencias TV'!G1312,referencias!$R$1:$R$34,0),1)</f>
        <v>Teveandina</v>
      </c>
      <c r="J1312" t="s">
        <v>8338</v>
      </c>
      <c r="K1312">
        <v>34</v>
      </c>
      <c r="L1312" t="str">
        <f t="shared" si="46"/>
        <v>ChiscasBoyacaTeveandina34</v>
      </c>
      <c r="M1312" t="str">
        <f t="shared" si="47"/>
        <v>ChiscasBoyacaTeveandina</v>
      </c>
      <c r="N1312" t="s">
        <v>2874</v>
      </c>
    </row>
    <row r="1313" spans="1:14" x14ac:dyDescent="0.25">
      <c r="A1313">
        <v>15180</v>
      </c>
      <c r="B1313" t="s">
        <v>1172</v>
      </c>
      <c r="C1313" t="s">
        <v>717</v>
      </c>
      <c r="F1313" t="s">
        <v>8341</v>
      </c>
      <c r="G1313" t="s">
        <v>750</v>
      </c>
      <c r="H1313" t="str">
        <f>INDEX(referencias!$Q$1:$Q$34,MATCH('Registro de Frecuencias TV'!G1313,referencias!$R$1:$R$34,0),1)</f>
        <v>RCN TV S.A.</v>
      </c>
      <c r="J1313" t="s">
        <v>8338</v>
      </c>
      <c r="K1313">
        <v>36</v>
      </c>
      <c r="L1313" t="str">
        <f t="shared" si="46"/>
        <v>ChiscasBoyacaRCN TV S.A.36</v>
      </c>
      <c r="M1313" t="str">
        <f t="shared" si="47"/>
        <v>ChiscasBoyacaRCN TV S.A.</v>
      </c>
      <c r="N1313" t="s">
        <v>2875</v>
      </c>
    </row>
    <row r="1314" spans="1:14" x14ac:dyDescent="0.25">
      <c r="A1314">
        <v>15180</v>
      </c>
      <c r="B1314" t="s">
        <v>1172</v>
      </c>
      <c r="C1314" t="s">
        <v>717</v>
      </c>
      <c r="F1314" t="s">
        <v>8341</v>
      </c>
      <c r="G1314" t="s">
        <v>723</v>
      </c>
      <c r="H1314" t="str">
        <f>INDEX(referencias!$Q$1:$Q$34,MATCH('Registro de Frecuencias TV'!G1314,referencias!$R$1:$R$34,0),1)</f>
        <v>Caracol TV S.A.</v>
      </c>
      <c r="J1314" t="s">
        <v>8338</v>
      </c>
      <c r="K1314">
        <v>38</v>
      </c>
      <c r="L1314" t="str">
        <f t="shared" si="46"/>
        <v>ChiscasBoyacaCaracol TV S.A.38</v>
      </c>
      <c r="M1314" t="str">
        <f t="shared" si="47"/>
        <v>ChiscasBoyacaCaracol TV S.A.</v>
      </c>
      <c r="N1314" t="s">
        <v>2876</v>
      </c>
    </row>
    <row r="1315" spans="1:14" x14ac:dyDescent="0.25">
      <c r="A1315">
        <v>15183</v>
      </c>
      <c r="B1315" t="s">
        <v>1174</v>
      </c>
      <c r="C1315" t="s">
        <v>717</v>
      </c>
      <c r="E1315">
        <v>40</v>
      </c>
      <c r="F1315" t="s">
        <v>8337</v>
      </c>
      <c r="G1315" t="s">
        <v>420</v>
      </c>
      <c r="H1315" t="str">
        <f>INDEX(referencias!$Q$1:$Q$34,MATCH('Registro de Frecuencias TV'!G1315,referencias!$R$1:$R$34,0),1)</f>
        <v>Canal Uno</v>
      </c>
      <c r="I1315" t="s">
        <v>243</v>
      </c>
      <c r="J1315" t="s">
        <v>8338</v>
      </c>
      <c r="K1315">
        <v>40</v>
      </c>
      <c r="L1315" t="str">
        <f t="shared" si="46"/>
        <v>ChitaBoyacaCanal Uno40</v>
      </c>
      <c r="M1315" t="str">
        <f t="shared" si="47"/>
        <v>ChitaBoyacaCanal Uno</v>
      </c>
      <c r="N1315" t="s">
        <v>2877</v>
      </c>
    </row>
    <row r="1316" spans="1:14" x14ac:dyDescent="0.25">
      <c r="A1316">
        <v>15183</v>
      </c>
      <c r="B1316" t="s">
        <v>1174</v>
      </c>
      <c r="C1316" t="s">
        <v>717</v>
      </c>
      <c r="E1316">
        <v>42</v>
      </c>
      <c r="F1316" t="s">
        <v>8337</v>
      </c>
      <c r="G1316" t="s">
        <v>703</v>
      </c>
      <c r="H1316" t="str">
        <f>INDEX(referencias!$Q$1:$Q$34,MATCH('Registro de Frecuencias TV'!G1316,referencias!$R$1:$R$34,0),1)</f>
        <v>C.Institucional</v>
      </c>
      <c r="I1316" t="s">
        <v>243</v>
      </c>
      <c r="J1316" t="s">
        <v>8338</v>
      </c>
      <c r="K1316">
        <v>42</v>
      </c>
      <c r="L1316" t="str">
        <f t="shared" si="46"/>
        <v>ChitaBoyacaC.Institucional42</v>
      </c>
      <c r="M1316" t="str">
        <f t="shared" si="47"/>
        <v>ChitaBoyacaC.Institucional</v>
      </c>
      <c r="N1316" t="s">
        <v>2878</v>
      </c>
    </row>
    <row r="1317" spans="1:14" x14ac:dyDescent="0.25">
      <c r="A1317">
        <v>15183</v>
      </c>
      <c r="B1317" t="s">
        <v>1174</v>
      </c>
      <c r="C1317" t="s">
        <v>717</v>
      </c>
      <c r="E1317">
        <v>44</v>
      </c>
      <c r="F1317" t="s">
        <v>8337</v>
      </c>
      <c r="G1317" t="s">
        <v>188</v>
      </c>
      <c r="H1317" t="str">
        <f>INDEX(referencias!$Q$1:$Q$34,MATCH('Registro de Frecuencias TV'!G1317,referencias!$R$1:$R$34,0),1)</f>
        <v>Señal Colombia</v>
      </c>
      <c r="I1317" t="s">
        <v>243</v>
      </c>
      <c r="J1317" t="s">
        <v>8338</v>
      </c>
      <c r="K1317">
        <v>44</v>
      </c>
      <c r="L1317" t="str">
        <f t="shared" si="46"/>
        <v>ChitaBoyacaSeñal Colombia44</v>
      </c>
      <c r="M1317" t="str">
        <f t="shared" si="47"/>
        <v>ChitaBoyacaSeñal Colombia</v>
      </c>
      <c r="N1317" t="s">
        <v>2879</v>
      </c>
    </row>
    <row r="1318" spans="1:14" x14ac:dyDescent="0.25">
      <c r="A1318">
        <v>15183</v>
      </c>
      <c r="B1318" t="s">
        <v>1174</v>
      </c>
      <c r="C1318" t="s">
        <v>717</v>
      </c>
      <c r="F1318" t="s">
        <v>8339</v>
      </c>
      <c r="G1318" t="s">
        <v>623</v>
      </c>
      <c r="H1318" t="str">
        <f>INDEX(referencias!$Q$1:$Q$34,MATCH('Registro de Frecuencias TV'!G1318,referencias!$R$1:$R$34,0),1)</f>
        <v>Teveandina</v>
      </c>
      <c r="J1318" t="s">
        <v>8338</v>
      </c>
      <c r="K1318">
        <v>7</v>
      </c>
      <c r="L1318" t="str">
        <f t="shared" si="46"/>
        <v>ChitaBoyacaTeveandina7</v>
      </c>
      <c r="M1318" t="str">
        <f t="shared" si="47"/>
        <v>ChitaBoyacaTeveandina</v>
      </c>
      <c r="N1318" t="s">
        <v>2880</v>
      </c>
    </row>
    <row r="1319" spans="1:14" x14ac:dyDescent="0.25">
      <c r="A1319">
        <v>15183</v>
      </c>
      <c r="B1319" t="s">
        <v>1174</v>
      </c>
      <c r="C1319" t="s">
        <v>717</v>
      </c>
      <c r="F1319" t="s">
        <v>8341</v>
      </c>
      <c r="G1319" t="s">
        <v>750</v>
      </c>
      <c r="H1319" t="str">
        <f>INDEX(referencias!$Q$1:$Q$34,MATCH('Registro de Frecuencias TV'!G1319,referencias!$R$1:$R$34,0),1)</f>
        <v>RCN TV S.A.</v>
      </c>
      <c r="J1319" t="s">
        <v>8338</v>
      </c>
      <c r="K1319">
        <v>9</v>
      </c>
      <c r="L1319" t="str">
        <f t="shared" si="46"/>
        <v>ChitaBoyacaRCN TV S.A.9</v>
      </c>
      <c r="M1319" t="str">
        <f t="shared" si="47"/>
        <v>ChitaBoyacaRCN TV S.A.</v>
      </c>
      <c r="N1319" t="s">
        <v>2881</v>
      </c>
    </row>
    <row r="1320" spans="1:14" x14ac:dyDescent="0.25">
      <c r="A1320">
        <v>15183</v>
      </c>
      <c r="B1320" t="s">
        <v>1174</v>
      </c>
      <c r="C1320" t="s">
        <v>717</v>
      </c>
      <c r="F1320" t="s">
        <v>8341</v>
      </c>
      <c r="G1320" t="s">
        <v>723</v>
      </c>
      <c r="H1320" t="str">
        <f>INDEX(referencias!$Q$1:$Q$34,MATCH('Registro de Frecuencias TV'!G1320,referencias!$R$1:$R$34,0),1)</f>
        <v>Caracol TV S.A.</v>
      </c>
      <c r="J1320" t="s">
        <v>8338</v>
      </c>
      <c r="K1320">
        <v>11</v>
      </c>
      <c r="L1320" t="str">
        <f t="shared" si="46"/>
        <v>ChitaBoyacaCaracol TV S.A.11</v>
      </c>
      <c r="M1320" t="str">
        <f t="shared" si="47"/>
        <v>ChitaBoyacaCaracol TV S.A.</v>
      </c>
      <c r="N1320" t="s">
        <v>2882</v>
      </c>
    </row>
    <row r="1321" spans="1:14" x14ac:dyDescent="0.25">
      <c r="A1321">
        <v>15185</v>
      </c>
      <c r="B1321" t="s">
        <v>1178</v>
      </c>
      <c r="C1321" t="s">
        <v>717</v>
      </c>
      <c r="E1321">
        <v>12</v>
      </c>
      <c r="F1321" t="s">
        <v>8337</v>
      </c>
      <c r="G1321" t="s">
        <v>420</v>
      </c>
      <c r="H1321" t="str">
        <f>INDEX(referencias!$Q$1:$Q$34,MATCH('Registro de Frecuencias TV'!G1321,referencias!$R$1:$R$34,0),1)</f>
        <v>Canal Uno</v>
      </c>
      <c r="I1321" t="s">
        <v>352</v>
      </c>
      <c r="J1321" t="s">
        <v>8338</v>
      </c>
      <c r="K1321">
        <v>12</v>
      </c>
      <c r="L1321" t="str">
        <f t="shared" si="46"/>
        <v>ChitaraqueBoyacaCanal Uno12</v>
      </c>
      <c r="M1321" t="str">
        <f t="shared" si="47"/>
        <v>ChitaraqueBoyacaCanal Uno</v>
      </c>
      <c r="N1321" t="s">
        <v>2883</v>
      </c>
    </row>
    <row r="1322" spans="1:14" x14ac:dyDescent="0.25">
      <c r="A1322">
        <v>15185</v>
      </c>
      <c r="B1322" t="s">
        <v>1178</v>
      </c>
      <c r="C1322" t="s">
        <v>717</v>
      </c>
      <c r="E1322">
        <v>10</v>
      </c>
      <c r="F1322" t="s">
        <v>8337</v>
      </c>
      <c r="G1322" t="s">
        <v>703</v>
      </c>
      <c r="H1322" t="str">
        <f>INDEX(referencias!$Q$1:$Q$34,MATCH('Registro de Frecuencias TV'!G1322,referencias!$R$1:$R$34,0),1)</f>
        <v>C.Institucional</v>
      </c>
      <c r="I1322" t="s">
        <v>352</v>
      </c>
      <c r="J1322" t="s">
        <v>8338</v>
      </c>
      <c r="K1322">
        <v>10</v>
      </c>
      <c r="L1322" t="str">
        <f t="shared" si="46"/>
        <v>ChitaraqueBoyacaC.Institucional10</v>
      </c>
      <c r="M1322" t="str">
        <f t="shared" si="47"/>
        <v>ChitaraqueBoyacaC.Institucional</v>
      </c>
      <c r="N1322" t="s">
        <v>2884</v>
      </c>
    </row>
    <row r="1323" spans="1:14" x14ac:dyDescent="0.25">
      <c r="A1323">
        <v>15185</v>
      </c>
      <c r="B1323" t="s">
        <v>1178</v>
      </c>
      <c r="C1323" t="s">
        <v>717</v>
      </c>
      <c r="E1323">
        <v>23</v>
      </c>
      <c r="F1323" t="s">
        <v>8337</v>
      </c>
      <c r="G1323" t="s">
        <v>188</v>
      </c>
      <c r="H1323" t="str">
        <f>INDEX(referencias!$Q$1:$Q$34,MATCH('Registro de Frecuencias TV'!G1323,referencias!$R$1:$R$34,0),1)</f>
        <v>Señal Colombia</v>
      </c>
      <c r="I1323" t="s">
        <v>352</v>
      </c>
      <c r="J1323" t="s">
        <v>8338</v>
      </c>
      <c r="K1323">
        <v>23</v>
      </c>
      <c r="L1323" t="str">
        <f t="shared" si="46"/>
        <v>ChitaraqueBoyacaSeñal Colombia23</v>
      </c>
      <c r="M1323" t="str">
        <f t="shared" si="47"/>
        <v>ChitaraqueBoyacaSeñal Colombia</v>
      </c>
      <c r="N1323" t="s">
        <v>2885</v>
      </c>
    </row>
    <row r="1324" spans="1:14" x14ac:dyDescent="0.25">
      <c r="A1324">
        <v>15185</v>
      </c>
      <c r="B1324" t="s">
        <v>1178</v>
      </c>
      <c r="C1324" t="s">
        <v>717</v>
      </c>
      <c r="F1324" t="s">
        <v>8339</v>
      </c>
      <c r="G1324" t="s">
        <v>623</v>
      </c>
      <c r="H1324" t="str">
        <f>INDEX(referencias!$Q$1:$Q$34,MATCH('Registro de Frecuencias TV'!G1324,referencias!$R$1:$R$34,0),1)</f>
        <v>Teveandina</v>
      </c>
      <c r="J1324" t="s">
        <v>8338</v>
      </c>
      <c r="K1324">
        <v>6</v>
      </c>
      <c r="L1324" t="str">
        <f t="shared" si="46"/>
        <v>ChitaraqueBoyacaTeveandina6</v>
      </c>
      <c r="M1324" t="str">
        <f t="shared" si="47"/>
        <v>ChitaraqueBoyacaTeveandina</v>
      </c>
      <c r="N1324" t="s">
        <v>2886</v>
      </c>
    </row>
    <row r="1325" spans="1:14" x14ac:dyDescent="0.25">
      <c r="A1325">
        <v>15185</v>
      </c>
      <c r="B1325" t="s">
        <v>1178</v>
      </c>
      <c r="C1325" t="s">
        <v>717</v>
      </c>
      <c r="E1325">
        <v>4</v>
      </c>
      <c r="F1325" t="s">
        <v>8341</v>
      </c>
      <c r="G1325" t="s">
        <v>750</v>
      </c>
      <c r="H1325" t="str">
        <f>INDEX(referencias!$Q$1:$Q$34,MATCH('Registro de Frecuencias TV'!G1325,referencias!$R$1:$R$34,0),1)</f>
        <v>RCN TV S.A.</v>
      </c>
      <c r="I1325" t="s">
        <v>352</v>
      </c>
      <c r="J1325" t="s">
        <v>8338</v>
      </c>
      <c r="K1325">
        <v>4</v>
      </c>
      <c r="L1325" t="str">
        <f t="shared" si="46"/>
        <v>ChitaraqueBoyacaRCN TV S.A.4</v>
      </c>
      <c r="M1325" t="str">
        <f t="shared" si="47"/>
        <v>ChitaraqueBoyacaRCN TV S.A.</v>
      </c>
      <c r="N1325" t="s">
        <v>2887</v>
      </c>
    </row>
    <row r="1326" spans="1:14" x14ac:dyDescent="0.25">
      <c r="A1326">
        <v>15185</v>
      </c>
      <c r="B1326" t="s">
        <v>1178</v>
      </c>
      <c r="C1326" t="s">
        <v>717</v>
      </c>
      <c r="E1326">
        <v>8</v>
      </c>
      <c r="F1326" t="s">
        <v>8341</v>
      </c>
      <c r="G1326" t="s">
        <v>723</v>
      </c>
      <c r="H1326" t="str">
        <f>INDEX(referencias!$Q$1:$Q$34,MATCH('Registro de Frecuencias TV'!G1326,referencias!$R$1:$R$34,0),1)</f>
        <v>Caracol TV S.A.</v>
      </c>
      <c r="I1326" t="s">
        <v>352</v>
      </c>
      <c r="J1326" t="s">
        <v>8338</v>
      </c>
      <c r="K1326">
        <v>8</v>
      </c>
      <c r="L1326" t="str">
        <f t="shared" si="46"/>
        <v>ChitaraqueBoyacaCaracol TV S.A.8</v>
      </c>
      <c r="M1326" t="str">
        <f t="shared" si="47"/>
        <v>ChitaraqueBoyacaCaracol TV S.A.</v>
      </c>
      <c r="N1326" t="s">
        <v>2888</v>
      </c>
    </row>
    <row r="1327" spans="1:14" x14ac:dyDescent="0.25">
      <c r="A1327">
        <v>15187</v>
      </c>
      <c r="B1327" t="s">
        <v>1180</v>
      </c>
      <c r="C1327" t="s">
        <v>717</v>
      </c>
      <c r="E1327">
        <v>11</v>
      </c>
      <c r="F1327" t="s">
        <v>8337</v>
      </c>
      <c r="G1327" t="s">
        <v>420</v>
      </c>
      <c r="H1327" t="str">
        <f>INDEX(referencias!$Q$1:$Q$34,MATCH('Registro de Frecuencias TV'!G1327,referencias!$R$1:$R$34,0),1)</f>
        <v>Canal Uno</v>
      </c>
      <c r="I1327" t="s">
        <v>8437</v>
      </c>
      <c r="J1327" t="s">
        <v>8338</v>
      </c>
      <c r="K1327">
        <v>11</v>
      </c>
      <c r="L1327" t="str">
        <f t="shared" si="46"/>
        <v>ChivatáBoyacaCanal Uno11</v>
      </c>
      <c r="M1327" t="str">
        <f t="shared" si="47"/>
        <v>ChivatáBoyacaCanal Uno</v>
      </c>
      <c r="N1327" t="s">
        <v>2889</v>
      </c>
    </row>
    <row r="1328" spans="1:14" x14ac:dyDescent="0.25">
      <c r="A1328">
        <v>15187</v>
      </c>
      <c r="B1328" t="s">
        <v>1180</v>
      </c>
      <c r="C1328" t="s">
        <v>717</v>
      </c>
      <c r="E1328">
        <v>9</v>
      </c>
      <c r="F1328" t="s">
        <v>8337</v>
      </c>
      <c r="G1328" t="s">
        <v>703</v>
      </c>
      <c r="H1328" t="str">
        <f>INDEX(referencias!$Q$1:$Q$34,MATCH('Registro de Frecuencias TV'!G1328,referencias!$R$1:$R$34,0),1)</f>
        <v>C.Institucional</v>
      </c>
      <c r="I1328" t="s">
        <v>8437</v>
      </c>
      <c r="J1328" t="s">
        <v>8338</v>
      </c>
      <c r="K1328">
        <v>9</v>
      </c>
      <c r="L1328" t="str">
        <f t="shared" si="46"/>
        <v>ChivatáBoyacaC.Institucional9</v>
      </c>
      <c r="M1328" t="str">
        <f t="shared" si="47"/>
        <v>ChivatáBoyacaC.Institucional</v>
      </c>
      <c r="N1328" t="s">
        <v>2890</v>
      </c>
    </row>
    <row r="1329" spans="1:14" x14ac:dyDescent="0.25">
      <c r="A1329">
        <v>15187</v>
      </c>
      <c r="B1329" t="s">
        <v>1180</v>
      </c>
      <c r="C1329" t="s">
        <v>717</v>
      </c>
      <c r="E1329">
        <v>30</v>
      </c>
      <c r="F1329" t="s">
        <v>8337</v>
      </c>
      <c r="G1329" t="s">
        <v>188</v>
      </c>
      <c r="H1329" t="str">
        <f>INDEX(referencias!$Q$1:$Q$34,MATCH('Registro de Frecuencias TV'!G1329,referencias!$R$1:$R$34,0),1)</f>
        <v>Señal Colombia</v>
      </c>
      <c r="I1329" t="s">
        <v>8437</v>
      </c>
      <c r="J1329" t="s">
        <v>8338</v>
      </c>
      <c r="K1329">
        <v>30</v>
      </c>
      <c r="L1329" t="str">
        <f t="shared" si="46"/>
        <v>ChivatáBoyacaSeñal Colombia30</v>
      </c>
      <c r="M1329" t="str">
        <f t="shared" si="47"/>
        <v>ChivatáBoyacaSeñal Colombia</v>
      </c>
      <c r="N1329" t="s">
        <v>2891</v>
      </c>
    </row>
    <row r="1330" spans="1:14" x14ac:dyDescent="0.25">
      <c r="A1330">
        <v>15187</v>
      </c>
      <c r="B1330" t="s">
        <v>1180</v>
      </c>
      <c r="C1330" t="s">
        <v>717</v>
      </c>
      <c r="F1330" t="s">
        <v>8339</v>
      </c>
      <c r="G1330" t="s">
        <v>623</v>
      </c>
      <c r="H1330" t="str">
        <f>INDEX(referencias!$Q$1:$Q$34,MATCH('Registro de Frecuencias TV'!G1330,referencias!$R$1:$R$34,0),1)</f>
        <v>Teveandina</v>
      </c>
      <c r="J1330" t="s">
        <v>8338</v>
      </c>
      <c r="K1330">
        <v>13</v>
      </c>
      <c r="L1330" t="str">
        <f t="shared" si="46"/>
        <v>ChivatáBoyacaTeveandina13</v>
      </c>
      <c r="M1330" t="str">
        <f t="shared" si="47"/>
        <v>ChivatáBoyacaTeveandina</v>
      </c>
      <c r="N1330" t="s">
        <v>2892</v>
      </c>
    </row>
    <row r="1331" spans="1:14" x14ac:dyDescent="0.25">
      <c r="A1331">
        <v>15187</v>
      </c>
      <c r="B1331" t="s">
        <v>1180</v>
      </c>
      <c r="C1331" t="s">
        <v>717</v>
      </c>
      <c r="E1331">
        <v>7</v>
      </c>
      <c r="F1331" t="s">
        <v>8341</v>
      </c>
      <c r="G1331" t="s">
        <v>750</v>
      </c>
      <c r="H1331" t="str">
        <f>INDEX(referencias!$Q$1:$Q$34,MATCH('Registro de Frecuencias TV'!G1331,referencias!$R$1:$R$34,0),1)</f>
        <v>RCN TV S.A.</v>
      </c>
      <c r="I1331" t="s">
        <v>8439</v>
      </c>
      <c r="J1331" t="s">
        <v>8338</v>
      </c>
      <c r="K1331">
        <v>7</v>
      </c>
      <c r="L1331" t="str">
        <f t="shared" si="46"/>
        <v>ChivatáBoyacaRCN TV S.A.7</v>
      </c>
      <c r="M1331" t="str">
        <f t="shared" si="47"/>
        <v>ChivatáBoyacaRCN TV S.A.</v>
      </c>
      <c r="N1331" t="s">
        <v>2893</v>
      </c>
    </row>
    <row r="1332" spans="1:14" x14ac:dyDescent="0.25">
      <c r="A1332">
        <v>15187</v>
      </c>
      <c r="B1332" t="s">
        <v>1180</v>
      </c>
      <c r="C1332" t="s">
        <v>717</v>
      </c>
      <c r="E1332">
        <v>5</v>
      </c>
      <c r="F1332" t="s">
        <v>8341</v>
      </c>
      <c r="G1332" t="s">
        <v>723</v>
      </c>
      <c r="H1332" t="str">
        <f>INDEX(referencias!$Q$1:$Q$34,MATCH('Registro de Frecuencias TV'!G1332,referencias!$R$1:$R$34,0),1)</f>
        <v>Caracol TV S.A.</v>
      </c>
      <c r="I1332" t="s">
        <v>8439</v>
      </c>
      <c r="J1332" t="s">
        <v>8338</v>
      </c>
      <c r="K1332">
        <v>5</v>
      </c>
      <c r="L1332" t="str">
        <f t="shared" si="46"/>
        <v>ChivatáBoyacaCaracol TV S.A.5</v>
      </c>
      <c r="M1332" t="str">
        <f t="shared" si="47"/>
        <v>ChivatáBoyacaCaracol TV S.A.</v>
      </c>
      <c r="N1332" t="s">
        <v>2894</v>
      </c>
    </row>
    <row r="1333" spans="1:14" x14ac:dyDescent="0.25">
      <c r="A1333">
        <v>15189</v>
      </c>
      <c r="B1333" t="s">
        <v>1194</v>
      </c>
      <c r="C1333" t="s">
        <v>717</v>
      </c>
      <c r="E1333">
        <v>23</v>
      </c>
      <c r="F1333" t="s">
        <v>8337</v>
      </c>
      <c r="G1333" t="s">
        <v>420</v>
      </c>
      <c r="H1333" t="str">
        <f>INDEX(referencias!$Q$1:$Q$34,MATCH('Registro de Frecuencias TV'!G1333,referencias!$R$1:$R$34,0),1)</f>
        <v>Canal Uno</v>
      </c>
      <c r="I1333" t="s">
        <v>307</v>
      </c>
      <c r="J1333" t="s">
        <v>8338</v>
      </c>
      <c r="K1333">
        <v>23</v>
      </c>
      <c r="L1333" t="str">
        <f t="shared" si="46"/>
        <v>CiénegaBoyacaCanal Uno23</v>
      </c>
      <c r="M1333" t="str">
        <f t="shared" si="47"/>
        <v>CiénegaBoyacaCanal Uno</v>
      </c>
      <c r="N1333" t="s">
        <v>2895</v>
      </c>
    </row>
    <row r="1334" spans="1:14" x14ac:dyDescent="0.25">
      <c r="A1334">
        <v>15189</v>
      </c>
      <c r="B1334" t="s">
        <v>1194</v>
      </c>
      <c r="C1334" t="s">
        <v>717</v>
      </c>
      <c r="E1334">
        <v>25</v>
      </c>
      <c r="F1334" t="s">
        <v>8337</v>
      </c>
      <c r="G1334" t="s">
        <v>703</v>
      </c>
      <c r="H1334" t="str">
        <f>INDEX(referencias!$Q$1:$Q$34,MATCH('Registro de Frecuencias TV'!G1334,referencias!$R$1:$R$34,0),1)</f>
        <v>C.Institucional</v>
      </c>
      <c r="I1334" t="s">
        <v>307</v>
      </c>
      <c r="J1334" t="s">
        <v>8338</v>
      </c>
      <c r="K1334">
        <v>25</v>
      </c>
      <c r="L1334" t="str">
        <f t="shared" si="46"/>
        <v>CiénegaBoyacaC.Institucional25</v>
      </c>
      <c r="M1334" t="str">
        <f t="shared" si="47"/>
        <v>CiénegaBoyacaC.Institucional</v>
      </c>
      <c r="N1334" t="s">
        <v>2896</v>
      </c>
    </row>
    <row r="1335" spans="1:14" x14ac:dyDescent="0.25">
      <c r="A1335">
        <v>15189</v>
      </c>
      <c r="B1335" t="s">
        <v>1194</v>
      </c>
      <c r="C1335" t="s">
        <v>717</v>
      </c>
      <c r="E1335">
        <v>29</v>
      </c>
      <c r="F1335" t="s">
        <v>8337</v>
      </c>
      <c r="G1335" t="s">
        <v>188</v>
      </c>
      <c r="H1335" t="str">
        <f>INDEX(referencias!$Q$1:$Q$34,MATCH('Registro de Frecuencias TV'!G1335,referencias!$R$1:$R$34,0),1)</f>
        <v>Señal Colombia</v>
      </c>
      <c r="I1335" t="s">
        <v>307</v>
      </c>
      <c r="J1335" t="s">
        <v>8338</v>
      </c>
      <c r="K1335">
        <v>29</v>
      </c>
      <c r="L1335" t="str">
        <f t="shared" si="46"/>
        <v>CiénegaBoyacaSeñal Colombia29</v>
      </c>
      <c r="M1335" t="str">
        <f t="shared" si="47"/>
        <v>CiénegaBoyacaSeñal Colombia</v>
      </c>
      <c r="N1335" t="s">
        <v>2897</v>
      </c>
    </row>
    <row r="1336" spans="1:14" x14ac:dyDescent="0.25">
      <c r="A1336">
        <v>15189</v>
      </c>
      <c r="B1336" t="s">
        <v>1194</v>
      </c>
      <c r="C1336" t="s">
        <v>717</v>
      </c>
      <c r="F1336" t="s">
        <v>8339</v>
      </c>
      <c r="G1336" t="s">
        <v>623</v>
      </c>
      <c r="H1336" t="str">
        <f>INDEX(referencias!$Q$1:$Q$34,MATCH('Registro de Frecuencias TV'!G1336,referencias!$R$1:$R$34,0),1)</f>
        <v>Teveandina</v>
      </c>
      <c r="J1336" t="s">
        <v>8338</v>
      </c>
      <c r="K1336">
        <v>21</v>
      </c>
      <c r="L1336" t="str">
        <f t="shared" si="46"/>
        <v>CiénegaBoyacaTeveandina21</v>
      </c>
      <c r="M1336" t="str">
        <f t="shared" si="47"/>
        <v>CiénegaBoyacaTeveandina</v>
      </c>
      <c r="N1336" t="s">
        <v>2898</v>
      </c>
    </row>
    <row r="1337" spans="1:14" x14ac:dyDescent="0.25">
      <c r="A1337">
        <v>15189</v>
      </c>
      <c r="B1337" t="s">
        <v>1194</v>
      </c>
      <c r="C1337" t="s">
        <v>717</v>
      </c>
      <c r="F1337" t="s">
        <v>8341</v>
      </c>
      <c r="G1337" t="s">
        <v>750</v>
      </c>
      <c r="H1337" t="str">
        <f>INDEX(referencias!$Q$1:$Q$34,MATCH('Registro de Frecuencias TV'!G1337,referencias!$R$1:$R$34,0),1)</f>
        <v>RCN TV S.A.</v>
      </c>
      <c r="J1337" t="s">
        <v>8338</v>
      </c>
      <c r="K1337">
        <v>27</v>
      </c>
      <c r="L1337" t="str">
        <f t="shared" si="46"/>
        <v>CiénegaBoyacaRCN TV S.A.27</v>
      </c>
      <c r="M1337" t="str">
        <f t="shared" si="47"/>
        <v>CiénegaBoyacaRCN TV S.A.</v>
      </c>
      <c r="N1337" t="s">
        <v>2899</v>
      </c>
    </row>
    <row r="1338" spans="1:14" x14ac:dyDescent="0.25">
      <c r="A1338">
        <v>15189</v>
      </c>
      <c r="B1338" t="s">
        <v>1194</v>
      </c>
      <c r="C1338" t="s">
        <v>717</v>
      </c>
      <c r="F1338" t="s">
        <v>8341</v>
      </c>
      <c r="G1338" t="s">
        <v>723</v>
      </c>
      <c r="H1338" t="str">
        <f>INDEX(referencias!$Q$1:$Q$34,MATCH('Registro de Frecuencias TV'!G1338,referencias!$R$1:$R$34,0),1)</f>
        <v>Caracol TV S.A.</v>
      </c>
      <c r="J1338" t="s">
        <v>8338</v>
      </c>
      <c r="K1338">
        <v>31</v>
      </c>
      <c r="L1338" t="str">
        <f t="shared" si="46"/>
        <v>CiénegaBoyacaCaracol TV S.A.31</v>
      </c>
      <c r="M1338" t="str">
        <f t="shared" si="47"/>
        <v>CiénegaBoyacaCaracol TV S.A.</v>
      </c>
      <c r="N1338" t="s">
        <v>2900</v>
      </c>
    </row>
    <row r="1339" spans="1:14" x14ac:dyDescent="0.25">
      <c r="A1339">
        <v>15204</v>
      </c>
      <c r="B1339" t="s">
        <v>1214</v>
      </c>
      <c r="C1339" t="s">
        <v>717</v>
      </c>
      <c r="E1339">
        <v>11</v>
      </c>
      <c r="F1339" t="s">
        <v>8337</v>
      </c>
      <c r="G1339" t="s">
        <v>420</v>
      </c>
      <c r="H1339" t="str">
        <f>INDEX(referencias!$Q$1:$Q$34,MATCH('Registro de Frecuencias TV'!G1339,referencias!$R$1:$R$34,0),1)</f>
        <v>Canal Uno</v>
      </c>
      <c r="I1339" t="s">
        <v>8437</v>
      </c>
      <c r="J1339" t="s">
        <v>8338</v>
      </c>
      <c r="K1339">
        <v>11</v>
      </c>
      <c r="L1339" t="str">
        <f t="shared" si="46"/>
        <v>CómbitaBoyacaCanal Uno11</v>
      </c>
      <c r="M1339" t="str">
        <f t="shared" si="47"/>
        <v>CómbitaBoyacaCanal Uno</v>
      </c>
      <c r="N1339" t="s">
        <v>2901</v>
      </c>
    </row>
    <row r="1340" spans="1:14" x14ac:dyDescent="0.25">
      <c r="A1340">
        <v>15204</v>
      </c>
      <c r="B1340" t="s">
        <v>1214</v>
      </c>
      <c r="C1340" t="s">
        <v>717</v>
      </c>
      <c r="E1340">
        <v>9</v>
      </c>
      <c r="F1340" t="s">
        <v>8337</v>
      </c>
      <c r="G1340" t="s">
        <v>703</v>
      </c>
      <c r="H1340" t="str">
        <f>INDEX(referencias!$Q$1:$Q$34,MATCH('Registro de Frecuencias TV'!G1340,referencias!$R$1:$R$34,0),1)</f>
        <v>C.Institucional</v>
      </c>
      <c r="I1340" t="s">
        <v>8437</v>
      </c>
      <c r="J1340" t="s">
        <v>8338</v>
      </c>
      <c r="K1340">
        <v>9</v>
      </c>
      <c r="L1340" t="str">
        <f t="shared" si="46"/>
        <v>CómbitaBoyacaC.Institucional9</v>
      </c>
      <c r="M1340" t="str">
        <f t="shared" si="47"/>
        <v>CómbitaBoyacaC.Institucional</v>
      </c>
      <c r="N1340" t="s">
        <v>2902</v>
      </c>
    </row>
    <row r="1341" spans="1:14" x14ac:dyDescent="0.25">
      <c r="A1341">
        <v>15204</v>
      </c>
      <c r="B1341" t="s">
        <v>1214</v>
      </c>
      <c r="C1341" t="s">
        <v>717</v>
      </c>
      <c r="E1341">
        <v>30</v>
      </c>
      <c r="F1341" t="s">
        <v>8337</v>
      </c>
      <c r="G1341" t="s">
        <v>188</v>
      </c>
      <c r="H1341" t="str">
        <f>INDEX(referencias!$Q$1:$Q$34,MATCH('Registro de Frecuencias TV'!G1341,referencias!$R$1:$R$34,0),1)</f>
        <v>Señal Colombia</v>
      </c>
      <c r="I1341" t="s">
        <v>8437</v>
      </c>
      <c r="J1341" t="s">
        <v>8338</v>
      </c>
      <c r="K1341">
        <v>30</v>
      </c>
      <c r="L1341" t="str">
        <f t="shared" si="46"/>
        <v>CómbitaBoyacaSeñal Colombia30</v>
      </c>
      <c r="M1341" t="str">
        <f t="shared" si="47"/>
        <v>CómbitaBoyacaSeñal Colombia</v>
      </c>
      <c r="N1341" t="s">
        <v>2903</v>
      </c>
    </row>
    <row r="1342" spans="1:14" x14ac:dyDescent="0.25">
      <c r="A1342">
        <v>15204</v>
      </c>
      <c r="B1342" t="s">
        <v>1214</v>
      </c>
      <c r="C1342" t="s">
        <v>717</v>
      </c>
      <c r="F1342" t="s">
        <v>8339</v>
      </c>
      <c r="G1342" t="s">
        <v>623</v>
      </c>
      <c r="H1342" t="str">
        <f>INDEX(referencias!$Q$1:$Q$34,MATCH('Registro de Frecuencias TV'!G1342,referencias!$R$1:$R$34,0),1)</f>
        <v>Teveandina</v>
      </c>
      <c r="J1342" t="s">
        <v>8338</v>
      </c>
      <c r="K1342">
        <v>13</v>
      </c>
      <c r="L1342" t="str">
        <f t="shared" si="46"/>
        <v>CómbitaBoyacaTeveandina13</v>
      </c>
      <c r="M1342" t="str">
        <f t="shared" si="47"/>
        <v>CómbitaBoyacaTeveandina</v>
      </c>
      <c r="N1342" t="s">
        <v>2904</v>
      </c>
    </row>
    <row r="1343" spans="1:14" x14ac:dyDescent="0.25">
      <c r="A1343">
        <v>15204</v>
      </c>
      <c r="B1343" t="s">
        <v>1214</v>
      </c>
      <c r="C1343" t="s">
        <v>717</v>
      </c>
      <c r="E1343">
        <v>7</v>
      </c>
      <c r="F1343" t="s">
        <v>8341</v>
      </c>
      <c r="G1343" t="s">
        <v>750</v>
      </c>
      <c r="H1343" t="str">
        <f>INDEX(referencias!$Q$1:$Q$34,MATCH('Registro de Frecuencias TV'!G1343,referencias!$R$1:$R$34,0),1)</f>
        <v>RCN TV S.A.</v>
      </c>
      <c r="I1343" t="s">
        <v>8439</v>
      </c>
      <c r="J1343" t="s">
        <v>8338</v>
      </c>
      <c r="K1343">
        <v>7</v>
      </c>
      <c r="L1343" t="str">
        <f t="shared" si="46"/>
        <v>CómbitaBoyacaRCN TV S.A.7</v>
      </c>
      <c r="M1343" t="str">
        <f t="shared" si="47"/>
        <v>CómbitaBoyacaRCN TV S.A.</v>
      </c>
      <c r="N1343" t="s">
        <v>2905</v>
      </c>
    </row>
    <row r="1344" spans="1:14" x14ac:dyDescent="0.25">
      <c r="A1344">
        <v>15204</v>
      </c>
      <c r="B1344" t="s">
        <v>1214</v>
      </c>
      <c r="C1344" t="s">
        <v>717</v>
      </c>
      <c r="E1344">
        <v>5</v>
      </c>
      <c r="F1344" t="s">
        <v>8341</v>
      </c>
      <c r="G1344" t="s">
        <v>723</v>
      </c>
      <c r="H1344" t="str">
        <f>INDEX(referencias!$Q$1:$Q$34,MATCH('Registro de Frecuencias TV'!G1344,referencias!$R$1:$R$34,0),1)</f>
        <v>Caracol TV S.A.</v>
      </c>
      <c r="I1344" t="s">
        <v>8439</v>
      </c>
      <c r="J1344" t="s">
        <v>8338</v>
      </c>
      <c r="K1344">
        <v>5</v>
      </c>
      <c r="L1344" t="str">
        <f t="shared" si="46"/>
        <v>CómbitaBoyacaCaracol TV S.A.5</v>
      </c>
      <c r="M1344" t="str">
        <f t="shared" si="47"/>
        <v>CómbitaBoyacaCaracol TV S.A.</v>
      </c>
      <c r="N1344" t="s">
        <v>2906</v>
      </c>
    </row>
    <row r="1345" spans="1:14" x14ac:dyDescent="0.25">
      <c r="A1345">
        <v>15212</v>
      </c>
      <c r="B1345" t="s">
        <v>1231</v>
      </c>
      <c r="C1345" t="s">
        <v>717</v>
      </c>
      <c r="F1345" t="s">
        <v>8337</v>
      </c>
      <c r="G1345" t="s">
        <v>420</v>
      </c>
      <c r="H1345" t="str">
        <f>INDEX(referencias!$Q$1:$Q$34,MATCH('Registro de Frecuencias TV'!G1345,referencias!$R$1:$R$34,0),1)</f>
        <v>Canal Uno</v>
      </c>
      <c r="J1345" t="s">
        <v>8338</v>
      </c>
      <c r="K1345">
        <v>21</v>
      </c>
      <c r="L1345" t="str">
        <f t="shared" si="46"/>
        <v>CoperBoyacaCanal Uno21</v>
      </c>
      <c r="M1345" t="str">
        <f t="shared" si="47"/>
        <v>CoperBoyacaCanal Uno</v>
      </c>
      <c r="N1345" t="s">
        <v>2907</v>
      </c>
    </row>
    <row r="1346" spans="1:14" x14ac:dyDescent="0.25">
      <c r="A1346">
        <v>15212</v>
      </c>
      <c r="B1346" t="s">
        <v>1231</v>
      </c>
      <c r="C1346" t="s">
        <v>717</v>
      </c>
      <c r="F1346" t="s">
        <v>8337</v>
      </c>
      <c r="G1346" t="s">
        <v>703</v>
      </c>
      <c r="H1346" t="str">
        <f>INDEX(referencias!$Q$1:$Q$34,MATCH('Registro de Frecuencias TV'!G1346,referencias!$R$1:$R$34,0),1)</f>
        <v>C.Institucional</v>
      </c>
      <c r="J1346" t="s">
        <v>8338</v>
      </c>
      <c r="K1346">
        <v>23</v>
      </c>
      <c r="L1346" t="str">
        <f t="shared" si="46"/>
        <v>CoperBoyacaC.Institucional23</v>
      </c>
      <c r="M1346" t="str">
        <f t="shared" si="47"/>
        <v>CoperBoyacaC.Institucional</v>
      </c>
      <c r="N1346" t="s">
        <v>2908</v>
      </c>
    </row>
    <row r="1347" spans="1:14" x14ac:dyDescent="0.25">
      <c r="A1347">
        <v>15212</v>
      </c>
      <c r="B1347" t="s">
        <v>1231</v>
      </c>
      <c r="C1347" t="s">
        <v>717</v>
      </c>
      <c r="F1347" t="s">
        <v>8337</v>
      </c>
      <c r="G1347" t="s">
        <v>188</v>
      </c>
      <c r="H1347" t="str">
        <f>INDEX(referencias!$Q$1:$Q$34,MATCH('Registro de Frecuencias TV'!G1347,referencias!$R$1:$R$34,0),1)</f>
        <v>Señal Colombia</v>
      </c>
      <c r="J1347" t="s">
        <v>8338</v>
      </c>
      <c r="K1347">
        <v>25</v>
      </c>
      <c r="L1347" t="str">
        <f t="shared" ref="L1347:L1410" si="48">_xlfn.CONCAT(TRIM(B1347),TRIM(C1347),TRIM(H1347),TRIM(K1347))</f>
        <v>CoperBoyacaSeñal Colombia25</v>
      </c>
      <c r="M1347" t="str">
        <f t="shared" ref="M1347:M1410" si="49">_xlfn.CONCAT(TRIM(B1347),TRIM(C1347),TRIM(H1347))</f>
        <v>CoperBoyacaSeñal Colombia</v>
      </c>
      <c r="N1347" t="s">
        <v>2909</v>
      </c>
    </row>
    <row r="1348" spans="1:14" x14ac:dyDescent="0.25">
      <c r="A1348">
        <v>15212</v>
      </c>
      <c r="B1348" t="s">
        <v>1231</v>
      </c>
      <c r="C1348" t="s">
        <v>717</v>
      </c>
      <c r="F1348" t="s">
        <v>8339</v>
      </c>
      <c r="G1348" t="s">
        <v>623</v>
      </c>
      <c r="H1348" t="str">
        <f>INDEX(referencias!$Q$1:$Q$34,MATCH('Registro de Frecuencias TV'!G1348,referencias!$R$1:$R$34,0),1)</f>
        <v>Teveandina</v>
      </c>
      <c r="J1348" t="s">
        <v>8338</v>
      </c>
      <c r="K1348">
        <v>27</v>
      </c>
      <c r="L1348" t="str">
        <f t="shared" si="48"/>
        <v>CoperBoyacaTeveandina27</v>
      </c>
      <c r="M1348" t="str">
        <f t="shared" si="49"/>
        <v>CoperBoyacaTeveandina</v>
      </c>
      <c r="N1348" t="s">
        <v>2910</v>
      </c>
    </row>
    <row r="1349" spans="1:14" x14ac:dyDescent="0.25">
      <c r="A1349">
        <v>15212</v>
      </c>
      <c r="B1349" t="s">
        <v>1231</v>
      </c>
      <c r="C1349" t="s">
        <v>717</v>
      </c>
      <c r="E1349">
        <v>4</v>
      </c>
      <c r="F1349" t="s">
        <v>8341</v>
      </c>
      <c r="G1349" t="s">
        <v>750</v>
      </c>
      <c r="H1349" t="str">
        <f>INDEX(referencias!$Q$1:$Q$34,MATCH('Registro de Frecuencias TV'!G1349,referencias!$R$1:$R$34,0),1)</f>
        <v>RCN TV S.A.</v>
      </c>
      <c r="I1349" t="s">
        <v>352</v>
      </c>
      <c r="J1349" t="s">
        <v>8338</v>
      </c>
      <c r="K1349">
        <v>29</v>
      </c>
      <c r="L1349" t="str">
        <f t="shared" si="48"/>
        <v>CoperBoyacaRCN TV S.A.29</v>
      </c>
      <c r="M1349" t="str">
        <f t="shared" si="49"/>
        <v>CoperBoyacaRCN TV S.A.</v>
      </c>
      <c r="N1349" t="s">
        <v>2911</v>
      </c>
    </row>
    <row r="1350" spans="1:14" x14ac:dyDescent="0.25">
      <c r="A1350">
        <v>15212</v>
      </c>
      <c r="B1350" t="s">
        <v>1231</v>
      </c>
      <c r="C1350" t="s">
        <v>717</v>
      </c>
      <c r="E1350">
        <v>8</v>
      </c>
      <c r="F1350" t="s">
        <v>8341</v>
      </c>
      <c r="G1350" t="s">
        <v>723</v>
      </c>
      <c r="H1350" t="str">
        <f>INDEX(referencias!$Q$1:$Q$34,MATCH('Registro de Frecuencias TV'!G1350,referencias!$R$1:$R$34,0),1)</f>
        <v>Caracol TV S.A.</v>
      </c>
      <c r="I1350" t="s">
        <v>352</v>
      </c>
      <c r="J1350" t="s">
        <v>8338</v>
      </c>
      <c r="K1350">
        <v>31</v>
      </c>
      <c r="L1350" t="str">
        <f t="shared" si="48"/>
        <v>CoperBoyacaCaracol TV S.A.31</v>
      </c>
      <c r="M1350" t="str">
        <f t="shared" si="49"/>
        <v>CoperBoyacaCaracol TV S.A.</v>
      </c>
      <c r="N1350" t="s">
        <v>2912</v>
      </c>
    </row>
    <row r="1351" spans="1:14" x14ac:dyDescent="0.25">
      <c r="A1351">
        <v>15215</v>
      </c>
      <c r="B1351" t="s">
        <v>1242</v>
      </c>
      <c r="C1351" t="s">
        <v>717</v>
      </c>
      <c r="E1351">
        <v>11</v>
      </c>
      <c r="F1351" t="s">
        <v>8337</v>
      </c>
      <c r="G1351" t="s">
        <v>420</v>
      </c>
      <c r="H1351" t="str">
        <f>INDEX(referencias!$Q$1:$Q$34,MATCH('Registro de Frecuencias TV'!G1351,referencias!$R$1:$R$34,0),1)</f>
        <v>Canal Uno</v>
      </c>
      <c r="I1351" t="s">
        <v>8437</v>
      </c>
      <c r="J1351" t="s">
        <v>8338</v>
      </c>
      <c r="K1351">
        <v>11</v>
      </c>
      <c r="L1351" t="str">
        <f t="shared" si="48"/>
        <v>CorralesBoyacaCanal Uno11</v>
      </c>
      <c r="M1351" t="str">
        <f t="shared" si="49"/>
        <v>CorralesBoyacaCanal Uno</v>
      </c>
      <c r="N1351" t="s">
        <v>2913</v>
      </c>
    </row>
    <row r="1352" spans="1:14" x14ac:dyDescent="0.25">
      <c r="A1352">
        <v>15215</v>
      </c>
      <c r="B1352" t="s">
        <v>1242</v>
      </c>
      <c r="C1352" t="s">
        <v>717</v>
      </c>
      <c r="E1352">
        <v>9</v>
      </c>
      <c r="F1352" t="s">
        <v>8337</v>
      </c>
      <c r="G1352" t="s">
        <v>703</v>
      </c>
      <c r="H1352" t="str">
        <f>INDEX(referencias!$Q$1:$Q$34,MATCH('Registro de Frecuencias TV'!G1352,referencias!$R$1:$R$34,0),1)</f>
        <v>C.Institucional</v>
      </c>
      <c r="I1352" t="s">
        <v>8437</v>
      </c>
      <c r="J1352" t="s">
        <v>8338</v>
      </c>
      <c r="K1352">
        <v>9</v>
      </c>
      <c r="L1352" t="str">
        <f t="shared" si="48"/>
        <v>CorralesBoyacaC.Institucional9</v>
      </c>
      <c r="M1352" t="str">
        <f t="shared" si="49"/>
        <v>CorralesBoyacaC.Institucional</v>
      </c>
      <c r="N1352" t="s">
        <v>2914</v>
      </c>
    </row>
    <row r="1353" spans="1:14" x14ac:dyDescent="0.25">
      <c r="A1353">
        <v>15215</v>
      </c>
      <c r="B1353" t="s">
        <v>1242</v>
      </c>
      <c r="C1353" t="s">
        <v>717</v>
      </c>
      <c r="E1353">
        <v>30</v>
      </c>
      <c r="F1353" t="s">
        <v>8337</v>
      </c>
      <c r="G1353" t="s">
        <v>188</v>
      </c>
      <c r="H1353" t="str">
        <f>INDEX(referencias!$Q$1:$Q$34,MATCH('Registro de Frecuencias TV'!G1353,referencias!$R$1:$R$34,0),1)</f>
        <v>Señal Colombia</v>
      </c>
      <c r="I1353" t="s">
        <v>8437</v>
      </c>
      <c r="J1353" t="s">
        <v>8338</v>
      </c>
      <c r="K1353">
        <v>30</v>
      </c>
      <c r="L1353" t="str">
        <f t="shared" si="48"/>
        <v>CorralesBoyacaSeñal Colombia30</v>
      </c>
      <c r="M1353" t="str">
        <f t="shared" si="49"/>
        <v>CorralesBoyacaSeñal Colombia</v>
      </c>
      <c r="N1353" t="s">
        <v>2915</v>
      </c>
    </row>
    <row r="1354" spans="1:14" x14ac:dyDescent="0.25">
      <c r="A1354">
        <v>15215</v>
      </c>
      <c r="B1354" t="s">
        <v>1242</v>
      </c>
      <c r="C1354" t="s">
        <v>717</v>
      </c>
      <c r="F1354" t="s">
        <v>8339</v>
      </c>
      <c r="G1354" t="s">
        <v>623</v>
      </c>
      <c r="H1354" t="str">
        <f>INDEX(referencias!$Q$1:$Q$34,MATCH('Registro de Frecuencias TV'!G1354,referencias!$R$1:$R$34,0),1)</f>
        <v>Teveandina</v>
      </c>
      <c r="J1354" t="s">
        <v>8338</v>
      </c>
      <c r="K1354">
        <v>13</v>
      </c>
      <c r="L1354" t="str">
        <f t="shared" si="48"/>
        <v>CorralesBoyacaTeveandina13</v>
      </c>
      <c r="M1354" t="str">
        <f t="shared" si="49"/>
        <v>CorralesBoyacaTeveandina</v>
      </c>
      <c r="N1354" t="s">
        <v>2916</v>
      </c>
    </row>
    <row r="1355" spans="1:14" x14ac:dyDescent="0.25">
      <c r="A1355">
        <v>15215</v>
      </c>
      <c r="B1355" t="s">
        <v>1242</v>
      </c>
      <c r="C1355" t="s">
        <v>717</v>
      </c>
      <c r="E1355">
        <v>7</v>
      </c>
      <c r="F1355" t="s">
        <v>8341</v>
      </c>
      <c r="G1355" t="s">
        <v>750</v>
      </c>
      <c r="H1355" t="str">
        <f>INDEX(referencias!$Q$1:$Q$34,MATCH('Registro de Frecuencias TV'!G1355,referencias!$R$1:$R$34,0),1)</f>
        <v>RCN TV S.A.</v>
      </c>
      <c r="I1355" t="s">
        <v>8438</v>
      </c>
      <c r="J1355" t="s">
        <v>8338</v>
      </c>
      <c r="K1355">
        <v>7</v>
      </c>
      <c r="L1355" t="str">
        <f t="shared" si="48"/>
        <v>CorralesBoyacaRCN TV S.A.7</v>
      </c>
      <c r="M1355" t="str">
        <f t="shared" si="49"/>
        <v>CorralesBoyacaRCN TV S.A.</v>
      </c>
      <c r="N1355" t="s">
        <v>2917</v>
      </c>
    </row>
    <row r="1356" spans="1:14" x14ac:dyDescent="0.25">
      <c r="A1356">
        <v>15215</v>
      </c>
      <c r="B1356" t="s">
        <v>1242</v>
      </c>
      <c r="C1356" t="s">
        <v>717</v>
      </c>
      <c r="E1356">
        <v>5</v>
      </c>
      <c r="F1356" t="s">
        <v>8341</v>
      </c>
      <c r="G1356" t="s">
        <v>723</v>
      </c>
      <c r="H1356" t="str">
        <f>INDEX(referencias!$Q$1:$Q$34,MATCH('Registro de Frecuencias TV'!G1356,referencias!$R$1:$R$34,0),1)</f>
        <v>Caracol TV S.A.</v>
      </c>
      <c r="I1356" t="s">
        <v>8438</v>
      </c>
      <c r="J1356" t="s">
        <v>8338</v>
      </c>
      <c r="K1356">
        <v>5</v>
      </c>
      <c r="L1356" t="str">
        <f t="shared" si="48"/>
        <v>CorralesBoyacaCaracol TV S.A.5</v>
      </c>
      <c r="M1356" t="str">
        <f t="shared" si="49"/>
        <v>CorralesBoyacaCaracol TV S.A.</v>
      </c>
      <c r="N1356" t="s">
        <v>2918</v>
      </c>
    </row>
    <row r="1357" spans="1:14" x14ac:dyDescent="0.25">
      <c r="A1357">
        <v>15218</v>
      </c>
      <c r="B1357" t="s">
        <v>1248</v>
      </c>
      <c r="C1357" t="s">
        <v>717</v>
      </c>
      <c r="E1357">
        <v>10</v>
      </c>
      <c r="F1357" t="s">
        <v>8337</v>
      </c>
      <c r="G1357" t="s">
        <v>420</v>
      </c>
      <c r="H1357" t="str">
        <f>INDEX(referencias!$Q$1:$Q$34,MATCH('Registro de Frecuencias TV'!G1357,referencias!$R$1:$R$34,0),1)</f>
        <v>Canal Uno</v>
      </c>
      <c r="I1357" t="s">
        <v>312</v>
      </c>
      <c r="J1357" t="s">
        <v>8338</v>
      </c>
      <c r="K1357">
        <v>10</v>
      </c>
      <c r="L1357" t="str">
        <f t="shared" si="48"/>
        <v>CovarachíaBoyacaCanal Uno10</v>
      </c>
      <c r="M1357" t="str">
        <f t="shared" si="49"/>
        <v>CovarachíaBoyacaCanal Uno</v>
      </c>
      <c r="N1357" t="s">
        <v>2919</v>
      </c>
    </row>
    <row r="1358" spans="1:14" x14ac:dyDescent="0.25">
      <c r="A1358">
        <v>15218</v>
      </c>
      <c r="B1358" t="s">
        <v>1248</v>
      </c>
      <c r="C1358" t="s">
        <v>717</v>
      </c>
      <c r="E1358">
        <v>12</v>
      </c>
      <c r="F1358" t="s">
        <v>8337</v>
      </c>
      <c r="G1358" t="s">
        <v>703</v>
      </c>
      <c r="H1358" t="str">
        <f>INDEX(referencias!$Q$1:$Q$34,MATCH('Registro de Frecuencias TV'!G1358,referencias!$R$1:$R$34,0),1)</f>
        <v>C.Institucional</v>
      </c>
      <c r="I1358" t="s">
        <v>312</v>
      </c>
      <c r="J1358" t="s">
        <v>8338</v>
      </c>
      <c r="K1358">
        <v>12</v>
      </c>
      <c r="L1358" t="str">
        <f t="shared" si="48"/>
        <v>CovarachíaBoyacaC.Institucional12</v>
      </c>
      <c r="M1358" t="str">
        <f t="shared" si="49"/>
        <v>CovarachíaBoyacaC.Institucional</v>
      </c>
      <c r="N1358" t="s">
        <v>2920</v>
      </c>
    </row>
    <row r="1359" spans="1:14" x14ac:dyDescent="0.25">
      <c r="A1359">
        <v>15218</v>
      </c>
      <c r="B1359" t="s">
        <v>1248</v>
      </c>
      <c r="C1359" t="s">
        <v>717</v>
      </c>
      <c r="E1359">
        <v>8</v>
      </c>
      <c r="F1359" t="s">
        <v>8337</v>
      </c>
      <c r="G1359" t="s">
        <v>188</v>
      </c>
      <c r="H1359" t="str">
        <f>INDEX(referencias!$Q$1:$Q$34,MATCH('Registro de Frecuencias TV'!G1359,referencias!$R$1:$R$34,0),1)</f>
        <v>Señal Colombia</v>
      </c>
      <c r="I1359" t="s">
        <v>312</v>
      </c>
      <c r="J1359" t="s">
        <v>8338</v>
      </c>
      <c r="K1359">
        <v>8</v>
      </c>
      <c r="L1359" t="str">
        <f t="shared" si="48"/>
        <v>CovarachíaBoyacaSeñal Colombia8</v>
      </c>
      <c r="M1359" t="str">
        <f t="shared" si="49"/>
        <v>CovarachíaBoyacaSeñal Colombia</v>
      </c>
      <c r="N1359" t="s">
        <v>2921</v>
      </c>
    </row>
    <row r="1360" spans="1:14" x14ac:dyDescent="0.25">
      <c r="A1360">
        <v>15218</v>
      </c>
      <c r="B1360" t="s">
        <v>1248</v>
      </c>
      <c r="C1360" t="s">
        <v>717</v>
      </c>
      <c r="F1360" t="s">
        <v>8339</v>
      </c>
      <c r="G1360" t="s">
        <v>623</v>
      </c>
      <c r="H1360" t="str">
        <f>INDEX(referencias!$Q$1:$Q$34,MATCH('Registro de Frecuencias TV'!G1360,referencias!$R$1:$R$34,0),1)</f>
        <v>Teveandina</v>
      </c>
      <c r="J1360" t="s">
        <v>8338</v>
      </c>
      <c r="K1360">
        <v>6</v>
      </c>
      <c r="L1360" t="str">
        <f t="shared" si="48"/>
        <v>CovarachíaBoyacaTeveandina6</v>
      </c>
      <c r="M1360" t="str">
        <f t="shared" si="49"/>
        <v>CovarachíaBoyacaTeveandina</v>
      </c>
      <c r="N1360" t="s">
        <v>2922</v>
      </c>
    </row>
    <row r="1361" spans="1:14" x14ac:dyDescent="0.25">
      <c r="A1361">
        <v>15218</v>
      </c>
      <c r="B1361" t="s">
        <v>1248</v>
      </c>
      <c r="C1361" t="s">
        <v>717</v>
      </c>
      <c r="F1361" t="s">
        <v>8341</v>
      </c>
      <c r="G1361" t="s">
        <v>750</v>
      </c>
      <c r="H1361" t="str">
        <f>INDEX(referencias!$Q$1:$Q$34,MATCH('Registro de Frecuencias TV'!G1361,referencias!$R$1:$R$34,0),1)</f>
        <v>RCN TV S.A.</v>
      </c>
      <c r="J1361" t="s">
        <v>8338</v>
      </c>
      <c r="K1361">
        <v>4</v>
      </c>
      <c r="L1361" t="str">
        <f t="shared" si="48"/>
        <v>CovarachíaBoyacaRCN TV S.A.4</v>
      </c>
      <c r="M1361" t="str">
        <f t="shared" si="49"/>
        <v>CovarachíaBoyacaRCN TV S.A.</v>
      </c>
      <c r="N1361" t="s">
        <v>2923</v>
      </c>
    </row>
    <row r="1362" spans="1:14" x14ac:dyDescent="0.25">
      <c r="A1362">
        <v>15218</v>
      </c>
      <c r="B1362" t="s">
        <v>1248</v>
      </c>
      <c r="C1362" t="s">
        <v>717</v>
      </c>
      <c r="F1362" t="s">
        <v>8341</v>
      </c>
      <c r="G1362" t="s">
        <v>723</v>
      </c>
      <c r="H1362" t="str">
        <f>INDEX(referencias!$Q$1:$Q$34,MATCH('Registro de Frecuencias TV'!G1362,referencias!$R$1:$R$34,0),1)</f>
        <v>Caracol TV S.A.</v>
      </c>
      <c r="J1362" t="s">
        <v>8338</v>
      </c>
      <c r="K1362">
        <v>21</v>
      </c>
      <c r="L1362" t="str">
        <f t="shared" si="48"/>
        <v>CovarachíaBoyacaCaracol TV S.A.21</v>
      </c>
      <c r="M1362" t="str">
        <f t="shared" si="49"/>
        <v>CovarachíaBoyacaCaracol TV S.A.</v>
      </c>
      <c r="N1362" t="s">
        <v>2924</v>
      </c>
    </row>
    <row r="1363" spans="1:14" x14ac:dyDescent="0.25">
      <c r="A1363">
        <v>15223</v>
      </c>
      <c r="B1363" t="s">
        <v>1258</v>
      </c>
      <c r="C1363" t="s">
        <v>717</v>
      </c>
      <c r="F1363" t="s">
        <v>8337</v>
      </c>
      <c r="G1363" t="s">
        <v>420</v>
      </c>
      <c r="H1363" t="str">
        <f>INDEX(referencias!$Q$1:$Q$34,MATCH('Registro de Frecuencias TV'!G1363,referencias!$R$1:$R$34,0),1)</f>
        <v>Canal Uno</v>
      </c>
      <c r="J1363" t="s">
        <v>8338</v>
      </c>
      <c r="K1363">
        <v>8</v>
      </c>
      <c r="L1363" t="str">
        <f t="shared" si="48"/>
        <v>CubaráBoyacaCanal Uno8</v>
      </c>
      <c r="M1363" t="str">
        <f t="shared" si="49"/>
        <v>CubaráBoyacaCanal Uno</v>
      </c>
      <c r="N1363" t="s">
        <v>2925</v>
      </c>
    </row>
    <row r="1364" spans="1:14" x14ac:dyDescent="0.25">
      <c r="A1364">
        <v>15223</v>
      </c>
      <c r="B1364" t="s">
        <v>1258</v>
      </c>
      <c r="C1364" t="s">
        <v>717</v>
      </c>
      <c r="F1364" t="s">
        <v>8337</v>
      </c>
      <c r="G1364" t="s">
        <v>703</v>
      </c>
      <c r="H1364" t="str">
        <f>INDEX(referencias!$Q$1:$Q$34,MATCH('Registro de Frecuencias TV'!G1364,referencias!$R$1:$R$34,0),1)</f>
        <v>C.Institucional</v>
      </c>
      <c r="J1364" t="s">
        <v>8338</v>
      </c>
      <c r="K1364">
        <v>3</v>
      </c>
      <c r="L1364" t="str">
        <f t="shared" si="48"/>
        <v>CubaráBoyacaC.Institucional3</v>
      </c>
      <c r="M1364" t="str">
        <f t="shared" si="49"/>
        <v>CubaráBoyacaC.Institucional</v>
      </c>
      <c r="N1364" t="s">
        <v>2926</v>
      </c>
    </row>
    <row r="1365" spans="1:14" x14ac:dyDescent="0.25">
      <c r="A1365">
        <v>15223</v>
      </c>
      <c r="B1365" t="s">
        <v>1258</v>
      </c>
      <c r="C1365" t="s">
        <v>717</v>
      </c>
      <c r="F1365" t="s">
        <v>8337</v>
      </c>
      <c r="G1365" t="s">
        <v>188</v>
      </c>
      <c r="H1365" t="str">
        <f>INDEX(referencias!$Q$1:$Q$34,MATCH('Registro de Frecuencias TV'!G1365,referencias!$R$1:$R$34,0),1)</f>
        <v>Señal Colombia</v>
      </c>
      <c r="J1365" t="s">
        <v>8338</v>
      </c>
      <c r="K1365">
        <v>27</v>
      </c>
      <c r="L1365" t="str">
        <f t="shared" si="48"/>
        <v>CubaráBoyacaSeñal Colombia27</v>
      </c>
      <c r="M1365" t="str">
        <f t="shared" si="49"/>
        <v>CubaráBoyacaSeñal Colombia</v>
      </c>
      <c r="N1365" t="s">
        <v>2927</v>
      </c>
    </row>
    <row r="1366" spans="1:14" x14ac:dyDescent="0.25">
      <c r="A1366">
        <v>15223</v>
      </c>
      <c r="B1366" t="s">
        <v>1258</v>
      </c>
      <c r="C1366" t="s">
        <v>717</v>
      </c>
      <c r="F1366" t="s">
        <v>8339</v>
      </c>
      <c r="G1366" t="s">
        <v>623</v>
      </c>
      <c r="H1366" t="str">
        <f>INDEX(referencias!$Q$1:$Q$34,MATCH('Registro de Frecuencias TV'!G1366,referencias!$R$1:$R$34,0),1)</f>
        <v>Teveandina</v>
      </c>
      <c r="J1366" t="s">
        <v>8338</v>
      </c>
      <c r="K1366">
        <v>21</v>
      </c>
      <c r="L1366" t="str">
        <f t="shared" si="48"/>
        <v>CubaráBoyacaTeveandina21</v>
      </c>
      <c r="M1366" t="str">
        <f t="shared" si="49"/>
        <v>CubaráBoyacaTeveandina</v>
      </c>
      <c r="N1366" t="s">
        <v>2928</v>
      </c>
    </row>
    <row r="1367" spans="1:14" x14ac:dyDescent="0.25">
      <c r="A1367">
        <v>15223</v>
      </c>
      <c r="B1367" t="s">
        <v>1258</v>
      </c>
      <c r="C1367" t="s">
        <v>717</v>
      </c>
      <c r="F1367" t="s">
        <v>8341</v>
      </c>
      <c r="G1367" t="s">
        <v>750</v>
      </c>
      <c r="H1367" t="str">
        <f>INDEX(referencias!$Q$1:$Q$34,MATCH('Registro de Frecuencias TV'!G1367,referencias!$R$1:$R$34,0),1)</f>
        <v>RCN TV S.A.</v>
      </c>
      <c r="J1367" t="s">
        <v>8338</v>
      </c>
      <c r="K1367">
        <v>33</v>
      </c>
      <c r="L1367" t="str">
        <f t="shared" si="48"/>
        <v>CubaráBoyacaRCN TV S.A.33</v>
      </c>
      <c r="M1367" t="str">
        <f t="shared" si="49"/>
        <v>CubaráBoyacaRCN TV S.A.</v>
      </c>
      <c r="N1367" t="s">
        <v>2929</v>
      </c>
    </row>
    <row r="1368" spans="1:14" x14ac:dyDescent="0.25">
      <c r="A1368">
        <v>15223</v>
      </c>
      <c r="B1368" t="s">
        <v>1258</v>
      </c>
      <c r="C1368" t="s">
        <v>717</v>
      </c>
      <c r="F1368" t="s">
        <v>8341</v>
      </c>
      <c r="G1368" t="s">
        <v>723</v>
      </c>
      <c r="H1368" t="str">
        <f>INDEX(referencias!$Q$1:$Q$34,MATCH('Registro de Frecuencias TV'!G1368,referencias!$R$1:$R$34,0),1)</f>
        <v>Caracol TV S.A.</v>
      </c>
      <c r="J1368" t="s">
        <v>8338</v>
      </c>
      <c r="K1368">
        <v>39</v>
      </c>
      <c r="L1368" t="str">
        <f t="shared" si="48"/>
        <v>CubaráBoyacaCaracol TV S.A.39</v>
      </c>
      <c r="M1368" t="str">
        <f t="shared" si="49"/>
        <v>CubaráBoyacaCaracol TV S.A.</v>
      </c>
      <c r="N1368" t="s">
        <v>2930</v>
      </c>
    </row>
    <row r="1369" spans="1:14" x14ac:dyDescent="0.25">
      <c r="A1369">
        <v>15224</v>
      </c>
      <c r="B1369" t="s">
        <v>253</v>
      </c>
      <c r="C1369" t="s">
        <v>717</v>
      </c>
      <c r="E1369">
        <v>11</v>
      </c>
      <c r="F1369" t="s">
        <v>8337</v>
      </c>
      <c r="G1369" t="s">
        <v>420</v>
      </c>
      <c r="H1369" t="str">
        <f>INDEX(referencias!$Q$1:$Q$34,MATCH('Registro de Frecuencias TV'!G1369,referencias!$R$1:$R$34,0),1)</f>
        <v>Canal Uno</v>
      </c>
      <c r="I1369" t="s">
        <v>253</v>
      </c>
      <c r="J1369" t="s">
        <v>8338</v>
      </c>
      <c r="K1369">
        <v>11</v>
      </c>
      <c r="L1369" t="str">
        <f t="shared" si="48"/>
        <v>CucaitaBoyacaCanal Uno11</v>
      </c>
      <c r="M1369" t="str">
        <f t="shared" si="49"/>
        <v>CucaitaBoyacaCanal Uno</v>
      </c>
      <c r="N1369" t="s">
        <v>2931</v>
      </c>
    </row>
    <row r="1370" spans="1:14" x14ac:dyDescent="0.25">
      <c r="A1370">
        <v>15224</v>
      </c>
      <c r="B1370" t="s">
        <v>253</v>
      </c>
      <c r="C1370" t="s">
        <v>717</v>
      </c>
      <c r="E1370">
        <v>9</v>
      </c>
      <c r="F1370" t="s">
        <v>8337</v>
      </c>
      <c r="G1370" t="s">
        <v>703</v>
      </c>
      <c r="H1370" t="str">
        <f>INDEX(referencias!$Q$1:$Q$34,MATCH('Registro de Frecuencias TV'!G1370,referencias!$R$1:$R$34,0),1)</f>
        <v>C.Institucional</v>
      </c>
      <c r="I1370" t="s">
        <v>253</v>
      </c>
      <c r="J1370" t="s">
        <v>8338</v>
      </c>
      <c r="K1370">
        <v>9</v>
      </c>
      <c r="L1370" t="str">
        <f t="shared" si="48"/>
        <v>CucaitaBoyacaC.Institucional9</v>
      </c>
      <c r="M1370" t="str">
        <f t="shared" si="49"/>
        <v>CucaitaBoyacaC.Institucional</v>
      </c>
      <c r="N1370" t="s">
        <v>2932</v>
      </c>
    </row>
    <row r="1371" spans="1:14" x14ac:dyDescent="0.25">
      <c r="A1371">
        <v>15224</v>
      </c>
      <c r="B1371" t="s">
        <v>253</v>
      </c>
      <c r="C1371" t="s">
        <v>717</v>
      </c>
      <c r="E1371">
        <v>13</v>
      </c>
      <c r="F1371" t="s">
        <v>8337</v>
      </c>
      <c r="G1371" t="s">
        <v>188</v>
      </c>
      <c r="H1371" t="str">
        <f>INDEX(referencias!$Q$1:$Q$34,MATCH('Registro de Frecuencias TV'!G1371,referencias!$R$1:$R$34,0),1)</f>
        <v>Señal Colombia</v>
      </c>
      <c r="I1371" t="s">
        <v>253</v>
      </c>
      <c r="J1371" t="s">
        <v>8338</v>
      </c>
      <c r="K1371">
        <v>13</v>
      </c>
      <c r="L1371" t="str">
        <f t="shared" si="48"/>
        <v>CucaitaBoyacaSeñal Colombia13</v>
      </c>
      <c r="M1371" t="str">
        <f t="shared" si="49"/>
        <v>CucaitaBoyacaSeñal Colombia</v>
      </c>
      <c r="N1371" t="s">
        <v>2933</v>
      </c>
    </row>
    <row r="1372" spans="1:14" x14ac:dyDescent="0.25">
      <c r="A1372">
        <v>15224</v>
      </c>
      <c r="B1372" t="s">
        <v>253</v>
      </c>
      <c r="C1372" t="s">
        <v>717</v>
      </c>
      <c r="E1372">
        <v>34</v>
      </c>
      <c r="F1372" t="s">
        <v>8341</v>
      </c>
      <c r="G1372" t="s">
        <v>750</v>
      </c>
      <c r="H1372" t="str">
        <f>INDEX(referencias!$Q$1:$Q$34,MATCH('Registro de Frecuencias TV'!G1372,referencias!$R$1:$R$34,0),1)</f>
        <v>RCN TV S.A.</v>
      </c>
      <c r="I1372" t="s">
        <v>8441</v>
      </c>
      <c r="J1372" t="s">
        <v>8338</v>
      </c>
      <c r="K1372">
        <v>34</v>
      </c>
      <c r="L1372" t="str">
        <f t="shared" si="48"/>
        <v>CucaitaBoyacaRCN TV S.A.34</v>
      </c>
      <c r="M1372" t="str">
        <f t="shared" si="49"/>
        <v>CucaitaBoyacaRCN TV S.A.</v>
      </c>
      <c r="N1372" t="s">
        <v>2934</v>
      </c>
    </row>
    <row r="1373" spans="1:14" x14ac:dyDescent="0.25">
      <c r="A1373">
        <v>15224</v>
      </c>
      <c r="B1373" t="s">
        <v>253</v>
      </c>
      <c r="C1373" t="s">
        <v>717</v>
      </c>
      <c r="E1373">
        <v>36</v>
      </c>
      <c r="F1373" t="s">
        <v>8341</v>
      </c>
      <c r="G1373" t="s">
        <v>723</v>
      </c>
      <c r="H1373" t="str">
        <f>INDEX(referencias!$Q$1:$Q$34,MATCH('Registro de Frecuencias TV'!G1373,referencias!$R$1:$R$34,0),1)</f>
        <v>Caracol TV S.A.</v>
      </c>
      <c r="I1373" t="s">
        <v>8441</v>
      </c>
      <c r="J1373" t="s">
        <v>8338</v>
      </c>
      <c r="K1373">
        <v>36</v>
      </c>
      <c r="L1373" t="str">
        <f t="shared" si="48"/>
        <v>CucaitaBoyacaCaracol TV S.A.36</v>
      </c>
      <c r="M1373" t="str">
        <f t="shared" si="49"/>
        <v>CucaitaBoyacaCaracol TV S.A.</v>
      </c>
      <c r="N1373" t="s">
        <v>2935</v>
      </c>
    </row>
    <row r="1374" spans="1:14" x14ac:dyDescent="0.25">
      <c r="A1374">
        <v>15226</v>
      </c>
      <c r="B1374" t="s">
        <v>1268</v>
      </c>
      <c r="C1374" t="s">
        <v>717</v>
      </c>
      <c r="E1374">
        <v>11</v>
      </c>
      <c r="F1374" t="s">
        <v>8337</v>
      </c>
      <c r="G1374" t="s">
        <v>420</v>
      </c>
      <c r="H1374" t="str">
        <f>INDEX(referencias!$Q$1:$Q$34,MATCH('Registro de Frecuencias TV'!G1374,referencias!$R$1:$R$34,0),1)</f>
        <v>Canal Uno</v>
      </c>
      <c r="I1374" t="s">
        <v>8437</v>
      </c>
      <c r="J1374" t="s">
        <v>8338</v>
      </c>
      <c r="K1374">
        <v>11</v>
      </c>
      <c r="L1374" t="str">
        <f t="shared" si="48"/>
        <v>CuítivaBoyacaCanal Uno11</v>
      </c>
      <c r="M1374" t="str">
        <f t="shared" si="49"/>
        <v>CuítivaBoyacaCanal Uno</v>
      </c>
      <c r="N1374" t="s">
        <v>2936</v>
      </c>
    </row>
    <row r="1375" spans="1:14" x14ac:dyDescent="0.25">
      <c r="A1375">
        <v>15226</v>
      </c>
      <c r="B1375" t="s">
        <v>1268</v>
      </c>
      <c r="C1375" t="s">
        <v>717</v>
      </c>
      <c r="E1375">
        <v>9</v>
      </c>
      <c r="F1375" t="s">
        <v>8337</v>
      </c>
      <c r="G1375" t="s">
        <v>703</v>
      </c>
      <c r="H1375" t="str">
        <f>INDEX(referencias!$Q$1:$Q$34,MATCH('Registro de Frecuencias TV'!G1375,referencias!$R$1:$R$34,0),1)</f>
        <v>C.Institucional</v>
      </c>
      <c r="I1375" t="s">
        <v>8437</v>
      </c>
      <c r="J1375" t="s">
        <v>8338</v>
      </c>
      <c r="K1375">
        <v>9</v>
      </c>
      <c r="L1375" t="str">
        <f t="shared" si="48"/>
        <v>CuítivaBoyacaC.Institucional9</v>
      </c>
      <c r="M1375" t="str">
        <f t="shared" si="49"/>
        <v>CuítivaBoyacaC.Institucional</v>
      </c>
      <c r="N1375" t="s">
        <v>2937</v>
      </c>
    </row>
    <row r="1376" spans="1:14" x14ac:dyDescent="0.25">
      <c r="A1376">
        <v>15226</v>
      </c>
      <c r="B1376" t="s">
        <v>1268</v>
      </c>
      <c r="C1376" t="s">
        <v>717</v>
      </c>
      <c r="E1376">
        <v>30</v>
      </c>
      <c r="F1376" t="s">
        <v>8337</v>
      </c>
      <c r="G1376" t="s">
        <v>188</v>
      </c>
      <c r="H1376" t="str">
        <f>INDEX(referencias!$Q$1:$Q$34,MATCH('Registro de Frecuencias TV'!G1376,referencias!$R$1:$R$34,0),1)</f>
        <v>Señal Colombia</v>
      </c>
      <c r="I1376" t="s">
        <v>8437</v>
      </c>
      <c r="J1376" t="s">
        <v>8338</v>
      </c>
      <c r="K1376">
        <v>30</v>
      </c>
      <c r="L1376" t="str">
        <f t="shared" si="48"/>
        <v>CuítivaBoyacaSeñal Colombia30</v>
      </c>
      <c r="M1376" t="str">
        <f t="shared" si="49"/>
        <v>CuítivaBoyacaSeñal Colombia</v>
      </c>
      <c r="N1376" t="s">
        <v>2938</v>
      </c>
    </row>
    <row r="1377" spans="1:14" x14ac:dyDescent="0.25">
      <c r="A1377">
        <v>15226</v>
      </c>
      <c r="B1377" t="s">
        <v>1268</v>
      </c>
      <c r="C1377" t="s">
        <v>717</v>
      </c>
      <c r="F1377" t="s">
        <v>8339</v>
      </c>
      <c r="G1377" t="s">
        <v>623</v>
      </c>
      <c r="H1377" t="str">
        <f>INDEX(referencias!$Q$1:$Q$34,MATCH('Registro de Frecuencias TV'!G1377,referencias!$R$1:$R$34,0),1)</f>
        <v>Teveandina</v>
      </c>
      <c r="J1377" t="s">
        <v>8338</v>
      </c>
      <c r="K1377">
        <v>13</v>
      </c>
      <c r="L1377" t="str">
        <f t="shared" si="48"/>
        <v>CuítivaBoyacaTeveandina13</v>
      </c>
      <c r="M1377" t="str">
        <f t="shared" si="49"/>
        <v>CuítivaBoyacaTeveandina</v>
      </c>
      <c r="N1377" t="s">
        <v>2939</v>
      </c>
    </row>
    <row r="1378" spans="1:14" x14ac:dyDescent="0.25">
      <c r="A1378">
        <v>15226</v>
      </c>
      <c r="B1378" t="s">
        <v>1268</v>
      </c>
      <c r="C1378" t="s">
        <v>717</v>
      </c>
      <c r="E1378">
        <v>50</v>
      </c>
      <c r="F1378" t="s">
        <v>8341</v>
      </c>
      <c r="G1378" t="s">
        <v>750</v>
      </c>
      <c r="H1378" t="str">
        <f>INDEX(referencias!$Q$1:$Q$34,MATCH('Registro de Frecuencias TV'!G1378,referencias!$R$1:$R$34,0),1)</f>
        <v>RCN TV S.A.</v>
      </c>
      <c r="I1378" t="s">
        <v>1988</v>
      </c>
      <c r="J1378" t="s">
        <v>8338</v>
      </c>
      <c r="K1378">
        <v>50</v>
      </c>
      <c r="L1378" t="str">
        <f t="shared" si="48"/>
        <v>CuítivaBoyacaRCN TV S.A.50</v>
      </c>
      <c r="M1378" t="str">
        <f t="shared" si="49"/>
        <v>CuítivaBoyacaRCN TV S.A.</v>
      </c>
      <c r="N1378" t="s">
        <v>2940</v>
      </c>
    </row>
    <row r="1379" spans="1:14" x14ac:dyDescent="0.25">
      <c r="A1379">
        <v>15226</v>
      </c>
      <c r="B1379" t="s">
        <v>1268</v>
      </c>
      <c r="C1379" t="s">
        <v>717</v>
      </c>
      <c r="E1379">
        <v>48</v>
      </c>
      <c r="F1379" t="s">
        <v>8341</v>
      </c>
      <c r="G1379" t="s">
        <v>723</v>
      </c>
      <c r="H1379" t="str">
        <f>INDEX(referencias!$Q$1:$Q$34,MATCH('Registro de Frecuencias TV'!G1379,referencias!$R$1:$R$34,0),1)</f>
        <v>Caracol TV S.A.</v>
      </c>
      <c r="I1379" t="s">
        <v>1988</v>
      </c>
      <c r="J1379" t="s">
        <v>8338</v>
      </c>
      <c r="K1379">
        <v>48</v>
      </c>
      <c r="L1379" t="str">
        <f t="shared" si="48"/>
        <v>CuítivaBoyacaCaracol TV S.A.48</v>
      </c>
      <c r="M1379" t="str">
        <f t="shared" si="49"/>
        <v>CuítivaBoyacaCaracol TV S.A.</v>
      </c>
      <c r="N1379" t="s">
        <v>2941</v>
      </c>
    </row>
    <row r="1380" spans="1:14" x14ac:dyDescent="0.25">
      <c r="A1380">
        <v>15232</v>
      </c>
      <c r="B1380" t="s">
        <v>1168</v>
      </c>
      <c r="C1380" t="s">
        <v>717</v>
      </c>
      <c r="E1380">
        <v>12</v>
      </c>
      <c r="F1380" t="s">
        <v>8337</v>
      </c>
      <c r="G1380" t="s">
        <v>420</v>
      </c>
      <c r="H1380" t="str">
        <f>INDEX(referencias!$Q$1:$Q$34,MATCH('Registro de Frecuencias TV'!G1380,referencias!$R$1:$R$34,0),1)</f>
        <v>Canal Uno</v>
      </c>
      <c r="I1380" t="s">
        <v>352</v>
      </c>
      <c r="J1380" t="s">
        <v>8338</v>
      </c>
      <c r="K1380">
        <v>12</v>
      </c>
      <c r="L1380" t="str">
        <f t="shared" si="48"/>
        <v>ChíquizaBoyacaCanal Uno12</v>
      </c>
      <c r="M1380" t="str">
        <f t="shared" si="49"/>
        <v>ChíquizaBoyacaCanal Uno</v>
      </c>
      <c r="N1380" t="s">
        <v>2942</v>
      </c>
    </row>
    <row r="1381" spans="1:14" x14ac:dyDescent="0.25">
      <c r="A1381">
        <v>15232</v>
      </c>
      <c r="B1381" t="s">
        <v>1168</v>
      </c>
      <c r="C1381" t="s">
        <v>717</v>
      </c>
      <c r="E1381">
        <v>10</v>
      </c>
      <c r="F1381" t="s">
        <v>8337</v>
      </c>
      <c r="G1381" t="s">
        <v>703</v>
      </c>
      <c r="H1381" t="str">
        <f>INDEX(referencias!$Q$1:$Q$34,MATCH('Registro de Frecuencias TV'!G1381,referencias!$R$1:$R$34,0),1)</f>
        <v>C.Institucional</v>
      </c>
      <c r="I1381" t="s">
        <v>352</v>
      </c>
      <c r="J1381" t="s">
        <v>8338</v>
      </c>
      <c r="K1381">
        <v>10</v>
      </c>
      <c r="L1381" t="str">
        <f t="shared" si="48"/>
        <v>ChíquizaBoyacaC.Institucional10</v>
      </c>
      <c r="M1381" t="str">
        <f t="shared" si="49"/>
        <v>ChíquizaBoyacaC.Institucional</v>
      </c>
      <c r="N1381" t="s">
        <v>2943</v>
      </c>
    </row>
    <row r="1382" spans="1:14" x14ac:dyDescent="0.25">
      <c r="A1382">
        <v>15232</v>
      </c>
      <c r="B1382" t="s">
        <v>1168</v>
      </c>
      <c r="C1382" t="s">
        <v>717</v>
      </c>
      <c r="E1382">
        <v>23</v>
      </c>
      <c r="F1382" t="s">
        <v>8337</v>
      </c>
      <c r="G1382" t="s">
        <v>188</v>
      </c>
      <c r="H1382" t="str">
        <f>INDEX(referencias!$Q$1:$Q$34,MATCH('Registro de Frecuencias TV'!G1382,referencias!$R$1:$R$34,0),1)</f>
        <v>Señal Colombia</v>
      </c>
      <c r="I1382" t="s">
        <v>352</v>
      </c>
      <c r="J1382" t="s">
        <v>8338</v>
      </c>
      <c r="K1382">
        <v>23</v>
      </c>
      <c r="L1382" t="str">
        <f t="shared" si="48"/>
        <v>ChíquizaBoyacaSeñal Colombia23</v>
      </c>
      <c r="M1382" t="str">
        <f t="shared" si="49"/>
        <v>ChíquizaBoyacaSeñal Colombia</v>
      </c>
      <c r="N1382" t="s">
        <v>2944</v>
      </c>
    </row>
    <row r="1383" spans="1:14" x14ac:dyDescent="0.25">
      <c r="A1383">
        <v>15232</v>
      </c>
      <c r="B1383" t="s">
        <v>1168</v>
      </c>
      <c r="C1383" t="s">
        <v>717</v>
      </c>
      <c r="E1383">
        <v>6</v>
      </c>
      <c r="F1383" t="s">
        <v>8339</v>
      </c>
      <c r="G1383" t="s">
        <v>623</v>
      </c>
      <c r="H1383" t="str">
        <f>INDEX(referencias!$Q$1:$Q$34,MATCH('Registro de Frecuencias TV'!G1383,referencias!$R$1:$R$34,0),1)</f>
        <v>Teveandina</v>
      </c>
      <c r="I1383" t="s">
        <v>8440</v>
      </c>
      <c r="J1383" t="s">
        <v>8338</v>
      </c>
      <c r="K1383">
        <v>6</v>
      </c>
      <c r="L1383" t="str">
        <f t="shared" si="48"/>
        <v>ChíquizaBoyacaTeveandina6</v>
      </c>
      <c r="M1383" t="str">
        <f t="shared" si="49"/>
        <v>ChíquizaBoyacaTeveandina</v>
      </c>
      <c r="N1383" t="s">
        <v>2945</v>
      </c>
    </row>
    <row r="1384" spans="1:14" x14ac:dyDescent="0.25">
      <c r="A1384">
        <v>15232</v>
      </c>
      <c r="B1384" t="s">
        <v>1168</v>
      </c>
      <c r="C1384" t="s">
        <v>717</v>
      </c>
      <c r="E1384">
        <v>4</v>
      </c>
      <c r="F1384" t="s">
        <v>8341</v>
      </c>
      <c r="G1384" t="s">
        <v>750</v>
      </c>
      <c r="H1384" t="str">
        <f>INDEX(referencias!$Q$1:$Q$34,MATCH('Registro de Frecuencias TV'!G1384,referencias!$R$1:$R$34,0),1)</f>
        <v>RCN TV S.A.</v>
      </c>
      <c r="I1384" t="s">
        <v>352</v>
      </c>
      <c r="J1384" t="s">
        <v>8338</v>
      </c>
      <c r="K1384">
        <v>4</v>
      </c>
      <c r="L1384" t="str">
        <f t="shared" si="48"/>
        <v>ChíquizaBoyacaRCN TV S.A.4</v>
      </c>
      <c r="M1384" t="str">
        <f t="shared" si="49"/>
        <v>ChíquizaBoyacaRCN TV S.A.</v>
      </c>
      <c r="N1384" t="s">
        <v>2946</v>
      </c>
    </row>
    <row r="1385" spans="1:14" x14ac:dyDescent="0.25">
      <c r="A1385">
        <v>15232</v>
      </c>
      <c r="B1385" t="s">
        <v>1168</v>
      </c>
      <c r="C1385" t="s">
        <v>717</v>
      </c>
      <c r="E1385">
        <v>8</v>
      </c>
      <c r="F1385" t="s">
        <v>8341</v>
      </c>
      <c r="G1385" t="s">
        <v>723</v>
      </c>
      <c r="H1385" t="str">
        <f>INDEX(referencias!$Q$1:$Q$34,MATCH('Registro de Frecuencias TV'!G1385,referencias!$R$1:$R$34,0),1)</f>
        <v>Caracol TV S.A.</v>
      </c>
      <c r="I1385" t="s">
        <v>352</v>
      </c>
      <c r="J1385" t="s">
        <v>8338</v>
      </c>
      <c r="K1385">
        <v>8</v>
      </c>
      <c r="L1385" t="str">
        <f t="shared" si="48"/>
        <v>ChíquizaBoyacaCaracol TV S.A.8</v>
      </c>
      <c r="M1385" t="str">
        <f t="shared" si="49"/>
        <v>ChíquizaBoyacaCaracol TV S.A.</v>
      </c>
      <c r="N1385" t="s">
        <v>2947</v>
      </c>
    </row>
    <row r="1386" spans="1:14" x14ac:dyDescent="0.25">
      <c r="A1386">
        <v>15236</v>
      </c>
      <c r="B1386" t="s">
        <v>1184</v>
      </c>
      <c r="C1386" t="s">
        <v>717</v>
      </c>
      <c r="F1386" t="s">
        <v>8337</v>
      </c>
      <c r="G1386" t="s">
        <v>420</v>
      </c>
      <c r="H1386" t="str">
        <f>INDEX(referencias!$Q$1:$Q$34,MATCH('Registro de Frecuencias TV'!G1386,referencias!$R$1:$R$34,0),1)</f>
        <v>Canal Uno</v>
      </c>
      <c r="J1386" t="s">
        <v>8338</v>
      </c>
      <c r="K1386">
        <v>10</v>
      </c>
      <c r="L1386" t="str">
        <f t="shared" si="48"/>
        <v>ChivorBoyacaCanal Uno10</v>
      </c>
      <c r="M1386" t="str">
        <f t="shared" si="49"/>
        <v>ChivorBoyacaCanal Uno</v>
      </c>
      <c r="N1386" t="s">
        <v>2948</v>
      </c>
    </row>
    <row r="1387" spans="1:14" x14ac:dyDescent="0.25">
      <c r="A1387">
        <v>15236</v>
      </c>
      <c r="B1387" t="s">
        <v>1184</v>
      </c>
      <c r="C1387" t="s">
        <v>717</v>
      </c>
      <c r="F1387" t="s">
        <v>8337</v>
      </c>
      <c r="G1387" t="s">
        <v>703</v>
      </c>
      <c r="H1387" t="str">
        <f>INDEX(referencias!$Q$1:$Q$34,MATCH('Registro de Frecuencias TV'!G1387,referencias!$R$1:$R$34,0),1)</f>
        <v>C.Institucional</v>
      </c>
      <c r="J1387" t="s">
        <v>8338</v>
      </c>
      <c r="K1387">
        <v>12</v>
      </c>
      <c r="L1387" t="str">
        <f t="shared" si="48"/>
        <v>ChivorBoyacaC.Institucional12</v>
      </c>
      <c r="M1387" t="str">
        <f t="shared" si="49"/>
        <v>ChivorBoyacaC.Institucional</v>
      </c>
      <c r="N1387" t="s">
        <v>2949</v>
      </c>
    </row>
    <row r="1388" spans="1:14" x14ac:dyDescent="0.25">
      <c r="A1388">
        <v>15236</v>
      </c>
      <c r="B1388" t="s">
        <v>1184</v>
      </c>
      <c r="C1388" t="s">
        <v>717</v>
      </c>
      <c r="F1388" t="s">
        <v>8337</v>
      </c>
      <c r="G1388" t="s">
        <v>188</v>
      </c>
      <c r="H1388" t="str">
        <f>INDEX(referencias!$Q$1:$Q$34,MATCH('Registro de Frecuencias TV'!G1388,referencias!$R$1:$R$34,0),1)</f>
        <v>Señal Colombia</v>
      </c>
      <c r="J1388" t="s">
        <v>8338</v>
      </c>
      <c r="K1388">
        <v>8</v>
      </c>
      <c r="L1388" t="str">
        <f t="shared" si="48"/>
        <v>ChivorBoyacaSeñal Colombia8</v>
      </c>
      <c r="M1388" t="str">
        <f t="shared" si="49"/>
        <v>ChivorBoyacaSeñal Colombia</v>
      </c>
      <c r="N1388" t="s">
        <v>2950</v>
      </c>
    </row>
    <row r="1389" spans="1:14" x14ac:dyDescent="0.25">
      <c r="A1389">
        <v>15236</v>
      </c>
      <c r="B1389" t="s">
        <v>1184</v>
      </c>
      <c r="C1389" t="s">
        <v>717</v>
      </c>
      <c r="F1389" t="s">
        <v>8339</v>
      </c>
      <c r="G1389" t="s">
        <v>623</v>
      </c>
      <c r="H1389" t="str">
        <f>INDEX(referencias!$Q$1:$Q$34,MATCH('Registro de Frecuencias TV'!G1389,referencias!$R$1:$R$34,0),1)</f>
        <v>Teveandina</v>
      </c>
      <c r="J1389" t="s">
        <v>8338</v>
      </c>
      <c r="K1389">
        <v>28</v>
      </c>
      <c r="L1389" t="str">
        <f t="shared" si="48"/>
        <v>ChivorBoyacaTeveandina28</v>
      </c>
      <c r="M1389" t="str">
        <f t="shared" si="49"/>
        <v>ChivorBoyacaTeveandina</v>
      </c>
      <c r="N1389" t="s">
        <v>2951</v>
      </c>
    </row>
    <row r="1390" spans="1:14" x14ac:dyDescent="0.25">
      <c r="A1390">
        <v>15236</v>
      </c>
      <c r="B1390" t="s">
        <v>1184</v>
      </c>
      <c r="C1390" t="s">
        <v>717</v>
      </c>
      <c r="F1390" t="s">
        <v>8341</v>
      </c>
      <c r="G1390" t="s">
        <v>750</v>
      </c>
      <c r="H1390" t="str">
        <f>INDEX(referencias!$Q$1:$Q$34,MATCH('Registro de Frecuencias TV'!G1390,referencias!$R$1:$R$34,0),1)</f>
        <v>RCN TV S.A.</v>
      </c>
      <c r="J1390" t="s">
        <v>8338</v>
      </c>
      <c r="K1390">
        <v>26</v>
      </c>
      <c r="L1390" t="str">
        <f t="shared" si="48"/>
        <v>ChivorBoyacaRCN TV S.A.26</v>
      </c>
      <c r="M1390" t="str">
        <f t="shared" si="49"/>
        <v>ChivorBoyacaRCN TV S.A.</v>
      </c>
      <c r="N1390" t="s">
        <v>2952</v>
      </c>
    </row>
    <row r="1391" spans="1:14" x14ac:dyDescent="0.25">
      <c r="A1391">
        <v>15236</v>
      </c>
      <c r="B1391" t="s">
        <v>1184</v>
      </c>
      <c r="C1391" t="s">
        <v>717</v>
      </c>
      <c r="F1391" t="s">
        <v>8341</v>
      </c>
      <c r="G1391" t="s">
        <v>723</v>
      </c>
      <c r="H1391" t="str">
        <f>INDEX(referencias!$Q$1:$Q$34,MATCH('Registro de Frecuencias TV'!G1391,referencias!$R$1:$R$34,0),1)</f>
        <v>Caracol TV S.A.</v>
      </c>
      <c r="J1391" t="s">
        <v>8338</v>
      </c>
      <c r="K1391">
        <v>33</v>
      </c>
      <c r="L1391" t="str">
        <f t="shared" si="48"/>
        <v>ChivorBoyacaCaracol TV S.A.33</v>
      </c>
      <c r="M1391" t="str">
        <f t="shared" si="49"/>
        <v>ChivorBoyacaCaracol TV S.A.</v>
      </c>
      <c r="N1391" t="s">
        <v>2953</v>
      </c>
    </row>
    <row r="1392" spans="1:14" x14ac:dyDescent="0.25">
      <c r="A1392">
        <v>15238</v>
      </c>
      <c r="B1392" t="s">
        <v>1296</v>
      </c>
      <c r="C1392" t="s">
        <v>717</v>
      </c>
      <c r="E1392">
        <v>11</v>
      </c>
      <c r="F1392" t="s">
        <v>8337</v>
      </c>
      <c r="G1392" t="s">
        <v>420</v>
      </c>
      <c r="H1392" t="str">
        <f>INDEX(referencias!$Q$1:$Q$34,MATCH('Registro de Frecuencias TV'!G1392,referencias!$R$1:$R$34,0),1)</f>
        <v>Canal Uno</v>
      </c>
      <c r="I1392" t="s">
        <v>8437</v>
      </c>
      <c r="J1392" t="s">
        <v>8338</v>
      </c>
      <c r="K1392">
        <v>11</v>
      </c>
      <c r="L1392" t="str">
        <f t="shared" si="48"/>
        <v>DuitamaBoyacaCanal Uno11</v>
      </c>
      <c r="M1392" t="str">
        <f t="shared" si="49"/>
        <v>DuitamaBoyacaCanal Uno</v>
      </c>
      <c r="N1392" t="s">
        <v>2954</v>
      </c>
    </row>
    <row r="1393" spans="1:14" x14ac:dyDescent="0.25">
      <c r="A1393">
        <v>15238</v>
      </c>
      <c r="B1393" t="s">
        <v>1296</v>
      </c>
      <c r="C1393" t="s">
        <v>717</v>
      </c>
      <c r="E1393">
        <v>9</v>
      </c>
      <c r="F1393" t="s">
        <v>8337</v>
      </c>
      <c r="G1393" t="s">
        <v>703</v>
      </c>
      <c r="H1393" t="str">
        <f>INDEX(referencias!$Q$1:$Q$34,MATCH('Registro de Frecuencias TV'!G1393,referencias!$R$1:$R$34,0),1)</f>
        <v>C.Institucional</v>
      </c>
      <c r="I1393" t="s">
        <v>8437</v>
      </c>
      <c r="J1393" t="s">
        <v>8338</v>
      </c>
      <c r="K1393">
        <v>9</v>
      </c>
      <c r="L1393" t="str">
        <f t="shared" si="48"/>
        <v>DuitamaBoyacaC.Institucional9</v>
      </c>
      <c r="M1393" t="str">
        <f t="shared" si="49"/>
        <v>DuitamaBoyacaC.Institucional</v>
      </c>
      <c r="N1393" t="s">
        <v>2955</v>
      </c>
    </row>
    <row r="1394" spans="1:14" x14ac:dyDescent="0.25">
      <c r="A1394">
        <v>15238</v>
      </c>
      <c r="B1394" t="s">
        <v>1296</v>
      </c>
      <c r="C1394" t="s">
        <v>717</v>
      </c>
      <c r="E1394">
        <v>30</v>
      </c>
      <c r="F1394" t="s">
        <v>8337</v>
      </c>
      <c r="G1394" t="s">
        <v>188</v>
      </c>
      <c r="H1394" t="str">
        <f>INDEX(referencias!$Q$1:$Q$34,MATCH('Registro de Frecuencias TV'!G1394,referencias!$R$1:$R$34,0),1)</f>
        <v>Señal Colombia</v>
      </c>
      <c r="I1394" t="s">
        <v>8437</v>
      </c>
      <c r="J1394" t="s">
        <v>8338</v>
      </c>
      <c r="K1394">
        <v>30</v>
      </c>
      <c r="L1394" t="str">
        <f t="shared" si="48"/>
        <v>DuitamaBoyacaSeñal Colombia30</v>
      </c>
      <c r="M1394" t="str">
        <f t="shared" si="49"/>
        <v>DuitamaBoyacaSeñal Colombia</v>
      </c>
      <c r="N1394" t="s">
        <v>2956</v>
      </c>
    </row>
    <row r="1395" spans="1:14" x14ac:dyDescent="0.25">
      <c r="A1395">
        <v>15238</v>
      </c>
      <c r="B1395" t="s">
        <v>1296</v>
      </c>
      <c r="C1395" t="s">
        <v>717</v>
      </c>
      <c r="E1395">
        <v>13</v>
      </c>
      <c r="F1395" t="s">
        <v>8339</v>
      </c>
      <c r="G1395" t="s">
        <v>623</v>
      </c>
      <c r="H1395" t="str">
        <f>INDEX(referencias!$Q$1:$Q$34,MATCH('Registro de Frecuencias TV'!G1395,referencias!$R$1:$R$34,0),1)</f>
        <v>Teveandina</v>
      </c>
      <c r="I1395" t="s">
        <v>8437</v>
      </c>
      <c r="J1395" t="s">
        <v>8338</v>
      </c>
      <c r="K1395">
        <v>13</v>
      </c>
      <c r="L1395" t="str">
        <f t="shared" si="48"/>
        <v>DuitamaBoyacaTeveandina13</v>
      </c>
      <c r="M1395" t="str">
        <f t="shared" si="49"/>
        <v>DuitamaBoyacaTeveandina</v>
      </c>
      <c r="N1395" t="s">
        <v>2957</v>
      </c>
    </row>
    <row r="1396" spans="1:14" x14ac:dyDescent="0.25">
      <c r="A1396">
        <v>15238</v>
      </c>
      <c r="B1396" t="s">
        <v>1296</v>
      </c>
      <c r="C1396" t="s">
        <v>717</v>
      </c>
      <c r="E1396">
        <v>7</v>
      </c>
      <c r="F1396" t="s">
        <v>8341</v>
      </c>
      <c r="G1396" t="s">
        <v>750</v>
      </c>
      <c r="H1396" t="str">
        <f>INDEX(referencias!$Q$1:$Q$34,MATCH('Registro de Frecuencias TV'!G1396,referencias!$R$1:$R$34,0),1)</f>
        <v>RCN TV S.A.</v>
      </c>
      <c r="I1396" t="s">
        <v>8438</v>
      </c>
      <c r="J1396" t="s">
        <v>8338</v>
      </c>
      <c r="K1396">
        <v>7</v>
      </c>
      <c r="L1396" t="str">
        <f t="shared" si="48"/>
        <v>DuitamaBoyacaRCN TV S.A.7</v>
      </c>
      <c r="M1396" t="str">
        <f t="shared" si="49"/>
        <v>DuitamaBoyacaRCN TV S.A.</v>
      </c>
      <c r="N1396" t="s">
        <v>2958</v>
      </c>
    </row>
    <row r="1397" spans="1:14" x14ac:dyDescent="0.25">
      <c r="A1397">
        <v>15238</v>
      </c>
      <c r="B1397" t="s">
        <v>1296</v>
      </c>
      <c r="C1397" t="s">
        <v>717</v>
      </c>
      <c r="E1397">
        <v>5</v>
      </c>
      <c r="F1397" t="s">
        <v>8341</v>
      </c>
      <c r="G1397" t="s">
        <v>723</v>
      </c>
      <c r="H1397" t="str">
        <f>INDEX(referencias!$Q$1:$Q$34,MATCH('Registro de Frecuencias TV'!G1397,referencias!$R$1:$R$34,0),1)</f>
        <v>Caracol TV S.A.</v>
      </c>
      <c r="I1397" t="s">
        <v>8438</v>
      </c>
      <c r="J1397" t="s">
        <v>8338</v>
      </c>
      <c r="K1397">
        <v>5</v>
      </c>
      <c r="L1397" t="str">
        <f t="shared" si="48"/>
        <v>DuitamaBoyacaCaracol TV S.A.5</v>
      </c>
      <c r="M1397" t="str">
        <f t="shared" si="49"/>
        <v>DuitamaBoyacaCaracol TV S.A.</v>
      </c>
      <c r="N1397" t="s">
        <v>2959</v>
      </c>
    </row>
    <row r="1398" spans="1:14" x14ac:dyDescent="0.25">
      <c r="A1398">
        <v>15244</v>
      </c>
      <c r="B1398" t="s">
        <v>259</v>
      </c>
      <c r="C1398" t="s">
        <v>717</v>
      </c>
      <c r="E1398">
        <v>12</v>
      </c>
      <c r="F1398" t="s">
        <v>8337</v>
      </c>
      <c r="G1398" t="s">
        <v>420</v>
      </c>
      <c r="H1398" t="str">
        <f>INDEX(referencias!$Q$1:$Q$34,MATCH('Registro de Frecuencias TV'!G1398,referencias!$R$1:$R$34,0),1)</f>
        <v>Canal Uno</v>
      </c>
      <c r="I1398" t="s">
        <v>259</v>
      </c>
      <c r="J1398" t="s">
        <v>8338</v>
      </c>
      <c r="K1398">
        <v>12</v>
      </c>
      <c r="L1398" t="str">
        <f t="shared" si="48"/>
        <v>El CocuyBoyacaCanal Uno12</v>
      </c>
      <c r="M1398" t="str">
        <f t="shared" si="49"/>
        <v>El CocuyBoyacaCanal Uno</v>
      </c>
      <c r="N1398" t="s">
        <v>2960</v>
      </c>
    </row>
    <row r="1399" spans="1:14" x14ac:dyDescent="0.25">
      <c r="A1399">
        <v>15244</v>
      </c>
      <c r="B1399" t="s">
        <v>259</v>
      </c>
      <c r="C1399" t="s">
        <v>717</v>
      </c>
      <c r="E1399">
        <v>10</v>
      </c>
      <c r="F1399" t="s">
        <v>8337</v>
      </c>
      <c r="G1399" t="s">
        <v>703</v>
      </c>
      <c r="H1399" t="str">
        <f>INDEX(referencias!$Q$1:$Q$34,MATCH('Registro de Frecuencias TV'!G1399,referencias!$R$1:$R$34,0),1)</f>
        <v>C.Institucional</v>
      </c>
      <c r="I1399" t="s">
        <v>259</v>
      </c>
      <c r="J1399" t="s">
        <v>8338</v>
      </c>
      <c r="K1399">
        <v>10</v>
      </c>
      <c r="L1399" t="str">
        <f t="shared" si="48"/>
        <v>El CocuyBoyacaC.Institucional10</v>
      </c>
      <c r="M1399" t="str">
        <f t="shared" si="49"/>
        <v>El CocuyBoyacaC.Institucional</v>
      </c>
      <c r="N1399" t="s">
        <v>2961</v>
      </c>
    </row>
    <row r="1400" spans="1:14" x14ac:dyDescent="0.25">
      <c r="A1400">
        <v>15244</v>
      </c>
      <c r="B1400" t="s">
        <v>259</v>
      </c>
      <c r="C1400" t="s">
        <v>717</v>
      </c>
      <c r="E1400">
        <v>7</v>
      </c>
      <c r="F1400" t="s">
        <v>8337</v>
      </c>
      <c r="G1400" t="s">
        <v>188</v>
      </c>
      <c r="H1400" t="str">
        <f>INDEX(referencias!$Q$1:$Q$34,MATCH('Registro de Frecuencias TV'!G1400,referencias!$R$1:$R$34,0),1)</f>
        <v>Señal Colombia</v>
      </c>
      <c r="I1400" t="s">
        <v>259</v>
      </c>
      <c r="J1400" t="s">
        <v>8338</v>
      </c>
      <c r="K1400">
        <v>7</v>
      </c>
      <c r="L1400" t="str">
        <f t="shared" si="48"/>
        <v>El CocuyBoyacaSeñal Colombia7</v>
      </c>
      <c r="M1400" t="str">
        <f t="shared" si="49"/>
        <v>El CocuyBoyacaSeñal Colombia</v>
      </c>
      <c r="N1400" t="s">
        <v>2962</v>
      </c>
    </row>
    <row r="1401" spans="1:14" x14ac:dyDescent="0.25">
      <c r="A1401">
        <v>15244</v>
      </c>
      <c r="B1401" t="s">
        <v>259</v>
      </c>
      <c r="C1401" t="s">
        <v>717</v>
      </c>
      <c r="F1401" t="s">
        <v>8339</v>
      </c>
      <c r="G1401" t="s">
        <v>623</v>
      </c>
      <c r="H1401" t="str">
        <f>INDEX(referencias!$Q$1:$Q$34,MATCH('Registro de Frecuencias TV'!G1401,referencias!$R$1:$R$34,0),1)</f>
        <v>Teveandina</v>
      </c>
      <c r="J1401" t="s">
        <v>8338</v>
      </c>
      <c r="K1401">
        <v>31</v>
      </c>
      <c r="L1401" t="str">
        <f t="shared" si="48"/>
        <v>El CocuyBoyacaTeveandina31</v>
      </c>
      <c r="M1401" t="str">
        <f t="shared" si="49"/>
        <v>El CocuyBoyacaTeveandina</v>
      </c>
      <c r="N1401" t="s">
        <v>2963</v>
      </c>
    </row>
    <row r="1402" spans="1:14" x14ac:dyDescent="0.25">
      <c r="A1402">
        <v>15244</v>
      </c>
      <c r="B1402" t="s">
        <v>259</v>
      </c>
      <c r="C1402" t="s">
        <v>717</v>
      </c>
      <c r="F1402" t="s">
        <v>8341</v>
      </c>
      <c r="G1402" t="s">
        <v>750</v>
      </c>
      <c r="H1402" t="str">
        <f>INDEX(referencias!$Q$1:$Q$34,MATCH('Registro de Frecuencias TV'!G1402,referencias!$R$1:$R$34,0),1)</f>
        <v>RCN TV S.A.</v>
      </c>
      <c r="J1402" t="s">
        <v>8338</v>
      </c>
      <c r="K1402">
        <v>35</v>
      </c>
      <c r="L1402" t="str">
        <f t="shared" si="48"/>
        <v>El CocuyBoyacaRCN TV S.A.35</v>
      </c>
      <c r="M1402" t="str">
        <f t="shared" si="49"/>
        <v>El CocuyBoyacaRCN TV S.A.</v>
      </c>
      <c r="N1402" t="s">
        <v>2964</v>
      </c>
    </row>
    <row r="1403" spans="1:14" x14ac:dyDescent="0.25">
      <c r="A1403">
        <v>15244</v>
      </c>
      <c r="B1403" t="s">
        <v>259</v>
      </c>
      <c r="C1403" t="s">
        <v>717</v>
      </c>
      <c r="F1403" t="s">
        <v>8341</v>
      </c>
      <c r="G1403" t="s">
        <v>723</v>
      </c>
      <c r="H1403" t="str">
        <f>INDEX(referencias!$Q$1:$Q$34,MATCH('Registro de Frecuencias TV'!G1403,referencias!$R$1:$R$34,0),1)</f>
        <v>Caracol TV S.A.</v>
      </c>
      <c r="J1403" t="s">
        <v>8338</v>
      </c>
      <c r="K1403">
        <v>39</v>
      </c>
      <c r="L1403" t="str">
        <f t="shared" si="48"/>
        <v>El CocuyBoyacaCaracol TV S.A.39</v>
      </c>
      <c r="M1403" t="str">
        <f t="shared" si="49"/>
        <v>El CocuyBoyacaCaracol TV S.A.</v>
      </c>
      <c r="N1403" t="s">
        <v>2965</v>
      </c>
    </row>
    <row r="1404" spans="1:14" x14ac:dyDescent="0.25">
      <c r="A1404">
        <v>15248</v>
      </c>
      <c r="B1404" t="s">
        <v>261</v>
      </c>
      <c r="C1404" t="s">
        <v>717</v>
      </c>
      <c r="E1404">
        <v>2</v>
      </c>
      <c r="F1404" t="s">
        <v>8337</v>
      </c>
      <c r="G1404" t="s">
        <v>420</v>
      </c>
      <c r="H1404" t="str">
        <f>INDEX(referencias!$Q$1:$Q$34,MATCH('Registro de Frecuencias TV'!G1404,referencias!$R$1:$R$34,0),1)</f>
        <v>Canal Uno</v>
      </c>
      <c r="I1404" t="s">
        <v>261</v>
      </c>
      <c r="J1404" t="s">
        <v>8338</v>
      </c>
      <c r="K1404">
        <v>2</v>
      </c>
      <c r="L1404" t="str">
        <f t="shared" si="48"/>
        <v>El EspinoBoyacaCanal Uno2</v>
      </c>
      <c r="M1404" t="str">
        <f t="shared" si="49"/>
        <v>El EspinoBoyacaCanal Uno</v>
      </c>
      <c r="N1404" t="s">
        <v>2966</v>
      </c>
    </row>
    <row r="1405" spans="1:14" x14ac:dyDescent="0.25">
      <c r="A1405">
        <v>15248</v>
      </c>
      <c r="B1405" t="s">
        <v>261</v>
      </c>
      <c r="C1405" t="s">
        <v>717</v>
      </c>
      <c r="E1405">
        <v>4</v>
      </c>
      <c r="F1405" t="s">
        <v>8337</v>
      </c>
      <c r="G1405" t="s">
        <v>703</v>
      </c>
      <c r="H1405" t="str">
        <f>INDEX(referencias!$Q$1:$Q$34,MATCH('Registro de Frecuencias TV'!G1405,referencias!$R$1:$R$34,0),1)</f>
        <v>C.Institucional</v>
      </c>
      <c r="I1405" t="s">
        <v>261</v>
      </c>
      <c r="J1405" t="s">
        <v>8338</v>
      </c>
      <c r="K1405">
        <v>4</v>
      </c>
      <c r="L1405" t="str">
        <f t="shared" si="48"/>
        <v>El EspinoBoyacaC.Institucional4</v>
      </c>
      <c r="M1405" t="str">
        <f t="shared" si="49"/>
        <v>El EspinoBoyacaC.Institucional</v>
      </c>
      <c r="N1405" t="s">
        <v>2967</v>
      </c>
    </row>
    <row r="1406" spans="1:14" x14ac:dyDescent="0.25">
      <c r="A1406">
        <v>15248</v>
      </c>
      <c r="B1406" t="s">
        <v>261</v>
      </c>
      <c r="C1406" t="s">
        <v>717</v>
      </c>
      <c r="E1406">
        <v>5</v>
      </c>
      <c r="F1406" t="s">
        <v>8337</v>
      </c>
      <c r="G1406" t="s">
        <v>188</v>
      </c>
      <c r="H1406" t="str">
        <f>INDEX(referencias!$Q$1:$Q$34,MATCH('Registro de Frecuencias TV'!G1406,referencias!$R$1:$R$34,0),1)</f>
        <v>Señal Colombia</v>
      </c>
      <c r="I1406" t="s">
        <v>261</v>
      </c>
      <c r="J1406" t="s">
        <v>8338</v>
      </c>
      <c r="K1406">
        <v>5</v>
      </c>
      <c r="L1406" t="str">
        <f t="shared" si="48"/>
        <v>El EspinoBoyacaSeñal Colombia5</v>
      </c>
      <c r="M1406" t="str">
        <f t="shared" si="49"/>
        <v>El EspinoBoyacaSeñal Colombia</v>
      </c>
      <c r="N1406" t="s">
        <v>2968</v>
      </c>
    </row>
    <row r="1407" spans="1:14" x14ac:dyDescent="0.25">
      <c r="A1407">
        <v>15248</v>
      </c>
      <c r="B1407" t="s">
        <v>261</v>
      </c>
      <c r="C1407" t="s">
        <v>717</v>
      </c>
      <c r="F1407" t="s">
        <v>8339</v>
      </c>
      <c r="G1407" t="s">
        <v>623</v>
      </c>
      <c r="H1407" t="str">
        <f>INDEX(referencias!$Q$1:$Q$34,MATCH('Registro de Frecuencias TV'!G1407,referencias!$R$1:$R$34,0),1)</f>
        <v>Teveandina</v>
      </c>
      <c r="J1407" t="s">
        <v>8338</v>
      </c>
      <c r="K1407">
        <v>27</v>
      </c>
      <c r="L1407" t="str">
        <f t="shared" si="48"/>
        <v>El EspinoBoyacaTeveandina27</v>
      </c>
      <c r="M1407" t="str">
        <f t="shared" si="49"/>
        <v>El EspinoBoyacaTeveandina</v>
      </c>
      <c r="N1407" t="s">
        <v>2969</v>
      </c>
    </row>
    <row r="1408" spans="1:14" x14ac:dyDescent="0.25">
      <c r="A1408">
        <v>15248</v>
      </c>
      <c r="B1408" t="s">
        <v>261</v>
      </c>
      <c r="C1408" t="s">
        <v>717</v>
      </c>
      <c r="F1408" t="s">
        <v>8341</v>
      </c>
      <c r="G1408" t="s">
        <v>750</v>
      </c>
      <c r="H1408" t="str">
        <f>INDEX(referencias!$Q$1:$Q$34,MATCH('Registro de Frecuencias TV'!G1408,referencias!$R$1:$R$34,0),1)</f>
        <v>RCN TV S.A.</v>
      </c>
      <c r="J1408" t="s">
        <v>8338</v>
      </c>
      <c r="K1408">
        <v>23</v>
      </c>
      <c r="L1408" t="str">
        <f t="shared" si="48"/>
        <v>El EspinoBoyacaRCN TV S.A.23</v>
      </c>
      <c r="M1408" t="str">
        <f t="shared" si="49"/>
        <v>El EspinoBoyacaRCN TV S.A.</v>
      </c>
      <c r="N1408" t="s">
        <v>2970</v>
      </c>
    </row>
    <row r="1409" spans="1:14" x14ac:dyDescent="0.25">
      <c r="A1409">
        <v>15248</v>
      </c>
      <c r="B1409" t="s">
        <v>261</v>
      </c>
      <c r="C1409" t="s">
        <v>717</v>
      </c>
      <c r="F1409" t="s">
        <v>8341</v>
      </c>
      <c r="G1409" t="s">
        <v>723</v>
      </c>
      <c r="H1409" t="str">
        <f>INDEX(referencias!$Q$1:$Q$34,MATCH('Registro de Frecuencias TV'!G1409,referencias!$R$1:$R$34,0),1)</f>
        <v>Caracol TV S.A.</v>
      </c>
      <c r="J1409" t="s">
        <v>8338</v>
      </c>
      <c r="K1409">
        <v>25</v>
      </c>
      <c r="L1409" t="str">
        <f t="shared" si="48"/>
        <v>El EspinoBoyacaCaracol TV S.A.25</v>
      </c>
      <c r="M1409" t="str">
        <f t="shared" si="49"/>
        <v>El EspinoBoyacaCaracol TV S.A.</v>
      </c>
      <c r="N1409" t="s">
        <v>2971</v>
      </c>
    </row>
    <row r="1410" spans="1:14" x14ac:dyDescent="0.25">
      <c r="A1410">
        <v>15272</v>
      </c>
      <c r="B1410" t="s">
        <v>1395</v>
      </c>
      <c r="C1410" t="s">
        <v>717</v>
      </c>
      <c r="E1410">
        <v>11</v>
      </c>
      <c r="F1410" t="s">
        <v>8337</v>
      </c>
      <c r="G1410" t="s">
        <v>420</v>
      </c>
      <c r="H1410" t="str">
        <f>INDEX(referencias!$Q$1:$Q$34,MATCH('Registro de Frecuencias TV'!G1410,referencias!$R$1:$R$34,0),1)</f>
        <v>Canal Uno</v>
      </c>
      <c r="I1410" t="s">
        <v>8437</v>
      </c>
      <c r="J1410" t="s">
        <v>8338</v>
      </c>
      <c r="K1410">
        <v>11</v>
      </c>
      <c r="L1410" t="str">
        <f t="shared" si="48"/>
        <v>FiravitobaBoyacaCanal Uno11</v>
      </c>
      <c r="M1410" t="str">
        <f t="shared" si="49"/>
        <v>FiravitobaBoyacaCanal Uno</v>
      </c>
      <c r="N1410" t="s">
        <v>2972</v>
      </c>
    </row>
    <row r="1411" spans="1:14" x14ac:dyDescent="0.25">
      <c r="A1411">
        <v>15272</v>
      </c>
      <c r="B1411" t="s">
        <v>1395</v>
      </c>
      <c r="C1411" t="s">
        <v>717</v>
      </c>
      <c r="E1411">
        <v>9</v>
      </c>
      <c r="F1411" t="s">
        <v>8337</v>
      </c>
      <c r="G1411" t="s">
        <v>703</v>
      </c>
      <c r="H1411" t="str">
        <f>INDEX(referencias!$Q$1:$Q$34,MATCH('Registro de Frecuencias TV'!G1411,referencias!$R$1:$R$34,0),1)</f>
        <v>C.Institucional</v>
      </c>
      <c r="I1411" t="s">
        <v>8437</v>
      </c>
      <c r="J1411" t="s">
        <v>8338</v>
      </c>
      <c r="K1411">
        <v>9</v>
      </c>
      <c r="L1411" t="str">
        <f t="shared" ref="L1411:L1474" si="50">_xlfn.CONCAT(TRIM(B1411),TRIM(C1411),TRIM(H1411),TRIM(K1411))</f>
        <v>FiravitobaBoyacaC.Institucional9</v>
      </c>
      <c r="M1411" t="str">
        <f t="shared" ref="M1411:M1474" si="51">_xlfn.CONCAT(TRIM(B1411),TRIM(C1411),TRIM(H1411))</f>
        <v>FiravitobaBoyacaC.Institucional</v>
      </c>
      <c r="N1411" t="s">
        <v>2973</v>
      </c>
    </row>
    <row r="1412" spans="1:14" x14ac:dyDescent="0.25">
      <c r="A1412">
        <v>15272</v>
      </c>
      <c r="B1412" t="s">
        <v>1395</v>
      </c>
      <c r="C1412" t="s">
        <v>717</v>
      </c>
      <c r="E1412">
        <v>30</v>
      </c>
      <c r="F1412" t="s">
        <v>8337</v>
      </c>
      <c r="G1412" t="s">
        <v>188</v>
      </c>
      <c r="H1412" t="str">
        <f>INDEX(referencias!$Q$1:$Q$34,MATCH('Registro de Frecuencias TV'!G1412,referencias!$R$1:$R$34,0),1)</f>
        <v>Señal Colombia</v>
      </c>
      <c r="I1412" t="s">
        <v>8437</v>
      </c>
      <c r="J1412" t="s">
        <v>8338</v>
      </c>
      <c r="K1412">
        <v>30</v>
      </c>
      <c r="L1412" t="str">
        <f t="shared" si="50"/>
        <v>FiravitobaBoyacaSeñal Colombia30</v>
      </c>
      <c r="M1412" t="str">
        <f t="shared" si="51"/>
        <v>FiravitobaBoyacaSeñal Colombia</v>
      </c>
      <c r="N1412" t="s">
        <v>2974</v>
      </c>
    </row>
    <row r="1413" spans="1:14" x14ac:dyDescent="0.25">
      <c r="A1413">
        <v>15272</v>
      </c>
      <c r="B1413" t="s">
        <v>1395</v>
      </c>
      <c r="C1413" t="s">
        <v>717</v>
      </c>
      <c r="F1413" t="s">
        <v>8339</v>
      </c>
      <c r="G1413" t="s">
        <v>623</v>
      </c>
      <c r="H1413" t="str">
        <f>INDEX(referencias!$Q$1:$Q$34,MATCH('Registro de Frecuencias TV'!G1413,referencias!$R$1:$R$34,0),1)</f>
        <v>Teveandina</v>
      </c>
      <c r="J1413" t="s">
        <v>8338</v>
      </c>
      <c r="K1413">
        <v>13</v>
      </c>
      <c r="L1413" t="str">
        <f t="shared" si="50"/>
        <v>FiravitobaBoyacaTeveandina13</v>
      </c>
      <c r="M1413" t="str">
        <f t="shared" si="51"/>
        <v>FiravitobaBoyacaTeveandina</v>
      </c>
      <c r="N1413" t="s">
        <v>2975</v>
      </c>
    </row>
    <row r="1414" spans="1:14" x14ac:dyDescent="0.25">
      <c r="A1414">
        <v>15272</v>
      </c>
      <c r="B1414" t="s">
        <v>1395</v>
      </c>
      <c r="C1414" t="s">
        <v>717</v>
      </c>
      <c r="E1414">
        <v>50</v>
      </c>
      <c r="F1414" t="s">
        <v>8341</v>
      </c>
      <c r="G1414" t="s">
        <v>750</v>
      </c>
      <c r="H1414" t="str">
        <f>INDEX(referencias!$Q$1:$Q$34,MATCH('Registro de Frecuencias TV'!G1414,referencias!$R$1:$R$34,0),1)</f>
        <v>RCN TV S.A.</v>
      </c>
      <c r="I1414" t="s">
        <v>1988</v>
      </c>
      <c r="J1414" t="s">
        <v>8338</v>
      </c>
      <c r="K1414">
        <v>50</v>
      </c>
      <c r="L1414" t="str">
        <f t="shared" si="50"/>
        <v>FiravitobaBoyacaRCN TV S.A.50</v>
      </c>
      <c r="M1414" t="str">
        <f t="shared" si="51"/>
        <v>FiravitobaBoyacaRCN TV S.A.</v>
      </c>
      <c r="N1414" t="s">
        <v>2976</v>
      </c>
    </row>
    <row r="1415" spans="1:14" x14ac:dyDescent="0.25">
      <c r="A1415">
        <v>15272</v>
      </c>
      <c r="B1415" t="s">
        <v>1395</v>
      </c>
      <c r="C1415" t="s">
        <v>717</v>
      </c>
      <c r="E1415">
        <v>48</v>
      </c>
      <c r="F1415" t="s">
        <v>8341</v>
      </c>
      <c r="G1415" t="s">
        <v>723</v>
      </c>
      <c r="H1415" t="str">
        <f>INDEX(referencias!$Q$1:$Q$34,MATCH('Registro de Frecuencias TV'!G1415,referencias!$R$1:$R$34,0),1)</f>
        <v>Caracol TV S.A.</v>
      </c>
      <c r="I1415" t="s">
        <v>1988</v>
      </c>
      <c r="J1415" t="s">
        <v>8338</v>
      </c>
      <c r="K1415">
        <v>48</v>
      </c>
      <c r="L1415" t="str">
        <f t="shared" si="50"/>
        <v>FiravitobaBoyacaCaracol TV S.A.48</v>
      </c>
      <c r="M1415" t="str">
        <f t="shared" si="51"/>
        <v>FiravitobaBoyacaCaracol TV S.A.</v>
      </c>
      <c r="N1415" t="s">
        <v>2977</v>
      </c>
    </row>
    <row r="1416" spans="1:14" x14ac:dyDescent="0.25">
      <c r="A1416">
        <v>15276</v>
      </c>
      <c r="B1416" t="s">
        <v>1402</v>
      </c>
      <c r="C1416" t="s">
        <v>717</v>
      </c>
      <c r="F1416" t="s">
        <v>8337</v>
      </c>
      <c r="G1416" t="s">
        <v>420</v>
      </c>
      <c r="H1416" t="str">
        <f>INDEX(referencias!$Q$1:$Q$34,MATCH('Registro de Frecuencias TV'!G1416,referencias!$R$1:$R$34,0),1)</f>
        <v>Canal Uno</v>
      </c>
      <c r="J1416" t="s">
        <v>8338</v>
      </c>
      <c r="K1416">
        <v>11</v>
      </c>
      <c r="L1416" t="str">
        <f t="shared" si="50"/>
        <v>FlorestaBoyacaCanal Uno11</v>
      </c>
      <c r="M1416" t="str">
        <f t="shared" si="51"/>
        <v>FlorestaBoyacaCanal Uno</v>
      </c>
      <c r="N1416" t="s">
        <v>2978</v>
      </c>
    </row>
    <row r="1417" spans="1:14" x14ac:dyDescent="0.25">
      <c r="A1417">
        <v>15276</v>
      </c>
      <c r="B1417" t="s">
        <v>1402</v>
      </c>
      <c r="C1417" t="s">
        <v>717</v>
      </c>
      <c r="F1417" t="s">
        <v>8337</v>
      </c>
      <c r="G1417" t="s">
        <v>703</v>
      </c>
      <c r="H1417" t="str">
        <f>INDEX(referencias!$Q$1:$Q$34,MATCH('Registro de Frecuencias TV'!G1417,referencias!$R$1:$R$34,0),1)</f>
        <v>C.Institucional</v>
      </c>
      <c r="J1417" t="s">
        <v>8338</v>
      </c>
      <c r="K1417">
        <v>9</v>
      </c>
      <c r="L1417" t="str">
        <f t="shared" si="50"/>
        <v>FlorestaBoyacaC.Institucional9</v>
      </c>
      <c r="M1417" t="str">
        <f t="shared" si="51"/>
        <v>FlorestaBoyacaC.Institucional</v>
      </c>
      <c r="N1417" t="s">
        <v>2979</v>
      </c>
    </row>
    <row r="1418" spans="1:14" x14ac:dyDescent="0.25">
      <c r="A1418">
        <v>15276</v>
      </c>
      <c r="B1418" t="s">
        <v>1402</v>
      </c>
      <c r="C1418" t="s">
        <v>717</v>
      </c>
      <c r="F1418" t="s">
        <v>8337</v>
      </c>
      <c r="G1418" t="s">
        <v>188</v>
      </c>
      <c r="H1418" t="str">
        <f>INDEX(referencias!$Q$1:$Q$34,MATCH('Registro de Frecuencias TV'!G1418,referencias!$R$1:$R$34,0),1)</f>
        <v>Señal Colombia</v>
      </c>
      <c r="J1418" t="s">
        <v>8338</v>
      </c>
      <c r="K1418">
        <v>30</v>
      </c>
      <c r="L1418" t="str">
        <f t="shared" si="50"/>
        <v>FlorestaBoyacaSeñal Colombia30</v>
      </c>
      <c r="M1418" t="str">
        <f t="shared" si="51"/>
        <v>FlorestaBoyacaSeñal Colombia</v>
      </c>
      <c r="N1418" t="s">
        <v>2980</v>
      </c>
    </row>
    <row r="1419" spans="1:14" x14ac:dyDescent="0.25">
      <c r="A1419">
        <v>15276</v>
      </c>
      <c r="B1419" t="s">
        <v>1402</v>
      </c>
      <c r="C1419" t="s">
        <v>717</v>
      </c>
      <c r="F1419" t="s">
        <v>8339</v>
      </c>
      <c r="G1419" t="s">
        <v>623</v>
      </c>
      <c r="H1419" t="str">
        <f>INDEX(referencias!$Q$1:$Q$34,MATCH('Registro de Frecuencias TV'!G1419,referencias!$R$1:$R$34,0),1)</f>
        <v>Teveandina</v>
      </c>
      <c r="J1419" t="s">
        <v>8338</v>
      </c>
      <c r="K1419">
        <v>13</v>
      </c>
      <c r="L1419" t="str">
        <f t="shared" si="50"/>
        <v>FlorestaBoyacaTeveandina13</v>
      </c>
      <c r="M1419" t="str">
        <f t="shared" si="51"/>
        <v>FlorestaBoyacaTeveandina</v>
      </c>
      <c r="N1419" t="s">
        <v>2981</v>
      </c>
    </row>
    <row r="1420" spans="1:14" x14ac:dyDescent="0.25">
      <c r="A1420">
        <v>15276</v>
      </c>
      <c r="B1420" t="s">
        <v>1402</v>
      </c>
      <c r="C1420" t="s">
        <v>717</v>
      </c>
      <c r="F1420" t="s">
        <v>8341</v>
      </c>
      <c r="G1420" t="s">
        <v>750</v>
      </c>
      <c r="H1420" t="str">
        <f>INDEX(referencias!$Q$1:$Q$34,MATCH('Registro de Frecuencias TV'!G1420,referencias!$R$1:$R$34,0),1)</f>
        <v>RCN TV S.A.</v>
      </c>
      <c r="J1420" t="s">
        <v>8338</v>
      </c>
      <c r="K1420">
        <v>7</v>
      </c>
      <c r="L1420" t="str">
        <f t="shared" si="50"/>
        <v>FlorestaBoyacaRCN TV S.A.7</v>
      </c>
      <c r="M1420" t="str">
        <f t="shared" si="51"/>
        <v>FlorestaBoyacaRCN TV S.A.</v>
      </c>
      <c r="N1420" t="s">
        <v>2982</v>
      </c>
    </row>
    <row r="1421" spans="1:14" x14ac:dyDescent="0.25">
      <c r="A1421">
        <v>15276</v>
      </c>
      <c r="B1421" t="s">
        <v>1402</v>
      </c>
      <c r="C1421" t="s">
        <v>717</v>
      </c>
      <c r="F1421" t="s">
        <v>8341</v>
      </c>
      <c r="G1421" t="s">
        <v>723</v>
      </c>
      <c r="H1421" t="str">
        <f>INDEX(referencias!$Q$1:$Q$34,MATCH('Registro de Frecuencias TV'!G1421,referencias!$R$1:$R$34,0),1)</f>
        <v>Caracol TV S.A.</v>
      </c>
      <c r="J1421" t="s">
        <v>8338</v>
      </c>
      <c r="K1421">
        <v>5</v>
      </c>
      <c r="L1421" t="str">
        <f t="shared" si="50"/>
        <v>FlorestaBoyacaCaracol TV S.A.5</v>
      </c>
      <c r="M1421" t="str">
        <f t="shared" si="51"/>
        <v>FlorestaBoyacaCaracol TV S.A.</v>
      </c>
      <c r="N1421" t="s">
        <v>2983</v>
      </c>
    </row>
    <row r="1422" spans="1:14" x14ac:dyDescent="0.25">
      <c r="A1422">
        <v>15293</v>
      </c>
      <c r="B1422" t="s">
        <v>1439</v>
      </c>
      <c r="C1422" t="s">
        <v>717</v>
      </c>
      <c r="F1422" t="s">
        <v>8337</v>
      </c>
      <c r="G1422" t="s">
        <v>420</v>
      </c>
      <c r="H1422" t="str">
        <f>INDEX(referencias!$Q$1:$Q$34,MATCH('Registro de Frecuencias TV'!G1422,referencias!$R$1:$R$34,0),1)</f>
        <v>Canal Uno</v>
      </c>
      <c r="J1422" t="s">
        <v>8338</v>
      </c>
      <c r="K1422">
        <v>25</v>
      </c>
      <c r="L1422" t="str">
        <f t="shared" si="50"/>
        <v>GachantiváBoyacaCanal Uno25</v>
      </c>
      <c r="M1422" t="str">
        <f t="shared" si="51"/>
        <v>GachantiváBoyacaCanal Uno</v>
      </c>
      <c r="N1422" t="s">
        <v>2984</v>
      </c>
    </row>
    <row r="1423" spans="1:14" x14ac:dyDescent="0.25">
      <c r="A1423">
        <v>15293</v>
      </c>
      <c r="B1423" t="s">
        <v>1439</v>
      </c>
      <c r="C1423" t="s">
        <v>717</v>
      </c>
      <c r="F1423" t="s">
        <v>8337</v>
      </c>
      <c r="G1423" t="s">
        <v>703</v>
      </c>
      <c r="H1423" t="str">
        <f>INDEX(referencias!$Q$1:$Q$34,MATCH('Registro de Frecuencias TV'!G1423,referencias!$R$1:$R$34,0),1)</f>
        <v>C.Institucional</v>
      </c>
      <c r="J1423" t="s">
        <v>8338</v>
      </c>
      <c r="K1423">
        <v>27</v>
      </c>
      <c r="L1423" t="str">
        <f t="shared" si="50"/>
        <v>GachantiváBoyacaC.Institucional27</v>
      </c>
      <c r="M1423" t="str">
        <f t="shared" si="51"/>
        <v>GachantiváBoyacaC.Institucional</v>
      </c>
      <c r="N1423" t="s">
        <v>2985</v>
      </c>
    </row>
    <row r="1424" spans="1:14" x14ac:dyDescent="0.25">
      <c r="A1424">
        <v>15293</v>
      </c>
      <c r="B1424" t="s">
        <v>1439</v>
      </c>
      <c r="C1424" t="s">
        <v>717</v>
      </c>
      <c r="F1424" t="s">
        <v>8337</v>
      </c>
      <c r="G1424" t="s">
        <v>188</v>
      </c>
      <c r="H1424" t="str">
        <f>INDEX(referencias!$Q$1:$Q$34,MATCH('Registro de Frecuencias TV'!G1424,referencias!$R$1:$R$34,0),1)</f>
        <v>Señal Colombia</v>
      </c>
      <c r="J1424" t="s">
        <v>8338</v>
      </c>
      <c r="K1424">
        <v>4</v>
      </c>
      <c r="L1424" t="str">
        <f t="shared" si="50"/>
        <v>GachantiváBoyacaSeñal Colombia4</v>
      </c>
      <c r="M1424" t="str">
        <f t="shared" si="51"/>
        <v>GachantiváBoyacaSeñal Colombia</v>
      </c>
      <c r="N1424" t="s">
        <v>2986</v>
      </c>
    </row>
    <row r="1425" spans="1:14" x14ac:dyDescent="0.25">
      <c r="A1425">
        <v>15293</v>
      </c>
      <c r="B1425" t="s">
        <v>1439</v>
      </c>
      <c r="C1425" t="s">
        <v>717</v>
      </c>
      <c r="F1425" t="s">
        <v>8339</v>
      </c>
      <c r="G1425" t="s">
        <v>623</v>
      </c>
      <c r="H1425" t="str">
        <f>INDEX(referencias!$Q$1:$Q$34,MATCH('Registro de Frecuencias TV'!G1425,referencias!$R$1:$R$34,0),1)</f>
        <v>Teveandina</v>
      </c>
      <c r="J1425" t="s">
        <v>8338</v>
      </c>
      <c r="K1425">
        <v>21</v>
      </c>
      <c r="L1425" t="str">
        <f t="shared" si="50"/>
        <v>GachantiváBoyacaTeveandina21</v>
      </c>
      <c r="M1425" t="str">
        <f t="shared" si="51"/>
        <v>GachantiváBoyacaTeveandina</v>
      </c>
      <c r="N1425" t="s">
        <v>2987</v>
      </c>
    </row>
    <row r="1426" spans="1:14" x14ac:dyDescent="0.25">
      <c r="A1426">
        <v>15293</v>
      </c>
      <c r="B1426" t="s">
        <v>1439</v>
      </c>
      <c r="C1426" t="s">
        <v>717</v>
      </c>
      <c r="E1426">
        <v>34</v>
      </c>
      <c r="F1426" t="s">
        <v>8341</v>
      </c>
      <c r="G1426" t="s">
        <v>750</v>
      </c>
      <c r="H1426" t="str">
        <f>INDEX(referencias!$Q$1:$Q$34,MATCH('Registro de Frecuencias TV'!G1426,referencias!$R$1:$R$34,0),1)</f>
        <v>RCN TV S.A.</v>
      </c>
      <c r="I1426" t="s">
        <v>8441</v>
      </c>
      <c r="J1426" t="s">
        <v>8338</v>
      </c>
      <c r="K1426">
        <v>34</v>
      </c>
      <c r="L1426" t="str">
        <f t="shared" si="50"/>
        <v>GachantiváBoyacaRCN TV S.A.34</v>
      </c>
      <c r="M1426" t="str">
        <f t="shared" si="51"/>
        <v>GachantiváBoyacaRCN TV S.A.</v>
      </c>
      <c r="N1426" t="s">
        <v>2988</v>
      </c>
    </row>
    <row r="1427" spans="1:14" x14ac:dyDescent="0.25">
      <c r="A1427">
        <v>15293</v>
      </c>
      <c r="B1427" t="s">
        <v>1439</v>
      </c>
      <c r="C1427" t="s">
        <v>717</v>
      </c>
      <c r="E1427">
        <v>36</v>
      </c>
      <c r="F1427" t="s">
        <v>8341</v>
      </c>
      <c r="G1427" t="s">
        <v>723</v>
      </c>
      <c r="H1427" t="str">
        <f>INDEX(referencias!$Q$1:$Q$34,MATCH('Registro de Frecuencias TV'!G1427,referencias!$R$1:$R$34,0),1)</f>
        <v>Caracol TV S.A.</v>
      </c>
      <c r="I1427" t="s">
        <v>8441</v>
      </c>
      <c r="J1427" t="s">
        <v>8338</v>
      </c>
      <c r="K1427">
        <v>36</v>
      </c>
      <c r="L1427" t="str">
        <f t="shared" si="50"/>
        <v>GachantiváBoyacaCaracol TV S.A.36</v>
      </c>
      <c r="M1427" t="str">
        <f t="shared" si="51"/>
        <v>GachantiváBoyacaCaracol TV S.A.</v>
      </c>
      <c r="N1427" t="s">
        <v>2989</v>
      </c>
    </row>
    <row r="1428" spans="1:14" x14ac:dyDescent="0.25">
      <c r="A1428">
        <v>15296</v>
      </c>
      <c r="B1428" t="s">
        <v>1454</v>
      </c>
      <c r="C1428" t="s">
        <v>717</v>
      </c>
      <c r="E1428">
        <v>11</v>
      </c>
      <c r="F1428" t="s">
        <v>8337</v>
      </c>
      <c r="G1428" t="s">
        <v>420</v>
      </c>
      <c r="H1428" t="str">
        <f>INDEX(referencias!$Q$1:$Q$34,MATCH('Registro de Frecuencias TV'!G1428,referencias!$R$1:$R$34,0),1)</f>
        <v>Canal Uno</v>
      </c>
      <c r="I1428" t="s">
        <v>8437</v>
      </c>
      <c r="J1428" t="s">
        <v>8338</v>
      </c>
      <c r="K1428">
        <v>11</v>
      </c>
      <c r="L1428" t="str">
        <f t="shared" si="50"/>
        <v>GamezaBoyacaCanal Uno11</v>
      </c>
      <c r="M1428" t="str">
        <f t="shared" si="51"/>
        <v>GamezaBoyacaCanal Uno</v>
      </c>
      <c r="N1428" t="s">
        <v>2990</v>
      </c>
    </row>
    <row r="1429" spans="1:14" x14ac:dyDescent="0.25">
      <c r="A1429">
        <v>15296</v>
      </c>
      <c r="B1429" t="s">
        <v>1454</v>
      </c>
      <c r="C1429" t="s">
        <v>717</v>
      </c>
      <c r="E1429">
        <v>9</v>
      </c>
      <c r="F1429" t="s">
        <v>8337</v>
      </c>
      <c r="G1429" t="s">
        <v>703</v>
      </c>
      <c r="H1429" t="str">
        <f>INDEX(referencias!$Q$1:$Q$34,MATCH('Registro de Frecuencias TV'!G1429,referencias!$R$1:$R$34,0),1)</f>
        <v>C.Institucional</v>
      </c>
      <c r="I1429" t="s">
        <v>8437</v>
      </c>
      <c r="J1429" t="s">
        <v>8338</v>
      </c>
      <c r="K1429">
        <v>9</v>
      </c>
      <c r="L1429" t="str">
        <f t="shared" si="50"/>
        <v>GamezaBoyacaC.Institucional9</v>
      </c>
      <c r="M1429" t="str">
        <f t="shared" si="51"/>
        <v>GamezaBoyacaC.Institucional</v>
      </c>
      <c r="N1429" t="s">
        <v>2991</v>
      </c>
    </row>
    <row r="1430" spans="1:14" x14ac:dyDescent="0.25">
      <c r="A1430">
        <v>15296</v>
      </c>
      <c r="B1430" t="s">
        <v>1454</v>
      </c>
      <c r="C1430" t="s">
        <v>717</v>
      </c>
      <c r="E1430">
        <v>30</v>
      </c>
      <c r="F1430" t="s">
        <v>8337</v>
      </c>
      <c r="G1430" t="s">
        <v>188</v>
      </c>
      <c r="H1430" t="str">
        <f>INDEX(referencias!$Q$1:$Q$34,MATCH('Registro de Frecuencias TV'!G1430,referencias!$R$1:$R$34,0),1)</f>
        <v>Señal Colombia</v>
      </c>
      <c r="I1430" t="s">
        <v>8437</v>
      </c>
      <c r="J1430" t="s">
        <v>8338</v>
      </c>
      <c r="K1430">
        <v>30</v>
      </c>
      <c r="L1430" t="str">
        <f t="shared" si="50"/>
        <v>GamezaBoyacaSeñal Colombia30</v>
      </c>
      <c r="M1430" t="str">
        <f t="shared" si="51"/>
        <v>GamezaBoyacaSeñal Colombia</v>
      </c>
      <c r="N1430" t="s">
        <v>2992</v>
      </c>
    </row>
    <row r="1431" spans="1:14" x14ac:dyDescent="0.25">
      <c r="A1431">
        <v>15296</v>
      </c>
      <c r="B1431" t="s">
        <v>1454</v>
      </c>
      <c r="C1431" t="s">
        <v>717</v>
      </c>
      <c r="F1431" t="s">
        <v>8339</v>
      </c>
      <c r="G1431" t="s">
        <v>623</v>
      </c>
      <c r="H1431" t="str">
        <f>INDEX(referencias!$Q$1:$Q$34,MATCH('Registro de Frecuencias TV'!G1431,referencias!$R$1:$R$34,0),1)</f>
        <v>Teveandina</v>
      </c>
      <c r="J1431" t="s">
        <v>8338</v>
      </c>
      <c r="K1431">
        <v>13</v>
      </c>
      <c r="L1431" t="str">
        <f t="shared" si="50"/>
        <v>GamezaBoyacaTeveandina13</v>
      </c>
      <c r="M1431" t="str">
        <f t="shared" si="51"/>
        <v>GamezaBoyacaTeveandina</v>
      </c>
      <c r="N1431" t="s">
        <v>2993</v>
      </c>
    </row>
    <row r="1432" spans="1:14" x14ac:dyDescent="0.25">
      <c r="A1432">
        <v>15296</v>
      </c>
      <c r="B1432" t="s">
        <v>1454</v>
      </c>
      <c r="C1432" t="s">
        <v>717</v>
      </c>
      <c r="E1432">
        <v>7</v>
      </c>
      <c r="F1432" t="s">
        <v>8341</v>
      </c>
      <c r="G1432" t="s">
        <v>750</v>
      </c>
      <c r="H1432" t="str">
        <f>INDEX(referencias!$Q$1:$Q$34,MATCH('Registro de Frecuencias TV'!G1432,referencias!$R$1:$R$34,0),1)</f>
        <v>RCN TV S.A.</v>
      </c>
      <c r="I1432" t="s">
        <v>8438</v>
      </c>
      <c r="J1432" t="s">
        <v>8338</v>
      </c>
      <c r="K1432">
        <v>7</v>
      </c>
      <c r="L1432" t="str">
        <f t="shared" si="50"/>
        <v>GamezaBoyacaRCN TV S.A.7</v>
      </c>
      <c r="M1432" t="str">
        <f t="shared" si="51"/>
        <v>GamezaBoyacaRCN TV S.A.</v>
      </c>
      <c r="N1432" t="s">
        <v>2994</v>
      </c>
    </row>
    <row r="1433" spans="1:14" x14ac:dyDescent="0.25">
      <c r="A1433">
        <v>15296</v>
      </c>
      <c r="B1433" t="s">
        <v>1454</v>
      </c>
      <c r="C1433" t="s">
        <v>717</v>
      </c>
      <c r="E1433">
        <v>5</v>
      </c>
      <c r="F1433" t="s">
        <v>8341</v>
      </c>
      <c r="G1433" t="s">
        <v>723</v>
      </c>
      <c r="H1433" t="str">
        <f>INDEX(referencias!$Q$1:$Q$34,MATCH('Registro de Frecuencias TV'!G1433,referencias!$R$1:$R$34,0),1)</f>
        <v>Caracol TV S.A.</v>
      </c>
      <c r="I1433" t="s">
        <v>8438</v>
      </c>
      <c r="J1433" t="s">
        <v>8338</v>
      </c>
      <c r="K1433">
        <v>5</v>
      </c>
      <c r="L1433" t="str">
        <f t="shared" si="50"/>
        <v>GamezaBoyacaCaracol TV S.A.5</v>
      </c>
      <c r="M1433" t="str">
        <f t="shared" si="51"/>
        <v>GamezaBoyacaCaracol TV S.A.</v>
      </c>
      <c r="N1433" t="s">
        <v>2995</v>
      </c>
    </row>
    <row r="1434" spans="1:14" x14ac:dyDescent="0.25">
      <c r="A1434">
        <v>15299</v>
      </c>
      <c r="B1434" t="s">
        <v>1456</v>
      </c>
      <c r="C1434" t="s">
        <v>717</v>
      </c>
      <c r="E1434">
        <v>6</v>
      </c>
      <c r="F1434" t="s">
        <v>8337</v>
      </c>
      <c r="G1434" t="s">
        <v>420</v>
      </c>
      <c r="H1434" t="str">
        <f>INDEX(referencias!$Q$1:$Q$34,MATCH('Registro de Frecuencias TV'!G1434,referencias!$R$1:$R$34,0),1)</f>
        <v>Canal Uno</v>
      </c>
      <c r="I1434" t="s">
        <v>294</v>
      </c>
      <c r="J1434" t="s">
        <v>8338</v>
      </c>
      <c r="K1434">
        <v>6</v>
      </c>
      <c r="L1434" t="str">
        <f t="shared" si="50"/>
        <v>GaragoaBoyacaCanal Uno6</v>
      </c>
      <c r="M1434" t="str">
        <f t="shared" si="51"/>
        <v>GaragoaBoyacaCanal Uno</v>
      </c>
      <c r="N1434" t="s">
        <v>2996</v>
      </c>
    </row>
    <row r="1435" spans="1:14" x14ac:dyDescent="0.25">
      <c r="A1435">
        <v>15299</v>
      </c>
      <c r="B1435" t="s">
        <v>1456</v>
      </c>
      <c r="C1435" t="s">
        <v>717</v>
      </c>
      <c r="E1435">
        <v>3</v>
      </c>
      <c r="F1435" t="s">
        <v>8337</v>
      </c>
      <c r="G1435" t="s">
        <v>703</v>
      </c>
      <c r="H1435" t="str">
        <f>INDEX(referencias!$Q$1:$Q$34,MATCH('Registro de Frecuencias TV'!G1435,referencias!$R$1:$R$34,0),1)</f>
        <v>C.Institucional</v>
      </c>
      <c r="I1435" t="s">
        <v>294</v>
      </c>
      <c r="J1435" t="s">
        <v>8338</v>
      </c>
      <c r="K1435">
        <v>3</v>
      </c>
      <c r="L1435" t="str">
        <f t="shared" si="50"/>
        <v>GaragoaBoyacaC.Institucional3</v>
      </c>
      <c r="M1435" t="str">
        <f t="shared" si="51"/>
        <v>GaragoaBoyacaC.Institucional</v>
      </c>
      <c r="N1435" t="s">
        <v>2997</v>
      </c>
    </row>
    <row r="1436" spans="1:14" x14ac:dyDescent="0.25">
      <c r="A1436">
        <v>15299</v>
      </c>
      <c r="B1436" t="s">
        <v>1456</v>
      </c>
      <c r="C1436" t="s">
        <v>717</v>
      </c>
      <c r="E1436">
        <v>22</v>
      </c>
      <c r="F1436" t="s">
        <v>8337</v>
      </c>
      <c r="G1436" t="s">
        <v>188</v>
      </c>
      <c r="H1436" t="str">
        <f>INDEX(referencias!$Q$1:$Q$34,MATCH('Registro de Frecuencias TV'!G1436,referencias!$R$1:$R$34,0),1)</f>
        <v>Señal Colombia</v>
      </c>
      <c r="I1436" t="s">
        <v>294</v>
      </c>
      <c r="J1436" t="s">
        <v>8338</v>
      </c>
      <c r="K1436">
        <v>22</v>
      </c>
      <c r="L1436" t="str">
        <f t="shared" si="50"/>
        <v>GaragoaBoyacaSeñal Colombia22</v>
      </c>
      <c r="M1436" t="str">
        <f t="shared" si="51"/>
        <v>GaragoaBoyacaSeñal Colombia</v>
      </c>
      <c r="N1436" t="s">
        <v>2998</v>
      </c>
    </row>
    <row r="1437" spans="1:14" x14ac:dyDescent="0.25">
      <c r="A1437">
        <v>15299</v>
      </c>
      <c r="B1437" t="s">
        <v>1456</v>
      </c>
      <c r="C1437" t="s">
        <v>717</v>
      </c>
      <c r="F1437" t="s">
        <v>8339</v>
      </c>
      <c r="G1437" t="s">
        <v>623</v>
      </c>
      <c r="H1437" t="str">
        <f>INDEX(referencias!$Q$1:$Q$34,MATCH('Registro de Frecuencias TV'!G1437,referencias!$R$1:$R$34,0),1)</f>
        <v>Teveandina</v>
      </c>
      <c r="J1437" t="s">
        <v>8338</v>
      </c>
      <c r="K1437">
        <v>31</v>
      </c>
      <c r="L1437" t="str">
        <f t="shared" si="50"/>
        <v>GaragoaBoyacaTeveandina31</v>
      </c>
      <c r="M1437" t="str">
        <f t="shared" si="51"/>
        <v>GaragoaBoyacaTeveandina</v>
      </c>
      <c r="N1437" t="s">
        <v>2999</v>
      </c>
    </row>
    <row r="1438" spans="1:14" x14ac:dyDescent="0.25">
      <c r="A1438">
        <v>15299</v>
      </c>
      <c r="B1438" t="s">
        <v>1456</v>
      </c>
      <c r="C1438" t="s">
        <v>717</v>
      </c>
      <c r="E1438">
        <v>27</v>
      </c>
      <c r="F1438" t="s">
        <v>8341</v>
      </c>
      <c r="G1438" t="s">
        <v>750</v>
      </c>
      <c r="H1438" t="str">
        <f>INDEX(referencias!$Q$1:$Q$34,MATCH('Registro de Frecuencias TV'!G1438,referencias!$R$1:$R$34,0),1)</f>
        <v>RCN TV S.A.</v>
      </c>
      <c r="I1438" t="s">
        <v>8442</v>
      </c>
      <c r="J1438" t="s">
        <v>8338</v>
      </c>
      <c r="K1438">
        <v>27</v>
      </c>
      <c r="L1438" t="str">
        <f t="shared" si="50"/>
        <v>GaragoaBoyacaRCN TV S.A.27</v>
      </c>
      <c r="M1438" t="str">
        <f t="shared" si="51"/>
        <v>GaragoaBoyacaRCN TV S.A.</v>
      </c>
      <c r="N1438" t="s">
        <v>3000</v>
      </c>
    </row>
    <row r="1439" spans="1:14" x14ac:dyDescent="0.25">
      <c r="A1439">
        <v>15299</v>
      </c>
      <c r="B1439" t="s">
        <v>1456</v>
      </c>
      <c r="C1439" t="s">
        <v>717</v>
      </c>
      <c r="E1439">
        <v>29</v>
      </c>
      <c r="F1439" t="s">
        <v>8341</v>
      </c>
      <c r="G1439" t="s">
        <v>723</v>
      </c>
      <c r="H1439" t="str">
        <f>INDEX(referencias!$Q$1:$Q$34,MATCH('Registro de Frecuencias TV'!G1439,referencias!$R$1:$R$34,0),1)</f>
        <v>Caracol TV S.A.</v>
      </c>
      <c r="I1439" t="s">
        <v>8442</v>
      </c>
      <c r="J1439" t="s">
        <v>8338</v>
      </c>
      <c r="K1439">
        <v>29</v>
      </c>
      <c r="L1439" t="str">
        <f t="shared" si="50"/>
        <v>GaragoaBoyacaCaracol TV S.A.29</v>
      </c>
      <c r="M1439" t="str">
        <f t="shared" si="51"/>
        <v>GaragoaBoyacaCaracol TV S.A.</v>
      </c>
      <c r="N1439" t="s">
        <v>3001</v>
      </c>
    </row>
    <row r="1440" spans="1:14" x14ac:dyDescent="0.25">
      <c r="A1440">
        <v>15317</v>
      </c>
      <c r="B1440" t="s">
        <v>1481</v>
      </c>
      <c r="C1440" t="s">
        <v>717</v>
      </c>
      <c r="E1440">
        <v>2</v>
      </c>
      <c r="F1440" t="s">
        <v>8337</v>
      </c>
      <c r="G1440" t="s">
        <v>420</v>
      </c>
      <c r="H1440" t="str">
        <f>INDEX(referencias!$Q$1:$Q$34,MATCH('Registro de Frecuencias TV'!G1440,referencias!$R$1:$R$34,0),1)</f>
        <v>Canal Uno</v>
      </c>
      <c r="I1440" t="s">
        <v>261</v>
      </c>
      <c r="J1440" t="s">
        <v>8338</v>
      </c>
      <c r="K1440">
        <v>2</v>
      </c>
      <c r="L1440" t="str">
        <f t="shared" si="50"/>
        <v>GuacamayasBoyacaCanal Uno2</v>
      </c>
      <c r="M1440" t="str">
        <f t="shared" si="51"/>
        <v>GuacamayasBoyacaCanal Uno</v>
      </c>
      <c r="N1440" t="s">
        <v>3002</v>
      </c>
    </row>
    <row r="1441" spans="1:14" x14ac:dyDescent="0.25">
      <c r="A1441">
        <v>15317</v>
      </c>
      <c r="B1441" t="s">
        <v>1481</v>
      </c>
      <c r="C1441" t="s">
        <v>717</v>
      </c>
      <c r="E1441">
        <v>4</v>
      </c>
      <c r="F1441" t="s">
        <v>8337</v>
      </c>
      <c r="G1441" t="s">
        <v>703</v>
      </c>
      <c r="H1441" t="str">
        <f>INDEX(referencias!$Q$1:$Q$34,MATCH('Registro de Frecuencias TV'!G1441,referencias!$R$1:$R$34,0),1)</f>
        <v>C.Institucional</v>
      </c>
      <c r="I1441" t="s">
        <v>261</v>
      </c>
      <c r="J1441" t="s">
        <v>8338</v>
      </c>
      <c r="K1441">
        <v>4</v>
      </c>
      <c r="L1441" t="str">
        <f t="shared" si="50"/>
        <v>GuacamayasBoyacaC.Institucional4</v>
      </c>
      <c r="M1441" t="str">
        <f t="shared" si="51"/>
        <v>GuacamayasBoyacaC.Institucional</v>
      </c>
      <c r="N1441" t="s">
        <v>3003</v>
      </c>
    </row>
    <row r="1442" spans="1:14" x14ac:dyDescent="0.25">
      <c r="A1442">
        <v>15317</v>
      </c>
      <c r="B1442" t="s">
        <v>1481</v>
      </c>
      <c r="C1442" t="s">
        <v>717</v>
      </c>
      <c r="E1442">
        <v>5</v>
      </c>
      <c r="F1442" t="s">
        <v>8337</v>
      </c>
      <c r="G1442" t="s">
        <v>188</v>
      </c>
      <c r="H1442" t="str">
        <f>INDEX(referencias!$Q$1:$Q$34,MATCH('Registro de Frecuencias TV'!G1442,referencias!$R$1:$R$34,0),1)</f>
        <v>Señal Colombia</v>
      </c>
      <c r="I1442" t="s">
        <v>261</v>
      </c>
      <c r="J1442" t="s">
        <v>8338</v>
      </c>
      <c r="K1442">
        <v>5</v>
      </c>
      <c r="L1442" t="str">
        <f t="shared" si="50"/>
        <v>GuacamayasBoyacaSeñal Colombia5</v>
      </c>
      <c r="M1442" t="str">
        <f t="shared" si="51"/>
        <v>GuacamayasBoyacaSeñal Colombia</v>
      </c>
      <c r="N1442" t="s">
        <v>3004</v>
      </c>
    </row>
    <row r="1443" spans="1:14" x14ac:dyDescent="0.25">
      <c r="A1443">
        <v>15317</v>
      </c>
      <c r="B1443" t="s">
        <v>1481</v>
      </c>
      <c r="C1443" t="s">
        <v>717</v>
      </c>
      <c r="F1443" t="s">
        <v>8339</v>
      </c>
      <c r="G1443" t="s">
        <v>623</v>
      </c>
      <c r="H1443" t="str">
        <f>INDEX(referencias!$Q$1:$Q$34,MATCH('Registro de Frecuencias TV'!G1443,referencias!$R$1:$R$34,0),1)</f>
        <v>Teveandina</v>
      </c>
      <c r="J1443" t="s">
        <v>8338</v>
      </c>
      <c r="K1443">
        <v>27</v>
      </c>
      <c r="L1443" t="str">
        <f t="shared" si="50"/>
        <v>GuacamayasBoyacaTeveandina27</v>
      </c>
      <c r="M1443" t="str">
        <f t="shared" si="51"/>
        <v>GuacamayasBoyacaTeveandina</v>
      </c>
      <c r="N1443" t="s">
        <v>3005</v>
      </c>
    </row>
    <row r="1444" spans="1:14" x14ac:dyDescent="0.25">
      <c r="A1444">
        <v>15317</v>
      </c>
      <c r="B1444" t="s">
        <v>1481</v>
      </c>
      <c r="C1444" t="s">
        <v>717</v>
      </c>
      <c r="F1444" t="s">
        <v>8341</v>
      </c>
      <c r="G1444" t="s">
        <v>750</v>
      </c>
      <c r="H1444" t="str">
        <f>INDEX(referencias!$Q$1:$Q$34,MATCH('Registro de Frecuencias TV'!G1444,referencias!$R$1:$R$34,0),1)</f>
        <v>RCN TV S.A.</v>
      </c>
      <c r="J1444" t="s">
        <v>8338</v>
      </c>
      <c r="K1444">
        <v>23</v>
      </c>
      <c r="L1444" t="str">
        <f t="shared" si="50"/>
        <v>GuacamayasBoyacaRCN TV S.A.23</v>
      </c>
      <c r="M1444" t="str">
        <f t="shared" si="51"/>
        <v>GuacamayasBoyacaRCN TV S.A.</v>
      </c>
      <c r="N1444" t="s">
        <v>3006</v>
      </c>
    </row>
    <row r="1445" spans="1:14" x14ac:dyDescent="0.25">
      <c r="A1445">
        <v>15317</v>
      </c>
      <c r="B1445" t="s">
        <v>1481</v>
      </c>
      <c r="C1445" t="s">
        <v>717</v>
      </c>
      <c r="F1445" t="s">
        <v>8341</v>
      </c>
      <c r="G1445" t="s">
        <v>723</v>
      </c>
      <c r="H1445" t="str">
        <f>INDEX(referencias!$Q$1:$Q$34,MATCH('Registro de Frecuencias TV'!G1445,referencias!$R$1:$R$34,0),1)</f>
        <v>Caracol TV S.A.</v>
      </c>
      <c r="J1445" t="s">
        <v>8338</v>
      </c>
      <c r="K1445">
        <v>25</v>
      </c>
      <c r="L1445" t="str">
        <f t="shared" si="50"/>
        <v>GuacamayasBoyacaCaracol TV S.A.25</v>
      </c>
      <c r="M1445" t="str">
        <f t="shared" si="51"/>
        <v>GuacamayasBoyacaCaracol TV S.A.</v>
      </c>
      <c r="N1445" t="s">
        <v>3007</v>
      </c>
    </row>
    <row r="1446" spans="1:14" x14ac:dyDescent="0.25">
      <c r="A1446">
        <v>15322</v>
      </c>
      <c r="B1446" t="s">
        <v>1520</v>
      </c>
      <c r="C1446" t="s">
        <v>717</v>
      </c>
      <c r="E1446">
        <v>4</v>
      </c>
      <c r="F1446" t="s">
        <v>8337</v>
      </c>
      <c r="G1446" t="s">
        <v>420</v>
      </c>
      <c r="H1446" t="str">
        <f>INDEX(referencias!$Q$1:$Q$34,MATCH('Registro de Frecuencias TV'!G1446,referencias!$R$1:$R$34,0),1)</f>
        <v>Canal Uno</v>
      </c>
      <c r="I1446" t="s">
        <v>279</v>
      </c>
      <c r="J1446" t="s">
        <v>8338</v>
      </c>
      <c r="K1446">
        <v>4</v>
      </c>
      <c r="L1446" t="str">
        <f t="shared" si="50"/>
        <v>GuatequeBoyacaCanal Uno4</v>
      </c>
      <c r="M1446" t="str">
        <f t="shared" si="51"/>
        <v>GuatequeBoyacaCanal Uno</v>
      </c>
      <c r="N1446" t="s">
        <v>3008</v>
      </c>
    </row>
    <row r="1447" spans="1:14" x14ac:dyDescent="0.25">
      <c r="A1447">
        <v>15322</v>
      </c>
      <c r="B1447" t="s">
        <v>1520</v>
      </c>
      <c r="C1447" t="s">
        <v>717</v>
      </c>
      <c r="E1447">
        <v>5</v>
      </c>
      <c r="F1447" t="s">
        <v>8337</v>
      </c>
      <c r="G1447" t="s">
        <v>703</v>
      </c>
      <c r="H1447" t="str">
        <f>INDEX(referencias!$Q$1:$Q$34,MATCH('Registro de Frecuencias TV'!G1447,referencias!$R$1:$R$34,0),1)</f>
        <v>C.Institucional</v>
      </c>
      <c r="I1447" t="s">
        <v>279</v>
      </c>
      <c r="J1447" t="s">
        <v>8338</v>
      </c>
      <c r="K1447">
        <v>5</v>
      </c>
      <c r="L1447" t="str">
        <f t="shared" si="50"/>
        <v>GuatequeBoyacaC.Institucional5</v>
      </c>
      <c r="M1447" t="str">
        <f t="shared" si="51"/>
        <v>GuatequeBoyacaC.Institucional</v>
      </c>
      <c r="N1447" t="s">
        <v>3009</v>
      </c>
    </row>
    <row r="1448" spans="1:14" x14ac:dyDescent="0.25">
      <c r="A1448">
        <v>15322</v>
      </c>
      <c r="B1448" t="s">
        <v>1520</v>
      </c>
      <c r="C1448" t="s">
        <v>717</v>
      </c>
      <c r="E1448">
        <v>21</v>
      </c>
      <c r="F1448" t="s">
        <v>8337</v>
      </c>
      <c r="G1448" t="s">
        <v>188</v>
      </c>
      <c r="H1448" t="str">
        <f>INDEX(referencias!$Q$1:$Q$34,MATCH('Registro de Frecuencias TV'!G1448,referencias!$R$1:$R$34,0),1)</f>
        <v>Señal Colombia</v>
      </c>
      <c r="I1448" t="s">
        <v>279</v>
      </c>
      <c r="J1448" t="s">
        <v>8338</v>
      </c>
      <c r="K1448">
        <v>21</v>
      </c>
      <c r="L1448" t="str">
        <f t="shared" si="50"/>
        <v>GuatequeBoyacaSeñal Colombia21</v>
      </c>
      <c r="M1448" t="str">
        <f t="shared" si="51"/>
        <v>GuatequeBoyacaSeñal Colombia</v>
      </c>
      <c r="N1448" t="s">
        <v>3010</v>
      </c>
    </row>
    <row r="1449" spans="1:14" x14ac:dyDescent="0.25">
      <c r="A1449">
        <v>15322</v>
      </c>
      <c r="B1449" t="s">
        <v>1520</v>
      </c>
      <c r="C1449" t="s">
        <v>717</v>
      </c>
      <c r="F1449" t="s">
        <v>8339</v>
      </c>
      <c r="G1449" t="s">
        <v>623</v>
      </c>
      <c r="H1449" t="str">
        <f>INDEX(referencias!$Q$1:$Q$34,MATCH('Registro de Frecuencias TV'!G1449,referencias!$R$1:$R$34,0),1)</f>
        <v>Teveandina</v>
      </c>
      <c r="J1449" t="s">
        <v>8338</v>
      </c>
      <c r="K1449">
        <v>25</v>
      </c>
      <c r="L1449" t="str">
        <f t="shared" si="50"/>
        <v>GuatequeBoyacaTeveandina25</v>
      </c>
      <c r="M1449" t="str">
        <f t="shared" si="51"/>
        <v>GuatequeBoyacaTeveandina</v>
      </c>
      <c r="N1449" t="s">
        <v>3011</v>
      </c>
    </row>
    <row r="1450" spans="1:14" x14ac:dyDescent="0.25">
      <c r="A1450">
        <v>15322</v>
      </c>
      <c r="B1450" t="s">
        <v>1520</v>
      </c>
      <c r="C1450" t="s">
        <v>717</v>
      </c>
      <c r="E1450">
        <v>27</v>
      </c>
      <c r="F1450" t="s">
        <v>8341</v>
      </c>
      <c r="G1450" t="s">
        <v>750</v>
      </c>
      <c r="H1450" t="str">
        <f>INDEX(referencias!$Q$1:$Q$34,MATCH('Registro de Frecuencias TV'!G1450,referencias!$R$1:$R$34,0),1)</f>
        <v>RCN TV S.A.</v>
      </c>
      <c r="I1450" t="s">
        <v>8442</v>
      </c>
      <c r="J1450" t="s">
        <v>8338</v>
      </c>
      <c r="K1450">
        <v>27</v>
      </c>
      <c r="L1450" t="str">
        <f t="shared" si="50"/>
        <v>GuatequeBoyacaRCN TV S.A.27</v>
      </c>
      <c r="M1450" t="str">
        <f t="shared" si="51"/>
        <v>GuatequeBoyacaRCN TV S.A.</v>
      </c>
      <c r="N1450" t="s">
        <v>3012</v>
      </c>
    </row>
    <row r="1451" spans="1:14" x14ac:dyDescent="0.25">
      <c r="A1451">
        <v>15322</v>
      </c>
      <c r="B1451" t="s">
        <v>1520</v>
      </c>
      <c r="C1451" t="s">
        <v>717</v>
      </c>
      <c r="E1451">
        <v>29</v>
      </c>
      <c r="F1451" t="s">
        <v>8341</v>
      </c>
      <c r="G1451" t="s">
        <v>723</v>
      </c>
      <c r="H1451" t="str">
        <f>INDEX(referencias!$Q$1:$Q$34,MATCH('Registro de Frecuencias TV'!G1451,referencias!$R$1:$R$34,0),1)</f>
        <v>Caracol TV S.A.</v>
      </c>
      <c r="I1451" t="s">
        <v>8442</v>
      </c>
      <c r="J1451" t="s">
        <v>8338</v>
      </c>
      <c r="K1451">
        <v>29</v>
      </c>
      <c r="L1451" t="str">
        <f t="shared" si="50"/>
        <v>GuatequeBoyacaCaracol TV S.A.29</v>
      </c>
      <c r="M1451" t="str">
        <f t="shared" si="51"/>
        <v>GuatequeBoyacaCaracol TV S.A.</v>
      </c>
      <c r="N1451" t="s">
        <v>3013</v>
      </c>
    </row>
    <row r="1452" spans="1:14" x14ac:dyDescent="0.25">
      <c r="A1452">
        <v>15325</v>
      </c>
      <c r="B1452" t="s">
        <v>1529</v>
      </c>
      <c r="C1452" t="s">
        <v>717</v>
      </c>
      <c r="F1452" t="s">
        <v>8337</v>
      </c>
      <c r="G1452" t="s">
        <v>420</v>
      </c>
      <c r="H1452" t="str">
        <f>INDEX(referencias!$Q$1:$Q$34,MATCH('Registro de Frecuencias TV'!G1452,referencias!$R$1:$R$34,0),1)</f>
        <v>Canal Uno</v>
      </c>
      <c r="J1452" t="s">
        <v>8338</v>
      </c>
      <c r="K1452">
        <v>7</v>
      </c>
      <c r="L1452" t="str">
        <f t="shared" si="50"/>
        <v>GuayatáBoyacaCanal Uno7</v>
      </c>
      <c r="M1452" t="str">
        <f t="shared" si="51"/>
        <v>GuayatáBoyacaCanal Uno</v>
      </c>
      <c r="N1452" t="s">
        <v>3014</v>
      </c>
    </row>
    <row r="1453" spans="1:14" x14ac:dyDescent="0.25">
      <c r="A1453">
        <v>15325</v>
      </c>
      <c r="B1453" t="s">
        <v>1529</v>
      </c>
      <c r="C1453" t="s">
        <v>717</v>
      </c>
      <c r="F1453" t="s">
        <v>8337</v>
      </c>
      <c r="G1453" t="s">
        <v>703</v>
      </c>
      <c r="H1453" t="str">
        <f>INDEX(referencias!$Q$1:$Q$34,MATCH('Registro de Frecuencias TV'!G1453,referencias!$R$1:$R$34,0),1)</f>
        <v>C.Institucional</v>
      </c>
      <c r="J1453" t="s">
        <v>8338</v>
      </c>
      <c r="K1453">
        <v>9</v>
      </c>
      <c r="L1453" t="str">
        <f t="shared" si="50"/>
        <v>GuayatáBoyacaC.Institucional9</v>
      </c>
      <c r="M1453" t="str">
        <f t="shared" si="51"/>
        <v>GuayatáBoyacaC.Institucional</v>
      </c>
      <c r="N1453" t="s">
        <v>3015</v>
      </c>
    </row>
    <row r="1454" spans="1:14" x14ac:dyDescent="0.25">
      <c r="A1454">
        <v>15325</v>
      </c>
      <c r="B1454" t="s">
        <v>1529</v>
      </c>
      <c r="C1454" t="s">
        <v>717</v>
      </c>
      <c r="F1454" t="s">
        <v>8337</v>
      </c>
      <c r="G1454" t="s">
        <v>188</v>
      </c>
      <c r="H1454" t="str">
        <f>INDEX(referencias!$Q$1:$Q$34,MATCH('Registro de Frecuencias TV'!G1454,referencias!$R$1:$R$34,0),1)</f>
        <v>Señal Colombia</v>
      </c>
      <c r="J1454" t="s">
        <v>8338</v>
      </c>
      <c r="K1454">
        <v>3</v>
      </c>
      <c r="L1454" t="str">
        <f t="shared" si="50"/>
        <v>GuayatáBoyacaSeñal Colombia3</v>
      </c>
      <c r="M1454" t="str">
        <f t="shared" si="51"/>
        <v>GuayatáBoyacaSeñal Colombia</v>
      </c>
      <c r="N1454" t="s">
        <v>3016</v>
      </c>
    </row>
    <row r="1455" spans="1:14" x14ac:dyDescent="0.25">
      <c r="A1455">
        <v>15325</v>
      </c>
      <c r="B1455" t="s">
        <v>1529</v>
      </c>
      <c r="C1455" t="s">
        <v>717</v>
      </c>
      <c r="F1455" t="s">
        <v>8339</v>
      </c>
      <c r="G1455" t="s">
        <v>623</v>
      </c>
      <c r="H1455" t="str">
        <f>INDEX(referencias!$Q$1:$Q$34,MATCH('Registro de Frecuencias TV'!G1455,referencias!$R$1:$R$34,0),1)</f>
        <v>Teveandina</v>
      </c>
      <c r="J1455" t="s">
        <v>8338</v>
      </c>
      <c r="K1455">
        <v>43</v>
      </c>
      <c r="L1455" t="str">
        <f t="shared" si="50"/>
        <v>GuayatáBoyacaTeveandina43</v>
      </c>
      <c r="M1455" t="str">
        <f t="shared" si="51"/>
        <v>GuayatáBoyacaTeveandina</v>
      </c>
      <c r="N1455" t="s">
        <v>3017</v>
      </c>
    </row>
    <row r="1456" spans="1:14" x14ac:dyDescent="0.25">
      <c r="A1456">
        <v>15325</v>
      </c>
      <c r="B1456" t="s">
        <v>1529</v>
      </c>
      <c r="C1456" t="s">
        <v>717</v>
      </c>
      <c r="E1456">
        <v>27</v>
      </c>
      <c r="F1456" t="s">
        <v>8341</v>
      </c>
      <c r="G1456" t="s">
        <v>750</v>
      </c>
      <c r="H1456" t="str">
        <f>INDEX(referencias!$Q$1:$Q$34,MATCH('Registro de Frecuencias TV'!G1456,referencias!$R$1:$R$34,0),1)</f>
        <v>RCN TV S.A.</v>
      </c>
      <c r="I1456" t="s">
        <v>8442</v>
      </c>
      <c r="J1456" t="s">
        <v>8338</v>
      </c>
      <c r="K1456">
        <v>27</v>
      </c>
      <c r="L1456" t="str">
        <f t="shared" si="50"/>
        <v>GuayatáBoyacaRCN TV S.A.27</v>
      </c>
      <c r="M1456" t="str">
        <f t="shared" si="51"/>
        <v>GuayatáBoyacaRCN TV S.A.</v>
      </c>
      <c r="N1456" t="s">
        <v>3018</v>
      </c>
    </row>
    <row r="1457" spans="1:14" x14ac:dyDescent="0.25">
      <c r="A1457">
        <v>15325</v>
      </c>
      <c r="B1457" t="s">
        <v>1529</v>
      </c>
      <c r="C1457" t="s">
        <v>717</v>
      </c>
      <c r="E1457">
        <v>29</v>
      </c>
      <c r="F1457" t="s">
        <v>8341</v>
      </c>
      <c r="G1457" t="s">
        <v>723</v>
      </c>
      <c r="H1457" t="str">
        <f>INDEX(referencias!$Q$1:$Q$34,MATCH('Registro de Frecuencias TV'!G1457,referencias!$R$1:$R$34,0),1)</f>
        <v>Caracol TV S.A.</v>
      </c>
      <c r="I1457" t="s">
        <v>8442</v>
      </c>
      <c r="J1457" t="s">
        <v>8338</v>
      </c>
      <c r="K1457">
        <v>29</v>
      </c>
      <c r="L1457" t="str">
        <f t="shared" si="50"/>
        <v>GuayatáBoyacaCaracol TV S.A.29</v>
      </c>
      <c r="M1457" t="str">
        <f t="shared" si="51"/>
        <v>GuayatáBoyacaCaracol TV S.A.</v>
      </c>
      <c r="N1457" t="s">
        <v>3019</v>
      </c>
    </row>
    <row r="1458" spans="1:14" x14ac:dyDescent="0.25">
      <c r="A1458">
        <v>15332</v>
      </c>
      <c r="B1458" t="s">
        <v>1533</v>
      </c>
      <c r="C1458" t="s">
        <v>717</v>
      </c>
      <c r="E1458">
        <v>12</v>
      </c>
      <c r="F1458" t="s">
        <v>8337</v>
      </c>
      <c r="G1458" t="s">
        <v>420</v>
      </c>
      <c r="H1458" t="str">
        <f>INDEX(referencias!$Q$1:$Q$34,MATCH('Registro de Frecuencias TV'!G1458,referencias!$R$1:$R$34,0),1)</f>
        <v>Canal Uno</v>
      </c>
      <c r="I1458" t="s">
        <v>259</v>
      </c>
      <c r="J1458" t="s">
        <v>8338</v>
      </c>
      <c r="K1458">
        <v>12</v>
      </c>
      <c r="L1458" t="str">
        <f t="shared" si="50"/>
        <v>GüicánBoyacaCanal Uno12</v>
      </c>
      <c r="M1458" t="str">
        <f t="shared" si="51"/>
        <v>GüicánBoyacaCanal Uno</v>
      </c>
      <c r="N1458" t="s">
        <v>3020</v>
      </c>
    </row>
    <row r="1459" spans="1:14" x14ac:dyDescent="0.25">
      <c r="A1459">
        <v>15332</v>
      </c>
      <c r="B1459" t="s">
        <v>1533</v>
      </c>
      <c r="C1459" t="s">
        <v>717</v>
      </c>
      <c r="E1459">
        <v>10</v>
      </c>
      <c r="F1459" t="s">
        <v>8337</v>
      </c>
      <c r="G1459" t="s">
        <v>703</v>
      </c>
      <c r="H1459" t="str">
        <f>INDEX(referencias!$Q$1:$Q$34,MATCH('Registro de Frecuencias TV'!G1459,referencias!$R$1:$R$34,0),1)</f>
        <v>C.Institucional</v>
      </c>
      <c r="I1459" t="s">
        <v>259</v>
      </c>
      <c r="J1459" t="s">
        <v>8338</v>
      </c>
      <c r="K1459">
        <v>10</v>
      </c>
      <c r="L1459" t="str">
        <f t="shared" si="50"/>
        <v>GüicánBoyacaC.Institucional10</v>
      </c>
      <c r="M1459" t="str">
        <f t="shared" si="51"/>
        <v>GüicánBoyacaC.Institucional</v>
      </c>
      <c r="N1459" t="s">
        <v>3021</v>
      </c>
    </row>
    <row r="1460" spans="1:14" x14ac:dyDescent="0.25">
      <c r="A1460">
        <v>15332</v>
      </c>
      <c r="B1460" t="s">
        <v>1533</v>
      </c>
      <c r="C1460" t="s">
        <v>717</v>
      </c>
      <c r="E1460">
        <v>7</v>
      </c>
      <c r="F1460" t="s">
        <v>8337</v>
      </c>
      <c r="G1460" t="s">
        <v>188</v>
      </c>
      <c r="H1460" t="str">
        <f>INDEX(referencias!$Q$1:$Q$34,MATCH('Registro de Frecuencias TV'!G1460,referencias!$R$1:$R$34,0),1)</f>
        <v>Señal Colombia</v>
      </c>
      <c r="I1460" t="s">
        <v>259</v>
      </c>
      <c r="J1460" t="s">
        <v>8338</v>
      </c>
      <c r="K1460">
        <v>7</v>
      </c>
      <c r="L1460" t="str">
        <f t="shared" si="50"/>
        <v>GüicánBoyacaSeñal Colombia7</v>
      </c>
      <c r="M1460" t="str">
        <f t="shared" si="51"/>
        <v>GüicánBoyacaSeñal Colombia</v>
      </c>
      <c r="N1460" t="s">
        <v>3022</v>
      </c>
    </row>
    <row r="1461" spans="1:14" x14ac:dyDescent="0.25">
      <c r="A1461">
        <v>15332</v>
      </c>
      <c r="B1461" t="s">
        <v>1533</v>
      </c>
      <c r="C1461" t="s">
        <v>717</v>
      </c>
      <c r="F1461" t="s">
        <v>8339</v>
      </c>
      <c r="G1461" t="s">
        <v>623</v>
      </c>
      <c r="H1461" t="str">
        <f>INDEX(referencias!$Q$1:$Q$34,MATCH('Registro de Frecuencias TV'!G1461,referencias!$R$1:$R$34,0),1)</f>
        <v>Teveandina</v>
      </c>
      <c r="J1461" t="s">
        <v>8338</v>
      </c>
      <c r="K1461">
        <v>31</v>
      </c>
      <c r="L1461" t="str">
        <f t="shared" si="50"/>
        <v>GüicánBoyacaTeveandina31</v>
      </c>
      <c r="M1461" t="str">
        <f t="shared" si="51"/>
        <v>GüicánBoyacaTeveandina</v>
      </c>
      <c r="N1461" t="s">
        <v>3023</v>
      </c>
    </row>
    <row r="1462" spans="1:14" x14ac:dyDescent="0.25">
      <c r="A1462">
        <v>15332</v>
      </c>
      <c r="B1462" t="s">
        <v>1533</v>
      </c>
      <c r="C1462" t="s">
        <v>717</v>
      </c>
      <c r="F1462" t="s">
        <v>8341</v>
      </c>
      <c r="G1462" t="s">
        <v>750</v>
      </c>
      <c r="H1462" t="str">
        <f>INDEX(referencias!$Q$1:$Q$34,MATCH('Registro de Frecuencias TV'!G1462,referencias!$R$1:$R$34,0),1)</f>
        <v>RCN TV S.A.</v>
      </c>
      <c r="J1462" t="s">
        <v>8338</v>
      </c>
      <c r="K1462">
        <v>35</v>
      </c>
      <c r="L1462" t="str">
        <f t="shared" si="50"/>
        <v>GüicánBoyacaRCN TV S.A.35</v>
      </c>
      <c r="M1462" t="str">
        <f t="shared" si="51"/>
        <v>GüicánBoyacaRCN TV S.A.</v>
      </c>
      <c r="N1462" t="s">
        <v>3024</v>
      </c>
    </row>
    <row r="1463" spans="1:14" x14ac:dyDescent="0.25">
      <c r="A1463">
        <v>15332</v>
      </c>
      <c r="B1463" t="s">
        <v>1533</v>
      </c>
      <c r="C1463" t="s">
        <v>717</v>
      </c>
      <c r="F1463" t="s">
        <v>8341</v>
      </c>
      <c r="G1463" t="s">
        <v>723</v>
      </c>
      <c r="H1463" t="str">
        <f>INDEX(referencias!$Q$1:$Q$34,MATCH('Registro de Frecuencias TV'!G1463,referencias!$R$1:$R$34,0),1)</f>
        <v>Caracol TV S.A.</v>
      </c>
      <c r="J1463" t="s">
        <v>8338</v>
      </c>
      <c r="K1463">
        <v>39</v>
      </c>
      <c r="L1463" t="str">
        <f t="shared" si="50"/>
        <v>GüicánBoyacaCaracol TV S.A.39</v>
      </c>
      <c r="M1463" t="str">
        <f t="shared" si="51"/>
        <v>GüicánBoyacaCaracol TV S.A.</v>
      </c>
      <c r="N1463" t="s">
        <v>3025</v>
      </c>
    </row>
    <row r="1464" spans="1:14" x14ac:dyDescent="0.25">
      <c r="A1464">
        <v>15362</v>
      </c>
      <c r="B1464" t="s">
        <v>1576</v>
      </c>
      <c r="C1464" t="s">
        <v>717</v>
      </c>
      <c r="F1464" t="s">
        <v>8337</v>
      </c>
      <c r="G1464" t="s">
        <v>420</v>
      </c>
      <c r="H1464" t="str">
        <f>INDEX(referencias!$Q$1:$Q$34,MATCH('Registro de Frecuencias TV'!G1464,referencias!$R$1:$R$34,0),1)</f>
        <v>Canal Uno</v>
      </c>
      <c r="J1464" t="s">
        <v>8338</v>
      </c>
      <c r="K1464">
        <v>11</v>
      </c>
      <c r="L1464" t="str">
        <f t="shared" si="50"/>
        <v>IzaBoyacaCanal Uno11</v>
      </c>
      <c r="M1464" t="str">
        <f t="shared" si="51"/>
        <v>IzaBoyacaCanal Uno</v>
      </c>
      <c r="N1464" t="s">
        <v>3026</v>
      </c>
    </row>
    <row r="1465" spans="1:14" x14ac:dyDescent="0.25">
      <c r="A1465">
        <v>15362</v>
      </c>
      <c r="B1465" t="s">
        <v>1576</v>
      </c>
      <c r="C1465" t="s">
        <v>717</v>
      </c>
      <c r="F1465" t="s">
        <v>8337</v>
      </c>
      <c r="G1465" t="s">
        <v>703</v>
      </c>
      <c r="H1465" t="str">
        <f>INDEX(referencias!$Q$1:$Q$34,MATCH('Registro de Frecuencias TV'!G1465,referencias!$R$1:$R$34,0),1)</f>
        <v>C.Institucional</v>
      </c>
      <c r="J1465" t="s">
        <v>8338</v>
      </c>
      <c r="K1465">
        <v>9</v>
      </c>
      <c r="L1465" t="str">
        <f t="shared" si="50"/>
        <v>IzaBoyacaC.Institucional9</v>
      </c>
      <c r="M1465" t="str">
        <f t="shared" si="51"/>
        <v>IzaBoyacaC.Institucional</v>
      </c>
      <c r="N1465" t="s">
        <v>3027</v>
      </c>
    </row>
    <row r="1466" spans="1:14" x14ac:dyDescent="0.25">
      <c r="A1466">
        <v>15362</v>
      </c>
      <c r="B1466" t="s">
        <v>1576</v>
      </c>
      <c r="C1466" t="s">
        <v>717</v>
      </c>
      <c r="F1466" t="s">
        <v>8337</v>
      </c>
      <c r="G1466" t="s">
        <v>188</v>
      </c>
      <c r="H1466" t="str">
        <f>INDEX(referencias!$Q$1:$Q$34,MATCH('Registro de Frecuencias TV'!G1466,referencias!$R$1:$R$34,0),1)</f>
        <v>Señal Colombia</v>
      </c>
      <c r="J1466" t="s">
        <v>8338</v>
      </c>
      <c r="K1466">
        <v>30</v>
      </c>
      <c r="L1466" t="str">
        <f t="shared" si="50"/>
        <v>IzaBoyacaSeñal Colombia30</v>
      </c>
      <c r="M1466" t="str">
        <f t="shared" si="51"/>
        <v>IzaBoyacaSeñal Colombia</v>
      </c>
      <c r="N1466" t="s">
        <v>3028</v>
      </c>
    </row>
    <row r="1467" spans="1:14" x14ac:dyDescent="0.25">
      <c r="A1467">
        <v>15362</v>
      </c>
      <c r="B1467" t="s">
        <v>1576</v>
      </c>
      <c r="C1467" t="s">
        <v>717</v>
      </c>
      <c r="F1467" t="s">
        <v>8339</v>
      </c>
      <c r="G1467" t="s">
        <v>623</v>
      </c>
      <c r="H1467" t="str">
        <f>INDEX(referencias!$Q$1:$Q$34,MATCH('Registro de Frecuencias TV'!G1467,referencias!$R$1:$R$34,0),1)</f>
        <v>Teveandina</v>
      </c>
      <c r="J1467" t="s">
        <v>8338</v>
      </c>
      <c r="K1467">
        <v>13</v>
      </c>
      <c r="L1467" t="str">
        <f t="shared" si="50"/>
        <v>IzaBoyacaTeveandina13</v>
      </c>
      <c r="M1467" t="str">
        <f t="shared" si="51"/>
        <v>IzaBoyacaTeveandina</v>
      </c>
      <c r="N1467" t="s">
        <v>3029</v>
      </c>
    </row>
    <row r="1468" spans="1:14" x14ac:dyDescent="0.25">
      <c r="A1468">
        <v>15362</v>
      </c>
      <c r="B1468" t="s">
        <v>1576</v>
      </c>
      <c r="C1468" t="s">
        <v>717</v>
      </c>
      <c r="E1468">
        <v>7</v>
      </c>
      <c r="F1468" t="s">
        <v>8341</v>
      </c>
      <c r="G1468" t="s">
        <v>750</v>
      </c>
      <c r="H1468" t="str">
        <f>INDEX(referencias!$Q$1:$Q$34,MATCH('Registro de Frecuencias TV'!G1468,referencias!$R$1:$R$34,0),1)</f>
        <v>RCN TV S.A.</v>
      </c>
      <c r="I1468" t="s">
        <v>8438</v>
      </c>
      <c r="J1468" t="s">
        <v>8338</v>
      </c>
      <c r="K1468">
        <v>7</v>
      </c>
      <c r="L1468" t="str">
        <f t="shared" si="50"/>
        <v>IzaBoyacaRCN TV S.A.7</v>
      </c>
      <c r="M1468" t="str">
        <f t="shared" si="51"/>
        <v>IzaBoyacaRCN TV S.A.</v>
      </c>
      <c r="N1468" t="s">
        <v>3030</v>
      </c>
    </row>
    <row r="1469" spans="1:14" x14ac:dyDescent="0.25">
      <c r="A1469">
        <v>15362</v>
      </c>
      <c r="B1469" t="s">
        <v>1576</v>
      </c>
      <c r="C1469" t="s">
        <v>717</v>
      </c>
      <c r="E1469">
        <v>5</v>
      </c>
      <c r="F1469" t="s">
        <v>8341</v>
      </c>
      <c r="G1469" t="s">
        <v>723</v>
      </c>
      <c r="H1469" t="str">
        <f>INDEX(referencias!$Q$1:$Q$34,MATCH('Registro de Frecuencias TV'!G1469,referencias!$R$1:$R$34,0),1)</f>
        <v>Caracol TV S.A.</v>
      </c>
      <c r="I1469" t="s">
        <v>8438</v>
      </c>
      <c r="J1469" t="s">
        <v>8338</v>
      </c>
      <c r="K1469">
        <v>5</v>
      </c>
      <c r="L1469" t="str">
        <f t="shared" si="50"/>
        <v>IzaBoyacaCaracol TV S.A.5</v>
      </c>
      <c r="M1469" t="str">
        <f t="shared" si="51"/>
        <v>IzaBoyacaCaracol TV S.A.</v>
      </c>
      <c r="N1469" t="s">
        <v>3031</v>
      </c>
    </row>
    <row r="1470" spans="1:14" x14ac:dyDescent="0.25">
      <c r="A1470">
        <v>15367</v>
      </c>
      <c r="B1470" t="s">
        <v>1583</v>
      </c>
      <c r="C1470" t="s">
        <v>717</v>
      </c>
      <c r="E1470">
        <v>11</v>
      </c>
      <c r="F1470" t="s">
        <v>8337</v>
      </c>
      <c r="G1470" t="s">
        <v>420</v>
      </c>
      <c r="H1470" t="str">
        <f>INDEX(referencias!$Q$1:$Q$34,MATCH('Registro de Frecuencias TV'!G1470,referencias!$R$1:$R$34,0),1)</f>
        <v>Canal Uno</v>
      </c>
      <c r="I1470" t="s">
        <v>8437</v>
      </c>
      <c r="J1470" t="s">
        <v>8338</v>
      </c>
      <c r="K1470">
        <v>11</v>
      </c>
      <c r="L1470" t="str">
        <f t="shared" si="50"/>
        <v>JenesanoBoyacaCanal Uno11</v>
      </c>
      <c r="M1470" t="str">
        <f t="shared" si="51"/>
        <v>JenesanoBoyacaCanal Uno</v>
      </c>
      <c r="N1470" t="s">
        <v>3032</v>
      </c>
    </row>
    <row r="1471" spans="1:14" x14ac:dyDescent="0.25">
      <c r="A1471">
        <v>15367</v>
      </c>
      <c r="B1471" t="s">
        <v>1583</v>
      </c>
      <c r="C1471" t="s">
        <v>717</v>
      </c>
      <c r="E1471">
        <v>9</v>
      </c>
      <c r="F1471" t="s">
        <v>8337</v>
      </c>
      <c r="G1471" t="s">
        <v>703</v>
      </c>
      <c r="H1471" t="str">
        <f>INDEX(referencias!$Q$1:$Q$34,MATCH('Registro de Frecuencias TV'!G1471,referencias!$R$1:$R$34,0),1)</f>
        <v>C.Institucional</v>
      </c>
      <c r="I1471" t="s">
        <v>8437</v>
      </c>
      <c r="J1471" t="s">
        <v>8338</v>
      </c>
      <c r="K1471">
        <v>9</v>
      </c>
      <c r="L1471" t="str">
        <f t="shared" si="50"/>
        <v>JenesanoBoyacaC.Institucional9</v>
      </c>
      <c r="M1471" t="str">
        <f t="shared" si="51"/>
        <v>JenesanoBoyacaC.Institucional</v>
      </c>
      <c r="N1471" t="s">
        <v>3033</v>
      </c>
    </row>
    <row r="1472" spans="1:14" x14ac:dyDescent="0.25">
      <c r="A1472">
        <v>15367</v>
      </c>
      <c r="B1472" t="s">
        <v>1583</v>
      </c>
      <c r="C1472" t="s">
        <v>717</v>
      </c>
      <c r="E1472">
        <v>30</v>
      </c>
      <c r="F1472" t="s">
        <v>8337</v>
      </c>
      <c r="G1472" t="s">
        <v>188</v>
      </c>
      <c r="H1472" t="str">
        <f>INDEX(referencias!$Q$1:$Q$34,MATCH('Registro de Frecuencias TV'!G1472,referencias!$R$1:$R$34,0),1)</f>
        <v>Señal Colombia</v>
      </c>
      <c r="I1472" t="s">
        <v>8437</v>
      </c>
      <c r="J1472" t="s">
        <v>8338</v>
      </c>
      <c r="K1472">
        <v>30</v>
      </c>
      <c r="L1472" t="str">
        <f t="shared" si="50"/>
        <v>JenesanoBoyacaSeñal Colombia30</v>
      </c>
      <c r="M1472" t="str">
        <f t="shared" si="51"/>
        <v>JenesanoBoyacaSeñal Colombia</v>
      </c>
      <c r="N1472" t="s">
        <v>3034</v>
      </c>
    </row>
    <row r="1473" spans="1:14" x14ac:dyDescent="0.25">
      <c r="A1473">
        <v>15367</v>
      </c>
      <c r="B1473" t="s">
        <v>1583</v>
      </c>
      <c r="C1473" t="s">
        <v>717</v>
      </c>
      <c r="F1473" t="s">
        <v>8339</v>
      </c>
      <c r="G1473" t="s">
        <v>623</v>
      </c>
      <c r="H1473" t="str">
        <f>INDEX(referencias!$Q$1:$Q$34,MATCH('Registro de Frecuencias TV'!G1473,referencias!$R$1:$R$34,0),1)</f>
        <v>Teveandina</v>
      </c>
      <c r="J1473" t="s">
        <v>8338</v>
      </c>
      <c r="K1473">
        <v>13</v>
      </c>
      <c r="L1473" t="str">
        <f t="shared" si="50"/>
        <v>JenesanoBoyacaTeveandina13</v>
      </c>
      <c r="M1473" t="str">
        <f t="shared" si="51"/>
        <v>JenesanoBoyacaTeveandina</v>
      </c>
      <c r="N1473" t="s">
        <v>3035</v>
      </c>
    </row>
    <row r="1474" spans="1:14" x14ac:dyDescent="0.25">
      <c r="A1474">
        <v>15367</v>
      </c>
      <c r="B1474" t="s">
        <v>1583</v>
      </c>
      <c r="C1474" t="s">
        <v>717</v>
      </c>
      <c r="F1474" t="s">
        <v>8341</v>
      </c>
      <c r="G1474" t="s">
        <v>750</v>
      </c>
      <c r="H1474" t="str">
        <f>INDEX(referencias!$Q$1:$Q$34,MATCH('Registro de Frecuencias TV'!G1474,referencias!$R$1:$R$34,0),1)</f>
        <v>RCN TV S.A.</v>
      </c>
      <c r="J1474" t="s">
        <v>8338</v>
      </c>
      <c r="K1474">
        <v>7</v>
      </c>
      <c r="L1474" t="str">
        <f t="shared" si="50"/>
        <v>JenesanoBoyacaRCN TV S.A.7</v>
      </c>
      <c r="M1474" t="str">
        <f t="shared" si="51"/>
        <v>JenesanoBoyacaRCN TV S.A.</v>
      </c>
      <c r="N1474" t="s">
        <v>3036</v>
      </c>
    </row>
    <row r="1475" spans="1:14" x14ac:dyDescent="0.25">
      <c r="A1475">
        <v>15367</v>
      </c>
      <c r="B1475" t="s">
        <v>1583</v>
      </c>
      <c r="C1475" t="s">
        <v>717</v>
      </c>
      <c r="F1475" t="s">
        <v>8341</v>
      </c>
      <c r="G1475" t="s">
        <v>723</v>
      </c>
      <c r="H1475" t="str">
        <f>INDEX(referencias!$Q$1:$Q$34,MATCH('Registro de Frecuencias TV'!G1475,referencias!$R$1:$R$34,0),1)</f>
        <v>Caracol TV S.A.</v>
      </c>
      <c r="J1475" t="s">
        <v>8338</v>
      </c>
      <c r="K1475">
        <v>5</v>
      </c>
      <c r="L1475" t="str">
        <f t="shared" ref="L1475:L1538" si="52">_xlfn.CONCAT(TRIM(B1475),TRIM(C1475),TRIM(H1475),TRIM(K1475))</f>
        <v>JenesanoBoyacaCaracol TV S.A.5</v>
      </c>
      <c r="M1475" t="str">
        <f t="shared" ref="M1475:M1538" si="53">_xlfn.CONCAT(TRIM(B1475),TRIM(C1475),TRIM(H1475))</f>
        <v>JenesanoBoyacaCaracol TV S.A.</v>
      </c>
      <c r="N1475" t="s">
        <v>3037</v>
      </c>
    </row>
    <row r="1476" spans="1:14" x14ac:dyDescent="0.25">
      <c r="A1476">
        <v>15368</v>
      </c>
      <c r="B1476" t="s">
        <v>288</v>
      </c>
      <c r="C1476" t="s">
        <v>717</v>
      </c>
      <c r="E1476">
        <v>40</v>
      </c>
      <c r="F1476" t="s">
        <v>8337</v>
      </c>
      <c r="G1476" t="s">
        <v>420</v>
      </c>
      <c r="H1476" t="str">
        <f>INDEX(referencias!$Q$1:$Q$34,MATCH('Registro de Frecuencias TV'!G1476,referencias!$R$1:$R$34,0),1)</f>
        <v>Canal Uno</v>
      </c>
      <c r="I1476" t="s">
        <v>243</v>
      </c>
      <c r="J1476" t="s">
        <v>8338</v>
      </c>
      <c r="K1476">
        <v>2</v>
      </c>
      <c r="L1476" t="str">
        <f t="shared" si="52"/>
        <v>JericóBoyacaCanal Uno2</v>
      </c>
      <c r="M1476" t="str">
        <f t="shared" si="53"/>
        <v>JericóBoyacaCanal Uno</v>
      </c>
      <c r="N1476" t="s">
        <v>3038</v>
      </c>
    </row>
    <row r="1477" spans="1:14" x14ac:dyDescent="0.25">
      <c r="A1477">
        <v>15368</v>
      </c>
      <c r="B1477" t="s">
        <v>288</v>
      </c>
      <c r="C1477" t="s">
        <v>717</v>
      </c>
      <c r="E1477">
        <v>42</v>
      </c>
      <c r="F1477" t="s">
        <v>8337</v>
      </c>
      <c r="G1477" t="s">
        <v>703</v>
      </c>
      <c r="H1477" t="str">
        <f>INDEX(referencias!$Q$1:$Q$34,MATCH('Registro de Frecuencias TV'!G1477,referencias!$R$1:$R$34,0),1)</f>
        <v>C.Institucional</v>
      </c>
      <c r="I1477" t="s">
        <v>243</v>
      </c>
      <c r="J1477" t="s">
        <v>8338</v>
      </c>
      <c r="K1477">
        <v>4</v>
      </c>
      <c r="L1477" t="str">
        <f t="shared" si="52"/>
        <v>JericóBoyacaC.Institucional4</v>
      </c>
      <c r="M1477" t="str">
        <f t="shared" si="53"/>
        <v>JericóBoyacaC.Institucional</v>
      </c>
      <c r="N1477" t="s">
        <v>3039</v>
      </c>
    </row>
    <row r="1478" spans="1:14" x14ac:dyDescent="0.25">
      <c r="A1478">
        <v>15368</v>
      </c>
      <c r="B1478" t="s">
        <v>288</v>
      </c>
      <c r="C1478" t="s">
        <v>717</v>
      </c>
      <c r="E1478">
        <v>44</v>
      </c>
      <c r="F1478" t="s">
        <v>8337</v>
      </c>
      <c r="G1478" t="s">
        <v>188</v>
      </c>
      <c r="H1478" t="str">
        <f>INDEX(referencias!$Q$1:$Q$34,MATCH('Registro de Frecuencias TV'!G1478,referencias!$R$1:$R$34,0),1)</f>
        <v>Señal Colombia</v>
      </c>
      <c r="I1478" t="s">
        <v>243</v>
      </c>
      <c r="J1478" t="s">
        <v>8338</v>
      </c>
      <c r="K1478">
        <v>5</v>
      </c>
      <c r="L1478" t="str">
        <f t="shared" si="52"/>
        <v>JericóBoyacaSeñal Colombia5</v>
      </c>
      <c r="M1478" t="str">
        <f t="shared" si="53"/>
        <v>JericóBoyacaSeñal Colombia</v>
      </c>
      <c r="N1478" t="s">
        <v>3040</v>
      </c>
    </row>
    <row r="1479" spans="1:14" x14ac:dyDescent="0.25">
      <c r="A1479">
        <v>15368</v>
      </c>
      <c r="B1479" t="s">
        <v>288</v>
      </c>
      <c r="C1479" t="s">
        <v>717</v>
      </c>
      <c r="F1479" t="s">
        <v>8339</v>
      </c>
      <c r="G1479" t="s">
        <v>623</v>
      </c>
      <c r="H1479" t="str">
        <f>INDEX(referencias!$Q$1:$Q$34,MATCH('Registro de Frecuencias TV'!G1479,referencias!$R$1:$R$34,0),1)</f>
        <v>Teveandina</v>
      </c>
      <c r="J1479" t="s">
        <v>8338</v>
      </c>
      <c r="K1479">
        <v>28</v>
      </c>
      <c r="L1479" t="str">
        <f t="shared" si="52"/>
        <v>JericóBoyacaTeveandina28</v>
      </c>
      <c r="M1479" t="str">
        <f t="shared" si="53"/>
        <v>JericóBoyacaTeveandina</v>
      </c>
      <c r="N1479" t="s">
        <v>3041</v>
      </c>
    </row>
    <row r="1480" spans="1:14" x14ac:dyDescent="0.25">
      <c r="A1480">
        <v>15368</v>
      </c>
      <c r="B1480" t="s">
        <v>288</v>
      </c>
      <c r="C1480" t="s">
        <v>717</v>
      </c>
      <c r="F1480" t="s">
        <v>8341</v>
      </c>
      <c r="G1480" t="s">
        <v>750</v>
      </c>
      <c r="H1480" t="str">
        <f>INDEX(referencias!$Q$1:$Q$34,MATCH('Registro de Frecuencias TV'!G1480,referencias!$R$1:$R$34,0),1)</f>
        <v>RCN TV S.A.</v>
      </c>
      <c r="J1480" t="s">
        <v>8338</v>
      </c>
      <c r="K1480">
        <v>30</v>
      </c>
      <c r="L1480" t="str">
        <f t="shared" si="52"/>
        <v>JericóBoyacaRCN TV S.A.30</v>
      </c>
      <c r="M1480" t="str">
        <f t="shared" si="53"/>
        <v>JericóBoyacaRCN TV S.A.</v>
      </c>
      <c r="N1480" t="s">
        <v>3042</v>
      </c>
    </row>
    <row r="1481" spans="1:14" x14ac:dyDescent="0.25">
      <c r="A1481">
        <v>15368</v>
      </c>
      <c r="B1481" t="s">
        <v>288</v>
      </c>
      <c r="C1481" t="s">
        <v>717</v>
      </c>
      <c r="F1481" t="s">
        <v>8341</v>
      </c>
      <c r="G1481" t="s">
        <v>723</v>
      </c>
      <c r="H1481" t="str">
        <f>INDEX(referencias!$Q$1:$Q$34,MATCH('Registro de Frecuencias TV'!G1481,referencias!$R$1:$R$34,0),1)</f>
        <v>Caracol TV S.A.</v>
      </c>
      <c r="J1481" t="s">
        <v>8338</v>
      </c>
      <c r="K1481">
        <v>32</v>
      </c>
      <c r="L1481" t="str">
        <f t="shared" si="52"/>
        <v>JericóBoyacaCaracol TV S.A.32</v>
      </c>
      <c r="M1481" t="str">
        <f t="shared" si="53"/>
        <v>JericóBoyacaCaracol TV S.A.</v>
      </c>
      <c r="N1481" t="s">
        <v>3043</v>
      </c>
    </row>
    <row r="1482" spans="1:14" x14ac:dyDescent="0.25">
      <c r="A1482">
        <v>15377</v>
      </c>
      <c r="B1482" t="s">
        <v>1675</v>
      </c>
      <c r="C1482" t="s">
        <v>717</v>
      </c>
      <c r="F1482" t="s">
        <v>8337</v>
      </c>
      <c r="G1482" t="s">
        <v>420</v>
      </c>
      <c r="H1482" t="str">
        <f>INDEX(referencias!$Q$1:$Q$34,MATCH('Registro de Frecuencias TV'!G1482,referencias!$R$1:$R$34,0),1)</f>
        <v>Canal Uno</v>
      </c>
      <c r="J1482" t="s">
        <v>8338</v>
      </c>
      <c r="K1482">
        <v>2</v>
      </c>
      <c r="L1482" t="str">
        <f t="shared" si="52"/>
        <v>LabranzagrandeBoyacaCanal Uno2</v>
      </c>
      <c r="M1482" t="str">
        <f t="shared" si="53"/>
        <v>LabranzagrandeBoyacaCanal Uno</v>
      </c>
      <c r="N1482" t="s">
        <v>3044</v>
      </c>
    </row>
    <row r="1483" spans="1:14" x14ac:dyDescent="0.25">
      <c r="A1483">
        <v>15377</v>
      </c>
      <c r="B1483" t="s">
        <v>1675</v>
      </c>
      <c r="C1483" t="s">
        <v>717</v>
      </c>
      <c r="F1483" t="s">
        <v>8337</v>
      </c>
      <c r="G1483" t="s">
        <v>703</v>
      </c>
      <c r="H1483" t="str">
        <f>INDEX(referencias!$Q$1:$Q$34,MATCH('Registro de Frecuencias TV'!G1483,referencias!$R$1:$R$34,0),1)</f>
        <v>C.Institucional</v>
      </c>
      <c r="J1483" t="s">
        <v>8338</v>
      </c>
      <c r="K1483">
        <v>4</v>
      </c>
      <c r="L1483" t="str">
        <f t="shared" si="52"/>
        <v>LabranzagrandeBoyacaC.Institucional4</v>
      </c>
      <c r="M1483" t="str">
        <f t="shared" si="53"/>
        <v>LabranzagrandeBoyacaC.Institucional</v>
      </c>
      <c r="N1483" t="s">
        <v>3045</v>
      </c>
    </row>
    <row r="1484" spans="1:14" x14ac:dyDescent="0.25">
      <c r="A1484">
        <v>15377</v>
      </c>
      <c r="B1484" t="s">
        <v>1675</v>
      </c>
      <c r="C1484" t="s">
        <v>717</v>
      </c>
      <c r="F1484" t="s">
        <v>8337</v>
      </c>
      <c r="G1484" t="s">
        <v>188</v>
      </c>
      <c r="H1484" t="str">
        <f>INDEX(referencias!$Q$1:$Q$34,MATCH('Registro de Frecuencias TV'!G1484,referencias!$R$1:$R$34,0),1)</f>
        <v>Señal Colombia</v>
      </c>
      <c r="J1484" t="s">
        <v>8338</v>
      </c>
      <c r="K1484">
        <v>5</v>
      </c>
      <c r="L1484" t="str">
        <f t="shared" si="52"/>
        <v>LabranzagrandeBoyacaSeñal Colombia5</v>
      </c>
      <c r="M1484" t="str">
        <f t="shared" si="53"/>
        <v>LabranzagrandeBoyacaSeñal Colombia</v>
      </c>
      <c r="N1484" t="s">
        <v>3046</v>
      </c>
    </row>
    <row r="1485" spans="1:14" x14ac:dyDescent="0.25">
      <c r="A1485">
        <v>15377</v>
      </c>
      <c r="B1485" t="s">
        <v>1675</v>
      </c>
      <c r="C1485" t="s">
        <v>717</v>
      </c>
      <c r="F1485" t="s">
        <v>8339</v>
      </c>
      <c r="G1485" t="s">
        <v>623</v>
      </c>
      <c r="H1485" t="str">
        <f>INDEX(referencias!$Q$1:$Q$34,MATCH('Registro de Frecuencias TV'!G1485,referencias!$R$1:$R$34,0),1)</f>
        <v>Teveandina</v>
      </c>
      <c r="J1485" t="s">
        <v>8338</v>
      </c>
      <c r="K1485">
        <v>7</v>
      </c>
      <c r="L1485" t="str">
        <f t="shared" si="52"/>
        <v>LabranzagrandeBoyacaTeveandina7</v>
      </c>
      <c r="M1485" t="str">
        <f t="shared" si="53"/>
        <v>LabranzagrandeBoyacaTeveandina</v>
      </c>
      <c r="N1485" t="s">
        <v>3047</v>
      </c>
    </row>
    <row r="1486" spans="1:14" x14ac:dyDescent="0.25">
      <c r="A1486">
        <v>15377</v>
      </c>
      <c r="B1486" t="s">
        <v>1675</v>
      </c>
      <c r="C1486" t="s">
        <v>717</v>
      </c>
      <c r="F1486" t="s">
        <v>8341</v>
      </c>
      <c r="G1486" t="s">
        <v>750</v>
      </c>
      <c r="H1486" t="str">
        <f>INDEX(referencias!$Q$1:$Q$34,MATCH('Registro de Frecuencias TV'!G1486,referencias!$R$1:$R$34,0),1)</f>
        <v>RCN TV S.A.</v>
      </c>
      <c r="J1486" t="s">
        <v>8338</v>
      </c>
      <c r="K1486">
        <v>9</v>
      </c>
      <c r="L1486" t="str">
        <f t="shared" si="52"/>
        <v>LabranzagrandeBoyacaRCN TV S.A.9</v>
      </c>
      <c r="M1486" t="str">
        <f t="shared" si="53"/>
        <v>LabranzagrandeBoyacaRCN TV S.A.</v>
      </c>
      <c r="N1486" t="s">
        <v>3048</v>
      </c>
    </row>
    <row r="1487" spans="1:14" x14ac:dyDescent="0.25">
      <c r="A1487">
        <v>15377</v>
      </c>
      <c r="B1487" t="s">
        <v>1675</v>
      </c>
      <c r="C1487" t="s">
        <v>717</v>
      </c>
      <c r="F1487" t="s">
        <v>8341</v>
      </c>
      <c r="G1487" t="s">
        <v>723</v>
      </c>
      <c r="H1487" t="str">
        <f>INDEX(referencias!$Q$1:$Q$34,MATCH('Registro de Frecuencias TV'!G1487,referencias!$R$1:$R$34,0),1)</f>
        <v>Caracol TV S.A.</v>
      </c>
      <c r="J1487" t="s">
        <v>8338</v>
      </c>
      <c r="K1487">
        <v>11</v>
      </c>
      <c r="L1487" t="str">
        <f t="shared" si="52"/>
        <v>LabranzagrandeBoyacaCaracol TV S.A.11</v>
      </c>
      <c r="M1487" t="str">
        <f t="shared" si="53"/>
        <v>LabranzagrandeBoyacaCaracol TV S.A.</v>
      </c>
      <c r="N1487" t="s">
        <v>3049</v>
      </c>
    </row>
    <row r="1488" spans="1:14" x14ac:dyDescent="0.25">
      <c r="A1488">
        <v>15380</v>
      </c>
      <c r="B1488" t="s">
        <v>604</v>
      </c>
      <c r="C1488" t="s">
        <v>717</v>
      </c>
      <c r="E1488">
        <v>6</v>
      </c>
      <c r="F1488" t="s">
        <v>8337</v>
      </c>
      <c r="G1488" t="s">
        <v>420</v>
      </c>
      <c r="H1488" t="str">
        <f>INDEX(referencias!$Q$1:$Q$34,MATCH('Registro de Frecuencias TV'!G1488,referencias!$R$1:$R$34,0),1)</f>
        <v>Canal Uno</v>
      </c>
      <c r="I1488" t="s">
        <v>294</v>
      </c>
      <c r="J1488" t="s">
        <v>8338</v>
      </c>
      <c r="K1488">
        <v>6</v>
      </c>
      <c r="L1488" t="str">
        <f t="shared" si="52"/>
        <v>La CapillaBoyacaCanal Uno6</v>
      </c>
      <c r="M1488" t="str">
        <f t="shared" si="53"/>
        <v>La CapillaBoyacaCanal Uno</v>
      </c>
      <c r="N1488" t="s">
        <v>3050</v>
      </c>
    </row>
    <row r="1489" spans="1:14" x14ac:dyDescent="0.25">
      <c r="A1489">
        <v>15380</v>
      </c>
      <c r="B1489" t="s">
        <v>604</v>
      </c>
      <c r="C1489" t="s">
        <v>717</v>
      </c>
      <c r="E1489">
        <v>3</v>
      </c>
      <c r="F1489" t="s">
        <v>8337</v>
      </c>
      <c r="G1489" t="s">
        <v>703</v>
      </c>
      <c r="H1489" t="str">
        <f>INDEX(referencias!$Q$1:$Q$34,MATCH('Registro de Frecuencias TV'!G1489,referencias!$R$1:$R$34,0),1)</f>
        <v>C.Institucional</v>
      </c>
      <c r="I1489" t="s">
        <v>294</v>
      </c>
      <c r="J1489" t="s">
        <v>8338</v>
      </c>
      <c r="K1489">
        <v>3</v>
      </c>
      <c r="L1489" t="str">
        <f t="shared" si="52"/>
        <v>La CapillaBoyacaC.Institucional3</v>
      </c>
      <c r="M1489" t="str">
        <f t="shared" si="53"/>
        <v>La CapillaBoyacaC.Institucional</v>
      </c>
      <c r="N1489" t="s">
        <v>3051</v>
      </c>
    </row>
    <row r="1490" spans="1:14" x14ac:dyDescent="0.25">
      <c r="A1490">
        <v>15380</v>
      </c>
      <c r="B1490" t="s">
        <v>604</v>
      </c>
      <c r="C1490" t="s">
        <v>717</v>
      </c>
      <c r="E1490">
        <v>22</v>
      </c>
      <c r="F1490" t="s">
        <v>8337</v>
      </c>
      <c r="G1490" t="s">
        <v>188</v>
      </c>
      <c r="H1490" t="str">
        <f>INDEX(referencias!$Q$1:$Q$34,MATCH('Registro de Frecuencias TV'!G1490,referencias!$R$1:$R$34,0),1)</f>
        <v>Señal Colombia</v>
      </c>
      <c r="I1490" t="s">
        <v>294</v>
      </c>
      <c r="J1490" t="s">
        <v>8338</v>
      </c>
      <c r="K1490">
        <v>22</v>
      </c>
      <c r="L1490" t="str">
        <f t="shared" si="52"/>
        <v>La CapillaBoyacaSeñal Colombia22</v>
      </c>
      <c r="M1490" t="str">
        <f t="shared" si="53"/>
        <v>La CapillaBoyacaSeñal Colombia</v>
      </c>
      <c r="N1490" t="s">
        <v>3052</v>
      </c>
    </row>
    <row r="1491" spans="1:14" x14ac:dyDescent="0.25">
      <c r="A1491">
        <v>15380</v>
      </c>
      <c r="B1491" t="s">
        <v>604</v>
      </c>
      <c r="C1491" t="s">
        <v>717</v>
      </c>
      <c r="F1491" t="s">
        <v>8339</v>
      </c>
      <c r="G1491" t="s">
        <v>623</v>
      </c>
      <c r="H1491" t="str">
        <f>INDEX(referencias!$Q$1:$Q$34,MATCH('Registro de Frecuencias TV'!G1491,referencias!$R$1:$R$34,0),1)</f>
        <v>Teveandina</v>
      </c>
      <c r="J1491" t="s">
        <v>8338</v>
      </c>
      <c r="K1491">
        <v>31</v>
      </c>
      <c r="L1491" t="str">
        <f t="shared" si="52"/>
        <v>La CapillaBoyacaTeveandina31</v>
      </c>
      <c r="M1491" t="str">
        <f t="shared" si="53"/>
        <v>La CapillaBoyacaTeveandina</v>
      </c>
      <c r="N1491" t="s">
        <v>3053</v>
      </c>
    </row>
    <row r="1492" spans="1:14" x14ac:dyDescent="0.25">
      <c r="A1492">
        <v>15380</v>
      </c>
      <c r="B1492" t="s">
        <v>604</v>
      </c>
      <c r="C1492" t="s">
        <v>717</v>
      </c>
      <c r="F1492" t="s">
        <v>8341</v>
      </c>
      <c r="G1492" t="s">
        <v>750</v>
      </c>
      <c r="H1492" t="str">
        <f>INDEX(referencias!$Q$1:$Q$34,MATCH('Registro de Frecuencias TV'!G1492,referencias!$R$1:$R$34,0),1)</f>
        <v>RCN TV S.A.</v>
      </c>
      <c r="J1492" t="s">
        <v>8338</v>
      </c>
      <c r="K1492">
        <v>35</v>
      </c>
      <c r="L1492" t="str">
        <f t="shared" si="52"/>
        <v>La CapillaBoyacaRCN TV S.A.35</v>
      </c>
      <c r="M1492" t="str">
        <f t="shared" si="53"/>
        <v>La CapillaBoyacaRCN TV S.A.</v>
      </c>
      <c r="N1492" t="s">
        <v>3054</v>
      </c>
    </row>
    <row r="1493" spans="1:14" x14ac:dyDescent="0.25">
      <c r="A1493">
        <v>15380</v>
      </c>
      <c r="B1493" t="s">
        <v>604</v>
      </c>
      <c r="C1493" t="s">
        <v>717</v>
      </c>
      <c r="F1493" t="s">
        <v>8341</v>
      </c>
      <c r="G1493" t="s">
        <v>723</v>
      </c>
      <c r="H1493" t="str">
        <f>INDEX(referencias!$Q$1:$Q$34,MATCH('Registro de Frecuencias TV'!G1493,referencias!$R$1:$R$34,0),1)</f>
        <v>Caracol TV S.A.</v>
      </c>
      <c r="J1493" t="s">
        <v>8338</v>
      </c>
      <c r="K1493">
        <v>39</v>
      </c>
      <c r="L1493" t="str">
        <f t="shared" si="52"/>
        <v>La CapillaBoyacaCaracol TV S.A.39</v>
      </c>
      <c r="M1493" t="str">
        <f t="shared" si="53"/>
        <v>La CapillaBoyacaCaracol TV S.A.</v>
      </c>
      <c r="N1493" t="s">
        <v>3055</v>
      </c>
    </row>
    <row r="1494" spans="1:14" x14ac:dyDescent="0.25">
      <c r="A1494">
        <v>15401</v>
      </c>
      <c r="B1494" t="s">
        <v>1667</v>
      </c>
      <c r="C1494" t="s">
        <v>717</v>
      </c>
      <c r="E1494">
        <v>12</v>
      </c>
      <c r="F1494" t="s">
        <v>8337</v>
      </c>
      <c r="G1494" t="s">
        <v>420</v>
      </c>
      <c r="H1494" t="str">
        <f>INDEX(referencias!$Q$1:$Q$34,MATCH('Registro de Frecuencias TV'!G1494,referencias!$R$1:$R$34,0),1)</f>
        <v>Canal Uno</v>
      </c>
      <c r="I1494" t="s">
        <v>352</v>
      </c>
      <c r="J1494" t="s">
        <v>8338</v>
      </c>
      <c r="K1494">
        <v>12</v>
      </c>
      <c r="L1494" t="str">
        <f t="shared" si="52"/>
        <v>La VictoriaBoyacaCanal Uno12</v>
      </c>
      <c r="M1494" t="str">
        <f t="shared" si="53"/>
        <v>La VictoriaBoyacaCanal Uno</v>
      </c>
      <c r="N1494" t="s">
        <v>3056</v>
      </c>
    </row>
    <row r="1495" spans="1:14" x14ac:dyDescent="0.25">
      <c r="A1495">
        <v>15401</v>
      </c>
      <c r="B1495" t="s">
        <v>1667</v>
      </c>
      <c r="C1495" t="s">
        <v>717</v>
      </c>
      <c r="E1495">
        <v>10</v>
      </c>
      <c r="F1495" t="s">
        <v>8337</v>
      </c>
      <c r="G1495" t="s">
        <v>703</v>
      </c>
      <c r="H1495" t="str">
        <f>INDEX(referencias!$Q$1:$Q$34,MATCH('Registro de Frecuencias TV'!G1495,referencias!$R$1:$R$34,0),1)</f>
        <v>C.Institucional</v>
      </c>
      <c r="I1495" t="s">
        <v>352</v>
      </c>
      <c r="J1495" t="s">
        <v>8338</v>
      </c>
      <c r="K1495">
        <v>10</v>
      </c>
      <c r="L1495" t="str">
        <f t="shared" si="52"/>
        <v>La VictoriaBoyacaC.Institucional10</v>
      </c>
      <c r="M1495" t="str">
        <f t="shared" si="53"/>
        <v>La VictoriaBoyacaC.Institucional</v>
      </c>
      <c r="N1495" t="s">
        <v>3057</v>
      </c>
    </row>
    <row r="1496" spans="1:14" x14ac:dyDescent="0.25">
      <c r="A1496">
        <v>15401</v>
      </c>
      <c r="B1496" t="s">
        <v>1667</v>
      </c>
      <c r="C1496" t="s">
        <v>717</v>
      </c>
      <c r="E1496">
        <v>23</v>
      </c>
      <c r="F1496" t="s">
        <v>8337</v>
      </c>
      <c r="G1496" t="s">
        <v>188</v>
      </c>
      <c r="H1496" t="str">
        <f>INDEX(referencias!$Q$1:$Q$34,MATCH('Registro de Frecuencias TV'!G1496,referencias!$R$1:$R$34,0),1)</f>
        <v>Señal Colombia</v>
      </c>
      <c r="I1496" t="s">
        <v>352</v>
      </c>
      <c r="J1496" t="s">
        <v>8338</v>
      </c>
      <c r="K1496">
        <v>23</v>
      </c>
      <c r="L1496" t="str">
        <f t="shared" si="52"/>
        <v>La VictoriaBoyacaSeñal Colombia23</v>
      </c>
      <c r="M1496" t="str">
        <f t="shared" si="53"/>
        <v>La VictoriaBoyacaSeñal Colombia</v>
      </c>
      <c r="N1496" t="s">
        <v>3058</v>
      </c>
    </row>
    <row r="1497" spans="1:14" x14ac:dyDescent="0.25">
      <c r="A1497">
        <v>15401</v>
      </c>
      <c r="B1497" t="s">
        <v>1667</v>
      </c>
      <c r="C1497" t="s">
        <v>717</v>
      </c>
      <c r="F1497" t="s">
        <v>8339</v>
      </c>
      <c r="G1497" t="s">
        <v>623</v>
      </c>
      <c r="H1497" t="str">
        <f>INDEX(referencias!$Q$1:$Q$34,MATCH('Registro de Frecuencias TV'!G1497,referencias!$R$1:$R$34,0),1)</f>
        <v>Teveandina</v>
      </c>
      <c r="J1497" t="s">
        <v>8338</v>
      </c>
      <c r="K1497">
        <v>6</v>
      </c>
      <c r="L1497" t="str">
        <f t="shared" si="52"/>
        <v>La VictoriaBoyacaTeveandina6</v>
      </c>
      <c r="M1497" t="str">
        <f t="shared" si="53"/>
        <v>La VictoriaBoyacaTeveandina</v>
      </c>
      <c r="N1497" t="s">
        <v>3059</v>
      </c>
    </row>
    <row r="1498" spans="1:14" x14ac:dyDescent="0.25">
      <c r="A1498">
        <v>15401</v>
      </c>
      <c r="B1498" t="s">
        <v>1667</v>
      </c>
      <c r="C1498" t="s">
        <v>717</v>
      </c>
      <c r="E1498">
        <v>4</v>
      </c>
      <c r="F1498" t="s">
        <v>8341</v>
      </c>
      <c r="G1498" t="s">
        <v>750</v>
      </c>
      <c r="H1498" t="str">
        <f>INDEX(referencias!$Q$1:$Q$34,MATCH('Registro de Frecuencias TV'!G1498,referencias!$R$1:$R$34,0),1)</f>
        <v>RCN TV S.A.</v>
      </c>
      <c r="I1498" t="s">
        <v>352</v>
      </c>
      <c r="J1498" t="s">
        <v>8338</v>
      </c>
      <c r="K1498">
        <v>4</v>
      </c>
      <c r="L1498" t="str">
        <f t="shared" si="52"/>
        <v>La VictoriaBoyacaRCN TV S.A.4</v>
      </c>
      <c r="M1498" t="str">
        <f t="shared" si="53"/>
        <v>La VictoriaBoyacaRCN TV S.A.</v>
      </c>
      <c r="N1498" t="s">
        <v>3060</v>
      </c>
    </row>
    <row r="1499" spans="1:14" x14ac:dyDescent="0.25">
      <c r="A1499">
        <v>15401</v>
      </c>
      <c r="B1499" t="s">
        <v>1667</v>
      </c>
      <c r="C1499" t="s">
        <v>717</v>
      </c>
      <c r="E1499">
        <v>8</v>
      </c>
      <c r="F1499" t="s">
        <v>8341</v>
      </c>
      <c r="G1499" t="s">
        <v>723</v>
      </c>
      <c r="H1499" t="str">
        <f>INDEX(referencias!$Q$1:$Q$34,MATCH('Registro de Frecuencias TV'!G1499,referencias!$R$1:$R$34,0),1)</f>
        <v>Caracol TV S.A.</v>
      </c>
      <c r="I1499" t="s">
        <v>352</v>
      </c>
      <c r="J1499" t="s">
        <v>8338</v>
      </c>
      <c r="K1499">
        <v>8</v>
      </c>
      <c r="L1499" t="str">
        <f t="shared" si="52"/>
        <v>La VictoriaBoyacaCaracol TV S.A.8</v>
      </c>
      <c r="M1499" t="str">
        <f t="shared" si="53"/>
        <v>La VictoriaBoyacaCaracol TV S.A.</v>
      </c>
      <c r="N1499" t="s">
        <v>3061</v>
      </c>
    </row>
    <row r="1500" spans="1:14" x14ac:dyDescent="0.25">
      <c r="A1500">
        <v>15403</v>
      </c>
      <c r="B1500" t="s">
        <v>1663</v>
      </c>
      <c r="C1500" t="s">
        <v>717</v>
      </c>
      <c r="E1500">
        <v>5</v>
      </c>
      <c r="F1500" t="s">
        <v>8337</v>
      </c>
      <c r="G1500" t="s">
        <v>420</v>
      </c>
      <c r="H1500" t="str">
        <f>INDEX(referencias!$Q$1:$Q$34,MATCH('Registro de Frecuencias TV'!G1500,referencias!$R$1:$R$34,0),1)</f>
        <v>Canal Uno</v>
      </c>
      <c r="I1500" t="s">
        <v>212</v>
      </c>
      <c r="J1500" t="s">
        <v>8338</v>
      </c>
      <c r="K1500">
        <v>5</v>
      </c>
      <c r="L1500" t="str">
        <f t="shared" si="52"/>
        <v>La UvitaBoyacaCanal Uno5</v>
      </c>
      <c r="M1500" t="str">
        <f t="shared" si="53"/>
        <v>La UvitaBoyacaCanal Uno</v>
      </c>
      <c r="N1500" t="s">
        <v>3062</v>
      </c>
    </row>
    <row r="1501" spans="1:14" x14ac:dyDescent="0.25">
      <c r="A1501">
        <v>15403</v>
      </c>
      <c r="B1501" t="s">
        <v>1663</v>
      </c>
      <c r="C1501" t="s">
        <v>717</v>
      </c>
      <c r="E1501">
        <v>9</v>
      </c>
      <c r="F1501" t="s">
        <v>8337</v>
      </c>
      <c r="G1501" t="s">
        <v>703</v>
      </c>
      <c r="H1501" t="str">
        <f>INDEX(referencias!$Q$1:$Q$34,MATCH('Registro de Frecuencias TV'!G1501,referencias!$R$1:$R$34,0),1)</f>
        <v>C.Institucional</v>
      </c>
      <c r="I1501" t="s">
        <v>212</v>
      </c>
      <c r="J1501" t="s">
        <v>8338</v>
      </c>
      <c r="K1501">
        <v>9</v>
      </c>
      <c r="L1501" t="str">
        <f t="shared" si="52"/>
        <v>La UvitaBoyacaC.Institucional9</v>
      </c>
      <c r="M1501" t="str">
        <f t="shared" si="53"/>
        <v>La UvitaBoyacaC.Institucional</v>
      </c>
      <c r="N1501" t="s">
        <v>3063</v>
      </c>
    </row>
    <row r="1502" spans="1:14" x14ac:dyDescent="0.25">
      <c r="A1502">
        <v>15403</v>
      </c>
      <c r="B1502" t="s">
        <v>1663</v>
      </c>
      <c r="C1502" t="s">
        <v>717</v>
      </c>
      <c r="E1502">
        <v>3</v>
      </c>
      <c r="F1502" t="s">
        <v>8337</v>
      </c>
      <c r="G1502" t="s">
        <v>188</v>
      </c>
      <c r="H1502" t="str">
        <f>INDEX(referencias!$Q$1:$Q$34,MATCH('Registro de Frecuencias TV'!G1502,referencias!$R$1:$R$34,0),1)</f>
        <v>Señal Colombia</v>
      </c>
      <c r="I1502" t="s">
        <v>212</v>
      </c>
      <c r="J1502" t="s">
        <v>8338</v>
      </c>
      <c r="K1502">
        <v>3</v>
      </c>
      <c r="L1502" t="str">
        <f t="shared" si="52"/>
        <v>La UvitaBoyacaSeñal Colombia3</v>
      </c>
      <c r="M1502" t="str">
        <f t="shared" si="53"/>
        <v>La UvitaBoyacaSeñal Colombia</v>
      </c>
      <c r="N1502" t="s">
        <v>3064</v>
      </c>
    </row>
    <row r="1503" spans="1:14" x14ac:dyDescent="0.25">
      <c r="A1503">
        <v>15403</v>
      </c>
      <c r="B1503" t="s">
        <v>1663</v>
      </c>
      <c r="C1503" t="s">
        <v>717</v>
      </c>
      <c r="F1503" t="s">
        <v>8339</v>
      </c>
      <c r="G1503" t="s">
        <v>623</v>
      </c>
      <c r="H1503" t="str">
        <f>INDEX(referencias!$Q$1:$Q$34,MATCH('Registro de Frecuencias TV'!G1503,referencias!$R$1:$R$34,0),1)</f>
        <v>Teveandina</v>
      </c>
      <c r="J1503" t="s">
        <v>8338</v>
      </c>
      <c r="K1503">
        <v>25</v>
      </c>
      <c r="L1503" t="str">
        <f t="shared" si="52"/>
        <v>La UvitaBoyacaTeveandina25</v>
      </c>
      <c r="M1503" t="str">
        <f t="shared" si="53"/>
        <v>La UvitaBoyacaTeveandina</v>
      </c>
      <c r="N1503" t="s">
        <v>3065</v>
      </c>
    </row>
    <row r="1504" spans="1:14" x14ac:dyDescent="0.25">
      <c r="A1504">
        <v>15403</v>
      </c>
      <c r="B1504" t="s">
        <v>1663</v>
      </c>
      <c r="C1504" t="s">
        <v>717</v>
      </c>
      <c r="F1504" t="s">
        <v>8341</v>
      </c>
      <c r="G1504" t="s">
        <v>750</v>
      </c>
      <c r="H1504" t="str">
        <f>INDEX(referencias!$Q$1:$Q$34,MATCH('Registro de Frecuencias TV'!G1504,referencias!$R$1:$R$34,0),1)</f>
        <v>RCN TV S.A.</v>
      </c>
      <c r="J1504" t="s">
        <v>8338</v>
      </c>
      <c r="K1504">
        <v>29</v>
      </c>
      <c r="L1504" t="str">
        <f t="shared" si="52"/>
        <v>La UvitaBoyacaRCN TV S.A.29</v>
      </c>
      <c r="M1504" t="str">
        <f t="shared" si="53"/>
        <v>La UvitaBoyacaRCN TV S.A.</v>
      </c>
      <c r="N1504" t="s">
        <v>3066</v>
      </c>
    </row>
    <row r="1505" spans="1:14" x14ac:dyDescent="0.25">
      <c r="A1505">
        <v>15403</v>
      </c>
      <c r="B1505" t="s">
        <v>1663</v>
      </c>
      <c r="C1505" t="s">
        <v>717</v>
      </c>
      <c r="F1505" t="s">
        <v>8341</v>
      </c>
      <c r="G1505" t="s">
        <v>723</v>
      </c>
      <c r="H1505" t="str">
        <f>INDEX(referencias!$Q$1:$Q$34,MATCH('Registro de Frecuencias TV'!G1505,referencias!$R$1:$R$34,0),1)</f>
        <v>Caracol TV S.A.</v>
      </c>
      <c r="J1505" t="s">
        <v>8338</v>
      </c>
      <c r="K1505">
        <v>31</v>
      </c>
      <c r="L1505" t="str">
        <f t="shared" si="52"/>
        <v>La UvitaBoyacaCaracol TV S.A.31</v>
      </c>
      <c r="M1505" t="str">
        <f t="shared" si="53"/>
        <v>La UvitaBoyacaCaracol TV S.A.</v>
      </c>
      <c r="N1505" t="s">
        <v>3067</v>
      </c>
    </row>
    <row r="1506" spans="1:14" x14ac:dyDescent="0.25">
      <c r="A1506">
        <v>15407</v>
      </c>
      <c r="B1506" t="s">
        <v>2659</v>
      </c>
      <c r="C1506" t="s">
        <v>717</v>
      </c>
      <c r="E1506">
        <v>22</v>
      </c>
      <c r="F1506" t="s">
        <v>8337</v>
      </c>
      <c r="G1506" t="s">
        <v>420</v>
      </c>
      <c r="H1506" t="str">
        <f>INDEX(referencias!$Q$1:$Q$34,MATCH('Registro de Frecuencias TV'!G1506,referencias!$R$1:$R$34,0),1)</f>
        <v>Canal Uno</v>
      </c>
      <c r="I1506" t="s">
        <v>2659</v>
      </c>
      <c r="J1506" t="s">
        <v>8338</v>
      </c>
      <c r="K1506">
        <v>22</v>
      </c>
      <c r="L1506" t="str">
        <f t="shared" si="52"/>
        <v>Villa de LeyvaBoyacaCanal Uno22</v>
      </c>
      <c r="M1506" t="str">
        <f t="shared" si="53"/>
        <v>Villa de LeyvaBoyacaCanal Uno</v>
      </c>
      <c r="N1506" t="s">
        <v>3068</v>
      </c>
    </row>
    <row r="1507" spans="1:14" x14ac:dyDescent="0.25">
      <c r="A1507">
        <v>15407</v>
      </c>
      <c r="B1507" t="s">
        <v>2659</v>
      </c>
      <c r="C1507" t="s">
        <v>717</v>
      </c>
      <c r="E1507">
        <v>24</v>
      </c>
      <c r="F1507" t="s">
        <v>8337</v>
      </c>
      <c r="G1507" t="s">
        <v>703</v>
      </c>
      <c r="H1507" t="str">
        <f>INDEX(referencias!$Q$1:$Q$34,MATCH('Registro de Frecuencias TV'!G1507,referencias!$R$1:$R$34,0),1)</f>
        <v>C.Institucional</v>
      </c>
      <c r="I1507" t="s">
        <v>2659</v>
      </c>
      <c r="J1507" t="s">
        <v>8338</v>
      </c>
      <c r="K1507">
        <v>24</v>
      </c>
      <c r="L1507" t="str">
        <f t="shared" si="52"/>
        <v>Villa de LeyvaBoyacaC.Institucional24</v>
      </c>
      <c r="M1507" t="str">
        <f t="shared" si="53"/>
        <v>Villa de LeyvaBoyacaC.Institucional</v>
      </c>
      <c r="N1507" t="s">
        <v>3069</v>
      </c>
    </row>
    <row r="1508" spans="1:14" x14ac:dyDescent="0.25">
      <c r="A1508">
        <v>15407</v>
      </c>
      <c r="B1508" t="s">
        <v>2659</v>
      </c>
      <c r="C1508" t="s">
        <v>717</v>
      </c>
      <c r="E1508">
        <v>28</v>
      </c>
      <c r="F1508" t="s">
        <v>8337</v>
      </c>
      <c r="G1508" t="s">
        <v>188</v>
      </c>
      <c r="H1508" t="str">
        <f>INDEX(referencias!$Q$1:$Q$34,MATCH('Registro de Frecuencias TV'!G1508,referencias!$R$1:$R$34,0),1)</f>
        <v>Señal Colombia</v>
      </c>
      <c r="I1508" t="s">
        <v>2659</v>
      </c>
      <c r="J1508" t="s">
        <v>8338</v>
      </c>
      <c r="K1508">
        <v>28</v>
      </c>
      <c r="L1508" t="str">
        <f t="shared" si="52"/>
        <v>Villa de LeyvaBoyacaSeñal Colombia28</v>
      </c>
      <c r="M1508" t="str">
        <f t="shared" si="53"/>
        <v>Villa de LeyvaBoyacaSeñal Colombia</v>
      </c>
      <c r="N1508" t="s">
        <v>3070</v>
      </c>
    </row>
    <row r="1509" spans="1:14" x14ac:dyDescent="0.25">
      <c r="A1509">
        <v>15407</v>
      </c>
      <c r="B1509" t="s">
        <v>2659</v>
      </c>
      <c r="C1509" t="s">
        <v>717</v>
      </c>
      <c r="F1509" t="s">
        <v>8339</v>
      </c>
      <c r="G1509" t="s">
        <v>623</v>
      </c>
      <c r="H1509" t="str">
        <f>INDEX(referencias!$Q$1:$Q$34,MATCH('Registro de Frecuencias TV'!G1509,referencias!$R$1:$R$34,0),1)</f>
        <v>Teveandina</v>
      </c>
      <c r="J1509" t="s">
        <v>8338</v>
      </c>
      <c r="K1509">
        <v>6</v>
      </c>
      <c r="L1509" t="str">
        <f t="shared" si="52"/>
        <v>Villa de LeyvaBoyacaTeveandina6</v>
      </c>
      <c r="M1509" t="str">
        <f t="shared" si="53"/>
        <v>Villa de LeyvaBoyacaTeveandina</v>
      </c>
      <c r="N1509" t="s">
        <v>3071</v>
      </c>
    </row>
    <row r="1510" spans="1:14" x14ac:dyDescent="0.25">
      <c r="A1510">
        <v>15407</v>
      </c>
      <c r="B1510" t="s">
        <v>2659</v>
      </c>
      <c r="C1510" t="s">
        <v>717</v>
      </c>
      <c r="E1510">
        <v>34</v>
      </c>
      <c r="F1510" t="s">
        <v>8341</v>
      </c>
      <c r="G1510" t="s">
        <v>750</v>
      </c>
      <c r="H1510" t="str">
        <f>INDEX(referencias!$Q$1:$Q$34,MATCH('Registro de Frecuencias TV'!G1510,referencias!$R$1:$R$34,0),1)</f>
        <v>RCN TV S.A.</v>
      </c>
      <c r="I1510" t="s">
        <v>8441</v>
      </c>
      <c r="J1510" t="s">
        <v>8338</v>
      </c>
      <c r="K1510">
        <v>34</v>
      </c>
      <c r="L1510" t="str">
        <f t="shared" si="52"/>
        <v>Villa de LeyvaBoyacaRCN TV S.A.34</v>
      </c>
      <c r="M1510" t="str">
        <f t="shared" si="53"/>
        <v>Villa de LeyvaBoyacaRCN TV S.A.</v>
      </c>
      <c r="N1510" t="s">
        <v>3072</v>
      </c>
    </row>
    <row r="1511" spans="1:14" x14ac:dyDescent="0.25">
      <c r="A1511">
        <v>15407</v>
      </c>
      <c r="B1511" t="s">
        <v>2659</v>
      </c>
      <c r="C1511" t="s">
        <v>717</v>
      </c>
      <c r="E1511">
        <v>36</v>
      </c>
      <c r="F1511" t="s">
        <v>8341</v>
      </c>
      <c r="G1511" t="s">
        <v>723</v>
      </c>
      <c r="H1511" t="str">
        <f>INDEX(referencias!$Q$1:$Q$34,MATCH('Registro de Frecuencias TV'!G1511,referencias!$R$1:$R$34,0),1)</f>
        <v>Caracol TV S.A.</v>
      </c>
      <c r="I1511" t="s">
        <v>8441</v>
      </c>
      <c r="J1511" t="s">
        <v>8338</v>
      </c>
      <c r="K1511">
        <v>36</v>
      </c>
      <c r="L1511" t="str">
        <f t="shared" si="52"/>
        <v>Villa de LeyvaBoyacaCaracol TV S.A.36</v>
      </c>
      <c r="M1511" t="str">
        <f t="shared" si="53"/>
        <v>Villa de LeyvaBoyacaCaracol TV S.A.</v>
      </c>
      <c r="N1511" t="s">
        <v>3073</v>
      </c>
    </row>
    <row r="1512" spans="1:14" x14ac:dyDescent="0.25">
      <c r="A1512">
        <v>15425</v>
      </c>
      <c r="B1512" t="s">
        <v>1715</v>
      </c>
      <c r="C1512" t="s">
        <v>717</v>
      </c>
      <c r="F1512" t="s">
        <v>8337</v>
      </c>
      <c r="G1512" t="s">
        <v>420</v>
      </c>
      <c r="H1512" t="str">
        <f>INDEX(referencias!$Q$1:$Q$34,MATCH('Registro de Frecuencias TV'!G1512,referencias!$R$1:$R$34,0),1)</f>
        <v>Canal Uno</v>
      </c>
      <c r="J1512" t="s">
        <v>8338</v>
      </c>
      <c r="K1512">
        <v>4</v>
      </c>
      <c r="L1512" t="str">
        <f t="shared" si="52"/>
        <v>MacanalBoyacaCanal Uno4</v>
      </c>
      <c r="M1512" t="str">
        <f t="shared" si="53"/>
        <v>MacanalBoyacaCanal Uno</v>
      </c>
      <c r="N1512" t="s">
        <v>3074</v>
      </c>
    </row>
    <row r="1513" spans="1:14" x14ac:dyDescent="0.25">
      <c r="A1513">
        <v>15425</v>
      </c>
      <c r="B1513" t="s">
        <v>1715</v>
      </c>
      <c r="C1513" t="s">
        <v>717</v>
      </c>
      <c r="F1513" t="s">
        <v>8337</v>
      </c>
      <c r="G1513" t="s">
        <v>703</v>
      </c>
      <c r="H1513" t="str">
        <f>INDEX(referencias!$Q$1:$Q$34,MATCH('Registro de Frecuencias TV'!G1513,referencias!$R$1:$R$34,0),1)</f>
        <v>C.Institucional</v>
      </c>
      <c r="J1513" t="s">
        <v>8338</v>
      </c>
      <c r="K1513">
        <v>5</v>
      </c>
      <c r="L1513" t="str">
        <f t="shared" si="52"/>
        <v>MacanalBoyacaC.Institucional5</v>
      </c>
      <c r="M1513" t="str">
        <f t="shared" si="53"/>
        <v>MacanalBoyacaC.Institucional</v>
      </c>
      <c r="N1513" t="s">
        <v>3075</v>
      </c>
    </row>
    <row r="1514" spans="1:14" x14ac:dyDescent="0.25">
      <c r="A1514">
        <v>15425</v>
      </c>
      <c r="B1514" t="s">
        <v>1715</v>
      </c>
      <c r="C1514" t="s">
        <v>717</v>
      </c>
      <c r="F1514" t="s">
        <v>8337</v>
      </c>
      <c r="G1514" t="s">
        <v>188</v>
      </c>
      <c r="H1514" t="str">
        <f>INDEX(referencias!$Q$1:$Q$34,MATCH('Registro de Frecuencias TV'!G1514,referencias!$R$1:$R$34,0),1)</f>
        <v>Señal Colombia</v>
      </c>
      <c r="J1514" t="s">
        <v>8338</v>
      </c>
      <c r="K1514">
        <v>21</v>
      </c>
      <c r="L1514" t="str">
        <f t="shared" si="52"/>
        <v>MacanalBoyacaSeñal Colombia21</v>
      </c>
      <c r="M1514" t="str">
        <f t="shared" si="53"/>
        <v>MacanalBoyacaSeñal Colombia</v>
      </c>
      <c r="N1514" t="s">
        <v>3076</v>
      </c>
    </row>
    <row r="1515" spans="1:14" x14ac:dyDescent="0.25">
      <c r="A1515">
        <v>15425</v>
      </c>
      <c r="B1515" t="s">
        <v>1715</v>
      </c>
      <c r="C1515" t="s">
        <v>717</v>
      </c>
      <c r="F1515" t="s">
        <v>8339</v>
      </c>
      <c r="G1515" t="s">
        <v>623</v>
      </c>
      <c r="H1515" t="str">
        <f>INDEX(referencias!$Q$1:$Q$34,MATCH('Registro de Frecuencias TV'!G1515,referencias!$R$1:$R$34,0),1)</f>
        <v>Teveandina</v>
      </c>
      <c r="J1515" t="s">
        <v>8338</v>
      </c>
      <c r="K1515">
        <v>25</v>
      </c>
      <c r="L1515" t="str">
        <f t="shared" si="52"/>
        <v>MacanalBoyacaTeveandina25</v>
      </c>
      <c r="M1515" t="str">
        <f t="shared" si="53"/>
        <v>MacanalBoyacaTeveandina</v>
      </c>
      <c r="N1515" t="s">
        <v>3077</v>
      </c>
    </row>
    <row r="1516" spans="1:14" x14ac:dyDescent="0.25">
      <c r="A1516">
        <v>15425</v>
      </c>
      <c r="B1516" t="s">
        <v>1715</v>
      </c>
      <c r="C1516" t="s">
        <v>717</v>
      </c>
      <c r="E1516">
        <v>27</v>
      </c>
      <c r="F1516" t="s">
        <v>8341</v>
      </c>
      <c r="G1516" t="s">
        <v>750</v>
      </c>
      <c r="H1516" t="str">
        <f>INDEX(referencias!$Q$1:$Q$34,MATCH('Registro de Frecuencias TV'!G1516,referencias!$R$1:$R$34,0),1)</f>
        <v>RCN TV S.A.</v>
      </c>
      <c r="I1516" t="s">
        <v>8442</v>
      </c>
      <c r="J1516" t="s">
        <v>8338</v>
      </c>
      <c r="K1516">
        <v>27</v>
      </c>
      <c r="L1516" t="str">
        <f t="shared" si="52"/>
        <v>MacanalBoyacaRCN TV S.A.27</v>
      </c>
      <c r="M1516" t="str">
        <f t="shared" si="53"/>
        <v>MacanalBoyacaRCN TV S.A.</v>
      </c>
      <c r="N1516" t="s">
        <v>3078</v>
      </c>
    </row>
    <row r="1517" spans="1:14" x14ac:dyDescent="0.25">
      <c r="A1517">
        <v>15425</v>
      </c>
      <c r="B1517" t="s">
        <v>1715</v>
      </c>
      <c r="C1517" t="s">
        <v>717</v>
      </c>
      <c r="E1517">
        <v>29</v>
      </c>
      <c r="F1517" t="s">
        <v>8341</v>
      </c>
      <c r="G1517" t="s">
        <v>723</v>
      </c>
      <c r="H1517" t="str">
        <f>INDEX(referencias!$Q$1:$Q$34,MATCH('Registro de Frecuencias TV'!G1517,referencias!$R$1:$R$34,0),1)</f>
        <v>Caracol TV S.A.</v>
      </c>
      <c r="I1517" t="s">
        <v>8442</v>
      </c>
      <c r="J1517" t="s">
        <v>8338</v>
      </c>
      <c r="K1517">
        <v>29</v>
      </c>
      <c r="L1517" t="str">
        <f t="shared" si="52"/>
        <v>MacanalBoyacaCaracol TV S.A.29</v>
      </c>
      <c r="M1517" t="str">
        <f t="shared" si="53"/>
        <v>MacanalBoyacaCaracol TV S.A.</v>
      </c>
      <c r="N1517" t="s">
        <v>3079</v>
      </c>
    </row>
    <row r="1518" spans="1:14" x14ac:dyDescent="0.25">
      <c r="A1518">
        <v>15442</v>
      </c>
      <c r="B1518" t="s">
        <v>1761</v>
      </c>
      <c r="C1518" t="s">
        <v>717</v>
      </c>
      <c r="F1518" t="s">
        <v>8337</v>
      </c>
      <c r="G1518" t="s">
        <v>420</v>
      </c>
      <c r="H1518" t="str">
        <f>INDEX(referencias!$Q$1:$Q$34,MATCH('Registro de Frecuencias TV'!G1518,referencias!$R$1:$R$34,0),1)</f>
        <v>Canal Uno</v>
      </c>
      <c r="J1518" t="s">
        <v>8338</v>
      </c>
      <c r="K1518">
        <v>12</v>
      </c>
      <c r="L1518" t="str">
        <f t="shared" si="52"/>
        <v>MaripíBoyacaCanal Uno12</v>
      </c>
      <c r="M1518" t="str">
        <f t="shared" si="53"/>
        <v>MaripíBoyacaCanal Uno</v>
      </c>
      <c r="N1518" t="s">
        <v>3080</v>
      </c>
    </row>
    <row r="1519" spans="1:14" x14ac:dyDescent="0.25">
      <c r="A1519">
        <v>15442</v>
      </c>
      <c r="B1519" t="s">
        <v>1761</v>
      </c>
      <c r="C1519" t="s">
        <v>717</v>
      </c>
      <c r="F1519" t="s">
        <v>8337</v>
      </c>
      <c r="G1519" t="s">
        <v>703</v>
      </c>
      <c r="H1519" t="str">
        <f>INDEX(referencias!$Q$1:$Q$34,MATCH('Registro de Frecuencias TV'!G1519,referencias!$R$1:$R$34,0),1)</f>
        <v>C.Institucional</v>
      </c>
      <c r="J1519" t="s">
        <v>8338</v>
      </c>
      <c r="K1519">
        <v>10</v>
      </c>
      <c r="L1519" t="str">
        <f t="shared" si="52"/>
        <v>MaripíBoyacaC.Institucional10</v>
      </c>
      <c r="M1519" t="str">
        <f t="shared" si="53"/>
        <v>MaripíBoyacaC.Institucional</v>
      </c>
      <c r="N1519" t="s">
        <v>3081</v>
      </c>
    </row>
    <row r="1520" spans="1:14" x14ac:dyDescent="0.25">
      <c r="A1520">
        <v>15442</v>
      </c>
      <c r="B1520" t="s">
        <v>1761</v>
      </c>
      <c r="C1520" t="s">
        <v>717</v>
      </c>
      <c r="F1520" t="s">
        <v>8337</v>
      </c>
      <c r="G1520" t="s">
        <v>188</v>
      </c>
      <c r="H1520" t="str">
        <f>INDEX(referencias!$Q$1:$Q$34,MATCH('Registro de Frecuencias TV'!G1520,referencias!$R$1:$R$34,0),1)</f>
        <v>Señal Colombia</v>
      </c>
      <c r="J1520" t="s">
        <v>8338</v>
      </c>
      <c r="K1520">
        <v>23</v>
      </c>
      <c r="L1520" t="str">
        <f t="shared" si="52"/>
        <v>MaripíBoyacaSeñal Colombia23</v>
      </c>
      <c r="M1520" t="str">
        <f t="shared" si="53"/>
        <v>MaripíBoyacaSeñal Colombia</v>
      </c>
      <c r="N1520" t="s">
        <v>3082</v>
      </c>
    </row>
    <row r="1521" spans="1:14" x14ac:dyDescent="0.25">
      <c r="A1521">
        <v>15442</v>
      </c>
      <c r="B1521" t="s">
        <v>1761</v>
      </c>
      <c r="C1521" t="s">
        <v>717</v>
      </c>
      <c r="F1521" t="s">
        <v>8339</v>
      </c>
      <c r="G1521" t="s">
        <v>623</v>
      </c>
      <c r="H1521" t="str">
        <f>INDEX(referencias!$Q$1:$Q$34,MATCH('Registro de Frecuencias TV'!G1521,referencias!$R$1:$R$34,0),1)</f>
        <v>Teveandina</v>
      </c>
      <c r="J1521" t="s">
        <v>8338</v>
      </c>
      <c r="K1521">
        <v>6</v>
      </c>
      <c r="L1521" t="str">
        <f t="shared" si="52"/>
        <v>MaripíBoyacaTeveandina6</v>
      </c>
      <c r="M1521" t="str">
        <f t="shared" si="53"/>
        <v>MaripíBoyacaTeveandina</v>
      </c>
      <c r="N1521" t="s">
        <v>3083</v>
      </c>
    </row>
    <row r="1522" spans="1:14" x14ac:dyDescent="0.25">
      <c r="A1522">
        <v>15442</v>
      </c>
      <c r="B1522" t="s">
        <v>1761</v>
      </c>
      <c r="C1522" t="s">
        <v>717</v>
      </c>
      <c r="E1522">
        <v>4</v>
      </c>
      <c r="F1522" t="s">
        <v>8341</v>
      </c>
      <c r="G1522" t="s">
        <v>750</v>
      </c>
      <c r="H1522" t="str">
        <f>INDEX(referencias!$Q$1:$Q$34,MATCH('Registro de Frecuencias TV'!G1522,referencias!$R$1:$R$34,0),1)</f>
        <v>RCN TV S.A.</v>
      </c>
      <c r="I1522" t="s">
        <v>8440</v>
      </c>
      <c r="J1522" t="s">
        <v>8338</v>
      </c>
      <c r="K1522">
        <v>4</v>
      </c>
      <c r="L1522" t="str">
        <f t="shared" si="52"/>
        <v>MaripíBoyacaRCN TV S.A.4</v>
      </c>
      <c r="M1522" t="str">
        <f t="shared" si="53"/>
        <v>MaripíBoyacaRCN TV S.A.</v>
      </c>
      <c r="N1522" t="s">
        <v>3084</v>
      </c>
    </row>
    <row r="1523" spans="1:14" x14ac:dyDescent="0.25">
      <c r="A1523">
        <v>15442</v>
      </c>
      <c r="B1523" t="s">
        <v>1761</v>
      </c>
      <c r="C1523" t="s">
        <v>717</v>
      </c>
      <c r="E1523">
        <v>8</v>
      </c>
      <c r="F1523" t="s">
        <v>8341</v>
      </c>
      <c r="G1523" t="s">
        <v>723</v>
      </c>
      <c r="H1523" t="str">
        <f>INDEX(referencias!$Q$1:$Q$34,MATCH('Registro de Frecuencias TV'!G1523,referencias!$R$1:$R$34,0),1)</f>
        <v>Caracol TV S.A.</v>
      </c>
      <c r="I1523" t="s">
        <v>8440</v>
      </c>
      <c r="J1523" t="s">
        <v>8338</v>
      </c>
      <c r="K1523">
        <v>8</v>
      </c>
      <c r="L1523" t="str">
        <f t="shared" si="52"/>
        <v>MaripíBoyacaCaracol TV S.A.8</v>
      </c>
      <c r="M1523" t="str">
        <f t="shared" si="53"/>
        <v>MaripíBoyacaCaracol TV S.A.</v>
      </c>
      <c r="N1523" t="s">
        <v>3085</v>
      </c>
    </row>
    <row r="1524" spans="1:14" x14ac:dyDescent="0.25">
      <c r="A1524">
        <v>15455</v>
      </c>
      <c r="B1524" t="s">
        <v>318</v>
      </c>
      <c r="C1524" t="s">
        <v>717</v>
      </c>
      <c r="E1524">
        <v>23</v>
      </c>
      <c r="F1524" t="s">
        <v>8337</v>
      </c>
      <c r="G1524" t="s">
        <v>420</v>
      </c>
      <c r="H1524" t="str">
        <f>INDEX(referencias!$Q$1:$Q$34,MATCH('Registro de Frecuencias TV'!G1524,referencias!$R$1:$R$34,0),1)</f>
        <v>Canal Uno</v>
      </c>
      <c r="I1524" t="s">
        <v>318</v>
      </c>
      <c r="J1524" t="s">
        <v>8338</v>
      </c>
      <c r="K1524">
        <v>23</v>
      </c>
      <c r="L1524" t="str">
        <f t="shared" si="52"/>
        <v>MirafloresBoyacaCanal Uno23</v>
      </c>
      <c r="M1524" t="str">
        <f t="shared" si="53"/>
        <v>MirafloresBoyacaCanal Uno</v>
      </c>
      <c r="N1524" t="s">
        <v>3086</v>
      </c>
    </row>
    <row r="1525" spans="1:14" x14ac:dyDescent="0.25">
      <c r="A1525">
        <v>15455</v>
      </c>
      <c r="B1525" t="s">
        <v>318</v>
      </c>
      <c r="C1525" t="s">
        <v>717</v>
      </c>
      <c r="E1525">
        <v>25</v>
      </c>
      <c r="F1525" t="s">
        <v>8337</v>
      </c>
      <c r="G1525" t="s">
        <v>703</v>
      </c>
      <c r="H1525" t="str">
        <f>INDEX(referencias!$Q$1:$Q$34,MATCH('Registro de Frecuencias TV'!G1525,referencias!$R$1:$R$34,0),1)</f>
        <v>C.Institucional</v>
      </c>
      <c r="I1525" t="s">
        <v>318</v>
      </c>
      <c r="J1525" t="s">
        <v>8338</v>
      </c>
      <c r="K1525">
        <v>25</v>
      </c>
      <c r="L1525" t="str">
        <f t="shared" si="52"/>
        <v>MirafloresBoyacaC.Institucional25</v>
      </c>
      <c r="M1525" t="str">
        <f t="shared" si="53"/>
        <v>MirafloresBoyacaC.Institucional</v>
      </c>
      <c r="N1525" t="s">
        <v>3087</v>
      </c>
    </row>
    <row r="1526" spans="1:14" x14ac:dyDescent="0.25">
      <c r="A1526">
        <v>15455</v>
      </c>
      <c r="B1526" t="s">
        <v>318</v>
      </c>
      <c r="C1526" t="s">
        <v>717</v>
      </c>
      <c r="E1526">
        <v>29</v>
      </c>
      <c r="F1526" t="s">
        <v>8337</v>
      </c>
      <c r="G1526" t="s">
        <v>188</v>
      </c>
      <c r="H1526" t="str">
        <f>INDEX(referencias!$Q$1:$Q$34,MATCH('Registro de Frecuencias TV'!G1526,referencias!$R$1:$R$34,0),1)</f>
        <v>Señal Colombia</v>
      </c>
      <c r="I1526" t="s">
        <v>318</v>
      </c>
      <c r="J1526" t="s">
        <v>8338</v>
      </c>
      <c r="K1526">
        <v>29</v>
      </c>
      <c r="L1526" t="str">
        <f t="shared" si="52"/>
        <v>MirafloresBoyacaSeñal Colombia29</v>
      </c>
      <c r="M1526" t="str">
        <f t="shared" si="53"/>
        <v>MirafloresBoyacaSeñal Colombia</v>
      </c>
      <c r="N1526" t="s">
        <v>3088</v>
      </c>
    </row>
    <row r="1527" spans="1:14" x14ac:dyDescent="0.25">
      <c r="A1527">
        <v>15455</v>
      </c>
      <c r="B1527" t="s">
        <v>318</v>
      </c>
      <c r="C1527" t="s">
        <v>717</v>
      </c>
      <c r="F1527" t="s">
        <v>8339</v>
      </c>
      <c r="G1527" t="s">
        <v>623</v>
      </c>
      <c r="H1527" t="str">
        <f>INDEX(referencias!$Q$1:$Q$34,MATCH('Registro de Frecuencias TV'!G1527,referencias!$R$1:$R$34,0),1)</f>
        <v>Teveandina</v>
      </c>
      <c r="J1527" t="s">
        <v>8338</v>
      </c>
      <c r="K1527">
        <v>21</v>
      </c>
      <c r="L1527" t="str">
        <f t="shared" si="52"/>
        <v>MirafloresBoyacaTeveandina21</v>
      </c>
      <c r="M1527" t="str">
        <f t="shared" si="53"/>
        <v>MirafloresBoyacaTeveandina</v>
      </c>
      <c r="N1527" t="s">
        <v>3089</v>
      </c>
    </row>
    <row r="1528" spans="1:14" x14ac:dyDescent="0.25">
      <c r="A1528">
        <v>15455</v>
      </c>
      <c r="B1528" t="s">
        <v>318</v>
      </c>
      <c r="C1528" t="s">
        <v>717</v>
      </c>
      <c r="F1528" t="s">
        <v>8341</v>
      </c>
      <c r="G1528" t="s">
        <v>750</v>
      </c>
      <c r="H1528" t="str">
        <f>INDEX(referencias!$Q$1:$Q$34,MATCH('Registro de Frecuencias TV'!G1528,referencias!$R$1:$R$34,0),1)</f>
        <v>RCN TV S.A.</v>
      </c>
      <c r="J1528" t="s">
        <v>8338</v>
      </c>
      <c r="K1528">
        <v>27</v>
      </c>
      <c r="L1528" t="str">
        <f t="shared" si="52"/>
        <v>MirafloresBoyacaRCN TV S.A.27</v>
      </c>
      <c r="M1528" t="str">
        <f t="shared" si="53"/>
        <v>MirafloresBoyacaRCN TV S.A.</v>
      </c>
      <c r="N1528" t="s">
        <v>3090</v>
      </c>
    </row>
    <row r="1529" spans="1:14" x14ac:dyDescent="0.25">
      <c r="A1529">
        <v>15455</v>
      </c>
      <c r="B1529" t="s">
        <v>318</v>
      </c>
      <c r="C1529" t="s">
        <v>717</v>
      </c>
      <c r="F1529" t="s">
        <v>8341</v>
      </c>
      <c r="G1529" t="s">
        <v>723</v>
      </c>
      <c r="H1529" t="str">
        <f>INDEX(referencias!$Q$1:$Q$34,MATCH('Registro de Frecuencias TV'!G1529,referencias!$R$1:$R$34,0),1)</f>
        <v>Caracol TV S.A.</v>
      </c>
      <c r="J1529" t="s">
        <v>8338</v>
      </c>
      <c r="K1529">
        <v>31</v>
      </c>
      <c r="L1529" t="str">
        <f t="shared" si="52"/>
        <v>MirafloresBoyacaCaracol TV S.A.31</v>
      </c>
      <c r="M1529" t="str">
        <f t="shared" si="53"/>
        <v>MirafloresBoyacaCaracol TV S.A.</v>
      </c>
      <c r="N1529" t="s">
        <v>3091</v>
      </c>
    </row>
    <row r="1530" spans="1:14" x14ac:dyDescent="0.25">
      <c r="A1530">
        <v>15464</v>
      </c>
      <c r="B1530" t="s">
        <v>1812</v>
      </c>
      <c r="C1530" t="s">
        <v>717</v>
      </c>
      <c r="F1530" t="s">
        <v>8337</v>
      </c>
      <c r="G1530" t="s">
        <v>420</v>
      </c>
      <c r="H1530" t="str">
        <f>INDEX(referencias!$Q$1:$Q$34,MATCH('Registro de Frecuencias TV'!G1530,referencias!$R$1:$R$34,0),1)</f>
        <v>Canal Uno</v>
      </c>
      <c r="J1530" t="s">
        <v>8338</v>
      </c>
      <c r="K1530">
        <v>11</v>
      </c>
      <c r="L1530" t="str">
        <f t="shared" si="52"/>
        <v>MonguaBoyacaCanal Uno11</v>
      </c>
      <c r="M1530" t="str">
        <f t="shared" si="53"/>
        <v>MonguaBoyacaCanal Uno</v>
      </c>
      <c r="N1530" t="s">
        <v>3092</v>
      </c>
    </row>
    <row r="1531" spans="1:14" x14ac:dyDescent="0.25">
      <c r="A1531">
        <v>15464</v>
      </c>
      <c r="B1531" t="s">
        <v>1812</v>
      </c>
      <c r="C1531" t="s">
        <v>717</v>
      </c>
      <c r="F1531" t="s">
        <v>8337</v>
      </c>
      <c r="G1531" t="s">
        <v>703</v>
      </c>
      <c r="H1531" t="str">
        <f>INDEX(referencias!$Q$1:$Q$34,MATCH('Registro de Frecuencias TV'!G1531,referencias!$R$1:$R$34,0),1)</f>
        <v>C.Institucional</v>
      </c>
      <c r="J1531" t="s">
        <v>8338</v>
      </c>
      <c r="K1531">
        <v>9</v>
      </c>
      <c r="L1531" t="str">
        <f t="shared" si="52"/>
        <v>MonguaBoyacaC.Institucional9</v>
      </c>
      <c r="M1531" t="str">
        <f t="shared" si="53"/>
        <v>MonguaBoyacaC.Institucional</v>
      </c>
      <c r="N1531" t="s">
        <v>3093</v>
      </c>
    </row>
    <row r="1532" spans="1:14" x14ac:dyDescent="0.25">
      <c r="A1532">
        <v>15464</v>
      </c>
      <c r="B1532" t="s">
        <v>1812</v>
      </c>
      <c r="C1532" t="s">
        <v>717</v>
      </c>
      <c r="F1532" t="s">
        <v>8337</v>
      </c>
      <c r="G1532" t="s">
        <v>188</v>
      </c>
      <c r="H1532" t="str">
        <f>INDEX(referencias!$Q$1:$Q$34,MATCH('Registro de Frecuencias TV'!G1532,referencias!$R$1:$R$34,0),1)</f>
        <v>Señal Colombia</v>
      </c>
      <c r="J1532" t="s">
        <v>8338</v>
      </c>
      <c r="K1532">
        <v>30</v>
      </c>
      <c r="L1532" t="str">
        <f t="shared" si="52"/>
        <v>MonguaBoyacaSeñal Colombia30</v>
      </c>
      <c r="M1532" t="str">
        <f t="shared" si="53"/>
        <v>MonguaBoyacaSeñal Colombia</v>
      </c>
      <c r="N1532" t="s">
        <v>3094</v>
      </c>
    </row>
    <row r="1533" spans="1:14" x14ac:dyDescent="0.25">
      <c r="A1533">
        <v>15464</v>
      </c>
      <c r="B1533" t="s">
        <v>1812</v>
      </c>
      <c r="C1533" t="s">
        <v>717</v>
      </c>
      <c r="F1533" t="s">
        <v>8339</v>
      </c>
      <c r="G1533" t="s">
        <v>623</v>
      </c>
      <c r="H1533" t="str">
        <f>INDEX(referencias!$Q$1:$Q$34,MATCH('Registro de Frecuencias TV'!G1533,referencias!$R$1:$R$34,0),1)</f>
        <v>Teveandina</v>
      </c>
      <c r="J1533" t="s">
        <v>8338</v>
      </c>
      <c r="K1533">
        <v>13</v>
      </c>
      <c r="L1533" t="str">
        <f t="shared" si="52"/>
        <v>MonguaBoyacaTeveandina13</v>
      </c>
      <c r="M1533" t="str">
        <f t="shared" si="53"/>
        <v>MonguaBoyacaTeveandina</v>
      </c>
      <c r="N1533" t="s">
        <v>3095</v>
      </c>
    </row>
    <row r="1534" spans="1:14" x14ac:dyDescent="0.25">
      <c r="A1534">
        <v>15464</v>
      </c>
      <c r="B1534" t="s">
        <v>1812</v>
      </c>
      <c r="C1534" t="s">
        <v>717</v>
      </c>
      <c r="E1534">
        <v>7</v>
      </c>
      <c r="F1534" t="s">
        <v>8341</v>
      </c>
      <c r="G1534" t="s">
        <v>750</v>
      </c>
      <c r="H1534" t="str">
        <f>INDEX(referencias!$Q$1:$Q$34,MATCH('Registro de Frecuencias TV'!G1534,referencias!$R$1:$R$34,0),1)</f>
        <v>RCN TV S.A.</v>
      </c>
      <c r="I1534" t="s">
        <v>8438</v>
      </c>
      <c r="J1534" t="s">
        <v>8338</v>
      </c>
      <c r="K1534">
        <v>7</v>
      </c>
      <c r="L1534" t="str">
        <f t="shared" si="52"/>
        <v>MonguaBoyacaRCN TV S.A.7</v>
      </c>
      <c r="M1534" t="str">
        <f t="shared" si="53"/>
        <v>MonguaBoyacaRCN TV S.A.</v>
      </c>
      <c r="N1534" t="s">
        <v>3096</v>
      </c>
    </row>
    <row r="1535" spans="1:14" x14ac:dyDescent="0.25">
      <c r="A1535">
        <v>15464</v>
      </c>
      <c r="B1535" t="s">
        <v>1812</v>
      </c>
      <c r="C1535" t="s">
        <v>717</v>
      </c>
      <c r="E1535">
        <v>5</v>
      </c>
      <c r="F1535" t="s">
        <v>8341</v>
      </c>
      <c r="G1535" t="s">
        <v>723</v>
      </c>
      <c r="H1535" t="str">
        <f>INDEX(referencias!$Q$1:$Q$34,MATCH('Registro de Frecuencias TV'!G1535,referencias!$R$1:$R$34,0),1)</f>
        <v>Caracol TV S.A.</v>
      </c>
      <c r="I1535" t="s">
        <v>8438</v>
      </c>
      <c r="J1535" t="s">
        <v>8338</v>
      </c>
      <c r="K1535">
        <v>5</v>
      </c>
      <c r="L1535" t="str">
        <f t="shared" si="52"/>
        <v>MonguaBoyacaCaracol TV S.A.5</v>
      </c>
      <c r="M1535" t="str">
        <f t="shared" si="53"/>
        <v>MonguaBoyacaCaracol TV S.A.</v>
      </c>
      <c r="N1535" t="s">
        <v>3097</v>
      </c>
    </row>
    <row r="1536" spans="1:14" x14ac:dyDescent="0.25">
      <c r="A1536">
        <v>15466</v>
      </c>
      <c r="B1536" t="s">
        <v>1814</v>
      </c>
      <c r="C1536" t="s">
        <v>717</v>
      </c>
      <c r="E1536">
        <v>11</v>
      </c>
      <c r="F1536" t="s">
        <v>8337</v>
      </c>
      <c r="G1536" t="s">
        <v>420</v>
      </c>
      <c r="H1536" t="str">
        <f>INDEX(referencias!$Q$1:$Q$34,MATCH('Registro de Frecuencias TV'!G1536,referencias!$R$1:$R$34,0),1)</f>
        <v>Canal Uno</v>
      </c>
      <c r="I1536" t="s">
        <v>8437</v>
      </c>
      <c r="J1536" t="s">
        <v>8338</v>
      </c>
      <c r="K1536">
        <v>11</v>
      </c>
      <c r="L1536" t="str">
        <f t="shared" si="52"/>
        <v>MonguíBoyacaCanal Uno11</v>
      </c>
      <c r="M1536" t="str">
        <f t="shared" si="53"/>
        <v>MonguíBoyacaCanal Uno</v>
      </c>
      <c r="N1536" t="s">
        <v>3098</v>
      </c>
    </row>
    <row r="1537" spans="1:14" x14ac:dyDescent="0.25">
      <c r="A1537">
        <v>15466</v>
      </c>
      <c r="B1537" t="s">
        <v>1814</v>
      </c>
      <c r="C1537" t="s">
        <v>717</v>
      </c>
      <c r="E1537">
        <v>9</v>
      </c>
      <c r="F1537" t="s">
        <v>8337</v>
      </c>
      <c r="G1537" t="s">
        <v>703</v>
      </c>
      <c r="H1537" t="str">
        <f>INDEX(referencias!$Q$1:$Q$34,MATCH('Registro de Frecuencias TV'!G1537,referencias!$R$1:$R$34,0),1)</f>
        <v>C.Institucional</v>
      </c>
      <c r="I1537" t="s">
        <v>8437</v>
      </c>
      <c r="J1537" t="s">
        <v>8338</v>
      </c>
      <c r="K1537">
        <v>9</v>
      </c>
      <c r="L1537" t="str">
        <f t="shared" si="52"/>
        <v>MonguíBoyacaC.Institucional9</v>
      </c>
      <c r="M1537" t="str">
        <f t="shared" si="53"/>
        <v>MonguíBoyacaC.Institucional</v>
      </c>
      <c r="N1537" t="s">
        <v>3099</v>
      </c>
    </row>
    <row r="1538" spans="1:14" x14ac:dyDescent="0.25">
      <c r="A1538">
        <v>15466</v>
      </c>
      <c r="B1538" t="s">
        <v>1814</v>
      </c>
      <c r="C1538" t="s">
        <v>717</v>
      </c>
      <c r="E1538">
        <v>30</v>
      </c>
      <c r="F1538" t="s">
        <v>8337</v>
      </c>
      <c r="G1538" t="s">
        <v>188</v>
      </c>
      <c r="H1538" t="str">
        <f>INDEX(referencias!$Q$1:$Q$34,MATCH('Registro de Frecuencias TV'!G1538,referencias!$R$1:$R$34,0),1)</f>
        <v>Señal Colombia</v>
      </c>
      <c r="I1538" t="s">
        <v>8437</v>
      </c>
      <c r="J1538" t="s">
        <v>8338</v>
      </c>
      <c r="K1538">
        <v>30</v>
      </c>
      <c r="L1538" t="str">
        <f t="shared" si="52"/>
        <v>MonguíBoyacaSeñal Colombia30</v>
      </c>
      <c r="M1538" t="str">
        <f t="shared" si="53"/>
        <v>MonguíBoyacaSeñal Colombia</v>
      </c>
      <c r="N1538" t="s">
        <v>3100</v>
      </c>
    </row>
    <row r="1539" spans="1:14" x14ac:dyDescent="0.25">
      <c r="A1539">
        <v>15466</v>
      </c>
      <c r="B1539" t="s">
        <v>1814</v>
      </c>
      <c r="C1539" t="s">
        <v>717</v>
      </c>
      <c r="E1539">
        <v>13</v>
      </c>
      <c r="F1539" t="s">
        <v>8339</v>
      </c>
      <c r="G1539" t="s">
        <v>623</v>
      </c>
      <c r="H1539" t="str">
        <f>INDEX(referencias!$Q$1:$Q$34,MATCH('Registro de Frecuencias TV'!G1539,referencias!$R$1:$R$34,0),1)</f>
        <v>Teveandina</v>
      </c>
      <c r="I1539" t="s">
        <v>8437</v>
      </c>
      <c r="J1539" t="s">
        <v>8338</v>
      </c>
      <c r="K1539">
        <v>13</v>
      </c>
      <c r="L1539" t="str">
        <f t="shared" ref="L1539:L1602" si="54">_xlfn.CONCAT(TRIM(B1539),TRIM(C1539),TRIM(H1539),TRIM(K1539))</f>
        <v>MonguíBoyacaTeveandina13</v>
      </c>
      <c r="M1539" t="str">
        <f t="shared" ref="M1539:M1602" si="55">_xlfn.CONCAT(TRIM(B1539),TRIM(C1539),TRIM(H1539))</f>
        <v>MonguíBoyacaTeveandina</v>
      </c>
      <c r="N1539" t="s">
        <v>3101</v>
      </c>
    </row>
    <row r="1540" spans="1:14" x14ac:dyDescent="0.25">
      <c r="A1540">
        <v>15466</v>
      </c>
      <c r="B1540" t="s">
        <v>1814</v>
      </c>
      <c r="C1540" t="s">
        <v>717</v>
      </c>
      <c r="E1540">
        <v>7</v>
      </c>
      <c r="F1540" t="s">
        <v>8341</v>
      </c>
      <c r="G1540" t="s">
        <v>750</v>
      </c>
      <c r="H1540" t="str">
        <f>INDEX(referencias!$Q$1:$Q$34,MATCH('Registro de Frecuencias TV'!G1540,referencias!$R$1:$R$34,0),1)</f>
        <v>RCN TV S.A.</v>
      </c>
      <c r="I1540" t="s">
        <v>8438</v>
      </c>
      <c r="J1540" t="s">
        <v>8338</v>
      </c>
      <c r="K1540">
        <v>7</v>
      </c>
      <c r="L1540" t="str">
        <f t="shared" si="54"/>
        <v>MonguíBoyacaRCN TV S.A.7</v>
      </c>
      <c r="M1540" t="str">
        <f t="shared" si="55"/>
        <v>MonguíBoyacaRCN TV S.A.</v>
      </c>
      <c r="N1540" t="s">
        <v>3102</v>
      </c>
    </row>
    <row r="1541" spans="1:14" x14ac:dyDescent="0.25">
      <c r="A1541">
        <v>15466</v>
      </c>
      <c r="B1541" t="s">
        <v>1814</v>
      </c>
      <c r="C1541" t="s">
        <v>717</v>
      </c>
      <c r="E1541">
        <v>5</v>
      </c>
      <c r="F1541" t="s">
        <v>8341</v>
      </c>
      <c r="G1541" t="s">
        <v>723</v>
      </c>
      <c r="H1541" t="str">
        <f>INDEX(referencias!$Q$1:$Q$34,MATCH('Registro de Frecuencias TV'!G1541,referencias!$R$1:$R$34,0),1)</f>
        <v>Caracol TV S.A.</v>
      </c>
      <c r="I1541" t="s">
        <v>8438</v>
      </c>
      <c r="J1541" t="s">
        <v>8338</v>
      </c>
      <c r="K1541">
        <v>5</v>
      </c>
      <c r="L1541" t="str">
        <f t="shared" si="54"/>
        <v>MonguíBoyacaCaracol TV S.A.5</v>
      </c>
      <c r="M1541" t="str">
        <f t="shared" si="55"/>
        <v>MonguíBoyacaCaracol TV S.A.</v>
      </c>
      <c r="N1541" t="s">
        <v>3103</v>
      </c>
    </row>
    <row r="1542" spans="1:14" x14ac:dyDescent="0.25">
      <c r="A1542">
        <v>15469</v>
      </c>
      <c r="B1542" t="s">
        <v>320</v>
      </c>
      <c r="C1542" t="s">
        <v>717</v>
      </c>
      <c r="E1542">
        <v>25</v>
      </c>
      <c r="F1542" t="s">
        <v>8337</v>
      </c>
      <c r="G1542" t="s">
        <v>420</v>
      </c>
      <c r="H1542" t="str">
        <f>INDEX(referencias!$Q$1:$Q$34,MATCH('Registro de Frecuencias TV'!G1542,referencias!$R$1:$R$34,0),1)</f>
        <v>Canal Uno</v>
      </c>
      <c r="I1542" t="s">
        <v>320</v>
      </c>
      <c r="J1542" t="s">
        <v>8338</v>
      </c>
      <c r="K1542">
        <v>25</v>
      </c>
      <c r="L1542" t="str">
        <f t="shared" si="54"/>
        <v>MoniquiráBoyacaCanal Uno25</v>
      </c>
      <c r="M1542" t="str">
        <f t="shared" si="55"/>
        <v>MoniquiráBoyacaCanal Uno</v>
      </c>
      <c r="N1542" t="s">
        <v>3104</v>
      </c>
    </row>
    <row r="1543" spans="1:14" x14ac:dyDescent="0.25">
      <c r="A1543">
        <v>15469</v>
      </c>
      <c r="B1543" t="s">
        <v>320</v>
      </c>
      <c r="C1543" t="s">
        <v>717</v>
      </c>
      <c r="E1543">
        <v>33</v>
      </c>
      <c r="F1543" t="s">
        <v>8337</v>
      </c>
      <c r="G1543" t="s">
        <v>703</v>
      </c>
      <c r="H1543" t="str">
        <f>INDEX(referencias!$Q$1:$Q$34,MATCH('Registro de Frecuencias TV'!G1543,referencias!$R$1:$R$34,0),1)</f>
        <v>C.Institucional</v>
      </c>
      <c r="I1543" t="s">
        <v>320</v>
      </c>
      <c r="J1543" t="s">
        <v>8338</v>
      </c>
      <c r="K1543">
        <v>33</v>
      </c>
      <c r="L1543" t="str">
        <f t="shared" si="54"/>
        <v>MoniquiráBoyacaC.Institucional33</v>
      </c>
      <c r="M1543" t="str">
        <f t="shared" si="55"/>
        <v>MoniquiráBoyacaC.Institucional</v>
      </c>
      <c r="N1543" t="s">
        <v>3105</v>
      </c>
    </row>
    <row r="1544" spans="1:14" x14ac:dyDescent="0.25">
      <c r="A1544">
        <v>15469</v>
      </c>
      <c r="B1544" t="s">
        <v>320</v>
      </c>
      <c r="C1544" t="s">
        <v>717</v>
      </c>
      <c r="E1544">
        <v>27</v>
      </c>
      <c r="F1544" t="s">
        <v>8337</v>
      </c>
      <c r="G1544" t="s">
        <v>188</v>
      </c>
      <c r="H1544" t="str">
        <f>INDEX(referencias!$Q$1:$Q$34,MATCH('Registro de Frecuencias TV'!G1544,referencias!$R$1:$R$34,0),1)</f>
        <v>Señal Colombia</v>
      </c>
      <c r="I1544" t="s">
        <v>320</v>
      </c>
      <c r="J1544" t="s">
        <v>8338</v>
      </c>
      <c r="K1544">
        <v>27</v>
      </c>
      <c r="L1544" t="str">
        <f t="shared" si="54"/>
        <v>MoniquiráBoyacaSeñal Colombia27</v>
      </c>
      <c r="M1544" t="str">
        <f t="shared" si="55"/>
        <v>MoniquiráBoyacaSeñal Colombia</v>
      </c>
      <c r="N1544" t="s">
        <v>3106</v>
      </c>
    </row>
    <row r="1545" spans="1:14" x14ac:dyDescent="0.25">
      <c r="A1545">
        <v>15469</v>
      </c>
      <c r="B1545" t="s">
        <v>320</v>
      </c>
      <c r="C1545" t="s">
        <v>717</v>
      </c>
      <c r="F1545" t="s">
        <v>8339</v>
      </c>
      <c r="G1545" t="s">
        <v>623</v>
      </c>
      <c r="H1545" t="str">
        <f>INDEX(referencias!$Q$1:$Q$34,MATCH('Registro de Frecuencias TV'!G1545,referencias!$R$1:$R$34,0),1)</f>
        <v>Teveandina</v>
      </c>
      <c r="J1545" t="s">
        <v>8338</v>
      </c>
      <c r="K1545">
        <v>21</v>
      </c>
      <c r="L1545" t="str">
        <f t="shared" si="54"/>
        <v>MoniquiráBoyacaTeveandina21</v>
      </c>
      <c r="M1545" t="str">
        <f t="shared" si="55"/>
        <v>MoniquiráBoyacaTeveandina</v>
      </c>
      <c r="N1545" t="s">
        <v>3107</v>
      </c>
    </row>
    <row r="1546" spans="1:14" x14ac:dyDescent="0.25">
      <c r="A1546">
        <v>15469</v>
      </c>
      <c r="B1546" t="s">
        <v>320</v>
      </c>
      <c r="C1546" t="s">
        <v>717</v>
      </c>
      <c r="E1546">
        <v>29</v>
      </c>
      <c r="F1546" t="s">
        <v>8341</v>
      </c>
      <c r="G1546" t="s">
        <v>750</v>
      </c>
      <c r="H1546" t="str">
        <f>INDEX(referencias!$Q$1:$Q$34,MATCH('Registro de Frecuencias TV'!G1546,referencias!$R$1:$R$34,0),1)</f>
        <v>RCN TV S.A.</v>
      </c>
      <c r="I1546" t="s">
        <v>8443</v>
      </c>
      <c r="J1546" t="s">
        <v>8338</v>
      </c>
      <c r="K1546">
        <v>29</v>
      </c>
      <c r="L1546" t="str">
        <f t="shared" si="54"/>
        <v>MoniquiráBoyacaRCN TV S.A.29</v>
      </c>
      <c r="M1546" t="str">
        <f t="shared" si="55"/>
        <v>MoniquiráBoyacaRCN TV S.A.</v>
      </c>
      <c r="N1546" t="s">
        <v>3108</v>
      </c>
    </row>
    <row r="1547" spans="1:14" x14ac:dyDescent="0.25">
      <c r="A1547">
        <v>15469</v>
      </c>
      <c r="B1547" t="s">
        <v>320</v>
      </c>
      <c r="C1547" t="s">
        <v>717</v>
      </c>
      <c r="E1547">
        <v>31</v>
      </c>
      <c r="F1547" t="s">
        <v>8341</v>
      </c>
      <c r="G1547" t="s">
        <v>723</v>
      </c>
      <c r="H1547" t="str">
        <f>INDEX(referencias!$Q$1:$Q$34,MATCH('Registro de Frecuencias TV'!G1547,referencias!$R$1:$R$34,0),1)</f>
        <v>Caracol TV S.A.</v>
      </c>
      <c r="I1547" t="s">
        <v>8443</v>
      </c>
      <c r="J1547" t="s">
        <v>8338</v>
      </c>
      <c r="K1547">
        <v>31</v>
      </c>
      <c r="L1547" t="str">
        <f t="shared" si="54"/>
        <v>MoniquiráBoyacaCaracol TV S.A.31</v>
      </c>
      <c r="M1547" t="str">
        <f t="shared" si="55"/>
        <v>MoniquiráBoyacaCaracol TV S.A.</v>
      </c>
      <c r="N1547" t="s">
        <v>3109</v>
      </c>
    </row>
    <row r="1548" spans="1:14" x14ac:dyDescent="0.25">
      <c r="A1548">
        <v>15476</v>
      </c>
      <c r="B1548" t="s">
        <v>1840</v>
      </c>
      <c r="C1548" t="s">
        <v>717</v>
      </c>
      <c r="E1548">
        <v>11</v>
      </c>
      <c r="F1548" t="s">
        <v>8337</v>
      </c>
      <c r="G1548" t="s">
        <v>420</v>
      </c>
      <c r="H1548" t="str">
        <f>INDEX(referencias!$Q$1:$Q$34,MATCH('Registro de Frecuencias TV'!G1548,referencias!$R$1:$R$34,0),1)</f>
        <v>Canal Uno</v>
      </c>
      <c r="I1548" t="s">
        <v>8437</v>
      </c>
      <c r="J1548" t="s">
        <v>8338</v>
      </c>
      <c r="K1548">
        <v>11</v>
      </c>
      <c r="L1548" t="str">
        <f t="shared" si="54"/>
        <v>MotavitaBoyacaCanal Uno11</v>
      </c>
      <c r="M1548" t="str">
        <f t="shared" si="55"/>
        <v>MotavitaBoyacaCanal Uno</v>
      </c>
      <c r="N1548" t="s">
        <v>3110</v>
      </c>
    </row>
    <row r="1549" spans="1:14" x14ac:dyDescent="0.25">
      <c r="A1549">
        <v>15476</v>
      </c>
      <c r="B1549" t="s">
        <v>1840</v>
      </c>
      <c r="C1549" t="s">
        <v>717</v>
      </c>
      <c r="E1549">
        <v>9</v>
      </c>
      <c r="F1549" t="s">
        <v>8337</v>
      </c>
      <c r="G1549" t="s">
        <v>703</v>
      </c>
      <c r="H1549" t="str">
        <f>INDEX(referencias!$Q$1:$Q$34,MATCH('Registro de Frecuencias TV'!G1549,referencias!$R$1:$R$34,0),1)</f>
        <v>C.Institucional</v>
      </c>
      <c r="I1549" t="s">
        <v>8437</v>
      </c>
      <c r="J1549" t="s">
        <v>8338</v>
      </c>
      <c r="K1549">
        <v>9</v>
      </c>
      <c r="L1549" t="str">
        <f t="shared" si="54"/>
        <v>MotavitaBoyacaC.Institucional9</v>
      </c>
      <c r="M1549" t="str">
        <f t="shared" si="55"/>
        <v>MotavitaBoyacaC.Institucional</v>
      </c>
      <c r="N1549" t="s">
        <v>3111</v>
      </c>
    </row>
    <row r="1550" spans="1:14" x14ac:dyDescent="0.25">
      <c r="A1550">
        <v>15476</v>
      </c>
      <c r="B1550" t="s">
        <v>1840</v>
      </c>
      <c r="C1550" t="s">
        <v>717</v>
      </c>
      <c r="E1550">
        <v>30</v>
      </c>
      <c r="F1550" t="s">
        <v>8337</v>
      </c>
      <c r="G1550" t="s">
        <v>188</v>
      </c>
      <c r="H1550" t="str">
        <f>INDEX(referencias!$Q$1:$Q$34,MATCH('Registro de Frecuencias TV'!G1550,referencias!$R$1:$R$34,0),1)</f>
        <v>Señal Colombia</v>
      </c>
      <c r="I1550" t="s">
        <v>8437</v>
      </c>
      <c r="J1550" t="s">
        <v>8338</v>
      </c>
      <c r="K1550">
        <v>30</v>
      </c>
      <c r="L1550" t="str">
        <f t="shared" si="54"/>
        <v>MotavitaBoyacaSeñal Colombia30</v>
      </c>
      <c r="M1550" t="str">
        <f t="shared" si="55"/>
        <v>MotavitaBoyacaSeñal Colombia</v>
      </c>
      <c r="N1550" t="s">
        <v>3112</v>
      </c>
    </row>
    <row r="1551" spans="1:14" x14ac:dyDescent="0.25">
      <c r="A1551">
        <v>15476</v>
      </c>
      <c r="B1551" t="s">
        <v>1840</v>
      </c>
      <c r="C1551" t="s">
        <v>717</v>
      </c>
      <c r="F1551" t="s">
        <v>8339</v>
      </c>
      <c r="G1551" t="s">
        <v>623</v>
      </c>
      <c r="H1551" t="str">
        <f>INDEX(referencias!$Q$1:$Q$34,MATCH('Registro de Frecuencias TV'!G1551,referencias!$R$1:$R$34,0),1)</f>
        <v>Teveandina</v>
      </c>
      <c r="J1551" t="s">
        <v>8338</v>
      </c>
      <c r="K1551">
        <v>13</v>
      </c>
      <c r="L1551" t="str">
        <f t="shared" si="54"/>
        <v>MotavitaBoyacaTeveandina13</v>
      </c>
      <c r="M1551" t="str">
        <f t="shared" si="55"/>
        <v>MotavitaBoyacaTeveandina</v>
      </c>
      <c r="N1551" t="s">
        <v>3113</v>
      </c>
    </row>
    <row r="1552" spans="1:14" x14ac:dyDescent="0.25">
      <c r="A1552">
        <v>15476</v>
      </c>
      <c r="B1552" t="s">
        <v>1840</v>
      </c>
      <c r="C1552" t="s">
        <v>717</v>
      </c>
      <c r="F1552" t="s">
        <v>8341</v>
      </c>
      <c r="G1552" t="s">
        <v>750</v>
      </c>
      <c r="H1552" t="str">
        <f>INDEX(referencias!$Q$1:$Q$34,MATCH('Registro de Frecuencias TV'!G1552,referencias!$R$1:$R$34,0),1)</f>
        <v>RCN TV S.A.</v>
      </c>
      <c r="J1552" t="s">
        <v>8338</v>
      </c>
      <c r="K1552">
        <v>7</v>
      </c>
      <c r="L1552" t="str">
        <f t="shared" si="54"/>
        <v>MotavitaBoyacaRCN TV S.A.7</v>
      </c>
      <c r="M1552" t="str">
        <f t="shared" si="55"/>
        <v>MotavitaBoyacaRCN TV S.A.</v>
      </c>
      <c r="N1552" t="s">
        <v>3114</v>
      </c>
    </row>
    <row r="1553" spans="1:14" x14ac:dyDescent="0.25">
      <c r="A1553">
        <v>15476</v>
      </c>
      <c r="B1553" t="s">
        <v>1840</v>
      </c>
      <c r="C1553" t="s">
        <v>717</v>
      </c>
      <c r="F1553" t="s">
        <v>8341</v>
      </c>
      <c r="G1553" t="s">
        <v>723</v>
      </c>
      <c r="H1553" t="str">
        <f>INDEX(referencias!$Q$1:$Q$34,MATCH('Registro de Frecuencias TV'!G1553,referencias!$R$1:$R$34,0),1)</f>
        <v>Caracol TV S.A.</v>
      </c>
      <c r="J1553" t="s">
        <v>8338</v>
      </c>
      <c r="K1553">
        <v>5</v>
      </c>
      <c r="L1553" t="str">
        <f t="shared" si="54"/>
        <v>MotavitaBoyacaCaracol TV S.A.5</v>
      </c>
      <c r="M1553" t="str">
        <f t="shared" si="55"/>
        <v>MotavitaBoyacaCaracol TV S.A.</v>
      </c>
      <c r="N1553" t="s">
        <v>3115</v>
      </c>
    </row>
    <row r="1554" spans="1:14" x14ac:dyDescent="0.25">
      <c r="A1554">
        <v>15480</v>
      </c>
      <c r="B1554" t="s">
        <v>1848</v>
      </c>
      <c r="C1554" t="s">
        <v>717</v>
      </c>
      <c r="F1554" t="s">
        <v>8337</v>
      </c>
      <c r="G1554" t="s">
        <v>420</v>
      </c>
      <c r="H1554" t="str">
        <f>INDEX(referencias!$Q$1:$Q$34,MATCH('Registro de Frecuencias TV'!G1554,referencias!$R$1:$R$34,0),1)</f>
        <v>Canal Uno</v>
      </c>
      <c r="J1554" t="s">
        <v>8338</v>
      </c>
      <c r="K1554">
        <v>12</v>
      </c>
      <c r="L1554" t="str">
        <f t="shared" si="54"/>
        <v>MuzoBoyacaCanal Uno12</v>
      </c>
      <c r="M1554" t="str">
        <f t="shared" si="55"/>
        <v>MuzoBoyacaCanal Uno</v>
      </c>
      <c r="N1554" t="s">
        <v>3116</v>
      </c>
    </row>
    <row r="1555" spans="1:14" x14ac:dyDescent="0.25">
      <c r="A1555">
        <v>15480</v>
      </c>
      <c r="B1555" t="s">
        <v>1848</v>
      </c>
      <c r="C1555" t="s">
        <v>717</v>
      </c>
      <c r="F1555" t="s">
        <v>8337</v>
      </c>
      <c r="G1555" t="s">
        <v>703</v>
      </c>
      <c r="H1555" t="str">
        <f>INDEX(referencias!$Q$1:$Q$34,MATCH('Registro de Frecuencias TV'!G1555,referencias!$R$1:$R$34,0),1)</f>
        <v>C.Institucional</v>
      </c>
      <c r="J1555" t="s">
        <v>8338</v>
      </c>
      <c r="K1555">
        <v>10</v>
      </c>
      <c r="L1555" t="str">
        <f t="shared" si="54"/>
        <v>MuzoBoyacaC.Institucional10</v>
      </c>
      <c r="M1555" t="str">
        <f t="shared" si="55"/>
        <v>MuzoBoyacaC.Institucional</v>
      </c>
      <c r="N1555" t="s">
        <v>3117</v>
      </c>
    </row>
    <row r="1556" spans="1:14" x14ac:dyDescent="0.25">
      <c r="A1556">
        <v>15480</v>
      </c>
      <c r="B1556" t="s">
        <v>1848</v>
      </c>
      <c r="C1556" t="s">
        <v>717</v>
      </c>
      <c r="F1556" t="s">
        <v>8337</v>
      </c>
      <c r="G1556" t="s">
        <v>188</v>
      </c>
      <c r="H1556" t="str">
        <f>INDEX(referencias!$Q$1:$Q$34,MATCH('Registro de Frecuencias TV'!G1556,referencias!$R$1:$R$34,0),1)</f>
        <v>Señal Colombia</v>
      </c>
      <c r="J1556" t="s">
        <v>8338</v>
      </c>
      <c r="K1556">
        <v>23</v>
      </c>
      <c r="L1556" t="str">
        <f t="shared" si="54"/>
        <v>MuzoBoyacaSeñal Colombia23</v>
      </c>
      <c r="M1556" t="str">
        <f t="shared" si="55"/>
        <v>MuzoBoyacaSeñal Colombia</v>
      </c>
      <c r="N1556" t="s">
        <v>3118</v>
      </c>
    </row>
    <row r="1557" spans="1:14" x14ac:dyDescent="0.25">
      <c r="A1557">
        <v>15480</v>
      </c>
      <c r="B1557" t="s">
        <v>1848</v>
      </c>
      <c r="C1557" t="s">
        <v>717</v>
      </c>
      <c r="E1557">
        <v>6</v>
      </c>
      <c r="F1557" t="s">
        <v>8339</v>
      </c>
      <c r="G1557" t="s">
        <v>623</v>
      </c>
      <c r="H1557" t="str">
        <f>INDEX(referencias!$Q$1:$Q$34,MATCH('Registro de Frecuencias TV'!G1557,referencias!$R$1:$R$34,0),1)</f>
        <v>Teveandina</v>
      </c>
      <c r="I1557" t="s">
        <v>8440</v>
      </c>
      <c r="J1557" t="s">
        <v>8338</v>
      </c>
      <c r="K1557">
        <v>6</v>
      </c>
      <c r="L1557" t="str">
        <f t="shared" si="54"/>
        <v>MuzoBoyacaTeveandina6</v>
      </c>
      <c r="M1557" t="str">
        <f t="shared" si="55"/>
        <v>MuzoBoyacaTeveandina</v>
      </c>
      <c r="N1557" t="s">
        <v>3119</v>
      </c>
    </row>
    <row r="1558" spans="1:14" x14ac:dyDescent="0.25">
      <c r="A1558">
        <v>15480</v>
      </c>
      <c r="B1558" t="s">
        <v>1848</v>
      </c>
      <c r="C1558" t="s">
        <v>717</v>
      </c>
      <c r="E1558">
        <v>4</v>
      </c>
      <c r="F1558" t="s">
        <v>8341</v>
      </c>
      <c r="G1558" t="s">
        <v>750</v>
      </c>
      <c r="H1558" t="str">
        <f>INDEX(referencias!$Q$1:$Q$34,MATCH('Registro de Frecuencias TV'!G1558,referencias!$R$1:$R$34,0),1)</f>
        <v>RCN TV S.A.</v>
      </c>
      <c r="I1558" t="s">
        <v>352</v>
      </c>
      <c r="J1558" t="s">
        <v>8338</v>
      </c>
      <c r="K1558">
        <v>4</v>
      </c>
      <c r="L1558" t="str">
        <f t="shared" si="54"/>
        <v>MuzoBoyacaRCN TV S.A.4</v>
      </c>
      <c r="M1558" t="str">
        <f t="shared" si="55"/>
        <v>MuzoBoyacaRCN TV S.A.</v>
      </c>
      <c r="N1558" t="s">
        <v>3120</v>
      </c>
    </row>
    <row r="1559" spans="1:14" x14ac:dyDescent="0.25">
      <c r="A1559">
        <v>15480</v>
      </c>
      <c r="B1559" t="s">
        <v>1848</v>
      </c>
      <c r="C1559" t="s">
        <v>717</v>
      </c>
      <c r="E1559">
        <v>8</v>
      </c>
      <c r="F1559" t="s">
        <v>8341</v>
      </c>
      <c r="G1559" t="s">
        <v>723</v>
      </c>
      <c r="H1559" t="str">
        <f>INDEX(referencias!$Q$1:$Q$34,MATCH('Registro de Frecuencias TV'!G1559,referencias!$R$1:$R$34,0),1)</f>
        <v>Caracol TV S.A.</v>
      </c>
      <c r="I1559" t="s">
        <v>352</v>
      </c>
      <c r="J1559" t="s">
        <v>8338</v>
      </c>
      <c r="K1559">
        <v>8</v>
      </c>
      <c r="L1559" t="str">
        <f t="shared" si="54"/>
        <v>MuzoBoyacaCaracol TV S.A.8</v>
      </c>
      <c r="M1559" t="str">
        <f t="shared" si="55"/>
        <v>MuzoBoyacaCaracol TV S.A.</v>
      </c>
      <c r="N1559" t="s">
        <v>3121</v>
      </c>
    </row>
    <row r="1560" spans="1:14" x14ac:dyDescent="0.25">
      <c r="A1560">
        <v>15491</v>
      </c>
      <c r="B1560" t="s">
        <v>1869</v>
      </c>
      <c r="C1560" t="s">
        <v>717</v>
      </c>
      <c r="D1560" t="s">
        <v>1869</v>
      </c>
      <c r="E1560">
        <v>11</v>
      </c>
      <c r="F1560" t="s">
        <v>8337</v>
      </c>
      <c r="G1560" t="s">
        <v>420</v>
      </c>
      <c r="H1560" t="str">
        <f>INDEX(referencias!$Q$1:$Q$34,MATCH('Registro de Frecuencias TV'!G1560,referencias!$R$1:$R$34,0),1)</f>
        <v>Canal Uno</v>
      </c>
      <c r="I1560" t="s">
        <v>8437</v>
      </c>
      <c r="J1560" t="s">
        <v>8338</v>
      </c>
      <c r="K1560">
        <v>11</v>
      </c>
      <c r="L1560" t="str">
        <f t="shared" si="54"/>
        <v>NobsaBoyacaCanal Uno11</v>
      </c>
      <c r="M1560" t="str">
        <f t="shared" si="55"/>
        <v>NobsaBoyacaCanal Uno</v>
      </c>
      <c r="N1560" t="s">
        <v>3122</v>
      </c>
    </row>
    <row r="1561" spans="1:14" x14ac:dyDescent="0.25">
      <c r="A1561">
        <v>15491</v>
      </c>
      <c r="B1561" t="s">
        <v>1869</v>
      </c>
      <c r="C1561" t="s">
        <v>717</v>
      </c>
      <c r="D1561" t="s">
        <v>209</v>
      </c>
      <c r="E1561">
        <v>33</v>
      </c>
      <c r="F1561" t="s">
        <v>8337</v>
      </c>
      <c r="G1561" t="s">
        <v>420</v>
      </c>
      <c r="H1561" t="str">
        <f>INDEX(referencias!$Q$1:$Q$34,MATCH('Registro de Frecuencias TV'!G1561,referencias!$R$1:$R$34,0),1)</f>
        <v>Canal Uno</v>
      </c>
      <c r="I1561" t="s">
        <v>209</v>
      </c>
      <c r="J1561" t="s">
        <v>8338</v>
      </c>
      <c r="K1561">
        <v>33</v>
      </c>
      <c r="L1561" t="str">
        <f t="shared" si="54"/>
        <v>NobsaBoyacaCanal Uno33</v>
      </c>
      <c r="M1561" t="str">
        <f t="shared" si="55"/>
        <v>NobsaBoyacaCanal Uno</v>
      </c>
      <c r="N1561" t="s">
        <v>3122</v>
      </c>
    </row>
    <row r="1562" spans="1:14" x14ac:dyDescent="0.25">
      <c r="A1562">
        <v>15491</v>
      </c>
      <c r="B1562" t="s">
        <v>1869</v>
      </c>
      <c r="C1562" t="s">
        <v>717</v>
      </c>
      <c r="D1562" t="s">
        <v>1869</v>
      </c>
      <c r="E1562">
        <v>9</v>
      </c>
      <c r="F1562" t="s">
        <v>8337</v>
      </c>
      <c r="G1562" t="s">
        <v>703</v>
      </c>
      <c r="H1562" t="str">
        <f>INDEX(referencias!$Q$1:$Q$34,MATCH('Registro de Frecuencias TV'!G1562,referencias!$R$1:$R$34,0),1)</f>
        <v>C.Institucional</v>
      </c>
      <c r="I1562" t="s">
        <v>8437</v>
      </c>
      <c r="J1562" t="s">
        <v>8338</v>
      </c>
      <c r="K1562">
        <v>9</v>
      </c>
      <c r="L1562" t="str">
        <f t="shared" si="54"/>
        <v>NobsaBoyacaC.Institucional9</v>
      </c>
      <c r="M1562" t="str">
        <f t="shared" si="55"/>
        <v>NobsaBoyacaC.Institucional</v>
      </c>
      <c r="N1562" t="s">
        <v>3123</v>
      </c>
    </row>
    <row r="1563" spans="1:14" x14ac:dyDescent="0.25">
      <c r="A1563">
        <v>15491</v>
      </c>
      <c r="B1563" t="s">
        <v>1869</v>
      </c>
      <c r="C1563" t="s">
        <v>717</v>
      </c>
      <c r="D1563" t="s">
        <v>209</v>
      </c>
      <c r="E1563">
        <v>35</v>
      </c>
      <c r="F1563" t="s">
        <v>8337</v>
      </c>
      <c r="G1563" t="s">
        <v>703</v>
      </c>
      <c r="H1563" t="str">
        <f>INDEX(referencias!$Q$1:$Q$34,MATCH('Registro de Frecuencias TV'!G1563,referencias!$R$1:$R$34,0),1)</f>
        <v>C.Institucional</v>
      </c>
      <c r="I1563" t="s">
        <v>209</v>
      </c>
      <c r="J1563" t="s">
        <v>8338</v>
      </c>
      <c r="K1563">
        <v>35</v>
      </c>
      <c r="L1563" t="str">
        <f t="shared" si="54"/>
        <v>NobsaBoyacaC.Institucional35</v>
      </c>
      <c r="M1563" t="str">
        <f t="shared" si="55"/>
        <v>NobsaBoyacaC.Institucional</v>
      </c>
      <c r="N1563" t="s">
        <v>3123</v>
      </c>
    </row>
    <row r="1564" spans="1:14" x14ac:dyDescent="0.25">
      <c r="A1564">
        <v>15491</v>
      </c>
      <c r="B1564" t="s">
        <v>1869</v>
      </c>
      <c r="C1564" t="s">
        <v>717</v>
      </c>
      <c r="D1564" t="s">
        <v>1869</v>
      </c>
      <c r="E1564">
        <v>30</v>
      </c>
      <c r="F1564" t="s">
        <v>8337</v>
      </c>
      <c r="G1564" t="s">
        <v>188</v>
      </c>
      <c r="H1564" t="str">
        <f>INDEX(referencias!$Q$1:$Q$34,MATCH('Registro de Frecuencias TV'!G1564,referencias!$R$1:$R$34,0),1)</f>
        <v>Señal Colombia</v>
      </c>
      <c r="I1564" t="s">
        <v>8437</v>
      </c>
      <c r="J1564" t="s">
        <v>8338</v>
      </c>
      <c r="K1564">
        <v>30</v>
      </c>
      <c r="L1564" t="str">
        <f t="shared" si="54"/>
        <v>NobsaBoyacaSeñal Colombia30</v>
      </c>
      <c r="M1564" t="str">
        <f t="shared" si="55"/>
        <v>NobsaBoyacaSeñal Colombia</v>
      </c>
      <c r="N1564" t="s">
        <v>3124</v>
      </c>
    </row>
    <row r="1565" spans="1:14" x14ac:dyDescent="0.25">
      <c r="A1565">
        <v>15491</v>
      </c>
      <c r="B1565" t="s">
        <v>1869</v>
      </c>
      <c r="C1565" t="s">
        <v>717</v>
      </c>
      <c r="D1565" t="s">
        <v>209</v>
      </c>
      <c r="E1565">
        <v>41</v>
      </c>
      <c r="F1565" t="s">
        <v>8337</v>
      </c>
      <c r="G1565" t="s">
        <v>188</v>
      </c>
      <c r="H1565" t="str">
        <f>INDEX(referencias!$Q$1:$Q$34,MATCH('Registro de Frecuencias TV'!G1565,referencias!$R$1:$R$34,0),1)</f>
        <v>Señal Colombia</v>
      </c>
      <c r="I1565" t="s">
        <v>209</v>
      </c>
      <c r="J1565" t="s">
        <v>8338</v>
      </c>
      <c r="K1565">
        <v>41</v>
      </c>
      <c r="L1565" t="str">
        <f t="shared" si="54"/>
        <v>NobsaBoyacaSeñal Colombia41</v>
      </c>
      <c r="M1565" t="str">
        <f t="shared" si="55"/>
        <v>NobsaBoyacaSeñal Colombia</v>
      </c>
      <c r="N1565" t="s">
        <v>3124</v>
      </c>
    </row>
    <row r="1566" spans="1:14" x14ac:dyDescent="0.25">
      <c r="A1566">
        <v>15491</v>
      </c>
      <c r="B1566" t="s">
        <v>1869</v>
      </c>
      <c r="C1566" t="s">
        <v>717</v>
      </c>
      <c r="E1566">
        <v>50</v>
      </c>
      <c r="F1566" t="s">
        <v>8341</v>
      </c>
      <c r="G1566" t="s">
        <v>750</v>
      </c>
      <c r="H1566" t="str">
        <f>INDEX(referencias!$Q$1:$Q$34,MATCH('Registro de Frecuencias TV'!G1566,referencias!$R$1:$R$34,0),1)</f>
        <v>RCN TV S.A.</v>
      </c>
      <c r="I1566" t="s">
        <v>1988</v>
      </c>
      <c r="J1566" t="s">
        <v>8338</v>
      </c>
      <c r="K1566">
        <v>50</v>
      </c>
      <c r="L1566" t="str">
        <f t="shared" si="54"/>
        <v>NobsaBoyacaRCN TV S.A.50</v>
      </c>
      <c r="M1566" t="str">
        <f t="shared" si="55"/>
        <v>NobsaBoyacaRCN TV S.A.</v>
      </c>
      <c r="N1566" t="s">
        <v>3125</v>
      </c>
    </row>
    <row r="1567" spans="1:14" x14ac:dyDescent="0.25">
      <c r="A1567">
        <v>15491</v>
      </c>
      <c r="B1567" t="s">
        <v>1869</v>
      </c>
      <c r="C1567" t="s">
        <v>717</v>
      </c>
      <c r="E1567">
        <v>48</v>
      </c>
      <c r="F1567" t="s">
        <v>8341</v>
      </c>
      <c r="G1567" t="s">
        <v>723</v>
      </c>
      <c r="H1567" t="str">
        <f>INDEX(referencias!$Q$1:$Q$34,MATCH('Registro de Frecuencias TV'!G1567,referencias!$R$1:$R$34,0),1)</f>
        <v>Caracol TV S.A.</v>
      </c>
      <c r="I1567" t="s">
        <v>1988</v>
      </c>
      <c r="J1567" t="s">
        <v>8338</v>
      </c>
      <c r="K1567">
        <v>48</v>
      </c>
      <c r="L1567" t="str">
        <f t="shared" si="54"/>
        <v>NobsaBoyacaCaracol TV S.A.48</v>
      </c>
      <c r="M1567" t="str">
        <f t="shared" si="55"/>
        <v>NobsaBoyacaCaracol TV S.A.</v>
      </c>
      <c r="N1567" t="s">
        <v>3126</v>
      </c>
    </row>
    <row r="1568" spans="1:14" x14ac:dyDescent="0.25">
      <c r="A1568">
        <v>15494</v>
      </c>
      <c r="B1568" t="s">
        <v>326</v>
      </c>
      <c r="C1568" t="s">
        <v>717</v>
      </c>
      <c r="E1568">
        <v>2</v>
      </c>
      <c r="F1568" t="s">
        <v>8337</v>
      </c>
      <c r="G1568" t="s">
        <v>420</v>
      </c>
      <c r="H1568" t="str">
        <f>INDEX(referencias!$Q$1:$Q$34,MATCH('Registro de Frecuencias TV'!G1568,referencias!$R$1:$R$34,0),1)</f>
        <v>Canal Uno</v>
      </c>
      <c r="I1568" t="s">
        <v>326</v>
      </c>
      <c r="J1568" t="s">
        <v>8338</v>
      </c>
      <c r="K1568">
        <v>2</v>
      </c>
      <c r="L1568" t="str">
        <f t="shared" si="54"/>
        <v>Nuevo ColónBoyacaCanal Uno2</v>
      </c>
      <c r="M1568" t="str">
        <f t="shared" si="55"/>
        <v>Nuevo ColónBoyacaCanal Uno</v>
      </c>
      <c r="N1568" t="s">
        <v>3127</v>
      </c>
    </row>
    <row r="1569" spans="1:14" x14ac:dyDescent="0.25">
      <c r="A1569">
        <v>15494</v>
      </c>
      <c r="B1569" t="s">
        <v>326</v>
      </c>
      <c r="C1569" t="s">
        <v>717</v>
      </c>
      <c r="E1569">
        <v>4</v>
      </c>
      <c r="F1569" t="s">
        <v>8337</v>
      </c>
      <c r="G1569" t="s">
        <v>703</v>
      </c>
      <c r="H1569" t="str">
        <f>INDEX(referencias!$Q$1:$Q$34,MATCH('Registro de Frecuencias TV'!G1569,referencias!$R$1:$R$34,0),1)</f>
        <v>C.Institucional</v>
      </c>
      <c r="I1569" t="s">
        <v>326</v>
      </c>
      <c r="J1569" t="s">
        <v>8338</v>
      </c>
      <c r="K1569">
        <v>4</v>
      </c>
      <c r="L1569" t="str">
        <f t="shared" si="54"/>
        <v>Nuevo ColónBoyacaC.Institucional4</v>
      </c>
      <c r="M1569" t="str">
        <f t="shared" si="55"/>
        <v>Nuevo ColónBoyacaC.Institucional</v>
      </c>
      <c r="N1569" t="s">
        <v>3128</v>
      </c>
    </row>
    <row r="1570" spans="1:14" x14ac:dyDescent="0.25">
      <c r="A1570">
        <v>15494</v>
      </c>
      <c r="B1570" t="s">
        <v>326</v>
      </c>
      <c r="C1570" t="s">
        <v>717</v>
      </c>
      <c r="E1570">
        <v>6</v>
      </c>
      <c r="F1570" t="s">
        <v>8337</v>
      </c>
      <c r="G1570" t="s">
        <v>188</v>
      </c>
      <c r="H1570" t="str">
        <f>INDEX(referencias!$Q$1:$Q$34,MATCH('Registro de Frecuencias TV'!G1570,referencias!$R$1:$R$34,0),1)</f>
        <v>Señal Colombia</v>
      </c>
      <c r="I1570" t="s">
        <v>326</v>
      </c>
      <c r="J1570" t="s">
        <v>8338</v>
      </c>
      <c r="K1570">
        <v>6</v>
      </c>
      <c r="L1570" t="str">
        <f t="shared" si="54"/>
        <v>Nuevo ColónBoyacaSeñal Colombia6</v>
      </c>
      <c r="M1570" t="str">
        <f t="shared" si="55"/>
        <v>Nuevo ColónBoyacaSeñal Colombia</v>
      </c>
      <c r="N1570" t="s">
        <v>3129</v>
      </c>
    </row>
    <row r="1571" spans="1:14" x14ac:dyDescent="0.25">
      <c r="A1571">
        <v>15494</v>
      </c>
      <c r="B1571" t="s">
        <v>326</v>
      </c>
      <c r="C1571" t="s">
        <v>717</v>
      </c>
      <c r="F1571" t="s">
        <v>8339</v>
      </c>
      <c r="G1571" t="s">
        <v>623</v>
      </c>
      <c r="H1571" t="str">
        <f>INDEX(referencias!$Q$1:$Q$34,MATCH('Registro de Frecuencias TV'!G1571,referencias!$R$1:$R$34,0),1)</f>
        <v>Teveandina</v>
      </c>
      <c r="J1571" t="s">
        <v>8338</v>
      </c>
      <c r="K1571">
        <v>22</v>
      </c>
      <c r="L1571" t="str">
        <f t="shared" si="54"/>
        <v>Nuevo ColónBoyacaTeveandina22</v>
      </c>
      <c r="M1571" t="str">
        <f t="shared" si="55"/>
        <v>Nuevo ColónBoyacaTeveandina</v>
      </c>
      <c r="N1571" t="s">
        <v>3130</v>
      </c>
    </row>
    <row r="1572" spans="1:14" x14ac:dyDescent="0.25">
      <c r="A1572">
        <v>15494</v>
      </c>
      <c r="B1572" t="s">
        <v>326</v>
      </c>
      <c r="C1572" t="s">
        <v>717</v>
      </c>
      <c r="F1572" t="s">
        <v>8341</v>
      </c>
      <c r="G1572" t="s">
        <v>750</v>
      </c>
      <c r="H1572" t="str">
        <f>INDEX(referencias!$Q$1:$Q$34,MATCH('Registro de Frecuencias TV'!G1572,referencias!$R$1:$R$34,0),1)</f>
        <v>RCN TV S.A.</v>
      </c>
      <c r="J1572" t="s">
        <v>8338</v>
      </c>
      <c r="K1572">
        <v>26</v>
      </c>
      <c r="L1572" t="str">
        <f t="shared" si="54"/>
        <v>Nuevo ColónBoyacaRCN TV S.A.26</v>
      </c>
      <c r="M1572" t="str">
        <f t="shared" si="55"/>
        <v>Nuevo ColónBoyacaRCN TV S.A.</v>
      </c>
      <c r="N1572" t="s">
        <v>3131</v>
      </c>
    </row>
    <row r="1573" spans="1:14" x14ac:dyDescent="0.25">
      <c r="A1573">
        <v>15494</v>
      </c>
      <c r="B1573" t="s">
        <v>326</v>
      </c>
      <c r="C1573" t="s">
        <v>717</v>
      </c>
      <c r="F1573" t="s">
        <v>8341</v>
      </c>
      <c r="G1573" t="s">
        <v>723</v>
      </c>
      <c r="H1573" t="str">
        <f>INDEX(referencias!$Q$1:$Q$34,MATCH('Registro de Frecuencias TV'!G1573,referencias!$R$1:$R$34,0),1)</f>
        <v>Caracol TV S.A.</v>
      </c>
      <c r="J1573" t="s">
        <v>8338</v>
      </c>
      <c r="K1573">
        <v>28</v>
      </c>
      <c r="L1573" t="str">
        <f t="shared" si="54"/>
        <v>Nuevo ColónBoyacaCaracol TV S.A.28</v>
      </c>
      <c r="M1573" t="str">
        <f t="shared" si="55"/>
        <v>Nuevo ColónBoyacaCaracol TV S.A.</v>
      </c>
      <c r="N1573" t="s">
        <v>3132</v>
      </c>
    </row>
    <row r="1574" spans="1:14" x14ac:dyDescent="0.25">
      <c r="A1574">
        <v>15500</v>
      </c>
      <c r="B1574" t="s">
        <v>1891</v>
      </c>
      <c r="C1574" t="s">
        <v>717</v>
      </c>
      <c r="E1574">
        <v>11</v>
      </c>
      <c r="F1574" t="s">
        <v>8337</v>
      </c>
      <c r="G1574" t="s">
        <v>420</v>
      </c>
      <c r="H1574" t="str">
        <f>INDEX(referencias!$Q$1:$Q$34,MATCH('Registro de Frecuencias TV'!G1574,referencias!$R$1:$R$34,0),1)</f>
        <v>Canal Uno</v>
      </c>
      <c r="I1574" t="s">
        <v>8437</v>
      </c>
      <c r="J1574" t="s">
        <v>8338</v>
      </c>
      <c r="K1574">
        <v>11</v>
      </c>
      <c r="L1574" t="str">
        <f t="shared" si="54"/>
        <v>OicatáBoyacaCanal Uno11</v>
      </c>
      <c r="M1574" t="str">
        <f t="shared" si="55"/>
        <v>OicatáBoyacaCanal Uno</v>
      </c>
      <c r="N1574" t="s">
        <v>3133</v>
      </c>
    </row>
    <row r="1575" spans="1:14" x14ac:dyDescent="0.25">
      <c r="A1575">
        <v>15500</v>
      </c>
      <c r="B1575" t="s">
        <v>1891</v>
      </c>
      <c r="C1575" t="s">
        <v>717</v>
      </c>
      <c r="E1575">
        <v>9</v>
      </c>
      <c r="F1575" t="s">
        <v>8337</v>
      </c>
      <c r="G1575" t="s">
        <v>703</v>
      </c>
      <c r="H1575" t="str">
        <f>INDEX(referencias!$Q$1:$Q$34,MATCH('Registro de Frecuencias TV'!G1575,referencias!$R$1:$R$34,0),1)</f>
        <v>C.Institucional</v>
      </c>
      <c r="I1575" t="s">
        <v>8437</v>
      </c>
      <c r="J1575" t="s">
        <v>8338</v>
      </c>
      <c r="K1575">
        <v>9</v>
      </c>
      <c r="L1575" t="str">
        <f t="shared" si="54"/>
        <v>OicatáBoyacaC.Institucional9</v>
      </c>
      <c r="M1575" t="str">
        <f t="shared" si="55"/>
        <v>OicatáBoyacaC.Institucional</v>
      </c>
      <c r="N1575" t="s">
        <v>3134</v>
      </c>
    </row>
    <row r="1576" spans="1:14" x14ac:dyDescent="0.25">
      <c r="A1576">
        <v>15500</v>
      </c>
      <c r="B1576" t="s">
        <v>1891</v>
      </c>
      <c r="C1576" t="s">
        <v>717</v>
      </c>
      <c r="E1576">
        <v>30</v>
      </c>
      <c r="F1576" t="s">
        <v>8337</v>
      </c>
      <c r="G1576" t="s">
        <v>188</v>
      </c>
      <c r="H1576" t="str">
        <f>INDEX(referencias!$Q$1:$Q$34,MATCH('Registro de Frecuencias TV'!G1576,referencias!$R$1:$R$34,0),1)</f>
        <v>Señal Colombia</v>
      </c>
      <c r="I1576" t="s">
        <v>8437</v>
      </c>
      <c r="J1576" t="s">
        <v>8338</v>
      </c>
      <c r="K1576">
        <v>30</v>
      </c>
      <c r="L1576" t="str">
        <f t="shared" si="54"/>
        <v>OicatáBoyacaSeñal Colombia30</v>
      </c>
      <c r="M1576" t="str">
        <f t="shared" si="55"/>
        <v>OicatáBoyacaSeñal Colombia</v>
      </c>
      <c r="N1576" t="s">
        <v>3135</v>
      </c>
    </row>
    <row r="1577" spans="1:14" x14ac:dyDescent="0.25">
      <c r="A1577">
        <v>15500</v>
      </c>
      <c r="B1577" t="s">
        <v>1891</v>
      </c>
      <c r="C1577" t="s">
        <v>717</v>
      </c>
      <c r="E1577">
        <v>13</v>
      </c>
      <c r="F1577" t="s">
        <v>8339</v>
      </c>
      <c r="G1577" t="s">
        <v>623</v>
      </c>
      <c r="H1577" t="str">
        <f>INDEX(referencias!$Q$1:$Q$34,MATCH('Registro de Frecuencias TV'!G1577,referencias!$R$1:$R$34,0),1)</f>
        <v>Teveandina</v>
      </c>
      <c r="I1577" t="s">
        <v>8437</v>
      </c>
      <c r="J1577" t="s">
        <v>8338</v>
      </c>
      <c r="K1577">
        <v>13</v>
      </c>
      <c r="L1577" t="str">
        <f t="shared" si="54"/>
        <v>OicatáBoyacaTeveandina13</v>
      </c>
      <c r="M1577" t="str">
        <f t="shared" si="55"/>
        <v>OicatáBoyacaTeveandina</v>
      </c>
      <c r="N1577" t="s">
        <v>3136</v>
      </c>
    </row>
    <row r="1578" spans="1:14" x14ac:dyDescent="0.25">
      <c r="A1578">
        <v>15500</v>
      </c>
      <c r="B1578" t="s">
        <v>1891</v>
      </c>
      <c r="C1578" t="s">
        <v>717</v>
      </c>
      <c r="E1578">
        <v>7</v>
      </c>
      <c r="F1578" t="s">
        <v>8341</v>
      </c>
      <c r="G1578" t="s">
        <v>750</v>
      </c>
      <c r="H1578" t="str">
        <f>INDEX(referencias!$Q$1:$Q$34,MATCH('Registro de Frecuencias TV'!G1578,referencias!$R$1:$R$34,0),1)</f>
        <v>RCN TV S.A.</v>
      </c>
      <c r="I1578" t="s">
        <v>8438</v>
      </c>
      <c r="J1578" t="s">
        <v>8338</v>
      </c>
      <c r="K1578">
        <v>7</v>
      </c>
      <c r="L1578" t="str">
        <f t="shared" si="54"/>
        <v>OicatáBoyacaRCN TV S.A.7</v>
      </c>
      <c r="M1578" t="str">
        <f t="shared" si="55"/>
        <v>OicatáBoyacaRCN TV S.A.</v>
      </c>
      <c r="N1578" t="s">
        <v>3137</v>
      </c>
    </row>
    <row r="1579" spans="1:14" x14ac:dyDescent="0.25">
      <c r="A1579">
        <v>15500</v>
      </c>
      <c r="B1579" t="s">
        <v>1891</v>
      </c>
      <c r="C1579" t="s">
        <v>717</v>
      </c>
      <c r="E1579">
        <v>5</v>
      </c>
      <c r="F1579" t="s">
        <v>8341</v>
      </c>
      <c r="G1579" t="s">
        <v>723</v>
      </c>
      <c r="H1579" t="str">
        <f>INDEX(referencias!$Q$1:$Q$34,MATCH('Registro de Frecuencias TV'!G1579,referencias!$R$1:$R$34,0),1)</f>
        <v>Caracol TV S.A.</v>
      </c>
      <c r="I1579" t="s">
        <v>8438</v>
      </c>
      <c r="J1579" t="s">
        <v>8338</v>
      </c>
      <c r="K1579">
        <v>5</v>
      </c>
      <c r="L1579" t="str">
        <f t="shared" si="54"/>
        <v>OicatáBoyacaCaracol TV S.A.5</v>
      </c>
      <c r="M1579" t="str">
        <f t="shared" si="55"/>
        <v>OicatáBoyacaCaracol TV S.A.</v>
      </c>
      <c r="N1579" t="s">
        <v>3138</v>
      </c>
    </row>
    <row r="1580" spans="1:14" x14ac:dyDescent="0.25">
      <c r="A1580">
        <v>15507</v>
      </c>
      <c r="B1580" t="s">
        <v>328</v>
      </c>
      <c r="C1580" t="s">
        <v>717</v>
      </c>
      <c r="E1580">
        <v>46</v>
      </c>
      <c r="F1580" t="s">
        <v>8337</v>
      </c>
      <c r="G1580" t="s">
        <v>420</v>
      </c>
      <c r="H1580" t="str">
        <f>INDEX(referencias!$Q$1:$Q$34,MATCH('Registro de Frecuencias TV'!G1580,referencias!$R$1:$R$34,0),1)</f>
        <v>Canal Uno</v>
      </c>
      <c r="I1580" t="s">
        <v>328</v>
      </c>
      <c r="J1580" t="s">
        <v>8338</v>
      </c>
      <c r="K1580">
        <v>46</v>
      </c>
      <c r="L1580" t="str">
        <f t="shared" si="54"/>
        <v>OtancheBoyacaCanal Uno46</v>
      </c>
      <c r="M1580" t="str">
        <f t="shared" si="55"/>
        <v>OtancheBoyacaCanal Uno</v>
      </c>
      <c r="N1580" t="s">
        <v>3139</v>
      </c>
    </row>
    <row r="1581" spans="1:14" x14ac:dyDescent="0.25">
      <c r="A1581">
        <v>15507</v>
      </c>
      <c r="B1581" t="s">
        <v>328</v>
      </c>
      <c r="C1581" t="s">
        <v>717</v>
      </c>
      <c r="E1581">
        <v>48</v>
      </c>
      <c r="F1581" t="s">
        <v>8337</v>
      </c>
      <c r="G1581" t="s">
        <v>703</v>
      </c>
      <c r="H1581" t="str">
        <f>INDEX(referencias!$Q$1:$Q$34,MATCH('Registro de Frecuencias TV'!G1581,referencias!$R$1:$R$34,0),1)</f>
        <v>C.Institucional</v>
      </c>
      <c r="I1581" t="s">
        <v>328</v>
      </c>
      <c r="J1581" t="s">
        <v>8338</v>
      </c>
      <c r="K1581">
        <v>48</v>
      </c>
      <c r="L1581" t="str">
        <f t="shared" si="54"/>
        <v>OtancheBoyacaC.Institucional48</v>
      </c>
      <c r="M1581" t="str">
        <f t="shared" si="55"/>
        <v>OtancheBoyacaC.Institucional</v>
      </c>
      <c r="N1581" t="s">
        <v>3140</v>
      </c>
    </row>
    <row r="1582" spans="1:14" x14ac:dyDescent="0.25">
      <c r="A1582">
        <v>15507</v>
      </c>
      <c r="B1582" t="s">
        <v>328</v>
      </c>
      <c r="C1582" t="s">
        <v>717</v>
      </c>
      <c r="E1582">
        <v>50</v>
      </c>
      <c r="F1582" t="s">
        <v>8337</v>
      </c>
      <c r="G1582" t="s">
        <v>188</v>
      </c>
      <c r="H1582" t="str">
        <f>INDEX(referencias!$Q$1:$Q$34,MATCH('Registro de Frecuencias TV'!G1582,referencias!$R$1:$R$34,0),1)</f>
        <v>Señal Colombia</v>
      </c>
      <c r="I1582" t="s">
        <v>328</v>
      </c>
      <c r="J1582" t="s">
        <v>8338</v>
      </c>
      <c r="K1582">
        <v>50</v>
      </c>
      <c r="L1582" t="str">
        <f t="shared" si="54"/>
        <v>OtancheBoyacaSeñal Colombia50</v>
      </c>
      <c r="M1582" t="str">
        <f t="shared" si="55"/>
        <v>OtancheBoyacaSeñal Colombia</v>
      </c>
      <c r="N1582" t="s">
        <v>3141</v>
      </c>
    </row>
    <row r="1583" spans="1:14" x14ac:dyDescent="0.25">
      <c r="A1583">
        <v>15507</v>
      </c>
      <c r="B1583" t="s">
        <v>328</v>
      </c>
      <c r="C1583" t="s">
        <v>717</v>
      </c>
      <c r="E1583">
        <v>6</v>
      </c>
      <c r="F1583" t="s">
        <v>8339</v>
      </c>
      <c r="G1583" t="s">
        <v>623</v>
      </c>
      <c r="H1583" t="str">
        <f>INDEX(referencias!$Q$1:$Q$34,MATCH('Registro de Frecuencias TV'!G1583,referencias!$R$1:$R$34,0),1)</f>
        <v>Teveandina</v>
      </c>
      <c r="I1583" t="s">
        <v>8440</v>
      </c>
      <c r="J1583" t="s">
        <v>8338</v>
      </c>
      <c r="K1583">
        <v>6</v>
      </c>
      <c r="L1583" t="str">
        <f t="shared" si="54"/>
        <v>OtancheBoyacaTeveandina6</v>
      </c>
      <c r="M1583" t="str">
        <f t="shared" si="55"/>
        <v>OtancheBoyacaTeveandina</v>
      </c>
      <c r="N1583" t="s">
        <v>3142</v>
      </c>
    </row>
    <row r="1584" spans="1:14" x14ac:dyDescent="0.25">
      <c r="A1584">
        <v>15507</v>
      </c>
      <c r="B1584" t="s">
        <v>328</v>
      </c>
      <c r="C1584" t="s">
        <v>717</v>
      </c>
      <c r="E1584">
        <v>4</v>
      </c>
      <c r="F1584" t="s">
        <v>8341</v>
      </c>
      <c r="G1584" t="s">
        <v>750</v>
      </c>
      <c r="H1584" t="str">
        <f>INDEX(referencias!$Q$1:$Q$34,MATCH('Registro de Frecuencias TV'!G1584,referencias!$R$1:$R$34,0),1)</f>
        <v>RCN TV S.A.</v>
      </c>
      <c r="I1584" t="s">
        <v>352</v>
      </c>
      <c r="J1584" t="s">
        <v>8338</v>
      </c>
      <c r="K1584">
        <v>4</v>
      </c>
      <c r="L1584" t="str">
        <f t="shared" si="54"/>
        <v>OtancheBoyacaRCN TV S.A.4</v>
      </c>
      <c r="M1584" t="str">
        <f t="shared" si="55"/>
        <v>OtancheBoyacaRCN TV S.A.</v>
      </c>
      <c r="N1584" t="s">
        <v>3143</v>
      </c>
    </row>
    <row r="1585" spans="1:14" x14ac:dyDescent="0.25">
      <c r="A1585">
        <v>15507</v>
      </c>
      <c r="B1585" t="s">
        <v>328</v>
      </c>
      <c r="C1585" t="s">
        <v>717</v>
      </c>
      <c r="E1585">
        <v>8</v>
      </c>
      <c r="F1585" t="s">
        <v>8341</v>
      </c>
      <c r="G1585" t="s">
        <v>723</v>
      </c>
      <c r="H1585" t="str">
        <f>INDEX(referencias!$Q$1:$Q$34,MATCH('Registro de Frecuencias TV'!G1585,referencias!$R$1:$R$34,0),1)</f>
        <v>Caracol TV S.A.</v>
      </c>
      <c r="I1585" t="s">
        <v>352</v>
      </c>
      <c r="J1585" t="s">
        <v>8338</v>
      </c>
      <c r="K1585">
        <v>8</v>
      </c>
      <c r="L1585" t="str">
        <f t="shared" si="54"/>
        <v>OtancheBoyacaCaracol TV S.A.8</v>
      </c>
      <c r="M1585" t="str">
        <f t="shared" si="55"/>
        <v>OtancheBoyacaCaracol TV S.A.</v>
      </c>
      <c r="N1585" t="s">
        <v>3144</v>
      </c>
    </row>
    <row r="1586" spans="1:14" x14ac:dyDescent="0.25">
      <c r="A1586">
        <v>15511</v>
      </c>
      <c r="B1586" t="s">
        <v>1911</v>
      </c>
      <c r="C1586" t="s">
        <v>717</v>
      </c>
      <c r="E1586">
        <v>6</v>
      </c>
      <c r="F1586" t="s">
        <v>8337</v>
      </c>
      <c r="G1586" t="s">
        <v>420</v>
      </c>
      <c r="H1586" t="str">
        <f>INDEX(referencias!$Q$1:$Q$34,MATCH('Registro de Frecuencias TV'!G1586,referencias!$R$1:$R$34,0),1)</f>
        <v>Canal Uno</v>
      </c>
      <c r="J1586" t="s">
        <v>8338</v>
      </c>
      <c r="K1586">
        <v>6</v>
      </c>
      <c r="L1586" t="str">
        <f t="shared" si="54"/>
        <v>PachavitaBoyacaCanal Uno6</v>
      </c>
      <c r="M1586" t="str">
        <f t="shared" si="55"/>
        <v>PachavitaBoyacaCanal Uno</v>
      </c>
      <c r="N1586" t="s">
        <v>3145</v>
      </c>
    </row>
    <row r="1587" spans="1:14" x14ac:dyDescent="0.25">
      <c r="A1587">
        <v>15511</v>
      </c>
      <c r="B1587" t="s">
        <v>1911</v>
      </c>
      <c r="C1587" t="s">
        <v>717</v>
      </c>
      <c r="E1587">
        <v>3</v>
      </c>
      <c r="F1587" t="s">
        <v>8337</v>
      </c>
      <c r="G1587" t="s">
        <v>703</v>
      </c>
      <c r="H1587" t="str">
        <f>INDEX(referencias!$Q$1:$Q$34,MATCH('Registro de Frecuencias TV'!G1587,referencias!$R$1:$R$34,0),1)</f>
        <v>C.Institucional</v>
      </c>
      <c r="J1587" t="s">
        <v>8338</v>
      </c>
      <c r="K1587">
        <v>3</v>
      </c>
      <c r="L1587" t="str">
        <f t="shared" si="54"/>
        <v>PachavitaBoyacaC.Institucional3</v>
      </c>
      <c r="M1587" t="str">
        <f t="shared" si="55"/>
        <v>PachavitaBoyacaC.Institucional</v>
      </c>
      <c r="N1587" t="s">
        <v>3146</v>
      </c>
    </row>
    <row r="1588" spans="1:14" x14ac:dyDescent="0.25">
      <c r="A1588">
        <v>15511</v>
      </c>
      <c r="B1588" t="s">
        <v>1911</v>
      </c>
      <c r="C1588" t="s">
        <v>717</v>
      </c>
      <c r="E1588">
        <v>22</v>
      </c>
      <c r="F1588" t="s">
        <v>8337</v>
      </c>
      <c r="G1588" t="s">
        <v>188</v>
      </c>
      <c r="H1588" t="str">
        <f>INDEX(referencias!$Q$1:$Q$34,MATCH('Registro de Frecuencias TV'!G1588,referencias!$R$1:$R$34,0),1)</f>
        <v>Señal Colombia</v>
      </c>
      <c r="J1588" t="s">
        <v>8338</v>
      </c>
      <c r="K1588">
        <v>22</v>
      </c>
      <c r="L1588" t="str">
        <f t="shared" si="54"/>
        <v>PachavitaBoyacaSeñal Colombia22</v>
      </c>
      <c r="M1588" t="str">
        <f t="shared" si="55"/>
        <v>PachavitaBoyacaSeñal Colombia</v>
      </c>
      <c r="N1588" t="s">
        <v>3147</v>
      </c>
    </row>
    <row r="1589" spans="1:14" x14ac:dyDescent="0.25">
      <c r="A1589">
        <v>15511</v>
      </c>
      <c r="B1589" t="s">
        <v>1911</v>
      </c>
      <c r="C1589" t="s">
        <v>717</v>
      </c>
      <c r="F1589" t="s">
        <v>8339</v>
      </c>
      <c r="G1589" t="s">
        <v>623</v>
      </c>
      <c r="H1589" t="str">
        <f>INDEX(referencias!$Q$1:$Q$34,MATCH('Registro de Frecuencias TV'!G1589,referencias!$R$1:$R$34,0),1)</f>
        <v>Teveandina</v>
      </c>
      <c r="J1589" t="s">
        <v>8338</v>
      </c>
      <c r="K1589">
        <v>31</v>
      </c>
      <c r="L1589" t="str">
        <f t="shared" si="54"/>
        <v>PachavitaBoyacaTeveandina31</v>
      </c>
      <c r="M1589" t="str">
        <f t="shared" si="55"/>
        <v>PachavitaBoyacaTeveandina</v>
      </c>
      <c r="N1589" t="s">
        <v>3148</v>
      </c>
    </row>
    <row r="1590" spans="1:14" x14ac:dyDescent="0.25">
      <c r="A1590">
        <v>15511</v>
      </c>
      <c r="B1590" t="s">
        <v>1911</v>
      </c>
      <c r="C1590" t="s">
        <v>717</v>
      </c>
      <c r="F1590" t="s">
        <v>8341</v>
      </c>
      <c r="G1590" t="s">
        <v>750</v>
      </c>
      <c r="H1590" t="str">
        <f>INDEX(referencias!$Q$1:$Q$34,MATCH('Registro de Frecuencias TV'!G1590,referencias!$R$1:$R$34,0),1)</f>
        <v>RCN TV S.A.</v>
      </c>
      <c r="J1590" t="s">
        <v>8338</v>
      </c>
      <c r="K1590">
        <v>35</v>
      </c>
      <c r="L1590" t="str">
        <f t="shared" si="54"/>
        <v>PachavitaBoyacaRCN TV S.A.35</v>
      </c>
      <c r="M1590" t="str">
        <f t="shared" si="55"/>
        <v>PachavitaBoyacaRCN TV S.A.</v>
      </c>
      <c r="N1590" t="s">
        <v>3149</v>
      </c>
    </row>
    <row r="1591" spans="1:14" x14ac:dyDescent="0.25">
      <c r="A1591">
        <v>15511</v>
      </c>
      <c r="B1591" t="s">
        <v>1911</v>
      </c>
      <c r="C1591" t="s">
        <v>717</v>
      </c>
      <c r="F1591" t="s">
        <v>8341</v>
      </c>
      <c r="G1591" t="s">
        <v>723</v>
      </c>
      <c r="H1591" t="str">
        <f>INDEX(referencias!$Q$1:$Q$34,MATCH('Registro de Frecuencias TV'!G1591,referencias!$R$1:$R$34,0),1)</f>
        <v>Caracol TV S.A.</v>
      </c>
      <c r="J1591" t="s">
        <v>8338</v>
      </c>
      <c r="K1591">
        <v>39</v>
      </c>
      <c r="L1591" t="str">
        <f t="shared" si="54"/>
        <v>PachavitaBoyacaCaracol TV S.A.39</v>
      </c>
      <c r="M1591" t="str">
        <f t="shared" si="55"/>
        <v>PachavitaBoyacaCaracol TV S.A.</v>
      </c>
      <c r="N1591" t="s">
        <v>3150</v>
      </c>
    </row>
    <row r="1592" spans="1:14" x14ac:dyDescent="0.25">
      <c r="A1592">
        <v>15514</v>
      </c>
      <c r="B1592" t="s">
        <v>1922</v>
      </c>
      <c r="C1592" t="s">
        <v>717</v>
      </c>
      <c r="F1592" t="s">
        <v>8337</v>
      </c>
      <c r="G1592" t="s">
        <v>420</v>
      </c>
      <c r="H1592" t="str">
        <f>INDEX(referencias!$Q$1:$Q$34,MATCH('Registro de Frecuencias TV'!G1592,referencias!$R$1:$R$34,0),1)</f>
        <v>Canal Uno</v>
      </c>
      <c r="J1592" t="s">
        <v>8338</v>
      </c>
      <c r="K1592">
        <v>6</v>
      </c>
      <c r="L1592" t="str">
        <f t="shared" si="54"/>
        <v>PáezBoyacaCanal Uno6</v>
      </c>
      <c r="M1592" t="str">
        <f t="shared" si="55"/>
        <v>PáezBoyacaCanal Uno</v>
      </c>
      <c r="N1592" t="s">
        <v>3151</v>
      </c>
    </row>
    <row r="1593" spans="1:14" x14ac:dyDescent="0.25">
      <c r="A1593">
        <v>15514</v>
      </c>
      <c r="B1593" t="s">
        <v>1922</v>
      </c>
      <c r="C1593" t="s">
        <v>717</v>
      </c>
      <c r="F1593" t="s">
        <v>8337</v>
      </c>
      <c r="G1593" t="s">
        <v>703</v>
      </c>
      <c r="H1593" t="str">
        <f>INDEX(referencias!$Q$1:$Q$34,MATCH('Registro de Frecuencias TV'!G1593,referencias!$R$1:$R$34,0),1)</f>
        <v>C.Institucional</v>
      </c>
      <c r="J1593" t="s">
        <v>8338</v>
      </c>
      <c r="K1593">
        <v>25</v>
      </c>
      <c r="L1593" t="str">
        <f t="shared" si="54"/>
        <v>PáezBoyacaC.Institucional25</v>
      </c>
      <c r="M1593" t="str">
        <f t="shared" si="55"/>
        <v>PáezBoyacaC.Institucional</v>
      </c>
      <c r="N1593" t="s">
        <v>3152</v>
      </c>
    </row>
    <row r="1594" spans="1:14" x14ac:dyDescent="0.25">
      <c r="A1594">
        <v>15514</v>
      </c>
      <c r="B1594" t="s">
        <v>1922</v>
      </c>
      <c r="C1594" t="s">
        <v>717</v>
      </c>
      <c r="F1594" t="s">
        <v>8337</v>
      </c>
      <c r="G1594" t="s">
        <v>188</v>
      </c>
      <c r="H1594" t="str">
        <f>INDEX(referencias!$Q$1:$Q$34,MATCH('Registro de Frecuencias TV'!G1594,referencias!$R$1:$R$34,0),1)</f>
        <v>Señal Colombia</v>
      </c>
      <c r="J1594" t="s">
        <v>8338</v>
      </c>
      <c r="K1594">
        <v>12</v>
      </c>
      <c r="L1594" t="str">
        <f t="shared" si="54"/>
        <v>PáezBoyacaSeñal Colombia12</v>
      </c>
      <c r="M1594" t="str">
        <f t="shared" si="55"/>
        <v>PáezBoyacaSeñal Colombia</v>
      </c>
      <c r="N1594" t="s">
        <v>3153</v>
      </c>
    </row>
    <row r="1595" spans="1:14" x14ac:dyDescent="0.25">
      <c r="A1595">
        <v>15514</v>
      </c>
      <c r="B1595" t="s">
        <v>1922</v>
      </c>
      <c r="C1595" t="s">
        <v>717</v>
      </c>
      <c r="F1595" t="s">
        <v>8339</v>
      </c>
      <c r="G1595" t="s">
        <v>623</v>
      </c>
      <c r="H1595" t="str">
        <f>INDEX(referencias!$Q$1:$Q$34,MATCH('Registro de Frecuencias TV'!G1595,referencias!$R$1:$R$34,0),1)</f>
        <v>Teveandina</v>
      </c>
      <c r="J1595" t="s">
        <v>8338</v>
      </c>
      <c r="K1595">
        <v>13</v>
      </c>
      <c r="L1595" t="str">
        <f t="shared" si="54"/>
        <v>PáezBoyacaTeveandina13</v>
      </c>
      <c r="M1595" t="str">
        <f t="shared" si="55"/>
        <v>PáezBoyacaTeveandina</v>
      </c>
      <c r="N1595" t="s">
        <v>3154</v>
      </c>
    </row>
    <row r="1596" spans="1:14" x14ac:dyDescent="0.25">
      <c r="A1596">
        <v>15514</v>
      </c>
      <c r="B1596" t="s">
        <v>1922</v>
      </c>
      <c r="C1596" t="s">
        <v>717</v>
      </c>
      <c r="F1596" t="s">
        <v>8341</v>
      </c>
      <c r="G1596" t="s">
        <v>750</v>
      </c>
      <c r="H1596" t="str">
        <f>INDEX(referencias!$Q$1:$Q$34,MATCH('Registro de Frecuencias TV'!G1596,referencias!$R$1:$R$34,0),1)</f>
        <v>RCN TV S.A.</v>
      </c>
      <c r="J1596" t="s">
        <v>8338</v>
      </c>
      <c r="K1596">
        <v>27</v>
      </c>
      <c r="L1596" t="str">
        <f t="shared" si="54"/>
        <v>PáezBoyacaRCN TV S.A.27</v>
      </c>
      <c r="M1596" t="str">
        <f t="shared" si="55"/>
        <v>PáezBoyacaRCN TV S.A.</v>
      </c>
      <c r="N1596" t="s">
        <v>3155</v>
      </c>
    </row>
    <row r="1597" spans="1:14" x14ac:dyDescent="0.25">
      <c r="A1597">
        <v>15514</v>
      </c>
      <c r="B1597" t="s">
        <v>1922</v>
      </c>
      <c r="C1597" t="s">
        <v>717</v>
      </c>
      <c r="F1597" t="s">
        <v>8341</v>
      </c>
      <c r="G1597" t="s">
        <v>723</v>
      </c>
      <c r="H1597" t="str">
        <f>INDEX(referencias!$Q$1:$Q$34,MATCH('Registro de Frecuencias TV'!G1597,referencias!$R$1:$R$34,0),1)</f>
        <v>Caracol TV S.A.</v>
      </c>
      <c r="J1597" t="s">
        <v>8338</v>
      </c>
      <c r="K1597">
        <v>31</v>
      </c>
      <c r="L1597" t="str">
        <f t="shared" si="54"/>
        <v>PáezBoyacaCaracol TV S.A.31</v>
      </c>
      <c r="M1597" t="str">
        <f t="shared" si="55"/>
        <v>PáezBoyacaCaracol TV S.A.</v>
      </c>
      <c r="N1597" t="s">
        <v>3156</v>
      </c>
    </row>
    <row r="1598" spans="1:14" x14ac:dyDescent="0.25">
      <c r="A1598">
        <v>15516</v>
      </c>
      <c r="B1598" t="s">
        <v>1930</v>
      </c>
      <c r="C1598" t="s">
        <v>717</v>
      </c>
      <c r="E1598">
        <v>11</v>
      </c>
      <c r="F1598" t="s">
        <v>8337</v>
      </c>
      <c r="G1598" t="s">
        <v>420</v>
      </c>
      <c r="H1598" t="str">
        <f>INDEX(referencias!$Q$1:$Q$34,MATCH('Registro de Frecuencias TV'!G1598,referencias!$R$1:$R$34,0),1)</f>
        <v>Canal Uno</v>
      </c>
      <c r="I1598" t="s">
        <v>8437</v>
      </c>
      <c r="J1598" t="s">
        <v>8338</v>
      </c>
      <c r="K1598">
        <v>11</v>
      </c>
      <c r="L1598" t="str">
        <f t="shared" si="54"/>
        <v>PaipaBoyacaCanal Uno11</v>
      </c>
      <c r="M1598" t="str">
        <f t="shared" si="55"/>
        <v>PaipaBoyacaCanal Uno</v>
      </c>
      <c r="N1598" t="s">
        <v>3157</v>
      </c>
    </row>
    <row r="1599" spans="1:14" x14ac:dyDescent="0.25">
      <c r="A1599">
        <v>15516</v>
      </c>
      <c r="B1599" t="s">
        <v>1930</v>
      </c>
      <c r="C1599" t="s">
        <v>717</v>
      </c>
      <c r="E1599">
        <v>9</v>
      </c>
      <c r="F1599" t="s">
        <v>8337</v>
      </c>
      <c r="G1599" t="s">
        <v>703</v>
      </c>
      <c r="H1599" t="str">
        <f>INDEX(referencias!$Q$1:$Q$34,MATCH('Registro de Frecuencias TV'!G1599,referencias!$R$1:$R$34,0),1)</f>
        <v>C.Institucional</v>
      </c>
      <c r="I1599" t="s">
        <v>8437</v>
      </c>
      <c r="J1599" t="s">
        <v>8338</v>
      </c>
      <c r="K1599">
        <v>9</v>
      </c>
      <c r="L1599" t="str">
        <f t="shared" si="54"/>
        <v>PaipaBoyacaC.Institucional9</v>
      </c>
      <c r="M1599" t="str">
        <f t="shared" si="55"/>
        <v>PaipaBoyacaC.Institucional</v>
      </c>
      <c r="N1599" t="s">
        <v>3158</v>
      </c>
    </row>
    <row r="1600" spans="1:14" x14ac:dyDescent="0.25">
      <c r="A1600">
        <v>15516</v>
      </c>
      <c r="B1600" t="s">
        <v>1930</v>
      </c>
      <c r="C1600" t="s">
        <v>717</v>
      </c>
      <c r="E1600">
        <v>30</v>
      </c>
      <c r="F1600" t="s">
        <v>8337</v>
      </c>
      <c r="G1600" t="s">
        <v>188</v>
      </c>
      <c r="H1600" t="str">
        <f>INDEX(referencias!$Q$1:$Q$34,MATCH('Registro de Frecuencias TV'!G1600,referencias!$R$1:$R$34,0),1)</f>
        <v>Señal Colombia</v>
      </c>
      <c r="I1600" t="s">
        <v>8437</v>
      </c>
      <c r="J1600" t="s">
        <v>8338</v>
      </c>
      <c r="K1600">
        <v>30</v>
      </c>
      <c r="L1600" t="str">
        <f t="shared" si="54"/>
        <v>PaipaBoyacaSeñal Colombia30</v>
      </c>
      <c r="M1600" t="str">
        <f t="shared" si="55"/>
        <v>PaipaBoyacaSeñal Colombia</v>
      </c>
      <c r="N1600" t="s">
        <v>3159</v>
      </c>
    </row>
    <row r="1601" spans="1:14" x14ac:dyDescent="0.25">
      <c r="A1601">
        <v>15516</v>
      </c>
      <c r="B1601" t="s">
        <v>1930</v>
      </c>
      <c r="C1601" t="s">
        <v>717</v>
      </c>
      <c r="E1601">
        <v>13</v>
      </c>
      <c r="F1601" t="s">
        <v>8339</v>
      </c>
      <c r="G1601" t="s">
        <v>623</v>
      </c>
      <c r="H1601" t="str">
        <f>INDEX(referencias!$Q$1:$Q$34,MATCH('Registro de Frecuencias TV'!G1601,referencias!$R$1:$R$34,0),1)</f>
        <v>Teveandina</v>
      </c>
      <c r="I1601" t="s">
        <v>8437</v>
      </c>
      <c r="J1601" t="s">
        <v>8338</v>
      </c>
      <c r="K1601">
        <v>13</v>
      </c>
      <c r="L1601" t="str">
        <f t="shared" si="54"/>
        <v>PaipaBoyacaTeveandina13</v>
      </c>
      <c r="M1601" t="str">
        <f t="shared" si="55"/>
        <v>PaipaBoyacaTeveandina</v>
      </c>
      <c r="N1601" t="s">
        <v>3160</v>
      </c>
    </row>
    <row r="1602" spans="1:14" x14ac:dyDescent="0.25">
      <c r="A1602">
        <v>15516</v>
      </c>
      <c r="B1602" t="s">
        <v>1930</v>
      </c>
      <c r="C1602" t="s">
        <v>717</v>
      </c>
      <c r="E1602">
        <v>7</v>
      </c>
      <c r="F1602" t="s">
        <v>8341</v>
      </c>
      <c r="G1602" t="s">
        <v>750</v>
      </c>
      <c r="H1602" t="str">
        <f>INDEX(referencias!$Q$1:$Q$34,MATCH('Registro de Frecuencias TV'!G1602,referencias!$R$1:$R$34,0),1)</f>
        <v>RCN TV S.A.</v>
      </c>
      <c r="I1602" t="s">
        <v>8438</v>
      </c>
      <c r="J1602" t="s">
        <v>8338</v>
      </c>
      <c r="K1602">
        <v>7</v>
      </c>
      <c r="L1602" t="str">
        <f t="shared" si="54"/>
        <v>PaipaBoyacaRCN TV S.A.7</v>
      </c>
      <c r="M1602" t="str">
        <f t="shared" si="55"/>
        <v>PaipaBoyacaRCN TV S.A.</v>
      </c>
      <c r="N1602" t="s">
        <v>3161</v>
      </c>
    </row>
    <row r="1603" spans="1:14" x14ac:dyDescent="0.25">
      <c r="A1603">
        <v>15516</v>
      </c>
      <c r="B1603" t="s">
        <v>1930</v>
      </c>
      <c r="C1603" t="s">
        <v>717</v>
      </c>
      <c r="E1603">
        <v>5</v>
      </c>
      <c r="F1603" t="s">
        <v>8341</v>
      </c>
      <c r="G1603" t="s">
        <v>723</v>
      </c>
      <c r="H1603" t="str">
        <f>INDEX(referencias!$Q$1:$Q$34,MATCH('Registro de Frecuencias TV'!G1603,referencias!$R$1:$R$34,0),1)</f>
        <v>Caracol TV S.A.</v>
      </c>
      <c r="I1603" t="s">
        <v>8438</v>
      </c>
      <c r="J1603" t="s">
        <v>8338</v>
      </c>
      <c r="K1603">
        <v>5</v>
      </c>
      <c r="L1603" t="str">
        <f t="shared" ref="L1603:L1666" si="56">_xlfn.CONCAT(TRIM(B1603),TRIM(C1603),TRIM(H1603),TRIM(K1603))</f>
        <v>PaipaBoyacaCaracol TV S.A.5</v>
      </c>
      <c r="M1603" t="str">
        <f t="shared" ref="M1603:M1666" si="57">_xlfn.CONCAT(TRIM(B1603),TRIM(C1603),TRIM(H1603))</f>
        <v>PaipaBoyacaCaracol TV S.A.</v>
      </c>
      <c r="N1603" t="s">
        <v>3162</v>
      </c>
    </row>
    <row r="1604" spans="1:14" x14ac:dyDescent="0.25">
      <c r="A1604">
        <v>15518</v>
      </c>
      <c r="B1604" t="s">
        <v>1932</v>
      </c>
      <c r="C1604" t="s">
        <v>717</v>
      </c>
      <c r="F1604" t="s">
        <v>8337</v>
      </c>
      <c r="G1604" t="s">
        <v>420</v>
      </c>
      <c r="H1604" t="str">
        <f>INDEX(referencias!$Q$1:$Q$34,MATCH('Registro de Frecuencias TV'!G1604,referencias!$R$1:$R$34,0),1)</f>
        <v>Canal Uno</v>
      </c>
      <c r="J1604" t="s">
        <v>8338</v>
      </c>
      <c r="K1604">
        <v>12</v>
      </c>
      <c r="L1604" t="str">
        <f t="shared" si="56"/>
        <v>PajaritoBoyacaCanal Uno12</v>
      </c>
      <c r="M1604" t="str">
        <f t="shared" si="57"/>
        <v>PajaritoBoyacaCanal Uno</v>
      </c>
      <c r="N1604" t="s">
        <v>3163</v>
      </c>
    </row>
    <row r="1605" spans="1:14" x14ac:dyDescent="0.25">
      <c r="A1605">
        <v>15518</v>
      </c>
      <c r="B1605" t="s">
        <v>1932</v>
      </c>
      <c r="C1605" t="s">
        <v>717</v>
      </c>
      <c r="F1605" t="s">
        <v>8337</v>
      </c>
      <c r="G1605" t="s">
        <v>703</v>
      </c>
      <c r="H1605" t="str">
        <f>INDEX(referencias!$Q$1:$Q$34,MATCH('Registro de Frecuencias TV'!G1605,referencias!$R$1:$R$34,0),1)</f>
        <v>C.Institucional</v>
      </c>
      <c r="J1605" t="s">
        <v>8338</v>
      </c>
      <c r="K1605">
        <v>8</v>
      </c>
      <c r="L1605" t="str">
        <f t="shared" si="56"/>
        <v>PajaritoBoyacaC.Institucional8</v>
      </c>
      <c r="M1605" t="str">
        <f t="shared" si="57"/>
        <v>PajaritoBoyacaC.Institucional</v>
      </c>
      <c r="N1605" t="s">
        <v>3164</v>
      </c>
    </row>
    <row r="1606" spans="1:14" x14ac:dyDescent="0.25">
      <c r="A1606">
        <v>15518</v>
      </c>
      <c r="B1606" t="s">
        <v>1932</v>
      </c>
      <c r="C1606" t="s">
        <v>717</v>
      </c>
      <c r="F1606" t="s">
        <v>8337</v>
      </c>
      <c r="G1606" t="s">
        <v>188</v>
      </c>
      <c r="H1606" t="str">
        <f>INDEX(referencias!$Q$1:$Q$34,MATCH('Registro de Frecuencias TV'!G1606,referencias!$R$1:$R$34,0),1)</f>
        <v>Señal Colombia</v>
      </c>
      <c r="J1606" t="s">
        <v>8338</v>
      </c>
      <c r="K1606">
        <v>10</v>
      </c>
      <c r="L1606" t="str">
        <f t="shared" si="56"/>
        <v>PajaritoBoyacaSeñal Colombia10</v>
      </c>
      <c r="M1606" t="str">
        <f t="shared" si="57"/>
        <v>PajaritoBoyacaSeñal Colombia</v>
      </c>
      <c r="N1606" t="s">
        <v>3165</v>
      </c>
    </row>
    <row r="1607" spans="1:14" x14ac:dyDescent="0.25">
      <c r="A1607">
        <v>15518</v>
      </c>
      <c r="B1607" t="s">
        <v>1932</v>
      </c>
      <c r="C1607" t="s">
        <v>717</v>
      </c>
      <c r="F1607" t="s">
        <v>8339</v>
      </c>
      <c r="G1607" t="s">
        <v>623</v>
      </c>
      <c r="H1607" t="str">
        <f>INDEX(referencias!$Q$1:$Q$34,MATCH('Registro de Frecuencias TV'!G1607,referencias!$R$1:$R$34,0),1)</f>
        <v>Teveandina</v>
      </c>
      <c r="J1607" t="s">
        <v>8338</v>
      </c>
      <c r="K1607">
        <v>21</v>
      </c>
      <c r="L1607" t="str">
        <f t="shared" si="56"/>
        <v>PajaritoBoyacaTeveandina21</v>
      </c>
      <c r="M1607" t="str">
        <f t="shared" si="57"/>
        <v>PajaritoBoyacaTeveandina</v>
      </c>
      <c r="N1607" t="s">
        <v>3166</v>
      </c>
    </row>
    <row r="1608" spans="1:14" x14ac:dyDescent="0.25">
      <c r="A1608">
        <v>15518</v>
      </c>
      <c r="B1608" t="s">
        <v>1932</v>
      </c>
      <c r="C1608" t="s">
        <v>717</v>
      </c>
      <c r="F1608" t="s">
        <v>8341</v>
      </c>
      <c r="G1608" t="s">
        <v>750</v>
      </c>
      <c r="H1608" t="str">
        <f>INDEX(referencias!$Q$1:$Q$34,MATCH('Registro de Frecuencias TV'!G1608,referencias!$R$1:$R$34,0),1)</f>
        <v>RCN TV S.A.</v>
      </c>
      <c r="J1608" t="s">
        <v>8338</v>
      </c>
      <c r="K1608">
        <v>4</v>
      </c>
      <c r="L1608" t="str">
        <f t="shared" si="56"/>
        <v>PajaritoBoyacaRCN TV S.A.4</v>
      </c>
      <c r="M1608" t="str">
        <f t="shared" si="57"/>
        <v>PajaritoBoyacaRCN TV S.A.</v>
      </c>
      <c r="N1608" t="s">
        <v>3167</v>
      </c>
    </row>
    <row r="1609" spans="1:14" x14ac:dyDescent="0.25">
      <c r="A1609">
        <v>15518</v>
      </c>
      <c r="B1609" t="s">
        <v>1932</v>
      </c>
      <c r="C1609" t="s">
        <v>717</v>
      </c>
      <c r="F1609" t="s">
        <v>8341</v>
      </c>
      <c r="G1609" t="s">
        <v>723</v>
      </c>
      <c r="H1609" t="str">
        <f>INDEX(referencias!$Q$1:$Q$34,MATCH('Registro de Frecuencias TV'!G1609,referencias!$R$1:$R$34,0),1)</f>
        <v>Caracol TV S.A.</v>
      </c>
      <c r="J1609" t="s">
        <v>8338</v>
      </c>
      <c r="K1609">
        <v>5</v>
      </c>
      <c r="L1609" t="str">
        <f t="shared" si="56"/>
        <v>PajaritoBoyacaCaracol TV S.A.5</v>
      </c>
      <c r="M1609" t="str">
        <f t="shared" si="57"/>
        <v>PajaritoBoyacaCaracol TV S.A.</v>
      </c>
      <c r="N1609" t="s">
        <v>3168</v>
      </c>
    </row>
    <row r="1610" spans="1:14" x14ac:dyDescent="0.25">
      <c r="A1610">
        <v>15522</v>
      </c>
      <c r="B1610" t="s">
        <v>1957</v>
      </c>
      <c r="C1610" t="s">
        <v>717</v>
      </c>
      <c r="E1610">
        <v>2</v>
      </c>
      <c r="F1610" t="s">
        <v>8337</v>
      </c>
      <c r="G1610" t="s">
        <v>420</v>
      </c>
      <c r="H1610" t="str">
        <f>INDEX(referencias!$Q$1:$Q$34,MATCH('Registro de Frecuencias TV'!G1610,referencias!$R$1:$R$34,0),1)</f>
        <v>Canal Uno</v>
      </c>
      <c r="I1610" t="s">
        <v>261</v>
      </c>
      <c r="J1610" t="s">
        <v>8338</v>
      </c>
      <c r="K1610">
        <v>2</v>
      </c>
      <c r="L1610" t="str">
        <f t="shared" si="56"/>
        <v>PanquebaBoyacaCanal Uno2</v>
      </c>
      <c r="M1610" t="str">
        <f t="shared" si="57"/>
        <v>PanquebaBoyacaCanal Uno</v>
      </c>
      <c r="N1610" t="s">
        <v>3169</v>
      </c>
    </row>
    <row r="1611" spans="1:14" x14ac:dyDescent="0.25">
      <c r="A1611">
        <v>15522</v>
      </c>
      <c r="B1611" t="s">
        <v>1957</v>
      </c>
      <c r="C1611" t="s">
        <v>717</v>
      </c>
      <c r="E1611">
        <v>4</v>
      </c>
      <c r="F1611" t="s">
        <v>8337</v>
      </c>
      <c r="G1611" t="s">
        <v>703</v>
      </c>
      <c r="H1611" t="str">
        <f>INDEX(referencias!$Q$1:$Q$34,MATCH('Registro de Frecuencias TV'!G1611,referencias!$R$1:$R$34,0),1)</f>
        <v>C.Institucional</v>
      </c>
      <c r="I1611" t="s">
        <v>261</v>
      </c>
      <c r="J1611" t="s">
        <v>8338</v>
      </c>
      <c r="K1611">
        <v>4</v>
      </c>
      <c r="L1611" t="str">
        <f t="shared" si="56"/>
        <v>PanquebaBoyacaC.Institucional4</v>
      </c>
      <c r="M1611" t="str">
        <f t="shared" si="57"/>
        <v>PanquebaBoyacaC.Institucional</v>
      </c>
      <c r="N1611" t="s">
        <v>3170</v>
      </c>
    </row>
    <row r="1612" spans="1:14" x14ac:dyDescent="0.25">
      <c r="A1612">
        <v>15522</v>
      </c>
      <c r="B1612" t="s">
        <v>1957</v>
      </c>
      <c r="C1612" t="s">
        <v>717</v>
      </c>
      <c r="E1612">
        <v>5</v>
      </c>
      <c r="F1612" t="s">
        <v>8337</v>
      </c>
      <c r="G1612" t="s">
        <v>188</v>
      </c>
      <c r="H1612" t="str">
        <f>INDEX(referencias!$Q$1:$Q$34,MATCH('Registro de Frecuencias TV'!G1612,referencias!$R$1:$R$34,0),1)</f>
        <v>Señal Colombia</v>
      </c>
      <c r="I1612" t="s">
        <v>261</v>
      </c>
      <c r="J1612" t="s">
        <v>8338</v>
      </c>
      <c r="K1612">
        <v>5</v>
      </c>
      <c r="L1612" t="str">
        <f t="shared" si="56"/>
        <v>PanquebaBoyacaSeñal Colombia5</v>
      </c>
      <c r="M1612" t="str">
        <f t="shared" si="57"/>
        <v>PanquebaBoyacaSeñal Colombia</v>
      </c>
      <c r="N1612" t="s">
        <v>3171</v>
      </c>
    </row>
    <row r="1613" spans="1:14" x14ac:dyDescent="0.25">
      <c r="A1613">
        <v>15522</v>
      </c>
      <c r="B1613" t="s">
        <v>1957</v>
      </c>
      <c r="C1613" t="s">
        <v>717</v>
      </c>
      <c r="F1613" t="s">
        <v>8339</v>
      </c>
      <c r="G1613" t="s">
        <v>623</v>
      </c>
      <c r="H1613" t="str">
        <f>INDEX(referencias!$Q$1:$Q$34,MATCH('Registro de Frecuencias TV'!G1613,referencias!$R$1:$R$34,0),1)</f>
        <v>Teveandina</v>
      </c>
      <c r="J1613" t="s">
        <v>8338</v>
      </c>
      <c r="K1613">
        <v>27</v>
      </c>
      <c r="L1613" t="str">
        <f t="shared" si="56"/>
        <v>PanquebaBoyacaTeveandina27</v>
      </c>
      <c r="M1613" t="str">
        <f t="shared" si="57"/>
        <v>PanquebaBoyacaTeveandina</v>
      </c>
      <c r="N1613" t="s">
        <v>3172</v>
      </c>
    </row>
    <row r="1614" spans="1:14" x14ac:dyDescent="0.25">
      <c r="A1614">
        <v>15522</v>
      </c>
      <c r="B1614" t="s">
        <v>1957</v>
      </c>
      <c r="C1614" t="s">
        <v>717</v>
      </c>
      <c r="F1614" t="s">
        <v>8341</v>
      </c>
      <c r="G1614" t="s">
        <v>750</v>
      </c>
      <c r="H1614" t="str">
        <f>INDEX(referencias!$Q$1:$Q$34,MATCH('Registro de Frecuencias TV'!G1614,referencias!$R$1:$R$34,0),1)</f>
        <v>RCN TV S.A.</v>
      </c>
      <c r="J1614" t="s">
        <v>8338</v>
      </c>
      <c r="K1614">
        <v>23</v>
      </c>
      <c r="L1614" t="str">
        <f t="shared" si="56"/>
        <v>PanquebaBoyacaRCN TV S.A.23</v>
      </c>
      <c r="M1614" t="str">
        <f t="shared" si="57"/>
        <v>PanquebaBoyacaRCN TV S.A.</v>
      </c>
      <c r="N1614" t="s">
        <v>3173</v>
      </c>
    </row>
    <row r="1615" spans="1:14" x14ac:dyDescent="0.25">
      <c r="A1615">
        <v>15522</v>
      </c>
      <c r="B1615" t="s">
        <v>1957</v>
      </c>
      <c r="C1615" t="s">
        <v>717</v>
      </c>
      <c r="F1615" t="s">
        <v>8341</v>
      </c>
      <c r="G1615" t="s">
        <v>723</v>
      </c>
      <c r="H1615" t="str">
        <f>INDEX(referencias!$Q$1:$Q$34,MATCH('Registro de Frecuencias TV'!G1615,referencias!$R$1:$R$34,0),1)</f>
        <v>Caracol TV S.A.</v>
      </c>
      <c r="J1615" t="s">
        <v>8338</v>
      </c>
      <c r="K1615">
        <v>25</v>
      </c>
      <c r="L1615" t="str">
        <f t="shared" si="56"/>
        <v>PanquebaBoyacaCaracol TV S.A.25</v>
      </c>
      <c r="M1615" t="str">
        <f t="shared" si="57"/>
        <v>PanquebaBoyacaCaracol TV S.A.</v>
      </c>
      <c r="N1615" t="s">
        <v>3174</v>
      </c>
    </row>
    <row r="1616" spans="1:14" x14ac:dyDescent="0.25">
      <c r="A1616">
        <v>15531</v>
      </c>
      <c r="B1616" t="s">
        <v>334</v>
      </c>
      <c r="C1616" t="s">
        <v>717</v>
      </c>
      <c r="E1616">
        <v>7</v>
      </c>
      <c r="F1616" t="s">
        <v>8337</v>
      </c>
      <c r="G1616" t="s">
        <v>420</v>
      </c>
      <c r="H1616" t="str">
        <f>INDEX(referencias!$Q$1:$Q$34,MATCH('Registro de Frecuencias TV'!G1616,referencias!$R$1:$R$34,0),1)</f>
        <v>Canal Uno</v>
      </c>
      <c r="I1616" t="s">
        <v>334</v>
      </c>
      <c r="J1616" t="s">
        <v>8338</v>
      </c>
      <c r="K1616">
        <v>7</v>
      </c>
      <c r="L1616" t="str">
        <f t="shared" si="56"/>
        <v>PaunaBoyacaCanal Uno7</v>
      </c>
      <c r="M1616" t="str">
        <f t="shared" si="57"/>
        <v>PaunaBoyacaCanal Uno</v>
      </c>
      <c r="N1616" t="s">
        <v>3175</v>
      </c>
    </row>
    <row r="1617" spans="1:14" x14ac:dyDescent="0.25">
      <c r="A1617">
        <v>15531</v>
      </c>
      <c r="B1617" t="s">
        <v>334</v>
      </c>
      <c r="C1617" t="s">
        <v>717</v>
      </c>
      <c r="E1617">
        <v>11</v>
      </c>
      <c r="F1617" t="s">
        <v>8337</v>
      </c>
      <c r="G1617" t="s">
        <v>703</v>
      </c>
      <c r="H1617" t="str">
        <f>INDEX(referencias!$Q$1:$Q$34,MATCH('Registro de Frecuencias TV'!G1617,referencias!$R$1:$R$34,0),1)</f>
        <v>C.Institucional</v>
      </c>
      <c r="I1617" t="s">
        <v>334</v>
      </c>
      <c r="J1617" t="s">
        <v>8338</v>
      </c>
      <c r="K1617">
        <v>11</v>
      </c>
      <c r="L1617" t="str">
        <f t="shared" si="56"/>
        <v>PaunaBoyacaC.Institucional11</v>
      </c>
      <c r="M1617" t="str">
        <f t="shared" si="57"/>
        <v>PaunaBoyacaC.Institucional</v>
      </c>
      <c r="N1617" t="s">
        <v>3176</v>
      </c>
    </row>
    <row r="1618" spans="1:14" x14ac:dyDescent="0.25">
      <c r="A1618">
        <v>15531</v>
      </c>
      <c r="B1618" t="s">
        <v>334</v>
      </c>
      <c r="C1618" t="s">
        <v>717</v>
      </c>
      <c r="E1618">
        <v>13</v>
      </c>
      <c r="F1618" t="s">
        <v>8337</v>
      </c>
      <c r="G1618" t="s">
        <v>188</v>
      </c>
      <c r="H1618" t="str">
        <f>INDEX(referencias!$Q$1:$Q$34,MATCH('Registro de Frecuencias TV'!G1618,referencias!$R$1:$R$34,0),1)</f>
        <v>Señal Colombia</v>
      </c>
      <c r="I1618" t="s">
        <v>334</v>
      </c>
      <c r="J1618" t="s">
        <v>8338</v>
      </c>
      <c r="K1618">
        <v>13</v>
      </c>
      <c r="L1618" t="str">
        <f t="shared" si="56"/>
        <v>PaunaBoyacaSeñal Colombia13</v>
      </c>
      <c r="M1618" t="str">
        <f t="shared" si="57"/>
        <v>PaunaBoyacaSeñal Colombia</v>
      </c>
      <c r="N1618" t="s">
        <v>3177</v>
      </c>
    </row>
    <row r="1619" spans="1:14" x14ac:dyDescent="0.25">
      <c r="A1619">
        <v>15531</v>
      </c>
      <c r="B1619" t="s">
        <v>334</v>
      </c>
      <c r="C1619" t="s">
        <v>717</v>
      </c>
      <c r="F1619" t="s">
        <v>8339</v>
      </c>
      <c r="G1619" t="s">
        <v>623</v>
      </c>
      <c r="H1619" t="str">
        <f>INDEX(referencias!$Q$1:$Q$34,MATCH('Registro de Frecuencias TV'!G1619,referencias!$R$1:$R$34,0),1)</f>
        <v>Teveandina</v>
      </c>
      <c r="J1619" t="s">
        <v>8338</v>
      </c>
      <c r="K1619">
        <v>27</v>
      </c>
      <c r="L1619" t="str">
        <f t="shared" si="56"/>
        <v>PaunaBoyacaTeveandina27</v>
      </c>
      <c r="M1619" t="str">
        <f t="shared" si="57"/>
        <v>PaunaBoyacaTeveandina</v>
      </c>
      <c r="N1619" t="s">
        <v>3178</v>
      </c>
    </row>
    <row r="1620" spans="1:14" x14ac:dyDescent="0.25">
      <c r="A1620">
        <v>15531</v>
      </c>
      <c r="B1620" t="s">
        <v>334</v>
      </c>
      <c r="C1620" t="s">
        <v>717</v>
      </c>
      <c r="E1620">
        <v>4</v>
      </c>
      <c r="F1620" t="s">
        <v>8341</v>
      </c>
      <c r="G1620" t="s">
        <v>750</v>
      </c>
      <c r="H1620" t="str">
        <f>INDEX(referencias!$Q$1:$Q$34,MATCH('Registro de Frecuencias TV'!G1620,referencias!$R$1:$R$34,0),1)</f>
        <v>RCN TV S.A.</v>
      </c>
      <c r="I1620" t="s">
        <v>352</v>
      </c>
      <c r="J1620" t="s">
        <v>8338</v>
      </c>
      <c r="K1620">
        <v>4</v>
      </c>
      <c r="L1620" t="str">
        <f t="shared" si="56"/>
        <v>PaunaBoyacaRCN TV S.A.4</v>
      </c>
      <c r="M1620" t="str">
        <f t="shared" si="57"/>
        <v>PaunaBoyacaRCN TV S.A.</v>
      </c>
      <c r="N1620" t="s">
        <v>3179</v>
      </c>
    </row>
    <row r="1621" spans="1:14" x14ac:dyDescent="0.25">
      <c r="A1621">
        <v>15531</v>
      </c>
      <c r="B1621" t="s">
        <v>334</v>
      </c>
      <c r="C1621" t="s">
        <v>717</v>
      </c>
      <c r="E1621">
        <v>8</v>
      </c>
      <c r="F1621" t="s">
        <v>8341</v>
      </c>
      <c r="G1621" t="s">
        <v>723</v>
      </c>
      <c r="H1621" t="str">
        <f>INDEX(referencias!$Q$1:$Q$34,MATCH('Registro de Frecuencias TV'!G1621,referencias!$R$1:$R$34,0),1)</f>
        <v>Caracol TV S.A.</v>
      </c>
      <c r="I1621" t="s">
        <v>352</v>
      </c>
      <c r="J1621" t="s">
        <v>8338</v>
      </c>
      <c r="K1621">
        <v>8</v>
      </c>
      <c r="L1621" t="str">
        <f t="shared" si="56"/>
        <v>PaunaBoyacaCaracol TV S.A.8</v>
      </c>
      <c r="M1621" t="str">
        <f t="shared" si="57"/>
        <v>PaunaBoyacaCaracol TV S.A.</v>
      </c>
      <c r="N1621" t="s">
        <v>3180</v>
      </c>
    </row>
    <row r="1622" spans="1:14" x14ac:dyDescent="0.25">
      <c r="A1622">
        <v>15533</v>
      </c>
      <c r="B1622" t="s">
        <v>1972</v>
      </c>
      <c r="C1622" t="s">
        <v>717</v>
      </c>
      <c r="F1622" t="s">
        <v>8337</v>
      </c>
      <c r="G1622" t="s">
        <v>420</v>
      </c>
      <c r="H1622" t="str">
        <f>INDEX(referencias!$Q$1:$Q$34,MATCH('Registro de Frecuencias TV'!G1622,referencias!$R$1:$R$34,0),1)</f>
        <v>Canal Uno</v>
      </c>
      <c r="J1622" t="s">
        <v>8338</v>
      </c>
      <c r="K1622">
        <v>2</v>
      </c>
      <c r="L1622" t="str">
        <f t="shared" si="56"/>
        <v>PayaBoyacaCanal Uno2</v>
      </c>
      <c r="M1622" t="str">
        <f t="shared" si="57"/>
        <v>PayaBoyacaCanal Uno</v>
      </c>
      <c r="N1622" t="s">
        <v>3181</v>
      </c>
    </row>
    <row r="1623" spans="1:14" x14ac:dyDescent="0.25">
      <c r="A1623">
        <v>15533</v>
      </c>
      <c r="B1623" t="s">
        <v>1972</v>
      </c>
      <c r="C1623" t="s">
        <v>717</v>
      </c>
      <c r="F1623" t="s">
        <v>8337</v>
      </c>
      <c r="G1623" t="s">
        <v>703</v>
      </c>
      <c r="H1623" t="str">
        <f>INDEX(referencias!$Q$1:$Q$34,MATCH('Registro de Frecuencias TV'!G1623,referencias!$R$1:$R$34,0),1)</f>
        <v>C.Institucional</v>
      </c>
      <c r="J1623" t="s">
        <v>8338</v>
      </c>
      <c r="K1623">
        <v>4</v>
      </c>
      <c r="L1623" t="str">
        <f t="shared" si="56"/>
        <v>PayaBoyacaC.Institucional4</v>
      </c>
      <c r="M1623" t="str">
        <f t="shared" si="57"/>
        <v>PayaBoyacaC.Institucional</v>
      </c>
      <c r="N1623" t="s">
        <v>3182</v>
      </c>
    </row>
    <row r="1624" spans="1:14" x14ac:dyDescent="0.25">
      <c r="A1624">
        <v>15533</v>
      </c>
      <c r="B1624" t="s">
        <v>1972</v>
      </c>
      <c r="C1624" t="s">
        <v>717</v>
      </c>
      <c r="F1624" t="s">
        <v>8337</v>
      </c>
      <c r="G1624" t="s">
        <v>188</v>
      </c>
      <c r="H1624" t="str">
        <f>INDEX(referencias!$Q$1:$Q$34,MATCH('Registro de Frecuencias TV'!G1624,referencias!$R$1:$R$34,0),1)</f>
        <v>Señal Colombia</v>
      </c>
      <c r="J1624" t="s">
        <v>8338</v>
      </c>
      <c r="K1624">
        <v>5</v>
      </c>
      <c r="L1624" t="str">
        <f t="shared" si="56"/>
        <v>PayaBoyacaSeñal Colombia5</v>
      </c>
      <c r="M1624" t="str">
        <f t="shared" si="57"/>
        <v>PayaBoyacaSeñal Colombia</v>
      </c>
      <c r="N1624" t="s">
        <v>3183</v>
      </c>
    </row>
    <row r="1625" spans="1:14" x14ac:dyDescent="0.25">
      <c r="A1625">
        <v>15533</v>
      </c>
      <c r="B1625" t="s">
        <v>1972</v>
      </c>
      <c r="C1625" t="s">
        <v>717</v>
      </c>
      <c r="F1625" t="s">
        <v>8339</v>
      </c>
      <c r="G1625" t="s">
        <v>623</v>
      </c>
      <c r="H1625" t="str">
        <f>INDEX(referencias!$Q$1:$Q$34,MATCH('Registro de Frecuencias TV'!G1625,referencias!$R$1:$R$34,0),1)</f>
        <v>Teveandina</v>
      </c>
      <c r="J1625" t="s">
        <v>8338</v>
      </c>
      <c r="K1625">
        <v>7</v>
      </c>
      <c r="L1625" t="str">
        <f t="shared" si="56"/>
        <v>PayaBoyacaTeveandina7</v>
      </c>
      <c r="M1625" t="str">
        <f t="shared" si="57"/>
        <v>PayaBoyacaTeveandina</v>
      </c>
      <c r="N1625" t="s">
        <v>3184</v>
      </c>
    </row>
    <row r="1626" spans="1:14" x14ac:dyDescent="0.25">
      <c r="A1626">
        <v>15533</v>
      </c>
      <c r="B1626" t="s">
        <v>1972</v>
      </c>
      <c r="C1626" t="s">
        <v>717</v>
      </c>
      <c r="F1626" t="s">
        <v>8341</v>
      </c>
      <c r="G1626" t="s">
        <v>750</v>
      </c>
      <c r="H1626" t="str">
        <f>INDEX(referencias!$Q$1:$Q$34,MATCH('Registro de Frecuencias TV'!G1626,referencias!$R$1:$R$34,0),1)</f>
        <v>RCN TV S.A.</v>
      </c>
      <c r="J1626" t="s">
        <v>8338</v>
      </c>
      <c r="K1626">
        <v>9</v>
      </c>
      <c r="L1626" t="str">
        <f t="shared" si="56"/>
        <v>PayaBoyacaRCN TV S.A.9</v>
      </c>
      <c r="M1626" t="str">
        <f t="shared" si="57"/>
        <v>PayaBoyacaRCN TV S.A.</v>
      </c>
      <c r="N1626" t="s">
        <v>3185</v>
      </c>
    </row>
    <row r="1627" spans="1:14" x14ac:dyDescent="0.25">
      <c r="A1627">
        <v>15533</v>
      </c>
      <c r="B1627" t="s">
        <v>1972</v>
      </c>
      <c r="C1627" t="s">
        <v>717</v>
      </c>
      <c r="F1627" t="s">
        <v>8341</v>
      </c>
      <c r="G1627" t="s">
        <v>723</v>
      </c>
      <c r="H1627" t="str">
        <f>INDEX(referencias!$Q$1:$Q$34,MATCH('Registro de Frecuencias TV'!G1627,referencias!$R$1:$R$34,0),1)</f>
        <v>Caracol TV S.A.</v>
      </c>
      <c r="J1627" t="s">
        <v>8338</v>
      </c>
      <c r="K1627">
        <v>11</v>
      </c>
      <c r="L1627" t="str">
        <f t="shared" si="56"/>
        <v>PayaBoyacaCaracol TV S.A.11</v>
      </c>
      <c r="M1627" t="str">
        <f t="shared" si="57"/>
        <v>PayaBoyacaCaracol TV S.A.</v>
      </c>
      <c r="N1627" t="s">
        <v>3186</v>
      </c>
    </row>
    <row r="1628" spans="1:14" x14ac:dyDescent="0.25">
      <c r="A1628">
        <v>15537</v>
      </c>
      <c r="B1628" t="s">
        <v>1976</v>
      </c>
      <c r="C1628" t="s">
        <v>717</v>
      </c>
      <c r="E1628">
        <v>26</v>
      </c>
      <c r="F1628" t="s">
        <v>8337</v>
      </c>
      <c r="G1628" t="s">
        <v>420</v>
      </c>
      <c r="H1628" t="str">
        <f>INDEX(referencias!$Q$1:$Q$34,MATCH('Registro de Frecuencias TV'!G1628,referencias!$R$1:$R$34,0),1)</f>
        <v>Canal Uno</v>
      </c>
      <c r="I1628" t="s">
        <v>1976</v>
      </c>
      <c r="J1628" t="s">
        <v>8338</v>
      </c>
      <c r="K1628">
        <v>26</v>
      </c>
      <c r="L1628" t="str">
        <f t="shared" si="56"/>
        <v>Paz de RíoBoyacaCanal Uno26</v>
      </c>
      <c r="M1628" t="str">
        <f t="shared" si="57"/>
        <v>Paz de RíoBoyacaCanal Uno</v>
      </c>
      <c r="N1628" t="s">
        <v>3187</v>
      </c>
    </row>
    <row r="1629" spans="1:14" x14ac:dyDescent="0.25">
      <c r="A1629">
        <v>15537</v>
      </c>
      <c r="B1629" t="s">
        <v>1976</v>
      </c>
      <c r="C1629" t="s">
        <v>717</v>
      </c>
      <c r="E1629">
        <v>38</v>
      </c>
      <c r="F1629" t="s">
        <v>8337</v>
      </c>
      <c r="G1629" t="s">
        <v>703</v>
      </c>
      <c r="H1629" t="str">
        <f>INDEX(referencias!$Q$1:$Q$34,MATCH('Registro de Frecuencias TV'!G1629,referencias!$R$1:$R$34,0),1)</f>
        <v>C.Institucional</v>
      </c>
      <c r="I1629" t="s">
        <v>1976</v>
      </c>
      <c r="J1629" t="s">
        <v>8338</v>
      </c>
      <c r="K1629">
        <v>38</v>
      </c>
      <c r="L1629" t="str">
        <f t="shared" si="56"/>
        <v>Paz de RíoBoyacaC.Institucional38</v>
      </c>
      <c r="M1629" t="str">
        <f t="shared" si="57"/>
        <v>Paz de RíoBoyacaC.Institucional</v>
      </c>
      <c r="N1629" t="s">
        <v>3188</v>
      </c>
    </row>
    <row r="1630" spans="1:14" x14ac:dyDescent="0.25">
      <c r="A1630">
        <v>15537</v>
      </c>
      <c r="B1630" t="s">
        <v>1976</v>
      </c>
      <c r="C1630" t="s">
        <v>717</v>
      </c>
      <c r="E1630">
        <v>22</v>
      </c>
      <c r="F1630" t="s">
        <v>8337</v>
      </c>
      <c r="G1630" t="s">
        <v>188</v>
      </c>
      <c r="H1630" t="str">
        <f>INDEX(referencias!$Q$1:$Q$34,MATCH('Registro de Frecuencias TV'!G1630,referencias!$R$1:$R$34,0),1)</f>
        <v>Señal Colombia</v>
      </c>
      <c r="I1630" t="s">
        <v>1976</v>
      </c>
      <c r="J1630" t="s">
        <v>8338</v>
      </c>
      <c r="K1630">
        <v>22</v>
      </c>
      <c r="L1630" t="str">
        <f t="shared" si="56"/>
        <v>Paz de RíoBoyacaSeñal Colombia22</v>
      </c>
      <c r="M1630" t="str">
        <f t="shared" si="57"/>
        <v>Paz de RíoBoyacaSeñal Colombia</v>
      </c>
      <c r="N1630" t="s">
        <v>3189</v>
      </c>
    </row>
    <row r="1631" spans="1:14" x14ac:dyDescent="0.25">
      <c r="A1631">
        <v>15537</v>
      </c>
      <c r="B1631" t="s">
        <v>1976</v>
      </c>
      <c r="C1631" t="s">
        <v>717</v>
      </c>
      <c r="F1631" t="s">
        <v>8339</v>
      </c>
      <c r="G1631" t="s">
        <v>623</v>
      </c>
      <c r="H1631" t="str">
        <f>INDEX(referencias!$Q$1:$Q$34,MATCH('Registro de Frecuencias TV'!G1631,referencias!$R$1:$R$34,0),1)</f>
        <v>Teveandina</v>
      </c>
      <c r="J1631" t="s">
        <v>8338</v>
      </c>
      <c r="K1631">
        <v>28</v>
      </c>
      <c r="L1631" t="str">
        <f t="shared" si="56"/>
        <v>Paz de RíoBoyacaTeveandina28</v>
      </c>
      <c r="M1631" t="str">
        <f t="shared" si="57"/>
        <v>Paz de RíoBoyacaTeveandina</v>
      </c>
      <c r="N1631" t="s">
        <v>3190</v>
      </c>
    </row>
    <row r="1632" spans="1:14" x14ac:dyDescent="0.25">
      <c r="A1632">
        <v>15537</v>
      </c>
      <c r="B1632" t="s">
        <v>1976</v>
      </c>
      <c r="C1632" t="s">
        <v>717</v>
      </c>
      <c r="F1632" t="s">
        <v>8341</v>
      </c>
      <c r="G1632" t="s">
        <v>750</v>
      </c>
      <c r="H1632" t="str">
        <f>INDEX(referencias!$Q$1:$Q$34,MATCH('Registro de Frecuencias TV'!G1632,referencias!$R$1:$R$34,0),1)</f>
        <v>RCN TV S.A.</v>
      </c>
      <c r="J1632" t="s">
        <v>8338</v>
      </c>
      <c r="K1632">
        <v>32</v>
      </c>
      <c r="L1632" t="str">
        <f t="shared" si="56"/>
        <v>Paz de RíoBoyacaRCN TV S.A.32</v>
      </c>
      <c r="M1632" t="str">
        <f t="shared" si="57"/>
        <v>Paz de RíoBoyacaRCN TV S.A.</v>
      </c>
      <c r="N1632" t="s">
        <v>3191</v>
      </c>
    </row>
    <row r="1633" spans="1:14" x14ac:dyDescent="0.25">
      <c r="A1633">
        <v>15537</v>
      </c>
      <c r="B1633" t="s">
        <v>1976</v>
      </c>
      <c r="C1633" t="s">
        <v>717</v>
      </c>
      <c r="F1633" t="s">
        <v>8341</v>
      </c>
      <c r="G1633" t="s">
        <v>723</v>
      </c>
      <c r="H1633" t="str">
        <f>INDEX(referencias!$Q$1:$Q$34,MATCH('Registro de Frecuencias TV'!G1633,referencias!$R$1:$R$34,0),1)</f>
        <v>Caracol TV S.A.</v>
      </c>
      <c r="J1633" t="s">
        <v>8338</v>
      </c>
      <c r="K1633">
        <v>34</v>
      </c>
      <c r="L1633" t="str">
        <f t="shared" si="56"/>
        <v>Paz de RíoBoyacaCaracol TV S.A.34</v>
      </c>
      <c r="M1633" t="str">
        <f t="shared" si="57"/>
        <v>Paz de RíoBoyacaCaracol TV S.A.</v>
      </c>
      <c r="N1633" t="s">
        <v>3192</v>
      </c>
    </row>
    <row r="1634" spans="1:14" x14ac:dyDescent="0.25">
      <c r="A1634">
        <v>15542</v>
      </c>
      <c r="B1634" t="s">
        <v>1988</v>
      </c>
      <c r="C1634" t="s">
        <v>717</v>
      </c>
      <c r="F1634" t="s">
        <v>8337</v>
      </c>
      <c r="G1634" t="s">
        <v>420</v>
      </c>
      <c r="H1634" t="str">
        <f>INDEX(referencias!$Q$1:$Q$34,MATCH('Registro de Frecuencias TV'!G1634,referencias!$R$1:$R$34,0),1)</f>
        <v>Canal Uno</v>
      </c>
      <c r="J1634" t="s">
        <v>8338</v>
      </c>
      <c r="K1634">
        <v>11</v>
      </c>
      <c r="L1634" t="str">
        <f t="shared" si="56"/>
        <v>PescaBoyacaCanal Uno11</v>
      </c>
      <c r="M1634" t="str">
        <f t="shared" si="57"/>
        <v>PescaBoyacaCanal Uno</v>
      </c>
      <c r="N1634" t="s">
        <v>3193</v>
      </c>
    </row>
    <row r="1635" spans="1:14" x14ac:dyDescent="0.25">
      <c r="A1635">
        <v>15542</v>
      </c>
      <c r="B1635" t="s">
        <v>1988</v>
      </c>
      <c r="C1635" t="s">
        <v>717</v>
      </c>
      <c r="F1635" t="s">
        <v>8337</v>
      </c>
      <c r="G1635" t="s">
        <v>703</v>
      </c>
      <c r="H1635" t="str">
        <f>INDEX(referencias!$Q$1:$Q$34,MATCH('Registro de Frecuencias TV'!G1635,referencias!$R$1:$R$34,0),1)</f>
        <v>C.Institucional</v>
      </c>
      <c r="J1635" t="s">
        <v>8338</v>
      </c>
      <c r="K1635">
        <v>9</v>
      </c>
      <c r="L1635" t="str">
        <f t="shared" si="56"/>
        <v>PescaBoyacaC.Institucional9</v>
      </c>
      <c r="M1635" t="str">
        <f t="shared" si="57"/>
        <v>PescaBoyacaC.Institucional</v>
      </c>
      <c r="N1635" t="s">
        <v>3194</v>
      </c>
    </row>
    <row r="1636" spans="1:14" x14ac:dyDescent="0.25">
      <c r="A1636">
        <v>15542</v>
      </c>
      <c r="B1636" t="s">
        <v>1988</v>
      </c>
      <c r="C1636" t="s">
        <v>717</v>
      </c>
      <c r="F1636" t="s">
        <v>8337</v>
      </c>
      <c r="G1636" t="s">
        <v>188</v>
      </c>
      <c r="H1636" t="str">
        <f>INDEX(referencias!$Q$1:$Q$34,MATCH('Registro de Frecuencias TV'!G1636,referencias!$R$1:$R$34,0),1)</f>
        <v>Señal Colombia</v>
      </c>
      <c r="J1636" t="s">
        <v>8338</v>
      </c>
      <c r="K1636">
        <v>30</v>
      </c>
      <c r="L1636" t="str">
        <f t="shared" si="56"/>
        <v>PescaBoyacaSeñal Colombia30</v>
      </c>
      <c r="M1636" t="str">
        <f t="shared" si="57"/>
        <v>PescaBoyacaSeñal Colombia</v>
      </c>
      <c r="N1636" t="s">
        <v>3195</v>
      </c>
    </row>
    <row r="1637" spans="1:14" x14ac:dyDescent="0.25">
      <c r="A1637">
        <v>15542</v>
      </c>
      <c r="B1637" t="s">
        <v>1988</v>
      </c>
      <c r="C1637" t="s">
        <v>717</v>
      </c>
      <c r="E1637">
        <v>13</v>
      </c>
      <c r="F1637" t="s">
        <v>8339</v>
      </c>
      <c r="G1637" t="s">
        <v>623</v>
      </c>
      <c r="H1637" t="str">
        <f>INDEX(referencias!$Q$1:$Q$34,MATCH('Registro de Frecuencias TV'!G1637,referencias!$R$1:$R$34,0),1)</f>
        <v>Teveandina</v>
      </c>
      <c r="I1637" t="s">
        <v>8437</v>
      </c>
      <c r="J1637" t="s">
        <v>8338</v>
      </c>
      <c r="K1637">
        <v>13</v>
      </c>
      <c r="L1637" t="str">
        <f t="shared" si="56"/>
        <v>PescaBoyacaTeveandina13</v>
      </c>
      <c r="M1637" t="str">
        <f t="shared" si="57"/>
        <v>PescaBoyacaTeveandina</v>
      </c>
      <c r="N1637" t="s">
        <v>3196</v>
      </c>
    </row>
    <row r="1638" spans="1:14" x14ac:dyDescent="0.25">
      <c r="A1638">
        <v>15542</v>
      </c>
      <c r="B1638" t="s">
        <v>1988</v>
      </c>
      <c r="C1638" t="s">
        <v>717</v>
      </c>
      <c r="E1638">
        <v>7</v>
      </c>
      <c r="F1638" t="s">
        <v>8341</v>
      </c>
      <c r="G1638" t="s">
        <v>750</v>
      </c>
      <c r="H1638" t="str">
        <f>INDEX(referencias!$Q$1:$Q$34,MATCH('Registro de Frecuencias TV'!G1638,referencias!$R$1:$R$34,0),1)</f>
        <v>RCN TV S.A.</v>
      </c>
      <c r="I1638" t="s">
        <v>8438</v>
      </c>
      <c r="J1638" t="s">
        <v>8338</v>
      </c>
      <c r="K1638">
        <v>7</v>
      </c>
      <c r="L1638" t="str">
        <f t="shared" si="56"/>
        <v>PescaBoyacaRCN TV S.A.7</v>
      </c>
      <c r="M1638" t="str">
        <f t="shared" si="57"/>
        <v>PescaBoyacaRCN TV S.A.</v>
      </c>
      <c r="N1638" t="s">
        <v>3197</v>
      </c>
    </row>
    <row r="1639" spans="1:14" x14ac:dyDescent="0.25">
      <c r="A1639">
        <v>15542</v>
      </c>
      <c r="B1639" t="s">
        <v>1988</v>
      </c>
      <c r="C1639" t="s">
        <v>717</v>
      </c>
      <c r="E1639">
        <v>5</v>
      </c>
      <c r="F1639" t="s">
        <v>8341</v>
      </c>
      <c r="G1639" t="s">
        <v>723</v>
      </c>
      <c r="H1639" t="str">
        <f>INDEX(referencias!$Q$1:$Q$34,MATCH('Registro de Frecuencias TV'!G1639,referencias!$R$1:$R$34,0),1)</f>
        <v>Caracol TV S.A.</v>
      </c>
      <c r="I1639" t="s">
        <v>8438</v>
      </c>
      <c r="J1639" t="s">
        <v>8338</v>
      </c>
      <c r="K1639">
        <v>5</v>
      </c>
      <c r="L1639" t="str">
        <f t="shared" si="56"/>
        <v>PescaBoyacaCaracol TV S.A.5</v>
      </c>
      <c r="M1639" t="str">
        <f t="shared" si="57"/>
        <v>PescaBoyacaCaracol TV S.A.</v>
      </c>
      <c r="N1639" t="s">
        <v>3198</v>
      </c>
    </row>
    <row r="1640" spans="1:14" x14ac:dyDescent="0.25">
      <c r="A1640">
        <v>15550</v>
      </c>
      <c r="B1640" t="s">
        <v>2007</v>
      </c>
      <c r="C1640" t="s">
        <v>717</v>
      </c>
      <c r="F1640" t="s">
        <v>8337</v>
      </c>
      <c r="G1640" t="s">
        <v>420</v>
      </c>
      <c r="H1640" t="str">
        <f>INDEX(referencias!$Q$1:$Q$34,MATCH('Registro de Frecuencias TV'!G1640,referencias!$R$1:$R$34,0),1)</f>
        <v>Canal Uno</v>
      </c>
      <c r="J1640" t="s">
        <v>8338</v>
      </c>
      <c r="K1640">
        <v>2</v>
      </c>
      <c r="L1640" t="str">
        <f t="shared" si="56"/>
        <v>PisbaBoyacaCanal Uno2</v>
      </c>
      <c r="M1640" t="str">
        <f t="shared" si="57"/>
        <v>PisbaBoyacaCanal Uno</v>
      </c>
      <c r="N1640" t="s">
        <v>3199</v>
      </c>
    </row>
    <row r="1641" spans="1:14" x14ac:dyDescent="0.25">
      <c r="A1641">
        <v>15550</v>
      </c>
      <c r="B1641" t="s">
        <v>2007</v>
      </c>
      <c r="C1641" t="s">
        <v>717</v>
      </c>
      <c r="F1641" t="s">
        <v>8337</v>
      </c>
      <c r="G1641" t="s">
        <v>703</v>
      </c>
      <c r="H1641" t="str">
        <f>INDEX(referencias!$Q$1:$Q$34,MATCH('Registro de Frecuencias TV'!G1641,referencias!$R$1:$R$34,0),1)</f>
        <v>C.Institucional</v>
      </c>
      <c r="J1641" t="s">
        <v>8338</v>
      </c>
      <c r="K1641">
        <v>4</v>
      </c>
      <c r="L1641" t="str">
        <f t="shared" si="56"/>
        <v>PisbaBoyacaC.Institucional4</v>
      </c>
      <c r="M1641" t="str">
        <f t="shared" si="57"/>
        <v>PisbaBoyacaC.Institucional</v>
      </c>
      <c r="N1641" t="s">
        <v>3200</v>
      </c>
    </row>
    <row r="1642" spans="1:14" x14ac:dyDescent="0.25">
      <c r="A1642">
        <v>15550</v>
      </c>
      <c r="B1642" t="s">
        <v>2007</v>
      </c>
      <c r="C1642" t="s">
        <v>717</v>
      </c>
      <c r="F1642" t="s">
        <v>8337</v>
      </c>
      <c r="G1642" t="s">
        <v>188</v>
      </c>
      <c r="H1642" t="str">
        <f>INDEX(referencias!$Q$1:$Q$34,MATCH('Registro de Frecuencias TV'!G1642,referencias!$R$1:$R$34,0),1)</f>
        <v>Señal Colombia</v>
      </c>
      <c r="J1642" t="s">
        <v>8338</v>
      </c>
      <c r="K1642">
        <v>5</v>
      </c>
      <c r="L1642" t="str">
        <f t="shared" si="56"/>
        <v>PisbaBoyacaSeñal Colombia5</v>
      </c>
      <c r="M1642" t="str">
        <f t="shared" si="57"/>
        <v>PisbaBoyacaSeñal Colombia</v>
      </c>
      <c r="N1642" t="s">
        <v>3201</v>
      </c>
    </row>
    <row r="1643" spans="1:14" x14ac:dyDescent="0.25">
      <c r="A1643">
        <v>15550</v>
      </c>
      <c r="B1643" t="s">
        <v>2007</v>
      </c>
      <c r="C1643" t="s">
        <v>717</v>
      </c>
      <c r="F1643" t="s">
        <v>8339</v>
      </c>
      <c r="G1643" t="s">
        <v>623</v>
      </c>
      <c r="H1643" t="str">
        <f>INDEX(referencias!$Q$1:$Q$34,MATCH('Registro de Frecuencias TV'!G1643,referencias!$R$1:$R$34,0),1)</f>
        <v>Teveandina</v>
      </c>
      <c r="J1643" t="s">
        <v>8338</v>
      </c>
      <c r="K1643">
        <v>7</v>
      </c>
      <c r="L1643" t="str">
        <f t="shared" si="56"/>
        <v>PisbaBoyacaTeveandina7</v>
      </c>
      <c r="M1643" t="str">
        <f t="shared" si="57"/>
        <v>PisbaBoyacaTeveandina</v>
      </c>
      <c r="N1643" t="s">
        <v>3202</v>
      </c>
    </row>
    <row r="1644" spans="1:14" x14ac:dyDescent="0.25">
      <c r="A1644">
        <v>15550</v>
      </c>
      <c r="B1644" t="s">
        <v>2007</v>
      </c>
      <c r="C1644" t="s">
        <v>717</v>
      </c>
      <c r="F1644" t="s">
        <v>8341</v>
      </c>
      <c r="G1644" t="s">
        <v>750</v>
      </c>
      <c r="H1644" t="str">
        <f>INDEX(referencias!$Q$1:$Q$34,MATCH('Registro de Frecuencias TV'!G1644,referencias!$R$1:$R$34,0),1)</f>
        <v>RCN TV S.A.</v>
      </c>
      <c r="J1644" t="s">
        <v>8338</v>
      </c>
      <c r="K1644">
        <v>9</v>
      </c>
      <c r="L1644" t="str">
        <f t="shared" si="56"/>
        <v>PisbaBoyacaRCN TV S.A.9</v>
      </c>
      <c r="M1644" t="str">
        <f t="shared" si="57"/>
        <v>PisbaBoyacaRCN TV S.A.</v>
      </c>
      <c r="N1644" t="s">
        <v>3203</v>
      </c>
    </row>
    <row r="1645" spans="1:14" x14ac:dyDescent="0.25">
      <c r="A1645">
        <v>15550</v>
      </c>
      <c r="B1645" t="s">
        <v>2007</v>
      </c>
      <c r="C1645" t="s">
        <v>717</v>
      </c>
      <c r="F1645" t="s">
        <v>8341</v>
      </c>
      <c r="G1645" t="s">
        <v>723</v>
      </c>
      <c r="H1645" t="str">
        <f>INDEX(referencias!$Q$1:$Q$34,MATCH('Registro de Frecuencias TV'!G1645,referencias!$R$1:$R$34,0),1)</f>
        <v>Caracol TV S.A.</v>
      </c>
      <c r="J1645" t="s">
        <v>8338</v>
      </c>
      <c r="K1645">
        <v>11</v>
      </c>
      <c r="L1645" t="str">
        <f t="shared" si="56"/>
        <v>PisbaBoyacaCaracol TV S.A.11</v>
      </c>
      <c r="M1645" t="str">
        <f t="shared" si="57"/>
        <v>PisbaBoyacaCaracol TV S.A.</v>
      </c>
      <c r="N1645" t="s">
        <v>3204</v>
      </c>
    </row>
    <row r="1646" spans="1:14" x14ac:dyDescent="0.25">
      <c r="A1646">
        <v>15572</v>
      </c>
      <c r="B1646" t="s">
        <v>2056</v>
      </c>
      <c r="C1646" t="s">
        <v>717</v>
      </c>
      <c r="E1646">
        <v>7</v>
      </c>
      <c r="F1646" t="s">
        <v>8337</v>
      </c>
      <c r="G1646" t="s">
        <v>420</v>
      </c>
      <c r="H1646" t="str">
        <f>INDEX(referencias!$Q$1:$Q$34,MATCH('Registro de Frecuencias TV'!G1646,referencias!$R$1:$R$34,0),1)</f>
        <v>Canal Uno</v>
      </c>
      <c r="I1646" t="s">
        <v>313</v>
      </c>
      <c r="J1646" t="s">
        <v>8338</v>
      </c>
      <c r="K1646">
        <v>7</v>
      </c>
      <c r="L1646" t="str">
        <f t="shared" si="56"/>
        <v>Puerto BoyacáBoyacaCanal Uno7</v>
      </c>
      <c r="M1646" t="str">
        <f t="shared" si="57"/>
        <v>Puerto BoyacáBoyacaCanal Uno</v>
      </c>
      <c r="N1646" t="s">
        <v>3205</v>
      </c>
    </row>
    <row r="1647" spans="1:14" x14ac:dyDescent="0.25">
      <c r="A1647">
        <v>15572</v>
      </c>
      <c r="B1647" t="s">
        <v>2056</v>
      </c>
      <c r="C1647" t="s">
        <v>717</v>
      </c>
      <c r="E1647">
        <v>9</v>
      </c>
      <c r="F1647" t="s">
        <v>8337</v>
      </c>
      <c r="G1647" t="s">
        <v>703</v>
      </c>
      <c r="H1647" t="str">
        <f>INDEX(referencias!$Q$1:$Q$34,MATCH('Registro de Frecuencias TV'!G1647,referencias!$R$1:$R$34,0),1)</f>
        <v>C.Institucional</v>
      </c>
      <c r="I1647" t="s">
        <v>313</v>
      </c>
      <c r="J1647" t="s">
        <v>8338</v>
      </c>
      <c r="K1647">
        <v>9</v>
      </c>
      <c r="L1647" t="str">
        <f t="shared" si="56"/>
        <v>Puerto BoyacáBoyacaC.Institucional9</v>
      </c>
      <c r="M1647" t="str">
        <f t="shared" si="57"/>
        <v>Puerto BoyacáBoyacaC.Institucional</v>
      </c>
      <c r="N1647" t="s">
        <v>3206</v>
      </c>
    </row>
    <row r="1648" spans="1:14" x14ac:dyDescent="0.25">
      <c r="A1648">
        <v>15572</v>
      </c>
      <c r="B1648" t="s">
        <v>2056</v>
      </c>
      <c r="C1648" t="s">
        <v>717</v>
      </c>
      <c r="E1648">
        <v>11</v>
      </c>
      <c r="F1648" t="s">
        <v>8337</v>
      </c>
      <c r="G1648" t="s">
        <v>188</v>
      </c>
      <c r="H1648" t="str">
        <f>INDEX(referencias!$Q$1:$Q$34,MATCH('Registro de Frecuencias TV'!G1648,referencias!$R$1:$R$34,0),1)</f>
        <v>Señal Colombia</v>
      </c>
      <c r="I1648" t="s">
        <v>313</v>
      </c>
      <c r="J1648" t="s">
        <v>8338</v>
      </c>
      <c r="K1648">
        <v>11</v>
      </c>
      <c r="L1648" t="str">
        <f t="shared" si="56"/>
        <v>Puerto BoyacáBoyacaSeñal Colombia11</v>
      </c>
      <c r="M1648" t="str">
        <f t="shared" si="57"/>
        <v>Puerto BoyacáBoyacaSeñal Colombia</v>
      </c>
      <c r="N1648" t="s">
        <v>3207</v>
      </c>
    </row>
    <row r="1649" spans="1:14" x14ac:dyDescent="0.25">
      <c r="A1649">
        <v>15572</v>
      </c>
      <c r="B1649" t="s">
        <v>2056</v>
      </c>
      <c r="C1649" t="s">
        <v>717</v>
      </c>
      <c r="E1649">
        <v>13</v>
      </c>
      <c r="F1649" t="s">
        <v>8339</v>
      </c>
      <c r="G1649" t="s">
        <v>623</v>
      </c>
      <c r="H1649" t="str">
        <f>INDEX(referencias!$Q$1:$Q$34,MATCH('Registro de Frecuencias TV'!G1649,referencias!$R$1:$R$34,0),1)</f>
        <v>Teveandina</v>
      </c>
      <c r="I1649" t="s">
        <v>8444</v>
      </c>
      <c r="J1649" t="s">
        <v>8338</v>
      </c>
      <c r="K1649">
        <v>13</v>
      </c>
      <c r="L1649" t="str">
        <f t="shared" si="56"/>
        <v>Puerto BoyacáBoyacaTeveandina13</v>
      </c>
      <c r="M1649" t="str">
        <f t="shared" si="57"/>
        <v>Puerto BoyacáBoyacaTeveandina</v>
      </c>
      <c r="N1649" t="s">
        <v>3208</v>
      </c>
    </row>
    <row r="1650" spans="1:14" x14ac:dyDescent="0.25">
      <c r="A1650">
        <v>15572</v>
      </c>
      <c r="B1650" t="s">
        <v>2056</v>
      </c>
      <c r="C1650" t="s">
        <v>717</v>
      </c>
      <c r="E1650">
        <v>4</v>
      </c>
      <c r="F1650" t="s">
        <v>8341</v>
      </c>
      <c r="G1650" t="s">
        <v>750</v>
      </c>
      <c r="H1650" t="str">
        <f>INDEX(referencias!$Q$1:$Q$34,MATCH('Registro de Frecuencias TV'!G1650,referencias!$R$1:$R$34,0),1)</f>
        <v>RCN TV S.A.</v>
      </c>
      <c r="I1650" t="s">
        <v>313</v>
      </c>
      <c r="J1650" t="s">
        <v>8338</v>
      </c>
      <c r="K1650">
        <v>4</v>
      </c>
      <c r="L1650" t="str">
        <f t="shared" si="56"/>
        <v>Puerto BoyacáBoyacaRCN TV S.A.4</v>
      </c>
      <c r="M1650" t="str">
        <f t="shared" si="57"/>
        <v>Puerto BoyacáBoyacaRCN TV S.A.</v>
      </c>
      <c r="N1650" t="s">
        <v>3209</v>
      </c>
    </row>
    <row r="1651" spans="1:14" x14ac:dyDescent="0.25">
      <c r="A1651">
        <v>15572</v>
      </c>
      <c r="B1651" t="s">
        <v>2056</v>
      </c>
      <c r="C1651" t="s">
        <v>717</v>
      </c>
      <c r="E1651">
        <v>5</v>
      </c>
      <c r="F1651" t="s">
        <v>8341</v>
      </c>
      <c r="G1651" t="s">
        <v>723</v>
      </c>
      <c r="H1651" t="str">
        <f>INDEX(referencias!$Q$1:$Q$34,MATCH('Registro de Frecuencias TV'!G1651,referencias!$R$1:$R$34,0),1)</f>
        <v>Caracol TV S.A.</v>
      </c>
      <c r="I1651" t="s">
        <v>313</v>
      </c>
      <c r="J1651" t="s">
        <v>8338</v>
      </c>
      <c r="K1651">
        <v>5</v>
      </c>
      <c r="L1651" t="str">
        <f t="shared" si="56"/>
        <v>Puerto BoyacáBoyacaCaracol TV S.A.5</v>
      </c>
      <c r="M1651" t="str">
        <f t="shared" si="57"/>
        <v>Puerto BoyacáBoyacaCaracol TV S.A.</v>
      </c>
      <c r="N1651" t="s">
        <v>3210</v>
      </c>
    </row>
    <row r="1652" spans="1:14" x14ac:dyDescent="0.25">
      <c r="A1652">
        <v>15580</v>
      </c>
      <c r="B1652" t="s">
        <v>2113</v>
      </c>
      <c r="C1652" t="s">
        <v>717</v>
      </c>
      <c r="E1652">
        <v>12</v>
      </c>
      <c r="F1652" t="s">
        <v>8337</v>
      </c>
      <c r="G1652" t="s">
        <v>420</v>
      </c>
      <c r="H1652" t="str">
        <f>INDEX(referencias!$Q$1:$Q$34,MATCH('Registro de Frecuencias TV'!G1652,referencias!$R$1:$R$34,0),1)</f>
        <v>Canal Uno</v>
      </c>
      <c r="I1652" t="s">
        <v>352</v>
      </c>
      <c r="J1652" t="s">
        <v>8338</v>
      </c>
      <c r="K1652">
        <v>12</v>
      </c>
      <c r="L1652" t="str">
        <f t="shared" si="56"/>
        <v>QuípamaBoyacaCanal Uno12</v>
      </c>
      <c r="M1652" t="str">
        <f t="shared" si="57"/>
        <v>QuípamaBoyacaCanal Uno</v>
      </c>
      <c r="N1652" t="s">
        <v>3211</v>
      </c>
    </row>
    <row r="1653" spans="1:14" x14ac:dyDescent="0.25">
      <c r="A1653">
        <v>15580</v>
      </c>
      <c r="B1653" t="s">
        <v>2113</v>
      </c>
      <c r="C1653" t="s">
        <v>717</v>
      </c>
      <c r="E1653">
        <v>10</v>
      </c>
      <c r="F1653" t="s">
        <v>8337</v>
      </c>
      <c r="G1653" t="s">
        <v>703</v>
      </c>
      <c r="H1653" t="str">
        <f>INDEX(referencias!$Q$1:$Q$34,MATCH('Registro de Frecuencias TV'!G1653,referencias!$R$1:$R$34,0),1)</f>
        <v>C.Institucional</v>
      </c>
      <c r="I1653" t="s">
        <v>352</v>
      </c>
      <c r="J1653" t="s">
        <v>8338</v>
      </c>
      <c r="K1653">
        <v>10</v>
      </c>
      <c r="L1653" t="str">
        <f t="shared" si="56"/>
        <v>QuípamaBoyacaC.Institucional10</v>
      </c>
      <c r="M1653" t="str">
        <f t="shared" si="57"/>
        <v>QuípamaBoyacaC.Institucional</v>
      </c>
      <c r="N1653" t="s">
        <v>3212</v>
      </c>
    </row>
    <row r="1654" spans="1:14" x14ac:dyDescent="0.25">
      <c r="A1654">
        <v>15580</v>
      </c>
      <c r="B1654" t="s">
        <v>2113</v>
      </c>
      <c r="C1654" t="s">
        <v>717</v>
      </c>
      <c r="E1654">
        <v>23</v>
      </c>
      <c r="F1654" t="s">
        <v>8337</v>
      </c>
      <c r="G1654" t="s">
        <v>188</v>
      </c>
      <c r="H1654" t="str">
        <f>INDEX(referencias!$Q$1:$Q$34,MATCH('Registro de Frecuencias TV'!G1654,referencias!$R$1:$R$34,0),1)</f>
        <v>Señal Colombia</v>
      </c>
      <c r="I1654" t="s">
        <v>352</v>
      </c>
      <c r="J1654" t="s">
        <v>8338</v>
      </c>
      <c r="K1654">
        <v>23</v>
      </c>
      <c r="L1654" t="str">
        <f t="shared" si="56"/>
        <v>QuípamaBoyacaSeñal Colombia23</v>
      </c>
      <c r="M1654" t="str">
        <f t="shared" si="57"/>
        <v>QuípamaBoyacaSeñal Colombia</v>
      </c>
      <c r="N1654" t="s">
        <v>3213</v>
      </c>
    </row>
    <row r="1655" spans="1:14" x14ac:dyDescent="0.25">
      <c r="A1655">
        <v>15580</v>
      </c>
      <c r="B1655" t="s">
        <v>2113</v>
      </c>
      <c r="C1655" t="s">
        <v>717</v>
      </c>
      <c r="F1655" t="s">
        <v>8339</v>
      </c>
      <c r="G1655" t="s">
        <v>623</v>
      </c>
      <c r="H1655" t="str">
        <f>INDEX(referencias!$Q$1:$Q$34,MATCH('Registro de Frecuencias TV'!G1655,referencias!$R$1:$R$34,0),1)</f>
        <v>Teveandina</v>
      </c>
      <c r="J1655" t="s">
        <v>8338</v>
      </c>
      <c r="K1655">
        <v>6</v>
      </c>
      <c r="L1655" t="str">
        <f t="shared" si="56"/>
        <v>QuípamaBoyacaTeveandina6</v>
      </c>
      <c r="M1655" t="str">
        <f t="shared" si="57"/>
        <v>QuípamaBoyacaTeveandina</v>
      </c>
      <c r="N1655" t="s">
        <v>3214</v>
      </c>
    </row>
    <row r="1656" spans="1:14" x14ac:dyDescent="0.25">
      <c r="A1656">
        <v>15580</v>
      </c>
      <c r="B1656" t="s">
        <v>2113</v>
      </c>
      <c r="C1656" t="s">
        <v>717</v>
      </c>
      <c r="E1656">
        <v>4</v>
      </c>
      <c r="F1656" t="s">
        <v>8341</v>
      </c>
      <c r="G1656" t="s">
        <v>750</v>
      </c>
      <c r="H1656" t="str">
        <f>INDEX(referencias!$Q$1:$Q$34,MATCH('Registro de Frecuencias TV'!G1656,referencias!$R$1:$R$34,0),1)</f>
        <v>RCN TV S.A.</v>
      </c>
      <c r="I1656" t="s">
        <v>352</v>
      </c>
      <c r="J1656" t="s">
        <v>8338</v>
      </c>
      <c r="K1656">
        <v>4</v>
      </c>
      <c r="L1656" t="str">
        <f t="shared" si="56"/>
        <v>QuípamaBoyacaRCN TV S.A.4</v>
      </c>
      <c r="M1656" t="str">
        <f t="shared" si="57"/>
        <v>QuípamaBoyacaRCN TV S.A.</v>
      </c>
      <c r="N1656" t="s">
        <v>3215</v>
      </c>
    </row>
    <row r="1657" spans="1:14" x14ac:dyDescent="0.25">
      <c r="A1657">
        <v>15580</v>
      </c>
      <c r="B1657" t="s">
        <v>2113</v>
      </c>
      <c r="C1657" t="s">
        <v>717</v>
      </c>
      <c r="E1657">
        <v>8</v>
      </c>
      <c r="F1657" t="s">
        <v>8341</v>
      </c>
      <c r="G1657" t="s">
        <v>723</v>
      </c>
      <c r="H1657" t="str">
        <f>INDEX(referencias!$Q$1:$Q$34,MATCH('Registro de Frecuencias TV'!G1657,referencias!$R$1:$R$34,0),1)</f>
        <v>Caracol TV S.A.</v>
      </c>
      <c r="I1657" t="s">
        <v>352</v>
      </c>
      <c r="J1657" t="s">
        <v>8338</v>
      </c>
      <c r="K1657">
        <v>8</v>
      </c>
      <c r="L1657" t="str">
        <f t="shared" si="56"/>
        <v>QuípamaBoyacaCaracol TV S.A.8</v>
      </c>
      <c r="M1657" t="str">
        <f t="shared" si="57"/>
        <v>QuípamaBoyacaCaracol TV S.A.</v>
      </c>
      <c r="N1657" t="s">
        <v>3216</v>
      </c>
    </row>
    <row r="1658" spans="1:14" x14ac:dyDescent="0.25">
      <c r="A1658">
        <v>15599</v>
      </c>
      <c r="B1658" t="s">
        <v>2119</v>
      </c>
      <c r="C1658" t="s">
        <v>717</v>
      </c>
      <c r="E1658">
        <v>2</v>
      </c>
      <c r="F1658" t="s">
        <v>8337</v>
      </c>
      <c r="G1658" t="s">
        <v>420</v>
      </c>
      <c r="H1658" t="str">
        <f>INDEX(referencias!$Q$1:$Q$34,MATCH('Registro de Frecuencias TV'!G1658,referencias!$R$1:$R$34,0),1)</f>
        <v>Canal Uno</v>
      </c>
      <c r="I1658" t="s">
        <v>326</v>
      </c>
      <c r="J1658" t="s">
        <v>8338</v>
      </c>
      <c r="K1658">
        <v>23</v>
      </c>
      <c r="L1658" t="str">
        <f t="shared" si="56"/>
        <v>RamiriquíBoyacaCanal Uno23</v>
      </c>
      <c r="M1658" t="str">
        <f t="shared" si="57"/>
        <v>RamiriquíBoyacaCanal Uno</v>
      </c>
      <c r="N1658" t="s">
        <v>3217</v>
      </c>
    </row>
    <row r="1659" spans="1:14" x14ac:dyDescent="0.25">
      <c r="A1659">
        <v>15599</v>
      </c>
      <c r="B1659" t="s">
        <v>2119</v>
      </c>
      <c r="C1659" t="s">
        <v>717</v>
      </c>
      <c r="E1659">
        <v>4</v>
      </c>
      <c r="F1659" t="s">
        <v>8337</v>
      </c>
      <c r="G1659" t="s">
        <v>703</v>
      </c>
      <c r="H1659" t="str">
        <f>INDEX(referencias!$Q$1:$Q$34,MATCH('Registro de Frecuencias TV'!G1659,referencias!$R$1:$R$34,0),1)</f>
        <v>C.Institucional</v>
      </c>
      <c r="I1659" t="s">
        <v>326</v>
      </c>
      <c r="J1659" t="s">
        <v>8338</v>
      </c>
      <c r="K1659">
        <v>25</v>
      </c>
      <c r="L1659" t="str">
        <f t="shared" si="56"/>
        <v>RamiriquíBoyacaC.Institucional25</v>
      </c>
      <c r="M1659" t="str">
        <f t="shared" si="57"/>
        <v>RamiriquíBoyacaC.Institucional</v>
      </c>
      <c r="N1659" t="s">
        <v>3218</v>
      </c>
    </row>
    <row r="1660" spans="1:14" x14ac:dyDescent="0.25">
      <c r="A1660">
        <v>15599</v>
      </c>
      <c r="B1660" t="s">
        <v>2119</v>
      </c>
      <c r="C1660" t="s">
        <v>717</v>
      </c>
      <c r="E1660">
        <v>6</v>
      </c>
      <c r="F1660" t="s">
        <v>8337</v>
      </c>
      <c r="G1660" t="s">
        <v>188</v>
      </c>
      <c r="H1660" t="str">
        <f>INDEX(referencias!$Q$1:$Q$34,MATCH('Registro de Frecuencias TV'!G1660,referencias!$R$1:$R$34,0),1)</f>
        <v>Señal Colombia</v>
      </c>
      <c r="I1660" t="s">
        <v>326</v>
      </c>
      <c r="J1660" t="s">
        <v>8338</v>
      </c>
      <c r="K1660">
        <v>29</v>
      </c>
      <c r="L1660" t="str">
        <f t="shared" si="56"/>
        <v>RamiriquíBoyacaSeñal Colombia29</v>
      </c>
      <c r="M1660" t="str">
        <f t="shared" si="57"/>
        <v>RamiriquíBoyacaSeñal Colombia</v>
      </c>
      <c r="N1660" t="s">
        <v>3219</v>
      </c>
    </row>
    <row r="1661" spans="1:14" x14ac:dyDescent="0.25">
      <c r="A1661">
        <v>15599</v>
      </c>
      <c r="B1661" t="s">
        <v>2119</v>
      </c>
      <c r="C1661" t="s">
        <v>717</v>
      </c>
      <c r="F1661" t="s">
        <v>8339</v>
      </c>
      <c r="G1661" t="s">
        <v>623</v>
      </c>
      <c r="H1661" t="str">
        <f>INDEX(referencias!$Q$1:$Q$34,MATCH('Registro de Frecuencias TV'!G1661,referencias!$R$1:$R$34,0),1)</f>
        <v>Teveandina</v>
      </c>
      <c r="J1661" t="s">
        <v>8338</v>
      </c>
      <c r="K1661">
        <v>21</v>
      </c>
      <c r="L1661" t="str">
        <f t="shared" si="56"/>
        <v>RamiriquíBoyacaTeveandina21</v>
      </c>
      <c r="M1661" t="str">
        <f t="shared" si="57"/>
        <v>RamiriquíBoyacaTeveandina</v>
      </c>
      <c r="N1661" t="s">
        <v>3220</v>
      </c>
    </row>
    <row r="1662" spans="1:14" x14ac:dyDescent="0.25">
      <c r="A1662">
        <v>15599</v>
      </c>
      <c r="B1662" t="s">
        <v>2119</v>
      </c>
      <c r="C1662" t="s">
        <v>717</v>
      </c>
      <c r="F1662" t="s">
        <v>8341</v>
      </c>
      <c r="G1662" t="s">
        <v>750</v>
      </c>
      <c r="H1662" t="str">
        <f>INDEX(referencias!$Q$1:$Q$34,MATCH('Registro de Frecuencias TV'!G1662,referencias!$R$1:$R$34,0),1)</f>
        <v>RCN TV S.A.</v>
      </c>
      <c r="J1662" t="s">
        <v>8338</v>
      </c>
      <c r="K1662">
        <v>27</v>
      </c>
      <c r="L1662" t="str">
        <f t="shared" si="56"/>
        <v>RamiriquíBoyacaRCN TV S.A.27</v>
      </c>
      <c r="M1662" t="str">
        <f t="shared" si="57"/>
        <v>RamiriquíBoyacaRCN TV S.A.</v>
      </c>
      <c r="N1662" t="s">
        <v>3221</v>
      </c>
    </row>
    <row r="1663" spans="1:14" x14ac:dyDescent="0.25">
      <c r="A1663">
        <v>15599</v>
      </c>
      <c r="B1663" t="s">
        <v>2119</v>
      </c>
      <c r="C1663" t="s">
        <v>717</v>
      </c>
      <c r="F1663" t="s">
        <v>8341</v>
      </c>
      <c r="G1663" t="s">
        <v>723</v>
      </c>
      <c r="H1663" t="str">
        <f>INDEX(referencias!$Q$1:$Q$34,MATCH('Registro de Frecuencias TV'!G1663,referencias!$R$1:$R$34,0),1)</f>
        <v>Caracol TV S.A.</v>
      </c>
      <c r="J1663" t="s">
        <v>8338</v>
      </c>
      <c r="K1663">
        <v>31</v>
      </c>
      <c r="L1663" t="str">
        <f t="shared" si="56"/>
        <v>RamiriquíBoyacaCaracol TV S.A.31</v>
      </c>
      <c r="M1663" t="str">
        <f t="shared" si="57"/>
        <v>RamiriquíBoyacaCaracol TV S.A.</v>
      </c>
      <c r="N1663" t="s">
        <v>3222</v>
      </c>
    </row>
    <row r="1664" spans="1:14" x14ac:dyDescent="0.25">
      <c r="A1664">
        <v>15600</v>
      </c>
      <c r="B1664" t="s">
        <v>345</v>
      </c>
      <c r="C1664" t="s">
        <v>717</v>
      </c>
      <c r="E1664">
        <v>3</v>
      </c>
      <c r="F1664" t="s">
        <v>8337</v>
      </c>
      <c r="G1664" t="s">
        <v>420</v>
      </c>
      <c r="H1664" t="str">
        <f>INDEX(referencias!$Q$1:$Q$34,MATCH('Registro de Frecuencias TV'!G1664,referencias!$R$1:$R$34,0),1)</f>
        <v>Canal Uno</v>
      </c>
      <c r="I1664" t="s">
        <v>345</v>
      </c>
      <c r="J1664" t="s">
        <v>8338</v>
      </c>
      <c r="K1664">
        <v>3</v>
      </c>
      <c r="L1664" t="str">
        <f t="shared" si="56"/>
        <v>RáquiraBoyacaCanal Uno3</v>
      </c>
      <c r="M1664" t="str">
        <f t="shared" si="57"/>
        <v>RáquiraBoyacaCanal Uno</v>
      </c>
      <c r="N1664" t="s">
        <v>3223</v>
      </c>
    </row>
    <row r="1665" spans="1:14" x14ac:dyDescent="0.25">
      <c r="A1665">
        <v>15600</v>
      </c>
      <c r="B1665" t="s">
        <v>345</v>
      </c>
      <c r="C1665" t="s">
        <v>717</v>
      </c>
      <c r="E1665">
        <v>5</v>
      </c>
      <c r="F1665" t="s">
        <v>8337</v>
      </c>
      <c r="G1665" t="s">
        <v>703</v>
      </c>
      <c r="H1665" t="str">
        <f>INDEX(referencias!$Q$1:$Q$34,MATCH('Registro de Frecuencias TV'!G1665,referencias!$R$1:$R$34,0),1)</f>
        <v>C.Institucional</v>
      </c>
      <c r="I1665" t="s">
        <v>345</v>
      </c>
      <c r="J1665" t="s">
        <v>8338</v>
      </c>
      <c r="K1665">
        <v>5</v>
      </c>
      <c r="L1665" t="str">
        <f t="shared" si="56"/>
        <v>RáquiraBoyacaC.Institucional5</v>
      </c>
      <c r="M1665" t="str">
        <f t="shared" si="57"/>
        <v>RáquiraBoyacaC.Institucional</v>
      </c>
      <c r="N1665" t="s">
        <v>3224</v>
      </c>
    </row>
    <row r="1666" spans="1:14" x14ac:dyDescent="0.25">
      <c r="A1666">
        <v>15600</v>
      </c>
      <c r="B1666" t="s">
        <v>345</v>
      </c>
      <c r="C1666" t="s">
        <v>717</v>
      </c>
      <c r="E1666">
        <v>23</v>
      </c>
      <c r="F1666" t="s">
        <v>8337</v>
      </c>
      <c r="G1666" t="s">
        <v>188</v>
      </c>
      <c r="H1666" t="str">
        <f>INDEX(referencias!$Q$1:$Q$34,MATCH('Registro de Frecuencias TV'!G1666,referencias!$R$1:$R$34,0),1)</f>
        <v>Señal Colombia</v>
      </c>
      <c r="I1666" t="s">
        <v>345</v>
      </c>
      <c r="J1666" t="s">
        <v>8338</v>
      </c>
      <c r="K1666">
        <v>23</v>
      </c>
      <c r="L1666" t="str">
        <f t="shared" si="56"/>
        <v>RáquiraBoyacaSeñal Colombia23</v>
      </c>
      <c r="M1666" t="str">
        <f t="shared" si="57"/>
        <v>RáquiraBoyacaSeñal Colombia</v>
      </c>
      <c r="N1666" t="s">
        <v>3225</v>
      </c>
    </row>
    <row r="1667" spans="1:14" x14ac:dyDescent="0.25">
      <c r="A1667">
        <v>15600</v>
      </c>
      <c r="B1667" t="s">
        <v>345</v>
      </c>
      <c r="C1667" t="s">
        <v>717</v>
      </c>
      <c r="F1667" t="s">
        <v>8339</v>
      </c>
      <c r="G1667" t="s">
        <v>623</v>
      </c>
      <c r="H1667" t="str">
        <f>INDEX(referencias!$Q$1:$Q$34,MATCH('Registro de Frecuencias TV'!G1667,referencias!$R$1:$R$34,0),1)</f>
        <v>Teveandina</v>
      </c>
      <c r="J1667" t="s">
        <v>8338</v>
      </c>
      <c r="K1667">
        <v>25</v>
      </c>
      <c r="L1667" t="str">
        <f t="shared" ref="L1667:L1730" si="58">_xlfn.CONCAT(TRIM(B1667),TRIM(C1667),TRIM(H1667),TRIM(K1667))</f>
        <v>RáquiraBoyacaTeveandina25</v>
      </c>
      <c r="M1667" t="str">
        <f t="shared" ref="M1667:M1730" si="59">_xlfn.CONCAT(TRIM(B1667),TRIM(C1667),TRIM(H1667))</f>
        <v>RáquiraBoyacaTeveandina</v>
      </c>
      <c r="N1667" t="s">
        <v>3226</v>
      </c>
    </row>
    <row r="1668" spans="1:14" x14ac:dyDescent="0.25">
      <c r="A1668">
        <v>15600</v>
      </c>
      <c r="B1668" t="s">
        <v>345</v>
      </c>
      <c r="C1668" t="s">
        <v>717</v>
      </c>
      <c r="E1668">
        <v>34</v>
      </c>
      <c r="F1668" t="s">
        <v>8341</v>
      </c>
      <c r="G1668" t="s">
        <v>750</v>
      </c>
      <c r="H1668" t="str">
        <f>INDEX(referencias!$Q$1:$Q$34,MATCH('Registro de Frecuencias TV'!G1668,referencias!$R$1:$R$34,0),1)</f>
        <v>RCN TV S.A.</v>
      </c>
      <c r="I1668" t="s">
        <v>8441</v>
      </c>
      <c r="J1668" t="s">
        <v>8338</v>
      </c>
      <c r="K1668">
        <v>34</v>
      </c>
      <c r="L1668" t="str">
        <f t="shared" si="58"/>
        <v>RáquiraBoyacaRCN TV S.A.34</v>
      </c>
      <c r="M1668" t="str">
        <f t="shared" si="59"/>
        <v>RáquiraBoyacaRCN TV S.A.</v>
      </c>
      <c r="N1668" t="s">
        <v>3227</v>
      </c>
    </row>
    <row r="1669" spans="1:14" x14ac:dyDescent="0.25">
      <c r="A1669">
        <v>15600</v>
      </c>
      <c r="B1669" t="s">
        <v>345</v>
      </c>
      <c r="C1669" t="s">
        <v>717</v>
      </c>
      <c r="E1669">
        <v>36</v>
      </c>
      <c r="F1669" t="s">
        <v>8341</v>
      </c>
      <c r="G1669" t="s">
        <v>723</v>
      </c>
      <c r="H1669" t="str">
        <f>INDEX(referencias!$Q$1:$Q$34,MATCH('Registro de Frecuencias TV'!G1669,referencias!$R$1:$R$34,0),1)</f>
        <v>Caracol TV S.A.</v>
      </c>
      <c r="I1669" t="s">
        <v>8441</v>
      </c>
      <c r="J1669" t="s">
        <v>8338</v>
      </c>
      <c r="K1669">
        <v>36</v>
      </c>
      <c r="L1669" t="str">
        <f t="shared" si="58"/>
        <v>RáquiraBoyacaCaracol TV S.A.36</v>
      </c>
      <c r="M1669" t="str">
        <f t="shared" si="59"/>
        <v>RáquiraBoyacaCaracol TV S.A.</v>
      </c>
      <c r="N1669" t="s">
        <v>3228</v>
      </c>
    </row>
    <row r="1670" spans="1:14" x14ac:dyDescent="0.25">
      <c r="A1670">
        <v>15621</v>
      </c>
      <c r="B1670" t="s">
        <v>2164</v>
      </c>
      <c r="C1670" t="s">
        <v>717</v>
      </c>
      <c r="E1670">
        <v>23</v>
      </c>
      <c r="F1670" t="s">
        <v>8337</v>
      </c>
      <c r="G1670" t="s">
        <v>420</v>
      </c>
      <c r="H1670" t="str">
        <f>INDEX(referencias!$Q$1:$Q$34,MATCH('Registro de Frecuencias TV'!G1670,referencias!$R$1:$R$34,0),1)</f>
        <v>Canal Uno</v>
      </c>
      <c r="I1670" t="s">
        <v>307</v>
      </c>
      <c r="J1670" t="s">
        <v>8338</v>
      </c>
      <c r="K1670">
        <v>23</v>
      </c>
      <c r="L1670" t="str">
        <f t="shared" si="58"/>
        <v>RondónBoyacaCanal Uno23</v>
      </c>
      <c r="M1670" t="str">
        <f t="shared" si="59"/>
        <v>RondónBoyacaCanal Uno</v>
      </c>
      <c r="N1670" t="s">
        <v>3229</v>
      </c>
    </row>
    <row r="1671" spans="1:14" x14ac:dyDescent="0.25">
      <c r="A1671">
        <v>15621</v>
      </c>
      <c r="B1671" t="s">
        <v>2164</v>
      </c>
      <c r="C1671" t="s">
        <v>717</v>
      </c>
      <c r="E1671">
        <v>25</v>
      </c>
      <c r="F1671" t="s">
        <v>8337</v>
      </c>
      <c r="G1671" t="s">
        <v>703</v>
      </c>
      <c r="H1671" t="str">
        <f>INDEX(referencias!$Q$1:$Q$34,MATCH('Registro de Frecuencias TV'!G1671,referencias!$R$1:$R$34,0),1)</f>
        <v>C.Institucional</v>
      </c>
      <c r="I1671" t="s">
        <v>307</v>
      </c>
      <c r="J1671" t="s">
        <v>8338</v>
      </c>
      <c r="K1671">
        <v>25</v>
      </c>
      <c r="L1671" t="str">
        <f t="shared" si="58"/>
        <v>RondónBoyacaC.Institucional25</v>
      </c>
      <c r="M1671" t="str">
        <f t="shared" si="59"/>
        <v>RondónBoyacaC.Institucional</v>
      </c>
      <c r="N1671" t="s">
        <v>3230</v>
      </c>
    </row>
    <row r="1672" spans="1:14" x14ac:dyDescent="0.25">
      <c r="A1672">
        <v>15621</v>
      </c>
      <c r="B1672" t="s">
        <v>2164</v>
      </c>
      <c r="C1672" t="s">
        <v>717</v>
      </c>
      <c r="E1672">
        <v>29</v>
      </c>
      <c r="F1672" t="s">
        <v>8337</v>
      </c>
      <c r="G1672" t="s">
        <v>188</v>
      </c>
      <c r="H1672" t="str">
        <f>INDEX(referencias!$Q$1:$Q$34,MATCH('Registro de Frecuencias TV'!G1672,referencias!$R$1:$R$34,0),1)</f>
        <v>Señal Colombia</v>
      </c>
      <c r="I1672" t="s">
        <v>307</v>
      </c>
      <c r="J1672" t="s">
        <v>8338</v>
      </c>
      <c r="K1672">
        <v>29</v>
      </c>
      <c r="L1672" t="str">
        <f t="shared" si="58"/>
        <v>RondónBoyacaSeñal Colombia29</v>
      </c>
      <c r="M1672" t="str">
        <f t="shared" si="59"/>
        <v>RondónBoyacaSeñal Colombia</v>
      </c>
      <c r="N1672" t="s">
        <v>3231</v>
      </c>
    </row>
    <row r="1673" spans="1:14" x14ac:dyDescent="0.25">
      <c r="A1673">
        <v>15621</v>
      </c>
      <c r="B1673" t="s">
        <v>2164</v>
      </c>
      <c r="C1673" t="s">
        <v>717</v>
      </c>
      <c r="F1673" t="s">
        <v>8339</v>
      </c>
      <c r="G1673" t="s">
        <v>623</v>
      </c>
      <c r="H1673" t="str">
        <f>INDEX(referencias!$Q$1:$Q$34,MATCH('Registro de Frecuencias TV'!G1673,referencias!$R$1:$R$34,0),1)</f>
        <v>Teveandina</v>
      </c>
      <c r="J1673" t="s">
        <v>8338</v>
      </c>
      <c r="K1673">
        <v>21</v>
      </c>
      <c r="L1673" t="str">
        <f t="shared" si="58"/>
        <v>RondónBoyacaTeveandina21</v>
      </c>
      <c r="M1673" t="str">
        <f t="shared" si="59"/>
        <v>RondónBoyacaTeveandina</v>
      </c>
      <c r="N1673" t="s">
        <v>3232</v>
      </c>
    </row>
    <row r="1674" spans="1:14" x14ac:dyDescent="0.25">
      <c r="A1674">
        <v>15621</v>
      </c>
      <c r="B1674" t="s">
        <v>2164</v>
      </c>
      <c r="C1674" t="s">
        <v>717</v>
      </c>
      <c r="F1674" t="s">
        <v>8341</v>
      </c>
      <c r="G1674" t="s">
        <v>750</v>
      </c>
      <c r="H1674" t="str">
        <f>INDEX(referencias!$Q$1:$Q$34,MATCH('Registro de Frecuencias TV'!G1674,referencias!$R$1:$R$34,0),1)</f>
        <v>RCN TV S.A.</v>
      </c>
      <c r="J1674" t="s">
        <v>8338</v>
      </c>
      <c r="K1674">
        <v>27</v>
      </c>
      <c r="L1674" t="str">
        <f t="shared" si="58"/>
        <v>RondónBoyacaRCN TV S.A.27</v>
      </c>
      <c r="M1674" t="str">
        <f t="shared" si="59"/>
        <v>RondónBoyacaRCN TV S.A.</v>
      </c>
      <c r="N1674" t="s">
        <v>3233</v>
      </c>
    </row>
    <row r="1675" spans="1:14" x14ac:dyDescent="0.25">
      <c r="A1675">
        <v>15621</v>
      </c>
      <c r="B1675" t="s">
        <v>2164</v>
      </c>
      <c r="C1675" t="s">
        <v>717</v>
      </c>
      <c r="F1675" t="s">
        <v>8341</v>
      </c>
      <c r="G1675" t="s">
        <v>723</v>
      </c>
      <c r="H1675" t="str">
        <f>INDEX(referencias!$Q$1:$Q$34,MATCH('Registro de Frecuencias TV'!G1675,referencias!$R$1:$R$34,0),1)</f>
        <v>Caracol TV S.A.</v>
      </c>
      <c r="J1675" t="s">
        <v>8338</v>
      </c>
      <c r="K1675">
        <v>31</v>
      </c>
      <c r="L1675" t="str">
        <f t="shared" si="58"/>
        <v>RondónBoyacaCaracol TV S.A.31</v>
      </c>
      <c r="M1675" t="str">
        <f t="shared" si="59"/>
        <v>RondónBoyacaCaracol TV S.A.</v>
      </c>
      <c r="N1675" t="s">
        <v>3234</v>
      </c>
    </row>
    <row r="1676" spans="1:14" x14ac:dyDescent="0.25">
      <c r="A1676">
        <v>15632</v>
      </c>
      <c r="B1676" t="s">
        <v>352</v>
      </c>
      <c r="C1676" t="s">
        <v>717</v>
      </c>
      <c r="E1676">
        <v>12</v>
      </c>
      <c r="F1676" t="s">
        <v>8337</v>
      </c>
      <c r="G1676" t="s">
        <v>420</v>
      </c>
      <c r="H1676" t="str">
        <f>INDEX(referencias!$Q$1:$Q$34,MATCH('Registro de Frecuencias TV'!G1676,referencias!$R$1:$R$34,0),1)</f>
        <v>Canal Uno</v>
      </c>
      <c r="I1676" t="s">
        <v>352</v>
      </c>
      <c r="J1676" t="s">
        <v>8338</v>
      </c>
      <c r="K1676">
        <v>12</v>
      </c>
      <c r="L1676" t="str">
        <f t="shared" si="58"/>
        <v>SaboyáBoyacaCanal Uno12</v>
      </c>
      <c r="M1676" t="str">
        <f t="shared" si="59"/>
        <v>SaboyáBoyacaCanal Uno</v>
      </c>
      <c r="N1676" t="s">
        <v>3235</v>
      </c>
    </row>
    <row r="1677" spans="1:14" x14ac:dyDescent="0.25">
      <c r="A1677">
        <v>15632</v>
      </c>
      <c r="B1677" t="s">
        <v>352</v>
      </c>
      <c r="C1677" t="s">
        <v>717</v>
      </c>
      <c r="E1677">
        <v>10</v>
      </c>
      <c r="F1677" t="s">
        <v>8337</v>
      </c>
      <c r="G1677" t="s">
        <v>703</v>
      </c>
      <c r="H1677" t="str">
        <f>INDEX(referencias!$Q$1:$Q$34,MATCH('Registro de Frecuencias TV'!G1677,referencias!$R$1:$R$34,0),1)</f>
        <v>C.Institucional</v>
      </c>
      <c r="I1677" t="s">
        <v>352</v>
      </c>
      <c r="J1677" t="s">
        <v>8338</v>
      </c>
      <c r="K1677">
        <v>10</v>
      </c>
      <c r="L1677" t="str">
        <f t="shared" si="58"/>
        <v>SaboyáBoyacaC.Institucional10</v>
      </c>
      <c r="M1677" t="str">
        <f t="shared" si="59"/>
        <v>SaboyáBoyacaC.Institucional</v>
      </c>
      <c r="N1677" t="s">
        <v>3236</v>
      </c>
    </row>
    <row r="1678" spans="1:14" x14ac:dyDescent="0.25">
      <c r="A1678">
        <v>15632</v>
      </c>
      <c r="B1678" t="s">
        <v>352</v>
      </c>
      <c r="C1678" t="s">
        <v>717</v>
      </c>
      <c r="E1678">
        <v>23</v>
      </c>
      <c r="F1678" t="s">
        <v>8337</v>
      </c>
      <c r="G1678" t="s">
        <v>188</v>
      </c>
      <c r="H1678" t="str">
        <f>INDEX(referencias!$Q$1:$Q$34,MATCH('Registro de Frecuencias TV'!G1678,referencias!$R$1:$R$34,0),1)</f>
        <v>Señal Colombia</v>
      </c>
      <c r="I1678" t="s">
        <v>352</v>
      </c>
      <c r="J1678" t="s">
        <v>8338</v>
      </c>
      <c r="K1678">
        <v>23</v>
      </c>
      <c r="L1678" t="str">
        <f t="shared" si="58"/>
        <v>SaboyáBoyacaSeñal Colombia23</v>
      </c>
      <c r="M1678" t="str">
        <f t="shared" si="59"/>
        <v>SaboyáBoyacaSeñal Colombia</v>
      </c>
      <c r="N1678" t="s">
        <v>3237</v>
      </c>
    </row>
    <row r="1679" spans="1:14" x14ac:dyDescent="0.25">
      <c r="A1679">
        <v>15632</v>
      </c>
      <c r="B1679" t="s">
        <v>352</v>
      </c>
      <c r="C1679" t="s">
        <v>717</v>
      </c>
      <c r="E1679">
        <v>6</v>
      </c>
      <c r="F1679" t="s">
        <v>8339</v>
      </c>
      <c r="G1679" t="s">
        <v>623</v>
      </c>
      <c r="H1679" t="str">
        <f>INDEX(referencias!$Q$1:$Q$34,MATCH('Registro de Frecuencias TV'!G1679,referencias!$R$1:$R$34,0),1)</f>
        <v>Teveandina</v>
      </c>
      <c r="I1679" t="s">
        <v>8440</v>
      </c>
      <c r="J1679" t="s">
        <v>8338</v>
      </c>
      <c r="K1679">
        <v>6</v>
      </c>
      <c r="L1679" t="str">
        <f t="shared" si="58"/>
        <v>SaboyáBoyacaTeveandina6</v>
      </c>
      <c r="M1679" t="str">
        <f t="shared" si="59"/>
        <v>SaboyáBoyacaTeveandina</v>
      </c>
      <c r="N1679" t="s">
        <v>3238</v>
      </c>
    </row>
    <row r="1680" spans="1:14" x14ac:dyDescent="0.25">
      <c r="A1680">
        <v>15632</v>
      </c>
      <c r="B1680" t="s">
        <v>352</v>
      </c>
      <c r="C1680" t="s">
        <v>717</v>
      </c>
      <c r="E1680">
        <v>4</v>
      </c>
      <c r="F1680" t="s">
        <v>8341</v>
      </c>
      <c r="G1680" t="s">
        <v>750</v>
      </c>
      <c r="H1680" t="str">
        <f>INDEX(referencias!$Q$1:$Q$34,MATCH('Registro de Frecuencias TV'!G1680,referencias!$R$1:$R$34,0),1)</f>
        <v>RCN TV S.A.</v>
      </c>
      <c r="I1680" t="s">
        <v>352</v>
      </c>
      <c r="J1680" t="s">
        <v>8338</v>
      </c>
      <c r="K1680">
        <v>4</v>
      </c>
      <c r="L1680" t="str">
        <f t="shared" si="58"/>
        <v>SaboyáBoyacaRCN TV S.A.4</v>
      </c>
      <c r="M1680" t="str">
        <f t="shared" si="59"/>
        <v>SaboyáBoyacaRCN TV S.A.</v>
      </c>
      <c r="N1680" t="s">
        <v>3239</v>
      </c>
    </row>
    <row r="1681" spans="1:14" x14ac:dyDescent="0.25">
      <c r="A1681">
        <v>15632</v>
      </c>
      <c r="B1681" t="s">
        <v>352</v>
      </c>
      <c r="C1681" t="s">
        <v>717</v>
      </c>
      <c r="E1681">
        <v>8</v>
      </c>
      <c r="F1681" t="s">
        <v>8341</v>
      </c>
      <c r="G1681" t="s">
        <v>723</v>
      </c>
      <c r="H1681" t="str">
        <f>INDEX(referencias!$Q$1:$Q$34,MATCH('Registro de Frecuencias TV'!G1681,referencias!$R$1:$R$34,0),1)</f>
        <v>Caracol TV S.A.</v>
      </c>
      <c r="I1681" t="s">
        <v>352</v>
      </c>
      <c r="J1681" t="s">
        <v>8338</v>
      </c>
      <c r="K1681">
        <v>8</v>
      </c>
      <c r="L1681" t="str">
        <f t="shared" si="58"/>
        <v>SaboyáBoyacaCaracol TV S.A.8</v>
      </c>
      <c r="M1681" t="str">
        <f t="shared" si="59"/>
        <v>SaboyáBoyacaCaracol TV S.A.</v>
      </c>
      <c r="N1681" t="s">
        <v>3240</v>
      </c>
    </row>
    <row r="1682" spans="1:14" x14ac:dyDescent="0.25">
      <c r="A1682">
        <v>15638</v>
      </c>
      <c r="B1682" t="s">
        <v>2182</v>
      </c>
      <c r="C1682" t="s">
        <v>717</v>
      </c>
      <c r="E1682">
        <v>12</v>
      </c>
      <c r="F1682" t="s">
        <v>8337</v>
      </c>
      <c r="G1682" t="s">
        <v>420</v>
      </c>
      <c r="H1682" t="str">
        <f>INDEX(referencias!$Q$1:$Q$34,MATCH('Registro de Frecuencias TV'!G1682,referencias!$R$1:$R$34,0),1)</f>
        <v>Canal Uno</v>
      </c>
      <c r="I1682" t="s">
        <v>352</v>
      </c>
      <c r="J1682" t="s">
        <v>8338</v>
      </c>
      <c r="K1682">
        <v>12</v>
      </c>
      <c r="L1682" t="str">
        <f t="shared" si="58"/>
        <v>SáchicaBoyacaCanal Uno12</v>
      </c>
      <c r="M1682" t="str">
        <f t="shared" si="59"/>
        <v>SáchicaBoyacaCanal Uno</v>
      </c>
      <c r="N1682" t="s">
        <v>3241</v>
      </c>
    </row>
    <row r="1683" spans="1:14" x14ac:dyDescent="0.25">
      <c r="A1683">
        <v>15638</v>
      </c>
      <c r="B1683" t="s">
        <v>2182</v>
      </c>
      <c r="C1683" t="s">
        <v>717</v>
      </c>
      <c r="E1683">
        <v>10</v>
      </c>
      <c r="F1683" t="s">
        <v>8337</v>
      </c>
      <c r="G1683" t="s">
        <v>703</v>
      </c>
      <c r="H1683" t="str">
        <f>INDEX(referencias!$Q$1:$Q$34,MATCH('Registro de Frecuencias TV'!G1683,referencias!$R$1:$R$34,0),1)</f>
        <v>C.Institucional</v>
      </c>
      <c r="I1683" t="s">
        <v>352</v>
      </c>
      <c r="J1683" t="s">
        <v>8338</v>
      </c>
      <c r="K1683">
        <v>10</v>
      </c>
      <c r="L1683" t="str">
        <f t="shared" si="58"/>
        <v>SáchicaBoyacaC.Institucional10</v>
      </c>
      <c r="M1683" t="str">
        <f t="shared" si="59"/>
        <v>SáchicaBoyacaC.Institucional</v>
      </c>
      <c r="N1683" t="s">
        <v>3242</v>
      </c>
    </row>
    <row r="1684" spans="1:14" x14ac:dyDescent="0.25">
      <c r="A1684">
        <v>15638</v>
      </c>
      <c r="B1684" t="s">
        <v>2182</v>
      </c>
      <c r="C1684" t="s">
        <v>717</v>
      </c>
      <c r="E1684">
        <v>23</v>
      </c>
      <c r="F1684" t="s">
        <v>8337</v>
      </c>
      <c r="G1684" t="s">
        <v>188</v>
      </c>
      <c r="H1684" t="str">
        <f>INDEX(referencias!$Q$1:$Q$34,MATCH('Registro de Frecuencias TV'!G1684,referencias!$R$1:$R$34,0),1)</f>
        <v>Señal Colombia</v>
      </c>
      <c r="I1684" t="s">
        <v>352</v>
      </c>
      <c r="J1684" t="s">
        <v>8338</v>
      </c>
      <c r="K1684">
        <v>23</v>
      </c>
      <c r="L1684" t="str">
        <f t="shared" si="58"/>
        <v>SáchicaBoyacaSeñal Colombia23</v>
      </c>
      <c r="M1684" t="str">
        <f t="shared" si="59"/>
        <v>SáchicaBoyacaSeñal Colombia</v>
      </c>
      <c r="N1684" t="s">
        <v>3243</v>
      </c>
    </row>
    <row r="1685" spans="1:14" x14ac:dyDescent="0.25">
      <c r="A1685">
        <v>15638</v>
      </c>
      <c r="B1685" t="s">
        <v>2182</v>
      </c>
      <c r="C1685" t="s">
        <v>717</v>
      </c>
      <c r="E1685">
        <v>13</v>
      </c>
      <c r="F1685" t="s">
        <v>8339</v>
      </c>
      <c r="G1685" t="s">
        <v>623</v>
      </c>
      <c r="H1685" t="str">
        <f>INDEX(referencias!$Q$1:$Q$34,MATCH('Registro de Frecuencias TV'!G1685,referencias!$R$1:$R$34,0),1)</f>
        <v>Teveandina</v>
      </c>
      <c r="I1685" t="s">
        <v>8437</v>
      </c>
      <c r="J1685" t="s">
        <v>8338</v>
      </c>
      <c r="K1685">
        <v>6</v>
      </c>
      <c r="L1685" t="str">
        <f t="shared" si="58"/>
        <v>SáchicaBoyacaTeveandina6</v>
      </c>
      <c r="M1685" t="str">
        <f t="shared" si="59"/>
        <v>SáchicaBoyacaTeveandina</v>
      </c>
      <c r="N1685" t="s">
        <v>3244</v>
      </c>
    </row>
    <row r="1686" spans="1:14" x14ac:dyDescent="0.25">
      <c r="A1686">
        <v>15638</v>
      </c>
      <c r="B1686" t="s">
        <v>2182</v>
      </c>
      <c r="C1686" t="s">
        <v>717</v>
      </c>
      <c r="E1686">
        <v>4</v>
      </c>
      <c r="F1686" t="s">
        <v>8341</v>
      </c>
      <c r="G1686" t="s">
        <v>750</v>
      </c>
      <c r="H1686" t="str">
        <f>INDEX(referencias!$Q$1:$Q$34,MATCH('Registro de Frecuencias TV'!G1686,referencias!$R$1:$R$34,0),1)</f>
        <v>RCN TV S.A.</v>
      </c>
      <c r="I1686" t="s">
        <v>352</v>
      </c>
      <c r="J1686" t="s">
        <v>8338</v>
      </c>
      <c r="K1686">
        <v>4</v>
      </c>
      <c r="L1686" t="str">
        <f t="shared" si="58"/>
        <v>SáchicaBoyacaRCN TV S.A.4</v>
      </c>
      <c r="M1686" t="str">
        <f t="shared" si="59"/>
        <v>SáchicaBoyacaRCN TV S.A.</v>
      </c>
      <c r="N1686" t="s">
        <v>3245</v>
      </c>
    </row>
    <row r="1687" spans="1:14" x14ac:dyDescent="0.25">
      <c r="A1687">
        <v>15638</v>
      </c>
      <c r="B1687" t="s">
        <v>2182</v>
      </c>
      <c r="C1687" t="s">
        <v>717</v>
      </c>
      <c r="E1687">
        <v>8</v>
      </c>
      <c r="F1687" t="s">
        <v>8341</v>
      </c>
      <c r="G1687" t="s">
        <v>723</v>
      </c>
      <c r="H1687" t="str">
        <f>INDEX(referencias!$Q$1:$Q$34,MATCH('Registro de Frecuencias TV'!G1687,referencias!$R$1:$R$34,0),1)</f>
        <v>Caracol TV S.A.</v>
      </c>
      <c r="I1687" t="s">
        <v>352</v>
      </c>
      <c r="J1687" t="s">
        <v>8338</v>
      </c>
      <c r="K1687">
        <v>8</v>
      </c>
      <c r="L1687" t="str">
        <f t="shared" si="58"/>
        <v>SáchicaBoyacaCaracol TV S.A.8</v>
      </c>
      <c r="M1687" t="str">
        <f t="shared" si="59"/>
        <v>SáchicaBoyacaCaracol TV S.A.</v>
      </c>
      <c r="N1687" t="s">
        <v>3246</v>
      </c>
    </row>
    <row r="1688" spans="1:14" x14ac:dyDescent="0.25">
      <c r="A1688">
        <v>15646</v>
      </c>
      <c r="B1688" t="s">
        <v>356</v>
      </c>
      <c r="C1688" t="s">
        <v>717</v>
      </c>
      <c r="E1688">
        <v>21</v>
      </c>
      <c r="F1688" t="s">
        <v>8337</v>
      </c>
      <c r="G1688" t="s">
        <v>420</v>
      </c>
      <c r="H1688" t="str">
        <f>INDEX(referencias!$Q$1:$Q$34,MATCH('Registro de Frecuencias TV'!G1688,referencias!$R$1:$R$34,0),1)</f>
        <v>Canal Uno</v>
      </c>
      <c r="I1688" t="s">
        <v>356</v>
      </c>
      <c r="J1688" t="s">
        <v>8338</v>
      </c>
      <c r="K1688">
        <v>21</v>
      </c>
      <c r="L1688" t="str">
        <f t="shared" si="58"/>
        <v>SamacáBoyacaCanal Uno21</v>
      </c>
      <c r="M1688" t="str">
        <f t="shared" si="59"/>
        <v>SamacáBoyacaCanal Uno</v>
      </c>
      <c r="N1688" t="s">
        <v>3247</v>
      </c>
    </row>
    <row r="1689" spans="1:14" x14ac:dyDescent="0.25">
      <c r="A1689">
        <v>15646</v>
      </c>
      <c r="B1689" t="s">
        <v>356</v>
      </c>
      <c r="C1689" t="s">
        <v>717</v>
      </c>
      <c r="E1689">
        <v>25</v>
      </c>
      <c r="F1689" t="s">
        <v>8337</v>
      </c>
      <c r="G1689" t="s">
        <v>703</v>
      </c>
      <c r="H1689" t="str">
        <f>INDEX(referencias!$Q$1:$Q$34,MATCH('Registro de Frecuencias TV'!G1689,referencias!$R$1:$R$34,0),1)</f>
        <v>C.Institucional</v>
      </c>
      <c r="I1689" t="s">
        <v>356</v>
      </c>
      <c r="J1689" t="s">
        <v>8338</v>
      </c>
      <c r="K1689">
        <v>25</v>
      </c>
      <c r="L1689" t="str">
        <f t="shared" si="58"/>
        <v>SamacáBoyacaC.Institucional25</v>
      </c>
      <c r="M1689" t="str">
        <f t="shared" si="59"/>
        <v>SamacáBoyacaC.Institucional</v>
      </c>
      <c r="N1689" t="s">
        <v>3248</v>
      </c>
    </row>
    <row r="1690" spans="1:14" x14ac:dyDescent="0.25">
      <c r="A1690">
        <v>15646</v>
      </c>
      <c r="B1690" t="s">
        <v>356</v>
      </c>
      <c r="C1690" t="s">
        <v>717</v>
      </c>
      <c r="E1690">
        <v>27</v>
      </c>
      <c r="F1690" t="s">
        <v>8337</v>
      </c>
      <c r="G1690" t="s">
        <v>188</v>
      </c>
      <c r="H1690" t="str">
        <f>INDEX(referencias!$Q$1:$Q$34,MATCH('Registro de Frecuencias TV'!G1690,referencias!$R$1:$R$34,0),1)</f>
        <v>Señal Colombia</v>
      </c>
      <c r="I1690" t="s">
        <v>356</v>
      </c>
      <c r="J1690" t="s">
        <v>8338</v>
      </c>
      <c r="K1690">
        <v>27</v>
      </c>
      <c r="L1690" t="str">
        <f t="shared" si="58"/>
        <v>SamacáBoyacaSeñal Colombia27</v>
      </c>
      <c r="M1690" t="str">
        <f t="shared" si="59"/>
        <v>SamacáBoyacaSeñal Colombia</v>
      </c>
      <c r="N1690" t="s">
        <v>3249</v>
      </c>
    </row>
    <row r="1691" spans="1:14" x14ac:dyDescent="0.25">
      <c r="A1691">
        <v>15646</v>
      </c>
      <c r="B1691" t="s">
        <v>356</v>
      </c>
      <c r="C1691" t="s">
        <v>717</v>
      </c>
      <c r="F1691" t="s">
        <v>8339</v>
      </c>
      <c r="G1691" t="s">
        <v>623</v>
      </c>
      <c r="H1691" t="str">
        <f>INDEX(referencias!$Q$1:$Q$34,MATCH('Registro de Frecuencias TV'!G1691,referencias!$R$1:$R$34,0),1)</f>
        <v>Teveandina</v>
      </c>
      <c r="J1691" t="s">
        <v>8338</v>
      </c>
      <c r="K1691">
        <v>21</v>
      </c>
      <c r="L1691" t="str">
        <f t="shared" si="58"/>
        <v>SamacáBoyacaTeveandina21</v>
      </c>
      <c r="M1691" t="str">
        <f t="shared" si="59"/>
        <v>SamacáBoyacaTeveandina</v>
      </c>
      <c r="N1691" t="s">
        <v>3250</v>
      </c>
    </row>
    <row r="1692" spans="1:14" x14ac:dyDescent="0.25">
      <c r="A1692">
        <v>15646</v>
      </c>
      <c r="B1692" t="s">
        <v>356</v>
      </c>
      <c r="C1692" t="s">
        <v>717</v>
      </c>
      <c r="E1692">
        <v>34</v>
      </c>
      <c r="F1692" t="s">
        <v>8341</v>
      </c>
      <c r="G1692" t="s">
        <v>750</v>
      </c>
      <c r="H1692" t="str">
        <f>INDEX(referencias!$Q$1:$Q$34,MATCH('Registro de Frecuencias TV'!G1692,referencias!$R$1:$R$34,0),1)</f>
        <v>RCN TV S.A.</v>
      </c>
      <c r="I1692" t="s">
        <v>8441</v>
      </c>
      <c r="J1692" t="s">
        <v>8338</v>
      </c>
      <c r="K1692">
        <v>34</v>
      </c>
      <c r="L1692" t="str">
        <f t="shared" si="58"/>
        <v>SamacáBoyacaRCN TV S.A.34</v>
      </c>
      <c r="M1692" t="str">
        <f t="shared" si="59"/>
        <v>SamacáBoyacaRCN TV S.A.</v>
      </c>
      <c r="N1692" t="s">
        <v>3251</v>
      </c>
    </row>
    <row r="1693" spans="1:14" x14ac:dyDescent="0.25">
      <c r="A1693">
        <v>15646</v>
      </c>
      <c r="B1693" t="s">
        <v>356</v>
      </c>
      <c r="C1693" t="s">
        <v>717</v>
      </c>
      <c r="E1693">
        <v>36</v>
      </c>
      <c r="F1693" t="s">
        <v>8341</v>
      </c>
      <c r="G1693" t="s">
        <v>723</v>
      </c>
      <c r="H1693" t="str">
        <f>INDEX(referencias!$Q$1:$Q$34,MATCH('Registro de Frecuencias TV'!G1693,referencias!$R$1:$R$34,0),1)</f>
        <v>Caracol TV S.A.</v>
      </c>
      <c r="I1693" t="s">
        <v>8441</v>
      </c>
      <c r="J1693" t="s">
        <v>8338</v>
      </c>
      <c r="K1693">
        <v>36</v>
      </c>
      <c r="L1693" t="str">
        <f t="shared" si="58"/>
        <v>SamacáBoyacaCaracol TV S.A.36</v>
      </c>
      <c r="M1693" t="str">
        <f t="shared" si="59"/>
        <v>SamacáBoyacaCaracol TV S.A.</v>
      </c>
      <c r="N1693" t="s">
        <v>3252</v>
      </c>
    </row>
    <row r="1694" spans="1:14" x14ac:dyDescent="0.25">
      <c r="A1694">
        <v>15660</v>
      </c>
      <c r="B1694" t="s">
        <v>2241</v>
      </c>
      <c r="C1694" t="s">
        <v>717</v>
      </c>
      <c r="E1694">
        <v>23</v>
      </c>
      <c r="F1694" t="s">
        <v>8337</v>
      </c>
      <c r="G1694" t="s">
        <v>420</v>
      </c>
      <c r="H1694" t="str">
        <f>INDEX(referencias!$Q$1:$Q$34,MATCH('Registro de Frecuencias TV'!G1694,referencias!$R$1:$R$34,0),1)</f>
        <v>Canal Uno</v>
      </c>
      <c r="I1694" t="s">
        <v>318</v>
      </c>
      <c r="J1694" t="s">
        <v>8338</v>
      </c>
      <c r="K1694">
        <v>23</v>
      </c>
      <c r="L1694" t="str">
        <f t="shared" si="58"/>
        <v>San EduardoBoyacaCanal Uno23</v>
      </c>
      <c r="M1694" t="str">
        <f t="shared" si="59"/>
        <v>San EduardoBoyacaCanal Uno</v>
      </c>
      <c r="N1694" t="s">
        <v>3253</v>
      </c>
    </row>
    <row r="1695" spans="1:14" x14ac:dyDescent="0.25">
      <c r="A1695">
        <v>15660</v>
      </c>
      <c r="B1695" t="s">
        <v>2241</v>
      </c>
      <c r="C1695" t="s">
        <v>717</v>
      </c>
      <c r="E1695">
        <v>25</v>
      </c>
      <c r="F1695" t="s">
        <v>8337</v>
      </c>
      <c r="G1695" t="s">
        <v>703</v>
      </c>
      <c r="H1695" t="str">
        <f>INDEX(referencias!$Q$1:$Q$34,MATCH('Registro de Frecuencias TV'!G1695,referencias!$R$1:$R$34,0),1)</f>
        <v>C.Institucional</v>
      </c>
      <c r="I1695" t="s">
        <v>318</v>
      </c>
      <c r="J1695" t="s">
        <v>8338</v>
      </c>
      <c r="K1695">
        <v>25</v>
      </c>
      <c r="L1695" t="str">
        <f t="shared" si="58"/>
        <v>San EduardoBoyacaC.Institucional25</v>
      </c>
      <c r="M1695" t="str">
        <f t="shared" si="59"/>
        <v>San EduardoBoyacaC.Institucional</v>
      </c>
      <c r="N1695" t="s">
        <v>3254</v>
      </c>
    </row>
    <row r="1696" spans="1:14" x14ac:dyDescent="0.25">
      <c r="A1696">
        <v>15660</v>
      </c>
      <c r="B1696" t="s">
        <v>2241</v>
      </c>
      <c r="C1696" t="s">
        <v>717</v>
      </c>
      <c r="E1696">
        <v>29</v>
      </c>
      <c r="F1696" t="s">
        <v>8337</v>
      </c>
      <c r="G1696" t="s">
        <v>188</v>
      </c>
      <c r="H1696" t="str">
        <f>INDEX(referencias!$Q$1:$Q$34,MATCH('Registro de Frecuencias TV'!G1696,referencias!$R$1:$R$34,0),1)</f>
        <v>Señal Colombia</v>
      </c>
      <c r="I1696" t="s">
        <v>318</v>
      </c>
      <c r="J1696" t="s">
        <v>8338</v>
      </c>
      <c r="K1696">
        <v>29</v>
      </c>
      <c r="L1696" t="str">
        <f t="shared" si="58"/>
        <v>San EduardoBoyacaSeñal Colombia29</v>
      </c>
      <c r="M1696" t="str">
        <f t="shared" si="59"/>
        <v>San EduardoBoyacaSeñal Colombia</v>
      </c>
      <c r="N1696" t="s">
        <v>3255</v>
      </c>
    </row>
    <row r="1697" spans="1:14" x14ac:dyDescent="0.25">
      <c r="A1697">
        <v>15660</v>
      </c>
      <c r="B1697" t="s">
        <v>2241</v>
      </c>
      <c r="C1697" t="s">
        <v>717</v>
      </c>
      <c r="F1697" t="s">
        <v>8339</v>
      </c>
      <c r="G1697" t="s">
        <v>623</v>
      </c>
      <c r="H1697" t="str">
        <f>INDEX(referencias!$Q$1:$Q$34,MATCH('Registro de Frecuencias TV'!G1697,referencias!$R$1:$R$34,0),1)</f>
        <v>Teveandina</v>
      </c>
      <c r="J1697" t="s">
        <v>8338</v>
      </c>
      <c r="K1697">
        <v>21</v>
      </c>
      <c r="L1697" t="str">
        <f t="shared" si="58"/>
        <v>San EduardoBoyacaTeveandina21</v>
      </c>
      <c r="M1697" t="str">
        <f t="shared" si="59"/>
        <v>San EduardoBoyacaTeveandina</v>
      </c>
      <c r="N1697" t="s">
        <v>3256</v>
      </c>
    </row>
    <row r="1698" spans="1:14" x14ac:dyDescent="0.25">
      <c r="A1698">
        <v>15660</v>
      </c>
      <c r="B1698" t="s">
        <v>2241</v>
      </c>
      <c r="C1698" t="s">
        <v>717</v>
      </c>
      <c r="F1698" t="s">
        <v>8341</v>
      </c>
      <c r="G1698" t="s">
        <v>750</v>
      </c>
      <c r="H1698" t="str">
        <f>INDEX(referencias!$Q$1:$Q$34,MATCH('Registro de Frecuencias TV'!G1698,referencias!$R$1:$R$34,0),1)</f>
        <v>RCN TV S.A.</v>
      </c>
      <c r="J1698" t="s">
        <v>8338</v>
      </c>
      <c r="K1698">
        <v>27</v>
      </c>
      <c r="L1698" t="str">
        <f t="shared" si="58"/>
        <v>San EduardoBoyacaRCN TV S.A.27</v>
      </c>
      <c r="M1698" t="str">
        <f t="shared" si="59"/>
        <v>San EduardoBoyacaRCN TV S.A.</v>
      </c>
      <c r="N1698" t="s">
        <v>3257</v>
      </c>
    </row>
    <row r="1699" spans="1:14" x14ac:dyDescent="0.25">
      <c r="A1699">
        <v>15660</v>
      </c>
      <c r="B1699" t="s">
        <v>2241</v>
      </c>
      <c r="C1699" t="s">
        <v>717</v>
      </c>
      <c r="F1699" t="s">
        <v>8341</v>
      </c>
      <c r="G1699" t="s">
        <v>723</v>
      </c>
      <c r="H1699" t="str">
        <f>INDEX(referencias!$Q$1:$Q$34,MATCH('Registro de Frecuencias TV'!G1699,referencias!$R$1:$R$34,0),1)</f>
        <v>Caracol TV S.A.</v>
      </c>
      <c r="J1699" t="s">
        <v>8338</v>
      </c>
      <c r="K1699">
        <v>31</v>
      </c>
      <c r="L1699" t="str">
        <f t="shared" si="58"/>
        <v>San EduardoBoyacaCaracol TV S.A.31</v>
      </c>
      <c r="M1699" t="str">
        <f t="shared" si="59"/>
        <v>San EduardoBoyacaCaracol TV S.A.</v>
      </c>
      <c r="N1699" t="s">
        <v>3258</v>
      </c>
    </row>
    <row r="1700" spans="1:14" x14ac:dyDescent="0.25">
      <c r="A1700">
        <v>15664</v>
      </c>
      <c r="B1700" t="s">
        <v>2265</v>
      </c>
      <c r="C1700" t="s">
        <v>717</v>
      </c>
      <c r="E1700">
        <v>12</v>
      </c>
      <c r="F1700" t="s">
        <v>8337</v>
      </c>
      <c r="G1700" t="s">
        <v>420</v>
      </c>
      <c r="H1700" t="str">
        <f>INDEX(referencias!$Q$1:$Q$34,MATCH('Registro de Frecuencias TV'!G1700,referencias!$R$1:$R$34,0),1)</f>
        <v>Canal Uno</v>
      </c>
      <c r="I1700" t="s">
        <v>352</v>
      </c>
      <c r="J1700" t="s">
        <v>8338</v>
      </c>
      <c r="K1700">
        <v>12</v>
      </c>
      <c r="L1700" t="str">
        <f t="shared" si="58"/>
        <v>San José de PareBoyacaCanal Uno12</v>
      </c>
      <c r="M1700" t="str">
        <f t="shared" si="59"/>
        <v>San José de PareBoyacaCanal Uno</v>
      </c>
      <c r="N1700" t="s">
        <v>3259</v>
      </c>
    </row>
    <row r="1701" spans="1:14" x14ac:dyDescent="0.25">
      <c r="A1701">
        <v>15664</v>
      </c>
      <c r="B1701" t="s">
        <v>2265</v>
      </c>
      <c r="C1701" t="s">
        <v>717</v>
      </c>
      <c r="E1701">
        <v>10</v>
      </c>
      <c r="F1701" t="s">
        <v>8337</v>
      </c>
      <c r="G1701" t="s">
        <v>703</v>
      </c>
      <c r="H1701" t="str">
        <f>INDEX(referencias!$Q$1:$Q$34,MATCH('Registro de Frecuencias TV'!G1701,referencias!$R$1:$R$34,0),1)</f>
        <v>C.Institucional</v>
      </c>
      <c r="I1701" t="s">
        <v>352</v>
      </c>
      <c r="J1701" t="s">
        <v>8338</v>
      </c>
      <c r="K1701">
        <v>10</v>
      </c>
      <c r="L1701" t="str">
        <f t="shared" si="58"/>
        <v>San José de PareBoyacaC.Institucional10</v>
      </c>
      <c r="M1701" t="str">
        <f t="shared" si="59"/>
        <v>San José de PareBoyacaC.Institucional</v>
      </c>
      <c r="N1701" t="s">
        <v>3260</v>
      </c>
    </row>
    <row r="1702" spans="1:14" x14ac:dyDescent="0.25">
      <c r="A1702">
        <v>15664</v>
      </c>
      <c r="B1702" t="s">
        <v>2265</v>
      </c>
      <c r="C1702" t="s">
        <v>717</v>
      </c>
      <c r="E1702">
        <v>23</v>
      </c>
      <c r="F1702" t="s">
        <v>8337</v>
      </c>
      <c r="G1702" t="s">
        <v>188</v>
      </c>
      <c r="H1702" t="str">
        <f>INDEX(referencias!$Q$1:$Q$34,MATCH('Registro de Frecuencias TV'!G1702,referencias!$R$1:$R$34,0),1)</f>
        <v>Señal Colombia</v>
      </c>
      <c r="I1702" t="s">
        <v>352</v>
      </c>
      <c r="J1702" t="s">
        <v>8338</v>
      </c>
      <c r="K1702">
        <v>23</v>
      </c>
      <c r="L1702" t="str">
        <f t="shared" si="58"/>
        <v>San José de PareBoyacaSeñal Colombia23</v>
      </c>
      <c r="M1702" t="str">
        <f t="shared" si="59"/>
        <v>San José de PareBoyacaSeñal Colombia</v>
      </c>
      <c r="N1702" t="s">
        <v>3261</v>
      </c>
    </row>
    <row r="1703" spans="1:14" x14ac:dyDescent="0.25">
      <c r="A1703">
        <v>15664</v>
      </c>
      <c r="B1703" t="s">
        <v>2265</v>
      </c>
      <c r="C1703" t="s">
        <v>717</v>
      </c>
      <c r="F1703" t="s">
        <v>8339</v>
      </c>
      <c r="G1703" t="s">
        <v>623</v>
      </c>
      <c r="H1703" t="str">
        <f>INDEX(referencias!$Q$1:$Q$34,MATCH('Registro de Frecuencias TV'!G1703,referencias!$R$1:$R$34,0),1)</f>
        <v>Teveandina</v>
      </c>
      <c r="J1703" t="s">
        <v>8338</v>
      </c>
      <c r="K1703">
        <v>6</v>
      </c>
      <c r="L1703" t="str">
        <f t="shared" si="58"/>
        <v>San José de PareBoyacaTeveandina6</v>
      </c>
      <c r="M1703" t="str">
        <f t="shared" si="59"/>
        <v>San José de PareBoyacaTeveandina</v>
      </c>
      <c r="N1703" t="s">
        <v>3262</v>
      </c>
    </row>
    <row r="1704" spans="1:14" x14ac:dyDescent="0.25">
      <c r="A1704">
        <v>15664</v>
      </c>
      <c r="B1704" t="s">
        <v>2265</v>
      </c>
      <c r="C1704" t="s">
        <v>717</v>
      </c>
      <c r="E1704">
        <v>4</v>
      </c>
      <c r="F1704" t="s">
        <v>8341</v>
      </c>
      <c r="G1704" t="s">
        <v>750</v>
      </c>
      <c r="H1704" t="str">
        <f>INDEX(referencias!$Q$1:$Q$34,MATCH('Registro de Frecuencias TV'!G1704,referencias!$R$1:$R$34,0),1)</f>
        <v>RCN TV S.A.</v>
      </c>
      <c r="I1704" t="s">
        <v>352</v>
      </c>
      <c r="J1704" t="s">
        <v>8338</v>
      </c>
      <c r="K1704">
        <v>4</v>
      </c>
      <c r="L1704" t="str">
        <f t="shared" si="58"/>
        <v>San José de PareBoyacaRCN TV S.A.4</v>
      </c>
      <c r="M1704" t="str">
        <f t="shared" si="59"/>
        <v>San José de PareBoyacaRCN TV S.A.</v>
      </c>
      <c r="N1704" t="s">
        <v>3263</v>
      </c>
    </row>
    <row r="1705" spans="1:14" x14ac:dyDescent="0.25">
      <c r="A1705">
        <v>15664</v>
      </c>
      <c r="B1705" t="s">
        <v>2265</v>
      </c>
      <c r="C1705" t="s">
        <v>717</v>
      </c>
      <c r="E1705">
        <v>8</v>
      </c>
      <c r="F1705" t="s">
        <v>8341</v>
      </c>
      <c r="G1705" t="s">
        <v>723</v>
      </c>
      <c r="H1705" t="str">
        <f>INDEX(referencias!$Q$1:$Q$34,MATCH('Registro de Frecuencias TV'!G1705,referencias!$R$1:$R$34,0),1)</f>
        <v>Caracol TV S.A.</v>
      </c>
      <c r="I1705" t="s">
        <v>352</v>
      </c>
      <c r="J1705" t="s">
        <v>8338</v>
      </c>
      <c r="K1705">
        <v>8</v>
      </c>
      <c r="L1705" t="str">
        <f t="shared" si="58"/>
        <v>San José de PareBoyacaCaracol TV S.A.8</v>
      </c>
      <c r="M1705" t="str">
        <f t="shared" si="59"/>
        <v>San José de PareBoyacaCaracol TV S.A.</v>
      </c>
      <c r="N1705" t="s">
        <v>3264</v>
      </c>
    </row>
    <row r="1706" spans="1:14" x14ac:dyDescent="0.25">
      <c r="A1706">
        <v>15667</v>
      </c>
      <c r="B1706" t="s">
        <v>2288</v>
      </c>
      <c r="C1706" t="s">
        <v>717</v>
      </c>
      <c r="E1706">
        <v>21</v>
      </c>
      <c r="F1706" t="s">
        <v>8337</v>
      </c>
      <c r="G1706" t="s">
        <v>420</v>
      </c>
      <c r="H1706" t="str">
        <f>INDEX(referencias!$Q$1:$Q$34,MATCH('Registro de Frecuencias TV'!G1706,referencias!$R$1:$R$34,0),1)</f>
        <v>Canal Uno</v>
      </c>
      <c r="I1706" t="s">
        <v>2288</v>
      </c>
      <c r="J1706" t="s">
        <v>8338</v>
      </c>
      <c r="K1706">
        <v>21</v>
      </c>
      <c r="L1706" t="str">
        <f t="shared" si="58"/>
        <v>San Luis de GacenoBoyacaCanal Uno21</v>
      </c>
      <c r="M1706" t="str">
        <f t="shared" si="59"/>
        <v>San Luis de GacenoBoyacaCanal Uno</v>
      </c>
      <c r="N1706" t="s">
        <v>3265</v>
      </c>
    </row>
    <row r="1707" spans="1:14" x14ac:dyDescent="0.25">
      <c r="A1707">
        <v>15667</v>
      </c>
      <c r="B1707" t="s">
        <v>2288</v>
      </c>
      <c r="C1707" t="s">
        <v>717</v>
      </c>
      <c r="E1707">
        <v>23</v>
      </c>
      <c r="F1707" t="s">
        <v>8337</v>
      </c>
      <c r="G1707" t="s">
        <v>703</v>
      </c>
      <c r="H1707" t="str">
        <f>INDEX(referencias!$Q$1:$Q$34,MATCH('Registro de Frecuencias TV'!G1707,referencias!$R$1:$R$34,0),1)</f>
        <v>C.Institucional</v>
      </c>
      <c r="I1707" t="s">
        <v>2288</v>
      </c>
      <c r="J1707" t="s">
        <v>8338</v>
      </c>
      <c r="K1707">
        <v>23</v>
      </c>
      <c r="L1707" t="str">
        <f t="shared" si="58"/>
        <v>San Luis de GacenoBoyacaC.Institucional23</v>
      </c>
      <c r="M1707" t="str">
        <f t="shared" si="59"/>
        <v>San Luis de GacenoBoyacaC.Institucional</v>
      </c>
      <c r="N1707" t="s">
        <v>3266</v>
      </c>
    </row>
    <row r="1708" spans="1:14" x14ac:dyDescent="0.25">
      <c r="A1708">
        <v>15667</v>
      </c>
      <c r="B1708" t="s">
        <v>2288</v>
      </c>
      <c r="C1708" t="s">
        <v>717</v>
      </c>
      <c r="E1708">
        <v>27</v>
      </c>
      <c r="F1708" t="s">
        <v>8337</v>
      </c>
      <c r="G1708" t="s">
        <v>188</v>
      </c>
      <c r="H1708" t="str">
        <f>INDEX(referencias!$Q$1:$Q$34,MATCH('Registro de Frecuencias TV'!G1708,referencias!$R$1:$R$34,0),1)</f>
        <v>Señal Colombia</v>
      </c>
      <c r="I1708" t="s">
        <v>2288</v>
      </c>
      <c r="J1708" t="s">
        <v>8338</v>
      </c>
      <c r="K1708">
        <v>27</v>
      </c>
      <c r="L1708" t="str">
        <f t="shared" si="58"/>
        <v>San Luis de GacenoBoyacaSeñal Colombia27</v>
      </c>
      <c r="M1708" t="str">
        <f t="shared" si="59"/>
        <v>San Luis de GacenoBoyacaSeñal Colombia</v>
      </c>
      <c r="N1708" t="s">
        <v>3267</v>
      </c>
    </row>
    <row r="1709" spans="1:14" x14ac:dyDescent="0.25">
      <c r="A1709">
        <v>15667</v>
      </c>
      <c r="B1709" t="s">
        <v>2288</v>
      </c>
      <c r="C1709" t="s">
        <v>717</v>
      </c>
      <c r="F1709" t="s">
        <v>8339</v>
      </c>
      <c r="G1709" t="s">
        <v>623</v>
      </c>
      <c r="H1709" t="str">
        <f>INDEX(referencias!$Q$1:$Q$34,MATCH('Registro de Frecuencias TV'!G1709,referencias!$R$1:$R$34,0),1)</f>
        <v>Teveandina</v>
      </c>
      <c r="J1709" t="s">
        <v>8338</v>
      </c>
      <c r="K1709">
        <v>25</v>
      </c>
      <c r="L1709" t="str">
        <f t="shared" si="58"/>
        <v>San Luis de GacenoBoyacaTeveandina25</v>
      </c>
      <c r="M1709" t="str">
        <f t="shared" si="59"/>
        <v>San Luis de GacenoBoyacaTeveandina</v>
      </c>
      <c r="N1709" t="s">
        <v>3268</v>
      </c>
    </row>
    <row r="1710" spans="1:14" x14ac:dyDescent="0.25">
      <c r="A1710">
        <v>15667</v>
      </c>
      <c r="B1710" t="s">
        <v>2288</v>
      </c>
      <c r="C1710" t="s">
        <v>717</v>
      </c>
      <c r="F1710" t="s">
        <v>8341</v>
      </c>
      <c r="G1710" t="s">
        <v>750</v>
      </c>
      <c r="H1710" t="str">
        <f>INDEX(referencias!$Q$1:$Q$34,MATCH('Registro de Frecuencias TV'!G1710,referencias!$R$1:$R$34,0),1)</f>
        <v>RCN TV S.A.</v>
      </c>
      <c r="J1710" t="s">
        <v>8338</v>
      </c>
      <c r="K1710">
        <v>29</v>
      </c>
      <c r="L1710" t="str">
        <f t="shared" si="58"/>
        <v>San Luis de GacenoBoyacaRCN TV S.A.29</v>
      </c>
      <c r="M1710" t="str">
        <f t="shared" si="59"/>
        <v>San Luis de GacenoBoyacaRCN TV S.A.</v>
      </c>
      <c r="N1710" t="s">
        <v>3269</v>
      </c>
    </row>
    <row r="1711" spans="1:14" x14ac:dyDescent="0.25">
      <c r="A1711">
        <v>15667</v>
      </c>
      <c r="B1711" t="s">
        <v>2288</v>
      </c>
      <c r="C1711" t="s">
        <v>717</v>
      </c>
      <c r="F1711" t="s">
        <v>8341</v>
      </c>
      <c r="G1711" t="s">
        <v>723</v>
      </c>
      <c r="H1711" t="str">
        <f>INDEX(referencias!$Q$1:$Q$34,MATCH('Registro de Frecuencias TV'!G1711,referencias!$R$1:$R$34,0),1)</f>
        <v>Caracol TV S.A.</v>
      </c>
      <c r="J1711" t="s">
        <v>8338</v>
      </c>
      <c r="K1711">
        <v>31</v>
      </c>
      <c r="L1711" t="str">
        <f t="shared" si="58"/>
        <v>San Luis de GacenoBoyacaCaracol TV S.A.31</v>
      </c>
      <c r="M1711" t="str">
        <f t="shared" si="59"/>
        <v>San Luis de GacenoBoyacaCaracol TV S.A.</v>
      </c>
      <c r="N1711" t="s">
        <v>3270</v>
      </c>
    </row>
    <row r="1712" spans="1:14" x14ac:dyDescent="0.25">
      <c r="A1712">
        <v>15673</v>
      </c>
      <c r="B1712" t="s">
        <v>608</v>
      </c>
      <c r="C1712" t="s">
        <v>717</v>
      </c>
      <c r="E1712">
        <v>10</v>
      </c>
      <c r="F1712" t="s">
        <v>8337</v>
      </c>
      <c r="G1712" t="s">
        <v>420</v>
      </c>
      <c r="H1712" t="str">
        <f>INDEX(referencias!$Q$1:$Q$34,MATCH('Registro de Frecuencias TV'!G1712,referencias!$R$1:$R$34,0),1)</f>
        <v>Canal Uno</v>
      </c>
      <c r="I1712" t="s">
        <v>312</v>
      </c>
      <c r="J1712" t="s">
        <v>8338</v>
      </c>
      <c r="K1712">
        <v>10</v>
      </c>
      <c r="L1712" t="str">
        <f t="shared" si="58"/>
        <v>San MateoBoyacaCanal Uno10</v>
      </c>
      <c r="M1712" t="str">
        <f t="shared" si="59"/>
        <v>San MateoBoyacaCanal Uno</v>
      </c>
      <c r="N1712" t="s">
        <v>3271</v>
      </c>
    </row>
    <row r="1713" spans="1:14" x14ac:dyDescent="0.25">
      <c r="A1713">
        <v>15673</v>
      </c>
      <c r="B1713" t="s">
        <v>608</v>
      </c>
      <c r="C1713" t="s">
        <v>717</v>
      </c>
      <c r="E1713">
        <v>12</v>
      </c>
      <c r="F1713" t="s">
        <v>8337</v>
      </c>
      <c r="G1713" t="s">
        <v>703</v>
      </c>
      <c r="H1713" t="str">
        <f>INDEX(referencias!$Q$1:$Q$34,MATCH('Registro de Frecuencias TV'!G1713,referencias!$R$1:$R$34,0),1)</f>
        <v>C.Institucional</v>
      </c>
      <c r="I1713" t="s">
        <v>312</v>
      </c>
      <c r="J1713" t="s">
        <v>8338</v>
      </c>
      <c r="K1713">
        <v>12</v>
      </c>
      <c r="L1713" t="str">
        <f t="shared" si="58"/>
        <v>San MateoBoyacaC.Institucional12</v>
      </c>
      <c r="M1713" t="str">
        <f t="shared" si="59"/>
        <v>San MateoBoyacaC.Institucional</v>
      </c>
      <c r="N1713" t="s">
        <v>3272</v>
      </c>
    </row>
    <row r="1714" spans="1:14" x14ac:dyDescent="0.25">
      <c r="A1714">
        <v>15673</v>
      </c>
      <c r="B1714" t="s">
        <v>608</v>
      </c>
      <c r="C1714" t="s">
        <v>717</v>
      </c>
      <c r="E1714">
        <v>8</v>
      </c>
      <c r="F1714" t="s">
        <v>8337</v>
      </c>
      <c r="G1714" t="s">
        <v>188</v>
      </c>
      <c r="H1714" t="str">
        <f>INDEX(referencias!$Q$1:$Q$34,MATCH('Registro de Frecuencias TV'!G1714,referencias!$R$1:$R$34,0),1)</f>
        <v>Señal Colombia</v>
      </c>
      <c r="I1714" t="s">
        <v>312</v>
      </c>
      <c r="J1714" t="s">
        <v>8338</v>
      </c>
      <c r="K1714">
        <v>8</v>
      </c>
      <c r="L1714" t="str">
        <f t="shared" si="58"/>
        <v>San MateoBoyacaSeñal Colombia8</v>
      </c>
      <c r="M1714" t="str">
        <f t="shared" si="59"/>
        <v>San MateoBoyacaSeñal Colombia</v>
      </c>
      <c r="N1714" t="s">
        <v>3273</v>
      </c>
    </row>
    <row r="1715" spans="1:14" x14ac:dyDescent="0.25">
      <c r="A1715">
        <v>15673</v>
      </c>
      <c r="B1715" t="s">
        <v>608</v>
      </c>
      <c r="C1715" t="s">
        <v>717</v>
      </c>
      <c r="F1715" t="s">
        <v>8339</v>
      </c>
      <c r="G1715" t="s">
        <v>623</v>
      </c>
      <c r="H1715" t="str">
        <f>INDEX(referencias!$Q$1:$Q$34,MATCH('Registro de Frecuencias TV'!G1715,referencias!$R$1:$R$34,0),1)</f>
        <v>Teveandina</v>
      </c>
      <c r="J1715" t="s">
        <v>8338</v>
      </c>
      <c r="K1715">
        <v>6</v>
      </c>
      <c r="L1715" t="str">
        <f t="shared" si="58"/>
        <v>San MateoBoyacaTeveandina6</v>
      </c>
      <c r="M1715" t="str">
        <f t="shared" si="59"/>
        <v>San MateoBoyacaTeveandina</v>
      </c>
      <c r="N1715" t="s">
        <v>3274</v>
      </c>
    </row>
    <row r="1716" spans="1:14" x14ac:dyDescent="0.25">
      <c r="A1716">
        <v>15673</v>
      </c>
      <c r="B1716" t="s">
        <v>608</v>
      </c>
      <c r="C1716" t="s">
        <v>717</v>
      </c>
      <c r="F1716" t="s">
        <v>8341</v>
      </c>
      <c r="G1716" t="s">
        <v>750</v>
      </c>
      <c r="H1716" t="str">
        <f>INDEX(referencias!$Q$1:$Q$34,MATCH('Registro de Frecuencias TV'!G1716,referencias!$R$1:$R$34,0),1)</f>
        <v>RCN TV S.A.</v>
      </c>
      <c r="J1716" t="s">
        <v>8338</v>
      </c>
      <c r="K1716">
        <v>4</v>
      </c>
      <c r="L1716" t="str">
        <f t="shared" si="58"/>
        <v>San MateoBoyacaRCN TV S.A.4</v>
      </c>
      <c r="M1716" t="str">
        <f t="shared" si="59"/>
        <v>San MateoBoyacaRCN TV S.A.</v>
      </c>
      <c r="N1716" t="s">
        <v>3275</v>
      </c>
    </row>
    <row r="1717" spans="1:14" x14ac:dyDescent="0.25">
      <c r="A1717">
        <v>15673</v>
      </c>
      <c r="B1717" t="s">
        <v>608</v>
      </c>
      <c r="C1717" t="s">
        <v>717</v>
      </c>
      <c r="F1717" t="s">
        <v>8341</v>
      </c>
      <c r="G1717" t="s">
        <v>723</v>
      </c>
      <c r="H1717" t="str">
        <f>INDEX(referencias!$Q$1:$Q$34,MATCH('Registro de Frecuencias TV'!G1717,referencias!$R$1:$R$34,0),1)</f>
        <v>Caracol TV S.A.</v>
      </c>
      <c r="J1717" t="s">
        <v>8338</v>
      </c>
      <c r="K1717">
        <v>21</v>
      </c>
      <c r="L1717" t="str">
        <f t="shared" si="58"/>
        <v>San MateoBoyacaCaracol TV S.A.21</v>
      </c>
      <c r="M1717" t="str">
        <f t="shared" si="59"/>
        <v>San MateoBoyacaCaracol TV S.A.</v>
      </c>
      <c r="N1717" t="s">
        <v>3276</v>
      </c>
    </row>
    <row r="1718" spans="1:14" x14ac:dyDescent="0.25">
      <c r="A1718">
        <v>15676</v>
      </c>
      <c r="B1718" t="s">
        <v>2303</v>
      </c>
      <c r="C1718" t="s">
        <v>717</v>
      </c>
      <c r="E1718">
        <v>12</v>
      </c>
      <c r="F1718" t="s">
        <v>8337</v>
      </c>
      <c r="G1718" t="s">
        <v>420</v>
      </c>
      <c r="H1718" t="str">
        <f>INDEX(referencias!$Q$1:$Q$34,MATCH('Registro de Frecuencias TV'!G1718,referencias!$R$1:$R$34,0),1)</f>
        <v>Canal Uno</v>
      </c>
      <c r="I1718" t="s">
        <v>352</v>
      </c>
      <c r="J1718" t="s">
        <v>8338</v>
      </c>
      <c r="K1718">
        <v>12</v>
      </c>
      <c r="L1718" t="str">
        <f t="shared" si="58"/>
        <v>San Miguel de SemaBoyacaCanal Uno12</v>
      </c>
      <c r="M1718" t="str">
        <f t="shared" si="59"/>
        <v>San Miguel de SemaBoyacaCanal Uno</v>
      </c>
      <c r="N1718" t="s">
        <v>3277</v>
      </c>
    </row>
    <row r="1719" spans="1:14" x14ac:dyDescent="0.25">
      <c r="A1719">
        <v>15676</v>
      </c>
      <c r="B1719" t="s">
        <v>2303</v>
      </c>
      <c r="C1719" t="s">
        <v>717</v>
      </c>
      <c r="E1719">
        <v>10</v>
      </c>
      <c r="F1719" t="s">
        <v>8337</v>
      </c>
      <c r="G1719" t="s">
        <v>703</v>
      </c>
      <c r="H1719" t="str">
        <f>INDEX(referencias!$Q$1:$Q$34,MATCH('Registro de Frecuencias TV'!G1719,referencias!$R$1:$R$34,0),1)</f>
        <v>C.Institucional</v>
      </c>
      <c r="I1719" t="s">
        <v>352</v>
      </c>
      <c r="J1719" t="s">
        <v>8338</v>
      </c>
      <c r="K1719">
        <v>10</v>
      </c>
      <c r="L1719" t="str">
        <f t="shared" si="58"/>
        <v>San Miguel de SemaBoyacaC.Institucional10</v>
      </c>
      <c r="M1719" t="str">
        <f t="shared" si="59"/>
        <v>San Miguel de SemaBoyacaC.Institucional</v>
      </c>
      <c r="N1719" t="s">
        <v>3278</v>
      </c>
    </row>
    <row r="1720" spans="1:14" x14ac:dyDescent="0.25">
      <c r="A1720">
        <v>15676</v>
      </c>
      <c r="B1720" t="s">
        <v>2303</v>
      </c>
      <c r="C1720" t="s">
        <v>717</v>
      </c>
      <c r="E1720">
        <v>23</v>
      </c>
      <c r="F1720" t="s">
        <v>8337</v>
      </c>
      <c r="G1720" t="s">
        <v>188</v>
      </c>
      <c r="H1720" t="str">
        <f>INDEX(referencias!$Q$1:$Q$34,MATCH('Registro de Frecuencias TV'!G1720,referencias!$R$1:$R$34,0),1)</f>
        <v>Señal Colombia</v>
      </c>
      <c r="I1720" t="s">
        <v>352</v>
      </c>
      <c r="J1720" t="s">
        <v>8338</v>
      </c>
      <c r="K1720">
        <v>23</v>
      </c>
      <c r="L1720" t="str">
        <f t="shared" si="58"/>
        <v>San Miguel de SemaBoyacaSeñal Colombia23</v>
      </c>
      <c r="M1720" t="str">
        <f t="shared" si="59"/>
        <v>San Miguel de SemaBoyacaSeñal Colombia</v>
      </c>
      <c r="N1720" t="s">
        <v>3279</v>
      </c>
    </row>
    <row r="1721" spans="1:14" x14ac:dyDescent="0.25">
      <c r="A1721">
        <v>15676</v>
      </c>
      <c r="B1721" t="s">
        <v>2303</v>
      </c>
      <c r="C1721" t="s">
        <v>717</v>
      </c>
      <c r="F1721" t="s">
        <v>8339</v>
      </c>
      <c r="G1721" t="s">
        <v>623</v>
      </c>
      <c r="H1721" t="str">
        <f>INDEX(referencias!$Q$1:$Q$34,MATCH('Registro de Frecuencias TV'!G1721,referencias!$R$1:$R$34,0),1)</f>
        <v>Teveandina</v>
      </c>
      <c r="J1721" t="s">
        <v>8338</v>
      </c>
      <c r="K1721">
        <v>6</v>
      </c>
      <c r="L1721" t="str">
        <f t="shared" si="58"/>
        <v>San Miguel de SemaBoyacaTeveandina6</v>
      </c>
      <c r="M1721" t="str">
        <f t="shared" si="59"/>
        <v>San Miguel de SemaBoyacaTeveandina</v>
      </c>
      <c r="N1721" t="s">
        <v>3280</v>
      </c>
    </row>
    <row r="1722" spans="1:14" x14ac:dyDescent="0.25">
      <c r="A1722">
        <v>15676</v>
      </c>
      <c r="B1722" t="s">
        <v>2303</v>
      </c>
      <c r="C1722" t="s">
        <v>717</v>
      </c>
      <c r="E1722">
        <v>4</v>
      </c>
      <c r="F1722" t="s">
        <v>8341</v>
      </c>
      <c r="G1722" t="s">
        <v>750</v>
      </c>
      <c r="H1722" t="str">
        <f>INDEX(referencias!$Q$1:$Q$34,MATCH('Registro de Frecuencias TV'!G1722,referencias!$R$1:$R$34,0),1)</f>
        <v>RCN TV S.A.</v>
      </c>
      <c r="I1722" t="s">
        <v>352</v>
      </c>
      <c r="J1722" t="s">
        <v>8338</v>
      </c>
      <c r="K1722">
        <v>4</v>
      </c>
      <c r="L1722" t="str">
        <f t="shared" si="58"/>
        <v>San Miguel de SemaBoyacaRCN TV S.A.4</v>
      </c>
      <c r="M1722" t="str">
        <f t="shared" si="59"/>
        <v>San Miguel de SemaBoyacaRCN TV S.A.</v>
      </c>
      <c r="N1722" t="s">
        <v>3281</v>
      </c>
    </row>
    <row r="1723" spans="1:14" x14ac:dyDescent="0.25">
      <c r="A1723">
        <v>15676</v>
      </c>
      <c r="B1723" t="s">
        <v>2303</v>
      </c>
      <c r="C1723" t="s">
        <v>717</v>
      </c>
      <c r="E1723">
        <v>8</v>
      </c>
      <c r="F1723" t="s">
        <v>8341</v>
      </c>
      <c r="G1723" t="s">
        <v>723</v>
      </c>
      <c r="H1723" t="str">
        <f>INDEX(referencias!$Q$1:$Q$34,MATCH('Registro de Frecuencias TV'!G1723,referencias!$R$1:$R$34,0),1)</f>
        <v>Caracol TV S.A.</v>
      </c>
      <c r="I1723" t="s">
        <v>352</v>
      </c>
      <c r="J1723" t="s">
        <v>8338</v>
      </c>
      <c r="K1723">
        <v>8</v>
      </c>
      <c r="L1723" t="str">
        <f t="shared" si="58"/>
        <v>San Miguel de SemaBoyacaCaracol TV S.A.8</v>
      </c>
      <c r="M1723" t="str">
        <f t="shared" si="59"/>
        <v>San Miguel de SemaBoyacaCaracol TV S.A.</v>
      </c>
      <c r="N1723" t="s">
        <v>3282</v>
      </c>
    </row>
    <row r="1724" spans="1:14" x14ac:dyDescent="0.25">
      <c r="A1724">
        <v>15681</v>
      </c>
      <c r="B1724" t="s">
        <v>2309</v>
      </c>
      <c r="C1724" t="s">
        <v>717</v>
      </c>
      <c r="F1724" t="s">
        <v>8337</v>
      </c>
      <c r="G1724" t="s">
        <v>420</v>
      </c>
      <c r="H1724" t="str">
        <f>INDEX(referencias!$Q$1:$Q$34,MATCH('Registro de Frecuencias TV'!G1724,referencias!$R$1:$R$34,0),1)</f>
        <v>Canal Uno</v>
      </c>
      <c r="J1724" t="s">
        <v>8338</v>
      </c>
      <c r="K1724">
        <v>45</v>
      </c>
      <c r="L1724" t="str">
        <f t="shared" si="58"/>
        <v>San Pablo de BorburBoyacaCanal Uno45</v>
      </c>
      <c r="M1724" t="str">
        <f t="shared" si="59"/>
        <v>San Pablo de BorburBoyacaCanal Uno</v>
      </c>
      <c r="N1724" t="s">
        <v>3283</v>
      </c>
    </row>
    <row r="1725" spans="1:14" x14ac:dyDescent="0.25">
      <c r="A1725">
        <v>15681</v>
      </c>
      <c r="B1725" t="s">
        <v>2309</v>
      </c>
      <c r="C1725" t="s">
        <v>717</v>
      </c>
      <c r="F1725" t="s">
        <v>8337</v>
      </c>
      <c r="G1725" t="s">
        <v>703</v>
      </c>
      <c r="H1725" t="str">
        <f>INDEX(referencias!$Q$1:$Q$34,MATCH('Registro de Frecuencias TV'!G1725,referencias!$R$1:$R$34,0),1)</f>
        <v>C.Institucional</v>
      </c>
      <c r="J1725" t="s">
        <v>8338</v>
      </c>
      <c r="K1725">
        <v>47</v>
      </c>
      <c r="L1725" t="str">
        <f t="shared" si="58"/>
        <v>San Pablo de BorburBoyacaC.Institucional47</v>
      </c>
      <c r="M1725" t="str">
        <f t="shared" si="59"/>
        <v>San Pablo de BorburBoyacaC.Institucional</v>
      </c>
      <c r="N1725" t="s">
        <v>3284</v>
      </c>
    </row>
    <row r="1726" spans="1:14" x14ac:dyDescent="0.25">
      <c r="A1726">
        <v>15681</v>
      </c>
      <c r="B1726" t="s">
        <v>2309</v>
      </c>
      <c r="C1726" t="s">
        <v>717</v>
      </c>
      <c r="F1726" t="s">
        <v>8337</v>
      </c>
      <c r="G1726" t="s">
        <v>188</v>
      </c>
      <c r="H1726" t="str">
        <f>INDEX(referencias!$Q$1:$Q$34,MATCH('Registro de Frecuencias TV'!G1726,referencias!$R$1:$R$34,0),1)</f>
        <v>Señal Colombia</v>
      </c>
      <c r="J1726" t="s">
        <v>8338</v>
      </c>
      <c r="K1726">
        <v>49</v>
      </c>
      <c r="L1726" t="str">
        <f t="shared" si="58"/>
        <v>San Pablo de BorburBoyacaSeñal Colombia49</v>
      </c>
      <c r="M1726" t="str">
        <f t="shared" si="59"/>
        <v>San Pablo de BorburBoyacaSeñal Colombia</v>
      </c>
      <c r="N1726" t="s">
        <v>3285</v>
      </c>
    </row>
    <row r="1727" spans="1:14" x14ac:dyDescent="0.25">
      <c r="A1727">
        <v>15681</v>
      </c>
      <c r="B1727" t="s">
        <v>2309</v>
      </c>
      <c r="C1727" t="s">
        <v>717</v>
      </c>
      <c r="E1727">
        <v>6</v>
      </c>
      <c r="F1727" t="s">
        <v>8339</v>
      </c>
      <c r="G1727" t="s">
        <v>623</v>
      </c>
      <c r="H1727" t="str">
        <f>INDEX(referencias!$Q$1:$Q$34,MATCH('Registro de Frecuencias TV'!G1727,referencias!$R$1:$R$34,0),1)</f>
        <v>Teveandina</v>
      </c>
      <c r="I1727" t="s">
        <v>8440</v>
      </c>
      <c r="J1727" t="s">
        <v>8338</v>
      </c>
      <c r="K1727">
        <v>6</v>
      </c>
      <c r="L1727" t="str">
        <f t="shared" si="58"/>
        <v>San Pablo de BorburBoyacaTeveandina6</v>
      </c>
      <c r="M1727" t="str">
        <f t="shared" si="59"/>
        <v>San Pablo de BorburBoyacaTeveandina</v>
      </c>
      <c r="N1727" t="s">
        <v>3286</v>
      </c>
    </row>
    <row r="1728" spans="1:14" x14ac:dyDescent="0.25">
      <c r="A1728">
        <v>15681</v>
      </c>
      <c r="B1728" t="s">
        <v>2309</v>
      </c>
      <c r="C1728" t="s">
        <v>717</v>
      </c>
      <c r="E1728">
        <v>4</v>
      </c>
      <c r="F1728" t="s">
        <v>8341</v>
      </c>
      <c r="G1728" t="s">
        <v>750</v>
      </c>
      <c r="H1728" t="str">
        <f>INDEX(referencias!$Q$1:$Q$34,MATCH('Registro de Frecuencias TV'!G1728,referencias!$R$1:$R$34,0),1)</f>
        <v>RCN TV S.A.</v>
      </c>
      <c r="I1728" t="s">
        <v>352</v>
      </c>
      <c r="J1728" t="s">
        <v>8338</v>
      </c>
      <c r="K1728">
        <v>4</v>
      </c>
      <c r="L1728" t="str">
        <f t="shared" si="58"/>
        <v>San Pablo de BorburBoyacaRCN TV S.A.4</v>
      </c>
      <c r="M1728" t="str">
        <f t="shared" si="59"/>
        <v>San Pablo de BorburBoyacaRCN TV S.A.</v>
      </c>
      <c r="N1728" t="s">
        <v>3287</v>
      </c>
    </row>
    <row r="1729" spans="1:14" x14ac:dyDescent="0.25">
      <c r="A1729">
        <v>15681</v>
      </c>
      <c r="B1729" t="s">
        <v>2309</v>
      </c>
      <c r="C1729" t="s">
        <v>717</v>
      </c>
      <c r="E1729">
        <v>8</v>
      </c>
      <c r="F1729" t="s">
        <v>8341</v>
      </c>
      <c r="G1729" t="s">
        <v>723</v>
      </c>
      <c r="H1729" t="str">
        <f>INDEX(referencias!$Q$1:$Q$34,MATCH('Registro de Frecuencias TV'!G1729,referencias!$R$1:$R$34,0),1)</f>
        <v>Caracol TV S.A.</v>
      </c>
      <c r="I1729" t="s">
        <v>352</v>
      </c>
      <c r="J1729" t="s">
        <v>8338</v>
      </c>
      <c r="K1729">
        <v>8</v>
      </c>
      <c r="L1729" t="str">
        <f t="shared" si="58"/>
        <v>San Pablo de BorburBoyacaCaracol TV S.A.8</v>
      </c>
      <c r="M1729" t="str">
        <f t="shared" si="59"/>
        <v>San Pablo de BorburBoyacaCaracol TV S.A.</v>
      </c>
      <c r="N1729" t="s">
        <v>3288</v>
      </c>
    </row>
    <row r="1730" spans="1:14" x14ac:dyDescent="0.25">
      <c r="A1730">
        <v>15686</v>
      </c>
      <c r="B1730" t="s">
        <v>2371</v>
      </c>
      <c r="C1730" t="s">
        <v>717</v>
      </c>
      <c r="E1730">
        <v>12</v>
      </c>
      <c r="F1730" t="s">
        <v>8337</v>
      </c>
      <c r="G1730" t="s">
        <v>420</v>
      </c>
      <c r="H1730" t="str">
        <f>INDEX(referencias!$Q$1:$Q$34,MATCH('Registro de Frecuencias TV'!G1730,referencias!$R$1:$R$34,0),1)</f>
        <v>Canal Uno</v>
      </c>
      <c r="I1730" t="s">
        <v>352</v>
      </c>
      <c r="J1730" t="s">
        <v>8338</v>
      </c>
      <c r="K1730">
        <v>12</v>
      </c>
      <c r="L1730" t="str">
        <f t="shared" si="58"/>
        <v>SantanaBoyacaCanal Uno12</v>
      </c>
      <c r="M1730" t="str">
        <f t="shared" si="59"/>
        <v>SantanaBoyacaCanal Uno</v>
      </c>
      <c r="N1730" t="s">
        <v>3289</v>
      </c>
    </row>
    <row r="1731" spans="1:14" x14ac:dyDescent="0.25">
      <c r="A1731">
        <v>15686</v>
      </c>
      <c r="B1731" t="s">
        <v>2371</v>
      </c>
      <c r="C1731" t="s">
        <v>717</v>
      </c>
      <c r="E1731">
        <v>10</v>
      </c>
      <c r="F1731" t="s">
        <v>8337</v>
      </c>
      <c r="G1731" t="s">
        <v>703</v>
      </c>
      <c r="H1731" t="str">
        <f>INDEX(referencias!$Q$1:$Q$34,MATCH('Registro de Frecuencias TV'!G1731,referencias!$R$1:$R$34,0),1)</f>
        <v>C.Institucional</v>
      </c>
      <c r="I1731" t="s">
        <v>352</v>
      </c>
      <c r="J1731" t="s">
        <v>8338</v>
      </c>
      <c r="K1731">
        <v>10</v>
      </c>
      <c r="L1731" t="str">
        <f t="shared" ref="L1731:L1794" si="60">_xlfn.CONCAT(TRIM(B1731),TRIM(C1731),TRIM(H1731),TRIM(K1731))</f>
        <v>SantanaBoyacaC.Institucional10</v>
      </c>
      <c r="M1731" t="str">
        <f t="shared" ref="M1731:M1794" si="61">_xlfn.CONCAT(TRIM(B1731),TRIM(C1731),TRIM(H1731))</f>
        <v>SantanaBoyacaC.Institucional</v>
      </c>
      <c r="N1731" t="s">
        <v>3290</v>
      </c>
    </row>
    <row r="1732" spans="1:14" x14ac:dyDescent="0.25">
      <c r="A1732">
        <v>15686</v>
      </c>
      <c r="B1732" t="s">
        <v>2371</v>
      </c>
      <c r="C1732" t="s">
        <v>717</v>
      </c>
      <c r="E1732">
        <v>23</v>
      </c>
      <c r="F1732" t="s">
        <v>8337</v>
      </c>
      <c r="G1732" t="s">
        <v>188</v>
      </c>
      <c r="H1732" t="str">
        <f>INDEX(referencias!$Q$1:$Q$34,MATCH('Registro de Frecuencias TV'!G1732,referencias!$R$1:$R$34,0),1)</f>
        <v>Señal Colombia</v>
      </c>
      <c r="I1732" t="s">
        <v>352</v>
      </c>
      <c r="J1732" t="s">
        <v>8338</v>
      </c>
      <c r="K1732">
        <v>23</v>
      </c>
      <c r="L1732" t="str">
        <f t="shared" si="60"/>
        <v>SantanaBoyacaSeñal Colombia23</v>
      </c>
      <c r="M1732" t="str">
        <f t="shared" si="61"/>
        <v>SantanaBoyacaSeñal Colombia</v>
      </c>
      <c r="N1732" t="s">
        <v>3291</v>
      </c>
    </row>
    <row r="1733" spans="1:14" x14ac:dyDescent="0.25">
      <c r="A1733">
        <v>15686</v>
      </c>
      <c r="B1733" t="s">
        <v>2371</v>
      </c>
      <c r="C1733" t="s">
        <v>717</v>
      </c>
      <c r="E1733">
        <v>13</v>
      </c>
      <c r="F1733" t="s">
        <v>8339</v>
      </c>
      <c r="G1733" t="s">
        <v>623</v>
      </c>
      <c r="H1733" t="str">
        <f>INDEX(referencias!$Q$1:$Q$34,MATCH('Registro de Frecuencias TV'!G1733,referencias!$R$1:$R$34,0),1)</f>
        <v>Teveandina</v>
      </c>
      <c r="I1733" t="s">
        <v>8437</v>
      </c>
      <c r="J1733" t="s">
        <v>8338</v>
      </c>
      <c r="K1733">
        <v>6</v>
      </c>
      <c r="L1733" t="str">
        <f t="shared" si="60"/>
        <v>SantanaBoyacaTeveandina6</v>
      </c>
      <c r="M1733" t="str">
        <f t="shared" si="61"/>
        <v>SantanaBoyacaTeveandina</v>
      </c>
      <c r="N1733" t="s">
        <v>3292</v>
      </c>
    </row>
    <row r="1734" spans="1:14" x14ac:dyDescent="0.25">
      <c r="A1734">
        <v>15686</v>
      </c>
      <c r="B1734" t="s">
        <v>2371</v>
      </c>
      <c r="C1734" t="s">
        <v>717</v>
      </c>
      <c r="E1734">
        <v>4</v>
      </c>
      <c r="F1734" t="s">
        <v>8341</v>
      </c>
      <c r="G1734" t="s">
        <v>750</v>
      </c>
      <c r="H1734" t="str">
        <f>INDEX(referencias!$Q$1:$Q$34,MATCH('Registro de Frecuencias TV'!G1734,referencias!$R$1:$R$34,0),1)</f>
        <v>RCN TV S.A.</v>
      </c>
      <c r="I1734" t="s">
        <v>352</v>
      </c>
      <c r="J1734" t="s">
        <v>8338</v>
      </c>
      <c r="K1734">
        <v>4</v>
      </c>
      <c r="L1734" t="str">
        <f t="shared" si="60"/>
        <v>SantanaBoyacaRCN TV S.A.4</v>
      </c>
      <c r="M1734" t="str">
        <f t="shared" si="61"/>
        <v>SantanaBoyacaRCN TV S.A.</v>
      </c>
      <c r="N1734" t="s">
        <v>3293</v>
      </c>
    </row>
    <row r="1735" spans="1:14" x14ac:dyDescent="0.25">
      <c r="A1735">
        <v>15686</v>
      </c>
      <c r="B1735" t="s">
        <v>2371</v>
      </c>
      <c r="C1735" t="s">
        <v>717</v>
      </c>
      <c r="E1735">
        <v>8</v>
      </c>
      <c r="F1735" t="s">
        <v>8341</v>
      </c>
      <c r="G1735" t="s">
        <v>723</v>
      </c>
      <c r="H1735" t="str">
        <f>INDEX(referencias!$Q$1:$Q$34,MATCH('Registro de Frecuencias TV'!G1735,referencias!$R$1:$R$34,0),1)</f>
        <v>Caracol TV S.A.</v>
      </c>
      <c r="I1735" t="s">
        <v>352</v>
      </c>
      <c r="J1735" t="s">
        <v>8338</v>
      </c>
      <c r="K1735">
        <v>8</v>
      </c>
      <c r="L1735" t="str">
        <f t="shared" si="60"/>
        <v>SantanaBoyacaCaracol TV S.A.8</v>
      </c>
      <c r="M1735" t="str">
        <f t="shared" si="61"/>
        <v>SantanaBoyacaCaracol TV S.A.</v>
      </c>
      <c r="N1735" t="s">
        <v>3294</v>
      </c>
    </row>
    <row r="1736" spans="1:14" x14ac:dyDescent="0.25">
      <c r="A1736">
        <v>15690</v>
      </c>
      <c r="B1736" t="s">
        <v>2348</v>
      </c>
      <c r="C1736" t="s">
        <v>717</v>
      </c>
      <c r="E1736">
        <v>23</v>
      </c>
      <c r="F1736" t="s">
        <v>8337</v>
      </c>
      <c r="G1736" t="s">
        <v>420</v>
      </c>
      <c r="H1736" t="str">
        <f>INDEX(referencias!$Q$1:$Q$34,MATCH('Registro de Frecuencias TV'!G1736,referencias!$R$1:$R$34,0),1)</f>
        <v>Canal Uno</v>
      </c>
      <c r="I1736" t="s">
        <v>377</v>
      </c>
      <c r="J1736" t="s">
        <v>8338</v>
      </c>
      <c r="K1736">
        <v>23</v>
      </c>
      <c r="L1736" t="str">
        <f t="shared" si="60"/>
        <v>Santa MaríaBoyacaCanal Uno23</v>
      </c>
      <c r="M1736" t="str">
        <f t="shared" si="61"/>
        <v>Santa MaríaBoyacaCanal Uno</v>
      </c>
      <c r="N1736" t="s">
        <v>3295</v>
      </c>
    </row>
    <row r="1737" spans="1:14" x14ac:dyDescent="0.25">
      <c r="A1737">
        <v>15690</v>
      </c>
      <c r="B1737" t="s">
        <v>2348</v>
      </c>
      <c r="C1737" t="s">
        <v>717</v>
      </c>
      <c r="E1737">
        <v>25</v>
      </c>
      <c r="F1737" t="s">
        <v>8337</v>
      </c>
      <c r="G1737" t="s">
        <v>703</v>
      </c>
      <c r="H1737" t="str">
        <f>INDEX(referencias!$Q$1:$Q$34,MATCH('Registro de Frecuencias TV'!G1737,referencias!$R$1:$R$34,0),1)</f>
        <v>C.Institucional</v>
      </c>
      <c r="I1737" t="s">
        <v>377</v>
      </c>
      <c r="J1737" t="s">
        <v>8338</v>
      </c>
      <c r="K1737">
        <v>25</v>
      </c>
      <c r="L1737" t="str">
        <f t="shared" si="60"/>
        <v>Santa MaríaBoyacaC.Institucional25</v>
      </c>
      <c r="M1737" t="str">
        <f t="shared" si="61"/>
        <v>Santa MaríaBoyacaC.Institucional</v>
      </c>
      <c r="N1737" t="s">
        <v>3296</v>
      </c>
    </row>
    <row r="1738" spans="1:14" x14ac:dyDescent="0.25">
      <c r="A1738">
        <v>15690</v>
      </c>
      <c r="B1738" t="s">
        <v>2348</v>
      </c>
      <c r="C1738" t="s">
        <v>717</v>
      </c>
      <c r="E1738">
        <v>27</v>
      </c>
      <c r="F1738" t="s">
        <v>8337</v>
      </c>
      <c r="G1738" t="s">
        <v>188</v>
      </c>
      <c r="H1738" t="str">
        <f>INDEX(referencias!$Q$1:$Q$34,MATCH('Registro de Frecuencias TV'!G1738,referencias!$R$1:$R$34,0),1)</f>
        <v>Señal Colombia</v>
      </c>
      <c r="I1738" t="s">
        <v>377</v>
      </c>
      <c r="J1738" t="s">
        <v>8338</v>
      </c>
      <c r="K1738">
        <v>27</v>
      </c>
      <c r="L1738" t="str">
        <f t="shared" si="60"/>
        <v>Santa MaríaBoyacaSeñal Colombia27</v>
      </c>
      <c r="M1738" t="str">
        <f t="shared" si="61"/>
        <v>Santa MaríaBoyacaSeñal Colombia</v>
      </c>
      <c r="N1738" t="s">
        <v>3297</v>
      </c>
    </row>
    <row r="1739" spans="1:14" x14ac:dyDescent="0.25">
      <c r="A1739">
        <v>15690</v>
      </c>
      <c r="B1739" t="s">
        <v>2348</v>
      </c>
      <c r="C1739" t="s">
        <v>717</v>
      </c>
      <c r="F1739" t="s">
        <v>8339</v>
      </c>
      <c r="G1739" t="s">
        <v>623</v>
      </c>
      <c r="H1739" t="str">
        <f>INDEX(referencias!$Q$1:$Q$34,MATCH('Registro de Frecuencias TV'!G1739,referencias!$R$1:$R$34,0),1)</f>
        <v>Teveandina</v>
      </c>
      <c r="J1739" t="s">
        <v>8338</v>
      </c>
      <c r="K1739">
        <v>28</v>
      </c>
      <c r="L1739" t="str">
        <f t="shared" si="60"/>
        <v>Santa MaríaBoyacaTeveandina28</v>
      </c>
      <c r="M1739" t="str">
        <f t="shared" si="61"/>
        <v>Santa MaríaBoyacaTeveandina</v>
      </c>
      <c r="N1739" t="s">
        <v>3298</v>
      </c>
    </row>
    <row r="1740" spans="1:14" x14ac:dyDescent="0.25">
      <c r="A1740">
        <v>15690</v>
      </c>
      <c r="B1740" t="s">
        <v>2348</v>
      </c>
      <c r="C1740" t="s">
        <v>717</v>
      </c>
      <c r="F1740" t="s">
        <v>8341</v>
      </c>
      <c r="G1740" t="s">
        <v>750</v>
      </c>
      <c r="H1740" t="str">
        <f>INDEX(referencias!$Q$1:$Q$34,MATCH('Registro de Frecuencias TV'!G1740,referencias!$R$1:$R$34,0),1)</f>
        <v>RCN TV S.A.</v>
      </c>
      <c r="J1740" t="s">
        <v>8338</v>
      </c>
      <c r="K1740">
        <v>30</v>
      </c>
      <c r="L1740" t="str">
        <f t="shared" si="60"/>
        <v>Santa MaríaBoyacaRCN TV S.A.30</v>
      </c>
      <c r="M1740" t="str">
        <f t="shared" si="61"/>
        <v>Santa MaríaBoyacaRCN TV S.A.</v>
      </c>
      <c r="N1740" t="s">
        <v>3299</v>
      </c>
    </row>
    <row r="1741" spans="1:14" x14ac:dyDescent="0.25">
      <c r="A1741">
        <v>15690</v>
      </c>
      <c r="B1741" t="s">
        <v>2348</v>
      </c>
      <c r="C1741" t="s">
        <v>717</v>
      </c>
      <c r="F1741" t="s">
        <v>8341</v>
      </c>
      <c r="G1741" t="s">
        <v>723</v>
      </c>
      <c r="H1741" t="str">
        <f>INDEX(referencias!$Q$1:$Q$34,MATCH('Registro de Frecuencias TV'!G1741,referencias!$R$1:$R$34,0),1)</f>
        <v>Caracol TV S.A.</v>
      </c>
      <c r="J1741" t="s">
        <v>8338</v>
      </c>
      <c r="K1741">
        <v>32</v>
      </c>
      <c r="L1741" t="str">
        <f t="shared" si="60"/>
        <v>Santa MaríaBoyacaCaracol TV S.A.32</v>
      </c>
      <c r="M1741" t="str">
        <f t="shared" si="61"/>
        <v>Santa MaríaBoyacaCaracol TV S.A.</v>
      </c>
      <c r="N1741" t="s">
        <v>3300</v>
      </c>
    </row>
    <row r="1742" spans="1:14" x14ac:dyDescent="0.25">
      <c r="A1742">
        <v>15693</v>
      </c>
      <c r="B1742" t="s">
        <v>2359</v>
      </c>
      <c r="C1742" t="s">
        <v>717</v>
      </c>
      <c r="E1742">
        <v>11</v>
      </c>
      <c r="F1742" t="s">
        <v>8337</v>
      </c>
      <c r="G1742" t="s">
        <v>420</v>
      </c>
      <c r="H1742" t="str">
        <f>INDEX(referencias!$Q$1:$Q$34,MATCH('Registro de Frecuencias TV'!G1742,referencias!$R$1:$R$34,0),1)</f>
        <v>Canal Uno</v>
      </c>
      <c r="I1742" t="s">
        <v>8437</v>
      </c>
      <c r="J1742" t="s">
        <v>8338</v>
      </c>
      <c r="K1742">
        <v>11</v>
      </c>
      <c r="L1742" t="str">
        <f t="shared" si="60"/>
        <v>Santa Rosa de ViterboBoyacaCanal Uno11</v>
      </c>
      <c r="M1742" t="str">
        <f t="shared" si="61"/>
        <v>Santa Rosa de ViterboBoyacaCanal Uno</v>
      </c>
      <c r="N1742" t="s">
        <v>3301</v>
      </c>
    </row>
    <row r="1743" spans="1:14" x14ac:dyDescent="0.25">
      <c r="A1743">
        <v>15693</v>
      </c>
      <c r="B1743" t="s">
        <v>2359</v>
      </c>
      <c r="C1743" t="s">
        <v>717</v>
      </c>
      <c r="E1743">
        <v>9</v>
      </c>
      <c r="F1743" t="s">
        <v>8337</v>
      </c>
      <c r="G1743" t="s">
        <v>703</v>
      </c>
      <c r="H1743" t="str">
        <f>INDEX(referencias!$Q$1:$Q$34,MATCH('Registro de Frecuencias TV'!G1743,referencias!$R$1:$R$34,0),1)</f>
        <v>C.Institucional</v>
      </c>
      <c r="I1743" t="s">
        <v>8437</v>
      </c>
      <c r="J1743" t="s">
        <v>8338</v>
      </c>
      <c r="K1743">
        <v>9</v>
      </c>
      <c r="L1743" t="str">
        <f t="shared" si="60"/>
        <v>Santa Rosa de ViterboBoyacaC.Institucional9</v>
      </c>
      <c r="M1743" t="str">
        <f t="shared" si="61"/>
        <v>Santa Rosa de ViterboBoyacaC.Institucional</v>
      </c>
      <c r="N1743" t="s">
        <v>3302</v>
      </c>
    </row>
    <row r="1744" spans="1:14" x14ac:dyDescent="0.25">
      <c r="A1744">
        <v>15693</v>
      </c>
      <c r="B1744" t="s">
        <v>2359</v>
      </c>
      <c r="C1744" t="s">
        <v>717</v>
      </c>
      <c r="E1744">
        <v>30</v>
      </c>
      <c r="F1744" t="s">
        <v>8337</v>
      </c>
      <c r="G1744" t="s">
        <v>188</v>
      </c>
      <c r="H1744" t="str">
        <f>INDEX(referencias!$Q$1:$Q$34,MATCH('Registro de Frecuencias TV'!G1744,referencias!$R$1:$R$34,0),1)</f>
        <v>Señal Colombia</v>
      </c>
      <c r="I1744" t="s">
        <v>8437</v>
      </c>
      <c r="J1744" t="s">
        <v>8338</v>
      </c>
      <c r="K1744">
        <v>30</v>
      </c>
      <c r="L1744" t="str">
        <f t="shared" si="60"/>
        <v>Santa Rosa de ViterboBoyacaSeñal Colombia30</v>
      </c>
      <c r="M1744" t="str">
        <f t="shared" si="61"/>
        <v>Santa Rosa de ViterboBoyacaSeñal Colombia</v>
      </c>
      <c r="N1744" t="s">
        <v>3303</v>
      </c>
    </row>
    <row r="1745" spans="1:14" x14ac:dyDescent="0.25">
      <c r="A1745">
        <v>15693</v>
      </c>
      <c r="B1745" t="s">
        <v>2359</v>
      </c>
      <c r="C1745" t="s">
        <v>717</v>
      </c>
      <c r="E1745">
        <v>13</v>
      </c>
      <c r="F1745" t="s">
        <v>8339</v>
      </c>
      <c r="G1745" t="s">
        <v>623</v>
      </c>
      <c r="H1745" t="str">
        <f>INDEX(referencias!$Q$1:$Q$34,MATCH('Registro de Frecuencias TV'!G1745,referencias!$R$1:$R$34,0),1)</f>
        <v>Teveandina</v>
      </c>
      <c r="I1745" t="s">
        <v>8437</v>
      </c>
      <c r="J1745" t="s">
        <v>8338</v>
      </c>
      <c r="K1745">
        <v>13</v>
      </c>
      <c r="L1745" t="str">
        <f t="shared" si="60"/>
        <v>Santa Rosa de ViterboBoyacaTeveandina13</v>
      </c>
      <c r="M1745" t="str">
        <f t="shared" si="61"/>
        <v>Santa Rosa de ViterboBoyacaTeveandina</v>
      </c>
      <c r="N1745" t="s">
        <v>3304</v>
      </c>
    </row>
    <row r="1746" spans="1:14" x14ac:dyDescent="0.25">
      <c r="A1746">
        <v>15693</v>
      </c>
      <c r="B1746" t="s">
        <v>2359</v>
      </c>
      <c r="C1746" t="s">
        <v>717</v>
      </c>
      <c r="E1746">
        <v>7</v>
      </c>
      <c r="F1746" t="s">
        <v>8341</v>
      </c>
      <c r="G1746" t="s">
        <v>750</v>
      </c>
      <c r="H1746" t="str">
        <f>INDEX(referencias!$Q$1:$Q$34,MATCH('Registro de Frecuencias TV'!G1746,referencias!$R$1:$R$34,0),1)</f>
        <v>RCN TV S.A.</v>
      </c>
      <c r="I1746" t="s">
        <v>8438</v>
      </c>
      <c r="J1746" t="s">
        <v>8338</v>
      </c>
      <c r="K1746">
        <v>7</v>
      </c>
      <c r="L1746" t="str">
        <f t="shared" si="60"/>
        <v>Santa Rosa de ViterboBoyacaRCN TV S.A.7</v>
      </c>
      <c r="M1746" t="str">
        <f t="shared" si="61"/>
        <v>Santa Rosa de ViterboBoyacaRCN TV S.A.</v>
      </c>
      <c r="N1746" t="s">
        <v>3305</v>
      </c>
    </row>
    <row r="1747" spans="1:14" x14ac:dyDescent="0.25">
      <c r="A1747">
        <v>15693</v>
      </c>
      <c r="B1747" t="s">
        <v>2359</v>
      </c>
      <c r="C1747" t="s">
        <v>717</v>
      </c>
      <c r="E1747">
        <v>5</v>
      </c>
      <c r="F1747" t="s">
        <v>8341</v>
      </c>
      <c r="G1747" t="s">
        <v>723</v>
      </c>
      <c r="H1747" t="str">
        <f>INDEX(referencias!$Q$1:$Q$34,MATCH('Registro de Frecuencias TV'!G1747,referencias!$R$1:$R$34,0),1)</f>
        <v>Caracol TV S.A.</v>
      </c>
      <c r="I1747" t="s">
        <v>8438</v>
      </c>
      <c r="J1747" t="s">
        <v>8338</v>
      </c>
      <c r="K1747">
        <v>5</v>
      </c>
      <c r="L1747" t="str">
        <f t="shared" si="60"/>
        <v>Santa Rosa de ViterboBoyacaCaracol TV S.A.5</v>
      </c>
      <c r="M1747" t="str">
        <f t="shared" si="61"/>
        <v>Santa Rosa de ViterboBoyacaCaracol TV S.A.</v>
      </c>
      <c r="N1747" t="s">
        <v>3306</v>
      </c>
    </row>
    <row r="1748" spans="1:14" x14ac:dyDescent="0.25">
      <c r="A1748">
        <v>15696</v>
      </c>
      <c r="B1748" t="s">
        <v>2365</v>
      </c>
      <c r="C1748" t="s">
        <v>717</v>
      </c>
      <c r="E1748">
        <v>22</v>
      </c>
      <c r="F1748" t="s">
        <v>8337</v>
      </c>
      <c r="G1748" t="s">
        <v>420</v>
      </c>
      <c r="H1748" t="str">
        <f>INDEX(referencias!$Q$1:$Q$34,MATCH('Registro de Frecuencias TV'!G1748,referencias!$R$1:$R$34,0),1)</f>
        <v>Canal Uno</v>
      </c>
      <c r="I1748" t="s">
        <v>2659</v>
      </c>
      <c r="J1748" t="s">
        <v>8338</v>
      </c>
      <c r="K1748">
        <v>21</v>
      </c>
      <c r="L1748" t="str">
        <f t="shared" si="60"/>
        <v>Santa SofíaBoyacaCanal Uno21</v>
      </c>
      <c r="M1748" t="str">
        <f t="shared" si="61"/>
        <v>Santa SofíaBoyacaCanal Uno</v>
      </c>
      <c r="N1748" t="s">
        <v>3307</v>
      </c>
    </row>
    <row r="1749" spans="1:14" x14ac:dyDescent="0.25">
      <c r="A1749">
        <v>15696</v>
      </c>
      <c r="B1749" t="s">
        <v>2365</v>
      </c>
      <c r="C1749" t="s">
        <v>717</v>
      </c>
      <c r="E1749">
        <v>24</v>
      </c>
      <c r="F1749" t="s">
        <v>8337</v>
      </c>
      <c r="G1749" t="s">
        <v>703</v>
      </c>
      <c r="H1749" t="str">
        <f>INDEX(referencias!$Q$1:$Q$34,MATCH('Registro de Frecuencias TV'!G1749,referencias!$R$1:$R$34,0),1)</f>
        <v>C.Institucional</v>
      </c>
      <c r="I1749" t="s">
        <v>2659</v>
      </c>
      <c r="J1749" t="s">
        <v>8338</v>
      </c>
      <c r="K1749">
        <v>25</v>
      </c>
      <c r="L1749" t="str">
        <f t="shared" si="60"/>
        <v>Santa SofíaBoyacaC.Institucional25</v>
      </c>
      <c r="M1749" t="str">
        <f t="shared" si="61"/>
        <v>Santa SofíaBoyacaC.Institucional</v>
      </c>
      <c r="N1749" t="s">
        <v>3308</v>
      </c>
    </row>
    <row r="1750" spans="1:14" x14ac:dyDescent="0.25">
      <c r="A1750">
        <v>15696</v>
      </c>
      <c r="B1750" t="s">
        <v>2365</v>
      </c>
      <c r="C1750" t="s">
        <v>717</v>
      </c>
      <c r="E1750">
        <v>28</v>
      </c>
      <c r="F1750" t="s">
        <v>8337</v>
      </c>
      <c r="G1750" t="s">
        <v>188</v>
      </c>
      <c r="H1750" t="str">
        <f>INDEX(referencias!$Q$1:$Q$34,MATCH('Registro de Frecuencias TV'!G1750,referencias!$R$1:$R$34,0),1)</f>
        <v>Señal Colombia</v>
      </c>
      <c r="I1750" t="s">
        <v>2659</v>
      </c>
      <c r="J1750" t="s">
        <v>8338</v>
      </c>
      <c r="K1750">
        <v>2</v>
      </c>
      <c r="L1750" t="str">
        <f t="shared" si="60"/>
        <v>Santa SofíaBoyacaSeñal Colombia2</v>
      </c>
      <c r="M1750" t="str">
        <f t="shared" si="61"/>
        <v>Santa SofíaBoyacaSeñal Colombia</v>
      </c>
      <c r="N1750" t="s">
        <v>3309</v>
      </c>
    </row>
    <row r="1751" spans="1:14" x14ac:dyDescent="0.25">
      <c r="A1751">
        <v>15696</v>
      </c>
      <c r="B1751" t="s">
        <v>2365</v>
      </c>
      <c r="C1751" t="s">
        <v>717</v>
      </c>
      <c r="F1751" t="s">
        <v>8339</v>
      </c>
      <c r="G1751" t="s">
        <v>623</v>
      </c>
      <c r="H1751" t="str">
        <f>INDEX(referencias!$Q$1:$Q$34,MATCH('Registro de Frecuencias TV'!G1751,referencias!$R$1:$R$34,0),1)</f>
        <v>Teveandina</v>
      </c>
      <c r="J1751" t="s">
        <v>8338</v>
      </c>
      <c r="K1751">
        <v>27</v>
      </c>
      <c r="L1751" t="str">
        <f t="shared" si="60"/>
        <v>Santa SofíaBoyacaTeveandina27</v>
      </c>
      <c r="M1751" t="str">
        <f t="shared" si="61"/>
        <v>Santa SofíaBoyacaTeveandina</v>
      </c>
      <c r="N1751" t="s">
        <v>3310</v>
      </c>
    </row>
    <row r="1752" spans="1:14" x14ac:dyDescent="0.25">
      <c r="A1752">
        <v>15696</v>
      </c>
      <c r="B1752" t="s">
        <v>2365</v>
      </c>
      <c r="C1752" t="s">
        <v>717</v>
      </c>
      <c r="F1752" t="s">
        <v>8341</v>
      </c>
      <c r="G1752" t="s">
        <v>750</v>
      </c>
      <c r="H1752" t="str">
        <f>INDEX(referencias!$Q$1:$Q$34,MATCH('Registro de Frecuencias TV'!G1752,referencias!$R$1:$R$34,0),1)</f>
        <v>RCN TV S.A.</v>
      </c>
      <c r="J1752" t="s">
        <v>8338</v>
      </c>
      <c r="K1752">
        <v>29</v>
      </c>
      <c r="L1752" t="str">
        <f t="shared" si="60"/>
        <v>Santa SofíaBoyacaRCN TV S.A.29</v>
      </c>
      <c r="M1752" t="str">
        <f t="shared" si="61"/>
        <v>Santa SofíaBoyacaRCN TV S.A.</v>
      </c>
      <c r="N1752" t="s">
        <v>3311</v>
      </c>
    </row>
    <row r="1753" spans="1:14" x14ac:dyDescent="0.25">
      <c r="A1753">
        <v>15696</v>
      </c>
      <c r="B1753" t="s">
        <v>2365</v>
      </c>
      <c r="C1753" t="s">
        <v>717</v>
      </c>
      <c r="F1753" t="s">
        <v>8341</v>
      </c>
      <c r="G1753" t="s">
        <v>723</v>
      </c>
      <c r="H1753" t="str">
        <f>INDEX(referencias!$Q$1:$Q$34,MATCH('Registro de Frecuencias TV'!G1753,referencias!$R$1:$R$34,0),1)</f>
        <v>Caracol TV S.A.</v>
      </c>
      <c r="J1753" t="s">
        <v>8338</v>
      </c>
      <c r="K1753">
        <v>33</v>
      </c>
      <c r="L1753" t="str">
        <f t="shared" si="60"/>
        <v>Santa SofíaBoyacaCaracol TV S.A.33</v>
      </c>
      <c r="M1753" t="str">
        <f t="shared" si="61"/>
        <v>Santa SofíaBoyacaCaracol TV S.A.</v>
      </c>
      <c r="N1753" t="s">
        <v>3312</v>
      </c>
    </row>
    <row r="1754" spans="1:14" x14ac:dyDescent="0.25">
      <c r="A1754">
        <v>15720</v>
      </c>
      <c r="B1754" t="s">
        <v>2390</v>
      </c>
      <c r="C1754" t="s">
        <v>717</v>
      </c>
      <c r="E1754">
        <v>8</v>
      </c>
      <c r="F1754" t="s">
        <v>8337</v>
      </c>
      <c r="G1754" t="s">
        <v>420</v>
      </c>
      <c r="H1754" t="str">
        <f>INDEX(referencias!$Q$1:$Q$34,MATCH('Registro de Frecuencias TV'!G1754,referencias!$R$1:$R$34,0),1)</f>
        <v>Canal Uno</v>
      </c>
      <c r="I1754" t="s">
        <v>381</v>
      </c>
      <c r="J1754" t="s">
        <v>8338</v>
      </c>
      <c r="K1754">
        <v>8</v>
      </c>
      <c r="L1754" t="str">
        <f t="shared" si="60"/>
        <v>SativanorteBoyacaCanal Uno8</v>
      </c>
      <c r="M1754" t="str">
        <f t="shared" si="61"/>
        <v>SativanorteBoyacaCanal Uno</v>
      </c>
      <c r="N1754" t="s">
        <v>3313</v>
      </c>
    </row>
    <row r="1755" spans="1:14" x14ac:dyDescent="0.25">
      <c r="A1755">
        <v>15720</v>
      </c>
      <c r="B1755" t="s">
        <v>2390</v>
      </c>
      <c r="C1755" t="s">
        <v>717</v>
      </c>
      <c r="E1755">
        <v>10</v>
      </c>
      <c r="F1755" t="s">
        <v>8337</v>
      </c>
      <c r="G1755" t="s">
        <v>703</v>
      </c>
      <c r="H1755" t="str">
        <f>INDEX(referencias!$Q$1:$Q$34,MATCH('Registro de Frecuencias TV'!G1755,referencias!$R$1:$R$34,0),1)</f>
        <v>C.Institucional</v>
      </c>
      <c r="I1755" t="s">
        <v>381</v>
      </c>
      <c r="J1755" t="s">
        <v>8338</v>
      </c>
      <c r="K1755">
        <v>10</v>
      </c>
      <c r="L1755" t="str">
        <f t="shared" si="60"/>
        <v>SativanorteBoyacaC.Institucional10</v>
      </c>
      <c r="M1755" t="str">
        <f t="shared" si="61"/>
        <v>SativanorteBoyacaC.Institucional</v>
      </c>
      <c r="N1755" t="s">
        <v>3314</v>
      </c>
    </row>
    <row r="1756" spans="1:14" x14ac:dyDescent="0.25">
      <c r="A1756">
        <v>15720</v>
      </c>
      <c r="B1756" t="s">
        <v>2390</v>
      </c>
      <c r="C1756" t="s">
        <v>717</v>
      </c>
      <c r="E1756">
        <v>3</v>
      </c>
      <c r="F1756" t="s">
        <v>8337</v>
      </c>
      <c r="G1756" t="s">
        <v>188</v>
      </c>
      <c r="H1756" t="str">
        <f>INDEX(referencias!$Q$1:$Q$34,MATCH('Registro de Frecuencias TV'!G1756,referencias!$R$1:$R$34,0),1)</f>
        <v>Señal Colombia</v>
      </c>
      <c r="I1756" t="s">
        <v>381</v>
      </c>
      <c r="J1756" t="s">
        <v>8338</v>
      </c>
      <c r="K1756">
        <v>3</v>
      </c>
      <c r="L1756" t="str">
        <f t="shared" si="60"/>
        <v>SativanorteBoyacaSeñal Colombia3</v>
      </c>
      <c r="M1756" t="str">
        <f t="shared" si="61"/>
        <v>SativanorteBoyacaSeñal Colombia</v>
      </c>
      <c r="N1756" t="s">
        <v>3315</v>
      </c>
    </row>
    <row r="1757" spans="1:14" x14ac:dyDescent="0.25">
      <c r="A1757">
        <v>15720</v>
      </c>
      <c r="B1757" t="s">
        <v>2390</v>
      </c>
      <c r="C1757" t="s">
        <v>717</v>
      </c>
      <c r="F1757" t="s">
        <v>8339</v>
      </c>
      <c r="G1757" t="s">
        <v>623</v>
      </c>
      <c r="H1757" t="str">
        <f>INDEX(referencias!$Q$1:$Q$34,MATCH('Registro de Frecuencias TV'!G1757,referencias!$R$1:$R$34,0),1)</f>
        <v>Teveandina</v>
      </c>
      <c r="J1757" t="s">
        <v>8338</v>
      </c>
      <c r="K1757">
        <v>43</v>
      </c>
      <c r="L1757" t="str">
        <f t="shared" si="60"/>
        <v>SativanorteBoyacaTeveandina43</v>
      </c>
      <c r="M1757" t="str">
        <f t="shared" si="61"/>
        <v>SativanorteBoyacaTeveandina</v>
      </c>
      <c r="N1757" t="s">
        <v>3316</v>
      </c>
    </row>
    <row r="1758" spans="1:14" x14ac:dyDescent="0.25">
      <c r="A1758">
        <v>15720</v>
      </c>
      <c r="B1758" t="s">
        <v>2390</v>
      </c>
      <c r="C1758" t="s">
        <v>717</v>
      </c>
      <c r="F1758" t="s">
        <v>8341</v>
      </c>
      <c r="G1758" t="s">
        <v>750</v>
      </c>
      <c r="H1758" t="str">
        <f>INDEX(referencias!$Q$1:$Q$34,MATCH('Registro de Frecuencias TV'!G1758,referencias!$R$1:$R$34,0),1)</f>
        <v>RCN TV S.A.</v>
      </c>
      <c r="J1758" t="s">
        <v>8338</v>
      </c>
      <c r="K1758">
        <v>31</v>
      </c>
      <c r="L1758" t="str">
        <f t="shared" si="60"/>
        <v>SativanorteBoyacaRCN TV S.A.31</v>
      </c>
      <c r="M1758" t="str">
        <f t="shared" si="61"/>
        <v>SativanorteBoyacaRCN TV S.A.</v>
      </c>
      <c r="N1758" t="s">
        <v>3317</v>
      </c>
    </row>
    <row r="1759" spans="1:14" x14ac:dyDescent="0.25">
      <c r="A1759">
        <v>15720</v>
      </c>
      <c r="B1759" t="s">
        <v>2390</v>
      </c>
      <c r="C1759" t="s">
        <v>717</v>
      </c>
      <c r="F1759" t="s">
        <v>8341</v>
      </c>
      <c r="G1759" t="s">
        <v>723</v>
      </c>
      <c r="H1759" t="str">
        <f>INDEX(referencias!$Q$1:$Q$34,MATCH('Registro de Frecuencias TV'!G1759,referencias!$R$1:$R$34,0),1)</f>
        <v>Caracol TV S.A.</v>
      </c>
      <c r="J1759" t="s">
        <v>8338</v>
      </c>
      <c r="K1759">
        <v>35</v>
      </c>
      <c r="L1759" t="str">
        <f t="shared" si="60"/>
        <v>SativanorteBoyacaCaracol TV S.A.35</v>
      </c>
      <c r="M1759" t="str">
        <f t="shared" si="61"/>
        <v>SativanorteBoyacaCaracol TV S.A.</v>
      </c>
      <c r="N1759" t="s">
        <v>3318</v>
      </c>
    </row>
    <row r="1760" spans="1:14" x14ac:dyDescent="0.25">
      <c r="A1760">
        <v>15723</v>
      </c>
      <c r="B1760" t="s">
        <v>2392</v>
      </c>
      <c r="C1760" t="s">
        <v>717</v>
      </c>
      <c r="E1760">
        <v>8</v>
      </c>
      <c r="F1760" t="s">
        <v>8337</v>
      </c>
      <c r="G1760" t="s">
        <v>420</v>
      </c>
      <c r="H1760" t="str">
        <f>INDEX(referencias!$Q$1:$Q$34,MATCH('Registro de Frecuencias TV'!G1760,referencias!$R$1:$R$34,0),1)</f>
        <v>Canal Uno</v>
      </c>
      <c r="I1760" t="s">
        <v>381</v>
      </c>
      <c r="J1760" t="s">
        <v>8338</v>
      </c>
      <c r="K1760">
        <v>8</v>
      </c>
      <c r="L1760" t="str">
        <f t="shared" si="60"/>
        <v>SativasurBoyacaCanal Uno8</v>
      </c>
      <c r="M1760" t="str">
        <f t="shared" si="61"/>
        <v>SativasurBoyacaCanal Uno</v>
      </c>
      <c r="N1760" t="s">
        <v>3319</v>
      </c>
    </row>
    <row r="1761" spans="1:14" x14ac:dyDescent="0.25">
      <c r="A1761">
        <v>15723</v>
      </c>
      <c r="B1761" t="s">
        <v>2392</v>
      </c>
      <c r="C1761" t="s">
        <v>717</v>
      </c>
      <c r="E1761">
        <v>10</v>
      </c>
      <c r="F1761" t="s">
        <v>8337</v>
      </c>
      <c r="G1761" t="s">
        <v>703</v>
      </c>
      <c r="H1761" t="str">
        <f>INDEX(referencias!$Q$1:$Q$34,MATCH('Registro de Frecuencias TV'!G1761,referencias!$R$1:$R$34,0),1)</f>
        <v>C.Institucional</v>
      </c>
      <c r="I1761" t="s">
        <v>381</v>
      </c>
      <c r="J1761" t="s">
        <v>8338</v>
      </c>
      <c r="K1761">
        <v>10</v>
      </c>
      <c r="L1761" t="str">
        <f t="shared" si="60"/>
        <v>SativasurBoyacaC.Institucional10</v>
      </c>
      <c r="M1761" t="str">
        <f t="shared" si="61"/>
        <v>SativasurBoyacaC.Institucional</v>
      </c>
      <c r="N1761" t="s">
        <v>3320</v>
      </c>
    </row>
    <row r="1762" spans="1:14" x14ac:dyDescent="0.25">
      <c r="A1762">
        <v>15723</v>
      </c>
      <c r="B1762" t="s">
        <v>2392</v>
      </c>
      <c r="C1762" t="s">
        <v>717</v>
      </c>
      <c r="E1762">
        <v>3</v>
      </c>
      <c r="F1762" t="s">
        <v>8337</v>
      </c>
      <c r="G1762" t="s">
        <v>188</v>
      </c>
      <c r="H1762" t="str">
        <f>INDEX(referencias!$Q$1:$Q$34,MATCH('Registro de Frecuencias TV'!G1762,referencias!$R$1:$R$34,0),1)</f>
        <v>Señal Colombia</v>
      </c>
      <c r="I1762" t="s">
        <v>381</v>
      </c>
      <c r="J1762" t="s">
        <v>8338</v>
      </c>
      <c r="K1762">
        <v>3</v>
      </c>
      <c r="L1762" t="str">
        <f t="shared" si="60"/>
        <v>SativasurBoyacaSeñal Colombia3</v>
      </c>
      <c r="M1762" t="str">
        <f t="shared" si="61"/>
        <v>SativasurBoyacaSeñal Colombia</v>
      </c>
      <c r="N1762" t="s">
        <v>3321</v>
      </c>
    </row>
    <row r="1763" spans="1:14" x14ac:dyDescent="0.25">
      <c r="A1763">
        <v>15723</v>
      </c>
      <c r="B1763" t="s">
        <v>2392</v>
      </c>
      <c r="C1763" t="s">
        <v>717</v>
      </c>
      <c r="F1763" t="s">
        <v>8339</v>
      </c>
      <c r="G1763" t="s">
        <v>623</v>
      </c>
      <c r="H1763" t="str">
        <f>INDEX(referencias!$Q$1:$Q$34,MATCH('Registro de Frecuencias TV'!G1763,referencias!$R$1:$R$34,0),1)</f>
        <v>Teveandina</v>
      </c>
      <c r="J1763" t="s">
        <v>8338</v>
      </c>
      <c r="K1763">
        <v>43</v>
      </c>
      <c r="L1763" t="str">
        <f t="shared" si="60"/>
        <v>SativasurBoyacaTeveandina43</v>
      </c>
      <c r="M1763" t="str">
        <f t="shared" si="61"/>
        <v>SativasurBoyacaTeveandina</v>
      </c>
      <c r="N1763" t="s">
        <v>3322</v>
      </c>
    </row>
    <row r="1764" spans="1:14" x14ac:dyDescent="0.25">
      <c r="A1764">
        <v>15723</v>
      </c>
      <c r="B1764" t="s">
        <v>2392</v>
      </c>
      <c r="C1764" t="s">
        <v>717</v>
      </c>
      <c r="F1764" t="s">
        <v>8341</v>
      </c>
      <c r="G1764" t="s">
        <v>750</v>
      </c>
      <c r="H1764" t="str">
        <f>INDEX(referencias!$Q$1:$Q$34,MATCH('Registro de Frecuencias TV'!G1764,referencias!$R$1:$R$34,0),1)</f>
        <v>RCN TV S.A.</v>
      </c>
      <c r="J1764" t="s">
        <v>8338</v>
      </c>
      <c r="K1764">
        <v>31</v>
      </c>
      <c r="L1764" t="str">
        <f t="shared" si="60"/>
        <v>SativasurBoyacaRCN TV S.A.31</v>
      </c>
      <c r="M1764" t="str">
        <f t="shared" si="61"/>
        <v>SativasurBoyacaRCN TV S.A.</v>
      </c>
      <c r="N1764" t="s">
        <v>3323</v>
      </c>
    </row>
    <row r="1765" spans="1:14" x14ac:dyDescent="0.25">
      <c r="A1765">
        <v>15723</v>
      </c>
      <c r="B1765" t="s">
        <v>2392</v>
      </c>
      <c r="C1765" t="s">
        <v>717</v>
      </c>
      <c r="F1765" t="s">
        <v>8341</v>
      </c>
      <c r="G1765" t="s">
        <v>723</v>
      </c>
      <c r="H1765" t="str">
        <f>INDEX(referencias!$Q$1:$Q$34,MATCH('Registro de Frecuencias TV'!G1765,referencias!$R$1:$R$34,0),1)</f>
        <v>Caracol TV S.A.</v>
      </c>
      <c r="J1765" t="s">
        <v>8338</v>
      </c>
      <c r="K1765">
        <v>35</v>
      </c>
      <c r="L1765" t="str">
        <f t="shared" si="60"/>
        <v>SativasurBoyacaCaracol TV S.A.35</v>
      </c>
      <c r="M1765" t="str">
        <f t="shared" si="61"/>
        <v>SativasurBoyacaCaracol TV S.A.</v>
      </c>
      <c r="N1765" t="s">
        <v>3324</v>
      </c>
    </row>
    <row r="1766" spans="1:14" x14ac:dyDescent="0.25">
      <c r="A1766">
        <v>15740</v>
      </c>
      <c r="B1766" t="s">
        <v>2399</v>
      </c>
      <c r="C1766" t="s">
        <v>717</v>
      </c>
      <c r="E1766">
        <v>11</v>
      </c>
      <c r="F1766" t="s">
        <v>8337</v>
      </c>
      <c r="G1766" t="s">
        <v>420</v>
      </c>
      <c r="H1766" t="str">
        <f>INDEX(referencias!$Q$1:$Q$34,MATCH('Registro de Frecuencias TV'!G1766,referencias!$R$1:$R$34,0),1)</f>
        <v>Canal Uno</v>
      </c>
      <c r="I1766" t="s">
        <v>8437</v>
      </c>
      <c r="J1766" t="s">
        <v>8338</v>
      </c>
      <c r="K1766">
        <v>11</v>
      </c>
      <c r="L1766" t="str">
        <f t="shared" si="60"/>
        <v>SiachoqueBoyacaCanal Uno11</v>
      </c>
      <c r="M1766" t="str">
        <f t="shared" si="61"/>
        <v>SiachoqueBoyacaCanal Uno</v>
      </c>
      <c r="N1766" t="s">
        <v>3325</v>
      </c>
    </row>
    <row r="1767" spans="1:14" x14ac:dyDescent="0.25">
      <c r="A1767">
        <v>15740</v>
      </c>
      <c r="B1767" t="s">
        <v>2399</v>
      </c>
      <c r="C1767" t="s">
        <v>717</v>
      </c>
      <c r="E1767">
        <v>9</v>
      </c>
      <c r="F1767" t="s">
        <v>8337</v>
      </c>
      <c r="G1767" t="s">
        <v>703</v>
      </c>
      <c r="H1767" t="str">
        <f>INDEX(referencias!$Q$1:$Q$34,MATCH('Registro de Frecuencias TV'!G1767,referencias!$R$1:$R$34,0),1)</f>
        <v>C.Institucional</v>
      </c>
      <c r="I1767" t="s">
        <v>8437</v>
      </c>
      <c r="J1767" t="s">
        <v>8338</v>
      </c>
      <c r="K1767">
        <v>9</v>
      </c>
      <c r="L1767" t="str">
        <f t="shared" si="60"/>
        <v>SiachoqueBoyacaC.Institucional9</v>
      </c>
      <c r="M1767" t="str">
        <f t="shared" si="61"/>
        <v>SiachoqueBoyacaC.Institucional</v>
      </c>
      <c r="N1767" t="s">
        <v>3326</v>
      </c>
    </row>
    <row r="1768" spans="1:14" x14ac:dyDescent="0.25">
      <c r="A1768">
        <v>15740</v>
      </c>
      <c r="B1768" t="s">
        <v>2399</v>
      </c>
      <c r="C1768" t="s">
        <v>717</v>
      </c>
      <c r="E1768">
        <v>30</v>
      </c>
      <c r="F1768" t="s">
        <v>8337</v>
      </c>
      <c r="G1768" t="s">
        <v>188</v>
      </c>
      <c r="H1768" t="str">
        <f>INDEX(referencias!$Q$1:$Q$34,MATCH('Registro de Frecuencias TV'!G1768,referencias!$R$1:$R$34,0),1)</f>
        <v>Señal Colombia</v>
      </c>
      <c r="I1768" t="s">
        <v>8437</v>
      </c>
      <c r="J1768" t="s">
        <v>8338</v>
      </c>
      <c r="K1768">
        <v>30</v>
      </c>
      <c r="L1768" t="str">
        <f t="shared" si="60"/>
        <v>SiachoqueBoyacaSeñal Colombia30</v>
      </c>
      <c r="M1768" t="str">
        <f t="shared" si="61"/>
        <v>SiachoqueBoyacaSeñal Colombia</v>
      </c>
      <c r="N1768" t="s">
        <v>3327</v>
      </c>
    </row>
    <row r="1769" spans="1:14" x14ac:dyDescent="0.25">
      <c r="A1769">
        <v>15740</v>
      </c>
      <c r="B1769" t="s">
        <v>2399</v>
      </c>
      <c r="C1769" t="s">
        <v>717</v>
      </c>
      <c r="E1769">
        <v>13</v>
      </c>
      <c r="F1769" t="s">
        <v>8339</v>
      </c>
      <c r="G1769" t="s">
        <v>623</v>
      </c>
      <c r="H1769" t="str">
        <f>INDEX(referencias!$Q$1:$Q$34,MATCH('Registro de Frecuencias TV'!G1769,referencias!$R$1:$R$34,0),1)</f>
        <v>Teveandina</v>
      </c>
      <c r="I1769" t="s">
        <v>8437</v>
      </c>
      <c r="J1769" t="s">
        <v>8338</v>
      </c>
      <c r="K1769">
        <v>13</v>
      </c>
      <c r="L1769" t="str">
        <f t="shared" si="60"/>
        <v>SiachoqueBoyacaTeveandina13</v>
      </c>
      <c r="M1769" t="str">
        <f t="shared" si="61"/>
        <v>SiachoqueBoyacaTeveandina</v>
      </c>
      <c r="N1769" t="s">
        <v>3328</v>
      </c>
    </row>
    <row r="1770" spans="1:14" x14ac:dyDescent="0.25">
      <c r="A1770">
        <v>15740</v>
      </c>
      <c r="B1770" t="s">
        <v>2399</v>
      </c>
      <c r="C1770" t="s">
        <v>717</v>
      </c>
      <c r="E1770">
        <v>7</v>
      </c>
      <c r="F1770" t="s">
        <v>8341</v>
      </c>
      <c r="G1770" t="s">
        <v>750</v>
      </c>
      <c r="H1770" t="str">
        <f>INDEX(referencias!$Q$1:$Q$34,MATCH('Registro de Frecuencias TV'!G1770,referencias!$R$1:$R$34,0),1)</f>
        <v>RCN TV S.A.</v>
      </c>
      <c r="I1770" t="s">
        <v>8438</v>
      </c>
      <c r="J1770" t="s">
        <v>8338</v>
      </c>
      <c r="K1770">
        <v>7</v>
      </c>
      <c r="L1770" t="str">
        <f t="shared" si="60"/>
        <v>SiachoqueBoyacaRCN TV S.A.7</v>
      </c>
      <c r="M1770" t="str">
        <f t="shared" si="61"/>
        <v>SiachoqueBoyacaRCN TV S.A.</v>
      </c>
      <c r="N1770" t="s">
        <v>3329</v>
      </c>
    </row>
    <row r="1771" spans="1:14" x14ac:dyDescent="0.25">
      <c r="A1771">
        <v>15740</v>
      </c>
      <c r="B1771" t="s">
        <v>2399</v>
      </c>
      <c r="C1771" t="s">
        <v>717</v>
      </c>
      <c r="E1771">
        <v>5</v>
      </c>
      <c r="F1771" t="s">
        <v>8341</v>
      </c>
      <c r="G1771" t="s">
        <v>723</v>
      </c>
      <c r="H1771" t="str">
        <f>INDEX(referencias!$Q$1:$Q$34,MATCH('Registro de Frecuencias TV'!G1771,referencias!$R$1:$R$34,0),1)</f>
        <v>Caracol TV S.A.</v>
      </c>
      <c r="I1771" t="s">
        <v>8438</v>
      </c>
      <c r="J1771" t="s">
        <v>8338</v>
      </c>
      <c r="K1771">
        <v>5</v>
      </c>
      <c r="L1771" t="str">
        <f t="shared" si="60"/>
        <v>SiachoqueBoyacaCaracol TV S.A.5</v>
      </c>
      <c r="M1771" t="str">
        <f t="shared" si="61"/>
        <v>SiachoqueBoyacaCaracol TV S.A.</v>
      </c>
      <c r="N1771" t="s">
        <v>3330</v>
      </c>
    </row>
    <row r="1772" spans="1:14" x14ac:dyDescent="0.25">
      <c r="A1772">
        <v>15753</v>
      </c>
      <c r="B1772" t="s">
        <v>583</v>
      </c>
      <c r="C1772" t="s">
        <v>717</v>
      </c>
      <c r="E1772">
        <v>12</v>
      </c>
      <c r="F1772" t="s">
        <v>8337</v>
      </c>
      <c r="G1772" t="s">
        <v>420</v>
      </c>
      <c r="H1772" t="str">
        <f>INDEX(referencias!$Q$1:$Q$34,MATCH('Registro de Frecuencias TV'!G1772,referencias!$R$1:$R$34,0),1)</f>
        <v>Canal Uno</v>
      </c>
      <c r="I1772" t="s">
        <v>259</v>
      </c>
      <c r="J1772" t="s">
        <v>8338</v>
      </c>
      <c r="K1772">
        <v>12</v>
      </c>
      <c r="L1772" t="str">
        <f t="shared" si="60"/>
        <v>SoatáBoyacaCanal Uno12</v>
      </c>
      <c r="M1772" t="str">
        <f t="shared" si="61"/>
        <v>SoatáBoyacaCanal Uno</v>
      </c>
      <c r="N1772" t="s">
        <v>3331</v>
      </c>
    </row>
    <row r="1773" spans="1:14" x14ac:dyDescent="0.25">
      <c r="A1773">
        <v>15753</v>
      </c>
      <c r="B1773" t="s">
        <v>583</v>
      </c>
      <c r="C1773" t="s">
        <v>717</v>
      </c>
      <c r="E1773">
        <v>10</v>
      </c>
      <c r="F1773" t="s">
        <v>8337</v>
      </c>
      <c r="G1773" t="s">
        <v>703</v>
      </c>
      <c r="H1773" t="str">
        <f>INDEX(referencias!$Q$1:$Q$34,MATCH('Registro de Frecuencias TV'!G1773,referencias!$R$1:$R$34,0),1)</f>
        <v>C.Institucional</v>
      </c>
      <c r="I1773" t="s">
        <v>259</v>
      </c>
      <c r="J1773" t="s">
        <v>8338</v>
      </c>
      <c r="K1773">
        <v>10</v>
      </c>
      <c r="L1773" t="str">
        <f t="shared" si="60"/>
        <v>SoatáBoyacaC.Institucional10</v>
      </c>
      <c r="M1773" t="str">
        <f t="shared" si="61"/>
        <v>SoatáBoyacaC.Institucional</v>
      </c>
      <c r="N1773" t="s">
        <v>3332</v>
      </c>
    </row>
    <row r="1774" spans="1:14" x14ac:dyDescent="0.25">
      <c r="A1774">
        <v>15753</v>
      </c>
      <c r="B1774" t="s">
        <v>583</v>
      </c>
      <c r="C1774" t="s">
        <v>717</v>
      </c>
      <c r="E1774">
        <v>7</v>
      </c>
      <c r="F1774" t="s">
        <v>8337</v>
      </c>
      <c r="G1774" t="s">
        <v>188</v>
      </c>
      <c r="H1774" t="str">
        <f>INDEX(referencias!$Q$1:$Q$34,MATCH('Registro de Frecuencias TV'!G1774,referencias!$R$1:$R$34,0),1)</f>
        <v>Señal Colombia</v>
      </c>
      <c r="I1774" t="s">
        <v>259</v>
      </c>
      <c r="J1774" t="s">
        <v>8338</v>
      </c>
      <c r="K1774">
        <v>7</v>
      </c>
      <c r="L1774" t="str">
        <f t="shared" si="60"/>
        <v>SoatáBoyacaSeñal Colombia7</v>
      </c>
      <c r="M1774" t="str">
        <f t="shared" si="61"/>
        <v>SoatáBoyacaSeñal Colombia</v>
      </c>
      <c r="N1774" t="s">
        <v>3333</v>
      </c>
    </row>
    <row r="1775" spans="1:14" x14ac:dyDescent="0.25">
      <c r="A1775">
        <v>15753</v>
      </c>
      <c r="B1775" t="s">
        <v>583</v>
      </c>
      <c r="C1775" t="s">
        <v>717</v>
      </c>
      <c r="F1775" t="s">
        <v>8339</v>
      </c>
      <c r="G1775" t="s">
        <v>623</v>
      </c>
      <c r="H1775" t="str">
        <f>INDEX(referencias!$Q$1:$Q$34,MATCH('Registro de Frecuencias TV'!G1775,referencias!$R$1:$R$34,0),1)</f>
        <v>Teveandina</v>
      </c>
      <c r="J1775" t="s">
        <v>8338</v>
      </c>
      <c r="K1775">
        <v>6</v>
      </c>
      <c r="L1775" t="str">
        <f t="shared" si="60"/>
        <v>SoatáBoyacaTeveandina6</v>
      </c>
      <c r="M1775" t="str">
        <f t="shared" si="61"/>
        <v>SoatáBoyacaTeveandina</v>
      </c>
      <c r="N1775" t="s">
        <v>3334</v>
      </c>
    </row>
    <row r="1776" spans="1:14" x14ac:dyDescent="0.25">
      <c r="A1776">
        <v>15753</v>
      </c>
      <c r="B1776" t="s">
        <v>583</v>
      </c>
      <c r="C1776" t="s">
        <v>717</v>
      </c>
      <c r="E1776">
        <v>4</v>
      </c>
      <c r="F1776" t="s">
        <v>8341</v>
      </c>
      <c r="G1776" t="s">
        <v>750</v>
      </c>
      <c r="H1776" t="str">
        <f>INDEX(referencias!$Q$1:$Q$34,MATCH('Registro de Frecuencias TV'!G1776,referencias!$R$1:$R$34,0),1)</f>
        <v>RCN TV S.A.</v>
      </c>
      <c r="I1776" t="s">
        <v>583</v>
      </c>
      <c r="J1776" t="s">
        <v>8338</v>
      </c>
      <c r="K1776">
        <v>4</v>
      </c>
      <c r="L1776" t="str">
        <f t="shared" si="60"/>
        <v>SoatáBoyacaRCN TV S.A.4</v>
      </c>
      <c r="M1776" t="str">
        <f t="shared" si="61"/>
        <v>SoatáBoyacaRCN TV S.A.</v>
      </c>
      <c r="N1776" t="s">
        <v>3335</v>
      </c>
    </row>
    <row r="1777" spans="1:14" x14ac:dyDescent="0.25">
      <c r="A1777">
        <v>15753</v>
      </c>
      <c r="B1777" t="s">
        <v>583</v>
      </c>
      <c r="C1777" t="s">
        <v>717</v>
      </c>
      <c r="E1777">
        <v>21</v>
      </c>
      <c r="F1777" t="s">
        <v>8341</v>
      </c>
      <c r="G1777" t="s">
        <v>723</v>
      </c>
      <c r="H1777" t="str">
        <f>INDEX(referencias!$Q$1:$Q$34,MATCH('Registro de Frecuencias TV'!G1777,referencias!$R$1:$R$34,0),1)</f>
        <v>Caracol TV S.A.</v>
      </c>
      <c r="I1777" t="s">
        <v>583</v>
      </c>
      <c r="J1777" t="s">
        <v>8338</v>
      </c>
      <c r="K1777">
        <v>21</v>
      </c>
      <c r="L1777" t="str">
        <f t="shared" si="60"/>
        <v>SoatáBoyacaCaracol TV S.A.21</v>
      </c>
      <c r="M1777" t="str">
        <f t="shared" si="61"/>
        <v>SoatáBoyacaCaracol TV S.A.</v>
      </c>
      <c r="N1777" t="s">
        <v>3336</v>
      </c>
    </row>
    <row r="1778" spans="1:14" x14ac:dyDescent="0.25">
      <c r="A1778">
        <v>15755</v>
      </c>
      <c r="B1778" t="s">
        <v>2426</v>
      </c>
      <c r="C1778" t="s">
        <v>717</v>
      </c>
      <c r="E1778">
        <v>8</v>
      </c>
      <c r="F1778" t="s">
        <v>8337</v>
      </c>
      <c r="G1778" t="s">
        <v>420</v>
      </c>
      <c r="H1778" t="str">
        <f>INDEX(referencias!$Q$1:$Q$34,MATCH('Registro de Frecuencias TV'!G1778,referencias!$R$1:$R$34,0),1)</f>
        <v>Canal Uno</v>
      </c>
      <c r="I1778" t="s">
        <v>381</v>
      </c>
      <c r="J1778" t="s">
        <v>8338</v>
      </c>
      <c r="K1778">
        <v>7</v>
      </c>
      <c r="L1778" t="str">
        <f t="shared" si="60"/>
        <v>SocotáBoyacaCanal Uno7</v>
      </c>
      <c r="M1778" t="str">
        <f t="shared" si="61"/>
        <v>SocotáBoyacaCanal Uno</v>
      </c>
      <c r="N1778" t="s">
        <v>3337</v>
      </c>
    </row>
    <row r="1779" spans="1:14" x14ac:dyDescent="0.25">
      <c r="A1779">
        <v>15755</v>
      </c>
      <c r="B1779" t="s">
        <v>2426</v>
      </c>
      <c r="C1779" t="s">
        <v>717</v>
      </c>
      <c r="E1779">
        <v>10</v>
      </c>
      <c r="F1779" t="s">
        <v>8337</v>
      </c>
      <c r="G1779" t="s">
        <v>703</v>
      </c>
      <c r="H1779" t="str">
        <f>INDEX(referencias!$Q$1:$Q$34,MATCH('Registro de Frecuencias TV'!G1779,referencias!$R$1:$R$34,0),1)</f>
        <v>C.Institucional</v>
      </c>
      <c r="I1779" t="s">
        <v>381</v>
      </c>
      <c r="J1779" t="s">
        <v>8338</v>
      </c>
      <c r="K1779">
        <v>9</v>
      </c>
      <c r="L1779" t="str">
        <f t="shared" si="60"/>
        <v>SocotáBoyacaC.Institucional9</v>
      </c>
      <c r="M1779" t="str">
        <f t="shared" si="61"/>
        <v>SocotáBoyacaC.Institucional</v>
      </c>
      <c r="N1779" t="s">
        <v>3338</v>
      </c>
    </row>
    <row r="1780" spans="1:14" x14ac:dyDescent="0.25">
      <c r="A1780">
        <v>15755</v>
      </c>
      <c r="B1780" t="s">
        <v>2426</v>
      </c>
      <c r="C1780" t="s">
        <v>717</v>
      </c>
      <c r="E1780">
        <v>3</v>
      </c>
      <c r="F1780" t="s">
        <v>8337</v>
      </c>
      <c r="G1780" t="s">
        <v>188</v>
      </c>
      <c r="H1780" t="str">
        <f>INDEX(referencias!$Q$1:$Q$34,MATCH('Registro de Frecuencias TV'!G1780,referencias!$R$1:$R$34,0),1)</f>
        <v>Señal Colombia</v>
      </c>
      <c r="I1780" t="s">
        <v>381</v>
      </c>
      <c r="J1780" t="s">
        <v>8338</v>
      </c>
      <c r="K1780">
        <v>3</v>
      </c>
      <c r="L1780" t="str">
        <f t="shared" si="60"/>
        <v>SocotáBoyacaSeñal Colombia3</v>
      </c>
      <c r="M1780" t="str">
        <f t="shared" si="61"/>
        <v>SocotáBoyacaSeñal Colombia</v>
      </c>
      <c r="N1780" t="s">
        <v>3339</v>
      </c>
    </row>
    <row r="1781" spans="1:14" x14ac:dyDescent="0.25">
      <c r="A1781">
        <v>15755</v>
      </c>
      <c r="B1781" t="s">
        <v>2426</v>
      </c>
      <c r="C1781" t="s">
        <v>717</v>
      </c>
      <c r="F1781" t="s">
        <v>8339</v>
      </c>
      <c r="G1781" t="s">
        <v>623</v>
      </c>
      <c r="H1781" t="str">
        <f>INDEX(referencias!$Q$1:$Q$34,MATCH('Registro de Frecuencias TV'!G1781,referencias!$R$1:$R$34,0),1)</f>
        <v>Teveandina</v>
      </c>
      <c r="J1781" t="s">
        <v>8338</v>
      </c>
      <c r="K1781">
        <v>43</v>
      </c>
      <c r="L1781" t="str">
        <f t="shared" si="60"/>
        <v>SocotáBoyacaTeveandina43</v>
      </c>
      <c r="M1781" t="str">
        <f t="shared" si="61"/>
        <v>SocotáBoyacaTeveandina</v>
      </c>
      <c r="N1781" t="s">
        <v>3340</v>
      </c>
    </row>
    <row r="1782" spans="1:14" x14ac:dyDescent="0.25">
      <c r="A1782">
        <v>15755</v>
      </c>
      <c r="B1782" t="s">
        <v>2426</v>
      </c>
      <c r="C1782" t="s">
        <v>717</v>
      </c>
      <c r="F1782" t="s">
        <v>8341</v>
      </c>
      <c r="G1782" t="s">
        <v>750</v>
      </c>
      <c r="H1782" t="str">
        <f>INDEX(referencias!$Q$1:$Q$34,MATCH('Registro de Frecuencias TV'!G1782,referencias!$R$1:$R$34,0),1)</f>
        <v>RCN TV S.A.</v>
      </c>
      <c r="J1782" t="s">
        <v>8338</v>
      </c>
      <c r="K1782">
        <v>31</v>
      </c>
      <c r="L1782" t="str">
        <f t="shared" si="60"/>
        <v>SocotáBoyacaRCN TV S.A.31</v>
      </c>
      <c r="M1782" t="str">
        <f t="shared" si="61"/>
        <v>SocotáBoyacaRCN TV S.A.</v>
      </c>
      <c r="N1782" t="s">
        <v>3341</v>
      </c>
    </row>
    <row r="1783" spans="1:14" x14ac:dyDescent="0.25">
      <c r="A1783">
        <v>15755</v>
      </c>
      <c r="B1783" t="s">
        <v>2426</v>
      </c>
      <c r="C1783" t="s">
        <v>717</v>
      </c>
      <c r="F1783" t="s">
        <v>8341</v>
      </c>
      <c r="G1783" t="s">
        <v>723</v>
      </c>
      <c r="H1783" t="str">
        <f>INDEX(referencias!$Q$1:$Q$34,MATCH('Registro de Frecuencias TV'!G1783,referencias!$R$1:$R$34,0),1)</f>
        <v>Caracol TV S.A.</v>
      </c>
      <c r="J1783" t="s">
        <v>8338</v>
      </c>
      <c r="K1783">
        <v>35</v>
      </c>
      <c r="L1783" t="str">
        <f t="shared" si="60"/>
        <v>SocotáBoyacaCaracol TV S.A.35</v>
      </c>
      <c r="M1783" t="str">
        <f t="shared" si="61"/>
        <v>SocotáBoyacaCaracol TV S.A.</v>
      </c>
      <c r="N1783" t="s">
        <v>3342</v>
      </c>
    </row>
    <row r="1784" spans="1:14" x14ac:dyDescent="0.25">
      <c r="A1784">
        <v>15757</v>
      </c>
      <c r="B1784" t="s">
        <v>2422</v>
      </c>
      <c r="C1784" t="s">
        <v>717</v>
      </c>
      <c r="F1784" t="s">
        <v>8337</v>
      </c>
      <c r="G1784" t="s">
        <v>420</v>
      </c>
      <c r="H1784" t="str">
        <f>INDEX(referencias!$Q$1:$Q$34,MATCH('Registro de Frecuencias TV'!G1784,referencias!$R$1:$R$34,0),1)</f>
        <v>Canal Uno</v>
      </c>
      <c r="J1784" t="s">
        <v>8338</v>
      </c>
      <c r="K1784">
        <v>7</v>
      </c>
      <c r="L1784" t="str">
        <f t="shared" si="60"/>
        <v>SochaBoyacaCanal Uno7</v>
      </c>
      <c r="M1784" t="str">
        <f t="shared" si="61"/>
        <v>SochaBoyacaCanal Uno</v>
      </c>
      <c r="N1784" t="s">
        <v>3343</v>
      </c>
    </row>
    <row r="1785" spans="1:14" x14ac:dyDescent="0.25">
      <c r="A1785">
        <v>15757</v>
      </c>
      <c r="B1785" t="s">
        <v>2422</v>
      </c>
      <c r="C1785" t="s">
        <v>717</v>
      </c>
      <c r="F1785" t="s">
        <v>8337</v>
      </c>
      <c r="G1785" t="s">
        <v>703</v>
      </c>
      <c r="H1785" t="str">
        <f>INDEX(referencias!$Q$1:$Q$34,MATCH('Registro de Frecuencias TV'!G1785,referencias!$R$1:$R$34,0),1)</f>
        <v>C.Institucional</v>
      </c>
      <c r="J1785" t="s">
        <v>8338</v>
      </c>
      <c r="K1785">
        <v>9</v>
      </c>
      <c r="L1785" t="str">
        <f t="shared" si="60"/>
        <v>SochaBoyacaC.Institucional9</v>
      </c>
      <c r="M1785" t="str">
        <f t="shared" si="61"/>
        <v>SochaBoyacaC.Institucional</v>
      </c>
      <c r="N1785" t="s">
        <v>3344</v>
      </c>
    </row>
    <row r="1786" spans="1:14" x14ac:dyDescent="0.25">
      <c r="A1786">
        <v>15757</v>
      </c>
      <c r="B1786" t="s">
        <v>2422</v>
      </c>
      <c r="C1786" t="s">
        <v>717</v>
      </c>
      <c r="F1786" t="s">
        <v>8337</v>
      </c>
      <c r="G1786" t="s">
        <v>188</v>
      </c>
      <c r="H1786" t="str">
        <f>INDEX(referencias!$Q$1:$Q$34,MATCH('Registro de Frecuencias TV'!G1786,referencias!$R$1:$R$34,0),1)</f>
        <v>Señal Colombia</v>
      </c>
      <c r="J1786" t="s">
        <v>8338</v>
      </c>
      <c r="K1786">
        <v>3</v>
      </c>
      <c r="L1786" t="str">
        <f t="shared" si="60"/>
        <v>SochaBoyacaSeñal Colombia3</v>
      </c>
      <c r="M1786" t="str">
        <f t="shared" si="61"/>
        <v>SochaBoyacaSeñal Colombia</v>
      </c>
      <c r="N1786" t="s">
        <v>3345</v>
      </c>
    </row>
    <row r="1787" spans="1:14" x14ac:dyDescent="0.25">
      <c r="A1787">
        <v>15757</v>
      </c>
      <c r="B1787" t="s">
        <v>2422</v>
      </c>
      <c r="C1787" t="s">
        <v>717</v>
      </c>
      <c r="F1787" t="s">
        <v>8339</v>
      </c>
      <c r="G1787" t="s">
        <v>623</v>
      </c>
      <c r="H1787" t="str">
        <f>INDEX(referencias!$Q$1:$Q$34,MATCH('Registro de Frecuencias TV'!G1787,referencias!$R$1:$R$34,0),1)</f>
        <v>Teveandina</v>
      </c>
      <c r="J1787" t="s">
        <v>8338</v>
      </c>
      <c r="K1787">
        <v>43</v>
      </c>
      <c r="L1787" t="str">
        <f t="shared" si="60"/>
        <v>SochaBoyacaTeveandina43</v>
      </c>
      <c r="M1787" t="str">
        <f t="shared" si="61"/>
        <v>SochaBoyacaTeveandina</v>
      </c>
      <c r="N1787" t="s">
        <v>3346</v>
      </c>
    </row>
    <row r="1788" spans="1:14" x14ac:dyDescent="0.25">
      <c r="A1788">
        <v>15757</v>
      </c>
      <c r="B1788" t="s">
        <v>2422</v>
      </c>
      <c r="C1788" t="s">
        <v>717</v>
      </c>
      <c r="F1788" t="s">
        <v>8341</v>
      </c>
      <c r="G1788" t="s">
        <v>750</v>
      </c>
      <c r="H1788" t="str">
        <f>INDEX(referencias!$Q$1:$Q$34,MATCH('Registro de Frecuencias TV'!G1788,referencias!$R$1:$R$34,0),1)</f>
        <v>RCN TV S.A.</v>
      </c>
      <c r="J1788" t="s">
        <v>8338</v>
      </c>
      <c r="K1788">
        <v>31</v>
      </c>
      <c r="L1788" t="str">
        <f t="shared" si="60"/>
        <v>SochaBoyacaRCN TV S.A.31</v>
      </c>
      <c r="M1788" t="str">
        <f t="shared" si="61"/>
        <v>SochaBoyacaRCN TV S.A.</v>
      </c>
      <c r="N1788" t="s">
        <v>3347</v>
      </c>
    </row>
    <row r="1789" spans="1:14" x14ac:dyDescent="0.25">
      <c r="A1789">
        <v>15757</v>
      </c>
      <c r="B1789" t="s">
        <v>2422</v>
      </c>
      <c r="C1789" t="s">
        <v>717</v>
      </c>
      <c r="F1789" t="s">
        <v>8341</v>
      </c>
      <c r="G1789" t="s">
        <v>723</v>
      </c>
      <c r="H1789" t="str">
        <f>INDEX(referencias!$Q$1:$Q$34,MATCH('Registro de Frecuencias TV'!G1789,referencias!$R$1:$R$34,0),1)</f>
        <v>Caracol TV S.A.</v>
      </c>
      <c r="J1789" t="s">
        <v>8338</v>
      </c>
      <c r="K1789">
        <v>35</v>
      </c>
      <c r="L1789" t="str">
        <f t="shared" si="60"/>
        <v>SochaBoyacaCaracol TV S.A.35</v>
      </c>
      <c r="M1789" t="str">
        <f t="shared" si="61"/>
        <v>SochaBoyacaCaracol TV S.A.</v>
      </c>
      <c r="N1789" t="s">
        <v>3348</v>
      </c>
    </row>
    <row r="1790" spans="1:14" x14ac:dyDescent="0.25">
      <c r="A1790">
        <v>15759</v>
      </c>
      <c r="B1790" t="s">
        <v>2428</v>
      </c>
      <c r="C1790" t="s">
        <v>717</v>
      </c>
      <c r="E1790">
        <v>11</v>
      </c>
      <c r="F1790" t="s">
        <v>8337</v>
      </c>
      <c r="G1790" t="s">
        <v>420</v>
      </c>
      <c r="H1790" t="str">
        <f>INDEX(referencias!$Q$1:$Q$34,MATCH('Registro de Frecuencias TV'!G1790,referencias!$R$1:$R$34,0),1)</f>
        <v>Canal Uno</v>
      </c>
      <c r="I1790" t="s">
        <v>8437</v>
      </c>
      <c r="J1790" t="s">
        <v>8338</v>
      </c>
      <c r="K1790">
        <v>11</v>
      </c>
      <c r="L1790" t="str">
        <f t="shared" si="60"/>
        <v>SogamosoBoyacaCanal Uno11</v>
      </c>
      <c r="M1790" t="str">
        <f t="shared" si="61"/>
        <v>SogamosoBoyacaCanal Uno</v>
      </c>
      <c r="N1790" t="s">
        <v>3349</v>
      </c>
    </row>
    <row r="1791" spans="1:14" x14ac:dyDescent="0.25">
      <c r="A1791">
        <v>15759</v>
      </c>
      <c r="B1791" t="s">
        <v>2428</v>
      </c>
      <c r="C1791" t="s">
        <v>717</v>
      </c>
      <c r="E1791">
        <v>9</v>
      </c>
      <c r="F1791" t="s">
        <v>8337</v>
      </c>
      <c r="G1791" t="s">
        <v>703</v>
      </c>
      <c r="H1791" t="str">
        <f>INDEX(referencias!$Q$1:$Q$34,MATCH('Registro de Frecuencias TV'!G1791,referencias!$R$1:$R$34,0),1)</f>
        <v>C.Institucional</v>
      </c>
      <c r="I1791" t="s">
        <v>8437</v>
      </c>
      <c r="J1791" t="s">
        <v>8338</v>
      </c>
      <c r="K1791">
        <v>9</v>
      </c>
      <c r="L1791" t="str">
        <f t="shared" si="60"/>
        <v>SogamosoBoyacaC.Institucional9</v>
      </c>
      <c r="M1791" t="str">
        <f t="shared" si="61"/>
        <v>SogamosoBoyacaC.Institucional</v>
      </c>
      <c r="N1791" t="s">
        <v>3350</v>
      </c>
    </row>
    <row r="1792" spans="1:14" x14ac:dyDescent="0.25">
      <c r="A1792">
        <v>15759</v>
      </c>
      <c r="B1792" t="s">
        <v>2428</v>
      </c>
      <c r="C1792" t="s">
        <v>717</v>
      </c>
      <c r="E1792">
        <v>30</v>
      </c>
      <c r="F1792" t="s">
        <v>8337</v>
      </c>
      <c r="G1792" t="s">
        <v>188</v>
      </c>
      <c r="H1792" t="str">
        <f>INDEX(referencias!$Q$1:$Q$34,MATCH('Registro de Frecuencias TV'!G1792,referencias!$R$1:$R$34,0),1)</f>
        <v>Señal Colombia</v>
      </c>
      <c r="I1792" t="s">
        <v>8437</v>
      </c>
      <c r="J1792" t="s">
        <v>8338</v>
      </c>
      <c r="K1792">
        <v>30</v>
      </c>
      <c r="L1792" t="str">
        <f t="shared" si="60"/>
        <v>SogamosoBoyacaSeñal Colombia30</v>
      </c>
      <c r="M1792" t="str">
        <f t="shared" si="61"/>
        <v>SogamosoBoyacaSeñal Colombia</v>
      </c>
      <c r="N1792" t="s">
        <v>3351</v>
      </c>
    </row>
    <row r="1793" spans="1:14" x14ac:dyDescent="0.25">
      <c r="A1793">
        <v>15759</v>
      </c>
      <c r="B1793" t="s">
        <v>2428</v>
      </c>
      <c r="C1793" t="s">
        <v>717</v>
      </c>
      <c r="E1793">
        <v>13</v>
      </c>
      <c r="F1793" t="s">
        <v>8339</v>
      </c>
      <c r="G1793" t="s">
        <v>623</v>
      </c>
      <c r="H1793" t="str">
        <f>INDEX(referencias!$Q$1:$Q$34,MATCH('Registro de Frecuencias TV'!G1793,referencias!$R$1:$R$34,0),1)</f>
        <v>Teveandina</v>
      </c>
      <c r="I1793" t="s">
        <v>8437</v>
      </c>
      <c r="J1793" t="s">
        <v>8338</v>
      </c>
      <c r="K1793">
        <v>13</v>
      </c>
      <c r="L1793" t="str">
        <f t="shared" si="60"/>
        <v>SogamosoBoyacaTeveandina13</v>
      </c>
      <c r="M1793" t="str">
        <f t="shared" si="61"/>
        <v>SogamosoBoyacaTeveandina</v>
      </c>
      <c r="N1793" t="s">
        <v>3352</v>
      </c>
    </row>
    <row r="1794" spans="1:14" x14ac:dyDescent="0.25">
      <c r="A1794">
        <v>15759</v>
      </c>
      <c r="B1794" t="s">
        <v>2428</v>
      </c>
      <c r="C1794" t="s">
        <v>717</v>
      </c>
      <c r="E1794">
        <v>50</v>
      </c>
      <c r="F1794" t="s">
        <v>8341</v>
      </c>
      <c r="G1794" t="s">
        <v>750</v>
      </c>
      <c r="H1794" t="str">
        <f>INDEX(referencias!$Q$1:$Q$34,MATCH('Registro de Frecuencias TV'!G1794,referencias!$R$1:$R$34,0),1)</f>
        <v>RCN TV S.A.</v>
      </c>
      <c r="I1794" t="s">
        <v>1988</v>
      </c>
      <c r="J1794" t="s">
        <v>8338</v>
      </c>
      <c r="K1794">
        <v>50</v>
      </c>
      <c r="L1794" t="str">
        <f t="shared" si="60"/>
        <v>SogamosoBoyacaRCN TV S.A.50</v>
      </c>
      <c r="M1794" t="str">
        <f t="shared" si="61"/>
        <v>SogamosoBoyacaRCN TV S.A.</v>
      </c>
      <c r="N1794" t="s">
        <v>3353</v>
      </c>
    </row>
    <row r="1795" spans="1:14" x14ac:dyDescent="0.25">
      <c r="A1795">
        <v>15759</v>
      </c>
      <c r="B1795" t="s">
        <v>2428</v>
      </c>
      <c r="C1795" t="s">
        <v>717</v>
      </c>
      <c r="E1795">
        <v>48</v>
      </c>
      <c r="F1795" t="s">
        <v>8341</v>
      </c>
      <c r="G1795" t="s">
        <v>723</v>
      </c>
      <c r="H1795" t="str">
        <f>INDEX(referencias!$Q$1:$Q$34,MATCH('Registro de Frecuencias TV'!G1795,referencias!$R$1:$R$34,0),1)</f>
        <v>Caracol TV S.A.</v>
      </c>
      <c r="I1795" t="s">
        <v>1988</v>
      </c>
      <c r="J1795" t="s">
        <v>8338</v>
      </c>
      <c r="K1795">
        <v>48</v>
      </c>
      <c r="L1795" t="str">
        <f t="shared" ref="L1795:L1858" si="62">_xlfn.CONCAT(TRIM(B1795),TRIM(C1795),TRIM(H1795),TRIM(K1795))</f>
        <v>SogamosoBoyacaCaracol TV S.A.48</v>
      </c>
      <c r="M1795" t="str">
        <f t="shared" ref="M1795:M1858" si="63">_xlfn.CONCAT(TRIM(B1795),TRIM(C1795),TRIM(H1795))</f>
        <v>SogamosoBoyacaCaracol TV S.A.</v>
      </c>
      <c r="N1795" t="s">
        <v>3354</v>
      </c>
    </row>
    <row r="1796" spans="1:14" x14ac:dyDescent="0.25">
      <c r="A1796">
        <v>15761</v>
      </c>
      <c r="B1796" t="s">
        <v>2436</v>
      </c>
      <c r="C1796" t="s">
        <v>717</v>
      </c>
      <c r="E1796">
        <v>4</v>
      </c>
      <c r="F1796" t="s">
        <v>8337</v>
      </c>
      <c r="G1796" t="s">
        <v>420</v>
      </c>
      <c r="H1796" t="str">
        <f>INDEX(referencias!$Q$1:$Q$34,MATCH('Registro de Frecuencias TV'!G1796,referencias!$R$1:$R$34,0),1)</f>
        <v>Canal Uno</v>
      </c>
      <c r="I1796" t="s">
        <v>279</v>
      </c>
      <c r="J1796" t="s">
        <v>8338</v>
      </c>
      <c r="K1796">
        <v>4</v>
      </c>
      <c r="L1796" t="str">
        <f t="shared" si="62"/>
        <v>SomondocoBoyacaCanal Uno4</v>
      </c>
      <c r="M1796" t="str">
        <f t="shared" si="63"/>
        <v>SomondocoBoyacaCanal Uno</v>
      </c>
      <c r="N1796" t="s">
        <v>3355</v>
      </c>
    </row>
    <row r="1797" spans="1:14" x14ac:dyDescent="0.25">
      <c r="A1797">
        <v>15761</v>
      </c>
      <c r="B1797" t="s">
        <v>2436</v>
      </c>
      <c r="C1797" t="s">
        <v>717</v>
      </c>
      <c r="E1797">
        <v>5</v>
      </c>
      <c r="F1797" t="s">
        <v>8337</v>
      </c>
      <c r="G1797" t="s">
        <v>703</v>
      </c>
      <c r="H1797" t="str">
        <f>INDEX(referencias!$Q$1:$Q$34,MATCH('Registro de Frecuencias TV'!G1797,referencias!$R$1:$R$34,0),1)</f>
        <v>C.Institucional</v>
      </c>
      <c r="I1797" t="s">
        <v>279</v>
      </c>
      <c r="J1797" t="s">
        <v>8338</v>
      </c>
      <c r="K1797">
        <v>5</v>
      </c>
      <c r="L1797" t="str">
        <f t="shared" si="62"/>
        <v>SomondocoBoyacaC.Institucional5</v>
      </c>
      <c r="M1797" t="str">
        <f t="shared" si="63"/>
        <v>SomondocoBoyacaC.Institucional</v>
      </c>
      <c r="N1797" t="s">
        <v>3356</v>
      </c>
    </row>
    <row r="1798" spans="1:14" x14ac:dyDescent="0.25">
      <c r="A1798">
        <v>15761</v>
      </c>
      <c r="B1798" t="s">
        <v>2436</v>
      </c>
      <c r="C1798" t="s">
        <v>717</v>
      </c>
      <c r="E1798">
        <v>21</v>
      </c>
      <c r="F1798" t="s">
        <v>8337</v>
      </c>
      <c r="G1798" t="s">
        <v>188</v>
      </c>
      <c r="H1798" t="str">
        <f>INDEX(referencias!$Q$1:$Q$34,MATCH('Registro de Frecuencias TV'!G1798,referencias!$R$1:$R$34,0),1)</f>
        <v>Señal Colombia</v>
      </c>
      <c r="I1798" t="s">
        <v>279</v>
      </c>
      <c r="J1798" t="s">
        <v>8338</v>
      </c>
      <c r="K1798">
        <v>21</v>
      </c>
      <c r="L1798" t="str">
        <f t="shared" si="62"/>
        <v>SomondocoBoyacaSeñal Colombia21</v>
      </c>
      <c r="M1798" t="str">
        <f t="shared" si="63"/>
        <v>SomondocoBoyacaSeñal Colombia</v>
      </c>
      <c r="N1798" t="s">
        <v>3357</v>
      </c>
    </row>
    <row r="1799" spans="1:14" x14ac:dyDescent="0.25">
      <c r="A1799">
        <v>15761</v>
      </c>
      <c r="B1799" t="s">
        <v>2436</v>
      </c>
      <c r="C1799" t="s">
        <v>717</v>
      </c>
      <c r="F1799" t="s">
        <v>8339</v>
      </c>
      <c r="G1799" t="s">
        <v>623</v>
      </c>
      <c r="H1799" t="str">
        <f>INDEX(referencias!$Q$1:$Q$34,MATCH('Registro de Frecuencias TV'!G1799,referencias!$R$1:$R$34,0),1)</f>
        <v>Teveandina</v>
      </c>
      <c r="J1799" t="s">
        <v>8338</v>
      </c>
      <c r="K1799">
        <v>25</v>
      </c>
      <c r="L1799" t="str">
        <f t="shared" si="62"/>
        <v>SomondocoBoyacaTeveandina25</v>
      </c>
      <c r="M1799" t="str">
        <f t="shared" si="63"/>
        <v>SomondocoBoyacaTeveandina</v>
      </c>
      <c r="N1799" t="s">
        <v>3358</v>
      </c>
    </row>
    <row r="1800" spans="1:14" x14ac:dyDescent="0.25">
      <c r="A1800">
        <v>15761</v>
      </c>
      <c r="B1800" t="s">
        <v>2436</v>
      </c>
      <c r="C1800" t="s">
        <v>717</v>
      </c>
      <c r="E1800">
        <v>27</v>
      </c>
      <c r="F1800" t="s">
        <v>8341</v>
      </c>
      <c r="G1800" t="s">
        <v>750</v>
      </c>
      <c r="H1800" t="str">
        <f>INDEX(referencias!$Q$1:$Q$34,MATCH('Registro de Frecuencias TV'!G1800,referencias!$R$1:$R$34,0),1)</f>
        <v>RCN TV S.A.</v>
      </c>
      <c r="I1800" t="s">
        <v>8442</v>
      </c>
      <c r="J1800" t="s">
        <v>8338</v>
      </c>
      <c r="K1800">
        <v>27</v>
      </c>
      <c r="L1800" t="str">
        <f t="shared" si="62"/>
        <v>SomondocoBoyacaRCN TV S.A.27</v>
      </c>
      <c r="M1800" t="str">
        <f t="shared" si="63"/>
        <v>SomondocoBoyacaRCN TV S.A.</v>
      </c>
      <c r="N1800" t="s">
        <v>3359</v>
      </c>
    </row>
    <row r="1801" spans="1:14" x14ac:dyDescent="0.25">
      <c r="A1801">
        <v>15761</v>
      </c>
      <c r="B1801" t="s">
        <v>2436</v>
      </c>
      <c r="C1801" t="s">
        <v>717</v>
      </c>
      <c r="E1801">
        <v>29</v>
      </c>
      <c r="F1801" t="s">
        <v>8341</v>
      </c>
      <c r="G1801" t="s">
        <v>723</v>
      </c>
      <c r="H1801" t="str">
        <f>INDEX(referencias!$Q$1:$Q$34,MATCH('Registro de Frecuencias TV'!G1801,referencias!$R$1:$R$34,0),1)</f>
        <v>Caracol TV S.A.</v>
      </c>
      <c r="I1801" t="s">
        <v>8442</v>
      </c>
      <c r="J1801" t="s">
        <v>8338</v>
      </c>
      <c r="K1801">
        <v>29</v>
      </c>
      <c r="L1801" t="str">
        <f t="shared" si="62"/>
        <v>SomondocoBoyacaCaracol TV S.A.29</v>
      </c>
      <c r="M1801" t="str">
        <f t="shared" si="63"/>
        <v>SomondocoBoyacaCaracol TV S.A.</v>
      </c>
      <c r="N1801" t="s">
        <v>3360</v>
      </c>
    </row>
    <row r="1802" spans="1:14" x14ac:dyDescent="0.25">
      <c r="A1802">
        <v>15762</v>
      </c>
      <c r="B1802" t="s">
        <v>2446</v>
      </c>
      <c r="C1802" t="s">
        <v>717</v>
      </c>
      <c r="E1802">
        <v>21</v>
      </c>
      <c r="F1802" t="s">
        <v>8337</v>
      </c>
      <c r="G1802" t="s">
        <v>420</v>
      </c>
      <c r="H1802" t="str">
        <f>INDEX(referencias!$Q$1:$Q$34,MATCH('Registro de Frecuencias TV'!G1802,referencias!$R$1:$R$34,0),1)</f>
        <v>Canal Uno</v>
      </c>
      <c r="I1802" t="s">
        <v>356</v>
      </c>
      <c r="J1802" t="s">
        <v>8338</v>
      </c>
      <c r="K1802">
        <v>21</v>
      </c>
      <c r="L1802" t="str">
        <f t="shared" si="62"/>
        <v>SoraBoyacaCanal Uno21</v>
      </c>
      <c r="M1802" t="str">
        <f t="shared" si="63"/>
        <v>SoraBoyacaCanal Uno</v>
      </c>
      <c r="N1802" t="s">
        <v>3361</v>
      </c>
    </row>
    <row r="1803" spans="1:14" x14ac:dyDescent="0.25">
      <c r="A1803">
        <v>15762</v>
      </c>
      <c r="B1803" t="s">
        <v>2446</v>
      </c>
      <c r="C1803" t="s">
        <v>717</v>
      </c>
      <c r="E1803">
        <v>25</v>
      </c>
      <c r="F1803" t="s">
        <v>8337</v>
      </c>
      <c r="G1803" t="s">
        <v>703</v>
      </c>
      <c r="H1803" t="str">
        <f>INDEX(referencias!$Q$1:$Q$34,MATCH('Registro de Frecuencias TV'!G1803,referencias!$R$1:$R$34,0),1)</f>
        <v>C.Institucional</v>
      </c>
      <c r="I1803" t="s">
        <v>356</v>
      </c>
      <c r="J1803" t="s">
        <v>8338</v>
      </c>
      <c r="K1803">
        <v>25</v>
      </c>
      <c r="L1803" t="str">
        <f t="shared" si="62"/>
        <v>SoraBoyacaC.Institucional25</v>
      </c>
      <c r="M1803" t="str">
        <f t="shared" si="63"/>
        <v>SoraBoyacaC.Institucional</v>
      </c>
      <c r="N1803" t="s">
        <v>3362</v>
      </c>
    </row>
    <row r="1804" spans="1:14" x14ac:dyDescent="0.25">
      <c r="A1804">
        <v>15762</v>
      </c>
      <c r="B1804" t="s">
        <v>2446</v>
      </c>
      <c r="C1804" t="s">
        <v>717</v>
      </c>
      <c r="E1804">
        <v>27</v>
      </c>
      <c r="F1804" t="s">
        <v>8337</v>
      </c>
      <c r="G1804" t="s">
        <v>188</v>
      </c>
      <c r="H1804" t="str">
        <f>INDEX(referencias!$Q$1:$Q$34,MATCH('Registro de Frecuencias TV'!G1804,referencias!$R$1:$R$34,0),1)</f>
        <v>Señal Colombia</v>
      </c>
      <c r="I1804" t="s">
        <v>356</v>
      </c>
      <c r="J1804" t="s">
        <v>8338</v>
      </c>
      <c r="K1804">
        <v>27</v>
      </c>
      <c r="L1804" t="str">
        <f t="shared" si="62"/>
        <v>SoraBoyacaSeñal Colombia27</v>
      </c>
      <c r="M1804" t="str">
        <f t="shared" si="63"/>
        <v>SoraBoyacaSeñal Colombia</v>
      </c>
      <c r="N1804" t="s">
        <v>3363</v>
      </c>
    </row>
    <row r="1805" spans="1:14" x14ac:dyDescent="0.25">
      <c r="A1805">
        <v>15763</v>
      </c>
      <c r="B1805" t="s">
        <v>2450</v>
      </c>
      <c r="C1805" t="s">
        <v>717</v>
      </c>
      <c r="E1805">
        <v>11</v>
      </c>
      <c r="F1805" t="s">
        <v>8337</v>
      </c>
      <c r="G1805" t="s">
        <v>420</v>
      </c>
      <c r="H1805" t="str">
        <f>INDEX(referencias!$Q$1:$Q$34,MATCH('Registro de Frecuencias TV'!G1805,referencias!$R$1:$R$34,0),1)</f>
        <v>Canal Uno</v>
      </c>
      <c r="I1805" t="s">
        <v>8437</v>
      </c>
      <c r="J1805" t="s">
        <v>8338</v>
      </c>
      <c r="K1805">
        <v>11</v>
      </c>
      <c r="L1805" t="str">
        <f t="shared" si="62"/>
        <v>SotaquiráBoyacaCanal Uno11</v>
      </c>
      <c r="M1805" t="str">
        <f t="shared" si="63"/>
        <v>SotaquiráBoyacaCanal Uno</v>
      </c>
      <c r="N1805" t="s">
        <v>3364</v>
      </c>
    </row>
    <row r="1806" spans="1:14" x14ac:dyDescent="0.25">
      <c r="A1806">
        <v>15763</v>
      </c>
      <c r="B1806" t="s">
        <v>2450</v>
      </c>
      <c r="C1806" t="s">
        <v>717</v>
      </c>
      <c r="E1806">
        <v>9</v>
      </c>
      <c r="F1806" t="s">
        <v>8337</v>
      </c>
      <c r="G1806" t="s">
        <v>703</v>
      </c>
      <c r="H1806" t="str">
        <f>INDEX(referencias!$Q$1:$Q$34,MATCH('Registro de Frecuencias TV'!G1806,referencias!$R$1:$R$34,0),1)</f>
        <v>C.Institucional</v>
      </c>
      <c r="I1806" t="s">
        <v>8437</v>
      </c>
      <c r="J1806" t="s">
        <v>8338</v>
      </c>
      <c r="K1806">
        <v>9</v>
      </c>
      <c r="L1806" t="str">
        <f t="shared" si="62"/>
        <v>SotaquiráBoyacaC.Institucional9</v>
      </c>
      <c r="M1806" t="str">
        <f t="shared" si="63"/>
        <v>SotaquiráBoyacaC.Institucional</v>
      </c>
      <c r="N1806" t="s">
        <v>3365</v>
      </c>
    </row>
    <row r="1807" spans="1:14" x14ac:dyDescent="0.25">
      <c r="A1807">
        <v>15763</v>
      </c>
      <c r="B1807" t="s">
        <v>2450</v>
      </c>
      <c r="C1807" t="s">
        <v>717</v>
      </c>
      <c r="E1807">
        <v>30</v>
      </c>
      <c r="F1807" t="s">
        <v>8337</v>
      </c>
      <c r="G1807" t="s">
        <v>188</v>
      </c>
      <c r="H1807" t="str">
        <f>INDEX(referencias!$Q$1:$Q$34,MATCH('Registro de Frecuencias TV'!G1807,referencias!$R$1:$R$34,0),1)</f>
        <v>Señal Colombia</v>
      </c>
      <c r="I1807" t="s">
        <v>8437</v>
      </c>
      <c r="J1807" t="s">
        <v>8338</v>
      </c>
      <c r="K1807">
        <v>30</v>
      </c>
      <c r="L1807" t="str">
        <f t="shared" si="62"/>
        <v>SotaquiráBoyacaSeñal Colombia30</v>
      </c>
      <c r="M1807" t="str">
        <f t="shared" si="63"/>
        <v>SotaquiráBoyacaSeñal Colombia</v>
      </c>
      <c r="N1807" t="s">
        <v>3366</v>
      </c>
    </row>
    <row r="1808" spans="1:14" x14ac:dyDescent="0.25">
      <c r="A1808">
        <v>15763</v>
      </c>
      <c r="B1808" t="s">
        <v>2450</v>
      </c>
      <c r="C1808" t="s">
        <v>717</v>
      </c>
      <c r="E1808">
        <v>13</v>
      </c>
      <c r="F1808" t="s">
        <v>8339</v>
      </c>
      <c r="G1808" t="s">
        <v>623</v>
      </c>
      <c r="H1808" t="str">
        <f>INDEX(referencias!$Q$1:$Q$34,MATCH('Registro de Frecuencias TV'!G1808,referencias!$R$1:$R$34,0),1)</f>
        <v>Teveandina</v>
      </c>
      <c r="I1808" t="s">
        <v>8437</v>
      </c>
      <c r="J1808" t="s">
        <v>8338</v>
      </c>
      <c r="K1808">
        <v>13</v>
      </c>
      <c r="L1808" t="str">
        <f t="shared" si="62"/>
        <v>SotaquiráBoyacaTeveandina13</v>
      </c>
      <c r="M1808" t="str">
        <f t="shared" si="63"/>
        <v>SotaquiráBoyacaTeveandina</v>
      </c>
      <c r="N1808" t="s">
        <v>3367</v>
      </c>
    </row>
    <row r="1809" spans="1:14" x14ac:dyDescent="0.25">
      <c r="A1809">
        <v>15763</v>
      </c>
      <c r="B1809" t="s">
        <v>2450</v>
      </c>
      <c r="C1809" t="s">
        <v>717</v>
      </c>
      <c r="F1809" t="s">
        <v>8341</v>
      </c>
      <c r="G1809" t="s">
        <v>750</v>
      </c>
      <c r="H1809" t="str">
        <f>INDEX(referencias!$Q$1:$Q$34,MATCH('Registro de Frecuencias TV'!G1809,referencias!$R$1:$R$34,0),1)</f>
        <v>RCN TV S.A.</v>
      </c>
      <c r="J1809" t="s">
        <v>8338</v>
      </c>
      <c r="K1809">
        <v>7</v>
      </c>
      <c r="L1809" t="str">
        <f t="shared" si="62"/>
        <v>SotaquiráBoyacaRCN TV S.A.7</v>
      </c>
      <c r="M1809" t="str">
        <f t="shared" si="63"/>
        <v>SotaquiráBoyacaRCN TV S.A.</v>
      </c>
      <c r="N1809" t="s">
        <v>3368</v>
      </c>
    </row>
    <row r="1810" spans="1:14" x14ac:dyDescent="0.25">
      <c r="A1810">
        <v>15763</v>
      </c>
      <c r="B1810" t="s">
        <v>2450</v>
      </c>
      <c r="C1810" t="s">
        <v>717</v>
      </c>
      <c r="F1810" t="s">
        <v>8341</v>
      </c>
      <c r="G1810" t="s">
        <v>723</v>
      </c>
      <c r="H1810" t="str">
        <f>INDEX(referencias!$Q$1:$Q$34,MATCH('Registro de Frecuencias TV'!G1810,referencias!$R$1:$R$34,0),1)</f>
        <v>Caracol TV S.A.</v>
      </c>
      <c r="J1810" t="s">
        <v>8338</v>
      </c>
      <c r="K1810">
        <v>5</v>
      </c>
      <c r="L1810" t="str">
        <f t="shared" si="62"/>
        <v>SotaquiráBoyacaCaracol TV S.A.5</v>
      </c>
      <c r="M1810" t="str">
        <f t="shared" si="63"/>
        <v>SotaquiráBoyacaCaracol TV S.A.</v>
      </c>
      <c r="N1810" t="s">
        <v>3369</v>
      </c>
    </row>
    <row r="1811" spans="1:14" x14ac:dyDescent="0.25">
      <c r="A1811">
        <v>15764</v>
      </c>
      <c r="B1811" t="s">
        <v>2448</v>
      </c>
      <c r="C1811" t="s">
        <v>717</v>
      </c>
      <c r="E1811">
        <v>11</v>
      </c>
      <c r="F1811" t="s">
        <v>8337</v>
      </c>
      <c r="G1811" t="s">
        <v>420</v>
      </c>
      <c r="H1811" t="str">
        <f>INDEX(referencias!$Q$1:$Q$34,MATCH('Registro de Frecuencias TV'!G1811,referencias!$R$1:$R$34,0),1)</f>
        <v>Canal Uno</v>
      </c>
      <c r="I1811" t="s">
        <v>8437</v>
      </c>
      <c r="J1811" t="s">
        <v>8338</v>
      </c>
      <c r="K1811">
        <v>11</v>
      </c>
      <c r="L1811" t="str">
        <f t="shared" si="62"/>
        <v>SoracáBoyacaCanal Uno11</v>
      </c>
      <c r="M1811" t="str">
        <f t="shared" si="63"/>
        <v>SoracáBoyacaCanal Uno</v>
      </c>
      <c r="N1811" t="s">
        <v>3370</v>
      </c>
    </row>
    <row r="1812" spans="1:14" x14ac:dyDescent="0.25">
      <c r="A1812">
        <v>15764</v>
      </c>
      <c r="B1812" t="s">
        <v>2448</v>
      </c>
      <c r="C1812" t="s">
        <v>717</v>
      </c>
      <c r="E1812">
        <v>9</v>
      </c>
      <c r="F1812" t="s">
        <v>8337</v>
      </c>
      <c r="G1812" t="s">
        <v>703</v>
      </c>
      <c r="H1812" t="str">
        <f>INDEX(referencias!$Q$1:$Q$34,MATCH('Registro de Frecuencias TV'!G1812,referencias!$R$1:$R$34,0),1)</f>
        <v>C.Institucional</v>
      </c>
      <c r="I1812" t="s">
        <v>8437</v>
      </c>
      <c r="J1812" t="s">
        <v>8338</v>
      </c>
      <c r="K1812">
        <v>9</v>
      </c>
      <c r="L1812" t="str">
        <f t="shared" si="62"/>
        <v>SoracáBoyacaC.Institucional9</v>
      </c>
      <c r="M1812" t="str">
        <f t="shared" si="63"/>
        <v>SoracáBoyacaC.Institucional</v>
      </c>
      <c r="N1812" t="s">
        <v>3371</v>
      </c>
    </row>
    <row r="1813" spans="1:14" x14ac:dyDescent="0.25">
      <c r="A1813">
        <v>15764</v>
      </c>
      <c r="B1813" t="s">
        <v>2448</v>
      </c>
      <c r="C1813" t="s">
        <v>717</v>
      </c>
      <c r="E1813">
        <v>30</v>
      </c>
      <c r="F1813" t="s">
        <v>8337</v>
      </c>
      <c r="G1813" t="s">
        <v>188</v>
      </c>
      <c r="H1813" t="str">
        <f>INDEX(referencias!$Q$1:$Q$34,MATCH('Registro de Frecuencias TV'!G1813,referencias!$R$1:$R$34,0),1)</f>
        <v>Señal Colombia</v>
      </c>
      <c r="I1813" t="s">
        <v>8437</v>
      </c>
      <c r="J1813" t="s">
        <v>8338</v>
      </c>
      <c r="K1813">
        <v>30</v>
      </c>
      <c r="L1813" t="str">
        <f t="shared" si="62"/>
        <v>SoracáBoyacaSeñal Colombia30</v>
      </c>
      <c r="M1813" t="str">
        <f t="shared" si="63"/>
        <v>SoracáBoyacaSeñal Colombia</v>
      </c>
      <c r="N1813" t="s">
        <v>3372</v>
      </c>
    </row>
    <row r="1814" spans="1:14" x14ac:dyDescent="0.25">
      <c r="A1814">
        <v>15764</v>
      </c>
      <c r="B1814" t="s">
        <v>2448</v>
      </c>
      <c r="C1814" t="s">
        <v>717</v>
      </c>
      <c r="F1814" t="s">
        <v>8339</v>
      </c>
      <c r="G1814" t="s">
        <v>623</v>
      </c>
      <c r="H1814" t="str">
        <f>INDEX(referencias!$Q$1:$Q$34,MATCH('Registro de Frecuencias TV'!G1814,referencias!$R$1:$R$34,0),1)</f>
        <v>Teveandina</v>
      </c>
      <c r="J1814" t="s">
        <v>8338</v>
      </c>
      <c r="K1814">
        <v>13</v>
      </c>
      <c r="L1814" t="str">
        <f t="shared" si="62"/>
        <v>SoracáBoyacaTeveandina13</v>
      </c>
      <c r="M1814" t="str">
        <f t="shared" si="63"/>
        <v>SoracáBoyacaTeveandina</v>
      </c>
      <c r="N1814" t="s">
        <v>3373</v>
      </c>
    </row>
    <row r="1815" spans="1:14" x14ac:dyDescent="0.25">
      <c r="A1815">
        <v>15764</v>
      </c>
      <c r="B1815" t="s">
        <v>2448</v>
      </c>
      <c r="C1815" t="s">
        <v>717</v>
      </c>
      <c r="E1815">
        <v>7</v>
      </c>
      <c r="F1815" t="s">
        <v>8341</v>
      </c>
      <c r="G1815" t="s">
        <v>750</v>
      </c>
      <c r="H1815" t="str">
        <f>INDEX(referencias!$Q$1:$Q$34,MATCH('Registro de Frecuencias TV'!G1815,referencias!$R$1:$R$34,0),1)</f>
        <v>RCN TV S.A.</v>
      </c>
      <c r="I1815" t="s">
        <v>8438</v>
      </c>
      <c r="J1815" t="s">
        <v>8338</v>
      </c>
      <c r="K1815">
        <v>7</v>
      </c>
      <c r="L1815" t="str">
        <f t="shared" si="62"/>
        <v>SoracáBoyacaRCN TV S.A.7</v>
      </c>
      <c r="M1815" t="str">
        <f t="shared" si="63"/>
        <v>SoracáBoyacaRCN TV S.A.</v>
      </c>
      <c r="N1815" t="s">
        <v>3374</v>
      </c>
    </row>
    <row r="1816" spans="1:14" x14ac:dyDescent="0.25">
      <c r="A1816">
        <v>15764</v>
      </c>
      <c r="B1816" t="s">
        <v>2448</v>
      </c>
      <c r="C1816" t="s">
        <v>717</v>
      </c>
      <c r="E1816">
        <v>5</v>
      </c>
      <c r="F1816" t="s">
        <v>8341</v>
      </c>
      <c r="G1816" t="s">
        <v>723</v>
      </c>
      <c r="H1816" t="str">
        <f>INDEX(referencias!$Q$1:$Q$34,MATCH('Registro de Frecuencias TV'!G1816,referencias!$R$1:$R$34,0),1)</f>
        <v>Caracol TV S.A.</v>
      </c>
      <c r="I1816" t="s">
        <v>8438</v>
      </c>
      <c r="J1816" t="s">
        <v>8338</v>
      </c>
      <c r="K1816">
        <v>5</v>
      </c>
      <c r="L1816" t="str">
        <f t="shared" si="62"/>
        <v>SoracáBoyacaCaracol TV S.A.5</v>
      </c>
      <c r="M1816" t="str">
        <f t="shared" si="63"/>
        <v>SoracáBoyacaCaracol TV S.A.</v>
      </c>
      <c r="N1816" t="s">
        <v>3375</v>
      </c>
    </row>
    <row r="1817" spans="1:14" x14ac:dyDescent="0.25">
      <c r="A1817">
        <v>15774</v>
      </c>
      <c r="B1817" t="s">
        <v>2475</v>
      </c>
      <c r="C1817" t="s">
        <v>717</v>
      </c>
      <c r="F1817" t="s">
        <v>8337</v>
      </c>
      <c r="G1817" t="s">
        <v>420</v>
      </c>
      <c r="H1817" t="str">
        <f>INDEX(referencias!$Q$1:$Q$34,MATCH('Registro de Frecuencias TV'!G1817,referencias!$R$1:$R$34,0),1)</f>
        <v>Canal Uno</v>
      </c>
      <c r="J1817" t="s">
        <v>8338</v>
      </c>
      <c r="K1817">
        <v>12</v>
      </c>
      <c r="L1817" t="str">
        <f t="shared" si="62"/>
        <v>SusacónBoyacaCanal Uno12</v>
      </c>
      <c r="M1817" t="str">
        <f t="shared" si="63"/>
        <v>SusacónBoyacaCanal Uno</v>
      </c>
      <c r="N1817" t="s">
        <v>3376</v>
      </c>
    </row>
    <row r="1818" spans="1:14" x14ac:dyDescent="0.25">
      <c r="A1818">
        <v>15774</v>
      </c>
      <c r="B1818" t="s">
        <v>2475</v>
      </c>
      <c r="C1818" t="s">
        <v>717</v>
      </c>
      <c r="F1818" t="s">
        <v>8337</v>
      </c>
      <c r="G1818" t="s">
        <v>703</v>
      </c>
      <c r="H1818" t="str">
        <f>INDEX(referencias!$Q$1:$Q$34,MATCH('Registro de Frecuencias TV'!G1818,referencias!$R$1:$R$34,0),1)</f>
        <v>C.Institucional</v>
      </c>
      <c r="J1818" t="s">
        <v>8338</v>
      </c>
      <c r="K1818">
        <v>10</v>
      </c>
      <c r="L1818" t="str">
        <f t="shared" si="62"/>
        <v>SusacónBoyacaC.Institucional10</v>
      </c>
      <c r="M1818" t="str">
        <f t="shared" si="63"/>
        <v>SusacónBoyacaC.Institucional</v>
      </c>
      <c r="N1818" t="s">
        <v>3377</v>
      </c>
    </row>
    <row r="1819" spans="1:14" x14ac:dyDescent="0.25">
      <c r="A1819">
        <v>15774</v>
      </c>
      <c r="B1819" t="s">
        <v>2475</v>
      </c>
      <c r="C1819" t="s">
        <v>717</v>
      </c>
      <c r="F1819" t="s">
        <v>8337</v>
      </c>
      <c r="G1819" t="s">
        <v>188</v>
      </c>
      <c r="H1819" t="str">
        <f>INDEX(referencias!$Q$1:$Q$34,MATCH('Registro de Frecuencias TV'!G1819,referencias!$R$1:$R$34,0),1)</f>
        <v>Señal Colombia</v>
      </c>
      <c r="J1819" t="s">
        <v>8338</v>
      </c>
      <c r="K1819">
        <v>7</v>
      </c>
      <c r="L1819" t="str">
        <f t="shared" si="62"/>
        <v>SusacónBoyacaSeñal Colombia7</v>
      </c>
      <c r="M1819" t="str">
        <f t="shared" si="63"/>
        <v>SusacónBoyacaSeñal Colombia</v>
      </c>
      <c r="N1819" t="s">
        <v>3378</v>
      </c>
    </row>
    <row r="1820" spans="1:14" x14ac:dyDescent="0.25">
      <c r="A1820">
        <v>15774</v>
      </c>
      <c r="B1820" t="s">
        <v>2475</v>
      </c>
      <c r="C1820" t="s">
        <v>717</v>
      </c>
      <c r="F1820" t="s">
        <v>8339</v>
      </c>
      <c r="G1820" t="s">
        <v>623</v>
      </c>
      <c r="H1820" t="str">
        <f>INDEX(referencias!$Q$1:$Q$34,MATCH('Registro de Frecuencias TV'!G1820,referencias!$R$1:$R$34,0),1)</f>
        <v>Teveandina</v>
      </c>
      <c r="J1820" t="s">
        <v>8338</v>
      </c>
      <c r="K1820">
        <v>31</v>
      </c>
      <c r="L1820" t="str">
        <f t="shared" si="62"/>
        <v>SusacónBoyacaTeveandina31</v>
      </c>
      <c r="M1820" t="str">
        <f t="shared" si="63"/>
        <v>SusacónBoyacaTeveandina</v>
      </c>
      <c r="N1820" t="s">
        <v>3379</v>
      </c>
    </row>
    <row r="1821" spans="1:14" x14ac:dyDescent="0.25">
      <c r="A1821">
        <v>15774</v>
      </c>
      <c r="B1821" t="s">
        <v>2475</v>
      </c>
      <c r="C1821" t="s">
        <v>717</v>
      </c>
      <c r="E1821">
        <v>4</v>
      </c>
      <c r="F1821" t="s">
        <v>8341</v>
      </c>
      <c r="G1821" t="s">
        <v>750</v>
      </c>
      <c r="H1821" t="str">
        <f>INDEX(referencias!$Q$1:$Q$34,MATCH('Registro de Frecuencias TV'!G1821,referencias!$R$1:$R$34,0),1)</f>
        <v>RCN TV S.A.</v>
      </c>
      <c r="I1821" t="s">
        <v>583</v>
      </c>
      <c r="J1821" t="s">
        <v>8338</v>
      </c>
      <c r="K1821">
        <v>35</v>
      </c>
      <c r="L1821" t="str">
        <f t="shared" si="62"/>
        <v>SusacónBoyacaRCN TV S.A.35</v>
      </c>
      <c r="M1821" t="str">
        <f t="shared" si="63"/>
        <v>SusacónBoyacaRCN TV S.A.</v>
      </c>
      <c r="N1821" t="s">
        <v>3380</v>
      </c>
    </row>
    <row r="1822" spans="1:14" x14ac:dyDescent="0.25">
      <c r="A1822">
        <v>15774</v>
      </c>
      <c r="B1822" t="s">
        <v>2475</v>
      </c>
      <c r="C1822" t="s">
        <v>717</v>
      </c>
      <c r="E1822">
        <v>21</v>
      </c>
      <c r="F1822" t="s">
        <v>8341</v>
      </c>
      <c r="G1822" t="s">
        <v>723</v>
      </c>
      <c r="H1822" t="str">
        <f>INDEX(referencias!$Q$1:$Q$34,MATCH('Registro de Frecuencias TV'!G1822,referencias!$R$1:$R$34,0),1)</f>
        <v>Caracol TV S.A.</v>
      </c>
      <c r="I1822" t="s">
        <v>583</v>
      </c>
      <c r="J1822" t="s">
        <v>8338</v>
      </c>
      <c r="K1822">
        <v>39</v>
      </c>
      <c r="L1822" t="str">
        <f t="shared" si="62"/>
        <v>SusacónBoyacaCaracol TV S.A.39</v>
      </c>
      <c r="M1822" t="str">
        <f t="shared" si="63"/>
        <v>SusacónBoyacaCaracol TV S.A.</v>
      </c>
      <c r="N1822" t="s">
        <v>3381</v>
      </c>
    </row>
    <row r="1823" spans="1:14" x14ac:dyDescent="0.25">
      <c r="A1823">
        <v>15776</v>
      </c>
      <c r="B1823" t="s">
        <v>2477</v>
      </c>
      <c r="C1823" t="s">
        <v>717</v>
      </c>
      <c r="E1823">
        <v>12</v>
      </c>
      <c r="F1823" t="s">
        <v>8337</v>
      </c>
      <c r="G1823" t="s">
        <v>420</v>
      </c>
      <c r="H1823" t="str">
        <f>INDEX(referencias!$Q$1:$Q$34,MATCH('Registro de Frecuencias TV'!G1823,referencias!$R$1:$R$34,0),1)</f>
        <v>Canal Uno</v>
      </c>
      <c r="I1823" t="s">
        <v>352</v>
      </c>
      <c r="J1823" t="s">
        <v>8338</v>
      </c>
      <c r="K1823">
        <v>12</v>
      </c>
      <c r="L1823" t="str">
        <f t="shared" si="62"/>
        <v>SutamarchánBoyacaCanal Uno12</v>
      </c>
      <c r="M1823" t="str">
        <f t="shared" si="63"/>
        <v>SutamarchánBoyacaCanal Uno</v>
      </c>
      <c r="N1823" t="s">
        <v>3382</v>
      </c>
    </row>
    <row r="1824" spans="1:14" x14ac:dyDescent="0.25">
      <c r="A1824">
        <v>15776</v>
      </c>
      <c r="B1824" t="s">
        <v>2477</v>
      </c>
      <c r="C1824" t="s">
        <v>717</v>
      </c>
      <c r="E1824">
        <v>10</v>
      </c>
      <c r="F1824" t="s">
        <v>8337</v>
      </c>
      <c r="G1824" t="s">
        <v>703</v>
      </c>
      <c r="H1824" t="str">
        <f>INDEX(referencias!$Q$1:$Q$34,MATCH('Registro de Frecuencias TV'!G1824,referencias!$R$1:$R$34,0),1)</f>
        <v>C.Institucional</v>
      </c>
      <c r="I1824" t="s">
        <v>352</v>
      </c>
      <c r="J1824" t="s">
        <v>8338</v>
      </c>
      <c r="K1824">
        <v>10</v>
      </c>
      <c r="L1824" t="str">
        <f t="shared" si="62"/>
        <v>SutamarchánBoyacaC.Institucional10</v>
      </c>
      <c r="M1824" t="str">
        <f t="shared" si="63"/>
        <v>SutamarchánBoyacaC.Institucional</v>
      </c>
      <c r="N1824" t="s">
        <v>3383</v>
      </c>
    </row>
    <row r="1825" spans="1:14" x14ac:dyDescent="0.25">
      <c r="A1825">
        <v>15776</v>
      </c>
      <c r="B1825" t="s">
        <v>2477</v>
      </c>
      <c r="C1825" t="s">
        <v>717</v>
      </c>
      <c r="E1825">
        <v>23</v>
      </c>
      <c r="F1825" t="s">
        <v>8337</v>
      </c>
      <c r="G1825" t="s">
        <v>188</v>
      </c>
      <c r="H1825" t="str">
        <f>INDEX(referencias!$Q$1:$Q$34,MATCH('Registro de Frecuencias TV'!G1825,referencias!$R$1:$R$34,0),1)</f>
        <v>Señal Colombia</v>
      </c>
      <c r="I1825" t="s">
        <v>352</v>
      </c>
      <c r="J1825" t="s">
        <v>8338</v>
      </c>
      <c r="K1825">
        <v>23</v>
      </c>
      <c r="L1825" t="str">
        <f t="shared" si="62"/>
        <v>SutamarchánBoyacaSeñal Colombia23</v>
      </c>
      <c r="M1825" t="str">
        <f t="shared" si="63"/>
        <v>SutamarchánBoyacaSeñal Colombia</v>
      </c>
      <c r="N1825" t="s">
        <v>3384</v>
      </c>
    </row>
    <row r="1826" spans="1:14" x14ac:dyDescent="0.25">
      <c r="A1826">
        <v>15776</v>
      </c>
      <c r="B1826" t="s">
        <v>2477</v>
      </c>
      <c r="C1826" t="s">
        <v>717</v>
      </c>
      <c r="F1826" t="s">
        <v>8339</v>
      </c>
      <c r="G1826" t="s">
        <v>623</v>
      </c>
      <c r="H1826" t="str">
        <f>INDEX(referencias!$Q$1:$Q$34,MATCH('Registro de Frecuencias TV'!G1826,referencias!$R$1:$R$34,0),1)</f>
        <v>Teveandina</v>
      </c>
      <c r="J1826" t="s">
        <v>8338</v>
      </c>
      <c r="K1826">
        <v>6</v>
      </c>
      <c r="L1826" t="str">
        <f t="shared" si="62"/>
        <v>SutamarchánBoyacaTeveandina6</v>
      </c>
      <c r="M1826" t="str">
        <f t="shared" si="63"/>
        <v>SutamarchánBoyacaTeveandina</v>
      </c>
      <c r="N1826" t="s">
        <v>3385</v>
      </c>
    </row>
    <row r="1827" spans="1:14" x14ac:dyDescent="0.25">
      <c r="A1827">
        <v>15776</v>
      </c>
      <c r="B1827" t="s">
        <v>2477</v>
      </c>
      <c r="C1827" t="s">
        <v>717</v>
      </c>
      <c r="E1827">
        <v>34</v>
      </c>
      <c r="F1827" t="s">
        <v>8341</v>
      </c>
      <c r="G1827" t="s">
        <v>750</v>
      </c>
      <c r="H1827" t="str">
        <f>INDEX(referencias!$Q$1:$Q$34,MATCH('Registro de Frecuencias TV'!G1827,referencias!$R$1:$R$34,0),1)</f>
        <v>RCN TV S.A.</v>
      </c>
      <c r="I1827" t="s">
        <v>8441</v>
      </c>
      <c r="J1827" t="s">
        <v>8338</v>
      </c>
      <c r="K1827">
        <v>34</v>
      </c>
      <c r="L1827" t="str">
        <f t="shared" si="62"/>
        <v>SutamarchánBoyacaRCN TV S.A.34</v>
      </c>
      <c r="M1827" t="str">
        <f t="shared" si="63"/>
        <v>SutamarchánBoyacaRCN TV S.A.</v>
      </c>
      <c r="N1827" t="s">
        <v>3386</v>
      </c>
    </row>
    <row r="1828" spans="1:14" x14ac:dyDescent="0.25">
      <c r="A1828">
        <v>15776</v>
      </c>
      <c r="B1828" t="s">
        <v>2477</v>
      </c>
      <c r="C1828" t="s">
        <v>717</v>
      </c>
      <c r="E1828">
        <v>36</v>
      </c>
      <c r="F1828" t="s">
        <v>8341</v>
      </c>
      <c r="G1828" t="s">
        <v>723</v>
      </c>
      <c r="H1828" t="str">
        <f>INDEX(referencias!$Q$1:$Q$34,MATCH('Registro de Frecuencias TV'!G1828,referencias!$R$1:$R$34,0),1)</f>
        <v>Caracol TV S.A.</v>
      </c>
      <c r="I1828" t="s">
        <v>8441</v>
      </c>
      <c r="J1828" t="s">
        <v>8338</v>
      </c>
      <c r="K1828">
        <v>36</v>
      </c>
      <c r="L1828" t="str">
        <f t="shared" si="62"/>
        <v>SutamarchánBoyacaCaracol TV S.A.36</v>
      </c>
      <c r="M1828" t="str">
        <f t="shared" si="63"/>
        <v>SutamarchánBoyacaCaracol TV S.A.</v>
      </c>
      <c r="N1828" t="s">
        <v>3387</v>
      </c>
    </row>
    <row r="1829" spans="1:14" x14ac:dyDescent="0.25">
      <c r="A1829">
        <v>15778</v>
      </c>
      <c r="B1829" t="s">
        <v>2481</v>
      </c>
      <c r="C1829" t="s">
        <v>717</v>
      </c>
      <c r="E1829">
        <v>6</v>
      </c>
      <c r="F1829" t="s">
        <v>8337</v>
      </c>
      <c r="G1829" t="s">
        <v>420</v>
      </c>
      <c r="H1829" t="str">
        <f>INDEX(referencias!$Q$1:$Q$34,MATCH('Registro de Frecuencias TV'!G1829,referencias!$R$1:$R$34,0),1)</f>
        <v>Canal Uno</v>
      </c>
      <c r="I1829" t="s">
        <v>294</v>
      </c>
      <c r="J1829" t="s">
        <v>8338</v>
      </c>
      <c r="K1829">
        <v>6</v>
      </c>
      <c r="L1829" t="str">
        <f t="shared" si="62"/>
        <v>SutatenzaBoyacaCanal Uno6</v>
      </c>
      <c r="M1829" t="str">
        <f t="shared" si="63"/>
        <v>SutatenzaBoyacaCanal Uno</v>
      </c>
      <c r="N1829" t="s">
        <v>3388</v>
      </c>
    </row>
    <row r="1830" spans="1:14" x14ac:dyDescent="0.25">
      <c r="A1830">
        <v>15778</v>
      </c>
      <c r="B1830" t="s">
        <v>2481</v>
      </c>
      <c r="C1830" t="s">
        <v>717</v>
      </c>
      <c r="E1830">
        <v>3</v>
      </c>
      <c r="F1830" t="s">
        <v>8337</v>
      </c>
      <c r="G1830" t="s">
        <v>703</v>
      </c>
      <c r="H1830" t="str">
        <f>INDEX(referencias!$Q$1:$Q$34,MATCH('Registro de Frecuencias TV'!G1830,referencias!$R$1:$R$34,0),1)</f>
        <v>C.Institucional</v>
      </c>
      <c r="I1830" t="s">
        <v>294</v>
      </c>
      <c r="J1830" t="s">
        <v>8338</v>
      </c>
      <c r="K1830">
        <v>3</v>
      </c>
      <c r="L1830" t="str">
        <f t="shared" si="62"/>
        <v>SutatenzaBoyacaC.Institucional3</v>
      </c>
      <c r="M1830" t="str">
        <f t="shared" si="63"/>
        <v>SutatenzaBoyacaC.Institucional</v>
      </c>
      <c r="N1830" t="s">
        <v>3389</v>
      </c>
    </row>
    <row r="1831" spans="1:14" x14ac:dyDescent="0.25">
      <c r="A1831">
        <v>15778</v>
      </c>
      <c r="B1831" t="s">
        <v>2481</v>
      </c>
      <c r="C1831" t="s">
        <v>717</v>
      </c>
      <c r="E1831">
        <v>22</v>
      </c>
      <c r="F1831" t="s">
        <v>8337</v>
      </c>
      <c r="G1831" t="s">
        <v>188</v>
      </c>
      <c r="H1831" t="str">
        <f>INDEX(referencias!$Q$1:$Q$34,MATCH('Registro de Frecuencias TV'!G1831,referencias!$R$1:$R$34,0),1)</f>
        <v>Señal Colombia</v>
      </c>
      <c r="I1831" t="s">
        <v>294</v>
      </c>
      <c r="J1831" t="s">
        <v>8338</v>
      </c>
      <c r="K1831">
        <v>22</v>
      </c>
      <c r="L1831" t="str">
        <f t="shared" si="62"/>
        <v>SutatenzaBoyacaSeñal Colombia22</v>
      </c>
      <c r="M1831" t="str">
        <f t="shared" si="63"/>
        <v>SutatenzaBoyacaSeñal Colombia</v>
      </c>
      <c r="N1831" t="s">
        <v>3390</v>
      </c>
    </row>
    <row r="1832" spans="1:14" x14ac:dyDescent="0.25">
      <c r="A1832">
        <v>15778</v>
      </c>
      <c r="B1832" t="s">
        <v>2481</v>
      </c>
      <c r="C1832" t="s">
        <v>717</v>
      </c>
      <c r="F1832" t="s">
        <v>8339</v>
      </c>
      <c r="G1832" t="s">
        <v>623</v>
      </c>
      <c r="H1832" t="str">
        <f>INDEX(referencias!$Q$1:$Q$34,MATCH('Registro de Frecuencias TV'!G1832,referencias!$R$1:$R$34,0),1)</f>
        <v>Teveandina</v>
      </c>
      <c r="J1832" t="s">
        <v>8338</v>
      </c>
      <c r="K1832">
        <v>31</v>
      </c>
      <c r="L1832" t="str">
        <f t="shared" si="62"/>
        <v>SutatenzaBoyacaTeveandina31</v>
      </c>
      <c r="M1832" t="str">
        <f t="shared" si="63"/>
        <v>SutatenzaBoyacaTeveandina</v>
      </c>
      <c r="N1832" t="s">
        <v>3391</v>
      </c>
    </row>
    <row r="1833" spans="1:14" x14ac:dyDescent="0.25">
      <c r="A1833">
        <v>15778</v>
      </c>
      <c r="B1833" t="s">
        <v>2481</v>
      </c>
      <c r="C1833" t="s">
        <v>717</v>
      </c>
      <c r="E1833">
        <v>27</v>
      </c>
      <c r="F1833" t="s">
        <v>8341</v>
      </c>
      <c r="G1833" t="s">
        <v>750</v>
      </c>
      <c r="H1833" t="str">
        <f>INDEX(referencias!$Q$1:$Q$34,MATCH('Registro de Frecuencias TV'!G1833,referencias!$R$1:$R$34,0),1)</f>
        <v>RCN TV S.A.</v>
      </c>
      <c r="I1833" t="s">
        <v>8442</v>
      </c>
      <c r="J1833" t="s">
        <v>8338</v>
      </c>
      <c r="K1833">
        <v>27</v>
      </c>
      <c r="L1833" t="str">
        <f t="shared" si="62"/>
        <v>SutatenzaBoyacaRCN TV S.A.27</v>
      </c>
      <c r="M1833" t="str">
        <f t="shared" si="63"/>
        <v>SutatenzaBoyacaRCN TV S.A.</v>
      </c>
      <c r="N1833" t="s">
        <v>3392</v>
      </c>
    </row>
    <row r="1834" spans="1:14" x14ac:dyDescent="0.25">
      <c r="A1834">
        <v>15778</v>
      </c>
      <c r="B1834" t="s">
        <v>2481</v>
      </c>
      <c r="C1834" t="s">
        <v>717</v>
      </c>
      <c r="E1834">
        <v>29</v>
      </c>
      <c r="F1834" t="s">
        <v>8341</v>
      </c>
      <c r="G1834" t="s">
        <v>723</v>
      </c>
      <c r="H1834" t="str">
        <f>INDEX(referencias!$Q$1:$Q$34,MATCH('Registro de Frecuencias TV'!G1834,referencias!$R$1:$R$34,0),1)</f>
        <v>Caracol TV S.A.</v>
      </c>
      <c r="I1834" t="s">
        <v>8442</v>
      </c>
      <c r="J1834" t="s">
        <v>8338</v>
      </c>
      <c r="K1834">
        <v>29</v>
      </c>
      <c r="L1834" t="str">
        <f t="shared" si="62"/>
        <v>SutatenzaBoyacaCaracol TV S.A.29</v>
      </c>
      <c r="M1834" t="str">
        <f t="shared" si="63"/>
        <v>SutatenzaBoyacaCaracol TV S.A.</v>
      </c>
      <c r="N1834" t="s">
        <v>3393</v>
      </c>
    </row>
    <row r="1835" spans="1:14" x14ac:dyDescent="0.25">
      <c r="A1835">
        <v>15790</v>
      </c>
      <c r="B1835" t="s">
        <v>2504</v>
      </c>
      <c r="C1835" t="s">
        <v>717</v>
      </c>
      <c r="E1835">
        <v>11</v>
      </c>
      <c r="F1835" t="s">
        <v>8337</v>
      </c>
      <c r="G1835" t="s">
        <v>420</v>
      </c>
      <c r="H1835" t="str">
        <f>INDEX(referencias!$Q$1:$Q$34,MATCH('Registro de Frecuencias TV'!G1835,referencias!$R$1:$R$34,0),1)</f>
        <v>Canal Uno</v>
      </c>
      <c r="I1835" t="s">
        <v>8437</v>
      </c>
      <c r="J1835" t="s">
        <v>8338</v>
      </c>
      <c r="K1835">
        <v>11</v>
      </c>
      <c r="L1835" t="str">
        <f t="shared" si="62"/>
        <v>TascoBoyacaCanal Uno11</v>
      </c>
      <c r="M1835" t="str">
        <f t="shared" si="63"/>
        <v>TascoBoyacaCanal Uno</v>
      </c>
      <c r="N1835" t="s">
        <v>3394</v>
      </c>
    </row>
    <row r="1836" spans="1:14" x14ac:dyDescent="0.25">
      <c r="A1836">
        <v>15790</v>
      </c>
      <c r="B1836" t="s">
        <v>2504</v>
      </c>
      <c r="C1836" t="s">
        <v>717</v>
      </c>
      <c r="E1836">
        <v>9</v>
      </c>
      <c r="F1836" t="s">
        <v>8337</v>
      </c>
      <c r="G1836" t="s">
        <v>703</v>
      </c>
      <c r="H1836" t="str">
        <f>INDEX(referencias!$Q$1:$Q$34,MATCH('Registro de Frecuencias TV'!G1836,referencias!$R$1:$R$34,0),1)</f>
        <v>C.Institucional</v>
      </c>
      <c r="I1836" t="s">
        <v>8437</v>
      </c>
      <c r="J1836" t="s">
        <v>8338</v>
      </c>
      <c r="K1836">
        <v>9</v>
      </c>
      <c r="L1836" t="str">
        <f t="shared" si="62"/>
        <v>TascoBoyacaC.Institucional9</v>
      </c>
      <c r="M1836" t="str">
        <f t="shared" si="63"/>
        <v>TascoBoyacaC.Institucional</v>
      </c>
      <c r="N1836" t="s">
        <v>3395</v>
      </c>
    </row>
    <row r="1837" spans="1:14" x14ac:dyDescent="0.25">
      <c r="A1837">
        <v>15790</v>
      </c>
      <c r="B1837" t="s">
        <v>2504</v>
      </c>
      <c r="C1837" t="s">
        <v>717</v>
      </c>
      <c r="E1837">
        <v>30</v>
      </c>
      <c r="F1837" t="s">
        <v>8337</v>
      </c>
      <c r="G1837" t="s">
        <v>188</v>
      </c>
      <c r="H1837" t="str">
        <f>INDEX(referencias!$Q$1:$Q$34,MATCH('Registro de Frecuencias TV'!G1837,referencias!$R$1:$R$34,0),1)</f>
        <v>Señal Colombia</v>
      </c>
      <c r="I1837" t="s">
        <v>8437</v>
      </c>
      <c r="J1837" t="s">
        <v>8338</v>
      </c>
      <c r="K1837">
        <v>30</v>
      </c>
      <c r="L1837" t="str">
        <f t="shared" si="62"/>
        <v>TascoBoyacaSeñal Colombia30</v>
      </c>
      <c r="M1837" t="str">
        <f t="shared" si="63"/>
        <v>TascoBoyacaSeñal Colombia</v>
      </c>
      <c r="N1837" t="s">
        <v>3396</v>
      </c>
    </row>
    <row r="1838" spans="1:14" x14ac:dyDescent="0.25">
      <c r="A1838">
        <v>15790</v>
      </c>
      <c r="B1838" t="s">
        <v>2504</v>
      </c>
      <c r="C1838" t="s">
        <v>717</v>
      </c>
      <c r="F1838" t="s">
        <v>8339</v>
      </c>
      <c r="G1838" t="s">
        <v>623</v>
      </c>
      <c r="H1838" t="str">
        <f>INDEX(referencias!$Q$1:$Q$34,MATCH('Registro de Frecuencias TV'!G1838,referencias!$R$1:$R$34,0),1)</f>
        <v>Teveandina</v>
      </c>
      <c r="J1838" t="s">
        <v>8338</v>
      </c>
      <c r="K1838">
        <v>13</v>
      </c>
      <c r="L1838" t="str">
        <f t="shared" si="62"/>
        <v>TascoBoyacaTeveandina13</v>
      </c>
      <c r="M1838" t="str">
        <f t="shared" si="63"/>
        <v>TascoBoyacaTeveandina</v>
      </c>
      <c r="N1838" t="s">
        <v>3397</v>
      </c>
    </row>
    <row r="1839" spans="1:14" x14ac:dyDescent="0.25">
      <c r="A1839">
        <v>15790</v>
      </c>
      <c r="B1839" t="s">
        <v>2504</v>
      </c>
      <c r="C1839" t="s">
        <v>717</v>
      </c>
      <c r="F1839" t="s">
        <v>8341</v>
      </c>
      <c r="G1839" t="s">
        <v>750</v>
      </c>
      <c r="H1839" t="str">
        <f>INDEX(referencias!$Q$1:$Q$34,MATCH('Registro de Frecuencias TV'!G1839,referencias!$R$1:$R$34,0),1)</f>
        <v>RCN TV S.A.</v>
      </c>
      <c r="J1839" t="s">
        <v>8338</v>
      </c>
      <c r="K1839">
        <v>7</v>
      </c>
      <c r="L1839" t="str">
        <f t="shared" si="62"/>
        <v>TascoBoyacaRCN TV S.A.7</v>
      </c>
      <c r="M1839" t="str">
        <f t="shared" si="63"/>
        <v>TascoBoyacaRCN TV S.A.</v>
      </c>
      <c r="N1839" t="s">
        <v>3398</v>
      </c>
    </row>
    <row r="1840" spans="1:14" x14ac:dyDescent="0.25">
      <c r="A1840">
        <v>15790</v>
      </c>
      <c r="B1840" t="s">
        <v>2504</v>
      </c>
      <c r="C1840" t="s">
        <v>717</v>
      </c>
      <c r="F1840" t="s">
        <v>8341</v>
      </c>
      <c r="G1840" t="s">
        <v>723</v>
      </c>
      <c r="H1840" t="str">
        <f>INDEX(referencias!$Q$1:$Q$34,MATCH('Registro de Frecuencias TV'!G1840,referencias!$R$1:$R$34,0),1)</f>
        <v>Caracol TV S.A.</v>
      </c>
      <c r="J1840" t="s">
        <v>8338</v>
      </c>
      <c r="K1840">
        <v>5</v>
      </c>
      <c r="L1840" t="str">
        <f t="shared" si="62"/>
        <v>TascoBoyacaCaracol TV S.A.5</v>
      </c>
      <c r="M1840" t="str">
        <f t="shared" si="63"/>
        <v>TascoBoyacaCaracol TV S.A.</v>
      </c>
      <c r="N1840" t="s">
        <v>3399</v>
      </c>
    </row>
    <row r="1841" spans="1:14" x14ac:dyDescent="0.25">
      <c r="A1841">
        <v>15798</v>
      </c>
      <c r="B1841" t="s">
        <v>2516</v>
      </c>
      <c r="C1841" t="s">
        <v>717</v>
      </c>
      <c r="E1841">
        <v>6</v>
      </c>
      <c r="F1841" t="s">
        <v>8337</v>
      </c>
      <c r="G1841" t="s">
        <v>420</v>
      </c>
      <c r="H1841" t="str">
        <f>INDEX(referencias!$Q$1:$Q$34,MATCH('Registro de Frecuencias TV'!G1841,referencias!$R$1:$R$34,0),1)</f>
        <v>Canal Uno</v>
      </c>
      <c r="I1841" t="s">
        <v>294</v>
      </c>
      <c r="J1841" t="s">
        <v>8338</v>
      </c>
      <c r="K1841">
        <v>6</v>
      </c>
      <c r="L1841" t="str">
        <f t="shared" si="62"/>
        <v>TenzaBoyacaCanal Uno6</v>
      </c>
      <c r="M1841" t="str">
        <f t="shared" si="63"/>
        <v>TenzaBoyacaCanal Uno</v>
      </c>
      <c r="N1841" t="s">
        <v>3400</v>
      </c>
    </row>
    <row r="1842" spans="1:14" x14ac:dyDescent="0.25">
      <c r="A1842">
        <v>15798</v>
      </c>
      <c r="B1842" t="s">
        <v>2516</v>
      </c>
      <c r="C1842" t="s">
        <v>717</v>
      </c>
      <c r="E1842">
        <v>3</v>
      </c>
      <c r="F1842" t="s">
        <v>8337</v>
      </c>
      <c r="G1842" t="s">
        <v>703</v>
      </c>
      <c r="H1842" t="str">
        <f>INDEX(referencias!$Q$1:$Q$34,MATCH('Registro de Frecuencias TV'!G1842,referencias!$R$1:$R$34,0),1)</f>
        <v>C.Institucional</v>
      </c>
      <c r="I1842" t="s">
        <v>294</v>
      </c>
      <c r="J1842" t="s">
        <v>8338</v>
      </c>
      <c r="K1842">
        <v>3</v>
      </c>
      <c r="L1842" t="str">
        <f t="shared" si="62"/>
        <v>TenzaBoyacaC.Institucional3</v>
      </c>
      <c r="M1842" t="str">
        <f t="shared" si="63"/>
        <v>TenzaBoyacaC.Institucional</v>
      </c>
      <c r="N1842" t="s">
        <v>3401</v>
      </c>
    </row>
    <row r="1843" spans="1:14" x14ac:dyDescent="0.25">
      <c r="A1843">
        <v>15798</v>
      </c>
      <c r="B1843" t="s">
        <v>2516</v>
      </c>
      <c r="C1843" t="s">
        <v>717</v>
      </c>
      <c r="E1843">
        <v>22</v>
      </c>
      <c r="F1843" t="s">
        <v>8337</v>
      </c>
      <c r="G1843" t="s">
        <v>188</v>
      </c>
      <c r="H1843" t="str">
        <f>INDEX(referencias!$Q$1:$Q$34,MATCH('Registro de Frecuencias TV'!G1843,referencias!$R$1:$R$34,0),1)</f>
        <v>Señal Colombia</v>
      </c>
      <c r="I1843" t="s">
        <v>294</v>
      </c>
      <c r="J1843" t="s">
        <v>8338</v>
      </c>
      <c r="K1843">
        <v>22</v>
      </c>
      <c r="L1843" t="str">
        <f t="shared" si="62"/>
        <v>TenzaBoyacaSeñal Colombia22</v>
      </c>
      <c r="M1843" t="str">
        <f t="shared" si="63"/>
        <v>TenzaBoyacaSeñal Colombia</v>
      </c>
      <c r="N1843" t="s">
        <v>3402</v>
      </c>
    </row>
    <row r="1844" spans="1:14" x14ac:dyDescent="0.25">
      <c r="A1844">
        <v>15798</v>
      </c>
      <c r="B1844" t="s">
        <v>2516</v>
      </c>
      <c r="C1844" t="s">
        <v>717</v>
      </c>
      <c r="F1844" t="s">
        <v>8339</v>
      </c>
      <c r="G1844" t="s">
        <v>623</v>
      </c>
      <c r="H1844" t="str">
        <f>INDEX(referencias!$Q$1:$Q$34,MATCH('Registro de Frecuencias TV'!G1844,referencias!$R$1:$R$34,0),1)</f>
        <v>Teveandina</v>
      </c>
      <c r="J1844" t="s">
        <v>8338</v>
      </c>
      <c r="K1844">
        <v>31</v>
      </c>
      <c r="L1844" t="str">
        <f t="shared" si="62"/>
        <v>TenzaBoyacaTeveandina31</v>
      </c>
      <c r="M1844" t="str">
        <f t="shared" si="63"/>
        <v>TenzaBoyacaTeveandina</v>
      </c>
      <c r="N1844" t="s">
        <v>3403</v>
      </c>
    </row>
    <row r="1845" spans="1:14" x14ac:dyDescent="0.25">
      <c r="A1845">
        <v>15798</v>
      </c>
      <c r="B1845" t="s">
        <v>2516</v>
      </c>
      <c r="C1845" t="s">
        <v>717</v>
      </c>
      <c r="F1845" t="s">
        <v>8341</v>
      </c>
      <c r="G1845" t="s">
        <v>750</v>
      </c>
      <c r="H1845" t="str">
        <f>INDEX(referencias!$Q$1:$Q$34,MATCH('Registro de Frecuencias TV'!G1845,referencias!$R$1:$R$34,0),1)</f>
        <v>RCN TV S.A.</v>
      </c>
      <c r="J1845" t="s">
        <v>8338</v>
      </c>
      <c r="K1845">
        <v>35</v>
      </c>
      <c r="L1845" t="str">
        <f t="shared" si="62"/>
        <v>TenzaBoyacaRCN TV S.A.35</v>
      </c>
      <c r="M1845" t="str">
        <f t="shared" si="63"/>
        <v>TenzaBoyacaRCN TV S.A.</v>
      </c>
      <c r="N1845" t="s">
        <v>3404</v>
      </c>
    </row>
    <row r="1846" spans="1:14" x14ac:dyDescent="0.25">
      <c r="A1846">
        <v>15798</v>
      </c>
      <c r="B1846" t="s">
        <v>2516</v>
      </c>
      <c r="C1846" t="s">
        <v>717</v>
      </c>
      <c r="F1846" t="s">
        <v>8341</v>
      </c>
      <c r="G1846" t="s">
        <v>723</v>
      </c>
      <c r="H1846" t="str">
        <f>INDEX(referencias!$Q$1:$Q$34,MATCH('Registro de Frecuencias TV'!G1846,referencias!$R$1:$R$34,0),1)</f>
        <v>Caracol TV S.A.</v>
      </c>
      <c r="J1846" t="s">
        <v>8338</v>
      </c>
      <c r="K1846">
        <v>39</v>
      </c>
      <c r="L1846" t="str">
        <f t="shared" si="62"/>
        <v>TenzaBoyacaCaracol TV S.A.39</v>
      </c>
      <c r="M1846" t="str">
        <f t="shared" si="63"/>
        <v>TenzaBoyacaCaracol TV S.A.</v>
      </c>
      <c r="N1846" t="s">
        <v>3405</v>
      </c>
    </row>
    <row r="1847" spans="1:14" x14ac:dyDescent="0.25">
      <c r="A1847">
        <v>15804</v>
      </c>
      <c r="B1847" t="s">
        <v>2524</v>
      </c>
      <c r="C1847" t="s">
        <v>717</v>
      </c>
      <c r="E1847">
        <v>2</v>
      </c>
      <c r="F1847" t="s">
        <v>8337</v>
      </c>
      <c r="G1847" t="s">
        <v>420</v>
      </c>
      <c r="H1847" t="str">
        <f>INDEX(referencias!$Q$1:$Q$34,MATCH('Registro de Frecuencias TV'!G1847,referencias!$R$1:$R$34,0),1)</f>
        <v>Canal Uno</v>
      </c>
      <c r="I1847" t="s">
        <v>326</v>
      </c>
      <c r="J1847" t="s">
        <v>8338</v>
      </c>
      <c r="K1847">
        <v>11</v>
      </c>
      <c r="L1847" t="str">
        <f t="shared" si="62"/>
        <v>TibanáBoyacaCanal Uno11</v>
      </c>
      <c r="M1847" t="str">
        <f t="shared" si="63"/>
        <v>TibanáBoyacaCanal Uno</v>
      </c>
      <c r="N1847" t="s">
        <v>3406</v>
      </c>
    </row>
    <row r="1848" spans="1:14" x14ac:dyDescent="0.25">
      <c r="A1848">
        <v>15804</v>
      </c>
      <c r="B1848" t="s">
        <v>2524</v>
      </c>
      <c r="C1848" t="s">
        <v>717</v>
      </c>
      <c r="E1848">
        <v>4</v>
      </c>
      <c r="F1848" t="s">
        <v>8337</v>
      </c>
      <c r="G1848" t="s">
        <v>703</v>
      </c>
      <c r="H1848" t="str">
        <f>INDEX(referencias!$Q$1:$Q$34,MATCH('Registro de Frecuencias TV'!G1848,referencias!$R$1:$R$34,0),1)</f>
        <v>C.Institucional</v>
      </c>
      <c r="I1848" t="s">
        <v>326</v>
      </c>
      <c r="J1848" t="s">
        <v>8338</v>
      </c>
      <c r="K1848">
        <v>9</v>
      </c>
      <c r="L1848" t="str">
        <f t="shared" si="62"/>
        <v>TibanáBoyacaC.Institucional9</v>
      </c>
      <c r="M1848" t="str">
        <f t="shared" si="63"/>
        <v>TibanáBoyacaC.Institucional</v>
      </c>
      <c r="N1848" t="s">
        <v>3407</v>
      </c>
    </row>
    <row r="1849" spans="1:14" x14ac:dyDescent="0.25">
      <c r="A1849">
        <v>15804</v>
      </c>
      <c r="B1849" t="s">
        <v>2524</v>
      </c>
      <c r="C1849" t="s">
        <v>717</v>
      </c>
      <c r="E1849">
        <v>6</v>
      </c>
      <c r="F1849" t="s">
        <v>8337</v>
      </c>
      <c r="G1849" t="s">
        <v>188</v>
      </c>
      <c r="H1849" t="str">
        <f>INDEX(referencias!$Q$1:$Q$34,MATCH('Registro de Frecuencias TV'!G1849,referencias!$R$1:$R$34,0),1)</f>
        <v>Señal Colombia</v>
      </c>
      <c r="I1849" t="s">
        <v>326</v>
      </c>
      <c r="J1849" t="s">
        <v>8338</v>
      </c>
      <c r="K1849">
        <v>30</v>
      </c>
      <c r="L1849" t="str">
        <f t="shared" si="62"/>
        <v>TibanáBoyacaSeñal Colombia30</v>
      </c>
      <c r="M1849" t="str">
        <f t="shared" si="63"/>
        <v>TibanáBoyacaSeñal Colombia</v>
      </c>
      <c r="N1849" t="s">
        <v>3408</v>
      </c>
    </row>
    <row r="1850" spans="1:14" x14ac:dyDescent="0.25">
      <c r="A1850">
        <v>15804</v>
      </c>
      <c r="B1850" t="s">
        <v>2524</v>
      </c>
      <c r="C1850" t="s">
        <v>717</v>
      </c>
      <c r="F1850" t="s">
        <v>8339</v>
      </c>
      <c r="G1850" t="s">
        <v>623</v>
      </c>
      <c r="H1850" t="str">
        <f>INDEX(referencias!$Q$1:$Q$34,MATCH('Registro de Frecuencias TV'!G1850,referencias!$R$1:$R$34,0),1)</f>
        <v>Teveandina</v>
      </c>
      <c r="J1850" t="s">
        <v>8338</v>
      </c>
      <c r="K1850">
        <v>13</v>
      </c>
      <c r="L1850" t="str">
        <f t="shared" si="62"/>
        <v>TibanáBoyacaTeveandina13</v>
      </c>
      <c r="M1850" t="str">
        <f t="shared" si="63"/>
        <v>TibanáBoyacaTeveandina</v>
      </c>
      <c r="N1850" t="s">
        <v>3409</v>
      </c>
    </row>
    <row r="1851" spans="1:14" x14ac:dyDescent="0.25">
      <c r="A1851">
        <v>15804</v>
      </c>
      <c r="B1851" t="s">
        <v>2524</v>
      </c>
      <c r="C1851" t="s">
        <v>717</v>
      </c>
      <c r="F1851" t="s">
        <v>8341</v>
      </c>
      <c r="G1851" t="s">
        <v>750</v>
      </c>
      <c r="H1851" t="str">
        <f>INDEX(referencias!$Q$1:$Q$34,MATCH('Registro de Frecuencias TV'!G1851,referencias!$R$1:$R$34,0),1)</f>
        <v>RCN TV S.A.</v>
      </c>
      <c r="J1851" t="s">
        <v>8338</v>
      </c>
      <c r="K1851">
        <v>7</v>
      </c>
      <c r="L1851" t="str">
        <f t="shared" si="62"/>
        <v>TibanáBoyacaRCN TV S.A.7</v>
      </c>
      <c r="M1851" t="str">
        <f t="shared" si="63"/>
        <v>TibanáBoyacaRCN TV S.A.</v>
      </c>
      <c r="N1851" t="s">
        <v>3410</v>
      </c>
    </row>
    <row r="1852" spans="1:14" x14ac:dyDescent="0.25">
      <c r="A1852">
        <v>15804</v>
      </c>
      <c r="B1852" t="s">
        <v>2524</v>
      </c>
      <c r="C1852" t="s">
        <v>717</v>
      </c>
      <c r="F1852" t="s">
        <v>8341</v>
      </c>
      <c r="G1852" t="s">
        <v>723</v>
      </c>
      <c r="H1852" t="str">
        <f>INDEX(referencias!$Q$1:$Q$34,MATCH('Registro de Frecuencias TV'!G1852,referencias!$R$1:$R$34,0),1)</f>
        <v>Caracol TV S.A.</v>
      </c>
      <c r="J1852" t="s">
        <v>8338</v>
      </c>
      <c r="K1852">
        <v>5</v>
      </c>
      <c r="L1852" t="str">
        <f t="shared" si="62"/>
        <v>TibanáBoyacaCaracol TV S.A.5</v>
      </c>
      <c r="M1852" t="str">
        <f t="shared" si="63"/>
        <v>TibanáBoyacaCaracol TV S.A.</v>
      </c>
      <c r="N1852" t="s">
        <v>3411</v>
      </c>
    </row>
    <row r="1853" spans="1:14" x14ac:dyDescent="0.25">
      <c r="A1853">
        <v>15806</v>
      </c>
      <c r="B1853" t="s">
        <v>2526</v>
      </c>
      <c r="C1853" t="s">
        <v>717</v>
      </c>
      <c r="E1853">
        <v>11</v>
      </c>
      <c r="F1853" t="s">
        <v>8337</v>
      </c>
      <c r="G1853" t="s">
        <v>420</v>
      </c>
      <c r="H1853" t="str">
        <f>INDEX(referencias!$Q$1:$Q$34,MATCH('Registro de Frecuencias TV'!G1853,referencias!$R$1:$R$34,0),1)</f>
        <v>Canal Uno</v>
      </c>
      <c r="I1853" t="s">
        <v>8437</v>
      </c>
      <c r="J1853" t="s">
        <v>8338</v>
      </c>
      <c r="K1853">
        <v>11</v>
      </c>
      <c r="L1853" t="str">
        <f t="shared" si="62"/>
        <v>TibasosaBoyacaCanal Uno11</v>
      </c>
      <c r="M1853" t="str">
        <f t="shared" si="63"/>
        <v>TibasosaBoyacaCanal Uno</v>
      </c>
      <c r="N1853" t="s">
        <v>3412</v>
      </c>
    </row>
    <row r="1854" spans="1:14" x14ac:dyDescent="0.25">
      <c r="A1854">
        <v>15806</v>
      </c>
      <c r="B1854" t="s">
        <v>2526</v>
      </c>
      <c r="C1854" t="s">
        <v>717</v>
      </c>
      <c r="E1854">
        <v>9</v>
      </c>
      <c r="F1854" t="s">
        <v>8337</v>
      </c>
      <c r="G1854" t="s">
        <v>703</v>
      </c>
      <c r="H1854" t="str">
        <f>INDEX(referencias!$Q$1:$Q$34,MATCH('Registro de Frecuencias TV'!G1854,referencias!$R$1:$R$34,0),1)</f>
        <v>C.Institucional</v>
      </c>
      <c r="I1854" t="s">
        <v>8437</v>
      </c>
      <c r="J1854" t="s">
        <v>8338</v>
      </c>
      <c r="K1854">
        <v>9</v>
      </c>
      <c r="L1854" t="str">
        <f t="shared" si="62"/>
        <v>TibasosaBoyacaC.Institucional9</v>
      </c>
      <c r="M1854" t="str">
        <f t="shared" si="63"/>
        <v>TibasosaBoyacaC.Institucional</v>
      </c>
      <c r="N1854" t="s">
        <v>3413</v>
      </c>
    </row>
    <row r="1855" spans="1:14" x14ac:dyDescent="0.25">
      <c r="A1855">
        <v>15806</v>
      </c>
      <c r="B1855" t="s">
        <v>2526</v>
      </c>
      <c r="C1855" t="s">
        <v>717</v>
      </c>
      <c r="E1855">
        <v>30</v>
      </c>
      <c r="F1855" t="s">
        <v>8337</v>
      </c>
      <c r="G1855" t="s">
        <v>188</v>
      </c>
      <c r="H1855" t="str">
        <f>INDEX(referencias!$Q$1:$Q$34,MATCH('Registro de Frecuencias TV'!G1855,referencias!$R$1:$R$34,0),1)</f>
        <v>Señal Colombia</v>
      </c>
      <c r="I1855" t="s">
        <v>8437</v>
      </c>
      <c r="J1855" t="s">
        <v>8338</v>
      </c>
      <c r="K1855">
        <v>30</v>
      </c>
      <c r="L1855" t="str">
        <f t="shared" si="62"/>
        <v>TibasosaBoyacaSeñal Colombia30</v>
      </c>
      <c r="M1855" t="str">
        <f t="shared" si="63"/>
        <v>TibasosaBoyacaSeñal Colombia</v>
      </c>
      <c r="N1855" t="s">
        <v>3414</v>
      </c>
    </row>
    <row r="1856" spans="1:14" x14ac:dyDescent="0.25">
      <c r="A1856">
        <v>15806</v>
      </c>
      <c r="B1856" t="s">
        <v>2526</v>
      </c>
      <c r="C1856" t="s">
        <v>717</v>
      </c>
      <c r="E1856">
        <v>13</v>
      </c>
      <c r="F1856" t="s">
        <v>8339</v>
      </c>
      <c r="G1856" t="s">
        <v>623</v>
      </c>
      <c r="H1856" t="str">
        <f>INDEX(referencias!$Q$1:$Q$34,MATCH('Registro de Frecuencias TV'!G1856,referencias!$R$1:$R$34,0),1)</f>
        <v>Teveandina</v>
      </c>
      <c r="I1856" t="s">
        <v>8437</v>
      </c>
      <c r="J1856" t="s">
        <v>8338</v>
      </c>
      <c r="K1856">
        <v>13</v>
      </c>
      <c r="L1856" t="str">
        <f t="shared" si="62"/>
        <v>TibasosaBoyacaTeveandina13</v>
      </c>
      <c r="M1856" t="str">
        <f t="shared" si="63"/>
        <v>TibasosaBoyacaTeveandina</v>
      </c>
      <c r="N1856" t="s">
        <v>3415</v>
      </c>
    </row>
    <row r="1857" spans="1:14" x14ac:dyDescent="0.25">
      <c r="A1857">
        <v>15806</v>
      </c>
      <c r="B1857" t="s">
        <v>2526</v>
      </c>
      <c r="C1857" t="s">
        <v>717</v>
      </c>
      <c r="E1857">
        <v>7</v>
      </c>
      <c r="F1857" t="s">
        <v>8341</v>
      </c>
      <c r="G1857" t="s">
        <v>750</v>
      </c>
      <c r="H1857" t="str">
        <f>INDEX(referencias!$Q$1:$Q$34,MATCH('Registro de Frecuencias TV'!G1857,referencias!$R$1:$R$34,0),1)</f>
        <v>RCN TV S.A.</v>
      </c>
      <c r="I1857" t="s">
        <v>8438</v>
      </c>
      <c r="J1857" t="s">
        <v>8338</v>
      </c>
      <c r="K1857">
        <v>7</v>
      </c>
      <c r="L1857" t="str">
        <f t="shared" si="62"/>
        <v>TibasosaBoyacaRCN TV S.A.7</v>
      </c>
      <c r="M1857" t="str">
        <f t="shared" si="63"/>
        <v>TibasosaBoyacaRCN TV S.A.</v>
      </c>
      <c r="N1857" t="s">
        <v>3416</v>
      </c>
    </row>
    <row r="1858" spans="1:14" x14ac:dyDescent="0.25">
      <c r="A1858">
        <v>15806</v>
      </c>
      <c r="B1858" t="s">
        <v>2526</v>
      </c>
      <c r="C1858" t="s">
        <v>717</v>
      </c>
      <c r="E1858">
        <v>5</v>
      </c>
      <c r="F1858" t="s">
        <v>8341</v>
      </c>
      <c r="G1858" t="s">
        <v>723</v>
      </c>
      <c r="H1858" t="str">
        <f>INDEX(referencias!$Q$1:$Q$34,MATCH('Registro de Frecuencias TV'!G1858,referencias!$R$1:$R$34,0),1)</f>
        <v>Caracol TV S.A.</v>
      </c>
      <c r="I1858" t="s">
        <v>8438</v>
      </c>
      <c r="J1858" t="s">
        <v>8338</v>
      </c>
      <c r="K1858">
        <v>5</v>
      </c>
      <c r="L1858" t="str">
        <f t="shared" si="62"/>
        <v>TibasosaBoyacaCaracol TV S.A.5</v>
      </c>
      <c r="M1858" t="str">
        <f t="shared" si="63"/>
        <v>TibasosaBoyacaCaracol TV S.A.</v>
      </c>
      <c r="N1858" t="s">
        <v>3417</v>
      </c>
    </row>
    <row r="1859" spans="1:14" x14ac:dyDescent="0.25">
      <c r="A1859">
        <v>15808</v>
      </c>
      <c r="B1859" t="s">
        <v>2539</v>
      </c>
      <c r="C1859" t="s">
        <v>717</v>
      </c>
      <c r="F1859" t="s">
        <v>8337</v>
      </c>
      <c r="G1859" t="s">
        <v>420</v>
      </c>
      <c r="H1859" t="str">
        <f>INDEX(referencias!$Q$1:$Q$34,MATCH('Registro de Frecuencias TV'!G1859,referencias!$R$1:$R$34,0),1)</f>
        <v>Canal Uno</v>
      </c>
      <c r="J1859" t="s">
        <v>8338</v>
      </c>
      <c r="K1859">
        <v>12</v>
      </c>
      <c r="L1859" t="str">
        <f t="shared" ref="L1859:L1922" si="64">_xlfn.CONCAT(TRIM(B1859),TRIM(C1859),TRIM(H1859),TRIM(K1859))</f>
        <v>TinjacáBoyacaCanal Uno12</v>
      </c>
      <c r="M1859" t="str">
        <f t="shared" ref="M1859:M1922" si="65">_xlfn.CONCAT(TRIM(B1859),TRIM(C1859),TRIM(H1859))</f>
        <v>TinjacáBoyacaCanal Uno</v>
      </c>
      <c r="N1859" t="s">
        <v>3418</v>
      </c>
    </row>
    <row r="1860" spans="1:14" x14ac:dyDescent="0.25">
      <c r="A1860">
        <v>15808</v>
      </c>
      <c r="B1860" t="s">
        <v>2539</v>
      </c>
      <c r="C1860" t="s">
        <v>717</v>
      </c>
      <c r="F1860" t="s">
        <v>8337</v>
      </c>
      <c r="G1860" t="s">
        <v>703</v>
      </c>
      <c r="H1860" t="str">
        <f>INDEX(referencias!$Q$1:$Q$34,MATCH('Registro de Frecuencias TV'!G1860,referencias!$R$1:$R$34,0),1)</f>
        <v>C.Institucional</v>
      </c>
      <c r="J1860" t="s">
        <v>8338</v>
      </c>
      <c r="K1860">
        <v>10</v>
      </c>
      <c r="L1860" t="str">
        <f t="shared" si="64"/>
        <v>TinjacáBoyacaC.Institucional10</v>
      </c>
      <c r="M1860" t="str">
        <f t="shared" si="65"/>
        <v>TinjacáBoyacaC.Institucional</v>
      </c>
      <c r="N1860" t="s">
        <v>3419</v>
      </c>
    </row>
    <row r="1861" spans="1:14" x14ac:dyDescent="0.25">
      <c r="A1861">
        <v>15808</v>
      </c>
      <c r="B1861" t="s">
        <v>2539</v>
      </c>
      <c r="C1861" t="s">
        <v>717</v>
      </c>
      <c r="F1861" t="s">
        <v>8337</v>
      </c>
      <c r="G1861" t="s">
        <v>188</v>
      </c>
      <c r="H1861" t="str">
        <f>INDEX(referencias!$Q$1:$Q$34,MATCH('Registro de Frecuencias TV'!G1861,referencias!$R$1:$R$34,0),1)</f>
        <v>Señal Colombia</v>
      </c>
      <c r="J1861" t="s">
        <v>8338</v>
      </c>
      <c r="K1861">
        <v>26</v>
      </c>
      <c r="L1861" t="str">
        <f t="shared" si="64"/>
        <v>TinjacáBoyacaSeñal Colombia26</v>
      </c>
      <c r="M1861" t="str">
        <f t="shared" si="65"/>
        <v>TinjacáBoyacaSeñal Colombia</v>
      </c>
      <c r="N1861" t="s">
        <v>3420</v>
      </c>
    </row>
    <row r="1862" spans="1:14" x14ac:dyDescent="0.25">
      <c r="A1862">
        <v>15808</v>
      </c>
      <c r="B1862" t="s">
        <v>2539</v>
      </c>
      <c r="C1862" t="s">
        <v>717</v>
      </c>
      <c r="F1862" t="s">
        <v>8339</v>
      </c>
      <c r="G1862" t="s">
        <v>623</v>
      </c>
      <c r="H1862" t="str">
        <f>INDEX(referencias!$Q$1:$Q$34,MATCH('Registro de Frecuencias TV'!G1862,referencias!$R$1:$R$34,0),1)</f>
        <v>Teveandina</v>
      </c>
      <c r="J1862" t="s">
        <v>8338</v>
      </c>
      <c r="K1862">
        <v>6</v>
      </c>
      <c r="L1862" t="str">
        <f t="shared" si="64"/>
        <v>TinjacáBoyacaTeveandina6</v>
      </c>
      <c r="M1862" t="str">
        <f t="shared" si="65"/>
        <v>TinjacáBoyacaTeveandina</v>
      </c>
      <c r="N1862" t="s">
        <v>3421</v>
      </c>
    </row>
    <row r="1863" spans="1:14" x14ac:dyDescent="0.25">
      <c r="A1863">
        <v>15808</v>
      </c>
      <c r="B1863" t="s">
        <v>2539</v>
      </c>
      <c r="C1863" t="s">
        <v>717</v>
      </c>
      <c r="E1863">
        <v>34</v>
      </c>
      <c r="F1863" t="s">
        <v>8341</v>
      </c>
      <c r="G1863" t="s">
        <v>750</v>
      </c>
      <c r="H1863" t="str">
        <f>INDEX(referencias!$Q$1:$Q$34,MATCH('Registro de Frecuencias TV'!G1863,referencias!$R$1:$R$34,0),1)</f>
        <v>RCN TV S.A.</v>
      </c>
      <c r="I1863" t="s">
        <v>8441</v>
      </c>
      <c r="J1863" t="s">
        <v>8338</v>
      </c>
      <c r="K1863">
        <v>34</v>
      </c>
      <c r="L1863" t="str">
        <f t="shared" si="64"/>
        <v>TinjacáBoyacaRCN TV S.A.34</v>
      </c>
      <c r="M1863" t="str">
        <f t="shared" si="65"/>
        <v>TinjacáBoyacaRCN TV S.A.</v>
      </c>
      <c r="N1863" t="s">
        <v>3422</v>
      </c>
    </row>
    <row r="1864" spans="1:14" x14ac:dyDescent="0.25">
      <c r="A1864">
        <v>15808</v>
      </c>
      <c r="B1864" t="s">
        <v>2539</v>
      </c>
      <c r="C1864" t="s">
        <v>717</v>
      </c>
      <c r="E1864">
        <v>36</v>
      </c>
      <c r="F1864" t="s">
        <v>8341</v>
      </c>
      <c r="G1864" t="s">
        <v>723</v>
      </c>
      <c r="H1864" t="str">
        <f>INDEX(referencias!$Q$1:$Q$34,MATCH('Registro de Frecuencias TV'!G1864,referencias!$R$1:$R$34,0),1)</f>
        <v>Caracol TV S.A.</v>
      </c>
      <c r="I1864" t="s">
        <v>8441</v>
      </c>
      <c r="J1864" t="s">
        <v>8338</v>
      </c>
      <c r="K1864">
        <v>36</v>
      </c>
      <c r="L1864" t="str">
        <f t="shared" si="64"/>
        <v>TinjacáBoyacaCaracol TV S.A.36</v>
      </c>
      <c r="M1864" t="str">
        <f t="shared" si="65"/>
        <v>TinjacáBoyacaCaracol TV S.A.</v>
      </c>
      <c r="N1864" t="s">
        <v>3423</v>
      </c>
    </row>
    <row r="1865" spans="1:14" x14ac:dyDescent="0.25">
      <c r="A1865">
        <v>15810</v>
      </c>
      <c r="B1865" t="s">
        <v>2541</v>
      </c>
      <c r="C1865" t="s">
        <v>717</v>
      </c>
      <c r="F1865" t="s">
        <v>8337</v>
      </c>
      <c r="G1865" t="s">
        <v>420</v>
      </c>
      <c r="H1865" t="str">
        <f>INDEX(referencias!$Q$1:$Q$34,MATCH('Registro de Frecuencias TV'!G1865,referencias!$R$1:$R$34,0),1)</f>
        <v>Canal Uno</v>
      </c>
      <c r="J1865" t="s">
        <v>8338</v>
      </c>
      <c r="K1865">
        <v>10</v>
      </c>
      <c r="L1865" t="str">
        <f t="shared" si="64"/>
        <v>TipacoqueBoyacaCanal Uno10</v>
      </c>
      <c r="M1865" t="str">
        <f t="shared" si="65"/>
        <v>TipacoqueBoyacaCanal Uno</v>
      </c>
      <c r="N1865" t="s">
        <v>3424</v>
      </c>
    </row>
    <row r="1866" spans="1:14" x14ac:dyDescent="0.25">
      <c r="A1866">
        <v>15810</v>
      </c>
      <c r="B1866" t="s">
        <v>2541</v>
      </c>
      <c r="C1866" t="s">
        <v>717</v>
      </c>
      <c r="F1866" t="s">
        <v>8337</v>
      </c>
      <c r="G1866" t="s">
        <v>703</v>
      </c>
      <c r="H1866" t="str">
        <f>INDEX(referencias!$Q$1:$Q$34,MATCH('Registro de Frecuencias TV'!G1866,referencias!$R$1:$R$34,0),1)</f>
        <v>C.Institucional</v>
      </c>
      <c r="J1866" t="s">
        <v>8338</v>
      </c>
      <c r="K1866">
        <v>12</v>
      </c>
      <c r="L1866" t="str">
        <f t="shared" si="64"/>
        <v>TipacoqueBoyacaC.Institucional12</v>
      </c>
      <c r="M1866" t="str">
        <f t="shared" si="65"/>
        <v>TipacoqueBoyacaC.Institucional</v>
      </c>
      <c r="N1866" t="s">
        <v>3425</v>
      </c>
    </row>
    <row r="1867" spans="1:14" x14ac:dyDescent="0.25">
      <c r="A1867">
        <v>15810</v>
      </c>
      <c r="B1867" t="s">
        <v>2541</v>
      </c>
      <c r="C1867" t="s">
        <v>717</v>
      </c>
      <c r="F1867" t="s">
        <v>8337</v>
      </c>
      <c r="G1867" t="s">
        <v>188</v>
      </c>
      <c r="H1867" t="str">
        <f>INDEX(referencias!$Q$1:$Q$34,MATCH('Registro de Frecuencias TV'!G1867,referencias!$R$1:$R$34,0),1)</f>
        <v>Señal Colombia</v>
      </c>
      <c r="J1867" t="s">
        <v>8338</v>
      </c>
      <c r="K1867">
        <v>8</v>
      </c>
      <c r="L1867" t="str">
        <f t="shared" si="64"/>
        <v>TipacoqueBoyacaSeñal Colombia8</v>
      </c>
      <c r="M1867" t="str">
        <f t="shared" si="65"/>
        <v>TipacoqueBoyacaSeñal Colombia</v>
      </c>
      <c r="N1867" t="s">
        <v>3426</v>
      </c>
    </row>
    <row r="1868" spans="1:14" x14ac:dyDescent="0.25">
      <c r="A1868">
        <v>15810</v>
      </c>
      <c r="B1868" t="s">
        <v>2541</v>
      </c>
      <c r="C1868" t="s">
        <v>717</v>
      </c>
      <c r="F1868" t="s">
        <v>8339</v>
      </c>
      <c r="G1868" t="s">
        <v>623</v>
      </c>
      <c r="H1868" t="str">
        <f>INDEX(referencias!$Q$1:$Q$34,MATCH('Registro de Frecuencias TV'!G1868,referencias!$R$1:$R$34,0),1)</f>
        <v>Teveandina</v>
      </c>
      <c r="J1868" t="s">
        <v>8338</v>
      </c>
      <c r="K1868">
        <v>6</v>
      </c>
      <c r="L1868" t="str">
        <f t="shared" si="64"/>
        <v>TipacoqueBoyacaTeveandina6</v>
      </c>
      <c r="M1868" t="str">
        <f t="shared" si="65"/>
        <v>TipacoqueBoyacaTeveandina</v>
      </c>
      <c r="N1868" t="s">
        <v>3427</v>
      </c>
    </row>
    <row r="1869" spans="1:14" x14ac:dyDescent="0.25">
      <c r="A1869">
        <v>15810</v>
      </c>
      <c r="B1869" t="s">
        <v>2541</v>
      </c>
      <c r="C1869" t="s">
        <v>717</v>
      </c>
      <c r="F1869" t="s">
        <v>8341</v>
      </c>
      <c r="G1869" t="s">
        <v>750</v>
      </c>
      <c r="H1869" t="str">
        <f>INDEX(referencias!$Q$1:$Q$34,MATCH('Registro de Frecuencias TV'!G1869,referencias!$R$1:$R$34,0),1)</f>
        <v>RCN TV S.A.</v>
      </c>
      <c r="J1869" t="s">
        <v>8338</v>
      </c>
      <c r="K1869">
        <v>4</v>
      </c>
      <c r="L1869" t="str">
        <f t="shared" si="64"/>
        <v>TipacoqueBoyacaRCN TV S.A.4</v>
      </c>
      <c r="M1869" t="str">
        <f t="shared" si="65"/>
        <v>TipacoqueBoyacaRCN TV S.A.</v>
      </c>
      <c r="N1869" t="s">
        <v>3428</v>
      </c>
    </row>
    <row r="1870" spans="1:14" x14ac:dyDescent="0.25">
      <c r="A1870">
        <v>15810</v>
      </c>
      <c r="B1870" t="s">
        <v>2541</v>
      </c>
      <c r="C1870" t="s">
        <v>717</v>
      </c>
      <c r="F1870" t="s">
        <v>8341</v>
      </c>
      <c r="G1870" t="s">
        <v>723</v>
      </c>
      <c r="H1870" t="str">
        <f>INDEX(referencias!$Q$1:$Q$34,MATCH('Registro de Frecuencias TV'!G1870,referencias!$R$1:$R$34,0),1)</f>
        <v>Caracol TV S.A.</v>
      </c>
      <c r="J1870" t="s">
        <v>8338</v>
      </c>
      <c r="K1870">
        <v>21</v>
      </c>
      <c r="L1870" t="str">
        <f t="shared" si="64"/>
        <v>TipacoqueBoyacaCaracol TV S.A.21</v>
      </c>
      <c r="M1870" t="str">
        <f t="shared" si="65"/>
        <v>TipacoqueBoyacaCaracol TV S.A.</v>
      </c>
      <c r="N1870" t="s">
        <v>3429</v>
      </c>
    </row>
    <row r="1871" spans="1:14" x14ac:dyDescent="0.25">
      <c r="A1871">
        <v>15814</v>
      </c>
      <c r="B1871" t="s">
        <v>2547</v>
      </c>
      <c r="C1871" t="s">
        <v>717</v>
      </c>
      <c r="E1871">
        <v>11</v>
      </c>
      <c r="F1871" t="s">
        <v>8337</v>
      </c>
      <c r="G1871" t="s">
        <v>420</v>
      </c>
      <c r="H1871" t="str">
        <f>INDEX(referencias!$Q$1:$Q$34,MATCH('Registro de Frecuencias TV'!G1871,referencias!$R$1:$R$34,0),1)</f>
        <v>Canal Uno</v>
      </c>
      <c r="I1871" t="s">
        <v>8437</v>
      </c>
      <c r="J1871" t="s">
        <v>8338</v>
      </c>
      <c r="K1871">
        <v>11</v>
      </c>
      <c r="L1871" t="str">
        <f t="shared" si="64"/>
        <v>TocaBoyacaCanal Uno11</v>
      </c>
      <c r="M1871" t="str">
        <f t="shared" si="65"/>
        <v>TocaBoyacaCanal Uno</v>
      </c>
      <c r="N1871" t="s">
        <v>3430</v>
      </c>
    </row>
    <row r="1872" spans="1:14" x14ac:dyDescent="0.25">
      <c r="A1872">
        <v>15814</v>
      </c>
      <c r="B1872" t="s">
        <v>2547</v>
      </c>
      <c r="C1872" t="s">
        <v>717</v>
      </c>
      <c r="E1872">
        <v>9</v>
      </c>
      <c r="F1872" t="s">
        <v>8337</v>
      </c>
      <c r="G1872" t="s">
        <v>703</v>
      </c>
      <c r="H1872" t="str">
        <f>INDEX(referencias!$Q$1:$Q$34,MATCH('Registro de Frecuencias TV'!G1872,referencias!$R$1:$R$34,0),1)</f>
        <v>C.Institucional</v>
      </c>
      <c r="I1872" t="s">
        <v>8437</v>
      </c>
      <c r="J1872" t="s">
        <v>8338</v>
      </c>
      <c r="K1872">
        <v>9</v>
      </c>
      <c r="L1872" t="str">
        <f t="shared" si="64"/>
        <v>TocaBoyacaC.Institucional9</v>
      </c>
      <c r="M1872" t="str">
        <f t="shared" si="65"/>
        <v>TocaBoyacaC.Institucional</v>
      </c>
      <c r="N1872" t="s">
        <v>3431</v>
      </c>
    </row>
    <row r="1873" spans="1:14" x14ac:dyDescent="0.25">
      <c r="A1873">
        <v>15814</v>
      </c>
      <c r="B1873" t="s">
        <v>2547</v>
      </c>
      <c r="C1873" t="s">
        <v>717</v>
      </c>
      <c r="E1873">
        <v>30</v>
      </c>
      <c r="F1873" t="s">
        <v>8337</v>
      </c>
      <c r="G1873" t="s">
        <v>188</v>
      </c>
      <c r="H1873" t="str">
        <f>INDEX(referencias!$Q$1:$Q$34,MATCH('Registro de Frecuencias TV'!G1873,referencias!$R$1:$R$34,0),1)</f>
        <v>Señal Colombia</v>
      </c>
      <c r="I1873" t="s">
        <v>8437</v>
      </c>
      <c r="J1873" t="s">
        <v>8338</v>
      </c>
      <c r="K1873">
        <v>30</v>
      </c>
      <c r="L1873" t="str">
        <f t="shared" si="64"/>
        <v>TocaBoyacaSeñal Colombia30</v>
      </c>
      <c r="M1873" t="str">
        <f t="shared" si="65"/>
        <v>TocaBoyacaSeñal Colombia</v>
      </c>
      <c r="N1873" t="s">
        <v>3432</v>
      </c>
    </row>
    <row r="1874" spans="1:14" x14ac:dyDescent="0.25">
      <c r="A1874">
        <v>15814</v>
      </c>
      <c r="B1874" t="s">
        <v>2547</v>
      </c>
      <c r="C1874" t="s">
        <v>717</v>
      </c>
      <c r="F1874" t="s">
        <v>8339</v>
      </c>
      <c r="G1874" t="s">
        <v>623</v>
      </c>
      <c r="H1874" t="str">
        <f>INDEX(referencias!$Q$1:$Q$34,MATCH('Registro de Frecuencias TV'!G1874,referencias!$R$1:$R$34,0),1)</f>
        <v>Teveandina</v>
      </c>
      <c r="J1874" t="s">
        <v>8338</v>
      </c>
      <c r="K1874">
        <v>13</v>
      </c>
      <c r="L1874" t="str">
        <f t="shared" si="64"/>
        <v>TocaBoyacaTeveandina13</v>
      </c>
      <c r="M1874" t="str">
        <f t="shared" si="65"/>
        <v>TocaBoyacaTeveandina</v>
      </c>
      <c r="N1874" t="s">
        <v>3433</v>
      </c>
    </row>
    <row r="1875" spans="1:14" x14ac:dyDescent="0.25">
      <c r="A1875">
        <v>15814</v>
      </c>
      <c r="B1875" t="s">
        <v>2547</v>
      </c>
      <c r="C1875" t="s">
        <v>717</v>
      </c>
      <c r="E1875">
        <v>7</v>
      </c>
      <c r="F1875" t="s">
        <v>8341</v>
      </c>
      <c r="G1875" t="s">
        <v>750</v>
      </c>
      <c r="H1875" t="str">
        <f>INDEX(referencias!$Q$1:$Q$34,MATCH('Registro de Frecuencias TV'!G1875,referencias!$R$1:$R$34,0),1)</f>
        <v>RCN TV S.A.</v>
      </c>
      <c r="I1875" t="s">
        <v>8438</v>
      </c>
      <c r="J1875" t="s">
        <v>8338</v>
      </c>
      <c r="K1875">
        <v>7</v>
      </c>
      <c r="L1875" t="str">
        <f t="shared" si="64"/>
        <v>TocaBoyacaRCN TV S.A.7</v>
      </c>
      <c r="M1875" t="str">
        <f t="shared" si="65"/>
        <v>TocaBoyacaRCN TV S.A.</v>
      </c>
      <c r="N1875" t="s">
        <v>3434</v>
      </c>
    </row>
    <row r="1876" spans="1:14" x14ac:dyDescent="0.25">
      <c r="A1876">
        <v>15814</v>
      </c>
      <c r="B1876" t="s">
        <v>2547</v>
      </c>
      <c r="C1876" t="s">
        <v>717</v>
      </c>
      <c r="E1876">
        <v>5</v>
      </c>
      <c r="F1876" t="s">
        <v>8341</v>
      </c>
      <c r="G1876" t="s">
        <v>723</v>
      </c>
      <c r="H1876" t="str">
        <f>INDEX(referencias!$Q$1:$Q$34,MATCH('Registro de Frecuencias TV'!G1876,referencias!$R$1:$R$34,0),1)</f>
        <v>Caracol TV S.A.</v>
      </c>
      <c r="I1876" t="s">
        <v>8438</v>
      </c>
      <c r="J1876" t="s">
        <v>8338</v>
      </c>
      <c r="K1876">
        <v>5</v>
      </c>
      <c r="L1876" t="str">
        <f t="shared" si="64"/>
        <v>TocaBoyacaCaracol TV S.A.5</v>
      </c>
      <c r="M1876" t="str">
        <f t="shared" si="65"/>
        <v>TocaBoyacaCaracol TV S.A.</v>
      </c>
      <c r="N1876" t="s">
        <v>3435</v>
      </c>
    </row>
    <row r="1877" spans="1:14" x14ac:dyDescent="0.25">
      <c r="A1877">
        <v>15816</v>
      </c>
      <c r="B1877" t="s">
        <v>2553</v>
      </c>
      <c r="C1877" t="s">
        <v>717</v>
      </c>
      <c r="E1877">
        <v>12</v>
      </c>
      <c r="F1877" t="s">
        <v>8337</v>
      </c>
      <c r="G1877" t="s">
        <v>420</v>
      </c>
      <c r="H1877" t="str">
        <f>INDEX(referencias!$Q$1:$Q$34,MATCH('Registro de Frecuencias TV'!G1877,referencias!$R$1:$R$34,0),1)</f>
        <v>Canal Uno</v>
      </c>
      <c r="I1877" t="s">
        <v>352</v>
      </c>
      <c r="J1877" t="s">
        <v>8338</v>
      </c>
      <c r="K1877">
        <v>12</v>
      </c>
      <c r="L1877" t="str">
        <f t="shared" si="64"/>
        <v>TogüíBoyacaCanal Uno12</v>
      </c>
      <c r="M1877" t="str">
        <f t="shared" si="65"/>
        <v>TogüíBoyacaCanal Uno</v>
      </c>
      <c r="N1877" t="s">
        <v>3436</v>
      </c>
    </row>
    <row r="1878" spans="1:14" x14ac:dyDescent="0.25">
      <c r="A1878">
        <v>15816</v>
      </c>
      <c r="B1878" t="s">
        <v>2553</v>
      </c>
      <c r="C1878" t="s">
        <v>717</v>
      </c>
      <c r="E1878">
        <v>10</v>
      </c>
      <c r="F1878" t="s">
        <v>8337</v>
      </c>
      <c r="G1878" t="s">
        <v>703</v>
      </c>
      <c r="H1878" t="str">
        <f>INDEX(referencias!$Q$1:$Q$34,MATCH('Registro de Frecuencias TV'!G1878,referencias!$R$1:$R$34,0),1)</f>
        <v>C.Institucional</v>
      </c>
      <c r="I1878" t="s">
        <v>352</v>
      </c>
      <c r="J1878" t="s">
        <v>8338</v>
      </c>
      <c r="K1878">
        <v>10</v>
      </c>
      <c r="L1878" t="str">
        <f t="shared" si="64"/>
        <v>TogüíBoyacaC.Institucional10</v>
      </c>
      <c r="M1878" t="str">
        <f t="shared" si="65"/>
        <v>TogüíBoyacaC.Institucional</v>
      </c>
      <c r="N1878" t="s">
        <v>3437</v>
      </c>
    </row>
    <row r="1879" spans="1:14" x14ac:dyDescent="0.25">
      <c r="A1879">
        <v>15816</v>
      </c>
      <c r="B1879" t="s">
        <v>2553</v>
      </c>
      <c r="C1879" t="s">
        <v>717</v>
      </c>
      <c r="E1879">
        <v>23</v>
      </c>
      <c r="F1879" t="s">
        <v>8337</v>
      </c>
      <c r="G1879" t="s">
        <v>188</v>
      </c>
      <c r="H1879" t="str">
        <f>INDEX(referencias!$Q$1:$Q$34,MATCH('Registro de Frecuencias TV'!G1879,referencias!$R$1:$R$34,0),1)</f>
        <v>Señal Colombia</v>
      </c>
      <c r="I1879" t="s">
        <v>352</v>
      </c>
      <c r="J1879" t="s">
        <v>8338</v>
      </c>
      <c r="K1879">
        <v>23</v>
      </c>
      <c r="L1879" t="str">
        <f t="shared" si="64"/>
        <v>TogüíBoyacaSeñal Colombia23</v>
      </c>
      <c r="M1879" t="str">
        <f t="shared" si="65"/>
        <v>TogüíBoyacaSeñal Colombia</v>
      </c>
      <c r="N1879" t="s">
        <v>3438</v>
      </c>
    </row>
    <row r="1880" spans="1:14" x14ac:dyDescent="0.25">
      <c r="A1880">
        <v>15816</v>
      </c>
      <c r="B1880" t="s">
        <v>2553</v>
      </c>
      <c r="C1880" t="s">
        <v>717</v>
      </c>
      <c r="E1880">
        <v>13</v>
      </c>
      <c r="F1880" t="s">
        <v>8339</v>
      </c>
      <c r="G1880" t="s">
        <v>623</v>
      </c>
      <c r="H1880" t="str">
        <f>INDEX(referencias!$Q$1:$Q$34,MATCH('Registro de Frecuencias TV'!G1880,referencias!$R$1:$R$34,0),1)</f>
        <v>Teveandina</v>
      </c>
      <c r="I1880" t="s">
        <v>8437</v>
      </c>
      <c r="J1880" t="s">
        <v>8338</v>
      </c>
      <c r="K1880">
        <v>6</v>
      </c>
      <c r="L1880" t="str">
        <f t="shared" si="64"/>
        <v>TogüíBoyacaTeveandina6</v>
      </c>
      <c r="M1880" t="str">
        <f t="shared" si="65"/>
        <v>TogüíBoyacaTeveandina</v>
      </c>
      <c r="N1880" t="s">
        <v>3439</v>
      </c>
    </row>
    <row r="1881" spans="1:14" x14ac:dyDescent="0.25">
      <c r="A1881">
        <v>15816</v>
      </c>
      <c r="B1881" t="s">
        <v>2553</v>
      </c>
      <c r="C1881" t="s">
        <v>717</v>
      </c>
      <c r="E1881">
        <v>4</v>
      </c>
      <c r="F1881" t="s">
        <v>8341</v>
      </c>
      <c r="G1881" t="s">
        <v>750</v>
      </c>
      <c r="H1881" t="str">
        <f>INDEX(referencias!$Q$1:$Q$34,MATCH('Registro de Frecuencias TV'!G1881,referencias!$R$1:$R$34,0),1)</f>
        <v>RCN TV S.A.</v>
      </c>
      <c r="I1881" t="s">
        <v>352</v>
      </c>
      <c r="J1881" t="s">
        <v>8338</v>
      </c>
      <c r="K1881">
        <v>4</v>
      </c>
      <c r="L1881" t="str">
        <f t="shared" si="64"/>
        <v>TogüíBoyacaRCN TV S.A.4</v>
      </c>
      <c r="M1881" t="str">
        <f t="shared" si="65"/>
        <v>TogüíBoyacaRCN TV S.A.</v>
      </c>
      <c r="N1881" t="s">
        <v>3440</v>
      </c>
    </row>
    <row r="1882" spans="1:14" x14ac:dyDescent="0.25">
      <c r="A1882">
        <v>15816</v>
      </c>
      <c r="B1882" t="s">
        <v>2553</v>
      </c>
      <c r="C1882" t="s">
        <v>717</v>
      </c>
      <c r="E1882">
        <v>8</v>
      </c>
      <c r="F1882" t="s">
        <v>8341</v>
      </c>
      <c r="G1882" t="s">
        <v>723</v>
      </c>
      <c r="H1882" t="str">
        <f>INDEX(referencias!$Q$1:$Q$34,MATCH('Registro de Frecuencias TV'!G1882,referencias!$R$1:$R$34,0),1)</f>
        <v>Caracol TV S.A.</v>
      </c>
      <c r="I1882" t="s">
        <v>352</v>
      </c>
      <c r="J1882" t="s">
        <v>8338</v>
      </c>
      <c r="K1882">
        <v>8</v>
      </c>
      <c r="L1882" t="str">
        <f t="shared" si="64"/>
        <v>TogüíBoyacaCaracol TV S.A.8</v>
      </c>
      <c r="M1882" t="str">
        <f t="shared" si="65"/>
        <v>TogüíBoyacaCaracol TV S.A.</v>
      </c>
      <c r="N1882" t="s">
        <v>3441</v>
      </c>
    </row>
    <row r="1883" spans="1:14" x14ac:dyDescent="0.25">
      <c r="A1883">
        <v>15820</v>
      </c>
      <c r="B1883" t="s">
        <v>2560</v>
      </c>
      <c r="C1883" t="s">
        <v>717</v>
      </c>
      <c r="E1883">
        <v>11</v>
      </c>
      <c r="F1883" t="s">
        <v>8337</v>
      </c>
      <c r="G1883" t="s">
        <v>420</v>
      </c>
      <c r="H1883" t="str">
        <f>INDEX(referencias!$Q$1:$Q$34,MATCH('Registro de Frecuencias TV'!G1883,referencias!$R$1:$R$34,0),1)</f>
        <v>Canal Uno</v>
      </c>
      <c r="I1883" t="s">
        <v>8437</v>
      </c>
      <c r="J1883" t="s">
        <v>8338</v>
      </c>
      <c r="K1883">
        <v>11</v>
      </c>
      <c r="L1883" t="str">
        <f t="shared" si="64"/>
        <v>TópagaBoyacaCanal Uno11</v>
      </c>
      <c r="M1883" t="str">
        <f t="shared" si="65"/>
        <v>TópagaBoyacaCanal Uno</v>
      </c>
      <c r="N1883" t="s">
        <v>3442</v>
      </c>
    </row>
    <row r="1884" spans="1:14" x14ac:dyDescent="0.25">
      <c r="A1884">
        <v>15820</v>
      </c>
      <c r="B1884" t="s">
        <v>2560</v>
      </c>
      <c r="C1884" t="s">
        <v>717</v>
      </c>
      <c r="E1884">
        <v>9</v>
      </c>
      <c r="F1884" t="s">
        <v>8337</v>
      </c>
      <c r="G1884" t="s">
        <v>703</v>
      </c>
      <c r="H1884" t="str">
        <f>INDEX(referencias!$Q$1:$Q$34,MATCH('Registro de Frecuencias TV'!G1884,referencias!$R$1:$R$34,0),1)</f>
        <v>C.Institucional</v>
      </c>
      <c r="I1884" t="s">
        <v>8437</v>
      </c>
      <c r="J1884" t="s">
        <v>8338</v>
      </c>
      <c r="K1884">
        <v>9</v>
      </c>
      <c r="L1884" t="str">
        <f t="shared" si="64"/>
        <v>TópagaBoyacaC.Institucional9</v>
      </c>
      <c r="M1884" t="str">
        <f t="shared" si="65"/>
        <v>TópagaBoyacaC.Institucional</v>
      </c>
      <c r="N1884" t="s">
        <v>3443</v>
      </c>
    </row>
    <row r="1885" spans="1:14" x14ac:dyDescent="0.25">
      <c r="A1885">
        <v>15820</v>
      </c>
      <c r="B1885" t="s">
        <v>2560</v>
      </c>
      <c r="C1885" t="s">
        <v>717</v>
      </c>
      <c r="E1885">
        <v>30</v>
      </c>
      <c r="F1885" t="s">
        <v>8337</v>
      </c>
      <c r="G1885" t="s">
        <v>188</v>
      </c>
      <c r="H1885" t="str">
        <f>INDEX(referencias!$Q$1:$Q$34,MATCH('Registro de Frecuencias TV'!G1885,referencias!$R$1:$R$34,0),1)</f>
        <v>Señal Colombia</v>
      </c>
      <c r="I1885" t="s">
        <v>8437</v>
      </c>
      <c r="J1885" t="s">
        <v>8338</v>
      </c>
      <c r="K1885">
        <v>30</v>
      </c>
      <c r="L1885" t="str">
        <f t="shared" si="64"/>
        <v>TópagaBoyacaSeñal Colombia30</v>
      </c>
      <c r="M1885" t="str">
        <f t="shared" si="65"/>
        <v>TópagaBoyacaSeñal Colombia</v>
      </c>
      <c r="N1885" t="s">
        <v>3444</v>
      </c>
    </row>
    <row r="1886" spans="1:14" x14ac:dyDescent="0.25">
      <c r="A1886">
        <v>15820</v>
      </c>
      <c r="B1886" t="s">
        <v>2560</v>
      </c>
      <c r="C1886" t="s">
        <v>717</v>
      </c>
      <c r="F1886" t="s">
        <v>8339</v>
      </c>
      <c r="G1886" t="s">
        <v>623</v>
      </c>
      <c r="H1886" t="str">
        <f>INDEX(referencias!$Q$1:$Q$34,MATCH('Registro de Frecuencias TV'!G1886,referencias!$R$1:$R$34,0),1)</f>
        <v>Teveandina</v>
      </c>
      <c r="J1886" t="s">
        <v>8338</v>
      </c>
      <c r="K1886">
        <v>13</v>
      </c>
      <c r="L1886" t="str">
        <f t="shared" si="64"/>
        <v>TópagaBoyacaTeveandina13</v>
      </c>
      <c r="M1886" t="str">
        <f t="shared" si="65"/>
        <v>TópagaBoyacaTeveandina</v>
      </c>
      <c r="N1886" t="s">
        <v>3445</v>
      </c>
    </row>
    <row r="1887" spans="1:14" x14ac:dyDescent="0.25">
      <c r="A1887">
        <v>15820</v>
      </c>
      <c r="B1887" t="s">
        <v>2560</v>
      </c>
      <c r="C1887" t="s">
        <v>717</v>
      </c>
      <c r="E1887">
        <v>50</v>
      </c>
      <c r="F1887" t="s">
        <v>8341</v>
      </c>
      <c r="G1887" t="s">
        <v>750</v>
      </c>
      <c r="H1887" t="str">
        <f>INDEX(referencias!$Q$1:$Q$34,MATCH('Registro de Frecuencias TV'!G1887,referencias!$R$1:$R$34,0),1)</f>
        <v>RCN TV S.A.</v>
      </c>
      <c r="I1887" t="s">
        <v>1988</v>
      </c>
      <c r="J1887" t="s">
        <v>8338</v>
      </c>
      <c r="K1887">
        <v>50</v>
      </c>
      <c r="L1887" t="str">
        <f t="shared" si="64"/>
        <v>TópagaBoyacaRCN TV S.A.50</v>
      </c>
      <c r="M1887" t="str">
        <f t="shared" si="65"/>
        <v>TópagaBoyacaRCN TV S.A.</v>
      </c>
      <c r="N1887" t="s">
        <v>3446</v>
      </c>
    </row>
    <row r="1888" spans="1:14" x14ac:dyDescent="0.25">
      <c r="A1888">
        <v>15820</v>
      </c>
      <c r="B1888" t="s">
        <v>2560</v>
      </c>
      <c r="C1888" t="s">
        <v>717</v>
      </c>
      <c r="E1888">
        <v>48</v>
      </c>
      <c r="F1888" t="s">
        <v>8341</v>
      </c>
      <c r="G1888" t="s">
        <v>723</v>
      </c>
      <c r="H1888" t="str">
        <f>INDEX(referencias!$Q$1:$Q$34,MATCH('Registro de Frecuencias TV'!G1888,referencias!$R$1:$R$34,0),1)</f>
        <v>Caracol TV S.A.</v>
      </c>
      <c r="I1888" t="s">
        <v>1988</v>
      </c>
      <c r="J1888" t="s">
        <v>8338</v>
      </c>
      <c r="K1888">
        <v>48</v>
      </c>
      <c r="L1888" t="str">
        <f t="shared" si="64"/>
        <v>TópagaBoyacaCaracol TV S.A.48</v>
      </c>
      <c r="M1888" t="str">
        <f t="shared" si="65"/>
        <v>TópagaBoyacaCaracol TV S.A.</v>
      </c>
      <c r="N1888" t="s">
        <v>3447</v>
      </c>
    </row>
    <row r="1889" spans="1:14" x14ac:dyDescent="0.25">
      <c r="A1889">
        <v>15822</v>
      </c>
      <c r="B1889" t="s">
        <v>2568</v>
      </c>
      <c r="C1889" t="s">
        <v>717</v>
      </c>
      <c r="E1889">
        <v>11</v>
      </c>
      <c r="F1889" t="s">
        <v>8337</v>
      </c>
      <c r="G1889" t="s">
        <v>420</v>
      </c>
      <c r="H1889" t="str">
        <f>INDEX(referencias!$Q$1:$Q$34,MATCH('Registro de Frecuencias TV'!G1889,referencias!$R$1:$R$34,0),1)</f>
        <v>Canal Uno</v>
      </c>
      <c r="I1889" t="s">
        <v>8437</v>
      </c>
      <c r="J1889" t="s">
        <v>8338</v>
      </c>
      <c r="K1889">
        <v>11</v>
      </c>
      <c r="L1889" t="str">
        <f t="shared" si="64"/>
        <v>TotaBoyacaCanal Uno11</v>
      </c>
      <c r="M1889" t="str">
        <f t="shared" si="65"/>
        <v>TotaBoyacaCanal Uno</v>
      </c>
      <c r="N1889" t="s">
        <v>3448</v>
      </c>
    </row>
    <row r="1890" spans="1:14" x14ac:dyDescent="0.25">
      <c r="A1890">
        <v>15822</v>
      </c>
      <c r="B1890" t="s">
        <v>2568</v>
      </c>
      <c r="C1890" t="s">
        <v>717</v>
      </c>
      <c r="E1890">
        <v>9</v>
      </c>
      <c r="F1890" t="s">
        <v>8337</v>
      </c>
      <c r="G1890" t="s">
        <v>703</v>
      </c>
      <c r="H1890" t="str">
        <f>INDEX(referencias!$Q$1:$Q$34,MATCH('Registro de Frecuencias TV'!G1890,referencias!$R$1:$R$34,0),1)</f>
        <v>C.Institucional</v>
      </c>
      <c r="I1890" t="s">
        <v>8437</v>
      </c>
      <c r="J1890" t="s">
        <v>8338</v>
      </c>
      <c r="K1890">
        <v>9</v>
      </c>
      <c r="L1890" t="str">
        <f t="shared" si="64"/>
        <v>TotaBoyacaC.Institucional9</v>
      </c>
      <c r="M1890" t="str">
        <f t="shared" si="65"/>
        <v>TotaBoyacaC.Institucional</v>
      </c>
      <c r="N1890" t="s">
        <v>3449</v>
      </c>
    </row>
    <row r="1891" spans="1:14" x14ac:dyDescent="0.25">
      <c r="A1891">
        <v>15822</v>
      </c>
      <c r="B1891" t="s">
        <v>2568</v>
      </c>
      <c r="C1891" t="s">
        <v>717</v>
      </c>
      <c r="E1891">
        <v>30</v>
      </c>
      <c r="F1891" t="s">
        <v>8337</v>
      </c>
      <c r="G1891" t="s">
        <v>188</v>
      </c>
      <c r="H1891" t="str">
        <f>INDEX(referencias!$Q$1:$Q$34,MATCH('Registro de Frecuencias TV'!G1891,referencias!$R$1:$R$34,0),1)</f>
        <v>Señal Colombia</v>
      </c>
      <c r="I1891" t="s">
        <v>8437</v>
      </c>
      <c r="J1891" t="s">
        <v>8338</v>
      </c>
      <c r="K1891">
        <v>30</v>
      </c>
      <c r="L1891" t="str">
        <f t="shared" si="64"/>
        <v>TotaBoyacaSeñal Colombia30</v>
      </c>
      <c r="M1891" t="str">
        <f t="shared" si="65"/>
        <v>TotaBoyacaSeñal Colombia</v>
      </c>
      <c r="N1891" t="s">
        <v>3450</v>
      </c>
    </row>
    <row r="1892" spans="1:14" x14ac:dyDescent="0.25">
      <c r="A1892">
        <v>15822</v>
      </c>
      <c r="B1892" t="s">
        <v>2568</v>
      </c>
      <c r="C1892" t="s">
        <v>717</v>
      </c>
      <c r="E1892">
        <v>13</v>
      </c>
      <c r="F1892" t="s">
        <v>8339</v>
      </c>
      <c r="G1892" t="s">
        <v>623</v>
      </c>
      <c r="H1892" t="str">
        <f>INDEX(referencias!$Q$1:$Q$34,MATCH('Registro de Frecuencias TV'!G1892,referencias!$R$1:$R$34,0),1)</f>
        <v>Teveandina</v>
      </c>
      <c r="I1892" t="s">
        <v>8437</v>
      </c>
      <c r="J1892" t="s">
        <v>8338</v>
      </c>
      <c r="K1892">
        <v>13</v>
      </c>
      <c r="L1892" t="str">
        <f t="shared" si="64"/>
        <v>TotaBoyacaTeveandina13</v>
      </c>
      <c r="M1892" t="str">
        <f t="shared" si="65"/>
        <v>TotaBoyacaTeveandina</v>
      </c>
      <c r="N1892" t="s">
        <v>3451</v>
      </c>
    </row>
    <row r="1893" spans="1:14" x14ac:dyDescent="0.25">
      <c r="A1893">
        <v>15822</v>
      </c>
      <c r="B1893" t="s">
        <v>2568</v>
      </c>
      <c r="C1893" t="s">
        <v>717</v>
      </c>
      <c r="E1893">
        <v>50</v>
      </c>
      <c r="F1893" t="s">
        <v>8341</v>
      </c>
      <c r="G1893" t="s">
        <v>750</v>
      </c>
      <c r="H1893" t="str">
        <f>INDEX(referencias!$Q$1:$Q$34,MATCH('Registro de Frecuencias TV'!G1893,referencias!$R$1:$R$34,0),1)</f>
        <v>RCN TV S.A.</v>
      </c>
      <c r="I1893" t="s">
        <v>1988</v>
      </c>
      <c r="J1893" t="s">
        <v>8338</v>
      </c>
      <c r="K1893">
        <v>50</v>
      </c>
      <c r="L1893" t="str">
        <f t="shared" si="64"/>
        <v>TotaBoyacaRCN TV S.A.50</v>
      </c>
      <c r="M1893" t="str">
        <f t="shared" si="65"/>
        <v>TotaBoyacaRCN TV S.A.</v>
      </c>
      <c r="N1893" t="s">
        <v>3452</v>
      </c>
    </row>
    <row r="1894" spans="1:14" x14ac:dyDescent="0.25">
      <c r="A1894">
        <v>15822</v>
      </c>
      <c r="B1894" t="s">
        <v>2568</v>
      </c>
      <c r="C1894" t="s">
        <v>717</v>
      </c>
      <c r="E1894">
        <v>48</v>
      </c>
      <c r="F1894" t="s">
        <v>8341</v>
      </c>
      <c r="G1894" t="s">
        <v>723</v>
      </c>
      <c r="H1894" t="str">
        <f>INDEX(referencias!$Q$1:$Q$34,MATCH('Registro de Frecuencias TV'!G1894,referencias!$R$1:$R$34,0),1)</f>
        <v>Caracol TV S.A.</v>
      </c>
      <c r="I1894" t="s">
        <v>1988</v>
      </c>
      <c r="J1894" t="s">
        <v>8338</v>
      </c>
      <c r="K1894">
        <v>48</v>
      </c>
      <c r="L1894" t="str">
        <f t="shared" si="64"/>
        <v>TotaBoyacaCaracol TV S.A.48</v>
      </c>
      <c r="M1894" t="str">
        <f t="shared" si="65"/>
        <v>TotaBoyacaCaracol TV S.A.</v>
      </c>
      <c r="N1894" t="s">
        <v>3453</v>
      </c>
    </row>
    <row r="1895" spans="1:14" x14ac:dyDescent="0.25">
      <c r="A1895">
        <v>15832</v>
      </c>
      <c r="B1895" t="s">
        <v>2582</v>
      </c>
      <c r="C1895" t="s">
        <v>717</v>
      </c>
      <c r="F1895" t="s">
        <v>8337</v>
      </c>
      <c r="G1895" t="s">
        <v>420</v>
      </c>
      <c r="H1895" t="str">
        <f>INDEX(referencias!$Q$1:$Q$34,MATCH('Registro de Frecuencias TV'!G1895,referencias!$R$1:$R$34,0),1)</f>
        <v>Canal Uno</v>
      </c>
      <c r="J1895" t="s">
        <v>8338</v>
      </c>
      <c r="K1895">
        <v>21</v>
      </c>
      <c r="L1895" t="str">
        <f t="shared" si="64"/>
        <v>TununguáBoyacaCanal Uno21</v>
      </c>
      <c r="M1895" t="str">
        <f t="shared" si="65"/>
        <v>TununguáBoyacaCanal Uno</v>
      </c>
      <c r="N1895" t="s">
        <v>3454</v>
      </c>
    </row>
    <row r="1896" spans="1:14" x14ac:dyDescent="0.25">
      <c r="A1896">
        <v>15832</v>
      </c>
      <c r="B1896" t="s">
        <v>2582</v>
      </c>
      <c r="C1896" t="s">
        <v>717</v>
      </c>
      <c r="F1896" t="s">
        <v>8337</v>
      </c>
      <c r="G1896" t="s">
        <v>703</v>
      </c>
      <c r="H1896" t="str">
        <f>INDEX(referencias!$Q$1:$Q$34,MATCH('Registro de Frecuencias TV'!G1896,referencias!$R$1:$R$34,0),1)</f>
        <v>C.Institucional</v>
      </c>
      <c r="J1896" t="s">
        <v>8338</v>
      </c>
      <c r="K1896">
        <v>23</v>
      </c>
      <c r="L1896" t="str">
        <f t="shared" si="64"/>
        <v>TununguáBoyacaC.Institucional23</v>
      </c>
      <c r="M1896" t="str">
        <f t="shared" si="65"/>
        <v>TununguáBoyacaC.Institucional</v>
      </c>
      <c r="N1896" t="s">
        <v>3455</v>
      </c>
    </row>
    <row r="1897" spans="1:14" x14ac:dyDescent="0.25">
      <c r="A1897">
        <v>15832</v>
      </c>
      <c r="B1897" t="s">
        <v>2582</v>
      </c>
      <c r="C1897" t="s">
        <v>717</v>
      </c>
      <c r="F1897" t="s">
        <v>8337</v>
      </c>
      <c r="G1897" t="s">
        <v>188</v>
      </c>
      <c r="H1897" t="str">
        <f>INDEX(referencias!$Q$1:$Q$34,MATCH('Registro de Frecuencias TV'!G1897,referencias!$R$1:$R$34,0),1)</f>
        <v>Señal Colombia</v>
      </c>
      <c r="J1897" t="s">
        <v>8338</v>
      </c>
      <c r="K1897">
        <v>25</v>
      </c>
      <c r="L1897" t="str">
        <f t="shared" si="64"/>
        <v>TununguáBoyacaSeñal Colombia25</v>
      </c>
      <c r="M1897" t="str">
        <f t="shared" si="65"/>
        <v>TununguáBoyacaSeñal Colombia</v>
      </c>
      <c r="N1897" t="s">
        <v>3456</v>
      </c>
    </row>
    <row r="1898" spans="1:14" x14ac:dyDescent="0.25">
      <c r="A1898">
        <v>15832</v>
      </c>
      <c r="B1898" t="s">
        <v>2582</v>
      </c>
      <c r="C1898" t="s">
        <v>717</v>
      </c>
      <c r="F1898" t="s">
        <v>8339</v>
      </c>
      <c r="G1898" t="s">
        <v>623</v>
      </c>
      <c r="H1898" t="str">
        <f>INDEX(referencias!$Q$1:$Q$34,MATCH('Registro de Frecuencias TV'!G1898,referencias!$R$1:$R$34,0),1)</f>
        <v>Teveandina</v>
      </c>
      <c r="J1898" t="s">
        <v>8338</v>
      </c>
      <c r="K1898">
        <v>27</v>
      </c>
      <c r="L1898" t="str">
        <f t="shared" si="64"/>
        <v>TununguáBoyacaTeveandina27</v>
      </c>
      <c r="M1898" t="str">
        <f t="shared" si="65"/>
        <v>TununguáBoyacaTeveandina</v>
      </c>
      <c r="N1898" t="s">
        <v>3457</v>
      </c>
    </row>
    <row r="1899" spans="1:14" x14ac:dyDescent="0.25">
      <c r="A1899">
        <v>15832</v>
      </c>
      <c r="B1899" t="s">
        <v>2582</v>
      </c>
      <c r="C1899" t="s">
        <v>717</v>
      </c>
      <c r="F1899" t="s">
        <v>8341</v>
      </c>
      <c r="G1899" t="s">
        <v>750</v>
      </c>
      <c r="H1899" t="str">
        <f>INDEX(referencias!$Q$1:$Q$34,MATCH('Registro de Frecuencias TV'!G1899,referencias!$R$1:$R$34,0),1)</f>
        <v>RCN TV S.A.</v>
      </c>
      <c r="J1899" t="s">
        <v>8338</v>
      </c>
      <c r="K1899">
        <v>29</v>
      </c>
      <c r="L1899" t="str">
        <f t="shared" si="64"/>
        <v>TununguáBoyacaRCN TV S.A.29</v>
      </c>
      <c r="M1899" t="str">
        <f t="shared" si="65"/>
        <v>TununguáBoyacaRCN TV S.A.</v>
      </c>
      <c r="N1899" t="s">
        <v>3458</v>
      </c>
    </row>
    <row r="1900" spans="1:14" x14ac:dyDescent="0.25">
      <c r="A1900">
        <v>15832</v>
      </c>
      <c r="B1900" t="s">
        <v>2582</v>
      </c>
      <c r="C1900" t="s">
        <v>717</v>
      </c>
      <c r="F1900" t="s">
        <v>8341</v>
      </c>
      <c r="G1900" t="s">
        <v>723</v>
      </c>
      <c r="H1900" t="str">
        <f>INDEX(referencias!$Q$1:$Q$34,MATCH('Registro de Frecuencias TV'!G1900,referencias!$R$1:$R$34,0),1)</f>
        <v>Caracol TV S.A.</v>
      </c>
      <c r="J1900" t="s">
        <v>8338</v>
      </c>
      <c r="K1900">
        <v>31</v>
      </c>
      <c r="L1900" t="str">
        <f t="shared" si="64"/>
        <v>TununguáBoyacaCaracol TV S.A.31</v>
      </c>
      <c r="M1900" t="str">
        <f t="shared" si="65"/>
        <v>TununguáBoyacaCaracol TV S.A.</v>
      </c>
      <c r="N1900" t="s">
        <v>3459</v>
      </c>
    </row>
    <row r="1901" spans="1:14" x14ac:dyDescent="0.25">
      <c r="A1901">
        <v>15835</v>
      </c>
      <c r="B1901" t="s">
        <v>2591</v>
      </c>
      <c r="C1901" t="s">
        <v>717</v>
      </c>
      <c r="E1901">
        <v>2</v>
      </c>
      <c r="F1901" t="s">
        <v>8337</v>
      </c>
      <c r="G1901" t="s">
        <v>420</v>
      </c>
      <c r="H1901" t="str">
        <f>INDEX(referencias!$Q$1:$Q$34,MATCH('Registro de Frecuencias TV'!G1901,referencias!$R$1:$R$34,0),1)</f>
        <v>Canal Uno</v>
      </c>
      <c r="I1901" t="s">
        <v>326</v>
      </c>
      <c r="J1901" t="s">
        <v>8338</v>
      </c>
      <c r="K1901">
        <v>11</v>
      </c>
      <c r="L1901" t="str">
        <f t="shared" si="64"/>
        <v>TurmequéBoyacaCanal Uno11</v>
      </c>
      <c r="M1901" t="str">
        <f t="shared" si="65"/>
        <v>TurmequéBoyacaCanal Uno</v>
      </c>
      <c r="N1901" t="s">
        <v>3460</v>
      </c>
    </row>
    <row r="1902" spans="1:14" x14ac:dyDescent="0.25">
      <c r="A1902">
        <v>15835</v>
      </c>
      <c r="B1902" t="s">
        <v>2591</v>
      </c>
      <c r="C1902" t="s">
        <v>717</v>
      </c>
      <c r="E1902">
        <v>4</v>
      </c>
      <c r="F1902" t="s">
        <v>8337</v>
      </c>
      <c r="G1902" t="s">
        <v>703</v>
      </c>
      <c r="H1902" t="str">
        <f>INDEX(referencias!$Q$1:$Q$34,MATCH('Registro de Frecuencias TV'!G1902,referencias!$R$1:$R$34,0),1)</f>
        <v>C.Institucional</v>
      </c>
      <c r="I1902" t="s">
        <v>326</v>
      </c>
      <c r="J1902" t="s">
        <v>8338</v>
      </c>
      <c r="K1902">
        <v>9</v>
      </c>
      <c r="L1902" t="str">
        <f t="shared" si="64"/>
        <v>TurmequéBoyacaC.Institucional9</v>
      </c>
      <c r="M1902" t="str">
        <f t="shared" si="65"/>
        <v>TurmequéBoyacaC.Institucional</v>
      </c>
      <c r="N1902" t="s">
        <v>3461</v>
      </c>
    </row>
    <row r="1903" spans="1:14" x14ac:dyDescent="0.25">
      <c r="A1903">
        <v>15835</v>
      </c>
      <c r="B1903" t="s">
        <v>2591</v>
      </c>
      <c r="C1903" t="s">
        <v>717</v>
      </c>
      <c r="E1903">
        <v>6</v>
      </c>
      <c r="F1903" t="s">
        <v>8337</v>
      </c>
      <c r="G1903" t="s">
        <v>188</v>
      </c>
      <c r="H1903" t="str">
        <f>INDEX(referencias!$Q$1:$Q$34,MATCH('Registro de Frecuencias TV'!G1903,referencias!$R$1:$R$34,0),1)</f>
        <v>Señal Colombia</v>
      </c>
      <c r="I1903" t="s">
        <v>326</v>
      </c>
      <c r="J1903" t="s">
        <v>8338</v>
      </c>
      <c r="K1903">
        <v>30</v>
      </c>
      <c r="L1903" t="str">
        <f t="shared" si="64"/>
        <v>TurmequéBoyacaSeñal Colombia30</v>
      </c>
      <c r="M1903" t="str">
        <f t="shared" si="65"/>
        <v>TurmequéBoyacaSeñal Colombia</v>
      </c>
      <c r="N1903" t="s">
        <v>3462</v>
      </c>
    </row>
    <row r="1904" spans="1:14" x14ac:dyDescent="0.25">
      <c r="A1904">
        <v>15835</v>
      </c>
      <c r="B1904" t="s">
        <v>2591</v>
      </c>
      <c r="C1904" t="s">
        <v>717</v>
      </c>
      <c r="F1904" t="s">
        <v>8339</v>
      </c>
      <c r="G1904" t="s">
        <v>623</v>
      </c>
      <c r="H1904" t="str">
        <f>INDEX(referencias!$Q$1:$Q$34,MATCH('Registro de Frecuencias TV'!G1904,referencias!$R$1:$R$34,0),1)</f>
        <v>Teveandina</v>
      </c>
      <c r="J1904" t="s">
        <v>8338</v>
      </c>
      <c r="K1904">
        <v>13</v>
      </c>
      <c r="L1904" t="str">
        <f t="shared" si="64"/>
        <v>TurmequéBoyacaTeveandina13</v>
      </c>
      <c r="M1904" t="str">
        <f t="shared" si="65"/>
        <v>TurmequéBoyacaTeveandina</v>
      </c>
      <c r="N1904" t="s">
        <v>3463</v>
      </c>
    </row>
    <row r="1905" spans="1:14" x14ac:dyDescent="0.25">
      <c r="A1905">
        <v>15835</v>
      </c>
      <c r="B1905" t="s">
        <v>2591</v>
      </c>
      <c r="C1905" t="s">
        <v>717</v>
      </c>
      <c r="F1905" t="s">
        <v>8341</v>
      </c>
      <c r="G1905" t="s">
        <v>750</v>
      </c>
      <c r="H1905" t="str">
        <f>INDEX(referencias!$Q$1:$Q$34,MATCH('Registro de Frecuencias TV'!G1905,referencias!$R$1:$R$34,0),1)</f>
        <v>RCN TV S.A.</v>
      </c>
      <c r="J1905" t="s">
        <v>8338</v>
      </c>
      <c r="K1905">
        <v>7</v>
      </c>
      <c r="L1905" t="str">
        <f t="shared" si="64"/>
        <v>TurmequéBoyacaRCN TV S.A.7</v>
      </c>
      <c r="M1905" t="str">
        <f t="shared" si="65"/>
        <v>TurmequéBoyacaRCN TV S.A.</v>
      </c>
      <c r="N1905" t="s">
        <v>3464</v>
      </c>
    </row>
    <row r="1906" spans="1:14" x14ac:dyDescent="0.25">
      <c r="A1906">
        <v>15835</v>
      </c>
      <c r="B1906" t="s">
        <v>2591</v>
      </c>
      <c r="C1906" t="s">
        <v>717</v>
      </c>
      <c r="F1906" t="s">
        <v>8341</v>
      </c>
      <c r="G1906" t="s">
        <v>723</v>
      </c>
      <c r="H1906" t="str">
        <f>INDEX(referencias!$Q$1:$Q$34,MATCH('Registro de Frecuencias TV'!G1906,referencias!$R$1:$R$34,0),1)</f>
        <v>Caracol TV S.A.</v>
      </c>
      <c r="J1906" t="s">
        <v>8338</v>
      </c>
      <c r="K1906">
        <v>5</v>
      </c>
      <c r="L1906" t="str">
        <f t="shared" si="64"/>
        <v>TurmequéBoyacaCaracol TV S.A.5</v>
      </c>
      <c r="M1906" t="str">
        <f t="shared" si="65"/>
        <v>TurmequéBoyacaCaracol TV S.A.</v>
      </c>
      <c r="N1906" t="s">
        <v>3465</v>
      </c>
    </row>
    <row r="1907" spans="1:14" x14ac:dyDescent="0.25">
      <c r="A1907">
        <v>15837</v>
      </c>
      <c r="B1907" t="s">
        <v>2593</v>
      </c>
      <c r="C1907" t="s">
        <v>717</v>
      </c>
      <c r="E1907">
        <v>11</v>
      </c>
      <c r="F1907" t="s">
        <v>8337</v>
      </c>
      <c r="G1907" t="s">
        <v>420</v>
      </c>
      <c r="H1907" t="str">
        <f>INDEX(referencias!$Q$1:$Q$34,MATCH('Registro de Frecuencias TV'!G1907,referencias!$R$1:$R$34,0),1)</f>
        <v>Canal Uno</v>
      </c>
      <c r="I1907" t="s">
        <v>8437</v>
      </c>
      <c r="J1907" t="s">
        <v>8338</v>
      </c>
      <c r="K1907">
        <v>11</v>
      </c>
      <c r="L1907" t="str">
        <f t="shared" si="64"/>
        <v>TutaBoyacaCanal Uno11</v>
      </c>
      <c r="M1907" t="str">
        <f t="shared" si="65"/>
        <v>TutaBoyacaCanal Uno</v>
      </c>
      <c r="N1907" t="s">
        <v>3466</v>
      </c>
    </row>
    <row r="1908" spans="1:14" x14ac:dyDescent="0.25">
      <c r="A1908">
        <v>15837</v>
      </c>
      <c r="B1908" t="s">
        <v>2593</v>
      </c>
      <c r="C1908" t="s">
        <v>717</v>
      </c>
      <c r="E1908">
        <v>9</v>
      </c>
      <c r="F1908" t="s">
        <v>8337</v>
      </c>
      <c r="G1908" t="s">
        <v>703</v>
      </c>
      <c r="H1908" t="str">
        <f>INDEX(referencias!$Q$1:$Q$34,MATCH('Registro de Frecuencias TV'!G1908,referencias!$R$1:$R$34,0),1)</f>
        <v>C.Institucional</v>
      </c>
      <c r="I1908" t="s">
        <v>8437</v>
      </c>
      <c r="J1908" t="s">
        <v>8338</v>
      </c>
      <c r="K1908">
        <v>9</v>
      </c>
      <c r="L1908" t="str">
        <f t="shared" si="64"/>
        <v>TutaBoyacaC.Institucional9</v>
      </c>
      <c r="M1908" t="str">
        <f t="shared" si="65"/>
        <v>TutaBoyacaC.Institucional</v>
      </c>
      <c r="N1908" t="s">
        <v>3467</v>
      </c>
    </row>
    <row r="1909" spans="1:14" x14ac:dyDescent="0.25">
      <c r="A1909">
        <v>15837</v>
      </c>
      <c r="B1909" t="s">
        <v>2593</v>
      </c>
      <c r="C1909" t="s">
        <v>717</v>
      </c>
      <c r="E1909">
        <v>30</v>
      </c>
      <c r="F1909" t="s">
        <v>8337</v>
      </c>
      <c r="G1909" t="s">
        <v>188</v>
      </c>
      <c r="H1909" t="str">
        <f>INDEX(referencias!$Q$1:$Q$34,MATCH('Registro de Frecuencias TV'!G1909,referencias!$R$1:$R$34,0),1)</f>
        <v>Señal Colombia</v>
      </c>
      <c r="I1909" t="s">
        <v>8437</v>
      </c>
      <c r="J1909" t="s">
        <v>8338</v>
      </c>
      <c r="K1909">
        <v>30</v>
      </c>
      <c r="L1909" t="str">
        <f t="shared" si="64"/>
        <v>TutaBoyacaSeñal Colombia30</v>
      </c>
      <c r="M1909" t="str">
        <f t="shared" si="65"/>
        <v>TutaBoyacaSeñal Colombia</v>
      </c>
      <c r="N1909" t="s">
        <v>3468</v>
      </c>
    </row>
    <row r="1910" spans="1:14" x14ac:dyDescent="0.25">
      <c r="A1910">
        <v>15837</v>
      </c>
      <c r="B1910" t="s">
        <v>2593</v>
      </c>
      <c r="C1910" t="s">
        <v>717</v>
      </c>
      <c r="E1910">
        <v>13</v>
      </c>
      <c r="F1910" t="s">
        <v>8339</v>
      </c>
      <c r="G1910" t="s">
        <v>623</v>
      </c>
      <c r="H1910" t="str">
        <f>INDEX(referencias!$Q$1:$Q$34,MATCH('Registro de Frecuencias TV'!G1910,referencias!$R$1:$R$34,0),1)</f>
        <v>Teveandina</v>
      </c>
      <c r="I1910" t="s">
        <v>8437</v>
      </c>
      <c r="J1910" t="s">
        <v>8338</v>
      </c>
      <c r="K1910">
        <v>13</v>
      </c>
      <c r="L1910" t="str">
        <f t="shared" si="64"/>
        <v>TutaBoyacaTeveandina13</v>
      </c>
      <c r="M1910" t="str">
        <f t="shared" si="65"/>
        <v>TutaBoyacaTeveandina</v>
      </c>
      <c r="N1910" t="s">
        <v>3469</v>
      </c>
    </row>
    <row r="1911" spans="1:14" x14ac:dyDescent="0.25">
      <c r="A1911">
        <v>15837</v>
      </c>
      <c r="B1911" t="s">
        <v>2593</v>
      </c>
      <c r="C1911" t="s">
        <v>717</v>
      </c>
      <c r="E1911">
        <v>7</v>
      </c>
      <c r="F1911" t="s">
        <v>8341</v>
      </c>
      <c r="G1911" t="s">
        <v>750</v>
      </c>
      <c r="H1911" t="str">
        <f>INDEX(referencias!$Q$1:$Q$34,MATCH('Registro de Frecuencias TV'!G1911,referencias!$R$1:$R$34,0),1)</f>
        <v>RCN TV S.A.</v>
      </c>
      <c r="I1911" t="s">
        <v>8438</v>
      </c>
      <c r="J1911" t="s">
        <v>8338</v>
      </c>
      <c r="K1911">
        <v>7</v>
      </c>
      <c r="L1911" t="str">
        <f t="shared" si="64"/>
        <v>TutaBoyacaRCN TV S.A.7</v>
      </c>
      <c r="M1911" t="str">
        <f t="shared" si="65"/>
        <v>TutaBoyacaRCN TV S.A.</v>
      </c>
      <c r="N1911" t="s">
        <v>3470</v>
      </c>
    </row>
    <row r="1912" spans="1:14" x14ac:dyDescent="0.25">
      <c r="A1912">
        <v>15837</v>
      </c>
      <c r="B1912" t="s">
        <v>2593</v>
      </c>
      <c r="C1912" t="s">
        <v>717</v>
      </c>
      <c r="E1912">
        <v>5</v>
      </c>
      <c r="F1912" t="s">
        <v>8341</v>
      </c>
      <c r="G1912" t="s">
        <v>723</v>
      </c>
      <c r="H1912" t="str">
        <f>INDEX(referencias!$Q$1:$Q$34,MATCH('Registro de Frecuencias TV'!G1912,referencias!$R$1:$R$34,0),1)</f>
        <v>Caracol TV S.A.</v>
      </c>
      <c r="I1912" t="s">
        <v>8438</v>
      </c>
      <c r="J1912" t="s">
        <v>8338</v>
      </c>
      <c r="K1912">
        <v>5</v>
      </c>
      <c r="L1912" t="str">
        <f t="shared" si="64"/>
        <v>TutaBoyacaCaracol TV S.A.5</v>
      </c>
      <c r="M1912" t="str">
        <f t="shared" si="65"/>
        <v>TutaBoyacaCaracol TV S.A.</v>
      </c>
      <c r="N1912" t="s">
        <v>3471</v>
      </c>
    </row>
    <row r="1913" spans="1:14" x14ac:dyDescent="0.25">
      <c r="A1913">
        <v>15839</v>
      </c>
      <c r="B1913" t="s">
        <v>2595</v>
      </c>
      <c r="C1913" t="s">
        <v>717</v>
      </c>
      <c r="F1913" t="s">
        <v>8337</v>
      </c>
      <c r="G1913" t="s">
        <v>420</v>
      </c>
      <c r="H1913" t="str">
        <f>INDEX(referencias!$Q$1:$Q$34,MATCH('Registro de Frecuencias TV'!G1913,referencias!$R$1:$R$34,0),1)</f>
        <v>Canal Uno</v>
      </c>
      <c r="J1913" t="s">
        <v>8338</v>
      </c>
      <c r="K1913">
        <v>11</v>
      </c>
      <c r="L1913" t="str">
        <f t="shared" si="64"/>
        <v>TutazáBoyacaCanal Uno11</v>
      </c>
      <c r="M1913" t="str">
        <f t="shared" si="65"/>
        <v>TutazáBoyacaCanal Uno</v>
      </c>
      <c r="N1913" t="s">
        <v>3472</v>
      </c>
    </row>
    <row r="1914" spans="1:14" x14ac:dyDescent="0.25">
      <c r="A1914">
        <v>15839</v>
      </c>
      <c r="B1914" t="s">
        <v>2595</v>
      </c>
      <c r="C1914" t="s">
        <v>717</v>
      </c>
      <c r="F1914" t="s">
        <v>8337</v>
      </c>
      <c r="G1914" t="s">
        <v>703</v>
      </c>
      <c r="H1914" t="str">
        <f>INDEX(referencias!$Q$1:$Q$34,MATCH('Registro de Frecuencias TV'!G1914,referencias!$R$1:$R$34,0),1)</f>
        <v>C.Institucional</v>
      </c>
      <c r="J1914" t="s">
        <v>8338</v>
      </c>
      <c r="K1914">
        <v>9</v>
      </c>
      <c r="L1914" t="str">
        <f t="shared" si="64"/>
        <v>TutazáBoyacaC.Institucional9</v>
      </c>
      <c r="M1914" t="str">
        <f t="shared" si="65"/>
        <v>TutazáBoyacaC.Institucional</v>
      </c>
      <c r="N1914" t="s">
        <v>3473</v>
      </c>
    </row>
    <row r="1915" spans="1:14" x14ac:dyDescent="0.25">
      <c r="A1915">
        <v>15839</v>
      </c>
      <c r="B1915" t="s">
        <v>2595</v>
      </c>
      <c r="C1915" t="s">
        <v>717</v>
      </c>
      <c r="F1915" t="s">
        <v>8337</v>
      </c>
      <c r="G1915" t="s">
        <v>188</v>
      </c>
      <c r="H1915" t="str">
        <f>INDEX(referencias!$Q$1:$Q$34,MATCH('Registro de Frecuencias TV'!G1915,referencias!$R$1:$R$34,0),1)</f>
        <v>Señal Colombia</v>
      </c>
      <c r="J1915" t="s">
        <v>8338</v>
      </c>
      <c r="K1915">
        <v>30</v>
      </c>
      <c r="L1915" t="str">
        <f t="shared" si="64"/>
        <v>TutazáBoyacaSeñal Colombia30</v>
      </c>
      <c r="M1915" t="str">
        <f t="shared" si="65"/>
        <v>TutazáBoyacaSeñal Colombia</v>
      </c>
      <c r="N1915" t="s">
        <v>3474</v>
      </c>
    </row>
    <row r="1916" spans="1:14" x14ac:dyDescent="0.25">
      <c r="A1916">
        <v>15839</v>
      </c>
      <c r="B1916" t="s">
        <v>2595</v>
      </c>
      <c r="C1916" t="s">
        <v>717</v>
      </c>
      <c r="F1916" t="s">
        <v>8339</v>
      </c>
      <c r="G1916" t="s">
        <v>623</v>
      </c>
      <c r="H1916" t="str">
        <f>INDEX(referencias!$Q$1:$Q$34,MATCH('Registro de Frecuencias TV'!G1916,referencias!$R$1:$R$34,0),1)</f>
        <v>Teveandina</v>
      </c>
      <c r="J1916" t="s">
        <v>8338</v>
      </c>
      <c r="K1916">
        <v>13</v>
      </c>
      <c r="L1916" t="str">
        <f t="shared" si="64"/>
        <v>TutazáBoyacaTeveandina13</v>
      </c>
      <c r="M1916" t="str">
        <f t="shared" si="65"/>
        <v>TutazáBoyacaTeveandina</v>
      </c>
      <c r="N1916" t="s">
        <v>3475</v>
      </c>
    </row>
    <row r="1917" spans="1:14" x14ac:dyDescent="0.25">
      <c r="A1917">
        <v>15839</v>
      </c>
      <c r="B1917" t="s">
        <v>2595</v>
      </c>
      <c r="C1917" t="s">
        <v>717</v>
      </c>
      <c r="F1917" t="s">
        <v>8341</v>
      </c>
      <c r="G1917" t="s">
        <v>750</v>
      </c>
      <c r="H1917" t="str">
        <f>INDEX(referencias!$Q$1:$Q$34,MATCH('Registro de Frecuencias TV'!G1917,referencias!$R$1:$R$34,0),1)</f>
        <v>RCN TV S.A.</v>
      </c>
      <c r="J1917" t="s">
        <v>8338</v>
      </c>
      <c r="K1917">
        <v>7</v>
      </c>
      <c r="L1917" t="str">
        <f t="shared" si="64"/>
        <v>TutazáBoyacaRCN TV S.A.7</v>
      </c>
      <c r="M1917" t="str">
        <f t="shared" si="65"/>
        <v>TutazáBoyacaRCN TV S.A.</v>
      </c>
      <c r="N1917" t="s">
        <v>3476</v>
      </c>
    </row>
    <row r="1918" spans="1:14" x14ac:dyDescent="0.25">
      <c r="A1918">
        <v>15839</v>
      </c>
      <c r="B1918" t="s">
        <v>2595</v>
      </c>
      <c r="C1918" t="s">
        <v>717</v>
      </c>
      <c r="F1918" t="s">
        <v>8341</v>
      </c>
      <c r="G1918" t="s">
        <v>723</v>
      </c>
      <c r="H1918" t="str">
        <f>INDEX(referencias!$Q$1:$Q$34,MATCH('Registro de Frecuencias TV'!G1918,referencias!$R$1:$R$34,0),1)</f>
        <v>Caracol TV S.A.</v>
      </c>
      <c r="J1918" t="s">
        <v>8338</v>
      </c>
      <c r="K1918">
        <v>5</v>
      </c>
      <c r="L1918" t="str">
        <f t="shared" si="64"/>
        <v>TutazáBoyacaCaracol TV S.A.5</v>
      </c>
      <c r="M1918" t="str">
        <f t="shared" si="65"/>
        <v>TutazáBoyacaCaracol TV S.A.</v>
      </c>
      <c r="N1918" t="s">
        <v>3477</v>
      </c>
    </row>
    <row r="1919" spans="1:14" x14ac:dyDescent="0.25">
      <c r="A1919">
        <v>15842</v>
      </c>
      <c r="B1919" t="s">
        <v>2603</v>
      </c>
      <c r="C1919" t="s">
        <v>717</v>
      </c>
      <c r="E1919">
        <v>2</v>
      </c>
      <c r="F1919" t="s">
        <v>8337</v>
      </c>
      <c r="G1919" t="s">
        <v>420</v>
      </c>
      <c r="H1919" t="str">
        <f>INDEX(referencias!$Q$1:$Q$34,MATCH('Registro de Frecuencias TV'!G1919,referencias!$R$1:$R$34,0),1)</f>
        <v>Canal Uno</v>
      </c>
      <c r="I1919" t="s">
        <v>408</v>
      </c>
      <c r="J1919" t="s">
        <v>8338</v>
      </c>
      <c r="K1919">
        <v>2</v>
      </c>
      <c r="L1919" t="str">
        <f t="shared" si="64"/>
        <v>UmbitaBoyacaCanal Uno2</v>
      </c>
      <c r="M1919" t="str">
        <f t="shared" si="65"/>
        <v>UmbitaBoyacaCanal Uno</v>
      </c>
      <c r="N1919" t="s">
        <v>3478</v>
      </c>
    </row>
    <row r="1920" spans="1:14" x14ac:dyDescent="0.25">
      <c r="A1920">
        <v>15842</v>
      </c>
      <c r="B1920" t="s">
        <v>2603</v>
      </c>
      <c r="C1920" t="s">
        <v>717</v>
      </c>
      <c r="E1920">
        <v>4</v>
      </c>
      <c r="F1920" t="s">
        <v>8337</v>
      </c>
      <c r="G1920" t="s">
        <v>703</v>
      </c>
      <c r="H1920" t="str">
        <f>INDEX(referencias!$Q$1:$Q$34,MATCH('Registro de Frecuencias TV'!G1920,referencias!$R$1:$R$34,0),1)</f>
        <v>C.Institucional</v>
      </c>
      <c r="I1920" t="s">
        <v>408</v>
      </c>
      <c r="J1920" t="s">
        <v>8338</v>
      </c>
      <c r="K1920">
        <v>4</v>
      </c>
      <c r="L1920" t="str">
        <f t="shared" si="64"/>
        <v>UmbitaBoyacaC.Institucional4</v>
      </c>
      <c r="M1920" t="str">
        <f t="shared" si="65"/>
        <v>UmbitaBoyacaC.Institucional</v>
      </c>
      <c r="N1920" t="s">
        <v>3479</v>
      </c>
    </row>
    <row r="1921" spans="1:14" x14ac:dyDescent="0.25">
      <c r="A1921">
        <v>15842</v>
      </c>
      <c r="B1921" t="s">
        <v>2603</v>
      </c>
      <c r="C1921" t="s">
        <v>717</v>
      </c>
      <c r="E1921">
        <v>6</v>
      </c>
      <c r="F1921" t="s">
        <v>8337</v>
      </c>
      <c r="G1921" t="s">
        <v>188</v>
      </c>
      <c r="H1921" t="str">
        <f>INDEX(referencias!$Q$1:$Q$34,MATCH('Registro de Frecuencias TV'!G1921,referencias!$R$1:$R$34,0),1)</f>
        <v>Señal Colombia</v>
      </c>
      <c r="I1921" t="s">
        <v>408</v>
      </c>
      <c r="J1921" t="s">
        <v>8338</v>
      </c>
      <c r="K1921">
        <v>6</v>
      </c>
      <c r="L1921" t="str">
        <f t="shared" si="64"/>
        <v>UmbitaBoyacaSeñal Colombia6</v>
      </c>
      <c r="M1921" t="str">
        <f t="shared" si="65"/>
        <v>UmbitaBoyacaSeñal Colombia</v>
      </c>
      <c r="N1921" t="s">
        <v>3480</v>
      </c>
    </row>
    <row r="1922" spans="1:14" x14ac:dyDescent="0.25">
      <c r="A1922">
        <v>15842</v>
      </c>
      <c r="B1922" t="s">
        <v>2603</v>
      </c>
      <c r="C1922" t="s">
        <v>717</v>
      </c>
      <c r="F1922" t="s">
        <v>8339</v>
      </c>
      <c r="G1922" t="s">
        <v>623</v>
      </c>
      <c r="H1922" t="str">
        <f>INDEX(referencias!$Q$1:$Q$34,MATCH('Registro de Frecuencias TV'!G1922,referencias!$R$1:$R$34,0),1)</f>
        <v>Teveandina</v>
      </c>
      <c r="J1922" t="s">
        <v>8338</v>
      </c>
      <c r="K1922">
        <v>34</v>
      </c>
      <c r="L1922" t="str">
        <f t="shared" si="64"/>
        <v>UmbitaBoyacaTeveandina34</v>
      </c>
      <c r="M1922" t="str">
        <f t="shared" si="65"/>
        <v>UmbitaBoyacaTeveandina</v>
      </c>
      <c r="N1922" t="s">
        <v>3481</v>
      </c>
    </row>
    <row r="1923" spans="1:14" x14ac:dyDescent="0.25">
      <c r="A1923">
        <v>15842</v>
      </c>
      <c r="B1923" t="s">
        <v>2603</v>
      </c>
      <c r="C1923" t="s">
        <v>717</v>
      </c>
      <c r="F1923" t="s">
        <v>8341</v>
      </c>
      <c r="G1923" t="s">
        <v>750</v>
      </c>
      <c r="H1923" t="str">
        <f>INDEX(referencias!$Q$1:$Q$34,MATCH('Registro de Frecuencias TV'!G1923,referencias!$R$1:$R$34,0),1)</f>
        <v>RCN TV S.A.</v>
      </c>
      <c r="J1923" t="s">
        <v>8338</v>
      </c>
      <c r="K1923">
        <v>26</v>
      </c>
      <c r="L1923" t="str">
        <f t="shared" ref="L1923:L1986" si="66">_xlfn.CONCAT(TRIM(B1923),TRIM(C1923),TRIM(H1923),TRIM(K1923))</f>
        <v>UmbitaBoyacaRCN TV S.A.26</v>
      </c>
      <c r="M1923" t="str">
        <f t="shared" ref="M1923:M1986" si="67">_xlfn.CONCAT(TRIM(B1923),TRIM(C1923),TRIM(H1923))</f>
        <v>UmbitaBoyacaRCN TV S.A.</v>
      </c>
      <c r="N1923" t="s">
        <v>3482</v>
      </c>
    </row>
    <row r="1924" spans="1:14" x14ac:dyDescent="0.25">
      <c r="A1924">
        <v>15842</v>
      </c>
      <c r="B1924" t="s">
        <v>2603</v>
      </c>
      <c r="C1924" t="s">
        <v>717</v>
      </c>
      <c r="F1924" t="s">
        <v>8341</v>
      </c>
      <c r="G1924" t="s">
        <v>723</v>
      </c>
      <c r="H1924" t="str">
        <f>INDEX(referencias!$Q$1:$Q$34,MATCH('Registro de Frecuencias TV'!G1924,referencias!$R$1:$R$34,0),1)</f>
        <v>Caracol TV S.A.</v>
      </c>
      <c r="J1924" t="s">
        <v>8338</v>
      </c>
      <c r="K1924">
        <v>28</v>
      </c>
      <c r="L1924" t="str">
        <f t="shared" si="66"/>
        <v>UmbitaBoyacaCaracol TV S.A.28</v>
      </c>
      <c r="M1924" t="str">
        <f t="shared" si="67"/>
        <v>UmbitaBoyacaCaracol TV S.A.</v>
      </c>
      <c r="N1924" t="s">
        <v>3483</v>
      </c>
    </row>
    <row r="1925" spans="1:14" x14ac:dyDescent="0.25">
      <c r="A1925">
        <v>15861</v>
      </c>
      <c r="B1925" t="s">
        <v>2643</v>
      </c>
      <c r="C1925" t="s">
        <v>717</v>
      </c>
      <c r="E1925">
        <v>2</v>
      </c>
      <c r="F1925" t="s">
        <v>8337</v>
      </c>
      <c r="G1925" t="s">
        <v>420</v>
      </c>
      <c r="H1925" t="str">
        <f>INDEX(referencias!$Q$1:$Q$34,MATCH('Registro de Frecuencias TV'!G1925,referencias!$R$1:$R$34,0),1)</f>
        <v>Canal Uno</v>
      </c>
      <c r="I1925" t="s">
        <v>326</v>
      </c>
      <c r="J1925" t="s">
        <v>8338</v>
      </c>
      <c r="K1925">
        <v>7</v>
      </c>
      <c r="L1925" t="str">
        <f t="shared" si="66"/>
        <v>VentaquemadaBoyacaCanal Uno7</v>
      </c>
      <c r="M1925" t="str">
        <f t="shared" si="67"/>
        <v>VentaquemadaBoyacaCanal Uno</v>
      </c>
      <c r="N1925" t="s">
        <v>3484</v>
      </c>
    </row>
    <row r="1926" spans="1:14" x14ac:dyDescent="0.25">
      <c r="A1926">
        <v>15861</v>
      </c>
      <c r="B1926" t="s">
        <v>2643</v>
      </c>
      <c r="C1926" t="s">
        <v>717</v>
      </c>
      <c r="E1926">
        <v>4</v>
      </c>
      <c r="F1926" t="s">
        <v>8337</v>
      </c>
      <c r="G1926" t="s">
        <v>703</v>
      </c>
      <c r="H1926" t="str">
        <f>INDEX(referencias!$Q$1:$Q$34,MATCH('Registro de Frecuencias TV'!G1926,referencias!$R$1:$R$34,0),1)</f>
        <v>C.Institucional</v>
      </c>
      <c r="I1926" t="s">
        <v>326</v>
      </c>
      <c r="J1926" t="s">
        <v>8338</v>
      </c>
      <c r="K1926">
        <v>9</v>
      </c>
      <c r="L1926" t="str">
        <f t="shared" si="66"/>
        <v>VentaquemadaBoyacaC.Institucional9</v>
      </c>
      <c r="M1926" t="str">
        <f t="shared" si="67"/>
        <v>VentaquemadaBoyacaC.Institucional</v>
      </c>
      <c r="N1926" t="s">
        <v>3485</v>
      </c>
    </row>
    <row r="1927" spans="1:14" x14ac:dyDescent="0.25">
      <c r="A1927">
        <v>15861</v>
      </c>
      <c r="B1927" t="s">
        <v>2643</v>
      </c>
      <c r="C1927" t="s">
        <v>717</v>
      </c>
      <c r="E1927">
        <v>6</v>
      </c>
      <c r="F1927" t="s">
        <v>8337</v>
      </c>
      <c r="G1927" t="s">
        <v>188</v>
      </c>
      <c r="H1927" t="str">
        <f>INDEX(referencias!$Q$1:$Q$34,MATCH('Registro de Frecuencias TV'!G1927,referencias!$R$1:$R$34,0),1)</f>
        <v>Señal Colombia</v>
      </c>
      <c r="I1927" t="s">
        <v>326</v>
      </c>
      <c r="J1927" t="s">
        <v>8338</v>
      </c>
      <c r="K1927">
        <v>11</v>
      </c>
      <c r="L1927" t="str">
        <f t="shared" si="66"/>
        <v>VentaquemadaBoyacaSeñal Colombia11</v>
      </c>
      <c r="M1927" t="str">
        <f t="shared" si="67"/>
        <v>VentaquemadaBoyacaSeñal Colombia</v>
      </c>
      <c r="N1927" t="s">
        <v>3486</v>
      </c>
    </row>
    <row r="1928" spans="1:14" x14ac:dyDescent="0.25">
      <c r="A1928">
        <v>15861</v>
      </c>
      <c r="B1928" t="s">
        <v>2643</v>
      </c>
      <c r="C1928" t="s">
        <v>717</v>
      </c>
      <c r="F1928" t="s">
        <v>8339</v>
      </c>
      <c r="G1928" t="s">
        <v>623</v>
      </c>
      <c r="H1928" t="str">
        <f>INDEX(referencias!$Q$1:$Q$34,MATCH('Registro de Frecuencias TV'!G1928,referencias!$R$1:$R$34,0),1)</f>
        <v>Teveandina</v>
      </c>
      <c r="J1928" t="s">
        <v>8338</v>
      </c>
      <c r="K1928">
        <v>13</v>
      </c>
      <c r="L1928" t="str">
        <f t="shared" si="66"/>
        <v>VentaquemadaBoyacaTeveandina13</v>
      </c>
      <c r="M1928" t="str">
        <f t="shared" si="67"/>
        <v>VentaquemadaBoyacaTeveandina</v>
      </c>
      <c r="N1928" t="s">
        <v>3487</v>
      </c>
    </row>
    <row r="1929" spans="1:14" x14ac:dyDescent="0.25">
      <c r="A1929">
        <v>15861</v>
      </c>
      <c r="B1929" t="s">
        <v>2643</v>
      </c>
      <c r="C1929" t="s">
        <v>717</v>
      </c>
      <c r="E1929">
        <v>4</v>
      </c>
      <c r="F1929" t="s">
        <v>8341</v>
      </c>
      <c r="G1929" t="s">
        <v>750</v>
      </c>
      <c r="H1929" t="str">
        <f>INDEX(referencias!$Q$1:$Q$34,MATCH('Registro de Frecuencias TV'!G1929,referencias!$R$1:$R$34,0),1)</f>
        <v>RCN TV S.A.</v>
      </c>
      <c r="I1929" t="s">
        <v>313</v>
      </c>
      <c r="J1929" t="s">
        <v>8338</v>
      </c>
      <c r="K1929">
        <v>4</v>
      </c>
      <c r="L1929" t="str">
        <f t="shared" si="66"/>
        <v>VentaquemadaBoyacaRCN TV S.A.4</v>
      </c>
      <c r="M1929" t="str">
        <f t="shared" si="67"/>
        <v>VentaquemadaBoyacaRCN TV S.A.</v>
      </c>
      <c r="N1929" t="s">
        <v>3488</v>
      </c>
    </row>
    <row r="1930" spans="1:14" x14ac:dyDescent="0.25">
      <c r="A1930">
        <v>15861</v>
      </c>
      <c r="B1930" t="s">
        <v>2643</v>
      </c>
      <c r="C1930" t="s">
        <v>717</v>
      </c>
      <c r="E1930">
        <v>5</v>
      </c>
      <c r="F1930" t="s">
        <v>8341</v>
      </c>
      <c r="G1930" t="s">
        <v>723</v>
      </c>
      <c r="H1930" t="str">
        <f>INDEX(referencias!$Q$1:$Q$34,MATCH('Registro de Frecuencias TV'!G1930,referencias!$R$1:$R$34,0),1)</f>
        <v>Caracol TV S.A.</v>
      </c>
      <c r="I1930" t="s">
        <v>313</v>
      </c>
      <c r="J1930" t="s">
        <v>8338</v>
      </c>
      <c r="K1930">
        <v>5</v>
      </c>
      <c r="L1930" t="str">
        <f t="shared" si="66"/>
        <v>VentaquemadaBoyacaCaracol TV S.A.5</v>
      </c>
      <c r="M1930" t="str">
        <f t="shared" si="67"/>
        <v>VentaquemadaBoyacaCaracol TV S.A.</v>
      </c>
      <c r="N1930" t="s">
        <v>3489</v>
      </c>
    </row>
    <row r="1931" spans="1:14" x14ac:dyDescent="0.25">
      <c r="A1931">
        <v>15879</v>
      </c>
      <c r="B1931" t="s">
        <v>2690</v>
      </c>
      <c r="C1931" t="s">
        <v>717</v>
      </c>
      <c r="E1931">
        <v>2</v>
      </c>
      <c r="F1931" t="s">
        <v>8337</v>
      </c>
      <c r="G1931" t="s">
        <v>420</v>
      </c>
      <c r="H1931" t="str">
        <f>INDEX(referencias!$Q$1:$Q$34,MATCH('Registro de Frecuencias TV'!G1931,referencias!$R$1:$R$34,0),1)</f>
        <v>Canal Uno</v>
      </c>
      <c r="I1931" t="s">
        <v>326</v>
      </c>
      <c r="J1931" t="s">
        <v>8338</v>
      </c>
      <c r="K1931">
        <v>11</v>
      </c>
      <c r="L1931" t="str">
        <f t="shared" si="66"/>
        <v>ViracacháBoyacaCanal Uno11</v>
      </c>
      <c r="M1931" t="str">
        <f t="shared" si="67"/>
        <v>ViracacháBoyacaCanal Uno</v>
      </c>
      <c r="N1931" t="s">
        <v>3490</v>
      </c>
    </row>
    <row r="1932" spans="1:14" x14ac:dyDescent="0.25">
      <c r="A1932">
        <v>15879</v>
      </c>
      <c r="B1932" t="s">
        <v>2690</v>
      </c>
      <c r="C1932" t="s">
        <v>717</v>
      </c>
      <c r="E1932">
        <v>4</v>
      </c>
      <c r="F1932" t="s">
        <v>8337</v>
      </c>
      <c r="G1932" t="s">
        <v>703</v>
      </c>
      <c r="H1932" t="str">
        <f>INDEX(referencias!$Q$1:$Q$34,MATCH('Registro de Frecuencias TV'!G1932,referencias!$R$1:$R$34,0),1)</f>
        <v>C.Institucional</v>
      </c>
      <c r="I1932" t="s">
        <v>326</v>
      </c>
      <c r="J1932" t="s">
        <v>8338</v>
      </c>
      <c r="K1932">
        <v>9</v>
      </c>
      <c r="L1932" t="str">
        <f t="shared" si="66"/>
        <v>ViracacháBoyacaC.Institucional9</v>
      </c>
      <c r="M1932" t="str">
        <f t="shared" si="67"/>
        <v>ViracacháBoyacaC.Institucional</v>
      </c>
      <c r="N1932" t="s">
        <v>3491</v>
      </c>
    </row>
    <row r="1933" spans="1:14" x14ac:dyDescent="0.25">
      <c r="A1933">
        <v>15879</v>
      </c>
      <c r="B1933" t="s">
        <v>2690</v>
      </c>
      <c r="C1933" t="s">
        <v>717</v>
      </c>
      <c r="E1933">
        <v>6</v>
      </c>
      <c r="F1933" t="s">
        <v>8337</v>
      </c>
      <c r="G1933" t="s">
        <v>188</v>
      </c>
      <c r="H1933" t="str">
        <f>INDEX(referencias!$Q$1:$Q$34,MATCH('Registro de Frecuencias TV'!G1933,referencias!$R$1:$R$34,0),1)</f>
        <v>Señal Colombia</v>
      </c>
      <c r="I1933" t="s">
        <v>326</v>
      </c>
      <c r="J1933" t="s">
        <v>8338</v>
      </c>
      <c r="K1933">
        <v>30</v>
      </c>
      <c r="L1933" t="str">
        <f t="shared" si="66"/>
        <v>ViracacháBoyacaSeñal Colombia30</v>
      </c>
      <c r="M1933" t="str">
        <f t="shared" si="67"/>
        <v>ViracacháBoyacaSeñal Colombia</v>
      </c>
      <c r="N1933" t="s">
        <v>3492</v>
      </c>
    </row>
    <row r="1934" spans="1:14" x14ac:dyDescent="0.25">
      <c r="A1934">
        <v>15879</v>
      </c>
      <c r="B1934" t="s">
        <v>2690</v>
      </c>
      <c r="C1934" t="s">
        <v>717</v>
      </c>
      <c r="F1934" t="s">
        <v>8339</v>
      </c>
      <c r="G1934" t="s">
        <v>623</v>
      </c>
      <c r="H1934" t="str">
        <f>INDEX(referencias!$Q$1:$Q$34,MATCH('Registro de Frecuencias TV'!G1934,referencias!$R$1:$R$34,0),1)</f>
        <v>Teveandina</v>
      </c>
      <c r="J1934" t="s">
        <v>8338</v>
      </c>
      <c r="K1934">
        <v>13</v>
      </c>
      <c r="L1934" t="str">
        <f t="shared" si="66"/>
        <v>ViracacháBoyacaTeveandina13</v>
      </c>
      <c r="M1934" t="str">
        <f t="shared" si="67"/>
        <v>ViracacháBoyacaTeveandina</v>
      </c>
      <c r="N1934" t="s">
        <v>3493</v>
      </c>
    </row>
    <row r="1935" spans="1:14" x14ac:dyDescent="0.25">
      <c r="A1935">
        <v>15879</v>
      </c>
      <c r="B1935" t="s">
        <v>2690</v>
      </c>
      <c r="C1935" t="s">
        <v>717</v>
      </c>
      <c r="F1935" t="s">
        <v>8341</v>
      </c>
      <c r="G1935" t="s">
        <v>750</v>
      </c>
      <c r="H1935" t="str">
        <f>INDEX(referencias!$Q$1:$Q$34,MATCH('Registro de Frecuencias TV'!G1935,referencias!$R$1:$R$34,0),1)</f>
        <v>RCN TV S.A.</v>
      </c>
      <c r="J1935" t="s">
        <v>8338</v>
      </c>
      <c r="K1935">
        <v>7</v>
      </c>
      <c r="L1935" t="str">
        <f t="shared" si="66"/>
        <v>ViracacháBoyacaRCN TV S.A.7</v>
      </c>
      <c r="M1935" t="str">
        <f t="shared" si="67"/>
        <v>ViracacháBoyacaRCN TV S.A.</v>
      </c>
      <c r="N1935" t="s">
        <v>3494</v>
      </c>
    </row>
    <row r="1936" spans="1:14" x14ac:dyDescent="0.25">
      <c r="A1936">
        <v>15879</v>
      </c>
      <c r="B1936" t="s">
        <v>2690</v>
      </c>
      <c r="C1936" t="s">
        <v>717</v>
      </c>
      <c r="F1936" t="s">
        <v>8341</v>
      </c>
      <c r="G1936" t="s">
        <v>723</v>
      </c>
      <c r="H1936" t="str">
        <f>INDEX(referencias!$Q$1:$Q$34,MATCH('Registro de Frecuencias TV'!G1936,referencias!$R$1:$R$34,0),1)</f>
        <v>Caracol TV S.A.</v>
      </c>
      <c r="J1936" t="s">
        <v>8338</v>
      </c>
      <c r="K1936">
        <v>5</v>
      </c>
      <c r="L1936" t="str">
        <f t="shared" si="66"/>
        <v>ViracacháBoyacaCaracol TV S.A.5</v>
      </c>
      <c r="M1936" t="str">
        <f t="shared" si="67"/>
        <v>ViracacháBoyacaCaracol TV S.A.</v>
      </c>
      <c r="N1936" t="s">
        <v>3495</v>
      </c>
    </row>
    <row r="1937" spans="1:14" x14ac:dyDescent="0.25">
      <c r="A1937">
        <v>15897</v>
      </c>
      <c r="B1937" t="s">
        <v>2721</v>
      </c>
      <c r="C1937" t="s">
        <v>717</v>
      </c>
      <c r="E1937">
        <v>25</v>
      </c>
      <c r="F1937" t="s">
        <v>8337</v>
      </c>
      <c r="G1937" t="s">
        <v>420</v>
      </c>
      <c r="H1937" t="str">
        <f>INDEX(referencias!$Q$1:$Q$34,MATCH('Registro de Frecuencias TV'!G1937,referencias!$R$1:$R$34,0),1)</f>
        <v>Canal Uno</v>
      </c>
      <c r="I1937" t="s">
        <v>318</v>
      </c>
      <c r="J1937" t="s">
        <v>8338</v>
      </c>
      <c r="K1937">
        <v>23</v>
      </c>
      <c r="L1937" t="str">
        <f t="shared" si="66"/>
        <v>ZetaquiraBoyacaCanal Uno23</v>
      </c>
      <c r="M1937" t="str">
        <f t="shared" si="67"/>
        <v>ZetaquiraBoyacaCanal Uno</v>
      </c>
      <c r="N1937" t="s">
        <v>3496</v>
      </c>
    </row>
    <row r="1938" spans="1:14" x14ac:dyDescent="0.25">
      <c r="A1938">
        <v>15897</v>
      </c>
      <c r="B1938" t="s">
        <v>2721</v>
      </c>
      <c r="C1938" t="s">
        <v>717</v>
      </c>
      <c r="E1938">
        <v>29</v>
      </c>
      <c r="F1938" t="s">
        <v>8337</v>
      </c>
      <c r="G1938" t="s">
        <v>703</v>
      </c>
      <c r="H1938" t="str">
        <f>INDEX(referencias!$Q$1:$Q$34,MATCH('Registro de Frecuencias TV'!G1938,referencias!$R$1:$R$34,0),1)</f>
        <v>C.Institucional</v>
      </c>
      <c r="I1938" t="s">
        <v>318</v>
      </c>
      <c r="J1938" t="s">
        <v>8338</v>
      </c>
      <c r="K1938">
        <v>25</v>
      </c>
      <c r="L1938" t="str">
        <f t="shared" si="66"/>
        <v>ZetaquiraBoyacaC.Institucional25</v>
      </c>
      <c r="M1938" t="str">
        <f t="shared" si="67"/>
        <v>ZetaquiraBoyacaC.Institucional</v>
      </c>
      <c r="N1938" t="s">
        <v>3497</v>
      </c>
    </row>
    <row r="1939" spans="1:14" x14ac:dyDescent="0.25">
      <c r="A1939">
        <v>15897</v>
      </c>
      <c r="B1939" t="s">
        <v>2721</v>
      </c>
      <c r="C1939" t="s">
        <v>717</v>
      </c>
      <c r="E1939">
        <v>23</v>
      </c>
      <c r="F1939" t="s">
        <v>8337</v>
      </c>
      <c r="G1939" t="s">
        <v>188</v>
      </c>
      <c r="H1939" t="str">
        <f>INDEX(referencias!$Q$1:$Q$34,MATCH('Registro de Frecuencias TV'!G1939,referencias!$R$1:$R$34,0),1)</f>
        <v>Señal Colombia</v>
      </c>
      <c r="I1939" t="s">
        <v>318</v>
      </c>
      <c r="J1939" t="s">
        <v>8338</v>
      </c>
      <c r="K1939">
        <v>29</v>
      </c>
      <c r="L1939" t="str">
        <f t="shared" si="66"/>
        <v>ZetaquiraBoyacaSeñal Colombia29</v>
      </c>
      <c r="M1939" t="str">
        <f t="shared" si="67"/>
        <v>ZetaquiraBoyacaSeñal Colombia</v>
      </c>
      <c r="N1939" t="s">
        <v>3498</v>
      </c>
    </row>
    <row r="1940" spans="1:14" x14ac:dyDescent="0.25">
      <c r="A1940">
        <v>15897</v>
      </c>
      <c r="B1940" t="s">
        <v>2721</v>
      </c>
      <c r="C1940" t="s">
        <v>717</v>
      </c>
      <c r="F1940" t="s">
        <v>8339</v>
      </c>
      <c r="G1940" t="s">
        <v>623</v>
      </c>
      <c r="H1940" t="str">
        <f>INDEX(referencias!$Q$1:$Q$34,MATCH('Registro de Frecuencias TV'!G1940,referencias!$R$1:$R$34,0),1)</f>
        <v>Teveandina</v>
      </c>
      <c r="J1940" t="s">
        <v>8338</v>
      </c>
      <c r="K1940">
        <v>21</v>
      </c>
      <c r="L1940" t="str">
        <f t="shared" si="66"/>
        <v>ZetaquiraBoyacaTeveandina21</v>
      </c>
      <c r="M1940" t="str">
        <f t="shared" si="67"/>
        <v>ZetaquiraBoyacaTeveandina</v>
      </c>
      <c r="N1940" t="s">
        <v>3499</v>
      </c>
    </row>
    <row r="1941" spans="1:14" x14ac:dyDescent="0.25">
      <c r="A1941">
        <v>15897</v>
      </c>
      <c r="B1941" t="s">
        <v>2721</v>
      </c>
      <c r="C1941" t="s">
        <v>717</v>
      </c>
      <c r="F1941" t="s">
        <v>8341</v>
      </c>
      <c r="G1941" t="s">
        <v>750</v>
      </c>
      <c r="H1941" t="str">
        <f>INDEX(referencias!$Q$1:$Q$34,MATCH('Registro de Frecuencias TV'!G1941,referencias!$R$1:$R$34,0),1)</f>
        <v>RCN TV S.A.</v>
      </c>
      <c r="J1941" t="s">
        <v>8338</v>
      </c>
      <c r="K1941">
        <v>27</v>
      </c>
      <c r="L1941" t="str">
        <f t="shared" si="66"/>
        <v>ZetaquiraBoyacaRCN TV S.A.27</v>
      </c>
      <c r="M1941" t="str">
        <f t="shared" si="67"/>
        <v>ZetaquiraBoyacaRCN TV S.A.</v>
      </c>
      <c r="N1941" t="s">
        <v>3500</v>
      </c>
    </row>
    <row r="1942" spans="1:14" x14ac:dyDescent="0.25">
      <c r="A1942">
        <v>15897</v>
      </c>
      <c r="B1942" t="s">
        <v>2721</v>
      </c>
      <c r="C1942" t="s">
        <v>717</v>
      </c>
      <c r="F1942" t="s">
        <v>8341</v>
      </c>
      <c r="G1942" t="s">
        <v>723</v>
      </c>
      <c r="H1942" t="str">
        <f>INDEX(referencias!$Q$1:$Q$34,MATCH('Registro de Frecuencias TV'!G1942,referencias!$R$1:$R$34,0),1)</f>
        <v>Caracol TV S.A.</v>
      </c>
      <c r="J1942" t="s">
        <v>8338</v>
      </c>
      <c r="K1942">
        <v>31</v>
      </c>
      <c r="L1942" t="str">
        <f t="shared" si="66"/>
        <v>ZetaquiraBoyacaCaracol TV S.A.31</v>
      </c>
      <c r="M1942" t="str">
        <f t="shared" si="67"/>
        <v>ZetaquiraBoyacaCaracol TV S.A.</v>
      </c>
      <c r="N1942" t="s">
        <v>3501</v>
      </c>
    </row>
    <row r="1943" spans="1:14" x14ac:dyDescent="0.25">
      <c r="A1943">
        <v>17001</v>
      </c>
      <c r="B1943" t="s">
        <v>1746</v>
      </c>
      <c r="C1943" t="s">
        <v>219</v>
      </c>
      <c r="D1943" t="s">
        <v>8428</v>
      </c>
      <c r="E1943">
        <v>12</v>
      </c>
      <c r="F1943" t="s">
        <v>8337</v>
      </c>
      <c r="G1943" t="s">
        <v>420</v>
      </c>
      <c r="H1943" t="str">
        <f>INDEX(referencias!$Q$1:$Q$34,MATCH('Registro de Frecuencias TV'!G1943,referencias!$R$1:$R$34,0),1)</f>
        <v>Canal Uno</v>
      </c>
      <c r="I1943" t="s">
        <v>263</v>
      </c>
      <c r="J1943" t="s">
        <v>8338</v>
      </c>
      <c r="K1943">
        <v>12</v>
      </c>
      <c r="L1943" t="str">
        <f t="shared" si="66"/>
        <v>ManizalesCaldasCanal Uno12</v>
      </c>
      <c r="M1943" t="str">
        <f t="shared" si="67"/>
        <v>ManizalesCaldasCanal Uno</v>
      </c>
      <c r="N1943" t="s">
        <v>3502</v>
      </c>
    </row>
    <row r="1944" spans="1:14" x14ac:dyDescent="0.25">
      <c r="A1944">
        <v>17001</v>
      </c>
      <c r="B1944" t="s">
        <v>1746</v>
      </c>
      <c r="C1944" t="s">
        <v>219</v>
      </c>
      <c r="D1944" t="s">
        <v>8445</v>
      </c>
      <c r="E1944">
        <v>2</v>
      </c>
      <c r="F1944" t="s">
        <v>8337</v>
      </c>
      <c r="G1944" t="s">
        <v>420</v>
      </c>
      <c r="H1944" t="str">
        <f>INDEX(referencias!$Q$1:$Q$34,MATCH('Registro de Frecuencias TV'!G1944,referencias!$R$1:$R$34,0),1)</f>
        <v>Canal Uno</v>
      </c>
      <c r="I1944" t="s">
        <v>418</v>
      </c>
      <c r="J1944" t="s">
        <v>8338</v>
      </c>
      <c r="K1944">
        <v>2</v>
      </c>
      <c r="L1944" t="str">
        <f t="shared" si="66"/>
        <v>ManizalesCaldasCanal Uno2</v>
      </c>
      <c r="M1944" t="str">
        <f t="shared" si="67"/>
        <v>ManizalesCaldasCanal Uno</v>
      </c>
      <c r="N1944" t="s">
        <v>3502</v>
      </c>
    </row>
    <row r="1945" spans="1:14" x14ac:dyDescent="0.25">
      <c r="A1945">
        <v>17001</v>
      </c>
      <c r="B1945" t="s">
        <v>1746</v>
      </c>
      <c r="C1945" t="s">
        <v>219</v>
      </c>
      <c r="D1945" t="s">
        <v>8428</v>
      </c>
      <c r="E1945">
        <v>10</v>
      </c>
      <c r="F1945" t="s">
        <v>8337</v>
      </c>
      <c r="G1945" t="s">
        <v>703</v>
      </c>
      <c r="H1945" t="str">
        <f>INDEX(referencias!$Q$1:$Q$34,MATCH('Registro de Frecuencias TV'!G1945,referencias!$R$1:$R$34,0),1)</f>
        <v>C.Institucional</v>
      </c>
      <c r="I1945" t="s">
        <v>263</v>
      </c>
      <c r="J1945" t="s">
        <v>8338</v>
      </c>
      <c r="K1945">
        <v>10</v>
      </c>
      <c r="L1945" t="str">
        <f t="shared" si="66"/>
        <v>ManizalesCaldasC.Institucional10</v>
      </c>
      <c r="M1945" t="str">
        <f t="shared" si="67"/>
        <v>ManizalesCaldasC.Institucional</v>
      </c>
      <c r="N1945" t="s">
        <v>3503</v>
      </c>
    </row>
    <row r="1946" spans="1:14" x14ac:dyDescent="0.25">
      <c r="A1946">
        <v>17001</v>
      </c>
      <c r="B1946" t="s">
        <v>1746</v>
      </c>
      <c r="C1946" t="s">
        <v>219</v>
      </c>
      <c r="D1946" t="s">
        <v>8445</v>
      </c>
      <c r="E1946">
        <v>5</v>
      </c>
      <c r="F1946" t="s">
        <v>8337</v>
      </c>
      <c r="G1946" t="s">
        <v>703</v>
      </c>
      <c r="H1946" t="str">
        <f>INDEX(referencias!$Q$1:$Q$34,MATCH('Registro de Frecuencias TV'!G1946,referencias!$R$1:$R$34,0),1)</f>
        <v>C.Institucional</v>
      </c>
      <c r="I1946" t="s">
        <v>418</v>
      </c>
      <c r="J1946" t="s">
        <v>8338</v>
      </c>
      <c r="K1946">
        <v>5</v>
      </c>
      <c r="L1946" t="str">
        <f t="shared" si="66"/>
        <v>ManizalesCaldasC.Institucional5</v>
      </c>
      <c r="M1946" t="str">
        <f t="shared" si="67"/>
        <v>ManizalesCaldasC.Institucional</v>
      </c>
      <c r="N1946" t="s">
        <v>3503</v>
      </c>
    </row>
    <row r="1947" spans="1:14" x14ac:dyDescent="0.25">
      <c r="A1947">
        <v>17001</v>
      </c>
      <c r="B1947" t="s">
        <v>1746</v>
      </c>
      <c r="C1947" t="s">
        <v>219</v>
      </c>
      <c r="D1947" t="s">
        <v>8428</v>
      </c>
      <c r="E1947">
        <v>21</v>
      </c>
      <c r="F1947" t="s">
        <v>8337</v>
      </c>
      <c r="G1947" t="s">
        <v>188</v>
      </c>
      <c r="H1947" t="str">
        <f>INDEX(referencias!$Q$1:$Q$34,MATCH('Registro de Frecuencias TV'!G1947,referencias!$R$1:$R$34,0),1)</f>
        <v>Señal Colombia</v>
      </c>
      <c r="I1947" t="s">
        <v>263</v>
      </c>
      <c r="J1947" t="s">
        <v>8338</v>
      </c>
      <c r="K1947">
        <v>21</v>
      </c>
      <c r="L1947" t="str">
        <f t="shared" si="66"/>
        <v>ManizalesCaldasSeñal Colombia21</v>
      </c>
      <c r="M1947" t="str">
        <f t="shared" si="67"/>
        <v>ManizalesCaldasSeñal Colombia</v>
      </c>
      <c r="N1947" t="s">
        <v>3504</v>
      </c>
    </row>
    <row r="1948" spans="1:14" x14ac:dyDescent="0.25">
      <c r="A1948">
        <v>17001</v>
      </c>
      <c r="B1948" t="s">
        <v>1746</v>
      </c>
      <c r="C1948" t="s">
        <v>219</v>
      </c>
      <c r="D1948" t="s">
        <v>8445</v>
      </c>
      <c r="E1948">
        <v>4</v>
      </c>
      <c r="F1948" t="s">
        <v>8337</v>
      </c>
      <c r="G1948" t="s">
        <v>188</v>
      </c>
      <c r="H1948" t="str">
        <f>INDEX(referencias!$Q$1:$Q$34,MATCH('Registro de Frecuencias TV'!G1948,referencias!$R$1:$R$34,0),1)</f>
        <v>Señal Colombia</v>
      </c>
      <c r="I1948" t="s">
        <v>418</v>
      </c>
      <c r="J1948" t="s">
        <v>8338</v>
      </c>
      <c r="K1948">
        <v>4</v>
      </c>
      <c r="L1948" t="str">
        <f t="shared" si="66"/>
        <v>ManizalesCaldasSeñal Colombia4</v>
      </c>
      <c r="M1948" t="str">
        <f t="shared" si="67"/>
        <v>ManizalesCaldasSeñal Colombia</v>
      </c>
      <c r="N1948" t="s">
        <v>3504</v>
      </c>
    </row>
    <row r="1949" spans="1:14" x14ac:dyDescent="0.25">
      <c r="A1949">
        <v>17001</v>
      </c>
      <c r="B1949" t="s">
        <v>1746</v>
      </c>
      <c r="C1949" t="s">
        <v>219</v>
      </c>
      <c r="D1949" t="s">
        <v>1746</v>
      </c>
      <c r="E1949">
        <v>6</v>
      </c>
      <c r="F1949" t="s">
        <v>8339</v>
      </c>
      <c r="G1949" t="s">
        <v>598</v>
      </c>
      <c r="H1949" t="str">
        <f>INDEX(referencias!$Q$1:$Q$34,MATCH('Registro de Frecuencias TV'!G1949,referencias!$R$1:$R$34,0),1)</f>
        <v>Telecafé</v>
      </c>
      <c r="I1949" t="s">
        <v>8446</v>
      </c>
      <c r="J1949" t="s">
        <v>8338</v>
      </c>
      <c r="K1949">
        <v>6</v>
      </c>
      <c r="L1949" t="str">
        <f t="shared" si="66"/>
        <v>ManizalesCaldasTelecafé6</v>
      </c>
      <c r="M1949" t="str">
        <f t="shared" si="67"/>
        <v>ManizalesCaldasTelecafé</v>
      </c>
      <c r="N1949" t="s">
        <v>3505</v>
      </c>
    </row>
    <row r="1950" spans="1:14" x14ac:dyDescent="0.25">
      <c r="A1950">
        <v>17001</v>
      </c>
      <c r="B1950" t="s">
        <v>1746</v>
      </c>
      <c r="C1950" t="s">
        <v>219</v>
      </c>
      <c r="D1950" t="s">
        <v>8445</v>
      </c>
      <c r="E1950">
        <v>50</v>
      </c>
      <c r="F1950" t="s">
        <v>8339</v>
      </c>
      <c r="G1950" t="s">
        <v>598</v>
      </c>
      <c r="H1950" t="str">
        <f>INDEX(referencias!$Q$1:$Q$34,MATCH('Registro de Frecuencias TV'!G1950,referencias!$R$1:$R$34,0),1)</f>
        <v>Telecafé</v>
      </c>
      <c r="I1950" t="s">
        <v>8447</v>
      </c>
      <c r="J1950" t="s">
        <v>8338</v>
      </c>
      <c r="K1950">
        <v>50</v>
      </c>
      <c r="L1950" t="str">
        <f t="shared" si="66"/>
        <v>ManizalesCaldasTelecafé50</v>
      </c>
      <c r="M1950" t="str">
        <f t="shared" si="67"/>
        <v>ManizalesCaldasTelecafé</v>
      </c>
      <c r="N1950" t="s">
        <v>3505</v>
      </c>
    </row>
    <row r="1951" spans="1:14" x14ac:dyDescent="0.25">
      <c r="A1951">
        <v>17001</v>
      </c>
      <c r="B1951" t="s">
        <v>1746</v>
      </c>
      <c r="C1951" t="s">
        <v>219</v>
      </c>
      <c r="D1951" t="s">
        <v>8428</v>
      </c>
      <c r="E1951">
        <v>30</v>
      </c>
      <c r="F1951" t="s">
        <v>8341</v>
      </c>
      <c r="G1951" t="s">
        <v>750</v>
      </c>
      <c r="H1951" t="str">
        <f>INDEX(referencias!$Q$1:$Q$34,MATCH('Registro de Frecuencias TV'!G1951,referencias!$R$1:$R$34,0),1)</f>
        <v>RCN TV S.A.</v>
      </c>
      <c r="I1951" t="s">
        <v>526</v>
      </c>
      <c r="J1951" t="s">
        <v>8338</v>
      </c>
      <c r="K1951">
        <v>30</v>
      </c>
      <c r="L1951" t="str">
        <f t="shared" si="66"/>
        <v>ManizalesCaldasRCN TV S.A.30</v>
      </c>
      <c r="M1951" t="str">
        <f t="shared" si="67"/>
        <v>ManizalesCaldasRCN TV S.A.</v>
      </c>
      <c r="N1951" t="s">
        <v>3506</v>
      </c>
    </row>
    <row r="1952" spans="1:14" x14ac:dyDescent="0.25">
      <c r="A1952">
        <v>17001</v>
      </c>
      <c r="B1952" t="s">
        <v>1746</v>
      </c>
      <c r="C1952" t="s">
        <v>219</v>
      </c>
      <c r="D1952" t="s">
        <v>8448</v>
      </c>
      <c r="E1952">
        <v>33</v>
      </c>
      <c r="F1952" t="s">
        <v>8341</v>
      </c>
      <c r="G1952" t="s">
        <v>750</v>
      </c>
      <c r="H1952" t="str">
        <f>INDEX(referencias!$Q$1:$Q$34,MATCH('Registro de Frecuencias TV'!G1952,referencias!$R$1:$R$34,0),1)</f>
        <v>RCN TV S.A.</v>
      </c>
      <c r="I1952" t="s">
        <v>8449</v>
      </c>
      <c r="J1952" t="s">
        <v>8338</v>
      </c>
      <c r="K1952">
        <v>33</v>
      </c>
      <c r="L1952" t="str">
        <f t="shared" si="66"/>
        <v>ManizalesCaldasRCN TV S.A.33</v>
      </c>
      <c r="M1952" t="str">
        <f t="shared" si="67"/>
        <v>ManizalesCaldasRCN TV S.A.</v>
      </c>
      <c r="N1952" t="s">
        <v>3506</v>
      </c>
    </row>
    <row r="1953" spans="1:14" x14ac:dyDescent="0.25">
      <c r="A1953">
        <v>17001</v>
      </c>
      <c r="B1953" t="s">
        <v>1746</v>
      </c>
      <c r="C1953" t="s">
        <v>219</v>
      </c>
      <c r="D1953" t="s">
        <v>8450</v>
      </c>
      <c r="E1953">
        <v>9</v>
      </c>
      <c r="F1953" t="s">
        <v>8341</v>
      </c>
      <c r="G1953" t="s">
        <v>750</v>
      </c>
      <c r="H1953" t="str">
        <f>INDEX(referencias!$Q$1:$Q$34,MATCH('Registro de Frecuencias TV'!G1953,referencias!$R$1:$R$34,0),1)</f>
        <v>RCN TV S.A.</v>
      </c>
      <c r="I1953" t="s">
        <v>8447</v>
      </c>
      <c r="J1953" t="s">
        <v>8338</v>
      </c>
      <c r="K1953">
        <v>9</v>
      </c>
      <c r="L1953" t="str">
        <f t="shared" si="66"/>
        <v>ManizalesCaldasRCN TV S.A.9</v>
      </c>
      <c r="M1953" t="str">
        <f t="shared" si="67"/>
        <v>ManizalesCaldasRCN TV S.A.</v>
      </c>
      <c r="N1953" t="s">
        <v>3506</v>
      </c>
    </row>
    <row r="1954" spans="1:14" x14ac:dyDescent="0.25">
      <c r="A1954">
        <v>17001</v>
      </c>
      <c r="B1954" t="s">
        <v>1746</v>
      </c>
      <c r="C1954" t="s">
        <v>219</v>
      </c>
      <c r="D1954" t="s">
        <v>1746</v>
      </c>
      <c r="E1954">
        <v>36</v>
      </c>
      <c r="F1954" t="s">
        <v>8341</v>
      </c>
      <c r="G1954" t="s">
        <v>723</v>
      </c>
      <c r="H1954" t="str">
        <f>INDEX(referencias!$Q$1:$Q$34,MATCH('Registro de Frecuencias TV'!G1954,referencias!$R$1:$R$34,0),1)</f>
        <v>Caracol TV S.A.</v>
      </c>
      <c r="I1954" t="s">
        <v>526</v>
      </c>
      <c r="J1954" t="s">
        <v>8338</v>
      </c>
      <c r="K1954">
        <v>36</v>
      </c>
      <c r="L1954" t="str">
        <f t="shared" si="66"/>
        <v>ManizalesCaldasCaracol TV S.A.36</v>
      </c>
      <c r="M1954" t="str">
        <f t="shared" si="67"/>
        <v>ManizalesCaldasCaracol TV S.A.</v>
      </c>
      <c r="N1954" t="s">
        <v>3507</v>
      </c>
    </row>
    <row r="1955" spans="1:14" x14ac:dyDescent="0.25">
      <c r="A1955">
        <v>17001</v>
      </c>
      <c r="B1955" t="s">
        <v>1746</v>
      </c>
      <c r="C1955" t="s">
        <v>219</v>
      </c>
      <c r="D1955" t="s">
        <v>8448</v>
      </c>
      <c r="E1955">
        <v>27</v>
      </c>
      <c r="F1955" t="s">
        <v>8341</v>
      </c>
      <c r="G1955" t="s">
        <v>723</v>
      </c>
      <c r="H1955" t="str">
        <f>INDEX(referencias!$Q$1:$Q$34,MATCH('Registro de Frecuencias TV'!G1955,referencias!$R$1:$R$34,0),1)</f>
        <v>Caracol TV S.A.</v>
      </c>
      <c r="I1955" t="s">
        <v>8449</v>
      </c>
      <c r="J1955" t="s">
        <v>8338</v>
      </c>
      <c r="K1955">
        <v>27</v>
      </c>
      <c r="L1955" t="str">
        <f t="shared" si="66"/>
        <v>ManizalesCaldasCaracol TV S.A.27</v>
      </c>
      <c r="M1955" t="str">
        <f t="shared" si="67"/>
        <v>ManizalesCaldasCaracol TV S.A.</v>
      </c>
      <c r="N1955" t="s">
        <v>3507</v>
      </c>
    </row>
    <row r="1956" spans="1:14" x14ac:dyDescent="0.25">
      <c r="A1956">
        <v>17001</v>
      </c>
      <c r="B1956" t="s">
        <v>1746</v>
      </c>
      <c r="C1956" t="s">
        <v>219</v>
      </c>
      <c r="D1956" t="s">
        <v>8450</v>
      </c>
      <c r="E1956">
        <v>13</v>
      </c>
      <c r="F1956" t="s">
        <v>8341</v>
      </c>
      <c r="G1956" t="s">
        <v>723</v>
      </c>
      <c r="H1956" t="str">
        <f>INDEX(referencias!$Q$1:$Q$34,MATCH('Registro de Frecuencias TV'!G1956,referencias!$R$1:$R$34,0),1)</f>
        <v>Caracol TV S.A.</v>
      </c>
      <c r="I1956" t="s">
        <v>8447</v>
      </c>
      <c r="J1956" t="s">
        <v>8338</v>
      </c>
      <c r="K1956">
        <v>13</v>
      </c>
      <c r="L1956" t="str">
        <f t="shared" si="66"/>
        <v>ManizalesCaldasCaracol TV S.A.13</v>
      </c>
      <c r="M1956" t="str">
        <f t="shared" si="67"/>
        <v>ManizalesCaldasCaracol TV S.A.</v>
      </c>
      <c r="N1956" t="s">
        <v>3507</v>
      </c>
    </row>
    <row r="1957" spans="1:14" x14ac:dyDescent="0.25">
      <c r="A1957">
        <v>17013</v>
      </c>
      <c r="B1957" t="s">
        <v>734</v>
      </c>
      <c r="C1957" t="s">
        <v>219</v>
      </c>
      <c r="E1957">
        <v>4</v>
      </c>
      <c r="F1957" t="s">
        <v>8337</v>
      </c>
      <c r="G1957" t="s">
        <v>420</v>
      </c>
      <c r="H1957" t="str">
        <f>INDEX(referencias!$Q$1:$Q$34,MATCH('Registro de Frecuencias TV'!G1957,referencias!$R$1:$R$34,0),1)</f>
        <v>Canal Uno</v>
      </c>
      <c r="I1957" t="s">
        <v>330</v>
      </c>
      <c r="J1957" t="s">
        <v>8338</v>
      </c>
      <c r="K1957">
        <v>4</v>
      </c>
      <c r="L1957" t="str">
        <f t="shared" si="66"/>
        <v>AguadasCaldasCanal Uno4</v>
      </c>
      <c r="M1957" t="str">
        <f t="shared" si="67"/>
        <v>AguadasCaldasCanal Uno</v>
      </c>
      <c r="N1957" t="s">
        <v>3508</v>
      </c>
    </row>
    <row r="1958" spans="1:14" x14ac:dyDescent="0.25">
      <c r="A1958">
        <v>17013</v>
      </c>
      <c r="B1958" t="s">
        <v>734</v>
      </c>
      <c r="C1958" t="s">
        <v>219</v>
      </c>
      <c r="E1958">
        <v>13</v>
      </c>
      <c r="F1958" t="s">
        <v>8337</v>
      </c>
      <c r="G1958" t="s">
        <v>703</v>
      </c>
      <c r="H1958" t="str">
        <f>INDEX(referencias!$Q$1:$Q$34,MATCH('Registro de Frecuencias TV'!G1958,referencias!$R$1:$R$34,0),1)</f>
        <v>C.Institucional</v>
      </c>
      <c r="I1958" t="s">
        <v>330</v>
      </c>
      <c r="J1958" t="s">
        <v>8338</v>
      </c>
      <c r="K1958">
        <v>13</v>
      </c>
      <c r="L1958" t="str">
        <f t="shared" si="66"/>
        <v>AguadasCaldasC.Institucional13</v>
      </c>
      <c r="M1958" t="str">
        <f t="shared" si="67"/>
        <v>AguadasCaldasC.Institucional</v>
      </c>
      <c r="N1958" t="s">
        <v>3509</v>
      </c>
    </row>
    <row r="1959" spans="1:14" x14ac:dyDescent="0.25">
      <c r="A1959">
        <v>17013</v>
      </c>
      <c r="B1959" t="s">
        <v>734</v>
      </c>
      <c r="C1959" t="s">
        <v>219</v>
      </c>
      <c r="E1959">
        <v>24</v>
      </c>
      <c r="F1959" t="s">
        <v>8337</v>
      </c>
      <c r="G1959" t="s">
        <v>188</v>
      </c>
      <c r="H1959" t="str">
        <f>INDEX(referencias!$Q$1:$Q$34,MATCH('Registro de Frecuencias TV'!G1959,referencias!$R$1:$R$34,0),1)</f>
        <v>Señal Colombia</v>
      </c>
      <c r="I1959" t="s">
        <v>330</v>
      </c>
      <c r="J1959" t="s">
        <v>8338</v>
      </c>
      <c r="K1959">
        <v>24</v>
      </c>
      <c r="L1959" t="str">
        <f t="shared" si="66"/>
        <v>AguadasCaldasSeñal Colombia24</v>
      </c>
      <c r="M1959" t="str">
        <f t="shared" si="67"/>
        <v>AguadasCaldasSeñal Colombia</v>
      </c>
      <c r="N1959" t="s">
        <v>3510</v>
      </c>
    </row>
    <row r="1960" spans="1:14" x14ac:dyDescent="0.25">
      <c r="A1960">
        <v>17013</v>
      </c>
      <c r="B1960" t="s">
        <v>734</v>
      </c>
      <c r="C1960" t="s">
        <v>219</v>
      </c>
      <c r="E1960">
        <v>22</v>
      </c>
      <c r="F1960" t="s">
        <v>8339</v>
      </c>
      <c r="G1960" t="s">
        <v>598</v>
      </c>
      <c r="H1960" t="str">
        <f>INDEX(referencias!$Q$1:$Q$34,MATCH('Registro de Frecuencias TV'!G1960,referencias!$R$1:$R$34,0),1)</f>
        <v>Telecafé</v>
      </c>
      <c r="I1960" t="s">
        <v>8451</v>
      </c>
      <c r="J1960" t="s">
        <v>8338</v>
      </c>
      <c r="K1960">
        <v>22</v>
      </c>
      <c r="L1960" t="str">
        <f t="shared" si="66"/>
        <v>AguadasCaldasTelecafé22</v>
      </c>
      <c r="M1960" t="str">
        <f t="shared" si="67"/>
        <v>AguadasCaldasTelecafé</v>
      </c>
      <c r="N1960" t="s">
        <v>3511</v>
      </c>
    </row>
    <row r="1961" spans="1:14" x14ac:dyDescent="0.25">
      <c r="A1961">
        <v>17013</v>
      </c>
      <c r="B1961" t="s">
        <v>734</v>
      </c>
      <c r="C1961" t="s">
        <v>219</v>
      </c>
      <c r="E1961">
        <v>9</v>
      </c>
      <c r="F1961" t="s">
        <v>8341</v>
      </c>
      <c r="G1961" t="s">
        <v>750</v>
      </c>
      <c r="H1961" t="str">
        <f>INDEX(referencias!$Q$1:$Q$34,MATCH('Registro de Frecuencias TV'!G1961,referencias!$R$1:$R$34,0),1)</f>
        <v>RCN TV S.A.</v>
      </c>
      <c r="I1961" t="s">
        <v>330</v>
      </c>
      <c r="J1961" t="s">
        <v>8338</v>
      </c>
      <c r="K1961">
        <v>9</v>
      </c>
      <c r="L1961" t="str">
        <f t="shared" si="66"/>
        <v>AguadasCaldasRCN TV S.A.9</v>
      </c>
      <c r="M1961" t="str">
        <f t="shared" si="67"/>
        <v>AguadasCaldasRCN TV S.A.</v>
      </c>
      <c r="N1961" t="s">
        <v>3512</v>
      </c>
    </row>
    <row r="1962" spans="1:14" x14ac:dyDescent="0.25">
      <c r="A1962">
        <v>17013</v>
      </c>
      <c r="B1962" t="s">
        <v>734</v>
      </c>
      <c r="C1962" t="s">
        <v>219</v>
      </c>
      <c r="E1962">
        <v>7</v>
      </c>
      <c r="F1962" t="s">
        <v>8341</v>
      </c>
      <c r="G1962" t="s">
        <v>723</v>
      </c>
      <c r="H1962" t="str">
        <f>INDEX(referencias!$Q$1:$Q$34,MATCH('Registro de Frecuencias TV'!G1962,referencias!$R$1:$R$34,0),1)</f>
        <v>Caracol TV S.A.</v>
      </c>
      <c r="I1962" t="s">
        <v>330</v>
      </c>
      <c r="J1962" t="s">
        <v>8338</v>
      </c>
      <c r="K1962">
        <v>7</v>
      </c>
      <c r="L1962" t="str">
        <f t="shared" si="66"/>
        <v>AguadasCaldasCaracol TV S.A.7</v>
      </c>
      <c r="M1962" t="str">
        <f t="shared" si="67"/>
        <v>AguadasCaldasCaracol TV S.A.</v>
      </c>
      <c r="N1962" t="s">
        <v>3513</v>
      </c>
    </row>
    <row r="1963" spans="1:14" x14ac:dyDescent="0.25">
      <c r="A1963">
        <v>17042</v>
      </c>
      <c r="B1963" t="s">
        <v>841</v>
      </c>
      <c r="C1963" t="s">
        <v>219</v>
      </c>
      <c r="E1963">
        <v>12</v>
      </c>
      <c r="F1963" t="s">
        <v>8337</v>
      </c>
      <c r="G1963" t="s">
        <v>420</v>
      </c>
      <c r="H1963" t="str">
        <f>INDEX(referencias!$Q$1:$Q$34,MATCH('Registro de Frecuencias TV'!G1963,referencias!$R$1:$R$34,0),1)</f>
        <v>Canal Uno</v>
      </c>
      <c r="I1963" t="s">
        <v>263</v>
      </c>
      <c r="J1963" t="s">
        <v>8338</v>
      </c>
      <c r="K1963">
        <v>12</v>
      </c>
      <c r="L1963" t="str">
        <f t="shared" si="66"/>
        <v>AnsermaCaldasCanal Uno12</v>
      </c>
      <c r="M1963" t="str">
        <f t="shared" si="67"/>
        <v>AnsermaCaldasCanal Uno</v>
      </c>
      <c r="N1963" t="s">
        <v>3514</v>
      </c>
    </row>
    <row r="1964" spans="1:14" x14ac:dyDescent="0.25">
      <c r="A1964">
        <v>17042</v>
      </c>
      <c r="B1964" t="s">
        <v>841</v>
      </c>
      <c r="C1964" t="s">
        <v>219</v>
      </c>
      <c r="E1964">
        <v>10</v>
      </c>
      <c r="F1964" t="s">
        <v>8337</v>
      </c>
      <c r="G1964" t="s">
        <v>703</v>
      </c>
      <c r="H1964" t="str">
        <f>INDEX(referencias!$Q$1:$Q$34,MATCH('Registro de Frecuencias TV'!G1964,referencias!$R$1:$R$34,0),1)</f>
        <v>C.Institucional</v>
      </c>
      <c r="I1964" t="s">
        <v>263</v>
      </c>
      <c r="J1964" t="s">
        <v>8338</v>
      </c>
      <c r="K1964">
        <v>10</v>
      </c>
      <c r="L1964" t="str">
        <f t="shared" si="66"/>
        <v>AnsermaCaldasC.Institucional10</v>
      </c>
      <c r="M1964" t="str">
        <f t="shared" si="67"/>
        <v>AnsermaCaldasC.Institucional</v>
      </c>
      <c r="N1964" t="s">
        <v>3515</v>
      </c>
    </row>
    <row r="1965" spans="1:14" x14ac:dyDescent="0.25">
      <c r="A1965">
        <v>17042</v>
      </c>
      <c r="B1965" t="s">
        <v>841</v>
      </c>
      <c r="C1965" t="s">
        <v>219</v>
      </c>
      <c r="E1965">
        <v>21</v>
      </c>
      <c r="F1965" t="s">
        <v>8337</v>
      </c>
      <c r="G1965" t="s">
        <v>188</v>
      </c>
      <c r="H1965" t="str">
        <f>INDEX(referencias!$Q$1:$Q$34,MATCH('Registro de Frecuencias TV'!G1965,referencias!$R$1:$R$34,0),1)</f>
        <v>Señal Colombia</v>
      </c>
      <c r="I1965" t="s">
        <v>263</v>
      </c>
      <c r="J1965" t="s">
        <v>8338</v>
      </c>
      <c r="K1965">
        <v>21</v>
      </c>
      <c r="L1965" t="str">
        <f t="shared" si="66"/>
        <v>AnsermaCaldasSeñal Colombia21</v>
      </c>
      <c r="M1965" t="str">
        <f t="shared" si="67"/>
        <v>AnsermaCaldasSeñal Colombia</v>
      </c>
      <c r="N1965" t="s">
        <v>3516</v>
      </c>
    </row>
    <row r="1966" spans="1:14" x14ac:dyDescent="0.25">
      <c r="A1966">
        <v>17042</v>
      </c>
      <c r="B1966" t="s">
        <v>841</v>
      </c>
      <c r="C1966" t="s">
        <v>219</v>
      </c>
      <c r="E1966">
        <v>6</v>
      </c>
      <c r="F1966" t="s">
        <v>8339</v>
      </c>
      <c r="G1966" t="s">
        <v>598</v>
      </c>
      <c r="H1966" t="str">
        <f>INDEX(referencias!$Q$1:$Q$34,MATCH('Registro de Frecuencias TV'!G1966,referencias!$R$1:$R$34,0),1)</f>
        <v>Telecafé</v>
      </c>
      <c r="I1966" t="s">
        <v>8446</v>
      </c>
      <c r="J1966" t="s">
        <v>8338</v>
      </c>
      <c r="K1966">
        <v>6</v>
      </c>
      <c r="L1966" t="str">
        <f t="shared" si="66"/>
        <v>AnsermaCaldasTelecafé6</v>
      </c>
      <c r="M1966" t="str">
        <f t="shared" si="67"/>
        <v>AnsermaCaldasTelecafé</v>
      </c>
      <c r="N1966" t="s">
        <v>3517</v>
      </c>
    </row>
    <row r="1967" spans="1:14" x14ac:dyDescent="0.25">
      <c r="A1967">
        <v>17042</v>
      </c>
      <c r="B1967" t="s">
        <v>841</v>
      </c>
      <c r="C1967" t="s">
        <v>219</v>
      </c>
      <c r="E1967">
        <v>30</v>
      </c>
      <c r="F1967" t="s">
        <v>8341</v>
      </c>
      <c r="G1967" t="s">
        <v>750</v>
      </c>
      <c r="H1967" t="str">
        <f>INDEX(referencias!$Q$1:$Q$34,MATCH('Registro de Frecuencias TV'!G1967,referencias!$R$1:$R$34,0),1)</f>
        <v>RCN TV S.A.</v>
      </c>
      <c r="I1967" t="s">
        <v>526</v>
      </c>
      <c r="J1967" t="s">
        <v>8338</v>
      </c>
      <c r="K1967">
        <v>30</v>
      </c>
      <c r="L1967" t="str">
        <f t="shared" si="66"/>
        <v>AnsermaCaldasRCN TV S.A.30</v>
      </c>
      <c r="M1967" t="str">
        <f t="shared" si="67"/>
        <v>AnsermaCaldasRCN TV S.A.</v>
      </c>
      <c r="N1967" t="s">
        <v>3518</v>
      </c>
    </row>
    <row r="1968" spans="1:14" x14ac:dyDescent="0.25">
      <c r="A1968">
        <v>17042</v>
      </c>
      <c r="B1968" t="s">
        <v>841</v>
      </c>
      <c r="C1968" t="s">
        <v>219</v>
      </c>
      <c r="E1968">
        <v>36</v>
      </c>
      <c r="F1968" t="s">
        <v>8341</v>
      </c>
      <c r="G1968" t="s">
        <v>723</v>
      </c>
      <c r="H1968" t="str">
        <f>INDEX(referencias!$Q$1:$Q$34,MATCH('Registro de Frecuencias TV'!G1968,referencias!$R$1:$R$34,0),1)</f>
        <v>Caracol TV S.A.</v>
      </c>
      <c r="I1968" t="s">
        <v>526</v>
      </c>
      <c r="J1968" t="s">
        <v>8338</v>
      </c>
      <c r="K1968">
        <v>36</v>
      </c>
      <c r="L1968" t="str">
        <f t="shared" si="66"/>
        <v>AnsermaCaldasCaracol TV S.A.36</v>
      </c>
      <c r="M1968" t="str">
        <f t="shared" si="67"/>
        <v>AnsermaCaldasCaracol TV S.A.</v>
      </c>
      <c r="N1968" t="s">
        <v>3519</v>
      </c>
    </row>
    <row r="1969" spans="1:14" x14ac:dyDescent="0.25">
      <c r="A1969">
        <v>17050</v>
      </c>
      <c r="B1969" t="s">
        <v>597</v>
      </c>
      <c r="C1969" t="s">
        <v>219</v>
      </c>
      <c r="E1969">
        <v>12</v>
      </c>
      <c r="F1969" t="s">
        <v>8337</v>
      </c>
      <c r="G1969" t="s">
        <v>420</v>
      </c>
      <c r="H1969" t="str">
        <f>INDEX(referencias!$Q$1:$Q$34,MATCH('Registro de Frecuencias TV'!G1969,referencias!$R$1:$R$34,0),1)</f>
        <v>Canal Uno</v>
      </c>
      <c r="I1969" t="s">
        <v>263</v>
      </c>
      <c r="J1969" t="s">
        <v>8338</v>
      </c>
      <c r="K1969">
        <v>12</v>
      </c>
      <c r="L1969" t="str">
        <f t="shared" si="66"/>
        <v>AranzazuCaldasCanal Uno12</v>
      </c>
      <c r="M1969" t="str">
        <f t="shared" si="67"/>
        <v>AranzazuCaldasCanal Uno</v>
      </c>
      <c r="N1969" t="s">
        <v>3520</v>
      </c>
    </row>
    <row r="1970" spans="1:14" x14ac:dyDescent="0.25">
      <c r="A1970">
        <v>17050</v>
      </c>
      <c r="B1970" t="s">
        <v>597</v>
      </c>
      <c r="C1970" t="s">
        <v>219</v>
      </c>
      <c r="E1970">
        <v>10</v>
      </c>
      <c r="F1970" t="s">
        <v>8337</v>
      </c>
      <c r="G1970" t="s">
        <v>703</v>
      </c>
      <c r="H1970" t="str">
        <f>INDEX(referencias!$Q$1:$Q$34,MATCH('Registro de Frecuencias TV'!G1970,referencias!$R$1:$R$34,0),1)</f>
        <v>C.Institucional</v>
      </c>
      <c r="I1970" t="s">
        <v>263</v>
      </c>
      <c r="J1970" t="s">
        <v>8338</v>
      </c>
      <c r="K1970">
        <v>10</v>
      </c>
      <c r="L1970" t="str">
        <f t="shared" si="66"/>
        <v>AranzazuCaldasC.Institucional10</v>
      </c>
      <c r="M1970" t="str">
        <f t="shared" si="67"/>
        <v>AranzazuCaldasC.Institucional</v>
      </c>
      <c r="N1970" t="s">
        <v>3521</v>
      </c>
    </row>
    <row r="1971" spans="1:14" x14ac:dyDescent="0.25">
      <c r="A1971">
        <v>17050</v>
      </c>
      <c r="B1971" t="s">
        <v>597</v>
      </c>
      <c r="C1971" t="s">
        <v>219</v>
      </c>
      <c r="E1971">
        <v>21</v>
      </c>
      <c r="F1971" t="s">
        <v>8337</v>
      </c>
      <c r="G1971" t="s">
        <v>188</v>
      </c>
      <c r="H1971" t="str">
        <f>INDEX(referencias!$Q$1:$Q$34,MATCH('Registro de Frecuencias TV'!G1971,referencias!$R$1:$R$34,0),1)</f>
        <v>Señal Colombia</v>
      </c>
      <c r="I1971" t="s">
        <v>263</v>
      </c>
      <c r="J1971" t="s">
        <v>8338</v>
      </c>
      <c r="K1971">
        <v>21</v>
      </c>
      <c r="L1971" t="str">
        <f t="shared" si="66"/>
        <v>AranzazuCaldasSeñal Colombia21</v>
      </c>
      <c r="M1971" t="str">
        <f t="shared" si="67"/>
        <v>AranzazuCaldasSeñal Colombia</v>
      </c>
      <c r="N1971" t="s">
        <v>3522</v>
      </c>
    </row>
    <row r="1972" spans="1:14" x14ac:dyDescent="0.25">
      <c r="A1972">
        <v>17050</v>
      </c>
      <c r="B1972" t="s">
        <v>597</v>
      </c>
      <c r="C1972" t="s">
        <v>219</v>
      </c>
      <c r="E1972">
        <v>23</v>
      </c>
      <c r="F1972" t="s">
        <v>8339</v>
      </c>
      <c r="G1972" t="s">
        <v>598</v>
      </c>
      <c r="H1972" t="str">
        <f>INDEX(referencias!$Q$1:$Q$34,MATCH('Registro de Frecuencias TV'!G1972,referencias!$R$1:$R$34,0),1)</f>
        <v>Telecafé</v>
      </c>
      <c r="I1972" t="s">
        <v>8452</v>
      </c>
      <c r="J1972" t="s">
        <v>8338</v>
      </c>
      <c r="K1972">
        <v>23</v>
      </c>
      <c r="L1972" t="str">
        <f t="shared" si="66"/>
        <v>AranzazuCaldasTelecafé23</v>
      </c>
      <c r="M1972" t="str">
        <f t="shared" si="67"/>
        <v>AranzazuCaldasTelecafé</v>
      </c>
      <c r="N1972" t="s">
        <v>3523</v>
      </c>
    </row>
    <row r="1973" spans="1:14" x14ac:dyDescent="0.25">
      <c r="A1973">
        <v>17050</v>
      </c>
      <c r="B1973" t="s">
        <v>597</v>
      </c>
      <c r="C1973" t="s">
        <v>219</v>
      </c>
      <c r="E1973">
        <v>30</v>
      </c>
      <c r="F1973" t="s">
        <v>8341</v>
      </c>
      <c r="G1973" t="s">
        <v>750</v>
      </c>
      <c r="H1973" t="str">
        <f>INDEX(referencias!$Q$1:$Q$34,MATCH('Registro de Frecuencias TV'!G1973,referencias!$R$1:$R$34,0),1)</f>
        <v>RCN TV S.A.</v>
      </c>
      <c r="I1973" t="s">
        <v>526</v>
      </c>
      <c r="J1973" t="s">
        <v>8338</v>
      </c>
      <c r="K1973">
        <v>30</v>
      </c>
      <c r="L1973" t="str">
        <f t="shared" si="66"/>
        <v>AranzazuCaldasRCN TV S.A.30</v>
      </c>
      <c r="M1973" t="str">
        <f t="shared" si="67"/>
        <v>AranzazuCaldasRCN TV S.A.</v>
      </c>
      <c r="N1973" t="s">
        <v>3524</v>
      </c>
    </row>
    <row r="1974" spans="1:14" x14ac:dyDescent="0.25">
      <c r="A1974">
        <v>17050</v>
      </c>
      <c r="B1974" t="s">
        <v>597</v>
      </c>
      <c r="C1974" t="s">
        <v>219</v>
      </c>
      <c r="E1974">
        <v>36</v>
      </c>
      <c r="F1974" t="s">
        <v>8341</v>
      </c>
      <c r="G1974" t="s">
        <v>723</v>
      </c>
      <c r="H1974" t="str">
        <f>INDEX(referencias!$Q$1:$Q$34,MATCH('Registro de Frecuencias TV'!G1974,referencias!$R$1:$R$34,0),1)</f>
        <v>Caracol TV S.A.</v>
      </c>
      <c r="I1974" t="s">
        <v>526</v>
      </c>
      <c r="J1974" t="s">
        <v>8338</v>
      </c>
      <c r="K1974">
        <v>36</v>
      </c>
      <c r="L1974" t="str">
        <f t="shared" si="66"/>
        <v>AranzazuCaldasCaracol TV S.A.36</v>
      </c>
      <c r="M1974" t="str">
        <f t="shared" si="67"/>
        <v>AranzazuCaldasCaracol TV S.A.</v>
      </c>
      <c r="N1974" t="s">
        <v>3525</v>
      </c>
    </row>
    <row r="1975" spans="1:14" x14ac:dyDescent="0.25">
      <c r="A1975">
        <v>17088</v>
      </c>
      <c r="B1975" t="s">
        <v>978</v>
      </c>
      <c r="C1975" t="s">
        <v>219</v>
      </c>
      <c r="E1975">
        <v>12</v>
      </c>
      <c r="F1975" t="s">
        <v>8337</v>
      </c>
      <c r="G1975" t="s">
        <v>420</v>
      </c>
      <c r="H1975" t="str">
        <f>INDEX(referencias!$Q$1:$Q$34,MATCH('Registro de Frecuencias TV'!G1975,referencias!$R$1:$R$34,0),1)</f>
        <v>Canal Uno</v>
      </c>
      <c r="I1975" t="s">
        <v>263</v>
      </c>
      <c r="J1975" t="s">
        <v>8338</v>
      </c>
      <c r="K1975">
        <v>12</v>
      </c>
      <c r="L1975" t="str">
        <f t="shared" si="66"/>
        <v>BelalcázarCaldasCanal Uno12</v>
      </c>
      <c r="M1975" t="str">
        <f t="shared" si="67"/>
        <v>BelalcázarCaldasCanal Uno</v>
      </c>
      <c r="N1975" t="s">
        <v>3526</v>
      </c>
    </row>
    <row r="1976" spans="1:14" x14ac:dyDescent="0.25">
      <c r="A1976">
        <v>17088</v>
      </c>
      <c r="B1976" t="s">
        <v>978</v>
      </c>
      <c r="C1976" t="s">
        <v>219</v>
      </c>
      <c r="E1976">
        <v>10</v>
      </c>
      <c r="F1976" t="s">
        <v>8337</v>
      </c>
      <c r="G1976" t="s">
        <v>703</v>
      </c>
      <c r="H1976" t="str">
        <f>INDEX(referencias!$Q$1:$Q$34,MATCH('Registro de Frecuencias TV'!G1976,referencias!$R$1:$R$34,0),1)</f>
        <v>C.Institucional</v>
      </c>
      <c r="I1976" t="s">
        <v>263</v>
      </c>
      <c r="J1976" t="s">
        <v>8338</v>
      </c>
      <c r="K1976">
        <v>10</v>
      </c>
      <c r="L1976" t="str">
        <f t="shared" si="66"/>
        <v>BelalcázarCaldasC.Institucional10</v>
      </c>
      <c r="M1976" t="str">
        <f t="shared" si="67"/>
        <v>BelalcázarCaldasC.Institucional</v>
      </c>
      <c r="N1976" t="s">
        <v>3527</v>
      </c>
    </row>
    <row r="1977" spans="1:14" x14ac:dyDescent="0.25">
      <c r="A1977">
        <v>17088</v>
      </c>
      <c r="B1977" t="s">
        <v>978</v>
      </c>
      <c r="C1977" t="s">
        <v>219</v>
      </c>
      <c r="E1977">
        <v>21</v>
      </c>
      <c r="F1977" t="s">
        <v>8337</v>
      </c>
      <c r="G1977" t="s">
        <v>188</v>
      </c>
      <c r="H1977" t="str">
        <f>INDEX(referencias!$Q$1:$Q$34,MATCH('Registro de Frecuencias TV'!G1977,referencias!$R$1:$R$34,0),1)</f>
        <v>Señal Colombia</v>
      </c>
      <c r="I1977" t="s">
        <v>263</v>
      </c>
      <c r="J1977" t="s">
        <v>8338</v>
      </c>
      <c r="K1977">
        <v>21</v>
      </c>
      <c r="L1977" t="str">
        <f t="shared" si="66"/>
        <v>BelalcázarCaldasSeñal Colombia21</v>
      </c>
      <c r="M1977" t="str">
        <f t="shared" si="67"/>
        <v>BelalcázarCaldasSeñal Colombia</v>
      </c>
      <c r="N1977" t="s">
        <v>3528</v>
      </c>
    </row>
    <row r="1978" spans="1:14" x14ac:dyDescent="0.25">
      <c r="A1978">
        <v>17088</v>
      </c>
      <c r="B1978" t="s">
        <v>978</v>
      </c>
      <c r="C1978" t="s">
        <v>219</v>
      </c>
      <c r="E1978">
        <v>6</v>
      </c>
      <c r="F1978" t="s">
        <v>8339</v>
      </c>
      <c r="G1978" t="s">
        <v>598</v>
      </c>
      <c r="H1978" t="str">
        <f>INDEX(referencias!$Q$1:$Q$34,MATCH('Registro de Frecuencias TV'!G1978,referencias!$R$1:$R$34,0),1)</f>
        <v>Telecafé</v>
      </c>
      <c r="I1978" t="s">
        <v>8446</v>
      </c>
      <c r="J1978" t="s">
        <v>8338</v>
      </c>
      <c r="K1978">
        <v>6</v>
      </c>
      <c r="L1978" t="str">
        <f t="shared" si="66"/>
        <v>BelalcázarCaldasTelecafé6</v>
      </c>
      <c r="M1978" t="str">
        <f t="shared" si="67"/>
        <v>BelalcázarCaldasTelecafé</v>
      </c>
      <c r="N1978" t="s">
        <v>3529</v>
      </c>
    </row>
    <row r="1979" spans="1:14" x14ac:dyDescent="0.25">
      <c r="A1979">
        <v>17088</v>
      </c>
      <c r="B1979" t="s">
        <v>978</v>
      </c>
      <c r="C1979" t="s">
        <v>219</v>
      </c>
      <c r="D1979">
        <v>1</v>
      </c>
      <c r="E1979">
        <v>30</v>
      </c>
      <c r="F1979" t="s">
        <v>8341</v>
      </c>
      <c r="G1979" t="s">
        <v>750</v>
      </c>
      <c r="H1979" t="str">
        <f>INDEX(referencias!$Q$1:$Q$34,MATCH('Registro de Frecuencias TV'!G1979,referencias!$R$1:$R$34,0),1)</f>
        <v>RCN TV S.A.</v>
      </c>
      <c r="I1979" t="s">
        <v>526</v>
      </c>
      <c r="J1979" t="s">
        <v>8338</v>
      </c>
      <c r="K1979">
        <v>30</v>
      </c>
      <c r="L1979" t="str">
        <f t="shared" si="66"/>
        <v>BelalcázarCaldasRCN TV S.A.30</v>
      </c>
      <c r="M1979" t="str">
        <f t="shared" si="67"/>
        <v>BelalcázarCaldasRCN TV S.A.</v>
      </c>
      <c r="N1979" t="s">
        <v>3530</v>
      </c>
    </row>
    <row r="1980" spans="1:14" x14ac:dyDescent="0.25">
      <c r="A1980">
        <v>17088</v>
      </c>
      <c r="B1980" t="s">
        <v>978</v>
      </c>
      <c r="C1980" t="s">
        <v>219</v>
      </c>
      <c r="D1980">
        <v>2</v>
      </c>
      <c r="E1980">
        <v>33</v>
      </c>
      <c r="F1980" t="s">
        <v>8341</v>
      </c>
      <c r="G1980" t="s">
        <v>750</v>
      </c>
      <c r="H1980" t="str">
        <f>INDEX(referencias!$Q$1:$Q$34,MATCH('Registro de Frecuencias TV'!G1980,referencias!$R$1:$R$34,0),1)</f>
        <v>RCN TV S.A.</v>
      </c>
      <c r="I1980" t="s">
        <v>8449</v>
      </c>
      <c r="J1980" t="s">
        <v>8338</v>
      </c>
      <c r="K1980">
        <v>33</v>
      </c>
      <c r="L1980" t="str">
        <f t="shared" si="66"/>
        <v>BelalcázarCaldasRCN TV S.A.33</v>
      </c>
      <c r="M1980" t="str">
        <f t="shared" si="67"/>
        <v>BelalcázarCaldasRCN TV S.A.</v>
      </c>
      <c r="N1980" t="s">
        <v>3530</v>
      </c>
    </row>
    <row r="1981" spans="1:14" x14ac:dyDescent="0.25">
      <c r="A1981">
        <v>17088</v>
      </c>
      <c r="B1981" t="s">
        <v>978</v>
      </c>
      <c r="C1981" t="s">
        <v>219</v>
      </c>
      <c r="D1981">
        <v>1</v>
      </c>
      <c r="E1981">
        <v>36</v>
      </c>
      <c r="F1981" t="s">
        <v>8341</v>
      </c>
      <c r="G1981" t="s">
        <v>723</v>
      </c>
      <c r="H1981" t="str">
        <f>INDEX(referencias!$Q$1:$Q$34,MATCH('Registro de Frecuencias TV'!G1981,referencias!$R$1:$R$34,0),1)</f>
        <v>Caracol TV S.A.</v>
      </c>
      <c r="I1981" t="s">
        <v>526</v>
      </c>
      <c r="J1981" t="s">
        <v>8338</v>
      </c>
      <c r="K1981">
        <v>36</v>
      </c>
      <c r="L1981" t="str">
        <f t="shared" si="66"/>
        <v>BelalcázarCaldasCaracol TV S.A.36</v>
      </c>
      <c r="M1981" t="str">
        <f t="shared" si="67"/>
        <v>BelalcázarCaldasCaracol TV S.A.</v>
      </c>
      <c r="N1981" t="s">
        <v>3531</v>
      </c>
    </row>
    <row r="1982" spans="1:14" x14ac:dyDescent="0.25">
      <c r="A1982">
        <v>17088</v>
      </c>
      <c r="B1982" t="s">
        <v>978</v>
      </c>
      <c r="C1982" t="s">
        <v>219</v>
      </c>
      <c r="D1982">
        <v>2</v>
      </c>
      <c r="E1982">
        <v>27</v>
      </c>
      <c r="F1982" t="s">
        <v>8341</v>
      </c>
      <c r="G1982" t="s">
        <v>723</v>
      </c>
      <c r="H1982" t="str">
        <f>INDEX(referencias!$Q$1:$Q$34,MATCH('Registro de Frecuencias TV'!G1982,referencias!$R$1:$R$34,0),1)</f>
        <v>Caracol TV S.A.</v>
      </c>
      <c r="I1982" t="s">
        <v>8449</v>
      </c>
      <c r="J1982" t="s">
        <v>8338</v>
      </c>
      <c r="K1982">
        <v>27</v>
      </c>
      <c r="L1982" t="str">
        <f t="shared" si="66"/>
        <v>BelalcázarCaldasCaracol TV S.A.27</v>
      </c>
      <c r="M1982" t="str">
        <f t="shared" si="67"/>
        <v>BelalcázarCaldasCaracol TV S.A.</v>
      </c>
      <c r="N1982" t="s">
        <v>3531</v>
      </c>
    </row>
    <row r="1983" spans="1:14" x14ac:dyDescent="0.25">
      <c r="A1983">
        <v>17174</v>
      </c>
      <c r="B1983" t="s">
        <v>242</v>
      </c>
      <c r="C1983" t="s">
        <v>219</v>
      </c>
      <c r="E1983">
        <v>4</v>
      </c>
      <c r="F1983" t="s">
        <v>8337</v>
      </c>
      <c r="G1983" t="s">
        <v>420</v>
      </c>
      <c r="H1983" t="str">
        <f>INDEX(referencias!$Q$1:$Q$34,MATCH('Registro de Frecuencias TV'!G1983,referencias!$R$1:$R$34,0),1)</f>
        <v>Canal Uno</v>
      </c>
      <c r="I1983" t="s">
        <v>242</v>
      </c>
      <c r="J1983" t="s">
        <v>8338</v>
      </c>
      <c r="K1983">
        <v>4</v>
      </c>
      <c r="L1983" t="str">
        <f t="shared" si="66"/>
        <v>ChinchináCaldasCanal Uno4</v>
      </c>
      <c r="M1983" t="str">
        <f t="shared" si="67"/>
        <v>ChinchináCaldasCanal Uno</v>
      </c>
      <c r="N1983" t="s">
        <v>3532</v>
      </c>
    </row>
    <row r="1984" spans="1:14" x14ac:dyDescent="0.25">
      <c r="A1984">
        <v>17174</v>
      </c>
      <c r="B1984" t="s">
        <v>242</v>
      </c>
      <c r="C1984" t="s">
        <v>219</v>
      </c>
      <c r="E1984">
        <v>2</v>
      </c>
      <c r="F1984" t="s">
        <v>8337</v>
      </c>
      <c r="G1984" t="s">
        <v>703</v>
      </c>
      <c r="H1984" t="str">
        <f>INDEX(referencias!$Q$1:$Q$34,MATCH('Registro de Frecuencias TV'!G1984,referencias!$R$1:$R$34,0),1)</f>
        <v>C.Institucional</v>
      </c>
      <c r="I1984" t="s">
        <v>242</v>
      </c>
      <c r="J1984" t="s">
        <v>8338</v>
      </c>
      <c r="K1984">
        <v>2</v>
      </c>
      <c r="L1984" t="str">
        <f t="shared" si="66"/>
        <v>ChinchináCaldasC.Institucional2</v>
      </c>
      <c r="M1984" t="str">
        <f t="shared" si="67"/>
        <v>ChinchináCaldasC.Institucional</v>
      </c>
      <c r="N1984" t="s">
        <v>3533</v>
      </c>
    </row>
    <row r="1985" spans="1:14" x14ac:dyDescent="0.25">
      <c r="A1985">
        <v>17174</v>
      </c>
      <c r="B1985" t="s">
        <v>242</v>
      </c>
      <c r="C1985" t="s">
        <v>219</v>
      </c>
      <c r="E1985">
        <v>5</v>
      </c>
      <c r="F1985" t="s">
        <v>8337</v>
      </c>
      <c r="G1985" t="s">
        <v>188</v>
      </c>
      <c r="H1985" t="str">
        <f>INDEX(referencias!$Q$1:$Q$34,MATCH('Registro de Frecuencias TV'!G1985,referencias!$R$1:$R$34,0),1)</f>
        <v>Señal Colombia</v>
      </c>
      <c r="I1985" t="s">
        <v>242</v>
      </c>
      <c r="J1985" t="s">
        <v>8338</v>
      </c>
      <c r="K1985">
        <v>5</v>
      </c>
      <c r="L1985" t="str">
        <f t="shared" si="66"/>
        <v>ChinchináCaldasSeñal Colombia5</v>
      </c>
      <c r="M1985" t="str">
        <f t="shared" si="67"/>
        <v>ChinchináCaldasSeñal Colombia</v>
      </c>
      <c r="N1985" t="s">
        <v>3534</v>
      </c>
    </row>
    <row r="1986" spans="1:14" x14ac:dyDescent="0.25">
      <c r="A1986">
        <v>17174</v>
      </c>
      <c r="B1986" t="s">
        <v>242</v>
      </c>
      <c r="C1986" t="s">
        <v>219</v>
      </c>
      <c r="E1986">
        <v>22</v>
      </c>
      <c r="F1986" t="s">
        <v>8339</v>
      </c>
      <c r="G1986" t="s">
        <v>598</v>
      </c>
      <c r="H1986" t="str">
        <f>INDEX(referencias!$Q$1:$Q$34,MATCH('Registro de Frecuencias TV'!G1986,referencias!$R$1:$R$34,0),1)</f>
        <v>Telecafé</v>
      </c>
      <c r="I1986" t="s">
        <v>8453</v>
      </c>
      <c r="J1986" t="s">
        <v>8338</v>
      </c>
      <c r="K1986">
        <v>22</v>
      </c>
      <c r="L1986" t="str">
        <f t="shared" si="66"/>
        <v>ChinchináCaldasTelecafé22</v>
      </c>
      <c r="M1986" t="str">
        <f t="shared" si="67"/>
        <v>ChinchináCaldasTelecafé</v>
      </c>
      <c r="N1986" t="s">
        <v>3535</v>
      </c>
    </row>
    <row r="1987" spans="1:14" x14ac:dyDescent="0.25">
      <c r="A1987">
        <v>17174</v>
      </c>
      <c r="B1987" t="s">
        <v>242</v>
      </c>
      <c r="C1987" t="s">
        <v>219</v>
      </c>
      <c r="D1987">
        <v>1</v>
      </c>
      <c r="E1987">
        <v>30</v>
      </c>
      <c r="F1987" t="s">
        <v>8341</v>
      </c>
      <c r="G1987" t="s">
        <v>750</v>
      </c>
      <c r="H1987" t="str">
        <f>INDEX(referencias!$Q$1:$Q$34,MATCH('Registro de Frecuencias TV'!G1987,referencias!$R$1:$R$34,0),1)</f>
        <v>RCN TV S.A.</v>
      </c>
      <c r="I1987" t="s">
        <v>526</v>
      </c>
      <c r="J1987" t="s">
        <v>8338</v>
      </c>
      <c r="K1987">
        <v>30</v>
      </c>
      <c r="L1987" t="str">
        <f t="shared" ref="L1987:L2050" si="68">_xlfn.CONCAT(TRIM(B1987),TRIM(C1987),TRIM(H1987),TRIM(K1987))</f>
        <v>ChinchináCaldasRCN TV S.A.30</v>
      </c>
      <c r="M1987" t="str">
        <f t="shared" ref="M1987:M2050" si="69">_xlfn.CONCAT(TRIM(B1987),TRIM(C1987),TRIM(H1987))</f>
        <v>ChinchináCaldasRCN TV S.A.</v>
      </c>
      <c r="N1987" t="s">
        <v>3536</v>
      </c>
    </row>
    <row r="1988" spans="1:14" x14ac:dyDescent="0.25">
      <c r="A1988">
        <v>17174</v>
      </c>
      <c r="B1988" t="s">
        <v>242</v>
      </c>
      <c r="C1988" t="s">
        <v>219</v>
      </c>
      <c r="D1988">
        <v>2</v>
      </c>
      <c r="E1988">
        <v>33</v>
      </c>
      <c r="F1988" t="s">
        <v>8341</v>
      </c>
      <c r="G1988" t="s">
        <v>750</v>
      </c>
      <c r="H1988" t="str">
        <f>INDEX(referencias!$Q$1:$Q$34,MATCH('Registro de Frecuencias TV'!G1988,referencias!$R$1:$R$34,0),1)</f>
        <v>RCN TV S.A.</v>
      </c>
      <c r="I1988" t="s">
        <v>8449</v>
      </c>
      <c r="J1988" t="s">
        <v>8338</v>
      </c>
      <c r="K1988">
        <v>33</v>
      </c>
      <c r="L1988" t="str">
        <f t="shared" si="68"/>
        <v>ChinchináCaldasRCN TV S.A.33</v>
      </c>
      <c r="M1988" t="str">
        <f t="shared" si="69"/>
        <v>ChinchináCaldasRCN TV S.A.</v>
      </c>
      <c r="N1988" t="s">
        <v>3536</v>
      </c>
    </row>
    <row r="1989" spans="1:14" x14ac:dyDescent="0.25">
      <c r="A1989">
        <v>17174</v>
      </c>
      <c r="B1989" t="s">
        <v>242</v>
      </c>
      <c r="C1989" t="s">
        <v>219</v>
      </c>
      <c r="D1989">
        <v>1</v>
      </c>
      <c r="E1989">
        <v>36</v>
      </c>
      <c r="F1989" t="s">
        <v>8341</v>
      </c>
      <c r="G1989" t="s">
        <v>723</v>
      </c>
      <c r="H1989" t="str">
        <f>INDEX(referencias!$Q$1:$Q$34,MATCH('Registro de Frecuencias TV'!G1989,referencias!$R$1:$R$34,0),1)</f>
        <v>Caracol TV S.A.</v>
      </c>
      <c r="I1989" t="s">
        <v>526</v>
      </c>
      <c r="J1989" t="s">
        <v>8338</v>
      </c>
      <c r="K1989">
        <v>36</v>
      </c>
      <c r="L1989" t="str">
        <f t="shared" si="68"/>
        <v>ChinchináCaldasCaracol TV S.A.36</v>
      </c>
      <c r="M1989" t="str">
        <f t="shared" si="69"/>
        <v>ChinchináCaldasCaracol TV S.A.</v>
      </c>
      <c r="N1989" t="s">
        <v>3537</v>
      </c>
    </row>
    <row r="1990" spans="1:14" x14ac:dyDescent="0.25">
      <c r="A1990">
        <v>17174</v>
      </c>
      <c r="B1990" t="s">
        <v>242</v>
      </c>
      <c r="C1990" t="s">
        <v>219</v>
      </c>
      <c r="D1990">
        <v>2</v>
      </c>
      <c r="E1990">
        <v>27</v>
      </c>
      <c r="F1990" t="s">
        <v>8341</v>
      </c>
      <c r="G1990" t="s">
        <v>723</v>
      </c>
      <c r="H1990" t="str">
        <f>INDEX(referencias!$Q$1:$Q$34,MATCH('Registro de Frecuencias TV'!G1990,referencias!$R$1:$R$34,0),1)</f>
        <v>Caracol TV S.A.</v>
      </c>
      <c r="I1990" t="s">
        <v>8449</v>
      </c>
      <c r="J1990" t="s">
        <v>8338</v>
      </c>
      <c r="K1990">
        <v>27</v>
      </c>
      <c r="L1990" t="str">
        <f t="shared" si="68"/>
        <v>ChinchináCaldasCaracol TV S.A.27</v>
      </c>
      <c r="M1990" t="str">
        <f t="shared" si="69"/>
        <v>ChinchináCaldasCaracol TV S.A.</v>
      </c>
      <c r="N1990" t="s">
        <v>3537</v>
      </c>
    </row>
    <row r="1991" spans="1:14" x14ac:dyDescent="0.25">
      <c r="A1991">
        <v>17272</v>
      </c>
      <c r="B1991" t="s">
        <v>1391</v>
      </c>
      <c r="C1991" t="s">
        <v>219</v>
      </c>
      <c r="E1991">
        <v>12</v>
      </c>
      <c r="F1991" t="s">
        <v>8337</v>
      </c>
      <c r="G1991" t="s">
        <v>420</v>
      </c>
      <c r="H1991" t="str">
        <f>INDEX(referencias!$Q$1:$Q$34,MATCH('Registro de Frecuencias TV'!G1991,referencias!$R$1:$R$34,0),1)</f>
        <v>Canal Uno</v>
      </c>
      <c r="I1991" t="s">
        <v>263</v>
      </c>
      <c r="J1991" t="s">
        <v>8338</v>
      </c>
      <c r="K1991">
        <v>12</v>
      </c>
      <c r="L1991" t="str">
        <f t="shared" si="68"/>
        <v>FiladelfiaCaldasCanal Uno12</v>
      </c>
      <c r="M1991" t="str">
        <f t="shared" si="69"/>
        <v>FiladelfiaCaldasCanal Uno</v>
      </c>
      <c r="N1991" t="s">
        <v>3538</v>
      </c>
    </row>
    <row r="1992" spans="1:14" x14ac:dyDescent="0.25">
      <c r="A1992">
        <v>17272</v>
      </c>
      <c r="B1992" t="s">
        <v>1391</v>
      </c>
      <c r="C1992" t="s">
        <v>219</v>
      </c>
      <c r="E1992">
        <v>10</v>
      </c>
      <c r="F1992" t="s">
        <v>8337</v>
      </c>
      <c r="G1992" t="s">
        <v>703</v>
      </c>
      <c r="H1992" t="str">
        <f>INDEX(referencias!$Q$1:$Q$34,MATCH('Registro de Frecuencias TV'!G1992,referencias!$R$1:$R$34,0),1)</f>
        <v>C.Institucional</v>
      </c>
      <c r="I1992" t="s">
        <v>263</v>
      </c>
      <c r="J1992" t="s">
        <v>8338</v>
      </c>
      <c r="K1992">
        <v>10</v>
      </c>
      <c r="L1992" t="str">
        <f t="shared" si="68"/>
        <v>FiladelfiaCaldasC.Institucional10</v>
      </c>
      <c r="M1992" t="str">
        <f t="shared" si="69"/>
        <v>FiladelfiaCaldasC.Institucional</v>
      </c>
      <c r="N1992" t="s">
        <v>3539</v>
      </c>
    </row>
    <row r="1993" spans="1:14" x14ac:dyDescent="0.25">
      <c r="A1993">
        <v>17272</v>
      </c>
      <c r="B1993" t="s">
        <v>1391</v>
      </c>
      <c r="C1993" t="s">
        <v>219</v>
      </c>
      <c r="E1993">
        <v>21</v>
      </c>
      <c r="F1993" t="s">
        <v>8337</v>
      </c>
      <c r="G1993" t="s">
        <v>188</v>
      </c>
      <c r="H1993" t="str">
        <f>INDEX(referencias!$Q$1:$Q$34,MATCH('Registro de Frecuencias TV'!G1993,referencias!$R$1:$R$34,0),1)</f>
        <v>Señal Colombia</v>
      </c>
      <c r="I1993" t="s">
        <v>263</v>
      </c>
      <c r="J1993" t="s">
        <v>8338</v>
      </c>
      <c r="K1993">
        <v>21</v>
      </c>
      <c r="L1993" t="str">
        <f t="shared" si="68"/>
        <v>FiladelfiaCaldasSeñal Colombia21</v>
      </c>
      <c r="M1993" t="str">
        <f t="shared" si="69"/>
        <v>FiladelfiaCaldasSeñal Colombia</v>
      </c>
      <c r="N1993" t="s">
        <v>3540</v>
      </c>
    </row>
    <row r="1994" spans="1:14" x14ac:dyDescent="0.25">
      <c r="A1994">
        <v>17272</v>
      </c>
      <c r="B1994" t="s">
        <v>1391</v>
      </c>
      <c r="C1994" t="s">
        <v>219</v>
      </c>
      <c r="E1994">
        <v>6</v>
      </c>
      <c r="F1994" t="s">
        <v>8339</v>
      </c>
      <c r="G1994" t="s">
        <v>598</v>
      </c>
      <c r="H1994" t="str">
        <f>INDEX(referencias!$Q$1:$Q$34,MATCH('Registro de Frecuencias TV'!G1994,referencias!$R$1:$R$34,0),1)</f>
        <v>Telecafé</v>
      </c>
      <c r="I1994" t="s">
        <v>8446</v>
      </c>
      <c r="J1994" t="s">
        <v>8338</v>
      </c>
      <c r="K1994">
        <v>6</v>
      </c>
      <c r="L1994" t="str">
        <f t="shared" si="68"/>
        <v>FiladelfiaCaldasTelecafé6</v>
      </c>
      <c r="M1994" t="str">
        <f t="shared" si="69"/>
        <v>FiladelfiaCaldasTelecafé</v>
      </c>
      <c r="N1994" t="s">
        <v>3541</v>
      </c>
    </row>
    <row r="1995" spans="1:14" x14ac:dyDescent="0.25">
      <c r="A1995">
        <v>17272</v>
      </c>
      <c r="B1995" t="s">
        <v>1391</v>
      </c>
      <c r="C1995" t="s">
        <v>219</v>
      </c>
      <c r="E1995">
        <v>30</v>
      </c>
      <c r="F1995" t="s">
        <v>8341</v>
      </c>
      <c r="G1995" t="s">
        <v>750</v>
      </c>
      <c r="H1995" t="str">
        <f>INDEX(referencias!$Q$1:$Q$34,MATCH('Registro de Frecuencias TV'!G1995,referencias!$R$1:$R$34,0),1)</f>
        <v>RCN TV S.A.</v>
      </c>
      <c r="I1995" t="s">
        <v>526</v>
      </c>
      <c r="J1995" t="s">
        <v>8338</v>
      </c>
      <c r="K1995">
        <v>30</v>
      </c>
      <c r="L1995" t="str">
        <f t="shared" si="68"/>
        <v>FiladelfiaCaldasRCN TV S.A.30</v>
      </c>
      <c r="M1995" t="str">
        <f t="shared" si="69"/>
        <v>FiladelfiaCaldasRCN TV S.A.</v>
      </c>
      <c r="N1995" t="s">
        <v>3542</v>
      </c>
    </row>
    <row r="1996" spans="1:14" x14ac:dyDescent="0.25">
      <c r="A1996">
        <v>17272</v>
      </c>
      <c r="B1996" t="s">
        <v>1391</v>
      </c>
      <c r="C1996" t="s">
        <v>219</v>
      </c>
      <c r="E1996">
        <v>36</v>
      </c>
      <c r="F1996" t="s">
        <v>8341</v>
      </c>
      <c r="G1996" t="s">
        <v>723</v>
      </c>
      <c r="H1996" t="str">
        <f>INDEX(referencias!$Q$1:$Q$34,MATCH('Registro de Frecuencias TV'!G1996,referencias!$R$1:$R$34,0),1)</f>
        <v>Caracol TV S.A.</v>
      </c>
      <c r="I1996" t="s">
        <v>526</v>
      </c>
      <c r="J1996" t="s">
        <v>8338</v>
      </c>
      <c r="K1996">
        <v>36</v>
      </c>
      <c r="L1996" t="str">
        <f t="shared" si="68"/>
        <v>FiladelfiaCaldasCaracol TV S.A.36</v>
      </c>
      <c r="M1996" t="str">
        <f t="shared" si="69"/>
        <v>FiladelfiaCaldasCaracol TV S.A.</v>
      </c>
      <c r="N1996" t="s">
        <v>3543</v>
      </c>
    </row>
    <row r="1997" spans="1:14" x14ac:dyDescent="0.25">
      <c r="A1997">
        <v>17380</v>
      </c>
      <c r="B1997" t="s">
        <v>1612</v>
      </c>
      <c r="C1997" t="s">
        <v>219</v>
      </c>
      <c r="E1997">
        <v>12</v>
      </c>
      <c r="F1997" t="s">
        <v>8337</v>
      </c>
      <c r="G1997" t="s">
        <v>420</v>
      </c>
      <c r="H1997" t="str">
        <f>INDEX(referencias!$Q$1:$Q$34,MATCH('Registro de Frecuencias TV'!G1997,referencias!$R$1:$R$34,0),1)</f>
        <v>Canal Uno</v>
      </c>
      <c r="I1997" t="s">
        <v>263</v>
      </c>
      <c r="J1997" t="s">
        <v>8338</v>
      </c>
      <c r="K1997">
        <v>12</v>
      </c>
      <c r="L1997" t="str">
        <f t="shared" si="68"/>
        <v>La DoradaCaldasCanal Uno12</v>
      </c>
      <c r="M1997" t="str">
        <f t="shared" si="69"/>
        <v>La DoradaCaldasCanal Uno</v>
      </c>
      <c r="N1997" t="s">
        <v>3544</v>
      </c>
    </row>
    <row r="1998" spans="1:14" x14ac:dyDescent="0.25">
      <c r="A1998">
        <v>17380</v>
      </c>
      <c r="B1998" t="s">
        <v>1612</v>
      </c>
      <c r="C1998" t="s">
        <v>219</v>
      </c>
      <c r="E1998">
        <v>10</v>
      </c>
      <c r="F1998" t="s">
        <v>8337</v>
      </c>
      <c r="G1998" t="s">
        <v>703</v>
      </c>
      <c r="H1998" t="str">
        <f>INDEX(referencias!$Q$1:$Q$34,MATCH('Registro de Frecuencias TV'!G1998,referencias!$R$1:$R$34,0),1)</f>
        <v>C.Institucional</v>
      </c>
      <c r="I1998" t="s">
        <v>263</v>
      </c>
      <c r="J1998" t="s">
        <v>8338</v>
      </c>
      <c r="K1998">
        <v>10</v>
      </c>
      <c r="L1998" t="str">
        <f t="shared" si="68"/>
        <v>La DoradaCaldasC.Institucional10</v>
      </c>
      <c r="M1998" t="str">
        <f t="shared" si="69"/>
        <v>La DoradaCaldasC.Institucional</v>
      </c>
      <c r="N1998" t="s">
        <v>3545</v>
      </c>
    </row>
    <row r="1999" spans="1:14" x14ac:dyDescent="0.25">
      <c r="A1999">
        <v>17380</v>
      </c>
      <c r="B1999" t="s">
        <v>1612</v>
      </c>
      <c r="C1999" t="s">
        <v>219</v>
      </c>
      <c r="E1999">
        <v>21</v>
      </c>
      <c r="F1999" t="s">
        <v>8337</v>
      </c>
      <c r="G1999" t="s">
        <v>188</v>
      </c>
      <c r="H1999" t="str">
        <f>INDEX(referencias!$Q$1:$Q$34,MATCH('Registro de Frecuencias TV'!G1999,referencias!$R$1:$R$34,0),1)</f>
        <v>Señal Colombia</v>
      </c>
      <c r="I1999" t="s">
        <v>263</v>
      </c>
      <c r="J1999" t="s">
        <v>8338</v>
      </c>
      <c r="K1999">
        <v>21</v>
      </c>
      <c r="L1999" t="str">
        <f t="shared" si="68"/>
        <v>La DoradaCaldasSeñal Colombia21</v>
      </c>
      <c r="M1999" t="str">
        <f t="shared" si="69"/>
        <v>La DoradaCaldasSeñal Colombia</v>
      </c>
      <c r="N1999" t="s">
        <v>3546</v>
      </c>
    </row>
    <row r="2000" spans="1:14" x14ac:dyDescent="0.25">
      <c r="A2000">
        <v>17380</v>
      </c>
      <c r="B2000" t="s">
        <v>1612</v>
      </c>
      <c r="C2000" t="s">
        <v>219</v>
      </c>
      <c r="E2000">
        <v>6</v>
      </c>
      <c r="F2000" t="s">
        <v>8339</v>
      </c>
      <c r="G2000" t="s">
        <v>598</v>
      </c>
      <c r="H2000" t="str">
        <f>INDEX(referencias!$Q$1:$Q$34,MATCH('Registro de Frecuencias TV'!G2000,referencias!$R$1:$R$34,0),1)</f>
        <v>Telecafé</v>
      </c>
      <c r="I2000" t="s">
        <v>8446</v>
      </c>
      <c r="J2000" t="s">
        <v>8338</v>
      </c>
      <c r="K2000">
        <v>6</v>
      </c>
      <c r="L2000" t="str">
        <f t="shared" si="68"/>
        <v>La DoradaCaldasTelecafé6</v>
      </c>
      <c r="M2000" t="str">
        <f t="shared" si="69"/>
        <v>La DoradaCaldasTelecafé</v>
      </c>
      <c r="N2000" t="s">
        <v>3547</v>
      </c>
    </row>
    <row r="2001" spans="1:14" x14ac:dyDescent="0.25">
      <c r="A2001">
        <v>17380</v>
      </c>
      <c r="B2001" t="s">
        <v>1612</v>
      </c>
      <c r="C2001" t="s">
        <v>219</v>
      </c>
      <c r="E2001">
        <v>30</v>
      </c>
      <c r="F2001" t="s">
        <v>8341</v>
      </c>
      <c r="G2001" t="s">
        <v>750</v>
      </c>
      <c r="H2001" t="str">
        <f>INDEX(referencias!$Q$1:$Q$34,MATCH('Registro de Frecuencias TV'!G2001,referencias!$R$1:$R$34,0),1)</f>
        <v>RCN TV S.A.</v>
      </c>
      <c r="I2001" t="s">
        <v>526</v>
      </c>
      <c r="J2001" t="s">
        <v>8338</v>
      </c>
      <c r="K2001">
        <v>30</v>
      </c>
      <c r="L2001" t="str">
        <f t="shared" si="68"/>
        <v>La DoradaCaldasRCN TV S.A.30</v>
      </c>
      <c r="M2001" t="str">
        <f t="shared" si="69"/>
        <v>La DoradaCaldasRCN TV S.A.</v>
      </c>
      <c r="N2001" t="s">
        <v>3548</v>
      </c>
    </row>
    <row r="2002" spans="1:14" x14ac:dyDescent="0.25">
      <c r="A2002">
        <v>17380</v>
      </c>
      <c r="B2002" t="s">
        <v>1612</v>
      </c>
      <c r="C2002" t="s">
        <v>219</v>
      </c>
      <c r="E2002">
        <v>36</v>
      </c>
      <c r="F2002" t="s">
        <v>8341</v>
      </c>
      <c r="G2002" t="s">
        <v>723</v>
      </c>
      <c r="H2002" t="str">
        <f>INDEX(referencias!$Q$1:$Q$34,MATCH('Registro de Frecuencias TV'!G2002,referencias!$R$1:$R$34,0),1)</f>
        <v>Caracol TV S.A.</v>
      </c>
      <c r="I2002" t="s">
        <v>526</v>
      </c>
      <c r="J2002" t="s">
        <v>8338</v>
      </c>
      <c r="K2002">
        <v>36</v>
      </c>
      <c r="L2002" t="str">
        <f t="shared" si="68"/>
        <v>La DoradaCaldasCaracol TV S.A.36</v>
      </c>
      <c r="M2002" t="str">
        <f t="shared" si="69"/>
        <v>La DoradaCaldasCaracol TV S.A.</v>
      </c>
      <c r="N2002" t="s">
        <v>3549</v>
      </c>
    </row>
    <row r="2003" spans="1:14" x14ac:dyDescent="0.25">
      <c r="A2003">
        <v>17388</v>
      </c>
      <c r="B2003" t="s">
        <v>1630</v>
      </c>
      <c r="C2003" t="s">
        <v>219</v>
      </c>
      <c r="E2003">
        <v>4</v>
      </c>
      <c r="F2003" t="s">
        <v>8337</v>
      </c>
      <c r="G2003" t="s">
        <v>420</v>
      </c>
      <c r="H2003" t="str">
        <f>INDEX(referencias!$Q$1:$Q$34,MATCH('Registro de Frecuencias TV'!G2003,referencias!$R$1:$R$34,0),1)</f>
        <v>Canal Uno</v>
      </c>
      <c r="I2003" t="s">
        <v>330</v>
      </c>
      <c r="J2003" t="s">
        <v>8338</v>
      </c>
      <c r="K2003">
        <v>4</v>
      </c>
      <c r="L2003" t="str">
        <f t="shared" si="68"/>
        <v>La MercedCaldasCanal Uno4</v>
      </c>
      <c r="M2003" t="str">
        <f t="shared" si="69"/>
        <v>La MercedCaldasCanal Uno</v>
      </c>
      <c r="N2003" t="s">
        <v>3550</v>
      </c>
    </row>
    <row r="2004" spans="1:14" x14ac:dyDescent="0.25">
      <c r="A2004">
        <v>17388</v>
      </c>
      <c r="B2004" t="s">
        <v>1630</v>
      </c>
      <c r="C2004" t="s">
        <v>219</v>
      </c>
      <c r="E2004">
        <v>13</v>
      </c>
      <c r="F2004" t="s">
        <v>8337</v>
      </c>
      <c r="G2004" t="s">
        <v>703</v>
      </c>
      <c r="H2004" t="str">
        <f>INDEX(referencias!$Q$1:$Q$34,MATCH('Registro de Frecuencias TV'!G2004,referencias!$R$1:$R$34,0),1)</f>
        <v>C.Institucional</v>
      </c>
      <c r="I2004" t="s">
        <v>330</v>
      </c>
      <c r="J2004" t="s">
        <v>8338</v>
      </c>
      <c r="K2004">
        <v>13</v>
      </c>
      <c r="L2004" t="str">
        <f t="shared" si="68"/>
        <v>La MercedCaldasC.Institucional13</v>
      </c>
      <c r="M2004" t="str">
        <f t="shared" si="69"/>
        <v>La MercedCaldasC.Institucional</v>
      </c>
      <c r="N2004" t="s">
        <v>3551</v>
      </c>
    </row>
    <row r="2005" spans="1:14" x14ac:dyDescent="0.25">
      <c r="A2005">
        <v>17388</v>
      </c>
      <c r="B2005" t="s">
        <v>1630</v>
      </c>
      <c r="C2005" t="s">
        <v>219</v>
      </c>
      <c r="E2005">
        <v>24</v>
      </c>
      <c r="F2005" t="s">
        <v>8337</v>
      </c>
      <c r="G2005" t="s">
        <v>188</v>
      </c>
      <c r="H2005" t="str">
        <f>INDEX(referencias!$Q$1:$Q$34,MATCH('Registro de Frecuencias TV'!G2005,referencias!$R$1:$R$34,0),1)</f>
        <v>Señal Colombia</v>
      </c>
      <c r="I2005" t="s">
        <v>330</v>
      </c>
      <c r="J2005" t="s">
        <v>8338</v>
      </c>
      <c r="K2005">
        <v>24</v>
      </c>
      <c r="L2005" t="str">
        <f t="shared" si="68"/>
        <v>La MercedCaldasSeñal Colombia24</v>
      </c>
      <c r="M2005" t="str">
        <f t="shared" si="69"/>
        <v>La MercedCaldasSeñal Colombia</v>
      </c>
      <c r="N2005" t="s">
        <v>3552</v>
      </c>
    </row>
    <row r="2006" spans="1:14" x14ac:dyDescent="0.25">
      <c r="A2006">
        <v>17388</v>
      </c>
      <c r="B2006" t="s">
        <v>1630</v>
      </c>
      <c r="C2006" t="s">
        <v>219</v>
      </c>
      <c r="E2006">
        <v>22</v>
      </c>
      <c r="F2006" t="s">
        <v>8339</v>
      </c>
      <c r="G2006" t="s">
        <v>598</v>
      </c>
      <c r="H2006" t="str">
        <f>INDEX(referencias!$Q$1:$Q$34,MATCH('Registro de Frecuencias TV'!G2006,referencias!$R$1:$R$34,0),1)</f>
        <v>Telecafé</v>
      </c>
      <c r="I2006" t="s">
        <v>8454</v>
      </c>
      <c r="J2006" t="s">
        <v>8338</v>
      </c>
      <c r="K2006">
        <v>22</v>
      </c>
      <c r="L2006" t="str">
        <f t="shared" si="68"/>
        <v>La MercedCaldasTelecafé22</v>
      </c>
      <c r="M2006" t="str">
        <f t="shared" si="69"/>
        <v>La MercedCaldasTelecafé</v>
      </c>
      <c r="N2006" t="s">
        <v>3553</v>
      </c>
    </row>
    <row r="2007" spans="1:14" x14ac:dyDescent="0.25">
      <c r="A2007">
        <v>17388</v>
      </c>
      <c r="B2007" t="s">
        <v>1630</v>
      </c>
      <c r="C2007" t="s">
        <v>219</v>
      </c>
      <c r="E2007">
        <v>9</v>
      </c>
      <c r="F2007" t="s">
        <v>8341</v>
      </c>
      <c r="G2007" t="s">
        <v>750</v>
      </c>
      <c r="H2007" t="str">
        <f>INDEX(referencias!$Q$1:$Q$34,MATCH('Registro de Frecuencias TV'!G2007,referencias!$R$1:$R$34,0),1)</f>
        <v>RCN TV S.A.</v>
      </c>
      <c r="I2007" t="s">
        <v>330</v>
      </c>
      <c r="J2007" t="s">
        <v>8338</v>
      </c>
      <c r="K2007">
        <v>9</v>
      </c>
      <c r="L2007" t="str">
        <f t="shared" si="68"/>
        <v>La MercedCaldasRCN TV S.A.9</v>
      </c>
      <c r="M2007" t="str">
        <f t="shared" si="69"/>
        <v>La MercedCaldasRCN TV S.A.</v>
      </c>
      <c r="N2007" t="s">
        <v>3554</v>
      </c>
    </row>
    <row r="2008" spans="1:14" x14ac:dyDescent="0.25">
      <c r="A2008">
        <v>17388</v>
      </c>
      <c r="B2008" t="s">
        <v>1630</v>
      </c>
      <c r="C2008" t="s">
        <v>219</v>
      </c>
      <c r="E2008">
        <v>7</v>
      </c>
      <c r="F2008" t="s">
        <v>8341</v>
      </c>
      <c r="G2008" t="s">
        <v>723</v>
      </c>
      <c r="H2008" t="str">
        <f>INDEX(referencias!$Q$1:$Q$34,MATCH('Registro de Frecuencias TV'!G2008,referencias!$R$1:$R$34,0),1)</f>
        <v>Caracol TV S.A.</v>
      </c>
      <c r="I2008" t="s">
        <v>330</v>
      </c>
      <c r="J2008" t="s">
        <v>8338</v>
      </c>
      <c r="K2008">
        <v>7</v>
      </c>
      <c r="L2008" t="str">
        <f t="shared" si="68"/>
        <v>La MercedCaldasCaracol TV S.A.7</v>
      </c>
      <c r="M2008" t="str">
        <f t="shared" si="69"/>
        <v>La MercedCaldasCaracol TV S.A.</v>
      </c>
      <c r="N2008" t="s">
        <v>3555</v>
      </c>
    </row>
    <row r="2009" spans="1:14" x14ac:dyDescent="0.25">
      <c r="A2009">
        <v>17433</v>
      </c>
      <c r="B2009" t="s">
        <v>551</v>
      </c>
      <c r="C2009" t="s">
        <v>219</v>
      </c>
      <c r="F2009" t="s">
        <v>8337</v>
      </c>
      <c r="G2009" t="s">
        <v>420</v>
      </c>
      <c r="H2009" t="str">
        <f>INDEX(referencias!$Q$1:$Q$34,MATCH('Registro de Frecuencias TV'!G2009,referencias!$R$1:$R$34,0),1)</f>
        <v>Canal Uno</v>
      </c>
      <c r="J2009" t="s">
        <v>8338</v>
      </c>
      <c r="K2009">
        <v>34</v>
      </c>
      <c r="L2009" t="str">
        <f t="shared" si="68"/>
        <v>ManzanaresCaldasCanal Uno34</v>
      </c>
      <c r="M2009" t="str">
        <f t="shared" si="69"/>
        <v>ManzanaresCaldasCanal Uno</v>
      </c>
      <c r="N2009" t="s">
        <v>3556</v>
      </c>
    </row>
    <row r="2010" spans="1:14" x14ac:dyDescent="0.25">
      <c r="A2010">
        <v>17433</v>
      </c>
      <c r="B2010" t="s">
        <v>551</v>
      </c>
      <c r="C2010" t="s">
        <v>219</v>
      </c>
      <c r="F2010" t="s">
        <v>8337</v>
      </c>
      <c r="G2010" t="s">
        <v>703</v>
      </c>
      <c r="H2010" t="str">
        <f>INDEX(referencias!$Q$1:$Q$34,MATCH('Registro de Frecuencias TV'!G2010,referencias!$R$1:$R$34,0),1)</f>
        <v>C.Institucional</v>
      </c>
      <c r="J2010" t="s">
        <v>8338</v>
      </c>
      <c r="K2010">
        <v>40</v>
      </c>
      <c r="L2010" t="str">
        <f t="shared" si="68"/>
        <v>ManzanaresCaldasC.Institucional40</v>
      </c>
      <c r="M2010" t="str">
        <f t="shared" si="69"/>
        <v>ManzanaresCaldasC.Institucional</v>
      </c>
      <c r="N2010" t="s">
        <v>3557</v>
      </c>
    </row>
    <row r="2011" spans="1:14" x14ac:dyDescent="0.25">
      <c r="A2011">
        <v>17433</v>
      </c>
      <c r="B2011" t="s">
        <v>551</v>
      </c>
      <c r="C2011" t="s">
        <v>219</v>
      </c>
      <c r="F2011" t="s">
        <v>8337</v>
      </c>
      <c r="G2011" t="s">
        <v>188</v>
      </c>
      <c r="H2011" t="str">
        <f>INDEX(referencias!$Q$1:$Q$34,MATCH('Registro de Frecuencias TV'!G2011,referencias!$R$1:$R$34,0),1)</f>
        <v>Señal Colombia</v>
      </c>
      <c r="J2011" t="s">
        <v>8338</v>
      </c>
      <c r="K2011">
        <v>46</v>
      </c>
      <c r="L2011" t="str">
        <f t="shared" si="68"/>
        <v>ManzanaresCaldasSeñal Colombia46</v>
      </c>
      <c r="M2011" t="str">
        <f t="shared" si="69"/>
        <v>ManzanaresCaldasSeñal Colombia</v>
      </c>
      <c r="N2011" t="s">
        <v>3558</v>
      </c>
    </row>
    <row r="2012" spans="1:14" x14ac:dyDescent="0.25">
      <c r="A2012">
        <v>17433</v>
      </c>
      <c r="B2012" t="s">
        <v>551</v>
      </c>
      <c r="C2012" t="s">
        <v>219</v>
      </c>
      <c r="E2012">
        <v>24</v>
      </c>
      <c r="F2012" t="s">
        <v>8339</v>
      </c>
      <c r="G2012" t="s">
        <v>598</v>
      </c>
      <c r="H2012" t="str">
        <f>INDEX(referencias!$Q$1:$Q$34,MATCH('Registro de Frecuencias TV'!G2012,referencias!$R$1:$R$34,0),1)</f>
        <v>Telecafé</v>
      </c>
      <c r="I2012" t="s">
        <v>8376</v>
      </c>
      <c r="J2012" t="s">
        <v>8338</v>
      </c>
      <c r="K2012">
        <v>24</v>
      </c>
      <c r="L2012" t="str">
        <f t="shared" si="68"/>
        <v>ManzanaresCaldasTelecafé24</v>
      </c>
      <c r="M2012" t="str">
        <f t="shared" si="69"/>
        <v>ManzanaresCaldasTelecafé</v>
      </c>
      <c r="N2012" t="s">
        <v>3559</v>
      </c>
    </row>
    <row r="2013" spans="1:14" x14ac:dyDescent="0.25">
      <c r="A2013">
        <v>17433</v>
      </c>
      <c r="B2013" t="s">
        <v>551</v>
      </c>
      <c r="C2013" t="s">
        <v>219</v>
      </c>
      <c r="E2013">
        <v>46</v>
      </c>
      <c r="F2013" t="s">
        <v>8341</v>
      </c>
      <c r="G2013" t="s">
        <v>750</v>
      </c>
      <c r="H2013" t="str">
        <f>INDEX(referencias!$Q$1:$Q$34,MATCH('Registro de Frecuencias TV'!G2013,referencias!$R$1:$R$34,0),1)</f>
        <v>RCN TV S.A.</v>
      </c>
      <c r="I2013" t="s">
        <v>551</v>
      </c>
      <c r="J2013" t="s">
        <v>8338</v>
      </c>
      <c r="K2013">
        <v>46</v>
      </c>
      <c r="L2013" t="str">
        <f t="shared" si="68"/>
        <v>ManzanaresCaldasRCN TV S.A.46</v>
      </c>
      <c r="M2013" t="str">
        <f t="shared" si="69"/>
        <v>ManzanaresCaldasRCN TV S.A.</v>
      </c>
      <c r="N2013" t="s">
        <v>3560</v>
      </c>
    </row>
    <row r="2014" spans="1:14" x14ac:dyDescent="0.25">
      <c r="A2014">
        <v>17433</v>
      </c>
      <c r="B2014" t="s">
        <v>551</v>
      </c>
      <c r="C2014" t="s">
        <v>219</v>
      </c>
      <c r="E2014">
        <v>48</v>
      </c>
      <c r="F2014" t="s">
        <v>8341</v>
      </c>
      <c r="G2014" t="s">
        <v>723</v>
      </c>
      <c r="H2014" t="str">
        <f>INDEX(referencias!$Q$1:$Q$34,MATCH('Registro de Frecuencias TV'!G2014,referencias!$R$1:$R$34,0),1)</f>
        <v>Caracol TV S.A.</v>
      </c>
      <c r="I2014" t="s">
        <v>551</v>
      </c>
      <c r="J2014" t="s">
        <v>8338</v>
      </c>
      <c r="K2014">
        <v>48</v>
      </c>
      <c r="L2014" t="str">
        <f t="shared" si="68"/>
        <v>ManzanaresCaldasCaracol TV S.A.48</v>
      </c>
      <c r="M2014" t="str">
        <f t="shared" si="69"/>
        <v>ManzanaresCaldasCaracol TV S.A.</v>
      </c>
      <c r="N2014" t="s">
        <v>3561</v>
      </c>
    </row>
    <row r="2015" spans="1:14" x14ac:dyDescent="0.25">
      <c r="A2015">
        <v>17442</v>
      </c>
      <c r="B2015" t="s">
        <v>1765</v>
      </c>
      <c r="C2015" t="s">
        <v>219</v>
      </c>
      <c r="E2015">
        <v>12</v>
      </c>
      <c r="F2015" t="s">
        <v>8337</v>
      </c>
      <c r="G2015" t="s">
        <v>420</v>
      </c>
      <c r="H2015" t="str">
        <f>INDEX(referencias!$Q$1:$Q$34,MATCH('Registro de Frecuencias TV'!G2015,referencias!$R$1:$R$34,0),1)</f>
        <v>Canal Uno</v>
      </c>
      <c r="I2015" t="s">
        <v>263</v>
      </c>
      <c r="J2015" t="s">
        <v>8338</v>
      </c>
      <c r="K2015">
        <v>12</v>
      </c>
      <c r="L2015" t="str">
        <f t="shared" si="68"/>
        <v>MarmatoCaldasCanal Uno12</v>
      </c>
      <c r="M2015" t="str">
        <f t="shared" si="69"/>
        <v>MarmatoCaldasCanal Uno</v>
      </c>
      <c r="N2015" t="s">
        <v>3562</v>
      </c>
    </row>
    <row r="2016" spans="1:14" x14ac:dyDescent="0.25">
      <c r="A2016">
        <v>17442</v>
      </c>
      <c r="B2016" t="s">
        <v>1765</v>
      </c>
      <c r="C2016" t="s">
        <v>219</v>
      </c>
      <c r="E2016">
        <v>10</v>
      </c>
      <c r="F2016" t="s">
        <v>8337</v>
      </c>
      <c r="G2016" t="s">
        <v>703</v>
      </c>
      <c r="H2016" t="str">
        <f>INDEX(referencias!$Q$1:$Q$34,MATCH('Registro de Frecuencias TV'!G2016,referencias!$R$1:$R$34,0),1)</f>
        <v>C.Institucional</v>
      </c>
      <c r="I2016" t="s">
        <v>263</v>
      </c>
      <c r="J2016" t="s">
        <v>8338</v>
      </c>
      <c r="K2016">
        <v>10</v>
      </c>
      <c r="L2016" t="str">
        <f t="shared" si="68"/>
        <v>MarmatoCaldasC.Institucional10</v>
      </c>
      <c r="M2016" t="str">
        <f t="shared" si="69"/>
        <v>MarmatoCaldasC.Institucional</v>
      </c>
      <c r="N2016" t="s">
        <v>3563</v>
      </c>
    </row>
    <row r="2017" spans="1:14" x14ac:dyDescent="0.25">
      <c r="A2017">
        <v>17442</v>
      </c>
      <c r="B2017" t="s">
        <v>1765</v>
      </c>
      <c r="C2017" t="s">
        <v>219</v>
      </c>
      <c r="E2017">
        <v>21</v>
      </c>
      <c r="F2017" t="s">
        <v>8337</v>
      </c>
      <c r="G2017" t="s">
        <v>188</v>
      </c>
      <c r="H2017" t="str">
        <f>INDEX(referencias!$Q$1:$Q$34,MATCH('Registro de Frecuencias TV'!G2017,referencias!$R$1:$R$34,0),1)</f>
        <v>Señal Colombia</v>
      </c>
      <c r="I2017" t="s">
        <v>263</v>
      </c>
      <c r="J2017" t="s">
        <v>8338</v>
      </c>
      <c r="K2017">
        <v>21</v>
      </c>
      <c r="L2017" t="str">
        <f t="shared" si="68"/>
        <v>MarmatoCaldasSeñal Colombia21</v>
      </c>
      <c r="M2017" t="str">
        <f t="shared" si="69"/>
        <v>MarmatoCaldasSeñal Colombia</v>
      </c>
      <c r="N2017" t="s">
        <v>3564</v>
      </c>
    </row>
    <row r="2018" spans="1:14" x14ac:dyDescent="0.25">
      <c r="A2018">
        <v>17442</v>
      </c>
      <c r="B2018" t="s">
        <v>1765</v>
      </c>
      <c r="C2018" t="s">
        <v>219</v>
      </c>
      <c r="E2018">
        <v>6</v>
      </c>
      <c r="F2018" t="s">
        <v>8339</v>
      </c>
      <c r="G2018" t="s">
        <v>598</v>
      </c>
      <c r="H2018" t="str">
        <f>INDEX(referencias!$Q$1:$Q$34,MATCH('Registro de Frecuencias TV'!G2018,referencias!$R$1:$R$34,0),1)</f>
        <v>Telecafé</v>
      </c>
      <c r="I2018" t="s">
        <v>8446</v>
      </c>
      <c r="J2018" t="s">
        <v>8338</v>
      </c>
      <c r="K2018">
        <v>6</v>
      </c>
      <c r="L2018" t="str">
        <f t="shared" si="68"/>
        <v>MarmatoCaldasTelecafé6</v>
      </c>
      <c r="M2018" t="str">
        <f t="shared" si="69"/>
        <v>MarmatoCaldasTelecafé</v>
      </c>
      <c r="N2018" t="s">
        <v>3565</v>
      </c>
    </row>
    <row r="2019" spans="1:14" x14ac:dyDescent="0.25">
      <c r="A2019">
        <v>17442</v>
      </c>
      <c r="B2019" t="s">
        <v>1765</v>
      </c>
      <c r="C2019" t="s">
        <v>219</v>
      </c>
      <c r="E2019">
        <v>30</v>
      </c>
      <c r="F2019" t="s">
        <v>8341</v>
      </c>
      <c r="G2019" t="s">
        <v>750</v>
      </c>
      <c r="H2019" t="str">
        <f>INDEX(referencias!$Q$1:$Q$34,MATCH('Registro de Frecuencias TV'!G2019,referencias!$R$1:$R$34,0),1)</f>
        <v>RCN TV S.A.</v>
      </c>
      <c r="I2019" t="s">
        <v>526</v>
      </c>
      <c r="J2019" t="s">
        <v>8338</v>
      </c>
      <c r="K2019">
        <v>30</v>
      </c>
      <c r="L2019" t="str">
        <f t="shared" si="68"/>
        <v>MarmatoCaldasRCN TV S.A.30</v>
      </c>
      <c r="M2019" t="str">
        <f t="shared" si="69"/>
        <v>MarmatoCaldasRCN TV S.A.</v>
      </c>
      <c r="N2019" t="s">
        <v>3566</v>
      </c>
    </row>
    <row r="2020" spans="1:14" x14ac:dyDescent="0.25">
      <c r="A2020">
        <v>17442</v>
      </c>
      <c r="B2020" t="s">
        <v>1765</v>
      </c>
      <c r="C2020" t="s">
        <v>219</v>
      </c>
      <c r="E2020">
        <v>36</v>
      </c>
      <c r="F2020" t="s">
        <v>8341</v>
      </c>
      <c r="G2020" t="s">
        <v>723</v>
      </c>
      <c r="H2020" t="str">
        <f>INDEX(referencias!$Q$1:$Q$34,MATCH('Registro de Frecuencias TV'!G2020,referencias!$R$1:$R$34,0),1)</f>
        <v>Caracol TV S.A.</v>
      </c>
      <c r="I2020" t="s">
        <v>526</v>
      </c>
      <c r="J2020" t="s">
        <v>8338</v>
      </c>
      <c r="K2020">
        <v>36</v>
      </c>
      <c r="L2020" t="str">
        <f t="shared" si="68"/>
        <v>MarmatoCaldasCaracol TV S.A.36</v>
      </c>
      <c r="M2020" t="str">
        <f t="shared" si="69"/>
        <v>MarmatoCaldasCaracol TV S.A.</v>
      </c>
      <c r="N2020" t="s">
        <v>3567</v>
      </c>
    </row>
    <row r="2021" spans="1:14" x14ac:dyDescent="0.25">
      <c r="A2021">
        <v>17444</v>
      </c>
      <c r="B2021" t="s">
        <v>1767</v>
      </c>
      <c r="C2021" t="s">
        <v>219</v>
      </c>
      <c r="E2021">
        <v>7</v>
      </c>
      <c r="F2021" t="s">
        <v>8337</v>
      </c>
      <c r="G2021" t="s">
        <v>420</v>
      </c>
      <c r="H2021" t="str">
        <f>INDEX(referencias!$Q$1:$Q$34,MATCH('Registro de Frecuencias TV'!G2021,referencias!$R$1:$R$34,0),1)</f>
        <v>Canal Uno</v>
      </c>
      <c r="I2021" t="s">
        <v>313</v>
      </c>
      <c r="J2021" t="s">
        <v>8338</v>
      </c>
      <c r="K2021">
        <v>34</v>
      </c>
      <c r="L2021" t="str">
        <f t="shared" si="68"/>
        <v>MarquetaliaCaldasCanal Uno34</v>
      </c>
      <c r="M2021" t="str">
        <f t="shared" si="69"/>
        <v>MarquetaliaCaldasCanal Uno</v>
      </c>
      <c r="N2021" t="s">
        <v>3568</v>
      </c>
    </row>
    <row r="2022" spans="1:14" x14ac:dyDescent="0.25">
      <c r="A2022">
        <v>17444</v>
      </c>
      <c r="B2022" t="s">
        <v>1767</v>
      </c>
      <c r="C2022" t="s">
        <v>219</v>
      </c>
      <c r="E2022">
        <v>9</v>
      </c>
      <c r="F2022" t="s">
        <v>8337</v>
      </c>
      <c r="G2022" t="s">
        <v>703</v>
      </c>
      <c r="H2022" t="str">
        <f>INDEX(referencias!$Q$1:$Q$34,MATCH('Registro de Frecuencias TV'!G2022,referencias!$R$1:$R$34,0),1)</f>
        <v>C.Institucional</v>
      </c>
      <c r="I2022" t="s">
        <v>313</v>
      </c>
      <c r="J2022" t="s">
        <v>8338</v>
      </c>
      <c r="K2022">
        <v>40</v>
      </c>
      <c r="L2022" t="str">
        <f t="shared" si="68"/>
        <v>MarquetaliaCaldasC.Institucional40</v>
      </c>
      <c r="M2022" t="str">
        <f t="shared" si="69"/>
        <v>MarquetaliaCaldasC.Institucional</v>
      </c>
      <c r="N2022" t="s">
        <v>3569</v>
      </c>
    </row>
    <row r="2023" spans="1:14" x14ac:dyDescent="0.25">
      <c r="A2023">
        <v>17444</v>
      </c>
      <c r="B2023" t="s">
        <v>1767</v>
      </c>
      <c r="C2023" t="s">
        <v>219</v>
      </c>
      <c r="E2023">
        <v>11</v>
      </c>
      <c r="F2023" t="s">
        <v>8337</v>
      </c>
      <c r="G2023" t="s">
        <v>188</v>
      </c>
      <c r="H2023" t="str">
        <f>INDEX(referencias!$Q$1:$Q$34,MATCH('Registro de Frecuencias TV'!G2023,referencias!$R$1:$R$34,0),1)</f>
        <v>Señal Colombia</v>
      </c>
      <c r="I2023" t="s">
        <v>313</v>
      </c>
      <c r="J2023" t="s">
        <v>8338</v>
      </c>
      <c r="K2023">
        <v>46</v>
      </c>
      <c r="L2023" t="str">
        <f t="shared" si="68"/>
        <v>MarquetaliaCaldasSeñal Colombia46</v>
      </c>
      <c r="M2023" t="str">
        <f t="shared" si="69"/>
        <v>MarquetaliaCaldasSeñal Colombia</v>
      </c>
      <c r="N2023" t="s">
        <v>3570</v>
      </c>
    </row>
    <row r="2024" spans="1:14" x14ac:dyDescent="0.25">
      <c r="A2024">
        <v>17444</v>
      </c>
      <c r="B2024" t="s">
        <v>1767</v>
      </c>
      <c r="C2024" t="s">
        <v>219</v>
      </c>
      <c r="E2024">
        <v>24</v>
      </c>
      <c r="F2024" t="s">
        <v>8339</v>
      </c>
      <c r="G2024" t="s">
        <v>598</v>
      </c>
      <c r="H2024" t="str">
        <f>INDEX(referencias!$Q$1:$Q$34,MATCH('Registro de Frecuencias TV'!G2024,referencias!$R$1:$R$34,0),1)</f>
        <v>Telecafé</v>
      </c>
      <c r="I2024" t="s">
        <v>8376</v>
      </c>
      <c r="J2024" t="s">
        <v>8338</v>
      </c>
      <c r="K2024">
        <v>24</v>
      </c>
      <c r="L2024" t="str">
        <f t="shared" si="68"/>
        <v>MarquetaliaCaldasTelecafé24</v>
      </c>
      <c r="M2024" t="str">
        <f t="shared" si="69"/>
        <v>MarquetaliaCaldasTelecafé</v>
      </c>
      <c r="N2024" t="s">
        <v>3571</v>
      </c>
    </row>
    <row r="2025" spans="1:14" x14ac:dyDescent="0.25">
      <c r="A2025">
        <v>17444</v>
      </c>
      <c r="B2025" t="s">
        <v>1767</v>
      </c>
      <c r="C2025" t="s">
        <v>219</v>
      </c>
      <c r="F2025" t="s">
        <v>8341</v>
      </c>
      <c r="G2025" t="s">
        <v>750</v>
      </c>
      <c r="H2025" t="str">
        <f>INDEX(referencias!$Q$1:$Q$34,MATCH('Registro de Frecuencias TV'!G2025,referencias!$R$1:$R$34,0),1)</f>
        <v>RCN TV S.A.</v>
      </c>
      <c r="J2025" t="s">
        <v>8338</v>
      </c>
      <c r="K2025">
        <v>3</v>
      </c>
      <c r="L2025" t="str">
        <f t="shared" si="68"/>
        <v>MarquetaliaCaldasRCN TV S.A.3</v>
      </c>
      <c r="M2025" t="str">
        <f t="shared" si="69"/>
        <v>MarquetaliaCaldasRCN TV S.A.</v>
      </c>
      <c r="N2025" t="s">
        <v>3572</v>
      </c>
    </row>
    <row r="2026" spans="1:14" x14ac:dyDescent="0.25">
      <c r="A2026">
        <v>17444</v>
      </c>
      <c r="B2026" t="s">
        <v>1767</v>
      </c>
      <c r="C2026" t="s">
        <v>219</v>
      </c>
      <c r="F2026" t="s">
        <v>8341</v>
      </c>
      <c r="G2026" t="s">
        <v>723</v>
      </c>
      <c r="H2026" t="str">
        <f>INDEX(referencias!$Q$1:$Q$34,MATCH('Registro de Frecuencias TV'!G2026,referencias!$R$1:$R$34,0),1)</f>
        <v>Caracol TV S.A.</v>
      </c>
      <c r="J2026" t="s">
        <v>8338</v>
      </c>
      <c r="K2026">
        <v>5</v>
      </c>
      <c r="L2026" t="str">
        <f t="shared" si="68"/>
        <v>MarquetaliaCaldasCaracol TV S.A.5</v>
      </c>
      <c r="M2026" t="str">
        <f t="shared" si="69"/>
        <v>MarquetaliaCaldasCaracol TV S.A.</v>
      </c>
      <c r="N2026" t="s">
        <v>3573</v>
      </c>
    </row>
    <row r="2027" spans="1:14" x14ac:dyDescent="0.25">
      <c r="A2027">
        <v>17446</v>
      </c>
      <c r="B2027" t="s">
        <v>1771</v>
      </c>
      <c r="C2027" t="s">
        <v>219</v>
      </c>
      <c r="E2027">
        <v>12</v>
      </c>
      <c r="F2027" t="s">
        <v>8337</v>
      </c>
      <c r="G2027" t="s">
        <v>420</v>
      </c>
      <c r="H2027" t="str">
        <f>INDEX(referencias!$Q$1:$Q$34,MATCH('Registro de Frecuencias TV'!G2027,referencias!$R$1:$R$34,0),1)</f>
        <v>Canal Uno</v>
      </c>
      <c r="I2027" t="s">
        <v>263</v>
      </c>
      <c r="J2027" t="s">
        <v>8338</v>
      </c>
      <c r="K2027">
        <v>12</v>
      </c>
      <c r="L2027" t="str">
        <f t="shared" si="68"/>
        <v>MarulandaCaldasCanal Uno12</v>
      </c>
      <c r="M2027" t="str">
        <f t="shared" si="69"/>
        <v>MarulandaCaldasCanal Uno</v>
      </c>
      <c r="N2027" t="s">
        <v>3574</v>
      </c>
    </row>
    <row r="2028" spans="1:14" x14ac:dyDescent="0.25">
      <c r="A2028">
        <v>17446</v>
      </c>
      <c r="B2028" t="s">
        <v>1771</v>
      </c>
      <c r="C2028" t="s">
        <v>219</v>
      </c>
      <c r="E2028">
        <v>10</v>
      </c>
      <c r="F2028" t="s">
        <v>8337</v>
      </c>
      <c r="G2028" t="s">
        <v>703</v>
      </c>
      <c r="H2028" t="str">
        <f>INDEX(referencias!$Q$1:$Q$34,MATCH('Registro de Frecuencias TV'!G2028,referencias!$R$1:$R$34,0),1)</f>
        <v>C.Institucional</v>
      </c>
      <c r="I2028" t="s">
        <v>263</v>
      </c>
      <c r="J2028" t="s">
        <v>8338</v>
      </c>
      <c r="K2028">
        <v>10</v>
      </c>
      <c r="L2028" t="str">
        <f t="shared" si="68"/>
        <v>MarulandaCaldasC.Institucional10</v>
      </c>
      <c r="M2028" t="str">
        <f t="shared" si="69"/>
        <v>MarulandaCaldasC.Institucional</v>
      </c>
      <c r="N2028" t="s">
        <v>3575</v>
      </c>
    </row>
    <row r="2029" spans="1:14" x14ac:dyDescent="0.25">
      <c r="A2029">
        <v>17446</v>
      </c>
      <c r="B2029" t="s">
        <v>1771</v>
      </c>
      <c r="C2029" t="s">
        <v>219</v>
      </c>
      <c r="E2029">
        <v>21</v>
      </c>
      <c r="F2029" t="s">
        <v>8337</v>
      </c>
      <c r="G2029" t="s">
        <v>188</v>
      </c>
      <c r="H2029" t="str">
        <f>INDEX(referencias!$Q$1:$Q$34,MATCH('Registro de Frecuencias TV'!G2029,referencias!$R$1:$R$34,0),1)</f>
        <v>Señal Colombia</v>
      </c>
      <c r="I2029" t="s">
        <v>263</v>
      </c>
      <c r="J2029" t="s">
        <v>8338</v>
      </c>
      <c r="K2029">
        <v>21</v>
      </c>
      <c r="L2029" t="str">
        <f t="shared" si="68"/>
        <v>MarulandaCaldasSeñal Colombia21</v>
      </c>
      <c r="M2029" t="str">
        <f t="shared" si="69"/>
        <v>MarulandaCaldasSeñal Colombia</v>
      </c>
      <c r="N2029" t="s">
        <v>3576</v>
      </c>
    </row>
    <row r="2030" spans="1:14" x14ac:dyDescent="0.25">
      <c r="A2030">
        <v>17446</v>
      </c>
      <c r="B2030" t="s">
        <v>1771</v>
      </c>
      <c r="C2030" t="s">
        <v>219</v>
      </c>
      <c r="E2030">
        <v>6</v>
      </c>
      <c r="F2030" t="s">
        <v>8339</v>
      </c>
      <c r="G2030" t="s">
        <v>598</v>
      </c>
      <c r="H2030" t="str">
        <f>INDEX(referencias!$Q$1:$Q$34,MATCH('Registro de Frecuencias TV'!G2030,referencias!$R$1:$R$34,0),1)</f>
        <v>Telecafé</v>
      </c>
      <c r="I2030" t="s">
        <v>8446</v>
      </c>
      <c r="J2030" t="s">
        <v>8338</v>
      </c>
      <c r="K2030">
        <v>6</v>
      </c>
      <c r="L2030" t="str">
        <f t="shared" si="68"/>
        <v>MarulandaCaldasTelecafé6</v>
      </c>
      <c r="M2030" t="str">
        <f t="shared" si="69"/>
        <v>MarulandaCaldasTelecafé</v>
      </c>
      <c r="N2030" t="s">
        <v>3577</v>
      </c>
    </row>
    <row r="2031" spans="1:14" x14ac:dyDescent="0.25">
      <c r="A2031">
        <v>17446</v>
      </c>
      <c r="B2031" t="s">
        <v>1771</v>
      </c>
      <c r="C2031" t="s">
        <v>219</v>
      </c>
      <c r="E2031">
        <v>30</v>
      </c>
      <c r="F2031" t="s">
        <v>8341</v>
      </c>
      <c r="G2031" t="s">
        <v>750</v>
      </c>
      <c r="H2031" t="str">
        <f>INDEX(referencias!$Q$1:$Q$34,MATCH('Registro de Frecuencias TV'!G2031,referencias!$R$1:$R$34,0),1)</f>
        <v>RCN TV S.A.</v>
      </c>
      <c r="I2031" t="s">
        <v>526</v>
      </c>
      <c r="J2031" t="s">
        <v>8338</v>
      </c>
      <c r="K2031">
        <v>30</v>
      </c>
      <c r="L2031" t="str">
        <f t="shared" si="68"/>
        <v>MarulandaCaldasRCN TV S.A.30</v>
      </c>
      <c r="M2031" t="str">
        <f t="shared" si="69"/>
        <v>MarulandaCaldasRCN TV S.A.</v>
      </c>
      <c r="N2031" t="s">
        <v>3578</v>
      </c>
    </row>
    <row r="2032" spans="1:14" x14ac:dyDescent="0.25">
      <c r="A2032">
        <v>17446</v>
      </c>
      <c r="B2032" t="s">
        <v>1771</v>
      </c>
      <c r="C2032" t="s">
        <v>219</v>
      </c>
      <c r="E2032">
        <v>36</v>
      </c>
      <c r="F2032" t="s">
        <v>8341</v>
      </c>
      <c r="G2032" t="s">
        <v>723</v>
      </c>
      <c r="H2032" t="str">
        <f>INDEX(referencias!$Q$1:$Q$34,MATCH('Registro de Frecuencias TV'!G2032,referencias!$R$1:$R$34,0),1)</f>
        <v>Caracol TV S.A.</v>
      </c>
      <c r="I2032" t="s">
        <v>526</v>
      </c>
      <c r="J2032" t="s">
        <v>8338</v>
      </c>
      <c r="K2032">
        <v>36</v>
      </c>
      <c r="L2032" t="str">
        <f t="shared" si="68"/>
        <v>MarulandaCaldasCaracol TV S.A.36</v>
      </c>
      <c r="M2032" t="str">
        <f t="shared" si="69"/>
        <v>MarulandaCaldasCaracol TV S.A.</v>
      </c>
      <c r="N2032" t="s">
        <v>3579</v>
      </c>
    </row>
    <row r="2033" spans="1:14" x14ac:dyDescent="0.25">
      <c r="A2033">
        <v>17486</v>
      </c>
      <c r="B2033" t="s">
        <v>1860</v>
      </c>
      <c r="C2033" t="s">
        <v>219</v>
      </c>
      <c r="E2033">
        <v>12</v>
      </c>
      <c r="F2033" t="s">
        <v>8337</v>
      </c>
      <c r="G2033" t="s">
        <v>420</v>
      </c>
      <c r="H2033" t="str">
        <f>INDEX(referencias!$Q$1:$Q$34,MATCH('Registro de Frecuencias TV'!G2033,referencias!$R$1:$R$34,0),1)</f>
        <v>Canal Uno</v>
      </c>
      <c r="I2033" t="s">
        <v>263</v>
      </c>
      <c r="J2033" t="s">
        <v>8338</v>
      </c>
      <c r="K2033">
        <v>12</v>
      </c>
      <c r="L2033" t="str">
        <f t="shared" si="68"/>
        <v>NeiraCaldasCanal Uno12</v>
      </c>
      <c r="M2033" t="str">
        <f t="shared" si="69"/>
        <v>NeiraCaldasCanal Uno</v>
      </c>
      <c r="N2033" t="s">
        <v>3580</v>
      </c>
    </row>
    <row r="2034" spans="1:14" x14ac:dyDescent="0.25">
      <c r="A2034">
        <v>17486</v>
      </c>
      <c r="B2034" t="s">
        <v>1860</v>
      </c>
      <c r="C2034" t="s">
        <v>219</v>
      </c>
      <c r="E2034">
        <v>10</v>
      </c>
      <c r="F2034" t="s">
        <v>8337</v>
      </c>
      <c r="G2034" t="s">
        <v>703</v>
      </c>
      <c r="H2034" t="str">
        <f>INDEX(referencias!$Q$1:$Q$34,MATCH('Registro de Frecuencias TV'!G2034,referencias!$R$1:$R$34,0),1)</f>
        <v>C.Institucional</v>
      </c>
      <c r="I2034" t="s">
        <v>263</v>
      </c>
      <c r="J2034" t="s">
        <v>8338</v>
      </c>
      <c r="K2034">
        <v>10</v>
      </c>
      <c r="L2034" t="str">
        <f t="shared" si="68"/>
        <v>NeiraCaldasC.Institucional10</v>
      </c>
      <c r="M2034" t="str">
        <f t="shared" si="69"/>
        <v>NeiraCaldasC.Institucional</v>
      </c>
      <c r="N2034" t="s">
        <v>3581</v>
      </c>
    </row>
    <row r="2035" spans="1:14" x14ac:dyDescent="0.25">
      <c r="A2035">
        <v>17486</v>
      </c>
      <c r="B2035" t="s">
        <v>1860</v>
      </c>
      <c r="C2035" t="s">
        <v>219</v>
      </c>
      <c r="E2035">
        <v>21</v>
      </c>
      <c r="F2035" t="s">
        <v>8337</v>
      </c>
      <c r="G2035" t="s">
        <v>188</v>
      </c>
      <c r="H2035" t="str">
        <f>INDEX(referencias!$Q$1:$Q$34,MATCH('Registro de Frecuencias TV'!G2035,referencias!$R$1:$R$34,0),1)</f>
        <v>Señal Colombia</v>
      </c>
      <c r="I2035" t="s">
        <v>263</v>
      </c>
      <c r="J2035" t="s">
        <v>8338</v>
      </c>
      <c r="K2035">
        <v>21</v>
      </c>
      <c r="L2035" t="str">
        <f t="shared" si="68"/>
        <v>NeiraCaldasSeñal Colombia21</v>
      </c>
      <c r="M2035" t="str">
        <f t="shared" si="69"/>
        <v>NeiraCaldasSeñal Colombia</v>
      </c>
      <c r="N2035" t="s">
        <v>3582</v>
      </c>
    </row>
    <row r="2036" spans="1:14" x14ac:dyDescent="0.25">
      <c r="A2036">
        <v>17486</v>
      </c>
      <c r="B2036" t="s">
        <v>1860</v>
      </c>
      <c r="C2036" t="s">
        <v>219</v>
      </c>
      <c r="E2036">
        <v>23</v>
      </c>
      <c r="F2036" t="s">
        <v>8339</v>
      </c>
      <c r="G2036" t="s">
        <v>598</v>
      </c>
      <c r="H2036" t="str">
        <f>INDEX(referencias!$Q$1:$Q$34,MATCH('Registro de Frecuencias TV'!G2036,referencias!$R$1:$R$34,0),1)</f>
        <v>Telecafé</v>
      </c>
      <c r="I2036" t="s">
        <v>8452</v>
      </c>
      <c r="J2036" t="s">
        <v>8338</v>
      </c>
      <c r="K2036">
        <v>23</v>
      </c>
      <c r="L2036" t="str">
        <f t="shared" si="68"/>
        <v>NeiraCaldasTelecafé23</v>
      </c>
      <c r="M2036" t="str">
        <f t="shared" si="69"/>
        <v>NeiraCaldasTelecafé</v>
      </c>
      <c r="N2036" t="s">
        <v>3583</v>
      </c>
    </row>
    <row r="2037" spans="1:14" x14ac:dyDescent="0.25">
      <c r="A2037">
        <v>17486</v>
      </c>
      <c r="B2037" t="s">
        <v>1860</v>
      </c>
      <c r="C2037" t="s">
        <v>219</v>
      </c>
      <c r="E2037">
        <v>30</v>
      </c>
      <c r="F2037" t="s">
        <v>8341</v>
      </c>
      <c r="G2037" t="s">
        <v>750</v>
      </c>
      <c r="H2037" t="str">
        <f>INDEX(referencias!$Q$1:$Q$34,MATCH('Registro de Frecuencias TV'!G2037,referencias!$R$1:$R$34,0),1)</f>
        <v>RCN TV S.A.</v>
      </c>
      <c r="I2037" t="s">
        <v>526</v>
      </c>
      <c r="J2037" t="s">
        <v>8338</v>
      </c>
      <c r="K2037">
        <v>30</v>
      </c>
      <c r="L2037" t="str">
        <f t="shared" si="68"/>
        <v>NeiraCaldasRCN TV S.A.30</v>
      </c>
      <c r="M2037" t="str">
        <f t="shared" si="69"/>
        <v>NeiraCaldasRCN TV S.A.</v>
      </c>
      <c r="N2037" t="s">
        <v>3584</v>
      </c>
    </row>
    <row r="2038" spans="1:14" x14ac:dyDescent="0.25">
      <c r="A2038">
        <v>17486</v>
      </c>
      <c r="B2038" t="s">
        <v>1860</v>
      </c>
      <c r="C2038" t="s">
        <v>219</v>
      </c>
      <c r="E2038">
        <v>36</v>
      </c>
      <c r="F2038" t="s">
        <v>8341</v>
      </c>
      <c r="G2038" t="s">
        <v>723</v>
      </c>
      <c r="H2038" t="str">
        <f>INDEX(referencias!$Q$1:$Q$34,MATCH('Registro de Frecuencias TV'!G2038,referencias!$R$1:$R$34,0),1)</f>
        <v>Caracol TV S.A.</v>
      </c>
      <c r="I2038" t="s">
        <v>526</v>
      </c>
      <c r="J2038" t="s">
        <v>8338</v>
      </c>
      <c r="K2038">
        <v>36</v>
      </c>
      <c r="L2038" t="str">
        <f t="shared" si="68"/>
        <v>NeiraCaldasCaracol TV S.A.36</v>
      </c>
      <c r="M2038" t="str">
        <f t="shared" si="69"/>
        <v>NeiraCaldasCaracol TV S.A.</v>
      </c>
      <c r="N2038" t="s">
        <v>3585</v>
      </c>
    </row>
    <row r="2039" spans="1:14" x14ac:dyDescent="0.25">
      <c r="A2039">
        <v>17495</v>
      </c>
      <c r="B2039" t="s">
        <v>1873</v>
      </c>
      <c r="C2039" t="s">
        <v>219</v>
      </c>
      <c r="E2039">
        <v>7</v>
      </c>
      <c r="F2039" t="s">
        <v>8337</v>
      </c>
      <c r="G2039" t="s">
        <v>420</v>
      </c>
      <c r="H2039" t="str">
        <f>INDEX(referencias!$Q$1:$Q$34,MATCH('Registro de Frecuencias TV'!G2039,referencias!$R$1:$R$34,0),1)</f>
        <v>Canal Uno</v>
      </c>
      <c r="I2039" t="s">
        <v>313</v>
      </c>
      <c r="J2039" t="s">
        <v>8338</v>
      </c>
      <c r="K2039">
        <v>7</v>
      </c>
      <c r="L2039" t="str">
        <f t="shared" si="68"/>
        <v>NorcasiaCaldasCanal Uno7</v>
      </c>
      <c r="M2039" t="str">
        <f t="shared" si="69"/>
        <v>NorcasiaCaldasCanal Uno</v>
      </c>
      <c r="N2039" t="s">
        <v>3586</v>
      </c>
    </row>
    <row r="2040" spans="1:14" x14ac:dyDescent="0.25">
      <c r="A2040">
        <v>17495</v>
      </c>
      <c r="B2040" t="s">
        <v>1873</v>
      </c>
      <c r="C2040" t="s">
        <v>219</v>
      </c>
      <c r="E2040">
        <v>9</v>
      </c>
      <c r="F2040" t="s">
        <v>8337</v>
      </c>
      <c r="G2040" t="s">
        <v>703</v>
      </c>
      <c r="H2040" t="str">
        <f>INDEX(referencias!$Q$1:$Q$34,MATCH('Registro de Frecuencias TV'!G2040,referencias!$R$1:$R$34,0),1)</f>
        <v>C.Institucional</v>
      </c>
      <c r="I2040" t="s">
        <v>313</v>
      </c>
      <c r="J2040" t="s">
        <v>8338</v>
      </c>
      <c r="K2040">
        <v>9</v>
      </c>
      <c r="L2040" t="str">
        <f t="shared" si="68"/>
        <v>NorcasiaCaldasC.Institucional9</v>
      </c>
      <c r="M2040" t="str">
        <f t="shared" si="69"/>
        <v>NorcasiaCaldasC.Institucional</v>
      </c>
      <c r="N2040" t="s">
        <v>3587</v>
      </c>
    </row>
    <row r="2041" spans="1:14" x14ac:dyDescent="0.25">
      <c r="A2041">
        <v>17495</v>
      </c>
      <c r="B2041" t="s">
        <v>1873</v>
      </c>
      <c r="C2041" t="s">
        <v>219</v>
      </c>
      <c r="E2041">
        <v>11</v>
      </c>
      <c r="F2041" t="s">
        <v>8337</v>
      </c>
      <c r="G2041" t="s">
        <v>188</v>
      </c>
      <c r="H2041" t="str">
        <f>INDEX(referencias!$Q$1:$Q$34,MATCH('Registro de Frecuencias TV'!G2041,referencias!$R$1:$R$34,0),1)</f>
        <v>Señal Colombia</v>
      </c>
      <c r="I2041" t="s">
        <v>313</v>
      </c>
      <c r="J2041" t="s">
        <v>8338</v>
      </c>
      <c r="K2041">
        <v>11</v>
      </c>
      <c r="L2041" t="str">
        <f t="shared" si="68"/>
        <v>NorcasiaCaldasSeñal Colombia11</v>
      </c>
      <c r="M2041" t="str">
        <f t="shared" si="69"/>
        <v>NorcasiaCaldasSeñal Colombia</v>
      </c>
      <c r="N2041" t="s">
        <v>3588</v>
      </c>
    </row>
    <row r="2042" spans="1:14" x14ac:dyDescent="0.25">
      <c r="A2042">
        <v>17495</v>
      </c>
      <c r="B2042" t="s">
        <v>1873</v>
      </c>
      <c r="C2042" t="s">
        <v>219</v>
      </c>
      <c r="E2042">
        <v>46</v>
      </c>
      <c r="F2042" t="s">
        <v>8339</v>
      </c>
      <c r="G2042" t="s">
        <v>598</v>
      </c>
      <c r="H2042" t="str">
        <f>INDEX(referencias!$Q$1:$Q$34,MATCH('Registro de Frecuencias TV'!G2042,referencias!$R$1:$R$34,0),1)</f>
        <v>Telecafé</v>
      </c>
      <c r="I2042" t="s">
        <v>8455</v>
      </c>
      <c r="J2042" t="s">
        <v>8338</v>
      </c>
      <c r="K2042">
        <v>46</v>
      </c>
      <c r="L2042" t="str">
        <f t="shared" si="68"/>
        <v>NorcasiaCaldasTelecafé46</v>
      </c>
      <c r="M2042" t="str">
        <f t="shared" si="69"/>
        <v>NorcasiaCaldasTelecafé</v>
      </c>
      <c r="N2042" t="s">
        <v>3589</v>
      </c>
    </row>
    <row r="2043" spans="1:14" x14ac:dyDescent="0.25">
      <c r="A2043">
        <v>17495</v>
      </c>
      <c r="B2043" t="s">
        <v>1873</v>
      </c>
      <c r="C2043" t="s">
        <v>219</v>
      </c>
      <c r="F2043" t="s">
        <v>8341</v>
      </c>
      <c r="G2043" t="s">
        <v>750</v>
      </c>
      <c r="H2043" t="str">
        <f>INDEX(referencias!$Q$1:$Q$34,MATCH('Registro de Frecuencias TV'!G2043,referencias!$R$1:$R$34,0),1)</f>
        <v>RCN TV S.A.</v>
      </c>
      <c r="J2043" t="s">
        <v>8338</v>
      </c>
      <c r="K2043">
        <v>4</v>
      </c>
      <c r="L2043" t="str">
        <f t="shared" si="68"/>
        <v>NorcasiaCaldasRCN TV S.A.4</v>
      </c>
      <c r="M2043" t="str">
        <f t="shared" si="69"/>
        <v>NorcasiaCaldasRCN TV S.A.</v>
      </c>
      <c r="N2043" t="s">
        <v>3590</v>
      </c>
    </row>
    <row r="2044" spans="1:14" x14ac:dyDescent="0.25">
      <c r="A2044">
        <v>17495</v>
      </c>
      <c r="B2044" t="s">
        <v>1873</v>
      </c>
      <c r="C2044" t="s">
        <v>219</v>
      </c>
      <c r="F2044" t="s">
        <v>8341</v>
      </c>
      <c r="G2044" t="s">
        <v>723</v>
      </c>
      <c r="H2044" t="str">
        <f>INDEX(referencias!$Q$1:$Q$34,MATCH('Registro de Frecuencias TV'!G2044,referencias!$R$1:$R$34,0),1)</f>
        <v>Caracol TV S.A.</v>
      </c>
      <c r="J2044" t="s">
        <v>8338</v>
      </c>
      <c r="K2044">
        <v>5</v>
      </c>
      <c r="L2044" t="str">
        <f t="shared" si="68"/>
        <v>NorcasiaCaldasCaracol TV S.A.5</v>
      </c>
      <c r="M2044" t="str">
        <f t="shared" si="69"/>
        <v>NorcasiaCaldasCaracol TV S.A.</v>
      </c>
      <c r="N2044" t="s">
        <v>3591</v>
      </c>
    </row>
    <row r="2045" spans="1:14" x14ac:dyDescent="0.25">
      <c r="A2045">
        <v>17513</v>
      </c>
      <c r="B2045" t="s">
        <v>1916</v>
      </c>
      <c r="C2045" t="s">
        <v>219</v>
      </c>
      <c r="E2045">
        <v>4</v>
      </c>
      <c r="F2045" t="s">
        <v>8337</v>
      </c>
      <c r="G2045" t="s">
        <v>420</v>
      </c>
      <c r="H2045" t="str">
        <f>INDEX(referencias!$Q$1:$Q$34,MATCH('Registro de Frecuencias TV'!G2045,referencias!$R$1:$R$34,0),1)</f>
        <v>Canal Uno</v>
      </c>
      <c r="I2045" t="s">
        <v>330</v>
      </c>
      <c r="J2045" t="s">
        <v>8338</v>
      </c>
      <c r="K2045">
        <v>34</v>
      </c>
      <c r="L2045" t="str">
        <f t="shared" si="68"/>
        <v>PácoraCaldasCanal Uno34</v>
      </c>
      <c r="M2045" t="str">
        <f t="shared" si="69"/>
        <v>PácoraCaldasCanal Uno</v>
      </c>
      <c r="N2045" t="s">
        <v>3592</v>
      </c>
    </row>
    <row r="2046" spans="1:14" x14ac:dyDescent="0.25">
      <c r="A2046">
        <v>17513</v>
      </c>
      <c r="B2046" t="s">
        <v>1916</v>
      </c>
      <c r="C2046" t="s">
        <v>219</v>
      </c>
      <c r="E2046">
        <v>13</v>
      </c>
      <c r="F2046" t="s">
        <v>8337</v>
      </c>
      <c r="G2046" t="s">
        <v>703</v>
      </c>
      <c r="H2046" t="str">
        <f>INDEX(referencias!$Q$1:$Q$34,MATCH('Registro de Frecuencias TV'!G2046,referencias!$R$1:$R$34,0),1)</f>
        <v>C.Institucional</v>
      </c>
      <c r="I2046" t="s">
        <v>330</v>
      </c>
      <c r="J2046" t="s">
        <v>8338</v>
      </c>
      <c r="K2046">
        <v>40</v>
      </c>
      <c r="L2046" t="str">
        <f t="shared" si="68"/>
        <v>PácoraCaldasC.Institucional40</v>
      </c>
      <c r="M2046" t="str">
        <f t="shared" si="69"/>
        <v>PácoraCaldasC.Institucional</v>
      </c>
      <c r="N2046" t="s">
        <v>3593</v>
      </c>
    </row>
    <row r="2047" spans="1:14" x14ac:dyDescent="0.25">
      <c r="A2047">
        <v>17513</v>
      </c>
      <c r="B2047" t="s">
        <v>1916</v>
      </c>
      <c r="C2047" t="s">
        <v>219</v>
      </c>
      <c r="E2047">
        <v>24</v>
      </c>
      <c r="F2047" t="s">
        <v>8337</v>
      </c>
      <c r="G2047" t="s">
        <v>188</v>
      </c>
      <c r="H2047" t="str">
        <f>INDEX(referencias!$Q$1:$Q$34,MATCH('Registro de Frecuencias TV'!G2047,referencias!$R$1:$R$34,0),1)</f>
        <v>Señal Colombia</v>
      </c>
      <c r="I2047" t="s">
        <v>330</v>
      </c>
      <c r="J2047" t="s">
        <v>8338</v>
      </c>
      <c r="K2047">
        <v>46</v>
      </c>
      <c r="L2047" t="str">
        <f t="shared" si="68"/>
        <v>PácoraCaldasSeñal Colombia46</v>
      </c>
      <c r="M2047" t="str">
        <f t="shared" si="69"/>
        <v>PácoraCaldasSeñal Colombia</v>
      </c>
      <c r="N2047" t="s">
        <v>3594</v>
      </c>
    </row>
    <row r="2048" spans="1:14" x14ac:dyDescent="0.25">
      <c r="A2048">
        <v>17513</v>
      </c>
      <c r="B2048" t="s">
        <v>1916</v>
      </c>
      <c r="C2048" t="s">
        <v>219</v>
      </c>
      <c r="E2048">
        <v>22</v>
      </c>
      <c r="F2048" t="s">
        <v>8339</v>
      </c>
      <c r="G2048" t="s">
        <v>598</v>
      </c>
      <c r="H2048" t="str">
        <f>INDEX(referencias!$Q$1:$Q$34,MATCH('Registro de Frecuencias TV'!G2048,referencias!$R$1:$R$34,0),1)</f>
        <v>Telecafé</v>
      </c>
      <c r="I2048" t="s">
        <v>8451</v>
      </c>
      <c r="J2048" t="s">
        <v>8338</v>
      </c>
      <c r="K2048">
        <v>22</v>
      </c>
      <c r="L2048" t="str">
        <f t="shared" si="68"/>
        <v>PácoraCaldasTelecafé22</v>
      </c>
      <c r="M2048" t="str">
        <f t="shared" si="69"/>
        <v>PácoraCaldasTelecafé</v>
      </c>
      <c r="N2048" t="s">
        <v>3595</v>
      </c>
    </row>
    <row r="2049" spans="1:14" x14ac:dyDescent="0.25">
      <c r="A2049">
        <v>17513</v>
      </c>
      <c r="B2049" t="s">
        <v>1916</v>
      </c>
      <c r="C2049" t="s">
        <v>219</v>
      </c>
      <c r="E2049">
        <v>9</v>
      </c>
      <c r="F2049" t="s">
        <v>8341</v>
      </c>
      <c r="G2049" t="s">
        <v>750</v>
      </c>
      <c r="H2049" t="str">
        <f>INDEX(referencias!$Q$1:$Q$34,MATCH('Registro de Frecuencias TV'!G2049,referencias!$R$1:$R$34,0),1)</f>
        <v>RCN TV S.A.</v>
      </c>
      <c r="I2049" t="s">
        <v>330</v>
      </c>
      <c r="J2049" t="s">
        <v>8338</v>
      </c>
      <c r="K2049">
        <v>9</v>
      </c>
      <c r="L2049" t="str">
        <f t="shared" si="68"/>
        <v>PácoraCaldasRCN TV S.A.9</v>
      </c>
      <c r="M2049" t="str">
        <f t="shared" si="69"/>
        <v>PácoraCaldasRCN TV S.A.</v>
      </c>
      <c r="N2049" t="s">
        <v>3596</v>
      </c>
    </row>
    <row r="2050" spans="1:14" x14ac:dyDescent="0.25">
      <c r="A2050">
        <v>17513</v>
      </c>
      <c r="B2050" t="s">
        <v>1916</v>
      </c>
      <c r="C2050" t="s">
        <v>219</v>
      </c>
      <c r="E2050">
        <v>7</v>
      </c>
      <c r="F2050" t="s">
        <v>8341</v>
      </c>
      <c r="G2050" t="s">
        <v>723</v>
      </c>
      <c r="H2050" t="str">
        <f>INDEX(referencias!$Q$1:$Q$34,MATCH('Registro de Frecuencias TV'!G2050,referencias!$R$1:$R$34,0),1)</f>
        <v>Caracol TV S.A.</v>
      </c>
      <c r="I2050" t="s">
        <v>330</v>
      </c>
      <c r="J2050" t="s">
        <v>8338</v>
      </c>
      <c r="K2050">
        <v>7</v>
      </c>
      <c r="L2050" t="str">
        <f t="shared" si="68"/>
        <v>PácoraCaldasCaracol TV S.A.7</v>
      </c>
      <c r="M2050" t="str">
        <f t="shared" si="69"/>
        <v>PácoraCaldasCaracol TV S.A.</v>
      </c>
      <c r="N2050" t="s">
        <v>3597</v>
      </c>
    </row>
    <row r="2051" spans="1:14" x14ac:dyDescent="0.25">
      <c r="A2051">
        <v>17524</v>
      </c>
      <c r="B2051" t="s">
        <v>1936</v>
      </c>
      <c r="C2051" t="s">
        <v>219</v>
      </c>
      <c r="E2051">
        <v>12</v>
      </c>
      <c r="F2051" t="s">
        <v>8337</v>
      </c>
      <c r="G2051" t="s">
        <v>420</v>
      </c>
      <c r="H2051" t="str">
        <f>INDEX(referencias!$Q$1:$Q$34,MATCH('Registro de Frecuencias TV'!G2051,referencias!$R$1:$R$34,0),1)</f>
        <v>Canal Uno</v>
      </c>
      <c r="I2051" t="s">
        <v>8456</v>
      </c>
      <c r="J2051" t="s">
        <v>8338</v>
      </c>
      <c r="K2051">
        <v>12</v>
      </c>
      <c r="L2051" t="str">
        <f t="shared" ref="L2051:L2114" si="70">_xlfn.CONCAT(TRIM(B2051),TRIM(C2051),TRIM(H2051),TRIM(K2051))</f>
        <v>PalestinaCaldasCanal Uno12</v>
      </c>
      <c r="M2051" t="str">
        <f t="shared" ref="M2051:M2114" si="71">_xlfn.CONCAT(TRIM(B2051),TRIM(C2051),TRIM(H2051))</f>
        <v>PalestinaCaldasCanal Uno</v>
      </c>
      <c r="N2051" t="s">
        <v>3598</v>
      </c>
    </row>
    <row r="2052" spans="1:14" x14ac:dyDescent="0.25">
      <c r="A2052">
        <v>17524</v>
      </c>
      <c r="B2052" t="s">
        <v>1936</v>
      </c>
      <c r="C2052" t="s">
        <v>219</v>
      </c>
      <c r="E2052">
        <v>10</v>
      </c>
      <c r="F2052" t="s">
        <v>8337</v>
      </c>
      <c r="G2052" t="s">
        <v>703</v>
      </c>
      <c r="H2052" t="str">
        <f>INDEX(referencias!$Q$1:$Q$34,MATCH('Registro de Frecuencias TV'!G2052,referencias!$R$1:$R$34,0),1)</f>
        <v>C.Institucional</v>
      </c>
      <c r="I2052" t="s">
        <v>8456</v>
      </c>
      <c r="J2052" t="s">
        <v>8338</v>
      </c>
      <c r="K2052">
        <v>10</v>
      </c>
      <c r="L2052" t="str">
        <f t="shared" si="70"/>
        <v>PalestinaCaldasC.Institucional10</v>
      </c>
      <c r="M2052" t="str">
        <f t="shared" si="71"/>
        <v>PalestinaCaldasC.Institucional</v>
      </c>
      <c r="N2052" t="s">
        <v>3599</v>
      </c>
    </row>
    <row r="2053" spans="1:14" x14ac:dyDescent="0.25">
      <c r="A2053">
        <v>17524</v>
      </c>
      <c r="B2053" t="s">
        <v>1936</v>
      </c>
      <c r="C2053" t="s">
        <v>219</v>
      </c>
      <c r="E2053">
        <v>24</v>
      </c>
      <c r="F2053" t="s">
        <v>8337</v>
      </c>
      <c r="G2053" t="s">
        <v>188</v>
      </c>
      <c r="H2053" t="str">
        <f>INDEX(referencias!$Q$1:$Q$34,MATCH('Registro de Frecuencias TV'!G2053,referencias!$R$1:$R$34,0),1)</f>
        <v>Señal Colombia</v>
      </c>
      <c r="I2053" t="s">
        <v>8456</v>
      </c>
      <c r="J2053" t="s">
        <v>8338</v>
      </c>
      <c r="K2053">
        <v>24</v>
      </c>
      <c r="L2053" t="str">
        <f t="shared" si="70"/>
        <v>PalestinaCaldasSeñal Colombia24</v>
      </c>
      <c r="M2053" t="str">
        <f t="shared" si="71"/>
        <v>PalestinaCaldasSeñal Colombia</v>
      </c>
      <c r="N2053" t="s">
        <v>3600</v>
      </c>
    </row>
    <row r="2054" spans="1:14" x14ac:dyDescent="0.25">
      <c r="A2054">
        <v>17524</v>
      </c>
      <c r="B2054" t="s">
        <v>1936</v>
      </c>
      <c r="C2054" t="s">
        <v>219</v>
      </c>
      <c r="E2054">
        <v>6</v>
      </c>
      <c r="F2054" t="s">
        <v>8339</v>
      </c>
      <c r="G2054" t="s">
        <v>598</v>
      </c>
      <c r="H2054" t="str">
        <f>INDEX(referencias!$Q$1:$Q$34,MATCH('Registro de Frecuencias TV'!G2054,referencias!$R$1:$R$34,0),1)</f>
        <v>Telecafé</v>
      </c>
      <c r="I2054" t="s">
        <v>8446</v>
      </c>
      <c r="J2054" t="s">
        <v>8338</v>
      </c>
      <c r="K2054">
        <v>6</v>
      </c>
      <c r="L2054" t="str">
        <f t="shared" si="70"/>
        <v>PalestinaCaldasTelecafé6</v>
      </c>
      <c r="M2054" t="str">
        <f t="shared" si="71"/>
        <v>PalestinaCaldasTelecafé</v>
      </c>
      <c r="N2054" t="s">
        <v>3601</v>
      </c>
    </row>
    <row r="2055" spans="1:14" x14ac:dyDescent="0.25">
      <c r="A2055">
        <v>17524</v>
      </c>
      <c r="B2055" t="s">
        <v>1936</v>
      </c>
      <c r="C2055" t="s">
        <v>219</v>
      </c>
      <c r="D2055">
        <v>1</v>
      </c>
      <c r="E2055">
        <v>30</v>
      </c>
      <c r="F2055" t="s">
        <v>8341</v>
      </c>
      <c r="G2055" t="s">
        <v>750</v>
      </c>
      <c r="H2055" t="str">
        <f>INDEX(referencias!$Q$1:$Q$34,MATCH('Registro de Frecuencias TV'!G2055,referencias!$R$1:$R$34,0),1)</f>
        <v>RCN TV S.A.</v>
      </c>
      <c r="I2055" t="s">
        <v>526</v>
      </c>
      <c r="J2055" t="s">
        <v>8338</v>
      </c>
      <c r="K2055">
        <v>30</v>
      </c>
      <c r="L2055" t="str">
        <f t="shared" si="70"/>
        <v>PalestinaCaldasRCN TV S.A.30</v>
      </c>
      <c r="M2055" t="str">
        <f t="shared" si="71"/>
        <v>PalestinaCaldasRCN TV S.A.</v>
      </c>
      <c r="N2055" t="s">
        <v>3602</v>
      </c>
    </row>
    <row r="2056" spans="1:14" x14ac:dyDescent="0.25">
      <c r="A2056">
        <v>17524</v>
      </c>
      <c r="B2056" t="s">
        <v>1936</v>
      </c>
      <c r="C2056" t="s">
        <v>219</v>
      </c>
      <c r="D2056">
        <v>2</v>
      </c>
      <c r="E2056">
        <v>33</v>
      </c>
      <c r="F2056" t="s">
        <v>8341</v>
      </c>
      <c r="G2056" t="s">
        <v>750</v>
      </c>
      <c r="H2056" t="str">
        <f>INDEX(referencias!$Q$1:$Q$34,MATCH('Registro de Frecuencias TV'!G2056,referencias!$R$1:$R$34,0),1)</f>
        <v>RCN TV S.A.</v>
      </c>
      <c r="I2056" t="s">
        <v>8449</v>
      </c>
      <c r="J2056" t="s">
        <v>8338</v>
      </c>
      <c r="K2056">
        <v>33</v>
      </c>
      <c r="L2056" t="str">
        <f t="shared" si="70"/>
        <v>PalestinaCaldasRCN TV S.A.33</v>
      </c>
      <c r="M2056" t="str">
        <f t="shared" si="71"/>
        <v>PalestinaCaldasRCN TV S.A.</v>
      </c>
      <c r="N2056" t="s">
        <v>3602</v>
      </c>
    </row>
    <row r="2057" spans="1:14" x14ac:dyDescent="0.25">
      <c r="A2057">
        <v>17524</v>
      </c>
      <c r="B2057" t="s">
        <v>1936</v>
      </c>
      <c r="C2057" t="s">
        <v>219</v>
      </c>
      <c r="D2057">
        <v>1</v>
      </c>
      <c r="E2057">
        <v>36</v>
      </c>
      <c r="F2057" t="s">
        <v>8341</v>
      </c>
      <c r="G2057" t="s">
        <v>723</v>
      </c>
      <c r="H2057" t="str">
        <f>INDEX(referencias!$Q$1:$Q$34,MATCH('Registro de Frecuencias TV'!G2057,referencias!$R$1:$R$34,0),1)</f>
        <v>Caracol TV S.A.</v>
      </c>
      <c r="I2057" t="s">
        <v>526</v>
      </c>
      <c r="J2057" t="s">
        <v>8338</v>
      </c>
      <c r="K2057">
        <v>36</v>
      </c>
      <c r="L2057" t="str">
        <f t="shared" si="70"/>
        <v>PalestinaCaldasCaracol TV S.A.36</v>
      </c>
      <c r="M2057" t="str">
        <f t="shared" si="71"/>
        <v>PalestinaCaldasCaracol TV S.A.</v>
      </c>
      <c r="N2057" t="s">
        <v>3603</v>
      </c>
    </row>
    <row r="2058" spans="1:14" x14ac:dyDescent="0.25">
      <c r="A2058">
        <v>17524</v>
      </c>
      <c r="B2058" t="s">
        <v>1936</v>
      </c>
      <c r="C2058" t="s">
        <v>219</v>
      </c>
      <c r="D2058">
        <v>2</v>
      </c>
      <c r="E2058">
        <v>27</v>
      </c>
      <c r="F2058" t="s">
        <v>8341</v>
      </c>
      <c r="G2058" t="s">
        <v>723</v>
      </c>
      <c r="H2058" t="str">
        <f>INDEX(referencias!$Q$1:$Q$34,MATCH('Registro de Frecuencias TV'!G2058,referencias!$R$1:$R$34,0),1)</f>
        <v>Caracol TV S.A.</v>
      </c>
      <c r="I2058" t="s">
        <v>8449</v>
      </c>
      <c r="J2058" t="s">
        <v>8338</v>
      </c>
      <c r="K2058">
        <v>27</v>
      </c>
      <c r="L2058" t="str">
        <f t="shared" si="70"/>
        <v>PalestinaCaldasCaracol TV S.A.27</v>
      </c>
      <c r="M2058" t="str">
        <f t="shared" si="71"/>
        <v>PalestinaCaldasCaracol TV S.A.</v>
      </c>
      <c r="N2058" t="s">
        <v>3603</v>
      </c>
    </row>
    <row r="2059" spans="1:14" x14ac:dyDescent="0.25">
      <c r="A2059">
        <v>17541</v>
      </c>
      <c r="B2059" t="s">
        <v>559</v>
      </c>
      <c r="C2059" t="s">
        <v>219</v>
      </c>
      <c r="E2059">
        <v>7</v>
      </c>
      <c r="F2059" t="s">
        <v>8337</v>
      </c>
      <c r="G2059" t="s">
        <v>420</v>
      </c>
      <c r="H2059" t="str">
        <f>INDEX(referencias!$Q$1:$Q$34,MATCH('Registro de Frecuencias TV'!G2059,referencias!$R$1:$R$34,0),1)</f>
        <v>Canal Uno</v>
      </c>
      <c r="I2059" t="s">
        <v>313</v>
      </c>
      <c r="J2059" t="s">
        <v>8338</v>
      </c>
      <c r="K2059">
        <v>34</v>
      </c>
      <c r="L2059" t="str">
        <f t="shared" si="70"/>
        <v>PensilvaniaCaldasCanal Uno34</v>
      </c>
      <c r="M2059" t="str">
        <f t="shared" si="71"/>
        <v>PensilvaniaCaldasCanal Uno</v>
      </c>
      <c r="N2059" t="s">
        <v>3604</v>
      </c>
    </row>
    <row r="2060" spans="1:14" x14ac:dyDescent="0.25">
      <c r="A2060">
        <v>17541</v>
      </c>
      <c r="B2060" t="s">
        <v>559</v>
      </c>
      <c r="C2060" t="s">
        <v>219</v>
      </c>
      <c r="E2060">
        <v>9</v>
      </c>
      <c r="F2060" t="s">
        <v>8337</v>
      </c>
      <c r="G2060" t="s">
        <v>703</v>
      </c>
      <c r="H2060" t="str">
        <f>INDEX(referencias!$Q$1:$Q$34,MATCH('Registro de Frecuencias TV'!G2060,referencias!$R$1:$R$34,0),1)</f>
        <v>C.Institucional</v>
      </c>
      <c r="I2060" t="s">
        <v>313</v>
      </c>
      <c r="J2060" t="s">
        <v>8338</v>
      </c>
      <c r="K2060">
        <v>40</v>
      </c>
      <c r="L2060" t="str">
        <f t="shared" si="70"/>
        <v>PensilvaniaCaldasC.Institucional40</v>
      </c>
      <c r="M2060" t="str">
        <f t="shared" si="71"/>
        <v>PensilvaniaCaldasC.Institucional</v>
      </c>
      <c r="N2060" t="s">
        <v>3605</v>
      </c>
    </row>
    <row r="2061" spans="1:14" x14ac:dyDescent="0.25">
      <c r="A2061">
        <v>17541</v>
      </c>
      <c r="B2061" t="s">
        <v>559</v>
      </c>
      <c r="C2061" t="s">
        <v>219</v>
      </c>
      <c r="E2061">
        <v>11</v>
      </c>
      <c r="F2061" t="s">
        <v>8337</v>
      </c>
      <c r="G2061" t="s">
        <v>188</v>
      </c>
      <c r="H2061" t="str">
        <f>INDEX(referencias!$Q$1:$Q$34,MATCH('Registro de Frecuencias TV'!G2061,referencias!$R$1:$R$34,0),1)</f>
        <v>Señal Colombia</v>
      </c>
      <c r="I2061" t="s">
        <v>313</v>
      </c>
      <c r="J2061" t="s">
        <v>8338</v>
      </c>
      <c r="K2061">
        <v>46</v>
      </c>
      <c r="L2061" t="str">
        <f t="shared" si="70"/>
        <v>PensilvaniaCaldasSeñal Colombia46</v>
      </c>
      <c r="M2061" t="str">
        <f t="shared" si="71"/>
        <v>PensilvaniaCaldasSeñal Colombia</v>
      </c>
      <c r="N2061" t="s">
        <v>3606</v>
      </c>
    </row>
    <row r="2062" spans="1:14" x14ac:dyDescent="0.25">
      <c r="A2062">
        <v>17541</v>
      </c>
      <c r="B2062" t="s">
        <v>559</v>
      </c>
      <c r="C2062" t="s">
        <v>219</v>
      </c>
      <c r="E2062">
        <v>22</v>
      </c>
      <c r="F2062" t="s">
        <v>8339</v>
      </c>
      <c r="G2062" t="s">
        <v>598</v>
      </c>
      <c r="H2062" t="str">
        <f>INDEX(referencias!$Q$1:$Q$34,MATCH('Registro de Frecuencias TV'!G2062,referencias!$R$1:$R$34,0),1)</f>
        <v>Telecafé</v>
      </c>
      <c r="I2062" t="s">
        <v>8457</v>
      </c>
      <c r="J2062" t="s">
        <v>8338</v>
      </c>
      <c r="K2062">
        <v>22</v>
      </c>
      <c r="L2062" t="str">
        <f t="shared" si="70"/>
        <v>PensilvaniaCaldasTelecafé22</v>
      </c>
      <c r="M2062" t="str">
        <f t="shared" si="71"/>
        <v>PensilvaniaCaldasTelecafé</v>
      </c>
      <c r="N2062" t="s">
        <v>3607</v>
      </c>
    </row>
    <row r="2063" spans="1:14" x14ac:dyDescent="0.25">
      <c r="A2063">
        <v>17541</v>
      </c>
      <c r="B2063" t="s">
        <v>559</v>
      </c>
      <c r="C2063" t="s">
        <v>219</v>
      </c>
      <c r="E2063">
        <v>4</v>
      </c>
      <c r="F2063" t="s">
        <v>8341</v>
      </c>
      <c r="G2063" t="s">
        <v>750</v>
      </c>
      <c r="H2063" t="str">
        <f>INDEX(referencias!$Q$1:$Q$34,MATCH('Registro de Frecuencias TV'!G2063,referencias!$R$1:$R$34,0),1)</f>
        <v>RCN TV S.A.</v>
      </c>
      <c r="I2063" t="s">
        <v>313</v>
      </c>
      <c r="J2063" t="s">
        <v>8338</v>
      </c>
      <c r="K2063">
        <v>4</v>
      </c>
      <c r="L2063" t="str">
        <f t="shared" si="70"/>
        <v>PensilvaniaCaldasRCN TV S.A.4</v>
      </c>
      <c r="M2063" t="str">
        <f t="shared" si="71"/>
        <v>PensilvaniaCaldasRCN TV S.A.</v>
      </c>
      <c r="N2063" t="s">
        <v>3608</v>
      </c>
    </row>
    <row r="2064" spans="1:14" x14ac:dyDescent="0.25">
      <c r="A2064">
        <v>17541</v>
      </c>
      <c r="B2064" t="s">
        <v>559</v>
      </c>
      <c r="C2064" t="s">
        <v>219</v>
      </c>
      <c r="E2064">
        <v>5</v>
      </c>
      <c r="F2064" t="s">
        <v>8341</v>
      </c>
      <c r="G2064" t="s">
        <v>723</v>
      </c>
      <c r="H2064" t="str">
        <f>INDEX(referencias!$Q$1:$Q$34,MATCH('Registro de Frecuencias TV'!G2064,referencias!$R$1:$R$34,0),1)</f>
        <v>Caracol TV S.A.</v>
      </c>
      <c r="I2064" t="s">
        <v>313</v>
      </c>
      <c r="J2064" t="s">
        <v>8338</v>
      </c>
      <c r="K2064">
        <v>5</v>
      </c>
      <c r="L2064" t="str">
        <f t="shared" si="70"/>
        <v>PensilvaniaCaldasCaracol TV S.A.5</v>
      </c>
      <c r="M2064" t="str">
        <f t="shared" si="71"/>
        <v>PensilvaniaCaldasCaracol TV S.A.</v>
      </c>
      <c r="N2064" t="s">
        <v>3609</v>
      </c>
    </row>
    <row r="2065" spans="1:14" x14ac:dyDescent="0.25">
      <c r="A2065">
        <v>17614</v>
      </c>
      <c r="B2065" t="s">
        <v>2152</v>
      </c>
      <c r="C2065" t="s">
        <v>219</v>
      </c>
      <c r="E2065">
        <v>12</v>
      </c>
      <c r="F2065" t="s">
        <v>8337</v>
      </c>
      <c r="G2065" t="s">
        <v>420</v>
      </c>
      <c r="H2065" t="str">
        <f>INDEX(referencias!$Q$1:$Q$34,MATCH('Registro de Frecuencias TV'!G2065,referencias!$R$1:$R$34,0),1)</f>
        <v>Canal Uno</v>
      </c>
      <c r="I2065" t="s">
        <v>263</v>
      </c>
      <c r="J2065" t="s">
        <v>8338</v>
      </c>
      <c r="K2065">
        <v>12</v>
      </c>
      <c r="L2065" t="str">
        <f t="shared" si="70"/>
        <v>RiosucioCaldasCanal Uno12</v>
      </c>
      <c r="M2065" t="str">
        <f t="shared" si="71"/>
        <v>RiosucioCaldasCanal Uno</v>
      </c>
      <c r="N2065" t="s">
        <v>3610</v>
      </c>
    </row>
    <row r="2066" spans="1:14" x14ac:dyDescent="0.25">
      <c r="A2066">
        <v>17614</v>
      </c>
      <c r="B2066" t="s">
        <v>2152</v>
      </c>
      <c r="C2066" t="s">
        <v>219</v>
      </c>
      <c r="E2066">
        <v>10</v>
      </c>
      <c r="F2066" t="s">
        <v>8337</v>
      </c>
      <c r="G2066" t="s">
        <v>703</v>
      </c>
      <c r="H2066" t="str">
        <f>INDEX(referencias!$Q$1:$Q$34,MATCH('Registro de Frecuencias TV'!G2066,referencias!$R$1:$R$34,0),1)</f>
        <v>C.Institucional</v>
      </c>
      <c r="I2066" t="s">
        <v>263</v>
      </c>
      <c r="J2066" t="s">
        <v>8338</v>
      </c>
      <c r="K2066">
        <v>10</v>
      </c>
      <c r="L2066" t="str">
        <f t="shared" si="70"/>
        <v>RiosucioCaldasC.Institucional10</v>
      </c>
      <c r="M2066" t="str">
        <f t="shared" si="71"/>
        <v>RiosucioCaldasC.Institucional</v>
      </c>
      <c r="N2066" t="s">
        <v>3611</v>
      </c>
    </row>
    <row r="2067" spans="1:14" x14ac:dyDescent="0.25">
      <c r="A2067">
        <v>17614</v>
      </c>
      <c r="B2067" t="s">
        <v>2152</v>
      </c>
      <c r="C2067" t="s">
        <v>219</v>
      </c>
      <c r="E2067">
        <v>21</v>
      </c>
      <c r="F2067" t="s">
        <v>8337</v>
      </c>
      <c r="G2067" t="s">
        <v>188</v>
      </c>
      <c r="H2067" t="str">
        <f>INDEX(referencias!$Q$1:$Q$34,MATCH('Registro de Frecuencias TV'!G2067,referencias!$R$1:$R$34,0),1)</f>
        <v>Señal Colombia</v>
      </c>
      <c r="I2067" t="s">
        <v>263</v>
      </c>
      <c r="J2067" t="s">
        <v>8338</v>
      </c>
      <c r="K2067">
        <v>21</v>
      </c>
      <c r="L2067" t="str">
        <f t="shared" si="70"/>
        <v>RiosucioCaldasSeñal Colombia21</v>
      </c>
      <c r="M2067" t="str">
        <f t="shared" si="71"/>
        <v>RiosucioCaldasSeñal Colombia</v>
      </c>
      <c r="N2067" t="s">
        <v>3612</v>
      </c>
    </row>
    <row r="2068" spans="1:14" x14ac:dyDescent="0.25">
      <c r="A2068">
        <v>17614</v>
      </c>
      <c r="B2068" t="s">
        <v>2152</v>
      </c>
      <c r="C2068" t="s">
        <v>219</v>
      </c>
      <c r="E2068">
        <v>6</v>
      </c>
      <c r="F2068" t="s">
        <v>8339</v>
      </c>
      <c r="G2068" t="s">
        <v>598</v>
      </c>
      <c r="H2068" t="str">
        <f>INDEX(referencias!$Q$1:$Q$34,MATCH('Registro de Frecuencias TV'!G2068,referencias!$R$1:$R$34,0),1)</f>
        <v>Telecafé</v>
      </c>
      <c r="I2068" t="s">
        <v>8446</v>
      </c>
      <c r="J2068" t="s">
        <v>8338</v>
      </c>
      <c r="K2068">
        <v>6</v>
      </c>
      <c r="L2068" t="str">
        <f t="shared" si="70"/>
        <v>RiosucioCaldasTelecafé6</v>
      </c>
      <c r="M2068" t="str">
        <f t="shared" si="71"/>
        <v>RiosucioCaldasTelecafé</v>
      </c>
      <c r="N2068" t="s">
        <v>3613</v>
      </c>
    </row>
    <row r="2069" spans="1:14" x14ac:dyDescent="0.25">
      <c r="A2069">
        <v>17614</v>
      </c>
      <c r="B2069" t="s">
        <v>2152</v>
      </c>
      <c r="C2069" t="s">
        <v>219</v>
      </c>
      <c r="E2069">
        <v>30</v>
      </c>
      <c r="F2069" t="s">
        <v>8341</v>
      </c>
      <c r="G2069" t="s">
        <v>750</v>
      </c>
      <c r="H2069" t="str">
        <f>INDEX(referencias!$Q$1:$Q$34,MATCH('Registro de Frecuencias TV'!G2069,referencias!$R$1:$R$34,0),1)</f>
        <v>RCN TV S.A.</v>
      </c>
      <c r="I2069" t="s">
        <v>526</v>
      </c>
      <c r="J2069" t="s">
        <v>8338</v>
      </c>
      <c r="K2069">
        <v>30</v>
      </c>
      <c r="L2069" t="str">
        <f t="shared" si="70"/>
        <v>RiosucioCaldasRCN TV S.A.30</v>
      </c>
      <c r="M2069" t="str">
        <f t="shared" si="71"/>
        <v>RiosucioCaldasRCN TV S.A.</v>
      </c>
      <c r="N2069" t="s">
        <v>3614</v>
      </c>
    </row>
    <row r="2070" spans="1:14" x14ac:dyDescent="0.25">
      <c r="A2070">
        <v>17614</v>
      </c>
      <c r="B2070" t="s">
        <v>2152</v>
      </c>
      <c r="C2070" t="s">
        <v>219</v>
      </c>
      <c r="E2070">
        <v>36</v>
      </c>
      <c r="F2070" t="s">
        <v>8341</v>
      </c>
      <c r="G2070" t="s">
        <v>723</v>
      </c>
      <c r="H2070" t="str">
        <f>INDEX(referencias!$Q$1:$Q$34,MATCH('Registro de Frecuencias TV'!G2070,referencias!$R$1:$R$34,0),1)</f>
        <v>Caracol TV S.A.</v>
      </c>
      <c r="I2070" t="s">
        <v>526</v>
      </c>
      <c r="J2070" t="s">
        <v>8338</v>
      </c>
      <c r="K2070">
        <v>36</v>
      </c>
      <c r="L2070" t="str">
        <f t="shared" si="70"/>
        <v>RiosucioCaldasCaracol TV S.A.36</v>
      </c>
      <c r="M2070" t="str">
        <f t="shared" si="71"/>
        <v>RiosucioCaldasCaracol TV S.A.</v>
      </c>
      <c r="N2070" t="s">
        <v>3615</v>
      </c>
    </row>
    <row r="2071" spans="1:14" x14ac:dyDescent="0.25">
      <c r="A2071">
        <v>17616</v>
      </c>
      <c r="B2071" t="s">
        <v>780</v>
      </c>
      <c r="C2071" t="s">
        <v>219</v>
      </c>
      <c r="E2071">
        <v>12</v>
      </c>
      <c r="F2071" t="s">
        <v>8337</v>
      </c>
      <c r="G2071" t="s">
        <v>420</v>
      </c>
      <c r="H2071" t="str">
        <f>INDEX(referencias!$Q$1:$Q$34,MATCH('Registro de Frecuencias TV'!G2071,referencias!$R$1:$R$34,0),1)</f>
        <v>Canal Uno</v>
      </c>
      <c r="I2071" t="s">
        <v>263</v>
      </c>
      <c r="J2071" t="s">
        <v>8338</v>
      </c>
      <c r="K2071">
        <v>12</v>
      </c>
      <c r="L2071" t="str">
        <f t="shared" si="70"/>
        <v>RisaraldaCaldasCanal Uno12</v>
      </c>
      <c r="M2071" t="str">
        <f t="shared" si="71"/>
        <v>RisaraldaCaldasCanal Uno</v>
      </c>
      <c r="N2071" t="s">
        <v>3616</v>
      </c>
    </row>
    <row r="2072" spans="1:14" x14ac:dyDescent="0.25">
      <c r="A2072">
        <v>17616</v>
      </c>
      <c r="B2072" t="s">
        <v>780</v>
      </c>
      <c r="C2072" t="s">
        <v>219</v>
      </c>
      <c r="E2072">
        <v>10</v>
      </c>
      <c r="F2072" t="s">
        <v>8337</v>
      </c>
      <c r="G2072" t="s">
        <v>703</v>
      </c>
      <c r="H2072" t="str">
        <f>INDEX(referencias!$Q$1:$Q$34,MATCH('Registro de Frecuencias TV'!G2072,referencias!$R$1:$R$34,0),1)</f>
        <v>C.Institucional</v>
      </c>
      <c r="I2072" t="s">
        <v>263</v>
      </c>
      <c r="J2072" t="s">
        <v>8338</v>
      </c>
      <c r="K2072">
        <v>10</v>
      </c>
      <c r="L2072" t="str">
        <f t="shared" si="70"/>
        <v>RisaraldaCaldasC.Institucional10</v>
      </c>
      <c r="M2072" t="str">
        <f t="shared" si="71"/>
        <v>RisaraldaCaldasC.Institucional</v>
      </c>
      <c r="N2072" t="s">
        <v>3617</v>
      </c>
    </row>
    <row r="2073" spans="1:14" x14ac:dyDescent="0.25">
      <c r="A2073">
        <v>17616</v>
      </c>
      <c r="B2073" t="s">
        <v>780</v>
      </c>
      <c r="C2073" t="s">
        <v>219</v>
      </c>
      <c r="E2073">
        <v>21</v>
      </c>
      <c r="F2073" t="s">
        <v>8337</v>
      </c>
      <c r="G2073" t="s">
        <v>188</v>
      </c>
      <c r="H2073" t="str">
        <f>INDEX(referencias!$Q$1:$Q$34,MATCH('Registro de Frecuencias TV'!G2073,referencias!$R$1:$R$34,0),1)</f>
        <v>Señal Colombia</v>
      </c>
      <c r="I2073" t="s">
        <v>263</v>
      </c>
      <c r="J2073" t="s">
        <v>8338</v>
      </c>
      <c r="K2073">
        <v>21</v>
      </c>
      <c r="L2073" t="str">
        <f t="shared" si="70"/>
        <v>RisaraldaCaldasSeñal Colombia21</v>
      </c>
      <c r="M2073" t="str">
        <f t="shared" si="71"/>
        <v>RisaraldaCaldasSeñal Colombia</v>
      </c>
      <c r="N2073" t="s">
        <v>3618</v>
      </c>
    </row>
    <row r="2074" spans="1:14" x14ac:dyDescent="0.25">
      <c r="A2074">
        <v>17616</v>
      </c>
      <c r="B2074" t="s">
        <v>780</v>
      </c>
      <c r="C2074" t="s">
        <v>219</v>
      </c>
      <c r="E2074">
        <v>6</v>
      </c>
      <c r="F2074" t="s">
        <v>8339</v>
      </c>
      <c r="G2074" t="s">
        <v>598</v>
      </c>
      <c r="H2074" t="str">
        <f>INDEX(referencias!$Q$1:$Q$34,MATCH('Registro de Frecuencias TV'!G2074,referencias!$R$1:$R$34,0),1)</f>
        <v>Telecafé</v>
      </c>
      <c r="I2074" t="s">
        <v>8446</v>
      </c>
      <c r="J2074" t="s">
        <v>8338</v>
      </c>
      <c r="K2074">
        <v>6</v>
      </c>
      <c r="L2074" t="str">
        <f t="shared" si="70"/>
        <v>RisaraldaCaldasTelecafé6</v>
      </c>
      <c r="M2074" t="str">
        <f t="shared" si="71"/>
        <v>RisaraldaCaldasTelecafé</v>
      </c>
      <c r="N2074" t="s">
        <v>3619</v>
      </c>
    </row>
    <row r="2075" spans="1:14" x14ac:dyDescent="0.25">
      <c r="A2075">
        <v>17616</v>
      </c>
      <c r="B2075" t="s">
        <v>780</v>
      </c>
      <c r="C2075" t="s">
        <v>219</v>
      </c>
      <c r="D2075">
        <v>1</v>
      </c>
      <c r="E2075">
        <v>30</v>
      </c>
      <c r="F2075" t="s">
        <v>8341</v>
      </c>
      <c r="G2075" t="s">
        <v>750</v>
      </c>
      <c r="H2075" t="str">
        <f>INDEX(referencias!$Q$1:$Q$34,MATCH('Registro de Frecuencias TV'!G2075,referencias!$R$1:$R$34,0),1)</f>
        <v>RCN TV S.A.</v>
      </c>
      <c r="I2075" t="s">
        <v>526</v>
      </c>
      <c r="J2075" t="s">
        <v>8338</v>
      </c>
      <c r="K2075">
        <v>30</v>
      </c>
      <c r="L2075" t="str">
        <f t="shared" si="70"/>
        <v>RisaraldaCaldasRCN TV S.A.30</v>
      </c>
      <c r="M2075" t="str">
        <f t="shared" si="71"/>
        <v>RisaraldaCaldasRCN TV S.A.</v>
      </c>
      <c r="N2075" t="s">
        <v>3620</v>
      </c>
    </row>
    <row r="2076" spans="1:14" x14ac:dyDescent="0.25">
      <c r="A2076">
        <v>17616</v>
      </c>
      <c r="B2076" t="s">
        <v>780</v>
      </c>
      <c r="C2076" t="s">
        <v>219</v>
      </c>
      <c r="D2076">
        <v>2</v>
      </c>
      <c r="E2076">
        <v>33</v>
      </c>
      <c r="F2076" t="s">
        <v>8341</v>
      </c>
      <c r="G2076" t="s">
        <v>750</v>
      </c>
      <c r="H2076" t="str">
        <f>INDEX(referencias!$Q$1:$Q$34,MATCH('Registro de Frecuencias TV'!G2076,referencias!$R$1:$R$34,0),1)</f>
        <v>RCN TV S.A.</v>
      </c>
      <c r="I2076" t="s">
        <v>8449</v>
      </c>
      <c r="J2076" t="s">
        <v>8338</v>
      </c>
      <c r="K2076">
        <v>33</v>
      </c>
      <c r="L2076" t="str">
        <f t="shared" si="70"/>
        <v>RisaraldaCaldasRCN TV S.A.33</v>
      </c>
      <c r="M2076" t="str">
        <f t="shared" si="71"/>
        <v>RisaraldaCaldasRCN TV S.A.</v>
      </c>
      <c r="N2076" t="s">
        <v>3620</v>
      </c>
    </row>
    <row r="2077" spans="1:14" x14ac:dyDescent="0.25">
      <c r="A2077">
        <v>17616</v>
      </c>
      <c r="B2077" t="s">
        <v>780</v>
      </c>
      <c r="C2077" t="s">
        <v>219</v>
      </c>
      <c r="D2077">
        <v>1</v>
      </c>
      <c r="E2077">
        <v>36</v>
      </c>
      <c r="F2077" t="s">
        <v>8341</v>
      </c>
      <c r="G2077" t="s">
        <v>723</v>
      </c>
      <c r="H2077" t="str">
        <f>INDEX(referencias!$Q$1:$Q$34,MATCH('Registro de Frecuencias TV'!G2077,referencias!$R$1:$R$34,0),1)</f>
        <v>Caracol TV S.A.</v>
      </c>
      <c r="I2077" t="s">
        <v>526</v>
      </c>
      <c r="J2077" t="s">
        <v>8338</v>
      </c>
      <c r="K2077">
        <v>36</v>
      </c>
      <c r="L2077" t="str">
        <f t="shared" si="70"/>
        <v>RisaraldaCaldasCaracol TV S.A.36</v>
      </c>
      <c r="M2077" t="str">
        <f t="shared" si="71"/>
        <v>RisaraldaCaldasCaracol TV S.A.</v>
      </c>
      <c r="N2077" t="s">
        <v>3621</v>
      </c>
    </row>
    <row r="2078" spans="1:14" x14ac:dyDescent="0.25">
      <c r="A2078">
        <v>17616</v>
      </c>
      <c r="B2078" t="s">
        <v>780</v>
      </c>
      <c r="C2078" t="s">
        <v>219</v>
      </c>
      <c r="D2078">
        <v>2</v>
      </c>
      <c r="E2078">
        <v>27</v>
      </c>
      <c r="F2078" t="s">
        <v>8341</v>
      </c>
      <c r="G2078" t="s">
        <v>723</v>
      </c>
      <c r="H2078" t="str">
        <f>INDEX(referencias!$Q$1:$Q$34,MATCH('Registro de Frecuencias TV'!G2078,referencias!$R$1:$R$34,0),1)</f>
        <v>Caracol TV S.A.</v>
      </c>
      <c r="I2078" t="s">
        <v>8449</v>
      </c>
      <c r="J2078" t="s">
        <v>8338</v>
      </c>
      <c r="K2078">
        <v>27</v>
      </c>
      <c r="L2078" t="str">
        <f t="shared" si="70"/>
        <v>RisaraldaCaldasCaracol TV S.A.27</v>
      </c>
      <c r="M2078" t="str">
        <f t="shared" si="71"/>
        <v>RisaraldaCaldasCaracol TV S.A.</v>
      </c>
      <c r="N2078" t="s">
        <v>3621</v>
      </c>
    </row>
    <row r="2079" spans="1:14" x14ac:dyDescent="0.25">
      <c r="A2079">
        <v>17653</v>
      </c>
      <c r="B2079" t="s">
        <v>353</v>
      </c>
      <c r="C2079" t="s">
        <v>219</v>
      </c>
      <c r="E2079">
        <v>34</v>
      </c>
      <c r="F2079" t="s">
        <v>8337</v>
      </c>
      <c r="G2079" t="s">
        <v>420</v>
      </c>
      <c r="H2079" t="str">
        <f>INDEX(referencias!$Q$1:$Q$34,MATCH('Registro de Frecuencias TV'!G2079,referencias!$R$1:$R$34,0),1)</f>
        <v>Canal Uno</v>
      </c>
      <c r="I2079" t="s">
        <v>353</v>
      </c>
      <c r="J2079" t="s">
        <v>8338</v>
      </c>
      <c r="K2079">
        <v>34</v>
      </c>
      <c r="L2079" t="str">
        <f t="shared" si="70"/>
        <v>SalaminaCaldasCanal Uno34</v>
      </c>
      <c r="M2079" t="str">
        <f t="shared" si="71"/>
        <v>SalaminaCaldasCanal Uno</v>
      </c>
      <c r="N2079" t="s">
        <v>3622</v>
      </c>
    </row>
    <row r="2080" spans="1:14" x14ac:dyDescent="0.25">
      <c r="A2080">
        <v>17653</v>
      </c>
      <c r="B2080" t="s">
        <v>353</v>
      </c>
      <c r="C2080" t="s">
        <v>219</v>
      </c>
      <c r="E2080">
        <v>40</v>
      </c>
      <c r="F2080" t="s">
        <v>8337</v>
      </c>
      <c r="G2080" t="s">
        <v>703</v>
      </c>
      <c r="H2080" t="str">
        <f>INDEX(referencias!$Q$1:$Q$34,MATCH('Registro de Frecuencias TV'!G2080,referencias!$R$1:$R$34,0),1)</f>
        <v>C.Institucional</v>
      </c>
      <c r="I2080" t="s">
        <v>353</v>
      </c>
      <c r="J2080" t="s">
        <v>8338</v>
      </c>
      <c r="K2080">
        <v>40</v>
      </c>
      <c r="L2080" t="str">
        <f t="shared" si="70"/>
        <v>SalaminaCaldasC.Institucional40</v>
      </c>
      <c r="M2080" t="str">
        <f t="shared" si="71"/>
        <v>SalaminaCaldasC.Institucional</v>
      </c>
      <c r="N2080" t="s">
        <v>3623</v>
      </c>
    </row>
    <row r="2081" spans="1:14" x14ac:dyDescent="0.25">
      <c r="A2081">
        <v>17653</v>
      </c>
      <c r="B2081" t="s">
        <v>353</v>
      </c>
      <c r="C2081" t="s">
        <v>219</v>
      </c>
      <c r="E2081">
        <v>46</v>
      </c>
      <c r="F2081" t="s">
        <v>8337</v>
      </c>
      <c r="G2081" t="s">
        <v>188</v>
      </c>
      <c r="H2081" t="str">
        <f>INDEX(referencias!$Q$1:$Q$34,MATCH('Registro de Frecuencias TV'!G2081,referencias!$R$1:$R$34,0),1)</f>
        <v>Señal Colombia</v>
      </c>
      <c r="I2081" t="s">
        <v>353</v>
      </c>
      <c r="J2081" t="s">
        <v>8338</v>
      </c>
      <c r="K2081">
        <v>46</v>
      </c>
      <c r="L2081" t="str">
        <f t="shared" si="70"/>
        <v>SalaminaCaldasSeñal Colombia46</v>
      </c>
      <c r="M2081" t="str">
        <f t="shared" si="71"/>
        <v>SalaminaCaldasSeñal Colombia</v>
      </c>
      <c r="N2081" t="s">
        <v>3624</v>
      </c>
    </row>
    <row r="2082" spans="1:14" x14ac:dyDescent="0.25">
      <c r="A2082">
        <v>17653</v>
      </c>
      <c r="B2082" t="s">
        <v>353</v>
      </c>
      <c r="C2082" t="s">
        <v>219</v>
      </c>
      <c r="E2082">
        <v>22</v>
      </c>
      <c r="F2082" t="s">
        <v>8339</v>
      </c>
      <c r="G2082" t="s">
        <v>598</v>
      </c>
      <c r="H2082" t="str">
        <f>INDEX(referencias!$Q$1:$Q$34,MATCH('Registro de Frecuencias TV'!G2082,referencias!$R$1:$R$34,0),1)</f>
        <v>Telecafé</v>
      </c>
      <c r="I2082" t="s">
        <v>8454</v>
      </c>
      <c r="J2082" t="s">
        <v>8338</v>
      </c>
      <c r="K2082">
        <v>22</v>
      </c>
      <c r="L2082" t="str">
        <f t="shared" si="70"/>
        <v>SalaminaCaldasTelecafé22</v>
      </c>
      <c r="M2082" t="str">
        <f t="shared" si="71"/>
        <v>SalaminaCaldasTelecafé</v>
      </c>
      <c r="N2082" t="s">
        <v>3625</v>
      </c>
    </row>
    <row r="2083" spans="1:14" x14ac:dyDescent="0.25">
      <c r="A2083">
        <v>17653</v>
      </c>
      <c r="B2083" t="s">
        <v>353</v>
      </c>
      <c r="C2083" t="s">
        <v>219</v>
      </c>
      <c r="E2083">
        <v>50</v>
      </c>
      <c r="F2083" t="s">
        <v>8341</v>
      </c>
      <c r="G2083" t="s">
        <v>750</v>
      </c>
      <c r="H2083" t="str">
        <f>INDEX(referencias!$Q$1:$Q$34,MATCH('Registro de Frecuencias TV'!G2083,referencias!$R$1:$R$34,0),1)</f>
        <v>RCN TV S.A.</v>
      </c>
      <c r="I2083" t="s">
        <v>353</v>
      </c>
      <c r="J2083" t="s">
        <v>8338</v>
      </c>
      <c r="K2083">
        <v>50</v>
      </c>
      <c r="L2083" t="str">
        <f t="shared" si="70"/>
        <v>SalaminaCaldasRCN TV S.A.50</v>
      </c>
      <c r="M2083" t="str">
        <f t="shared" si="71"/>
        <v>SalaminaCaldasRCN TV S.A.</v>
      </c>
      <c r="N2083" t="s">
        <v>3626</v>
      </c>
    </row>
    <row r="2084" spans="1:14" x14ac:dyDescent="0.25">
      <c r="A2084">
        <v>17653</v>
      </c>
      <c r="B2084" t="s">
        <v>353</v>
      </c>
      <c r="C2084" t="s">
        <v>219</v>
      </c>
      <c r="E2084">
        <v>48</v>
      </c>
      <c r="F2084" t="s">
        <v>8341</v>
      </c>
      <c r="G2084" t="s">
        <v>723</v>
      </c>
      <c r="H2084" t="str">
        <f>INDEX(referencias!$Q$1:$Q$34,MATCH('Registro de Frecuencias TV'!G2084,referencias!$R$1:$R$34,0),1)</f>
        <v>Caracol TV S.A.</v>
      </c>
      <c r="I2084" t="s">
        <v>353</v>
      </c>
      <c r="J2084" t="s">
        <v>8338</v>
      </c>
      <c r="K2084">
        <v>48</v>
      </c>
      <c r="L2084" t="str">
        <f t="shared" si="70"/>
        <v>SalaminaCaldasCaracol TV S.A.48</v>
      </c>
      <c r="M2084" t="str">
        <f t="shared" si="71"/>
        <v>SalaminaCaldasCaracol TV S.A.</v>
      </c>
      <c r="N2084" t="s">
        <v>3627</v>
      </c>
    </row>
    <row r="2085" spans="1:14" x14ac:dyDescent="0.25">
      <c r="A2085">
        <v>17662</v>
      </c>
      <c r="B2085" t="s">
        <v>2198</v>
      </c>
      <c r="C2085" t="s">
        <v>219</v>
      </c>
      <c r="E2085">
        <v>7</v>
      </c>
      <c r="F2085" t="s">
        <v>8337</v>
      </c>
      <c r="G2085" t="s">
        <v>420</v>
      </c>
      <c r="H2085" t="str">
        <f>INDEX(referencias!$Q$1:$Q$34,MATCH('Registro de Frecuencias TV'!G2085,referencias!$R$1:$R$34,0),1)</f>
        <v>Canal Uno</v>
      </c>
      <c r="I2085" t="s">
        <v>313</v>
      </c>
      <c r="J2085" t="s">
        <v>8338</v>
      </c>
      <c r="K2085">
        <v>7</v>
      </c>
      <c r="L2085" t="str">
        <f t="shared" si="70"/>
        <v>SamanáCaldasCanal Uno7</v>
      </c>
      <c r="M2085" t="str">
        <f t="shared" si="71"/>
        <v>SamanáCaldasCanal Uno</v>
      </c>
      <c r="N2085" t="s">
        <v>3628</v>
      </c>
    </row>
    <row r="2086" spans="1:14" x14ac:dyDescent="0.25">
      <c r="A2086">
        <v>17662</v>
      </c>
      <c r="B2086" t="s">
        <v>2198</v>
      </c>
      <c r="C2086" t="s">
        <v>219</v>
      </c>
      <c r="E2086">
        <v>9</v>
      </c>
      <c r="F2086" t="s">
        <v>8337</v>
      </c>
      <c r="G2086" t="s">
        <v>703</v>
      </c>
      <c r="H2086" t="str">
        <f>INDEX(referencias!$Q$1:$Q$34,MATCH('Registro de Frecuencias TV'!G2086,referencias!$R$1:$R$34,0),1)</f>
        <v>C.Institucional</v>
      </c>
      <c r="I2086" t="s">
        <v>313</v>
      </c>
      <c r="J2086" t="s">
        <v>8338</v>
      </c>
      <c r="K2086">
        <v>9</v>
      </c>
      <c r="L2086" t="str">
        <f t="shared" si="70"/>
        <v>SamanáCaldasC.Institucional9</v>
      </c>
      <c r="M2086" t="str">
        <f t="shared" si="71"/>
        <v>SamanáCaldasC.Institucional</v>
      </c>
      <c r="N2086" t="s">
        <v>3629</v>
      </c>
    </row>
    <row r="2087" spans="1:14" x14ac:dyDescent="0.25">
      <c r="A2087">
        <v>17662</v>
      </c>
      <c r="B2087" t="s">
        <v>2198</v>
      </c>
      <c r="C2087" t="s">
        <v>219</v>
      </c>
      <c r="E2087">
        <v>11</v>
      </c>
      <c r="F2087" t="s">
        <v>8337</v>
      </c>
      <c r="G2087" t="s">
        <v>188</v>
      </c>
      <c r="H2087" t="str">
        <f>INDEX(referencias!$Q$1:$Q$34,MATCH('Registro de Frecuencias TV'!G2087,referencias!$R$1:$R$34,0),1)</f>
        <v>Señal Colombia</v>
      </c>
      <c r="I2087" t="s">
        <v>313</v>
      </c>
      <c r="J2087" t="s">
        <v>8338</v>
      </c>
      <c r="K2087">
        <v>11</v>
      </c>
      <c r="L2087" t="str">
        <f t="shared" si="70"/>
        <v>SamanáCaldasSeñal Colombia11</v>
      </c>
      <c r="M2087" t="str">
        <f t="shared" si="71"/>
        <v>SamanáCaldasSeñal Colombia</v>
      </c>
      <c r="N2087" t="s">
        <v>3630</v>
      </c>
    </row>
    <row r="2088" spans="1:14" x14ac:dyDescent="0.25">
      <c r="A2088">
        <v>17662</v>
      </c>
      <c r="B2088" t="s">
        <v>2198</v>
      </c>
      <c r="C2088" t="s">
        <v>219</v>
      </c>
      <c r="E2088">
        <v>46</v>
      </c>
      <c r="F2088" t="s">
        <v>8339</v>
      </c>
      <c r="G2088" t="s">
        <v>598</v>
      </c>
      <c r="H2088" t="str">
        <f>INDEX(referencias!$Q$1:$Q$34,MATCH('Registro de Frecuencias TV'!G2088,referencias!$R$1:$R$34,0),1)</f>
        <v>Telecafé</v>
      </c>
      <c r="I2088" t="s">
        <v>8455</v>
      </c>
      <c r="J2088" t="s">
        <v>8338</v>
      </c>
      <c r="K2088">
        <v>46</v>
      </c>
      <c r="L2088" t="str">
        <f t="shared" si="70"/>
        <v>SamanáCaldasTelecafé46</v>
      </c>
      <c r="M2088" t="str">
        <f t="shared" si="71"/>
        <v>SamanáCaldasTelecafé</v>
      </c>
      <c r="N2088" t="s">
        <v>3631</v>
      </c>
    </row>
    <row r="2089" spans="1:14" x14ac:dyDescent="0.25">
      <c r="A2089">
        <v>17662</v>
      </c>
      <c r="B2089" t="s">
        <v>2198</v>
      </c>
      <c r="C2089" t="s">
        <v>219</v>
      </c>
      <c r="E2089">
        <v>4</v>
      </c>
      <c r="F2089" t="s">
        <v>8341</v>
      </c>
      <c r="G2089" t="s">
        <v>750</v>
      </c>
      <c r="H2089" t="str">
        <f>INDEX(referencias!$Q$1:$Q$34,MATCH('Registro de Frecuencias TV'!G2089,referencias!$R$1:$R$34,0),1)</f>
        <v>RCN TV S.A.</v>
      </c>
      <c r="I2089" t="s">
        <v>313</v>
      </c>
      <c r="J2089" t="s">
        <v>8338</v>
      </c>
      <c r="K2089">
        <v>4</v>
      </c>
      <c r="L2089" t="str">
        <f t="shared" si="70"/>
        <v>SamanáCaldasRCN TV S.A.4</v>
      </c>
      <c r="M2089" t="str">
        <f t="shared" si="71"/>
        <v>SamanáCaldasRCN TV S.A.</v>
      </c>
      <c r="N2089" t="s">
        <v>3632</v>
      </c>
    </row>
    <row r="2090" spans="1:14" x14ac:dyDescent="0.25">
      <c r="A2090">
        <v>17662</v>
      </c>
      <c r="B2090" t="s">
        <v>2198</v>
      </c>
      <c r="C2090" t="s">
        <v>219</v>
      </c>
      <c r="E2090">
        <v>5</v>
      </c>
      <c r="F2090" t="s">
        <v>8341</v>
      </c>
      <c r="G2090" t="s">
        <v>723</v>
      </c>
      <c r="H2090" t="str">
        <f>INDEX(referencias!$Q$1:$Q$34,MATCH('Registro de Frecuencias TV'!G2090,referencias!$R$1:$R$34,0),1)</f>
        <v>Caracol TV S.A.</v>
      </c>
      <c r="I2090" t="s">
        <v>313</v>
      </c>
      <c r="J2090" t="s">
        <v>8338</v>
      </c>
      <c r="K2090">
        <v>5</v>
      </c>
      <c r="L2090" t="str">
        <f t="shared" si="70"/>
        <v>SamanáCaldasCaracol TV S.A.5</v>
      </c>
      <c r="M2090" t="str">
        <f t="shared" si="71"/>
        <v>SamanáCaldasCaracol TV S.A.</v>
      </c>
      <c r="N2090" t="s">
        <v>3633</v>
      </c>
    </row>
    <row r="2091" spans="1:14" x14ac:dyDescent="0.25">
      <c r="A2091">
        <v>17665</v>
      </c>
      <c r="B2091" t="s">
        <v>571</v>
      </c>
      <c r="C2091" t="s">
        <v>219</v>
      </c>
      <c r="E2091">
        <v>12</v>
      </c>
      <c r="F2091" t="s">
        <v>8337</v>
      </c>
      <c r="G2091" t="s">
        <v>420</v>
      </c>
      <c r="H2091" t="str">
        <f>INDEX(referencias!$Q$1:$Q$34,MATCH('Registro de Frecuencias TV'!G2091,referencias!$R$1:$R$34,0),1)</f>
        <v>Canal Uno</v>
      </c>
      <c r="I2091" t="s">
        <v>263</v>
      </c>
      <c r="J2091" t="s">
        <v>8338</v>
      </c>
      <c r="K2091">
        <v>12</v>
      </c>
      <c r="L2091" t="str">
        <f t="shared" si="70"/>
        <v>San JoséCaldasCanal Uno12</v>
      </c>
      <c r="M2091" t="str">
        <f t="shared" si="71"/>
        <v>San JoséCaldasCanal Uno</v>
      </c>
      <c r="N2091" t="s">
        <v>3634</v>
      </c>
    </row>
    <row r="2092" spans="1:14" x14ac:dyDescent="0.25">
      <c r="A2092">
        <v>17665</v>
      </c>
      <c r="B2092" t="s">
        <v>571</v>
      </c>
      <c r="C2092" t="s">
        <v>219</v>
      </c>
      <c r="E2092">
        <v>10</v>
      </c>
      <c r="F2092" t="s">
        <v>8337</v>
      </c>
      <c r="G2092" t="s">
        <v>703</v>
      </c>
      <c r="H2092" t="str">
        <f>INDEX(referencias!$Q$1:$Q$34,MATCH('Registro de Frecuencias TV'!G2092,referencias!$R$1:$R$34,0),1)</f>
        <v>C.Institucional</v>
      </c>
      <c r="I2092" t="s">
        <v>263</v>
      </c>
      <c r="J2092" t="s">
        <v>8338</v>
      </c>
      <c r="K2092">
        <v>10</v>
      </c>
      <c r="L2092" t="str">
        <f t="shared" si="70"/>
        <v>San JoséCaldasC.Institucional10</v>
      </c>
      <c r="M2092" t="str">
        <f t="shared" si="71"/>
        <v>San JoséCaldasC.Institucional</v>
      </c>
      <c r="N2092" t="s">
        <v>3635</v>
      </c>
    </row>
    <row r="2093" spans="1:14" x14ac:dyDescent="0.25">
      <c r="A2093">
        <v>17665</v>
      </c>
      <c r="B2093" t="s">
        <v>571</v>
      </c>
      <c r="C2093" t="s">
        <v>219</v>
      </c>
      <c r="E2093">
        <v>21</v>
      </c>
      <c r="F2093" t="s">
        <v>8337</v>
      </c>
      <c r="G2093" t="s">
        <v>188</v>
      </c>
      <c r="H2093" t="str">
        <f>INDEX(referencias!$Q$1:$Q$34,MATCH('Registro de Frecuencias TV'!G2093,referencias!$R$1:$R$34,0),1)</f>
        <v>Señal Colombia</v>
      </c>
      <c r="I2093" t="s">
        <v>263</v>
      </c>
      <c r="J2093" t="s">
        <v>8338</v>
      </c>
      <c r="K2093">
        <v>21</v>
      </c>
      <c r="L2093" t="str">
        <f t="shared" si="70"/>
        <v>San JoséCaldasSeñal Colombia21</v>
      </c>
      <c r="M2093" t="str">
        <f t="shared" si="71"/>
        <v>San JoséCaldasSeñal Colombia</v>
      </c>
      <c r="N2093" t="s">
        <v>3636</v>
      </c>
    </row>
    <row r="2094" spans="1:14" x14ac:dyDescent="0.25">
      <c r="A2094">
        <v>17665</v>
      </c>
      <c r="B2094" t="s">
        <v>571</v>
      </c>
      <c r="C2094" t="s">
        <v>219</v>
      </c>
      <c r="E2094">
        <v>6</v>
      </c>
      <c r="F2094" t="s">
        <v>8339</v>
      </c>
      <c r="G2094" t="s">
        <v>598</v>
      </c>
      <c r="H2094" t="str">
        <f>INDEX(referencias!$Q$1:$Q$34,MATCH('Registro de Frecuencias TV'!G2094,referencias!$R$1:$R$34,0),1)</f>
        <v>Telecafé</v>
      </c>
      <c r="I2094" t="s">
        <v>8446</v>
      </c>
      <c r="J2094" t="s">
        <v>8338</v>
      </c>
      <c r="K2094">
        <v>6</v>
      </c>
      <c r="L2094" t="str">
        <f t="shared" si="70"/>
        <v>San JoséCaldasTelecafé6</v>
      </c>
      <c r="M2094" t="str">
        <f t="shared" si="71"/>
        <v>San JoséCaldasTelecafé</v>
      </c>
      <c r="N2094" t="s">
        <v>3637</v>
      </c>
    </row>
    <row r="2095" spans="1:14" x14ac:dyDescent="0.25">
      <c r="A2095">
        <v>17665</v>
      </c>
      <c r="B2095" t="s">
        <v>571</v>
      </c>
      <c r="C2095" t="s">
        <v>219</v>
      </c>
      <c r="F2095" t="s">
        <v>8341</v>
      </c>
      <c r="G2095" t="s">
        <v>750</v>
      </c>
      <c r="H2095" t="str">
        <f>INDEX(referencias!$Q$1:$Q$34,MATCH('Registro de Frecuencias TV'!G2095,referencias!$R$1:$R$34,0),1)</f>
        <v>RCN TV S.A.</v>
      </c>
      <c r="J2095" t="s">
        <v>8338</v>
      </c>
      <c r="K2095">
        <v>30</v>
      </c>
      <c r="L2095" t="str">
        <f t="shared" si="70"/>
        <v>San JoséCaldasRCN TV S.A.30</v>
      </c>
      <c r="M2095" t="str">
        <f t="shared" si="71"/>
        <v>San JoséCaldasRCN TV S.A.</v>
      </c>
      <c r="N2095" t="s">
        <v>3638</v>
      </c>
    </row>
    <row r="2096" spans="1:14" x14ac:dyDescent="0.25">
      <c r="A2096">
        <v>17665</v>
      </c>
      <c r="B2096" t="s">
        <v>571</v>
      </c>
      <c r="C2096" t="s">
        <v>219</v>
      </c>
      <c r="F2096" t="s">
        <v>8341</v>
      </c>
      <c r="G2096" t="s">
        <v>723</v>
      </c>
      <c r="H2096" t="str">
        <f>INDEX(referencias!$Q$1:$Q$34,MATCH('Registro de Frecuencias TV'!G2096,referencias!$R$1:$R$34,0),1)</f>
        <v>Caracol TV S.A.</v>
      </c>
      <c r="J2096" t="s">
        <v>8338</v>
      </c>
      <c r="K2096">
        <v>36</v>
      </c>
      <c r="L2096" t="str">
        <f t="shared" si="70"/>
        <v>San JoséCaldasCaracol TV S.A.36</v>
      </c>
      <c r="M2096" t="str">
        <f t="shared" si="71"/>
        <v>San JoséCaldasCaracol TV S.A.</v>
      </c>
      <c r="N2096" t="s">
        <v>3639</v>
      </c>
    </row>
    <row r="2097" spans="1:14" x14ac:dyDescent="0.25">
      <c r="A2097">
        <v>17777</v>
      </c>
      <c r="B2097" t="s">
        <v>2470</v>
      </c>
      <c r="C2097" t="s">
        <v>219</v>
      </c>
      <c r="F2097" t="s">
        <v>8337</v>
      </c>
      <c r="G2097" t="s">
        <v>420</v>
      </c>
      <c r="H2097" t="str">
        <f>INDEX(referencias!$Q$1:$Q$34,MATCH('Registro de Frecuencias TV'!G2097,referencias!$R$1:$R$34,0),1)</f>
        <v>Canal Uno</v>
      </c>
      <c r="J2097" t="s">
        <v>8338</v>
      </c>
      <c r="K2097">
        <v>12</v>
      </c>
      <c r="L2097" t="str">
        <f t="shared" si="70"/>
        <v>SupíaCaldasCanal Uno12</v>
      </c>
      <c r="M2097" t="str">
        <f t="shared" si="71"/>
        <v>SupíaCaldasCanal Uno</v>
      </c>
      <c r="N2097" t="s">
        <v>3640</v>
      </c>
    </row>
    <row r="2098" spans="1:14" x14ac:dyDescent="0.25">
      <c r="A2098">
        <v>17777</v>
      </c>
      <c r="B2098" t="s">
        <v>2470</v>
      </c>
      <c r="C2098" t="s">
        <v>219</v>
      </c>
      <c r="F2098" t="s">
        <v>8337</v>
      </c>
      <c r="G2098" t="s">
        <v>703</v>
      </c>
      <c r="H2098" t="str">
        <f>INDEX(referencias!$Q$1:$Q$34,MATCH('Registro de Frecuencias TV'!G2098,referencias!$R$1:$R$34,0),1)</f>
        <v>C.Institucional</v>
      </c>
      <c r="J2098" t="s">
        <v>8338</v>
      </c>
      <c r="K2098">
        <v>10</v>
      </c>
      <c r="L2098" t="str">
        <f t="shared" si="70"/>
        <v>SupíaCaldasC.Institucional10</v>
      </c>
      <c r="M2098" t="str">
        <f t="shared" si="71"/>
        <v>SupíaCaldasC.Institucional</v>
      </c>
      <c r="N2098" t="s">
        <v>3641</v>
      </c>
    </row>
    <row r="2099" spans="1:14" x14ac:dyDescent="0.25">
      <c r="A2099">
        <v>17777</v>
      </c>
      <c r="B2099" t="s">
        <v>2470</v>
      </c>
      <c r="C2099" t="s">
        <v>219</v>
      </c>
      <c r="F2099" t="s">
        <v>8337</v>
      </c>
      <c r="G2099" t="s">
        <v>188</v>
      </c>
      <c r="H2099" t="str">
        <f>INDEX(referencias!$Q$1:$Q$34,MATCH('Registro de Frecuencias TV'!G2099,referencias!$R$1:$R$34,0),1)</f>
        <v>Señal Colombia</v>
      </c>
      <c r="J2099" t="s">
        <v>8338</v>
      </c>
      <c r="K2099">
        <v>21</v>
      </c>
      <c r="L2099" t="str">
        <f t="shared" si="70"/>
        <v>SupíaCaldasSeñal Colombia21</v>
      </c>
      <c r="M2099" t="str">
        <f t="shared" si="71"/>
        <v>SupíaCaldasSeñal Colombia</v>
      </c>
      <c r="N2099" t="s">
        <v>3642</v>
      </c>
    </row>
    <row r="2100" spans="1:14" x14ac:dyDescent="0.25">
      <c r="A2100">
        <v>17777</v>
      </c>
      <c r="B2100" t="s">
        <v>2470</v>
      </c>
      <c r="C2100" t="s">
        <v>219</v>
      </c>
      <c r="E2100">
        <v>22</v>
      </c>
      <c r="F2100" t="s">
        <v>8339</v>
      </c>
      <c r="G2100" t="s">
        <v>598</v>
      </c>
      <c r="H2100" t="str">
        <f>INDEX(referencias!$Q$1:$Q$34,MATCH('Registro de Frecuencias TV'!G2100,referencias!$R$1:$R$34,0),1)</f>
        <v>Telecafé</v>
      </c>
      <c r="I2100" t="s">
        <v>8458</v>
      </c>
      <c r="J2100" t="s">
        <v>8338</v>
      </c>
      <c r="K2100">
        <v>22</v>
      </c>
      <c r="L2100" t="str">
        <f t="shared" si="70"/>
        <v>SupíaCaldasTelecafé22</v>
      </c>
      <c r="M2100" t="str">
        <f t="shared" si="71"/>
        <v>SupíaCaldasTelecafé</v>
      </c>
      <c r="N2100" t="s">
        <v>3643</v>
      </c>
    </row>
    <row r="2101" spans="1:14" x14ac:dyDescent="0.25">
      <c r="A2101">
        <v>17777</v>
      </c>
      <c r="B2101" t="s">
        <v>2470</v>
      </c>
      <c r="C2101" t="s">
        <v>219</v>
      </c>
      <c r="E2101">
        <v>30</v>
      </c>
      <c r="F2101" t="s">
        <v>8341</v>
      </c>
      <c r="G2101" t="s">
        <v>750</v>
      </c>
      <c r="H2101" t="str">
        <f>INDEX(referencias!$Q$1:$Q$34,MATCH('Registro de Frecuencias TV'!G2101,referencias!$R$1:$R$34,0),1)</f>
        <v>RCN TV S.A.</v>
      </c>
      <c r="I2101" t="s">
        <v>526</v>
      </c>
      <c r="J2101" t="s">
        <v>8338</v>
      </c>
      <c r="K2101">
        <v>30</v>
      </c>
      <c r="L2101" t="str">
        <f t="shared" si="70"/>
        <v>SupíaCaldasRCN TV S.A.30</v>
      </c>
      <c r="M2101" t="str">
        <f t="shared" si="71"/>
        <v>SupíaCaldasRCN TV S.A.</v>
      </c>
      <c r="N2101" t="s">
        <v>3644</v>
      </c>
    </row>
    <row r="2102" spans="1:14" x14ac:dyDescent="0.25">
      <c r="A2102">
        <v>17777</v>
      </c>
      <c r="B2102" t="s">
        <v>2470</v>
      </c>
      <c r="C2102" t="s">
        <v>219</v>
      </c>
      <c r="E2102">
        <v>36</v>
      </c>
      <c r="F2102" t="s">
        <v>8341</v>
      </c>
      <c r="G2102" t="s">
        <v>723</v>
      </c>
      <c r="H2102" t="str">
        <f>INDEX(referencias!$Q$1:$Q$34,MATCH('Registro de Frecuencias TV'!G2102,referencias!$R$1:$R$34,0),1)</f>
        <v>Caracol TV S.A.</v>
      </c>
      <c r="I2102" t="s">
        <v>526</v>
      </c>
      <c r="J2102" t="s">
        <v>8338</v>
      </c>
      <c r="K2102">
        <v>36</v>
      </c>
      <c r="L2102" t="str">
        <f t="shared" si="70"/>
        <v>SupíaCaldasCaracol TV S.A.36</v>
      </c>
      <c r="M2102" t="str">
        <f t="shared" si="71"/>
        <v>SupíaCaldasCaracol TV S.A.</v>
      </c>
      <c r="N2102" t="s">
        <v>3645</v>
      </c>
    </row>
    <row r="2103" spans="1:14" x14ac:dyDescent="0.25">
      <c r="A2103">
        <v>17867</v>
      </c>
      <c r="B2103" t="s">
        <v>2652</v>
      </c>
      <c r="C2103" t="s">
        <v>219</v>
      </c>
      <c r="E2103">
        <v>12</v>
      </c>
      <c r="F2103" t="s">
        <v>8337</v>
      </c>
      <c r="G2103" t="s">
        <v>420</v>
      </c>
      <c r="H2103" t="str">
        <f>INDEX(referencias!$Q$1:$Q$34,MATCH('Registro de Frecuencias TV'!G2103,referencias!$R$1:$R$34,0),1)</f>
        <v>Canal Uno</v>
      </c>
      <c r="I2103" t="s">
        <v>263</v>
      </c>
      <c r="J2103" t="s">
        <v>8338</v>
      </c>
      <c r="K2103">
        <v>12</v>
      </c>
      <c r="L2103" t="str">
        <f t="shared" si="70"/>
        <v>VictoriaCaldasCanal Uno12</v>
      </c>
      <c r="M2103" t="str">
        <f t="shared" si="71"/>
        <v>VictoriaCaldasCanal Uno</v>
      </c>
      <c r="N2103" t="s">
        <v>3646</v>
      </c>
    </row>
    <row r="2104" spans="1:14" x14ac:dyDescent="0.25">
      <c r="A2104">
        <v>17867</v>
      </c>
      <c r="B2104" t="s">
        <v>2652</v>
      </c>
      <c r="C2104" t="s">
        <v>219</v>
      </c>
      <c r="E2104">
        <v>10</v>
      </c>
      <c r="F2104" t="s">
        <v>8337</v>
      </c>
      <c r="G2104" t="s">
        <v>703</v>
      </c>
      <c r="H2104" t="str">
        <f>INDEX(referencias!$Q$1:$Q$34,MATCH('Registro de Frecuencias TV'!G2104,referencias!$R$1:$R$34,0),1)</f>
        <v>C.Institucional</v>
      </c>
      <c r="I2104" t="s">
        <v>263</v>
      </c>
      <c r="J2104" t="s">
        <v>8338</v>
      </c>
      <c r="K2104">
        <v>10</v>
      </c>
      <c r="L2104" t="str">
        <f t="shared" si="70"/>
        <v>VictoriaCaldasC.Institucional10</v>
      </c>
      <c r="M2104" t="str">
        <f t="shared" si="71"/>
        <v>VictoriaCaldasC.Institucional</v>
      </c>
      <c r="N2104" t="s">
        <v>3647</v>
      </c>
    </row>
    <row r="2105" spans="1:14" x14ac:dyDescent="0.25">
      <c r="A2105">
        <v>17867</v>
      </c>
      <c r="B2105" t="s">
        <v>2652</v>
      </c>
      <c r="C2105" t="s">
        <v>219</v>
      </c>
      <c r="E2105">
        <v>21</v>
      </c>
      <c r="F2105" t="s">
        <v>8337</v>
      </c>
      <c r="G2105" t="s">
        <v>188</v>
      </c>
      <c r="H2105" t="str">
        <f>INDEX(referencias!$Q$1:$Q$34,MATCH('Registro de Frecuencias TV'!G2105,referencias!$R$1:$R$34,0),1)</f>
        <v>Señal Colombia</v>
      </c>
      <c r="I2105" t="s">
        <v>263</v>
      </c>
      <c r="J2105" t="s">
        <v>8338</v>
      </c>
      <c r="K2105">
        <v>21</v>
      </c>
      <c r="L2105" t="str">
        <f t="shared" si="70"/>
        <v>VictoriaCaldasSeñal Colombia21</v>
      </c>
      <c r="M2105" t="str">
        <f t="shared" si="71"/>
        <v>VictoriaCaldasSeñal Colombia</v>
      </c>
      <c r="N2105" t="s">
        <v>3648</v>
      </c>
    </row>
    <row r="2106" spans="1:14" x14ac:dyDescent="0.25">
      <c r="A2106">
        <v>17867</v>
      </c>
      <c r="B2106" t="s">
        <v>2652</v>
      </c>
      <c r="C2106" t="s">
        <v>219</v>
      </c>
      <c r="E2106">
        <v>46</v>
      </c>
      <c r="F2106" t="s">
        <v>8339</v>
      </c>
      <c r="G2106" t="s">
        <v>598</v>
      </c>
      <c r="H2106" t="str">
        <f>INDEX(referencias!$Q$1:$Q$34,MATCH('Registro de Frecuencias TV'!G2106,referencias!$R$1:$R$34,0),1)</f>
        <v>Telecafé</v>
      </c>
      <c r="I2106" t="s">
        <v>8455</v>
      </c>
      <c r="J2106" t="s">
        <v>8338</v>
      </c>
      <c r="K2106">
        <v>46</v>
      </c>
      <c r="L2106" t="str">
        <f t="shared" si="70"/>
        <v>VictoriaCaldasTelecafé46</v>
      </c>
      <c r="M2106" t="str">
        <f t="shared" si="71"/>
        <v>VictoriaCaldasTelecafé</v>
      </c>
      <c r="N2106" t="s">
        <v>3649</v>
      </c>
    </row>
    <row r="2107" spans="1:14" x14ac:dyDescent="0.25">
      <c r="A2107">
        <v>17867</v>
      </c>
      <c r="B2107" t="s">
        <v>2652</v>
      </c>
      <c r="C2107" t="s">
        <v>219</v>
      </c>
      <c r="E2107">
        <v>30</v>
      </c>
      <c r="F2107" t="s">
        <v>8341</v>
      </c>
      <c r="G2107" t="s">
        <v>750</v>
      </c>
      <c r="H2107" t="str">
        <f>INDEX(referencias!$Q$1:$Q$34,MATCH('Registro de Frecuencias TV'!G2107,referencias!$R$1:$R$34,0),1)</f>
        <v>RCN TV S.A.</v>
      </c>
      <c r="I2107" t="s">
        <v>526</v>
      </c>
      <c r="J2107" t="s">
        <v>8338</v>
      </c>
      <c r="K2107">
        <v>30</v>
      </c>
      <c r="L2107" t="str">
        <f t="shared" si="70"/>
        <v>VictoriaCaldasRCN TV S.A.30</v>
      </c>
      <c r="M2107" t="str">
        <f t="shared" si="71"/>
        <v>VictoriaCaldasRCN TV S.A.</v>
      </c>
      <c r="N2107" t="s">
        <v>3650</v>
      </c>
    </row>
    <row r="2108" spans="1:14" x14ac:dyDescent="0.25">
      <c r="A2108">
        <v>17867</v>
      </c>
      <c r="B2108" t="s">
        <v>2652</v>
      </c>
      <c r="C2108" t="s">
        <v>219</v>
      </c>
      <c r="E2108">
        <v>36</v>
      </c>
      <c r="F2108" t="s">
        <v>8341</v>
      </c>
      <c r="G2108" t="s">
        <v>723</v>
      </c>
      <c r="H2108" t="str">
        <f>INDEX(referencias!$Q$1:$Q$34,MATCH('Registro de Frecuencias TV'!G2108,referencias!$R$1:$R$34,0),1)</f>
        <v>Caracol TV S.A.</v>
      </c>
      <c r="I2108" t="s">
        <v>526</v>
      </c>
      <c r="J2108" t="s">
        <v>8338</v>
      </c>
      <c r="K2108">
        <v>36</v>
      </c>
      <c r="L2108" t="str">
        <f t="shared" si="70"/>
        <v>VictoriaCaldasCaracol TV S.A.36</v>
      </c>
      <c r="M2108" t="str">
        <f t="shared" si="71"/>
        <v>VictoriaCaldasCaracol TV S.A.</v>
      </c>
      <c r="N2108" t="s">
        <v>3651</v>
      </c>
    </row>
    <row r="2109" spans="1:14" x14ac:dyDescent="0.25">
      <c r="A2109">
        <v>17873</v>
      </c>
      <c r="B2109" t="s">
        <v>2672</v>
      </c>
      <c r="C2109" t="s">
        <v>219</v>
      </c>
      <c r="E2109">
        <v>12</v>
      </c>
      <c r="F2109" t="s">
        <v>8337</v>
      </c>
      <c r="G2109" t="s">
        <v>420</v>
      </c>
      <c r="H2109" t="str">
        <f>INDEX(referencias!$Q$1:$Q$34,MATCH('Registro de Frecuencias TV'!G2109,referencias!$R$1:$R$34,0),1)</f>
        <v>Canal Uno</v>
      </c>
      <c r="I2109" t="s">
        <v>263</v>
      </c>
      <c r="J2109" t="s">
        <v>8338</v>
      </c>
      <c r="K2109">
        <v>12</v>
      </c>
      <c r="L2109" t="str">
        <f t="shared" si="70"/>
        <v>VillamaríaCaldasCanal Uno12</v>
      </c>
      <c r="M2109" t="str">
        <f t="shared" si="71"/>
        <v>VillamaríaCaldasCanal Uno</v>
      </c>
      <c r="N2109" t="s">
        <v>3652</v>
      </c>
    </row>
    <row r="2110" spans="1:14" x14ac:dyDescent="0.25">
      <c r="A2110">
        <v>17873</v>
      </c>
      <c r="B2110" t="s">
        <v>2672</v>
      </c>
      <c r="C2110" t="s">
        <v>219</v>
      </c>
      <c r="E2110">
        <v>10</v>
      </c>
      <c r="F2110" t="s">
        <v>8337</v>
      </c>
      <c r="G2110" t="s">
        <v>703</v>
      </c>
      <c r="H2110" t="str">
        <f>INDEX(referencias!$Q$1:$Q$34,MATCH('Registro de Frecuencias TV'!G2110,referencias!$R$1:$R$34,0),1)</f>
        <v>C.Institucional</v>
      </c>
      <c r="I2110" t="s">
        <v>263</v>
      </c>
      <c r="J2110" t="s">
        <v>8338</v>
      </c>
      <c r="K2110">
        <v>10</v>
      </c>
      <c r="L2110" t="str">
        <f t="shared" si="70"/>
        <v>VillamaríaCaldasC.Institucional10</v>
      </c>
      <c r="M2110" t="str">
        <f t="shared" si="71"/>
        <v>VillamaríaCaldasC.Institucional</v>
      </c>
      <c r="N2110" t="s">
        <v>3653</v>
      </c>
    </row>
    <row r="2111" spans="1:14" x14ac:dyDescent="0.25">
      <c r="A2111">
        <v>17873</v>
      </c>
      <c r="B2111" t="s">
        <v>2672</v>
      </c>
      <c r="C2111" t="s">
        <v>219</v>
      </c>
      <c r="E2111">
        <v>21</v>
      </c>
      <c r="F2111" t="s">
        <v>8337</v>
      </c>
      <c r="G2111" t="s">
        <v>188</v>
      </c>
      <c r="H2111" t="str">
        <f>INDEX(referencias!$Q$1:$Q$34,MATCH('Registro de Frecuencias TV'!G2111,referencias!$R$1:$R$34,0),1)</f>
        <v>Señal Colombia</v>
      </c>
      <c r="I2111" t="s">
        <v>263</v>
      </c>
      <c r="J2111" t="s">
        <v>8338</v>
      </c>
      <c r="K2111">
        <v>21</v>
      </c>
      <c r="L2111" t="str">
        <f t="shared" si="70"/>
        <v>VillamaríaCaldasSeñal Colombia21</v>
      </c>
      <c r="M2111" t="str">
        <f t="shared" si="71"/>
        <v>VillamaríaCaldasSeñal Colombia</v>
      </c>
      <c r="N2111" t="s">
        <v>3654</v>
      </c>
    </row>
    <row r="2112" spans="1:14" x14ac:dyDescent="0.25">
      <c r="A2112">
        <v>17873</v>
      </c>
      <c r="B2112" t="s">
        <v>2672</v>
      </c>
      <c r="C2112" t="s">
        <v>219</v>
      </c>
      <c r="E2112">
        <v>6</v>
      </c>
      <c r="F2112" t="s">
        <v>8339</v>
      </c>
      <c r="G2112" t="s">
        <v>598</v>
      </c>
      <c r="H2112" t="str">
        <f>INDEX(referencias!$Q$1:$Q$34,MATCH('Registro de Frecuencias TV'!G2112,referencias!$R$1:$R$34,0),1)</f>
        <v>Telecafé</v>
      </c>
      <c r="I2112" t="s">
        <v>8446</v>
      </c>
      <c r="J2112" t="s">
        <v>8338</v>
      </c>
      <c r="K2112">
        <v>6</v>
      </c>
      <c r="L2112" t="str">
        <f t="shared" si="70"/>
        <v>VillamaríaCaldasTelecafé6</v>
      </c>
      <c r="M2112" t="str">
        <f t="shared" si="71"/>
        <v>VillamaríaCaldasTelecafé</v>
      </c>
      <c r="N2112" t="s">
        <v>3655</v>
      </c>
    </row>
    <row r="2113" spans="1:14" x14ac:dyDescent="0.25">
      <c r="A2113">
        <v>17873</v>
      </c>
      <c r="B2113" t="s">
        <v>2672</v>
      </c>
      <c r="C2113" t="s">
        <v>219</v>
      </c>
      <c r="E2113">
        <v>9</v>
      </c>
      <c r="F2113" t="s">
        <v>8341</v>
      </c>
      <c r="G2113" t="s">
        <v>750</v>
      </c>
      <c r="H2113" t="str">
        <f>INDEX(referencias!$Q$1:$Q$34,MATCH('Registro de Frecuencias TV'!G2113,referencias!$R$1:$R$34,0),1)</f>
        <v>RCN TV S.A.</v>
      </c>
      <c r="I2113" t="s">
        <v>8447</v>
      </c>
      <c r="J2113" t="s">
        <v>8338</v>
      </c>
      <c r="K2113">
        <v>9</v>
      </c>
      <c r="L2113" t="str">
        <f t="shared" si="70"/>
        <v>VillamaríaCaldasRCN TV S.A.9</v>
      </c>
      <c r="M2113" t="str">
        <f t="shared" si="71"/>
        <v>VillamaríaCaldasRCN TV S.A.</v>
      </c>
      <c r="N2113" t="s">
        <v>3656</v>
      </c>
    </row>
    <row r="2114" spans="1:14" x14ac:dyDescent="0.25">
      <c r="A2114">
        <v>17873</v>
      </c>
      <c r="B2114" t="s">
        <v>2672</v>
      </c>
      <c r="C2114" t="s">
        <v>219</v>
      </c>
      <c r="E2114">
        <v>13</v>
      </c>
      <c r="F2114" t="s">
        <v>8341</v>
      </c>
      <c r="G2114" t="s">
        <v>723</v>
      </c>
      <c r="H2114" t="str">
        <f>INDEX(referencias!$Q$1:$Q$34,MATCH('Registro de Frecuencias TV'!G2114,referencias!$R$1:$R$34,0),1)</f>
        <v>Caracol TV S.A.</v>
      </c>
      <c r="I2114" t="s">
        <v>8447</v>
      </c>
      <c r="J2114" t="s">
        <v>8338</v>
      </c>
      <c r="K2114">
        <v>13</v>
      </c>
      <c r="L2114" t="str">
        <f t="shared" si="70"/>
        <v>VillamaríaCaldasCaracol TV S.A.13</v>
      </c>
      <c r="M2114" t="str">
        <f t="shared" si="71"/>
        <v>VillamaríaCaldasCaracol TV S.A.</v>
      </c>
      <c r="N2114" t="s">
        <v>3657</v>
      </c>
    </row>
    <row r="2115" spans="1:14" x14ac:dyDescent="0.25">
      <c r="A2115">
        <v>17877</v>
      </c>
      <c r="B2115" t="s">
        <v>2694</v>
      </c>
      <c r="C2115" t="s">
        <v>219</v>
      </c>
      <c r="E2115">
        <v>6</v>
      </c>
      <c r="F2115" t="s">
        <v>8337</v>
      </c>
      <c r="G2115" t="s">
        <v>420</v>
      </c>
      <c r="H2115" t="str">
        <f>INDEX(referencias!$Q$1:$Q$34,MATCH('Registro de Frecuencias TV'!G2115,referencias!$R$1:$R$34,0),1)</f>
        <v>Canal Uno</v>
      </c>
      <c r="I2115" t="s">
        <v>984</v>
      </c>
      <c r="J2115" t="s">
        <v>8338</v>
      </c>
      <c r="K2115">
        <v>6</v>
      </c>
      <c r="L2115" t="str">
        <f t="shared" ref="L2115:L2178" si="72">_xlfn.CONCAT(TRIM(B2115),TRIM(C2115),TRIM(H2115),TRIM(K2115))</f>
        <v>ViterboCaldasCanal Uno6</v>
      </c>
      <c r="M2115" t="str">
        <f t="shared" ref="M2115:M2178" si="73">_xlfn.CONCAT(TRIM(B2115),TRIM(C2115),TRIM(H2115))</f>
        <v>ViterboCaldasCanal Uno</v>
      </c>
      <c r="N2115" t="s">
        <v>3658</v>
      </c>
    </row>
    <row r="2116" spans="1:14" x14ac:dyDescent="0.25">
      <c r="A2116">
        <v>17877</v>
      </c>
      <c r="B2116" t="s">
        <v>2694</v>
      </c>
      <c r="C2116" t="s">
        <v>219</v>
      </c>
      <c r="E2116">
        <v>40</v>
      </c>
      <c r="F2116" t="s">
        <v>8337</v>
      </c>
      <c r="G2116" t="s">
        <v>703</v>
      </c>
      <c r="H2116" t="str">
        <f>INDEX(referencias!$Q$1:$Q$34,MATCH('Registro de Frecuencias TV'!G2116,referencias!$R$1:$R$34,0),1)</f>
        <v>C.Institucional</v>
      </c>
      <c r="I2116" t="s">
        <v>984</v>
      </c>
      <c r="J2116" t="s">
        <v>8338</v>
      </c>
      <c r="K2116">
        <v>40</v>
      </c>
      <c r="L2116" t="str">
        <f t="shared" si="72"/>
        <v>ViterboCaldasC.Institucional40</v>
      </c>
      <c r="M2116" t="str">
        <f t="shared" si="73"/>
        <v>ViterboCaldasC.Institucional</v>
      </c>
      <c r="N2116" t="s">
        <v>3659</v>
      </c>
    </row>
    <row r="2117" spans="1:14" x14ac:dyDescent="0.25">
      <c r="A2117">
        <v>17877</v>
      </c>
      <c r="B2117" t="s">
        <v>2694</v>
      </c>
      <c r="C2117" t="s">
        <v>219</v>
      </c>
      <c r="E2117">
        <v>7</v>
      </c>
      <c r="F2117" t="s">
        <v>8337</v>
      </c>
      <c r="G2117" t="s">
        <v>188</v>
      </c>
      <c r="H2117" t="str">
        <f>INDEX(referencias!$Q$1:$Q$34,MATCH('Registro de Frecuencias TV'!G2117,referencias!$R$1:$R$34,0),1)</f>
        <v>Señal Colombia</v>
      </c>
      <c r="I2117" t="s">
        <v>984</v>
      </c>
      <c r="J2117" t="s">
        <v>8338</v>
      </c>
      <c r="K2117">
        <v>7</v>
      </c>
      <c r="L2117" t="str">
        <f t="shared" si="72"/>
        <v>ViterboCaldasSeñal Colombia7</v>
      </c>
      <c r="M2117" t="str">
        <f t="shared" si="73"/>
        <v>ViterboCaldasSeñal Colombia</v>
      </c>
      <c r="N2117" t="s">
        <v>3660</v>
      </c>
    </row>
    <row r="2118" spans="1:14" x14ac:dyDescent="0.25">
      <c r="A2118">
        <v>17877</v>
      </c>
      <c r="B2118" t="s">
        <v>2694</v>
      </c>
      <c r="C2118" t="s">
        <v>219</v>
      </c>
      <c r="E2118">
        <v>28</v>
      </c>
      <c r="F2118" t="s">
        <v>8339</v>
      </c>
      <c r="G2118" t="s">
        <v>598</v>
      </c>
      <c r="H2118" t="str">
        <f>INDEX(referencias!$Q$1:$Q$34,MATCH('Registro de Frecuencias TV'!G2118,referencias!$R$1:$R$34,0),1)</f>
        <v>Telecafé</v>
      </c>
      <c r="I2118" t="s">
        <v>8459</v>
      </c>
      <c r="J2118" t="s">
        <v>8338</v>
      </c>
      <c r="K2118">
        <v>28</v>
      </c>
      <c r="L2118" t="str">
        <f t="shared" si="72"/>
        <v>ViterboCaldasTelecafé28</v>
      </c>
      <c r="M2118" t="str">
        <f t="shared" si="73"/>
        <v>ViterboCaldasTelecafé</v>
      </c>
      <c r="N2118" t="s">
        <v>3661</v>
      </c>
    </row>
    <row r="2119" spans="1:14" x14ac:dyDescent="0.25">
      <c r="A2119">
        <v>17877</v>
      </c>
      <c r="B2119" t="s">
        <v>2694</v>
      </c>
      <c r="C2119" t="s">
        <v>219</v>
      </c>
      <c r="E2119">
        <v>3</v>
      </c>
      <c r="F2119" t="s">
        <v>8341</v>
      </c>
      <c r="G2119" t="s">
        <v>750</v>
      </c>
      <c r="H2119" t="str">
        <f>INDEX(referencias!$Q$1:$Q$34,MATCH('Registro de Frecuencias TV'!G2119,referencias!$R$1:$R$34,0),1)</f>
        <v>RCN TV S.A.</v>
      </c>
      <c r="I2119" t="s">
        <v>505</v>
      </c>
      <c r="J2119" t="s">
        <v>8338</v>
      </c>
      <c r="K2119">
        <v>3</v>
      </c>
      <c r="L2119" t="str">
        <f t="shared" si="72"/>
        <v>ViterboCaldasRCN TV S.A.3</v>
      </c>
      <c r="M2119" t="str">
        <f t="shared" si="73"/>
        <v>ViterboCaldasRCN TV S.A.</v>
      </c>
      <c r="N2119" t="s">
        <v>3662</v>
      </c>
    </row>
    <row r="2120" spans="1:14" x14ac:dyDescent="0.25">
      <c r="A2120">
        <v>17877</v>
      </c>
      <c r="B2120" t="s">
        <v>2694</v>
      </c>
      <c r="C2120" t="s">
        <v>219</v>
      </c>
      <c r="E2120">
        <v>34</v>
      </c>
      <c r="F2120" t="s">
        <v>8341</v>
      </c>
      <c r="G2120" t="s">
        <v>723</v>
      </c>
      <c r="H2120" t="str">
        <f>INDEX(referencias!$Q$1:$Q$34,MATCH('Registro de Frecuencias TV'!G2120,referencias!$R$1:$R$34,0),1)</f>
        <v>Caracol TV S.A.</v>
      </c>
      <c r="I2120" t="s">
        <v>505</v>
      </c>
      <c r="J2120" t="s">
        <v>8338</v>
      </c>
      <c r="K2120">
        <v>34</v>
      </c>
      <c r="L2120" t="str">
        <f t="shared" si="72"/>
        <v>ViterboCaldasCaracol TV S.A.34</v>
      </c>
      <c r="M2120" t="str">
        <f t="shared" si="73"/>
        <v>ViterboCaldasCaracol TV S.A.</v>
      </c>
      <c r="N2120" t="s">
        <v>3663</v>
      </c>
    </row>
    <row r="2121" spans="1:14" x14ac:dyDescent="0.25">
      <c r="A2121">
        <v>18001</v>
      </c>
      <c r="B2121" t="s">
        <v>1399</v>
      </c>
      <c r="C2121" t="s">
        <v>727</v>
      </c>
      <c r="E2121">
        <v>5</v>
      </c>
      <c r="F2121" t="s">
        <v>8337</v>
      </c>
      <c r="G2121" t="s">
        <v>420</v>
      </c>
      <c r="H2121" t="str">
        <f>INDEX(referencias!$Q$1:$Q$34,MATCH('Registro de Frecuencias TV'!G2121,referencias!$R$1:$R$34,0),1)</f>
        <v>Canal Uno</v>
      </c>
      <c r="I2121" t="s">
        <v>269</v>
      </c>
      <c r="J2121" t="s">
        <v>8338</v>
      </c>
      <c r="K2121">
        <v>5</v>
      </c>
      <c r="L2121" t="str">
        <f t="shared" si="72"/>
        <v>FlorenciaCaquetaCanal Uno5</v>
      </c>
      <c r="M2121" t="str">
        <f t="shared" si="73"/>
        <v>FlorenciaCaquetaCanal Uno</v>
      </c>
      <c r="N2121" t="s">
        <v>3664</v>
      </c>
    </row>
    <row r="2122" spans="1:14" x14ac:dyDescent="0.25">
      <c r="A2122">
        <v>18001</v>
      </c>
      <c r="B2122" t="s">
        <v>1399</v>
      </c>
      <c r="C2122" t="s">
        <v>727</v>
      </c>
      <c r="E2122">
        <v>4</v>
      </c>
      <c r="F2122" t="s">
        <v>8337</v>
      </c>
      <c r="G2122" t="s">
        <v>703</v>
      </c>
      <c r="H2122" t="str">
        <f>INDEX(referencias!$Q$1:$Q$34,MATCH('Registro de Frecuencias TV'!G2122,referencias!$R$1:$R$34,0),1)</f>
        <v>C.Institucional</v>
      </c>
      <c r="I2122" t="s">
        <v>269</v>
      </c>
      <c r="J2122" t="s">
        <v>8338</v>
      </c>
      <c r="K2122">
        <v>4</v>
      </c>
      <c r="L2122" t="str">
        <f t="shared" si="72"/>
        <v>FlorenciaCaquetaC.Institucional4</v>
      </c>
      <c r="M2122" t="str">
        <f t="shared" si="73"/>
        <v>FlorenciaCaquetaC.Institucional</v>
      </c>
      <c r="N2122" t="s">
        <v>3665</v>
      </c>
    </row>
    <row r="2123" spans="1:14" x14ac:dyDescent="0.25">
      <c r="A2123">
        <v>18001</v>
      </c>
      <c r="B2123" t="s">
        <v>1399</v>
      </c>
      <c r="C2123" t="s">
        <v>727</v>
      </c>
      <c r="E2123">
        <v>2</v>
      </c>
      <c r="F2123" t="s">
        <v>8337</v>
      </c>
      <c r="G2123" t="s">
        <v>188</v>
      </c>
      <c r="H2123" t="str">
        <f>INDEX(referencias!$Q$1:$Q$34,MATCH('Registro de Frecuencias TV'!G2123,referencias!$R$1:$R$34,0),1)</f>
        <v>Señal Colombia</v>
      </c>
      <c r="I2123" t="s">
        <v>269</v>
      </c>
      <c r="J2123" t="s">
        <v>8338</v>
      </c>
      <c r="K2123">
        <v>2</v>
      </c>
      <c r="L2123" t="str">
        <f t="shared" si="72"/>
        <v>FlorenciaCaquetaSeñal Colombia2</v>
      </c>
      <c r="M2123" t="str">
        <f t="shared" si="73"/>
        <v>FlorenciaCaquetaSeñal Colombia</v>
      </c>
      <c r="N2123" t="s">
        <v>3666</v>
      </c>
    </row>
    <row r="2124" spans="1:14" x14ac:dyDescent="0.25">
      <c r="A2124">
        <v>18001</v>
      </c>
      <c r="B2124" t="s">
        <v>1399</v>
      </c>
      <c r="C2124" t="s">
        <v>727</v>
      </c>
      <c r="E2124">
        <v>12</v>
      </c>
      <c r="F2124" t="s">
        <v>8339</v>
      </c>
      <c r="G2124" t="s">
        <v>623</v>
      </c>
      <c r="H2124" t="str">
        <f>INDEX(referencias!$Q$1:$Q$34,MATCH('Registro de Frecuencias TV'!G2124,referencias!$R$1:$R$34,0),1)</f>
        <v>Teveandina</v>
      </c>
      <c r="I2124" t="s">
        <v>8460</v>
      </c>
      <c r="J2124" t="s">
        <v>8338</v>
      </c>
      <c r="K2124">
        <v>12</v>
      </c>
      <c r="L2124" t="str">
        <f t="shared" si="72"/>
        <v>FlorenciaCaquetaTeveandina12</v>
      </c>
      <c r="M2124" t="str">
        <f t="shared" si="73"/>
        <v>FlorenciaCaquetaTeveandina</v>
      </c>
      <c r="N2124" t="s">
        <v>3667</v>
      </c>
    </row>
    <row r="2125" spans="1:14" x14ac:dyDescent="0.25">
      <c r="A2125">
        <v>18001</v>
      </c>
      <c r="B2125" t="s">
        <v>1399</v>
      </c>
      <c r="C2125" t="s">
        <v>727</v>
      </c>
      <c r="E2125">
        <v>10</v>
      </c>
      <c r="F2125" t="s">
        <v>8341</v>
      </c>
      <c r="G2125" t="s">
        <v>750</v>
      </c>
      <c r="H2125" t="str">
        <f>INDEX(referencias!$Q$1:$Q$34,MATCH('Registro de Frecuencias TV'!G2125,referencias!$R$1:$R$34,0),1)</f>
        <v>RCN TV S.A.</v>
      </c>
      <c r="I2125" t="s">
        <v>1399</v>
      </c>
      <c r="J2125" t="s">
        <v>8338</v>
      </c>
      <c r="K2125">
        <v>10</v>
      </c>
      <c r="L2125" t="str">
        <f t="shared" si="72"/>
        <v>FlorenciaCaquetaRCN TV S.A.10</v>
      </c>
      <c r="M2125" t="str">
        <f t="shared" si="73"/>
        <v>FlorenciaCaquetaRCN TV S.A.</v>
      </c>
      <c r="N2125" t="s">
        <v>3668</v>
      </c>
    </row>
    <row r="2126" spans="1:14" x14ac:dyDescent="0.25">
      <c r="A2126">
        <v>18001</v>
      </c>
      <c r="B2126" t="s">
        <v>1399</v>
      </c>
      <c r="C2126" t="s">
        <v>727</v>
      </c>
      <c r="E2126">
        <v>8</v>
      </c>
      <c r="F2126" t="s">
        <v>8341</v>
      </c>
      <c r="G2126" t="s">
        <v>723</v>
      </c>
      <c r="H2126" t="str">
        <f>INDEX(referencias!$Q$1:$Q$34,MATCH('Registro de Frecuencias TV'!G2126,referencias!$R$1:$R$34,0),1)</f>
        <v>Caracol TV S.A.</v>
      </c>
      <c r="I2126" t="s">
        <v>1399</v>
      </c>
      <c r="J2126" t="s">
        <v>8338</v>
      </c>
      <c r="K2126">
        <v>8</v>
      </c>
      <c r="L2126" t="str">
        <f t="shared" si="72"/>
        <v>FlorenciaCaquetaCaracol TV S.A.8</v>
      </c>
      <c r="M2126" t="str">
        <f t="shared" si="73"/>
        <v>FlorenciaCaquetaCaracol TV S.A.</v>
      </c>
      <c r="N2126" t="s">
        <v>3669</v>
      </c>
    </row>
    <row r="2127" spans="1:14" x14ac:dyDescent="0.25">
      <c r="A2127">
        <v>18029</v>
      </c>
      <c r="B2127" t="s">
        <v>757</v>
      </c>
      <c r="C2127" t="s">
        <v>727</v>
      </c>
      <c r="E2127">
        <v>5</v>
      </c>
      <c r="F2127" t="s">
        <v>8337</v>
      </c>
      <c r="G2127" t="s">
        <v>420</v>
      </c>
      <c r="H2127" t="str">
        <f>INDEX(referencias!$Q$1:$Q$34,MATCH('Registro de Frecuencias TV'!G2127,referencias!$R$1:$R$34,0),1)</f>
        <v>Canal Uno</v>
      </c>
      <c r="I2127" t="s">
        <v>269</v>
      </c>
      <c r="J2127" t="s">
        <v>8338</v>
      </c>
      <c r="K2127">
        <v>5</v>
      </c>
      <c r="L2127" t="str">
        <f t="shared" si="72"/>
        <v>AlbaniaCaquetaCanal Uno5</v>
      </c>
      <c r="M2127" t="str">
        <f t="shared" si="73"/>
        <v>AlbaniaCaquetaCanal Uno</v>
      </c>
      <c r="N2127" t="s">
        <v>3670</v>
      </c>
    </row>
    <row r="2128" spans="1:14" x14ac:dyDescent="0.25">
      <c r="A2128">
        <v>18029</v>
      </c>
      <c r="B2128" t="s">
        <v>757</v>
      </c>
      <c r="C2128" t="s">
        <v>727</v>
      </c>
      <c r="E2128">
        <v>4</v>
      </c>
      <c r="F2128" t="s">
        <v>8337</v>
      </c>
      <c r="G2128" t="s">
        <v>703</v>
      </c>
      <c r="H2128" t="str">
        <f>INDEX(referencias!$Q$1:$Q$34,MATCH('Registro de Frecuencias TV'!G2128,referencias!$R$1:$R$34,0),1)</f>
        <v>C.Institucional</v>
      </c>
      <c r="I2128" t="s">
        <v>269</v>
      </c>
      <c r="J2128" t="s">
        <v>8338</v>
      </c>
      <c r="K2128">
        <v>4</v>
      </c>
      <c r="L2128" t="str">
        <f t="shared" si="72"/>
        <v>AlbaniaCaquetaC.Institucional4</v>
      </c>
      <c r="M2128" t="str">
        <f t="shared" si="73"/>
        <v>AlbaniaCaquetaC.Institucional</v>
      </c>
      <c r="N2128" t="s">
        <v>3671</v>
      </c>
    </row>
    <row r="2129" spans="1:14" x14ac:dyDescent="0.25">
      <c r="A2129">
        <v>18029</v>
      </c>
      <c r="B2129" t="s">
        <v>757</v>
      </c>
      <c r="C2129" t="s">
        <v>727</v>
      </c>
      <c r="E2129">
        <v>2</v>
      </c>
      <c r="F2129" t="s">
        <v>8337</v>
      </c>
      <c r="G2129" t="s">
        <v>188</v>
      </c>
      <c r="H2129" t="str">
        <f>INDEX(referencias!$Q$1:$Q$34,MATCH('Registro de Frecuencias TV'!G2129,referencias!$R$1:$R$34,0),1)</f>
        <v>Señal Colombia</v>
      </c>
      <c r="I2129" t="s">
        <v>269</v>
      </c>
      <c r="J2129" t="s">
        <v>8338</v>
      </c>
      <c r="K2129">
        <v>2</v>
      </c>
      <c r="L2129" t="str">
        <f t="shared" si="72"/>
        <v>AlbaniaCaquetaSeñal Colombia2</v>
      </c>
      <c r="M2129" t="str">
        <f t="shared" si="73"/>
        <v>AlbaniaCaquetaSeñal Colombia</v>
      </c>
      <c r="N2129" t="s">
        <v>3672</v>
      </c>
    </row>
    <row r="2130" spans="1:14" x14ac:dyDescent="0.25">
      <c r="A2130">
        <v>18029</v>
      </c>
      <c r="B2130" t="s">
        <v>757</v>
      </c>
      <c r="C2130" t="s">
        <v>727</v>
      </c>
      <c r="F2130" t="s">
        <v>8339</v>
      </c>
      <c r="G2130" t="s">
        <v>623</v>
      </c>
      <c r="H2130" t="str">
        <f>INDEX(referencias!$Q$1:$Q$34,MATCH('Registro de Frecuencias TV'!G2130,referencias!$R$1:$R$34,0),1)</f>
        <v>Teveandina</v>
      </c>
      <c r="J2130" t="s">
        <v>8338</v>
      </c>
      <c r="K2130">
        <v>12</v>
      </c>
      <c r="L2130" t="str">
        <f t="shared" si="72"/>
        <v>AlbaniaCaquetaTeveandina12</v>
      </c>
      <c r="M2130" t="str">
        <f t="shared" si="73"/>
        <v>AlbaniaCaquetaTeveandina</v>
      </c>
      <c r="N2130" t="s">
        <v>3673</v>
      </c>
    </row>
    <row r="2131" spans="1:14" x14ac:dyDescent="0.25">
      <c r="A2131">
        <v>18029</v>
      </c>
      <c r="B2131" t="s">
        <v>757</v>
      </c>
      <c r="C2131" t="s">
        <v>727</v>
      </c>
      <c r="E2131">
        <v>10</v>
      </c>
      <c r="F2131" t="s">
        <v>8341</v>
      </c>
      <c r="G2131" t="s">
        <v>750</v>
      </c>
      <c r="H2131" t="str">
        <f>INDEX(referencias!$Q$1:$Q$34,MATCH('Registro de Frecuencias TV'!G2131,referencias!$R$1:$R$34,0),1)</f>
        <v>RCN TV S.A.</v>
      </c>
      <c r="I2131" t="s">
        <v>1399</v>
      </c>
      <c r="J2131" t="s">
        <v>8338</v>
      </c>
      <c r="K2131">
        <v>10</v>
      </c>
      <c r="L2131" t="str">
        <f t="shared" si="72"/>
        <v>AlbaniaCaquetaRCN TV S.A.10</v>
      </c>
      <c r="M2131" t="str">
        <f t="shared" si="73"/>
        <v>AlbaniaCaquetaRCN TV S.A.</v>
      </c>
      <c r="N2131" t="s">
        <v>3674</v>
      </c>
    </row>
    <row r="2132" spans="1:14" x14ac:dyDescent="0.25">
      <c r="A2132">
        <v>18029</v>
      </c>
      <c r="B2132" t="s">
        <v>757</v>
      </c>
      <c r="C2132" t="s">
        <v>727</v>
      </c>
      <c r="E2132">
        <v>8</v>
      </c>
      <c r="F2132" t="s">
        <v>8341</v>
      </c>
      <c r="G2132" t="s">
        <v>723</v>
      </c>
      <c r="H2132" t="str">
        <f>INDEX(referencias!$Q$1:$Q$34,MATCH('Registro de Frecuencias TV'!G2132,referencias!$R$1:$R$34,0),1)</f>
        <v>Caracol TV S.A.</v>
      </c>
      <c r="I2132" t="s">
        <v>1399</v>
      </c>
      <c r="J2132" t="s">
        <v>8338</v>
      </c>
      <c r="K2132">
        <v>8</v>
      </c>
      <c r="L2132" t="str">
        <f t="shared" si="72"/>
        <v>AlbaniaCaquetaCaracol TV S.A.8</v>
      </c>
      <c r="M2132" t="str">
        <f t="shared" si="73"/>
        <v>AlbaniaCaquetaCaracol TV S.A.</v>
      </c>
      <c r="N2132" t="s">
        <v>3675</v>
      </c>
    </row>
    <row r="2133" spans="1:14" x14ac:dyDescent="0.25">
      <c r="A2133">
        <v>18094</v>
      </c>
      <c r="B2133" t="s">
        <v>982</v>
      </c>
      <c r="C2133" t="s">
        <v>727</v>
      </c>
      <c r="E2133">
        <v>5</v>
      </c>
      <c r="F2133" t="s">
        <v>8337</v>
      </c>
      <c r="G2133" t="s">
        <v>420</v>
      </c>
      <c r="H2133" t="str">
        <f>INDEX(referencias!$Q$1:$Q$34,MATCH('Registro de Frecuencias TV'!G2133,referencias!$R$1:$R$34,0),1)</f>
        <v>Canal Uno</v>
      </c>
      <c r="I2133" t="s">
        <v>269</v>
      </c>
      <c r="J2133" t="s">
        <v>8338</v>
      </c>
      <c r="K2133">
        <v>3</v>
      </c>
      <c r="L2133" t="str">
        <f t="shared" si="72"/>
        <v>Belén de Los AndaquiesCaquetaCanal Uno3</v>
      </c>
      <c r="M2133" t="str">
        <f t="shared" si="73"/>
        <v>Belén de Los AndaquiesCaquetaCanal Uno</v>
      </c>
      <c r="N2133" t="s">
        <v>3676</v>
      </c>
    </row>
    <row r="2134" spans="1:14" x14ac:dyDescent="0.25">
      <c r="A2134">
        <v>18094</v>
      </c>
      <c r="B2134" t="s">
        <v>982</v>
      </c>
      <c r="C2134" t="s">
        <v>727</v>
      </c>
      <c r="E2134">
        <v>4</v>
      </c>
      <c r="F2134" t="s">
        <v>8337</v>
      </c>
      <c r="G2134" t="s">
        <v>703</v>
      </c>
      <c r="H2134" t="str">
        <f>INDEX(referencias!$Q$1:$Q$34,MATCH('Registro de Frecuencias TV'!G2134,referencias!$R$1:$R$34,0),1)</f>
        <v>C.Institucional</v>
      </c>
      <c r="I2134" t="s">
        <v>269</v>
      </c>
      <c r="J2134" t="s">
        <v>8338</v>
      </c>
      <c r="K2134">
        <v>5</v>
      </c>
      <c r="L2134" t="str">
        <f t="shared" si="72"/>
        <v>Belén de Los AndaquiesCaquetaC.Institucional5</v>
      </c>
      <c r="M2134" t="str">
        <f t="shared" si="73"/>
        <v>Belén de Los AndaquiesCaquetaC.Institucional</v>
      </c>
      <c r="N2134" t="s">
        <v>3677</v>
      </c>
    </row>
    <row r="2135" spans="1:14" x14ac:dyDescent="0.25">
      <c r="A2135">
        <v>18094</v>
      </c>
      <c r="B2135" t="s">
        <v>982</v>
      </c>
      <c r="C2135" t="s">
        <v>727</v>
      </c>
      <c r="E2135">
        <v>2</v>
      </c>
      <c r="F2135" t="s">
        <v>8337</v>
      </c>
      <c r="G2135" t="s">
        <v>188</v>
      </c>
      <c r="H2135" t="str">
        <f>INDEX(referencias!$Q$1:$Q$34,MATCH('Registro de Frecuencias TV'!G2135,referencias!$R$1:$R$34,0),1)</f>
        <v>Señal Colombia</v>
      </c>
      <c r="I2135" t="s">
        <v>269</v>
      </c>
      <c r="J2135" t="s">
        <v>8338</v>
      </c>
      <c r="K2135">
        <v>13</v>
      </c>
      <c r="L2135" t="str">
        <f t="shared" si="72"/>
        <v>Belén de Los AndaquiesCaquetaSeñal Colombia13</v>
      </c>
      <c r="M2135" t="str">
        <f t="shared" si="73"/>
        <v>Belén de Los AndaquiesCaquetaSeñal Colombia</v>
      </c>
      <c r="N2135" t="s">
        <v>3678</v>
      </c>
    </row>
    <row r="2136" spans="1:14" x14ac:dyDescent="0.25">
      <c r="A2136">
        <v>18094</v>
      </c>
      <c r="B2136" t="s">
        <v>982</v>
      </c>
      <c r="C2136" t="s">
        <v>727</v>
      </c>
      <c r="F2136" t="s">
        <v>8339</v>
      </c>
      <c r="G2136" t="s">
        <v>623</v>
      </c>
      <c r="H2136" t="str">
        <f>INDEX(referencias!$Q$1:$Q$34,MATCH('Registro de Frecuencias TV'!G2136,referencias!$R$1:$R$34,0),1)</f>
        <v>Teveandina</v>
      </c>
      <c r="J2136" t="s">
        <v>8338</v>
      </c>
      <c r="K2136">
        <v>7</v>
      </c>
      <c r="L2136" t="str">
        <f t="shared" si="72"/>
        <v>Belén de Los AndaquiesCaquetaTeveandina7</v>
      </c>
      <c r="M2136" t="str">
        <f t="shared" si="73"/>
        <v>Belén de Los AndaquiesCaquetaTeveandina</v>
      </c>
      <c r="N2136" t="s">
        <v>3679</v>
      </c>
    </row>
    <row r="2137" spans="1:14" x14ac:dyDescent="0.25">
      <c r="A2137">
        <v>18094</v>
      </c>
      <c r="B2137" t="s">
        <v>982</v>
      </c>
      <c r="C2137" t="s">
        <v>727</v>
      </c>
      <c r="F2137" t="s">
        <v>8341</v>
      </c>
      <c r="G2137" t="s">
        <v>750</v>
      </c>
      <c r="H2137" t="str">
        <f>INDEX(referencias!$Q$1:$Q$34,MATCH('Registro de Frecuencias TV'!G2137,referencias!$R$1:$R$34,0),1)</f>
        <v>RCN TV S.A.</v>
      </c>
      <c r="J2137" t="s">
        <v>8338</v>
      </c>
      <c r="K2137">
        <v>9</v>
      </c>
      <c r="L2137" t="str">
        <f t="shared" si="72"/>
        <v>Belén de Los AndaquiesCaquetaRCN TV S.A.9</v>
      </c>
      <c r="M2137" t="str">
        <f t="shared" si="73"/>
        <v>Belén de Los AndaquiesCaquetaRCN TV S.A.</v>
      </c>
      <c r="N2137" t="s">
        <v>3680</v>
      </c>
    </row>
    <row r="2138" spans="1:14" x14ac:dyDescent="0.25">
      <c r="A2138">
        <v>18094</v>
      </c>
      <c r="B2138" t="s">
        <v>982</v>
      </c>
      <c r="C2138" t="s">
        <v>727</v>
      </c>
      <c r="F2138" t="s">
        <v>8341</v>
      </c>
      <c r="G2138" t="s">
        <v>723</v>
      </c>
      <c r="H2138" t="str">
        <f>INDEX(referencias!$Q$1:$Q$34,MATCH('Registro de Frecuencias TV'!G2138,referencias!$R$1:$R$34,0),1)</f>
        <v>Caracol TV S.A.</v>
      </c>
      <c r="J2138" t="s">
        <v>8338</v>
      </c>
      <c r="K2138">
        <v>11</v>
      </c>
      <c r="L2138" t="str">
        <f t="shared" si="72"/>
        <v>Belén de Los AndaquiesCaquetaCaracol TV S.A.11</v>
      </c>
      <c r="M2138" t="str">
        <f t="shared" si="73"/>
        <v>Belén de Los AndaquiesCaquetaCaracol TV S.A.</v>
      </c>
      <c r="N2138" t="s">
        <v>3681</v>
      </c>
    </row>
    <row r="2139" spans="1:14" x14ac:dyDescent="0.25">
      <c r="A2139">
        <v>18150</v>
      </c>
      <c r="B2139" t="s">
        <v>1113</v>
      </c>
      <c r="C2139" t="s">
        <v>727</v>
      </c>
      <c r="E2139">
        <v>5</v>
      </c>
      <c r="F2139" t="s">
        <v>8337</v>
      </c>
      <c r="G2139" t="s">
        <v>420</v>
      </c>
      <c r="H2139" t="str">
        <f>INDEX(referencias!$Q$1:$Q$34,MATCH('Registro de Frecuencias TV'!G2139,referencias!$R$1:$R$34,0),1)</f>
        <v>Canal Uno</v>
      </c>
      <c r="I2139" t="s">
        <v>269</v>
      </c>
      <c r="J2139" t="s">
        <v>8338</v>
      </c>
      <c r="K2139">
        <v>5</v>
      </c>
      <c r="L2139" t="str">
        <f t="shared" si="72"/>
        <v>Cartagena del ChairáCaquetaCanal Uno5</v>
      </c>
      <c r="M2139" t="str">
        <f t="shared" si="73"/>
        <v>Cartagena del ChairáCaquetaCanal Uno</v>
      </c>
      <c r="N2139" t="s">
        <v>3682</v>
      </c>
    </row>
    <row r="2140" spans="1:14" x14ac:dyDescent="0.25">
      <c r="A2140">
        <v>18150</v>
      </c>
      <c r="B2140" t="s">
        <v>1113</v>
      </c>
      <c r="C2140" t="s">
        <v>727</v>
      </c>
      <c r="E2140">
        <v>4</v>
      </c>
      <c r="F2140" t="s">
        <v>8337</v>
      </c>
      <c r="G2140" t="s">
        <v>703</v>
      </c>
      <c r="H2140" t="str">
        <f>INDEX(referencias!$Q$1:$Q$34,MATCH('Registro de Frecuencias TV'!G2140,referencias!$R$1:$R$34,0),1)</f>
        <v>C.Institucional</v>
      </c>
      <c r="I2140" t="s">
        <v>269</v>
      </c>
      <c r="J2140" t="s">
        <v>8338</v>
      </c>
      <c r="K2140">
        <v>4</v>
      </c>
      <c r="L2140" t="str">
        <f t="shared" si="72"/>
        <v>Cartagena del ChairáCaquetaC.Institucional4</v>
      </c>
      <c r="M2140" t="str">
        <f t="shared" si="73"/>
        <v>Cartagena del ChairáCaquetaC.Institucional</v>
      </c>
      <c r="N2140" t="s">
        <v>3683</v>
      </c>
    </row>
    <row r="2141" spans="1:14" x14ac:dyDescent="0.25">
      <c r="A2141">
        <v>18150</v>
      </c>
      <c r="B2141" t="s">
        <v>1113</v>
      </c>
      <c r="C2141" t="s">
        <v>727</v>
      </c>
      <c r="E2141">
        <v>2</v>
      </c>
      <c r="F2141" t="s">
        <v>8337</v>
      </c>
      <c r="G2141" t="s">
        <v>188</v>
      </c>
      <c r="H2141" t="str">
        <f>INDEX(referencias!$Q$1:$Q$34,MATCH('Registro de Frecuencias TV'!G2141,referencias!$R$1:$R$34,0),1)</f>
        <v>Señal Colombia</v>
      </c>
      <c r="I2141" t="s">
        <v>269</v>
      </c>
      <c r="J2141" t="s">
        <v>8338</v>
      </c>
      <c r="K2141">
        <v>2</v>
      </c>
      <c r="L2141" t="str">
        <f t="shared" si="72"/>
        <v>Cartagena del ChairáCaquetaSeñal Colombia2</v>
      </c>
      <c r="M2141" t="str">
        <f t="shared" si="73"/>
        <v>Cartagena del ChairáCaquetaSeñal Colombia</v>
      </c>
      <c r="N2141" t="s">
        <v>3684</v>
      </c>
    </row>
    <row r="2142" spans="1:14" x14ac:dyDescent="0.25">
      <c r="A2142">
        <v>18150</v>
      </c>
      <c r="B2142" t="s">
        <v>1113</v>
      </c>
      <c r="C2142" t="s">
        <v>727</v>
      </c>
      <c r="F2142" t="s">
        <v>8339</v>
      </c>
      <c r="G2142" t="s">
        <v>623</v>
      </c>
      <c r="H2142" t="str">
        <f>INDEX(referencias!$Q$1:$Q$34,MATCH('Registro de Frecuencias TV'!G2142,referencias!$R$1:$R$34,0),1)</f>
        <v>Teveandina</v>
      </c>
      <c r="J2142" t="s">
        <v>8338</v>
      </c>
      <c r="K2142">
        <v>12</v>
      </c>
      <c r="L2142" t="str">
        <f t="shared" si="72"/>
        <v>Cartagena del ChairáCaquetaTeveandina12</v>
      </c>
      <c r="M2142" t="str">
        <f t="shared" si="73"/>
        <v>Cartagena del ChairáCaquetaTeveandina</v>
      </c>
      <c r="N2142" t="s">
        <v>3685</v>
      </c>
    </row>
    <row r="2143" spans="1:14" x14ac:dyDescent="0.25">
      <c r="A2143">
        <v>18150</v>
      </c>
      <c r="B2143" t="s">
        <v>1113</v>
      </c>
      <c r="C2143" t="s">
        <v>727</v>
      </c>
      <c r="E2143">
        <v>10</v>
      </c>
      <c r="F2143" t="s">
        <v>8341</v>
      </c>
      <c r="G2143" t="s">
        <v>750</v>
      </c>
      <c r="H2143" t="str">
        <f>INDEX(referencias!$Q$1:$Q$34,MATCH('Registro de Frecuencias TV'!G2143,referencias!$R$1:$R$34,0),1)</f>
        <v>RCN TV S.A.</v>
      </c>
      <c r="I2143" t="s">
        <v>8461</v>
      </c>
      <c r="J2143" t="s">
        <v>8338</v>
      </c>
      <c r="K2143">
        <v>10</v>
      </c>
      <c r="L2143" t="str">
        <f t="shared" si="72"/>
        <v>Cartagena del ChairáCaquetaRCN TV S.A.10</v>
      </c>
      <c r="M2143" t="str">
        <f t="shared" si="73"/>
        <v>Cartagena del ChairáCaquetaRCN TV S.A.</v>
      </c>
      <c r="N2143" t="s">
        <v>3686</v>
      </c>
    </row>
    <row r="2144" spans="1:14" x14ac:dyDescent="0.25">
      <c r="A2144">
        <v>18150</v>
      </c>
      <c r="B2144" t="s">
        <v>1113</v>
      </c>
      <c r="C2144" t="s">
        <v>727</v>
      </c>
      <c r="E2144">
        <v>8</v>
      </c>
      <c r="F2144" t="s">
        <v>8341</v>
      </c>
      <c r="G2144" t="s">
        <v>723</v>
      </c>
      <c r="H2144" t="str">
        <f>INDEX(referencias!$Q$1:$Q$34,MATCH('Registro de Frecuencias TV'!G2144,referencias!$R$1:$R$34,0),1)</f>
        <v>Caracol TV S.A.</v>
      </c>
      <c r="I2144" t="s">
        <v>8461</v>
      </c>
      <c r="J2144" t="s">
        <v>8338</v>
      </c>
      <c r="K2144">
        <v>8</v>
      </c>
      <c r="L2144" t="str">
        <f t="shared" si="72"/>
        <v>Cartagena del ChairáCaquetaCaracol TV S.A.8</v>
      </c>
      <c r="M2144" t="str">
        <f t="shared" si="73"/>
        <v>Cartagena del ChairáCaquetaCaracol TV S.A.</v>
      </c>
      <c r="N2144" t="s">
        <v>3687</v>
      </c>
    </row>
    <row r="2145" spans="1:14" x14ac:dyDescent="0.25">
      <c r="A2145">
        <v>18205</v>
      </c>
      <c r="B2145" t="s">
        <v>1280</v>
      </c>
      <c r="C2145" t="s">
        <v>727</v>
      </c>
      <c r="E2145">
        <v>3</v>
      </c>
      <c r="F2145" t="s">
        <v>8337</v>
      </c>
      <c r="G2145" t="s">
        <v>420</v>
      </c>
      <c r="H2145" t="str">
        <f>INDEX(referencias!$Q$1:$Q$34,MATCH('Registro de Frecuencias TV'!G2145,referencias!$R$1:$R$34,0),1)</f>
        <v>Canal Uno</v>
      </c>
      <c r="I2145" t="s">
        <v>317</v>
      </c>
      <c r="J2145" t="s">
        <v>8338</v>
      </c>
      <c r="K2145">
        <v>3</v>
      </c>
      <c r="L2145" t="str">
        <f t="shared" si="72"/>
        <v>CurilloCaquetaCanal Uno3</v>
      </c>
      <c r="M2145" t="str">
        <f t="shared" si="73"/>
        <v>CurilloCaquetaCanal Uno</v>
      </c>
      <c r="N2145" t="s">
        <v>3688</v>
      </c>
    </row>
    <row r="2146" spans="1:14" x14ac:dyDescent="0.25">
      <c r="A2146">
        <v>18205</v>
      </c>
      <c r="B2146" t="s">
        <v>1280</v>
      </c>
      <c r="C2146" t="s">
        <v>727</v>
      </c>
      <c r="E2146">
        <v>5</v>
      </c>
      <c r="F2146" t="s">
        <v>8337</v>
      </c>
      <c r="G2146" t="s">
        <v>703</v>
      </c>
      <c r="H2146" t="str">
        <f>INDEX(referencias!$Q$1:$Q$34,MATCH('Registro de Frecuencias TV'!G2146,referencias!$R$1:$R$34,0),1)</f>
        <v>C.Institucional</v>
      </c>
      <c r="I2146" t="s">
        <v>317</v>
      </c>
      <c r="J2146" t="s">
        <v>8338</v>
      </c>
      <c r="K2146">
        <v>5</v>
      </c>
      <c r="L2146" t="str">
        <f t="shared" si="72"/>
        <v>CurilloCaquetaC.Institucional5</v>
      </c>
      <c r="M2146" t="str">
        <f t="shared" si="73"/>
        <v>CurilloCaquetaC.Institucional</v>
      </c>
      <c r="N2146" t="s">
        <v>3689</v>
      </c>
    </row>
    <row r="2147" spans="1:14" x14ac:dyDescent="0.25">
      <c r="A2147">
        <v>18205</v>
      </c>
      <c r="B2147" t="s">
        <v>1280</v>
      </c>
      <c r="C2147" t="s">
        <v>727</v>
      </c>
      <c r="E2147">
        <v>13</v>
      </c>
      <c r="F2147" t="s">
        <v>8337</v>
      </c>
      <c r="G2147" t="s">
        <v>188</v>
      </c>
      <c r="H2147" t="str">
        <f>INDEX(referencias!$Q$1:$Q$34,MATCH('Registro de Frecuencias TV'!G2147,referencias!$R$1:$R$34,0),1)</f>
        <v>Señal Colombia</v>
      </c>
      <c r="I2147" t="s">
        <v>317</v>
      </c>
      <c r="J2147" t="s">
        <v>8338</v>
      </c>
      <c r="K2147">
        <v>13</v>
      </c>
      <c r="L2147" t="str">
        <f t="shared" si="72"/>
        <v>CurilloCaquetaSeñal Colombia13</v>
      </c>
      <c r="M2147" t="str">
        <f t="shared" si="73"/>
        <v>CurilloCaquetaSeñal Colombia</v>
      </c>
      <c r="N2147" t="s">
        <v>3690</v>
      </c>
    </row>
    <row r="2148" spans="1:14" x14ac:dyDescent="0.25">
      <c r="A2148">
        <v>18205</v>
      </c>
      <c r="B2148" t="s">
        <v>1280</v>
      </c>
      <c r="C2148" t="s">
        <v>727</v>
      </c>
      <c r="F2148" t="s">
        <v>8339</v>
      </c>
      <c r="G2148" t="s">
        <v>623</v>
      </c>
      <c r="H2148" t="str">
        <f>INDEX(referencias!$Q$1:$Q$34,MATCH('Registro de Frecuencias TV'!G2148,referencias!$R$1:$R$34,0),1)</f>
        <v>Teveandina</v>
      </c>
      <c r="J2148" t="s">
        <v>8338</v>
      </c>
      <c r="K2148">
        <v>7</v>
      </c>
      <c r="L2148" t="str">
        <f t="shared" si="72"/>
        <v>CurilloCaquetaTeveandina7</v>
      </c>
      <c r="M2148" t="str">
        <f t="shared" si="73"/>
        <v>CurilloCaquetaTeveandina</v>
      </c>
      <c r="N2148" t="s">
        <v>3691</v>
      </c>
    </row>
    <row r="2149" spans="1:14" x14ac:dyDescent="0.25">
      <c r="A2149">
        <v>18205</v>
      </c>
      <c r="B2149" t="s">
        <v>1280</v>
      </c>
      <c r="C2149" t="s">
        <v>727</v>
      </c>
      <c r="E2149">
        <v>9</v>
      </c>
      <c r="F2149" t="s">
        <v>8341</v>
      </c>
      <c r="G2149" t="s">
        <v>750</v>
      </c>
      <c r="H2149" t="str">
        <f>INDEX(referencias!$Q$1:$Q$34,MATCH('Registro de Frecuencias TV'!G2149,referencias!$R$1:$R$34,0),1)</f>
        <v>RCN TV S.A.</v>
      </c>
      <c r="I2149" t="s">
        <v>8462</v>
      </c>
      <c r="J2149" t="s">
        <v>8338</v>
      </c>
      <c r="K2149">
        <v>9</v>
      </c>
      <c r="L2149" t="str">
        <f t="shared" si="72"/>
        <v>CurilloCaquetaRCN TV S.A.9</v>
      </c>
      <c r="M2149" t="str">
        <f t="shared" si="73"/>
        <v>CurilloCaquetaRCN TV S.A.</v>
      </c>
      <c r="N2149" t="s">
        <v>3692</v>
      </c>
    </row>
    <row r="2150" spans="1:14" x14ac:dyDescent="0.25">
      <c r="A2150">
        <v>18205</v>
      </c>
      <c r="B2150" t="s">
        <v>1280</v>
      </c>
      <c r="C2150" t="s">
        <v>727</v>
      </c>
      <c r="E2150">
        <v>11</v>
      </c>
      <c r="F2150" t="s">
        <v>8341</v>
      </c>
      <c r="G2150" t="s">
        <v>723</v>
      </c>
      <c r="H2150" t="str">
        <f>INDEX(referencias!$Q$1:$Q$34,MATCH('Registro de Frecuencias TV'!G2150,referencias!$R$1:$R$34,0),1)</f>
        <v>Caracol TV S.A.</v>
      </c>
      <c r="I2150" t="s">
        <v>8462</v>
      </c>
      <c r="J2150" t="s">
        <v>8338</v>
      </c>
      <c r="K2150">
        <v>11</v>
      </c>
      <c r="L2150" t="str">
        <f t="shared" si="72"/>
        <v>CurilloCaquetaCaracol TV S.A.11</v>
      </c>
      <c r="M2150" t="str">
        <f t="shared" si="73"/>
        <v>CurilloCaquetaCaracol TV S.A.</v>
      </c>
      <c r="N2150" t="s">
        <v>3693</v>
      </c>
    </row>
    <row r="2151" spans="1:14" x14ac:dyDescent="0.25">
      <c r="A2151">
        <v>18247</v>
      </c>
      <c r="B2151" t="s">
        <v>1328</v>
      </c>
      <c r="C2151" t="s">
        <v>727</v>
      </c>
      <c r="F2151" t="s">
        <v>8337</v>
      </c>
      <c r="G2151" t="s">
        <v>420</v>
      </c>
      <c r="H2151" t="str">
        <f>INDEX(referencias!$Q$1:$Q$34,MATCH('Registro de Frecuencias TV'!G2151,referencias!$R$1:$R$34,0),1)</f>
        <v>Canal Uno</v>
      </c>
      <c r="J2151" t="s">
        <v>8338</v>
      </c>
      <c r="K2151">
        <v>5</v>
      </c>
      <c r="L2151" t="str">
        <f t="shared" si="72"/>
        <v>El DoncelloCaquetaCanal Uno5</v>
      </c>
      <c r="M2151" t="str">
        <f t="shared" si="73"/>
        <v>El DoncelloCaquetaCanal Uno</v>
      </c>
      <c r="N2151" t="s">
        <v>3694</v>
      </c>
    </row>
    <row r="2152" spans="1:14" x14ac:dyDescent="0.25">
      <c r="A2152">
        <v>18247</v>
      </c>
      <c r="B2152" t="s">
        <v>1328</v>
      </c>
      <c r="C2152" t="s">
        <v>727</v>
      </c>
      <c r="F2152" t="s">
        <v>8337</v>
      </c>
      <c r="G2152" t="s">
        <v>703</v>
      </c>
      <c r="H2152" t="str">
        <f>INDEX(referencias!$Q$1:$Q$34,MATCH('Registro de Frecuencias TV'!G2152,referencias!$R$1:$R$34,0),1)</f>
        <v>C.Institucional</v>
      </c>
      <c r="J2152" t="s">
        <v>8338</v>
      </c>
      <c r="K2152">
        <v>4</v>
      </c>
      <c r="L2152" t="str">
        <f t="shared" si="72"/>
        <v>El DoncelloCaquetaC.Institucional4</v>
      </c>
      <c r="M2152" t="str">
        <f t="shared" si="73"/>
        <v>El DoncelloCaquetaC.Institucional</v>
      </c>
      <c r="N2152" t="s">
        <v>3695</v>
      </c>
    </row>
    <row r="2153" spans="1:14" x14ac:dyDescent="0.25">
      <c r="A2153">
        <v>18247</v>
      </c>
      <c r="B2153" t="s">
        <v>1328</v>
      </c>
      <c r="C2153" t="s">
        <v>727</v>
      </c>
      <c r="F2153" t="s">
        <v>8337</v>
      </c>
      <c r="G2153" t="s">
        <v>188</v>
      </c>
      <c r="H2153" t="str">
        <f>INDEX(referencias!$Q$1:$Q$34,MATCH('Registro de Frecuencias TV'!G2153,referencias!$R$1:$R$34,0),1)</f>
        <v>Señal Colombia</v>
      </c>
      <c r="J2153" t="s">
        <v>8338</v>
      </c>
      <c r="K2153">
        <v>2</v>
      </c>
      <c r="L2153" t="str">
        <f t="shared" si="72"/>
        <v>El DoncelloCaquetaSeñal Colombia2</v>
      </c>
      <c r="M2153" t="str">
        <f t="shared" si="73"/>
        <v>El DoncelloCaquetaSeñal Colombia</v>
      </c>
      <c r="N2153" t="s">
        <v>3696</v>
      </c>
    </row>
    <row r="2154" spans="1:14" x14ac:dyDescent="0.25">
      <c r="A2154">
        <v>18247</v>
      </c>
      <c r="B2154" t="s">
        <v>1328</v>
      </c>
      <c r="C2154" t="s">
        <v>727</v>
      </c>
      <c r="F2154" t="s">
        <v>8339</v>
      </c>
      <c r="G2154" t="s">
        <v>623</v>
      </c>
      <c r="H2154" t="str">
        <f>INDEX(referencias!$Q$1:$Q$34,MATCH('Registro de Frecuencias TV'!G2154,referencias!$R$1:$R$34,0),1)</f>
        <v>Teveandina</v>
      </c>
      <c r="J2154" t="s">
        <v>8338</v>
      </c>
      <c r="K2154">
        <v>12</v>
      </c>
      <c r="L2154" t="str">
        <f t="shared" si="72"/>
        <v>El DoncelloCaquetaTeveandina12</v>
      </c>
      <c r="M2154" t="str">
        <f t="shared" si="73"/>
        <v>El DoncelloCaquetaTeveandina</v>
      </c>
      <c r="N2154" t="s">
        <v>3697</v>
      </c>
    </row>
    <row r="2155" spans="1:14" x14ac:dyDescent="0.25">
      <c r="A2155">
        <v>18247</v>
      </c>
      <c r="B2155" t="s">
        <v>1328</v>
      </c>
      <c r="C2155" t="s">
        <v>727</v>
      </c>
      <c r="E2155">
        <v>10</v>
      </c>
      <c r="F2155" t="s">
        <v>8341</v>
      </c>
      <c r="G2155" t="s">
        <v>750</v>
      </c>
      <c r="H2155" t="str">
        <f>INDEX(referencias!$Q$1:$Q$34,MATCH('Registro de Frecuencias TV'!G2155,referencias!$R$1:$R$34,0),1)</f>
        <v>RCN TV S.A.</v>
      </c>
      <c r="I2155" t="s">
        <v>8461</v>
      </c>
      <c r="J2155" t="s">
        <v>8338</v>
      </c>
      <c r="K2155">
        <v>10</v>
      </c>
      <c r="L2155" t="str">
        <f t="shared" si="72"/>
        <v>El DoncelloCaquetaRCN TV S.A.10</v>
      </c>
      <c r="M2155" t="str">
        <f t="shared" si="73"/>
        <v>El DoncelloCaquetaRCN TV S.A.</v>
      </c>
      <c r="N2155" t="s">
        <v>3698</v>
      </c>
    </row>
    <row r="2156" spans="1:14" x14ac:dyDescent="0.25">
      <c r="A2156">
        <v>18247</v>
      </c>
      <c r="B2156" t="s">
        <v>1328</v>
      </c>
      <c r="C2156" t="s">
        <v>727</v>
      </c>
      <c r="E2156">
        <v>8</v>
      </c>
      <c r="F2156" t="s">
        <v>8341</v>
      </c>
      <c r="G2156" t="s">
        <v>723</v>
      </c>
      <c r="H2156" t="str">
        <f>INDEX(referencias!$Q$1:$Q$34,MATCH('Registro de Frecuencias TV'!G2156,referencias!$R$1:$R$34,0),1)</f>
        <v>Caracol TV S.A.</v>
      </c>
      <c r="I2156" t="s">
        <v>8461</v>
      </c>
      <c r="J2156" t="s">
        <v>8338</v>
      </c>
      <c r="K2156">
        <v>8</v>
      </c>
      <c r="L2156" t="str">
        <f t="shared" si="72"/>
        <v>El DoncelloCaquetaCaracol TV S.A.8</v>
      </c>
      <c r="M2156" t="str">
        <f t="shared" si="73"/>
        <v>El DoncelloCaquetaCaracol TV S.A.</v>
      </c>
      <c r="N2156" t="s">
        <v>3699</v>
      </c>
    </row>
    <row r="2157" spans="1:14" x14ac:dyDescent="0.25">
      <c r="A2157">
        <v>18256</v>
      </c>
      <c r="B2157" t="s">
        <v>1346</v>
      </c>
      <c r="C2157" t="s">
        <v>727</v>
      </c>
      <c r="F2157" t="s">
        <v>8337</v>
      </c>
      <c r="G2157" t="s">
        <v>420</v>
      </c>
      <c r="H2157" t="str">
        <f>INDEX(referencias!$Q$1:$Q$34,MATCH('Registro de Frecuencias TV'!G2157,referencias!$R$1:$R$34,0),1)</f>
        <v>Canal Uno</v>
      </c>
      <c r="J2157" t="s">
        <v>8338</v>
      </c>
      <c r="K2157">
        <v>5</v>
      </c>
      <c r="L2157" t="str">
        <f t="shared" si="72"/>
        <v>El PaujilCaquetaCanal Uno5</v>
      </c>
      <c r="M2157" t="str">
        <f t="shared" si="73"/>
        <v>El PaujilCaquetaCanal Uno</v>
      </c>
      <c r="N2157" t="s">
        <v>3700</v>
      </c>
    </row>
    <row r="2158" spans="1:14" x14ac:dyDescent="0.25">
      <c r="A2158">
        <v>18256</v>
      </c>
      <c r="B2158" t="s">
        <v>1346</v>
      </c>
      <c r="C2158" t="s">
        <v>727</v>
      </c>
      <c r="F2158" t="s">
        <v>8337</v>
      </c>
      <c r="G2158" t="s">
        <v>703</v>
      </c>
      <c r="H2158" t="str">
        <f>INDEX(referencias!$Q$1:$Q$34,MATCH('Registro de Frecuencias TV'!G2158,referencias!$R$1:$R$34,0),1)</f>
        <v>C.Institucional</v>
      </c>
      <c r="J2158" t="s">
        <v>8338</v>
      </c>
      <c r="K2158">
        <v>4</v>
      </c>
      <c r="L2158" t="str">
        <f t="shared" si="72"/>
        <v>El PaujilCaquetaC.Institucional4</v>
      </c>
      <c r="M2158" t="str">
        <f t="shared" si="73"/>
        <v>El PaujilCaquetaC.Institucional</v>
      </c>
      <c r="N2158" t="s">
        <v>3701</v>
      </c>
    </row>
    <row r="2159" spans="1:14" x14ac:dyDescent="0.25">
      <c r="A2159">
        <v>18256</v>
      </c>
      <c r="B2159" t="s">
        <v>1346</v>
      </c>
      <c r="C2159" t="s">
        <v>727</v>
      </c>
      <c r="F2159" t="s">
        <v>8337</v>
      </c>
      <c r="G2159" t="s">
        <v>188</v>
      </c>
      <c r="H2159" t="str">
        <f>INDEX(referencias!$Q$1:$Q$34,MATCH('Registro de Frecuencias TV'!G2159,referencias!$R$1:$R$34,0),1)</f>
        <v>Señal Colombia</v>
      </c>
      <c r="J2159" t="s">
        <v>8338</v>
      </c>
      <c r="K2159">
        <v>2</v>
      </c>
      <c r="L2159" t="str">
        <f t="shared" si="72"/>
        <v>El PaujilCaquetaSeñal Colombia2</v>
      </c>
      <c r="M2159" t="str">
        <f t="shared" si="73"/>
        <v>El PaujilCaquetaSeñal Colombia</v>
      </c>
      <c r="N2159" t="s">
        <v>3702</v>
      </c>
    </row>
    <row r="2160" spans="1:14" x14ac:dyDescent="0.25">
      <c r="A2160">
        <v>18256</v>
      </c>
      <c r="B2160" t="s">
        <v>1346</v>
      </c>
      <c r="C2160" t="s">
        <v>727</v>
      </c>
      <c r="F2160" t="s">
        <v>8339</v>
      </c>
      <c r="G2160" t="s">
        <v>623</v>
      </c>
      <c r="H2160" t="str">
        <f>INDEX(referencias!$Q$1:$Q$34,MATCH('Registro de Frecuencias TV'!G2160,referencias!$R$1:$R$34,0),1)</f>
        <v>Teveandina</v>
      </c>
      <c r="J2160" t="s">
        <v>8338</v>
      </c>
      <c r="K2160">
        <v>12</v>
      </c>
      <c r="L2160" t="str">
        <f t="shared" si="72"/>
        <v>El PaujilCaquetaTeveandina12</v>
      </c>
      <c r="M2160" t="str">
        <f t="shared" si="73"/>
        <v>El PaujilCaquetaTeveandina</v>
      </c>
      <c r="N2160" t="s">
        <v>3703</v>
      </c>
    </row>
    <row r="2161" spans="1:14" x14ac:dyDescent="0.25">
      <c r="A2161">
        <v>18256</v>
      </c>
      <c r="B2161" t="s">
        <v>1346</v>
      </c>
      <c r="C2161" t="s">
        <v>727</v>
      </c>
      <c r="E2161">
        <v>10</v>
      </c>
      <c r="F2161" t="s">
        <v>8341</v>
      </c>
      <c r="G2161" t="s">
        <v>750</v>
      </c>
      <c r="H2161" t="str">
        <f>INDEX(referencias!$Q$1:$Q$34,MATCH('Registro de Frecuencias TV'!G2161,referencias!$R$1:$R$34,0),1)</f>
        <v>RCN TV S.A.</v>
      </c>
      <c r="I2161" t="s">
        <v>8461</v>
      </c>
      <c r="J2161" t="s">
        <v>8338</v>
      </c>
      <c r="K2161">
        <v>10</v>
      </c>
      <c r="L2161" t="str">
        <f t="shared" si="72"/>
        <v>El PaujilCaquetaRCN TV S.A.10</v>
      </c>
      <c r="M2161" t="str">
        <f t="shared" si="73"/>
        <v>El PaujilCaquetaRCN TV S.A.</v>
      </c>
      <c r="N2161" t="s">
        <v>3704</v>
      </c>
    </row>
    <row r="2162" spans="1:14" x14ac:dyDescent="0.25">
      <c r="A2162">
        <v>18256</v>
      </c>
      <c r="B2162" t="s">
        <v>1346</v>
      </c>
      <c r="C2162" t="s">
        <v>727</v>
      </c>
      <c r="E2162">
        <v>8</v>
      </c>
      <c r="F2162" t="s">
        <v>8341</v>
      </c>
      <c r="G2162" t="s">
        <v>723</v>
      </c>
      <c r="H2162" t="str">
        <f>INDEX(referencias!$Q$1:$Q$34,MATCH('Registro de Frecuencias TV'!G2162,referencias!$R$1:$R$34,0),1)</f>
        <v>Caracol TV S.A.</v>
      </c>
      <c r="I2162" t="s">
        <v>8461</v>
      </c>
      <c r="J2162" t="s">
        <v>8338</v>
      </c>
      <c r="K2162">
        <v>8</v>
      </c>
      <c r="L2162" t="str">
        <f t="shared" si="72"/>
        <v>El PaujilCaquetaCaracol TV S.A.8</v>
      </c>
      <c r="M2162" t="str">
        <f t="shared" si="73"/>
        <v>El PaujilCaquetaCaracol TV S.A.</v>
      </c>
      <c r="N2162" t="s">
        <v>3705</v>
      </c>
    </row>
    <row r="2163" spans="1:14" x14ac:dyDescent="0.25">
      <c r="A2163">
        <v>18410</v>
      </c>
      <c r="B2163" t="s">
        <v>541</v>
      </c>
      <c r="C2163" t="s">
        <v>727</v>
      </c>
      <c r="E2163">
        <v>5</v>
      </c>
      <c r="F2163" t="s">
        <v>8337</v>
      </c>
      <c r="G2163" t="s">
        <v>420</v>
      </c>
      <c r="H2163" t="str">
        <f>INDEX(referencias!$Q$1:$Q$34,MATCH('Registro de Frecuencias TV'!G2163,referencias!$R$1:$R$34,0),1)</f>
        <v>Canal Uno</v>
      </c>
      <c r="I2163" t="s">
        <v>269</v>
      </c>
      <c r="J2163" t="s">
        <v>8338</v>
      </c>
      <c r="K2163">
        <v>5</v>
      </c>
      <c r="L2163" t="str">
        <f t="shared" si="72"/>
        <v>La MontañitaCaquetaCanal Uno5</v>
      </c>
      <c r="M2163" t="str">
        <f t="shared" si="73"/>
        <v>La MontañitaCaquetaCanal Uno</v>
      </c>
      <c r="N2163" t="s">
        <v>3706</v>
      </c>
    </row>
    <row r="2164" spans="1:14" x14ac:dyDescent="0.25">
      <c r="A2164">
        <v>18410</v>
      </c>
      <c r="B2164" t="s">
        <v>541</v>
      </c>
      <c r="C2164" t="s">
        <v>727</v>
      </c>
      <c r="E2164">
        <v>4</v>
      </c>
      <c r="F2164" t="s">
        <v>8337</v>
      </c>
      <c r="G2164" t="s">
        <v>703</v>
      </c>
      <c r="H2164" t="str">
        <f>INDEX(referencias!$Q$1:$Q$34,MATCH('Registro de Frecuencias TV'!G2164,referencias!$R$1:$R$34,0),1)</f>
        <v>C.Institucional</v>
      </c>
      <c r="I2164" t="s">
        <v>269</v>
      </c>
      <c r="J2164" t="s">
        <v>8338</v>
      </c>
      <c r="K2164">
        <v>4</v>
      </c>
      <c r="L2164" t="str">
        <f t="shared" si="72"/>
        <v>La MontañitaCaquetaC.Institucional4</v>
      </c>
      <c r="M2164" t="str">
        <f t="shared" si="73"/>
        <v>La MontañitaCaquetaC.Institucional</v>
      </c>
      <c r="N2164" t="s">
        <v>3707</v>
      </c>
    </row>
    <row r="2165" spans="1:14" x14ac:dyDescent="0.25">
      <c r="A2165">
        <v>18410</v>
      </c>
      <c r="B2165" t="s">
        <v>541</v>
      </c>
      <c r="C2165" t="s">
        <v>727</v>
      </c>
      <c r="E2165">
        <v>2</v>
      </c>
      <c r="F2165" t="s">
        <v>8337</v>
      </c>
      <c r="G2165" t="s">
        <v>188</v>
      </c>
      <c r="H2165" t="str">
        <f>INDEX(referencias!$Q$1:$Q$34,MATCH('Registro de Frecuencias TV'!G2165,referencias!$R$1:$R$34,0),1)</f>
        <v>Señal Colombia</v>
      </c>
      <c r="I2165" t="s">
        <v>269</v>
      </c>
      <c r="J2165" t="s">
        <v>8338</v>
      </c>
      <c r="K2165">
        <v>2</v>
      </c>
      <c r="L2165" t="str">
        <f t="shared" si="72"/>
        <v>La MontañitaCaquetaSeñal Colombia2</v>
      </c>
      <c r="M2165" t="str">
        <f t="shared" si="73"/>
        <v>La MontañitaCaquetaSeñal Colombia</v>
      </c>
      <c r="N2165" t="s">
        <v>3708</v>
      </c>
    </row>
    <row r="2166" spans="1:14" x14ac:dyDescent="0.25">
      <c r="A2166">
        <v>18410</v>
      </c>
      <c r="B2166" t="s">
        <v>541</v>
      </c>
      <c r="C2166" t="s">
        <v>727</v>
      </c>
      <c r="F2166" t="s">
        <v>8339</v>
      </c>
      <c r="G2166" t="s">
        <v>623</v>
      </c>
      <c r="H2166" t="str">
        <f>INDEX(referencias!$Q$1:$Q$34,MATCH('Registro de Frecuencias TV'!G2166,referencias!$R$1:$R$34,0),1)</f>
        <v>Teveandina</v>
      </c>
      <c r="J2166" t="s">
        <v>8338</v>
      </c>
      <c r="K2166">
        <v>12</v>
      </c>
      <c r="L2166" t="str">
        <f t="shared" si="72"/>
        <v>La MontañitaCaquetaTeveandina12</v>
      </c>
      <c r="M2166" t="str">
        <f t="shared" si="73"/>
        <v>La MontañitaCaquetaTeveandina</v>
      </c>
      <c r="N2166" t="s">
        <v>3709</v>
      </c>
    </row>
    <row r="2167" spans="1:14" x14ac:dyDescent="0.25">
      <c r="A2167">
        <v>18410</v>
      </c>
      <c r="B2167" t="s">
        <v>541</v>
      </c>
      <c r="C2167" t="s">
        <v>727</v>
      </c>
      <c r="E2167">
        <v>10</v>
      </c>
      <c r="F2167" t="s">
        <v>8341</v>
      </c>
      <c r="G2167" t="s">
        <v>750</v>
      </c>
      <c r="H2167" t="str">
        <f>INDEX(referencias!$Q$1:$Q$34,MATCH('Registro de Frecuencias TV'!G2167,referencias!$R$1:$R$34,0),1)</f>
        <v>RCN TV S.A.</v>
      </c>
      <c r="I2167" t="s">
        <v>1399</v>
      </c>
      <c r="J2167" t="s">
        <v>8338</v>
      </c>
      <c r="K2167">
        <v>10</v>
      </c>
      <c r="L2167" t="str">
        <f t="shared" si="72"/>
        <v>La MontañitaCaquetaRCN TV S.A.10</v>
      </c>
      <c r="M2167" t="str">
        <f t="shared" si="73"/>
        <v>La MontañitaCaquetaRCN TV S.A.</v>
      </c>
      <c r="N2167" t="s">
        <v>3710</v>
      </c>
    </row>
    <row r="2168" spans="1:14" x14ac:dyDescent="0.25">
      <c r="A2168">
        <v>18410</v>
      </c>
      <c r="B2168" t="s">
        <v>541</v>
      </c>
      <c r="C2168" t="s">
        <v>727</v>
      </c>
      <c r="E2168">
        <v>8</v>
      </c>
      <c r="F2168" t="s">
        <v>8341</v>
      </c>
      <c r="G2168" t="s">
        <v>723</v>
      </c>
      <c r="H2168" t="str">
        <f>INDEX(referencias!$Q$1:$Q$34,MATCH('Registro de Frecuencias TV'!G2168,referencias!$R$1:$R$34,0),1)</f>
        <v>Caracol TV S.A.</v>
      </c>
      <c r="I2168" t="s">
        <v>1399</v>
      </c>
      <c r="J2168" t="s">
        <v>8338</v>
      </c>
      <c r="K2168">
        <v>8</v>
      </c>
      <c r="L2168" t="str">
        <f t="shared" si="72"/>
        <v>La MontañitaCaquetaCaracol TV S.A.8</v>
      </c>
      <c r="M2168" t="str">
        <f t="shared" si="73"/>
        <v>La MontañitaCaquetaCaracol TV S.A.</v>
      </c>
      <c r="N2168" t="s">
        <v>3711</v>
      </c>
    </row>
    <row r="2169" spans="1:14" x14ac:dyDescent="0.25">
      <c r="A2169">
        <v>18460</v>
      </c>
      <c r="B2169" t="s">
        <v>1791</v>
      </c>
      <c r="C2169" t="s">
        <v>727</v>
      </c>
      <c r="E2169">
        <v>5</v>
      </c>
      <c r="F2169" t="s">
        <v>8337</v>
      </c>
      <c r="G2169" t="s">
        <v>420</v>
      </c>
      <c r="H2169" t="str">
        <f>INDEX(referencias!$Q$1:$Q$34,MATCH('Registro de Frecuencias TV'!G2169,referencias!$R$1:$R$34,0),1)</f>
        <v>Canal Uno</v>
      </c>
      <c r="I2169" t="s">
        <v>269</v>
      </c>
      <c r="J2169" t="s">
        <v>8338</v>
      </c>
      <c r="K2169">
        <v>5</v>
      </c>
      <c r="L2169" t="str">
        <f t="shared" si="72"/>
        <v>MilánCaquetaCanal Uno5</v>
      </c>
      <c r="M2169" t="str">
        <f t="shared" si="73"/>
        <v>MilánCaquetaCanal Uno</v>
      </c>
      <c r="N2169" t="s">
        <v>3712</v>
      </c>
    </row>
    <row r="2170" spans="1:14" x14ac:dyDescent="0.25">
      <c r="A2170">
        <v>18460</v>
      </c>
      <c r="B2170" t="s">
        <v>1791</v>
      </c>
      <c r="C2170" t="s">
        <v>727</v>
      </c>
      <c r="E2170">
        <v>4</v>
      </c>
      <c r="F2170" t="s">
        <v>8337</v>
      </c>
      <c r="G2170" t="s">
        <v>703</v>
      </c>
      <c r="H2170" t="str">
        <f>INDEX(referencias!$Q$1:$Q$34,MATCH('Registro de Frecuencias TV'!G2170,referencias!$R$1:$R$34,0),1)</f>
        <v>C.Institucional</v>
      </c>
      <c r="I2170" t="s">
        <v>269</v>
      </c>
      <c r="J2170" t="s">
        <v>8338</v>
      </c>
      <c r="K2170">
        <v>4</v>
      </c>
      <c r="L2170" t="str">
        <f t="shared" si="72"/>
        <v>MilánCaquetaC.Institucional4</v>
      </c>
      <c r="M2170" t="str">
        <f t="shared" si="73"/>
        <v>MilánCaquetaC.Institucional</v>
      </c>
      <c r="N2170" t="s">
        <v>3713</v>
      </c>
    </row>
    <row r="2171" spans="1:14" x14ac:dyDescent="0.25">
      <c r="A2171">
        <v>18460</v>
      </c>
      <c r="B2171" t="s">
        <v>1791</v>
      </c>
      <c r="C2171" t="s">
        <v>727</v>
      </c>
      <c r="E2171">
        <v>2</v>
      </c>
      <c r="F2171" t="s">
        <v>8337</v>
      </c>
      <c r="G2171" t="s">
        <v>188</v>
      </c>
      <c r="H2171" t="str">
        <f>INDEX(referencias!$Q$1:$Q$34,MATCH('Registro de Frecuencias TV'!G2171,referencias!$R$1:$R$34,0),1)</f>
        <v>Señal Colombia</v>
      </c>
      <c r="I2171" t="s">
        <v>269</v>
      </c>
      <c r="J2171" t="s">
        <v>8338</v>
      </c>
      <c r="K2171">
        <v>2</v>
      </c>
      <c r="L2171" t="str">
        <f t="shared" si="72"/>
        <v>MilánCaquetaSeñal Colombia2</v>
      </c>
      <c r="M2171" t="str">
        <f t="shared" si="73"/>
        <v>MilánCaquetaSeñal Colombia</v>
      </c>
      <c r="N2171" t="s">
        <v>3714</v>
      </c>
    </row>
    <row r="2172" spans="1:14" x14ac:dyDescent="0.25">
      <c r="A2172">
        <v>18460</v>
      </c>
      <c r="B2172" t="s">
        <v>1791</v>
      </c>
      <c r="C2172" t="s">
        <v>727</v>
      </c>
      <c r="F2172" t="s">
        <v>8339</v>
      </c>
      <c r="G2172" t="s">
        <v>623</v>
      </c>
      <c r="H2172" t="str">
        <f>INDEX(referencias!$Q$1:$Q$34,MATCH('Registro de Frecuencias TV'!G2172,referencias!$R$1:$R$34,0),1)</f>
        <v>Teveandina</v>
      </c>
      <c r="J2172" t="s">
        <v>8338</v>
      </c>
      <c r="K2172">
        <v>12</v>
      </c>
      <c r="L2172" t="str">
        <f t="shared" si="72"/>
        <v>MilánCaquetaTeveandina12</v>
      </c>
      <c r="M2172" t="str">
        <f t="shared" si="73"/>
        <v>MilánCaquetaTeveandina</v>
      </c>
      <c r="N2172" t="s">
        <v>3715</v>
      </c>
    </row>
    <row r="2173" spans="1:14" x14ac:dyDescent="0.25">
      <c r="A2173">
        <v>18460</v>
      </c>
      <c r="B2173" t="s">
        <v>1791</v>
      </c>
      <c r="C2173" t="s">
        <v>727</v>
      </c>
      <c r="E2173">
        <v>10</v>
      </c>
      <c r="F2173" t="s">
        <v>8341</v>
      </c>
      <c r="G2173" t="s">
        <v>750</v>
      </c>
      <c r="H2173" t="str">
        <f>INDEX(referencias!$Q$1:$Q$34,MATCH('Registro de Frecuencias TV'!G2173,referencias!$R$1:$R$34,0),1)</f>
        <v>RCN TV S.A.</v>
      </c>
      <c r="I2173" t="s">
        <v>1399</v>
      </c>
      <c r="J2173" t="s">
        <v>8338</v>
      </c>
      <c r="K2173">
        <v>10</v>
      </c>
      <c r="L2173" t="str">
        <f t="shared" si="72"/>
        <v>MilánCaquetaRCN TV S.A.10</v>
      </c>
      <c r="M2173" t="str">
        <f t="shared" si="73"/>
        <v>MilánCaquetaRCN TV S.A.</v>
      </c>
      <c r="N2173" t="s">
        <v>3716</v>
      </c>
    </row>
    <row r="2174" spans="1:14" x14ac:dyDescent="0.25">
      <c r="A2174">
        <v>18460</v>
      </c>
      <c r="B2174" t="s">
        <v>1791</v>
      </c>
      <c r="C2174" t="s">
        <v>727</v>
      </c>
      <c r="E2174">
        <v>8</v>
      </c>
      <c r="F2174" t="s">
        <v>8341</v>
      </c>
      <c r="G2174" t="s">
        <v>723</v>
      </c>
      <c r="H2174" t="str">
        <f>INDEX(referencias!$Q$1:$Q$34,MATCH('Registro de Frecuencias TV'!G2174,referencias!$R$1:$R$34,0),1)</f>
        <v>Caracol TV S.A.</v>
      </c>
      <c r="I2174" t="s">
        <v>1399</v>
      </c>
      <c r="J2174" t="s">
        <v>8338</v>
      </c>
      <c r="K2174">
        <v>8</v>
      </c>
      <c r="L2174" t="str">
        <f t="shared" si="72"/>
        <v>MilánCaquetaCaracol TV S.A.8</v>
      </c>
      <c r="M2174" t="str">
        <f t="shared" si="73"/>
        <v>MilánCaquetaCaracol TV S.A.</v>
      </c>
      <c r="N2174" t="s">
        <v>3717</v>
      </c>
    </row>
    <row r="2175" spans="1:14" x14ac:dyDescent="0.25">
      <c r="A2175">
        <v>18479</v>
      </c>
      <c r="B2175" t="s">
        <v>1831</v>
      </c>
      <c r="C2175" t="s">
        <v>727</v>
      </c>
      <c r="E2175">
        <v>5</v>
      </c>
      <c r="F2175" t="s">
        <v>8337</v>
      </c>
      <c r="G2175" t="s">
        <v>420</v>
      </c>
      <c r="H2175" t="str">
        <f>INDEX(referencias!$Q$1:$Q$34,MATCH('Registro de Frecuencias TV'!G2175,referencias!$R$1:$R$34,0),1)</f>
        <v>Canal Uno</v>
      </c>
      <c r="I2175" t="s">
        <v>269</v>
      </c>
      <c r="J2175" t="s">
        <v>8338</v>
      </c>
      <c r="K2175">
        <v>5</v>
      </c>
      <c r="L2175" t="str">
        <f t="shared" si="72"/>
        <v>MoreliaCaquetaCanal Uno5</v>
      </c>
      <c r="M2175" t="str">
        <f t="shared" si="73"/>
        <v>MoreliaCaquetaCanal Uno</v>
      </c>
      <c r="N2175" t="s">
        <v>3718</v>
      </c>
    </row>
    <row r="2176" spans="1:14" x14ac:dyDescent="0.25">
      <c r="A2176">
        <v>18479</v>
      </c>
      <c r="B2176" t="s">
        <v>1831</v>
      </c>
      <c r="C2176" t="s">
        <v>727</v>
      </c>
      <c r="E2176">
        <v>4</v>
      </c>
      <c r="F2176" t="s">
        <v>8337</v>
      </c>
      <c r="G2176" t="s">
        <v>703</v>
      </c>
      <c r="H2176" t="str">
        <f>INDEX(referencias!$Q$1:$Q$34,MATCH('Registro de Frecuencias TV'!G2176,referencias!$R$1:$R$34,0),1)</f>
        <v>C.Institucional</v>
      </c>
      <c r="I2176" t="s">
        <v>269</v>
      </c>
      <c r="J2176" t="s">
        <v>8338</v>
      </c>
      <c r="K2176">
        <v>4</v>
      </c>
      <c r="L2176" t="str">
        <f t="shared" si="72"/>
        <v>MoreliaCaquetaC.Institucional4</v>
      </c>
      <c r="M2176" t="str">
        <f t="shared" si="73"/>
        <v>MoreliaCaquetaC.Institucional</v>
      </c>
      <c r="N2176" t="s">
        <v>3719</v>
      </c>
    </row>
    <row r="2177" spans="1:14" x14ac:dyDescent="0.25">
      <c r="A2177">
        <v>18479</v>
      </c>
      <c r="B2177" t="s">
        <v>1831</v>
      </c>
      <c r="C2177" t="s">
        <v>727</v>
      </c>
      <c r="E2177">
        <v>2</v>
      </c>
      <c r="F2177" t="s">
        <v>8337</v>
      </c>
      <c r="G2177" t="s">
        <v>188</v>
      </c>
      <c r="H2177" t="str">
        <f>INDEX(referencias!$Q$1:$Q$34,MATCH('Registro de Frecuencias TV'!G2177,referencias!$R$1:$R$34,0),1)</f>
        <v>Señal Colombia</v>
      </c>
      <c r="I2177" t="s">
        <v>269</v>
      </c>
      <c r="J2177" t="s">
        <v>8338</v>
      </c>
      <c r="K2177">
        <v>2</v>
      </c>
      <c r="L2177" t="str">
        <f t="shared" si="72"/>
        <v>MoreliaCaquetaSeñal Colombia2</v>
      </c>
      <c r="M2177" t="str">
        <f t="shared" si="73"/>
        <v>MoreliaCaquetaSeñal Colombia</v>
      </c>
      <c r="N2177" t="s">
        <v>3720</v>
      </c>
    </row>
    <row r="2178" spans="1:14" x14ac:dyDescent="0.25">
      <c r="A2178">
        <v>18479</v>
      </c>
      <c r="B2178" t="s">
        <v>1831</v>
      </c>
      <c r="C2178" t="s">
        <v>727</v>
      </c>
      <c r="F2178" t="s">
        <v>8339</v>
      </c>
      <c r="G2178" t="s">
        <v>623</v>
      </c>
      <c r="H2178" t="str">
        <f>INDEX(referencias!$Q$1:$Q$34,MATCH('Registro de Frecuencias TV'!G2178,referencias!$R$1:$R$34,0),1)</f>
        <v>Teveandina</v>
      </c>
      <c r="J2178" t="s">
        <v>8338</v>
      </c>
      <c r="K2178">
        <v>12</v>
      </c>
      <c r="L2178" t="str">
        <f t="shared" si="72"/>
        <v>MoreliaCaquetaTeveandina12</v>
      </c>
      <c r="M2178" t="str">
        <f t="shared" si="73"/>
        <v>MoreliaCaquetaTeveandina</v>
      </c>
      <c r="N2178" t="s">
        <v>3721</v>
      </c>
    </row>
    <row r="2179" spans="1:14" x14ac:dyDescent="0.25">
      <c r="A2179">
        <v>18479</v>
      </c>
      <c r="B2179" t="s">
        <v>1831</v>
      </c>
      <c r="C2179" t="s">
        <v>727</v>
      </c>
      <c r="E2179">
        <v>10</v>
      </c>
      <c r="F2179" t="s">
        <v>8341</v>
      </c>
      <c r="G2179" t="s">
        <v>750</v>
      </c>
      <c r="H2179" t="str">
        <f>INDEX(referencias!$Q$1:$Q$34,MATCH('Registro de Frecuencias TV'!G2179,referencias!$R$1:$R$34,0),1)</f>
        <v>RCN TV S.A.</v>
      </c>
      <c r="I2179" t="s">
        <v>1399</v>
      </c>
      <c r="J2179" t="s">
        <v>8338</v>
      </c>
      <c r="K2179">
        <v>10</v>
      </c>
      <c r="L2179" t="str">
        <f t="shared" ref="L2179:L2242" si="74">_xlfn.CONCAT(TRIM(B2179),TRIM(C2179),TRIM(H2179),TRIM(K2179))</f>
        <v>MoreliaCaquetaRCN TV S.A.10</v>
      </c>
      <c r="M2179" t="str">
        <f t="shared" ref="M2179:M2242" si="75">_xlfn.CONCAT(TRIM(B2179),TRIM(C2179),TRIM(H2179))</f>
        <v>MoreliaCaquetaRCN TV S.A.</v>
      </c>
      <c r="N2179" t="s">
        <v>3722</v>
      </c>
    </row>
    <row r="2180" spans="1:14" x14ac:dyDescent="0.25">
      <c r="A2180">
        <v>18479</v>
      </c>
      <c r="B2180" t="s">
        <v>1831</v>
      </c>
      <c r="C2180" t="s">
        <v>727</v>
      </c>
      <c r="E2180">
        <v>8</v>
      </c>
      <c r="F2180" t="s">
        <v>8341</v>
      </c>
      <c r="G2180" t="s">
        <v>723</v>
      </c>
      <c r="H2180" t="str">
        <f>INDEX(referencias!$Q$1:$Q$34,MATCH('Registro de Frecuencias TV'!G2180,referencias!$R$1:$R$34,0),1)</f>
        <v>Caracol TV S.A.</v>
      </c>
      <c r="I2180" t="s">
        <v>1399</v>
      </c>
      <c r="J2180" t="s">
        <v>8338</v>
      </c>
      <c r="K2180">
        <v>8</v>
      </c>
      <c r="L2180" t="str">
        <f t="shared" si="74"/>
        <v>MoreliaCaquetaCaracol TV S.A.8</v>
      </c>
      <c r="M2180" t="str">
        <f t="shared" si="75"/>
        <v>MoreliaCaquetaCaracol TV S.A.</v>
      </c>
      <c r="N2180" t="s">
        <v>3723</v>
      </c>
    </row>
    <row r="2181" spans="1:14" x14ac:dyDescent="0.25">
      <c r="A2181">
        <v>18592</v>
      </c>
      <c r="B2181" t="s">
        <v>2080</v>
      </c>
      <c r="C2181" t="s">
        <v>727</v>
      </c>
      <c r="F2181" t="s">
        <v>8337</v>
      </c>
      <c r="G2181" t="s">
        <v>420</v>
      </c>
      <c r="H2181" t="str">
        <f>INDEX(referencias!$Q$1:$Q$34,MATCH('Registro de Frecuencias TV'!G2181,referencias!$R$1:$R$34,0),1)</f>
        <v>Canal Uno</v>
      </c>
      <c r="J2181" t="s">
        <v>8338</v>
      </c>
      <c r="K2181">
        <v>5</v>
      </c>
      <c r="L2181" t="str">
        <f t="shared" si="74"/>
        <v>Puerto RicoCaquetaCanal Uno5</v>
      </c>
      <c r="M2181" t="str">
        <f t="shared" si="75"/>
        <v>Puerto RicoCaquetaCanal Uno</v>
      </c>
      <c r="N2181" t="s">
        <v>3724</v>
      </c>
    </row>
    <row r="2182" spans="1:14" x14ac:dyDescent="0.25">
      <c r="A2182">
        <v>18592</v>
      </c>
      <c r="B2182" t="s">
        <v>2080</v>
      </c>
      <c r="C2182" t="s">
        <v>727</v>
      </c>
      <c r="F2182" t="s">
        <v>8337</v>
      </c>
      <c r="G2182" t="s">
        <v>703</v>
      </c>
      <c r="H2182" t="str">
        <f>INDEX(referencias!$Q$1:$Q$34,MATCH('Registro de Frecuencias TV'!G2182,referencias!$R$1:$R$34,0),1)</f>
        <v>C.Institucional</v>
      </c>
      <c r="J2182" t="s">
        <v>8338</v>
      </c>
      <c r="K2182">
        <v>4</v>
      </c>
      <c r="L2182" t="str">
        <f t="shared" si="74"/>
        <v>Puerto RicoCaquetaC.Institucional4</v>
      </c>
      <c r="M2182" t="str">
        <f t="shared" si="75"/>
        <v>Puerto RicoCaquetaC.Institucional</v>
      </c>
      <c r="N2182" t="s">
        <v>3725</v>
      </c>
    </row>
    <row r="2183" spans="1:14" x14ac:dyDescent="0.25">
      <c r="A2183">
        <v>18592</v>
      </c>
      <c r="B2183" t="s">
        <v>2080</v>
      </c>
      <c r="C2183" t="s">
        <v>727</v>
      </c>
      <c r="F2183" t="s">
        <v>8337</v>
      </c>
      <c r="G2183" t="s">
        <v>188</v>
      </c>
      <c r="H2183" t="str">
        <f>INDEX(referencias!$Q$1:$Q$34,MATCH('Registro de Frecuencias TV'!G2183,referencias!$R$1:$R$34,0),1)</f>
        <v>Señal Colombia</v>
      </c>
      <c r="J2183" t="s">
        <v>8338</v>
      </c>
      <c r="K2183">
        <v>2</v>
      </c>
      <c r="L2183" t="str">
        <f t="shared" si="74"/>
        <v>Puerto RicoCaquetaSeñal Colombia2</v>
      </c>
      <c r="M2183" t="str">
        <f t="shared" si="75"/>
        <v>Puerto RicoCaquetaSeñal Colombia</v>
      </c>
      <c r="N2183" t="s">
        <v>3726</v>
      </c>
    </row>
    <row r="2184" spans="1:14" x14ac:dyDescent="0.25">
      <c r="A2184">
        <v>18592</v>
      </c>
      <c r="B2184" t="s">
        <v>2080</v>
      </c>
      <c r="C2184" t="s">
        <v>727</v>
      </c>
      <c r="F2184" t="s">
        <v>8339</v>
      </c>
      <c r="G2184" t="s">
        <v>623</v>
      </c>
      <c r="H2184" t="str">
        <f>INDEX(referencias!$Q$1:$Q$34,MATCH('Registro de Frecuencias TV'!G2184,referencias!$R$1:$R$34,0),1)</f>
        <v>Teveandina</v>
      </c>
      <c r="J2184" t="s">
        <v>8338</v>
      </c>
      <c r="K2184">
        <v>12</v>
      </c>
      <c r="L2184" t="str">
        <f t="shared" si="74"/>
        <v>Puerto RicoCaquetaTeveandina12</v>
      </c>
      <c r="M2184" t="str">
        <f t="shared" si="75"/>
        <v>Puerto RicoCaquetaTeveandina</v>
      </c>
      <c r="N2184" t="s">
        <v>3727</v>
      </c>
    </row>
    <row r="2185" spans="1:14" x14ac:dyDescent="0.25">
      <c r="A2185">
        <v>18592</v>
      </c>
      <c r="B2185" t="s">
        <v>2080</v>
      </c>
      <c r="C2185" t="s">
        <v>727</v>
      </c>
      <c r="E2185">
        <v>10</v>
      </c>
      <c r="F2185" t="s">
        <v>8341</v>
      </c>
      <c r="G2185" t="s">
        <v>750</v>
      </c>
      <c r="H2185" t="str">
        <f>INDEX(referencias!$Q$1:$Q$34,MATCH('Registro de Frecuencias TV'!G2185,referencias!$R$1:$R$34,0),1)</f>
        <v>RCN TV S.A.</v>
      </c>
      <c r="I2185" t="s">
        <v>8461</v>
      </c>
      <c r="J2185" t="s">
        <v>8338</v>
      </c>
      <c r="K2185">
        <v>10</v>
      </c>
      <c r="L2185" t="str">
        <f t="shared" si="74"/>
        <v>Puerto RicoCaquetaRCN TV S.A.10</v>
      </c>
      <c r="M2185" t="str">
        <f t="shared" si="75"/>
        <v>Puerto RicoCaquetaRCN TV S.A.</v>
      </c>
      <c r="N2185" t="s">
        <v>3728</v>
      </c>
    </row>
    <row r="2186" spans="1:14" x14ac:dyDescent="0.25">
      <c r="A2186">
        <v>18592</v>
      </c>
      <c r="B2186" t="s">
        <v>2080</v>
      </c>
      <c r="C2186" t="s">
        <v>727</v>
      </c>
      <c r="E2186">
        <v>8</v>
      </c>
      <c r="F2186" t="s">
        <v>8341</v>
      </c>
      <c r="G2186" t="s">
        <v>723</v>
      </c>
      <c r="H2186" t="str">
        <f>INDEX(referencias!$Q$1:$Q$34,MATCH('Registro de Frecuencias TV'!G2186,referencias!$R$1:$R$34,0),1)</f>
        <v>Caracol TV S.A.</v>
      </c>
      <c r="I2186" t="s">
        <v>8461</v>
      </c>
      <c r="J2186" t="s">
        <v>8338</v>
      </c>
      <c r="K2186">
        <v>8</v>
      </c>
      <c r="L2186" t="str">
        <f t="shared" si="74"/>
        <v>Puerto RicoCaquetaCaracol TV S.A.8</v>
      </c>
      <c r="M2186" t="str">
        <f t="shared" si="75"/>
        <v>Puerto RicoCaquetaCaracol TV S.A.</v>
      </c>
      <c r="N2186" t="s">
        <v>3729</v>
      </c>
    </row>
    <row r="2187" spans="1:14" x14ac:dyDescent="0.25">
      <c r="A2187">
        <v>18610</v>
      </c>
      <c r="B2187" t="s">
        <v>2267</v>
      </c>
      <c r="C2187" t="s">
        <v>727</v>
      </c>
      <c r="E2187">
        <v>3</v>
      </c>
      <c r="F2187" t="s">
        <v>8337</v>
      </c>
      <c r="G2187" t="s">
        <v>420</v>
      </c>
      <c r="H2187" t="str">
        <f>INDEX(referencias!$Q$1:$Q$34,MATCH('Registro de Frecuencias TV'!G2187,referencias!$R$1:$R$34,0),1)</f>
        <v>Canal Uno</v>
      </c>
      <c r="I2187" t="s">
        <v>317</v>
      </c>
      <c r="J2187" t="s">
        <v>8338</v>
      </c>
      <c r="K2187">
        <v>3</v>
      </c>
      <c r="L2187" t="str">
        <f t="shared" si="74"/>
        <v>San José del FraguaCaquetaCanal Uno3</v>
      </c>
      <c r="M2187" t="str">
        <f t="shared" si="75"/>
        <v>San José del FraguaCaquetaCanal Uno</v>
      </c>
      <c r="N2187" t="s">
        <v>3730</v>
      </c>
    </row>
    <row r="2188" spans="1:14" x14ac:dyDescent="0.25">
      <c r="A2188">
        <v>18610</v>
      </c>
      <c r="B2188" t="s">
        <v>2267</v>
      </c>
      <c r="C2188" t="s">
        <v>727</v>
      </c>
      <c r="E2188">
        <v>5</v>
      </c>
      <c r="F2188" t="s">
        <v>8337</v>
      </c>
      <c r="G2188" t="s">
        <v>703</v>
      </c>
      <c r="H2188" t="str">
        <f>INDEX(referencias!$Q$1:$Q$34,MATCH('Registro de Frecuencias TV'!G2188,referencias!$R$1:$R$34,0),1)</f>
        <v>C.Institucional</v>
      </c>
      <c r="I2188" t="s">
        <v>317</v>
      </c>
      <c r="J2188" t="s">
        <v>8338</v>
      </c>
      <c r="K2188">
        <v>5</v>
      </c>
      <c r="L2188" t="str">
        <f t="shared" si="74"/>
        <v>San José del FraguaCaquetaC.Institucional5</v>
      </c>
      <c r="M2188" t="str">
        <f t="shared" si="75"/>
        <v>San José del FraguaCaquetaC.Institucional</v>
      </c>
      <c r="N2188" t="s">
        <v>3731</v>
      </c>
    </row>
    <row r="2189" spans="1:14" x14ac:dyDescent="0.25">
      <c r="A2189">
        <v>18610</v>
      </c>
      <c r="B2189" t="s">
        <v>2267</v>
      </c>
      <c r="C2189" t="s">
        <v>727</v>
      </c>
      <c r="E2189">
        <v>13</v>
      </c>
      <c r="F2189" t="s">
        <v>8337</v>
      </c>
      <c r="G2189" t="s">
        <v>188</v>
      </c>
      <c r="H2189" t="str">
        <f>INDEX(referencias!$Q$1:$Q$34,MATCH('Registro de Frecuencias TV'!G2189,referencias!$R$1:$R$34,0),1)</f>
        <v>Señal Colombia</v>
      </c>
      <c r="I2189" t="s">
        <v>317</v>
      </c>
      <c r="J2189" t="s">
        <v>8338</v>
      </c>
      <c r="K2189">
        <v>13</v>
      </c>
      <c r="L2189" t="str">
        <f t="shared" si="74"/>
        <v>San José del FraguaCaquetaSeñal Colombia13</v>
      </c>
      <c r="M2189" t="str">
        <f t="shared" si="75"/>
        <v>San José del FraguaCaquetaSeñal Colombia</v>
      </c>
      <c r="N2189" t="s">
        <v>3732</v>
      </c>
    </row>
    <row r="2190" spans="1:14" x14ac:dyDescent="0.25">
      <c r="A2190">
        <v>18610</v>
      </c>
      <c r="B2190" t="s">
        <v>2267</v>
      </c>
      <c r="C2190" t="s">
        <v>727</v>
      </c>
      <c r="F2190" t="s">
        <v>8339</v>
      </c>
      <c r="G2190" t="s">
        <v>623</v>
      </c>
      <c r="H2190" t="str">
        <f>INDEX(referencias!$Q$1:$Q$34,MATCH('Registro de Frecuencias TV'!G2190,referencias!$R$1:$R$34,0),1)</f>
        <v>Teveandina</v>
      </c>
      <c r="J2190" t="s">
        <v>8338</v>
      </c>
      <c r="K2190">
        <v>7</v>
      </c>
      <c r="L2190" t="str">
        <f t="shared" si="74"/>
        <v>San José del FraguaCaquetaTeveandina7</v>
      </c>
      <c r="M2190" t="str">
        <f t="shared" si="75"/>
        <v>San José del FraguaCaquetaTeveandina</v>
      </c>
      <c r="N2190" t="s">
        <v>3733</v>
      </c>
    </row>
    <row r="2191" spans="1:14" x14ac:dyDescent="0.25">
      <c r="A2191">
        <v>18610</v>
      </c>
      <c r="B2191" t="s">
        <v>2267</v>
      </c>
      <c r="C2191" t="s">
        <v>727</v>
      </c>
      <c r="F2191" t="s">
        <v>8341</v>
      </c>
      <c r="G2191" t="s">
        <v>750</v>
      </c>
      <c r="H2191" t="str">
        <f>INDEX(referencias!$Q$1:$Q$34,MATCH('Registro de Frecuencias TV'!G2191,referencias!$R$1:$R$34,0),1)</f>
        <v>RCN TV S.A.</v>
      </c>
      <c r="J2191" t="s">
        <v>8338</v>
      </c>
      <c r="K2191">
        <v>9</v>
      </c>
      <c r="L2191" t="str">
        <f t="shared" si="74"/>
        <v>San José del FraguaCaquetaRCN TV S.A.9</v>
      </c>
      <c r="M2191" t="str">
        <f t="shared" si="75"/>
        <v>San José del FraguaCaquetaRCN TV S.A.</v>
      </c>
      <c r="N2191" t="s">
        <v>3734</v>
      </c>
    </row>
    <row r="2192" spans="1:14" x14ac:dyDescent="0.25">
      <c r="A2192">
        <v>18610</v>
      </c>
      <c r="B2192" t="s">
        <v>2267</v>
      </c>
      <c r="C2192" t="s">
        <v>727</v>
      </c>
      <c r="F2192" t="s">
        <v>8341</v>
      </c>
      <c r="G2192" t="s">
        <v>723</v>
      </c>
      <c r="H2192" t="str">
        <f>INDEX(referencias!$Q$1:$Q$34,MATCH('Registro de Frecuencias TV'!G2192,referencias!$R$1:$R$34,0),1)</f>
        <v>Caracol TV S.A.</v>
      </c>
      <c r="J2192" t="s">
        <v>8338</v>
      </c>
      <c r="K2192">
        <v>11</v>
      </c>
      <c r="L2192" t="str">
        <f t="shared" si="74"/>
        <v>San José del FraguaCaquetaCaracol TV S.A.11</v>
      </c>
      <c r="M2192" t="str">
        <f t="shared" si="75"/>
        <v>San José del FraguaCaquetaCaracol TV S.A.</v>
      </c>
      <c r="N2192" t="s">
        <v>3735</v>
      </c>
    </row>
    <row r="2193" spans="1:14" x14ac:dyDescent="0.25">
      <c r="A2193">
        <v>18753</v>
      </c>
      <c r="B2193" t="s">
        <v>2329</v>
      </c>
      <c r="C2193" t="s">
        <v>727</v>
      </c>
      <c r="E2193">
        <v>5</v>
      </c>
      <c r="F2193" t="s">
        <v>8337</v>
      </c>
      <c r="G2193" t="s">
        <v>420</v>
      </c>
      <c r="H2193" t="str">
        <f>INDEX(referencias!$Q$1:$Q$34,MATCH('Registro de Frecuencias TV'!G2193,referencias!$R$1:$R$34,0),1)</f>
        <v>Canal Uno</v>
      </c>
      <c r="I2193" t="s">
        <v>2329</v>
      </c>
      <c r="J2193" t="s">
        <v>8338</v>
      </c>
      <c r="K2193">
        <v>5</v>
      </c>
      <c r="L2193" t="str">
        <f t="shared" si="74"/>
        <v>San Vicente del CaguánCaquetaCanal Uno5</v>
      </c>
      <c r="M2193" t="str">
        <f t="shared" si="75"/>
        <v>San Vicente del CaguánCaquetaCanal Uno</v>
      </c>
      <c r="N2193" t="s">
        <v>3736</v>
      </c>
    </row>
    <row r="2194" spans="1:14" x14ac:dyDescent="0.25">
      <c r="A2194">
        <v>18753</v>
      </c>
      <c r="B2194" t="s">
        <v>2329</v>
      </c>
      <c r="C2194" t="s">
        <v>727</v>
      </c>
      <c r="E2194">
        <v>4</v>
      </c>
      <c r="F2194" t="s">
        <v>8337</v>
      </c>
      <c r="G2194" t="s">
        <v>703</v>
      </c>
      <c r="H2194" t="str">
        <f>INDEX(referencias!$Q$1:$Q$34,MATCH('Registro de Frecuencias TV'!G2194,referencias!$R$1:$R$34,0),1)</f>
        <v>C.Institucional</v>
      </c>
      <c r="I2194" t="s">
        <v>2329</v>
      </c>
      <c r="J2194" t="s">
        <v>8338</v>
      </c>
      <c r="K2194">
        <v>4</v>
      </c>
      <c r="L2194" t="str">
        <f t="shared" si="74"/>
        <v>San Vicente del CaguánCaquetaC.Institucional4</v>
      </c>
      <c r="M2194" t="str">
        <f t="shared" si="75"/>
        <v>San Vicente del CaguánCaquetaC.Institucional</v>
      </c>
      <c r="N2194" t="s">
        <v>3737</v>
      </c>
    </row>
    <row r="2195" spans="1:14" x14ac:dyDescent="0.25">
      <c r="A2195">
        <v>18753</v>
      </c>
      <c r="B2195" t="s">
        <v>2329</v>
      </c>
      <c r="C2195" t="s">
        <v>727</v>
      </c>
      <c r="E2195">
        <v>2</v>
      </c>
      <c r="F2195" t="s">
        <v>8337</v>
      </c>
      <c r="G2195" t="s">
        <v>188</v>
      </c>
      <c r="H2195" t="str">
        <f>INDEX(referencias!$Q$1:$Q$34,MATCH('Registro de Frecuencias TV'!G2195,referencias!$R$1:$R$34,0),1)</f>
        <v>Señal Colombia</v>
      </c>
      <c r="I2195" t="s">
        <v>2329</v>
      </c>
      <c r="J2195" t="s">
        <v>8338</v>
      </c>
      <c r="K2195">
        <v>2</v>
      </c>
      <c r="L2195" t="str">
        <f t="shared" si="74"/>
        <v>San Vicente del CaguánCaquetaSeñal Colombia2</v>
      </c>
      <c r="M2195" t="str">
        <f t="shared" si="75"/>
        <v>San Vicente del CaguánCaquetaSeñal Colombia</v>
      </c>
      <c r="N2195" t="s">
        <v>3738</v>
      </c>
    </row>
    <row r="2196" spans="1:14" x14ac:dyDescent="0.25">
      <c r="A2196">
        <v>18753</v>
      </c>
      <c r="B2196" t="s">
        <v>2329</v>
      </c>
      <c r="C2196" t="s">
        <v>727</v>
      </c>
      <c r="F2196" t="s">
        <v>8339</v>
      </c>
      <c r="G2196" t="s">
        <v>623</v>
      </c>
      <c r="H2196" t="str">
        <f>INDEX(referencias!$Q$1:$Q$34,MATCH('Registro de Frecuencias TV'!G2196,referencias!$R$1:$R$34,0),1)</f>
        <v>Teveandina</v>
      </c>
      <c r="J2196" t="s">
        <v>8338</v>
      </c>
      <c r="K2196">
        <v>7</v>
      </c>
      <c r="L2196" t="str">
        <f t="shared" si="74"/>
        <v>San Vicente del CaguánCaquetaTeveandina7</v>
      </c>
      <c r="M2196" t="str">
        <f t="shared" si="75"/>
        <v>San Vicente del CaguánCaquetaTeveandina</v>
      </c>
      <c r="N2196" t="s">
        <v>3739</v>
      </c>
    </row>
    <row r="2197" spans="1:14" x14ac:dyDescent="0.25">
      <c r="A2197">
        <v>18753</v>
      </c>
      <c r="B2197" t="s">
        <v>2329</v>
      </c>
      <c r="C2197" t="s">
        <v>727</v>
      </c>
      <c r="E2197">
        <v>9</v>
      </c>
      <c r="F2197" t="s">
        <v>8341</v>
      </c>
      <c r="G2197" t="s">
        <v>750</v>
      </c>
      <c r="H2197" t="str">
        <f>INDEX(referencias!$Q$1:$Q$34,MATCH('Registro de Frecuencias TV'!G2197,referencias!$R$1:$R$34,0),1)</f>
        <v>RCN TV S.A.</v>
      </c>
      <c r="I2197" t="s">
        <v>2329</v>
      </c>
      <c r="J2197" t="s">
        <v>8338</v>
      </c>
      <c r="K2197">
        <v>9</v>
      </c>
      <c r="L2197" t="str">
        <f t="shared" si="74"/>
        <v>San Vicente del CaguánCaquetaRCN TV S.A.9</v>
      </c>
      <c r="M2197" t="str">
        <f t="shared" si="75"/>
        <v>San Vicente del CaguánCaquetaRCN TV S.A.</v>
      </c>
      <c r="N2197" t="s">
        <v>3740</v>
      </c>
    </row>
    <row r="2198" spans="1:14" x14ac:dyDescent="0.25">
      <c r="A2198">
        <v>18753</v>
      </c>
      <c r="B2198" t="s">
        <v>2329</v>
      </c>
      <c r="C2198" t="s">
        <v>727</v>
      </c>
      <c r="E2198">
        <v>11</v>
      </c>
      <c r="F2198" t="s">
        <v>8341</v>
      </c>
      <c r="G2198" t="s">
        <v>723</v>
      </c>
      <c r="H2198" t="str">
        <f>INDEX(referencias!$Q$1:$Q$34,MATCH('Registro de Frecuencias TV'!G2198,referencias!$R$1:$R$34,0),1)</f>
        <v>Caracol TV S.A.</v>
      </c>
      <c r="I2198" t="s">
        <v>2329</v>
      </c>
      <c r="J2198" t="s">
        <v>8338</v>
      </c>
      <c r="K2198">
        <v>11</v>
      </c>
      <c r="L2198" t="str">
        <f t="shared" si="74"/>
        <v>San Vicente del CaguánCaquetaCaracol TV S.A.11</v>
      </c>
      <c r="M2198" t="str">
        <f t="shared" si="75"/>
        <v>San Vicente del CaguánCaquetaCaracol TV S.A.</v>
      </c>
      <c r="N2198" t="s">
        <v>3741</v>
      </c>
    </row>
    <row r="2199" spans="1:14" x14ac:dyDescent="0.25">
      <c r="A2199">
        <v>18756</v>
      </c>
      <c r="B2199" t="s">
        <v>2430</v>
      </c>
      <c r="C2199" t="s">
        <v>727</v>
      </c>
      <c r="E2199">
        <v>5</v>
      </c>
      <c r="F2199" t="s">
        <v>8337</v>
      </c>
      <c r="G2199" t="s">
        <v>420</v>
      </c>
      <c r="H2199" t="str">
        <f>INDEX(referencias!$Q$1:$Q$34,MATCH('Registro de Frecuencias TV'!G2199,referencias!$R$1:$R$34,0),1)</f>
        <v>Canal Uno</v>
      </c>
      <c r="I2199" t="s">
        <v>269</v>
      </c>
      <c r="J2199" t="s">
        <v>8338</v>
      </c>
      <c r="K2199">
        <v>5</v>
      </c>
      <c r="L2199" t="str">
        <f t="shared" si="74"/>
        <v>SolanoCaquetaCanal Uno5</v>
      </c>
      <c r="M2199" t="str">
        <f t="shared" si="75"/>
        <v>SolanoCaquetaCanal Uno</v>
      </c>
      <c r="N2199" t="s">
        <v>3742</v>
      </c>
    </row>
    <row r="2200" spans="1:14" x14ac:dyDescent="0.25">
      <c r="A2200">
        <v>18756</v>
      </c>
      <c r="B2200" t="s">
        <v>2430</v>
      </c>
      <c r="C2200" t="s">
        <v>727</v>
      </c>
      <c r="E2200">
        <v>4</v>
      </c>
      <c r="F2200" t="s">
        <v>8337</v>
      </c>
      <c r="G2200" t="s">
        <v>703</v>
      </c>
      <c r="H2200" t="str">
        <f>INDEX(referencias!$Q$1:$Q$34,MATCH('Registro de Frecuencias TV'!G2200,referencias!$R$1:$R$34,0),1)</f>
        <v>C.Institucional</v>
      </c>
      <c r="I2200" t="s">
        <v>269</v>
      </c>
      <c r="J2200" t="s">
        <v>8338</v>
      </c>
      <c r="K2200">
        <v>4</v>
      </c>
      <c r="L2200" t="str">
        <f t="shared" si="74"/>
        <v>SolanoCaquetaC.Institucional4</v>
      </c>
      <c r="M2200" t="str">
        <f t="shared" si="75"/>
        <v>SolanoCaquetaC.Institucional</v>
      </c>
      <c r="N2200" t="s">
        <v>3743</v>
      </c>
    </row>
    <row r="2201" spans="1:14" x14ac:dyDescent="0.25">
      <c r="A2201">
        <v>18756</v>
      </c>
      <c r="B2201" t="s">
        <v>2430</v>
      </c>
      <c r="C2201" t="s">
        <v>727</v>
      </c>
      <c r="E2201">
        <v>2</v>
      </c>
      <c r="F2201" t="s">
        <v>8337</v>
      </c>
      <c r="G2201" t="s">
        <v>188</v>
      </c>
      <c r="H2201" t="str">
        <f>INDEX(referencias!$Q$1:$Q$34,MATCH('Registro de Frecuencias TV'!G2201,referencias!$R$1:$R$34,0),1)</f>
        <v>Señal Colombia</v>
      </c>
      <c r="I2201" t="s">
        <v>269</v>
      </c>
      <c r="J2201" t="s">
        <v>8338</v>
      </c>
      <c r="K2201">
        <v>2</v>
      </c>
      <c r="L2201" t="str">
        <f t="shared" si="74"/>
        <v>SolanoCaquetaSeñal Colombia2</v>
      </c>
      <c r="M2201" t="str">
        <f t="shared" si="75"/>
        <v>SolanoCaquetaSeñal Colombia</v>
      </c>
      <c r="N2201" t="s">
        <v>3744</v>
      </c>
    </row>
    <row r="2202" spans="1:14" x14ac:dyDescent="0.25">
      <c r="A2202">
        <v>18756</v>
      </c>
      <c r="B2202" t="s">
        <v>2430</v>
      </c>
      <c r="C2202" t="s">
        <v>727</v>
      </c>
      <c r="F2202" t="s">
        <v>8339</v>
      </c>
      <c r="G2202" t="s">
        <v>623</v>
      </c>
      <c r="H2202" t="str">
        <f>INDEX(referencias!$Q$1:$Q$34,MATCH('Registro de Frecuencias TV'!G2202,referencias!$R$1:$R$34,0),1)</f>
        <v>Teveandina</v>
      </c>
      <c r="J2202" t="s">
        <v>8338</v>
      </c>
      <c r="K2202">
        <v>12</v>
      </c>
      <c r="L2202" t="str">
        <f t="shared" si="74"/>
        <v>SolanoCaquetaTeveandina12</v>
      </c>
      <c r="M2202" t="str">
        <f t="shared" si="75"/>
        <v>SolanoCaquetaTeveandina</v>
      </c>
      <c r="N2202" t="s">
        <v>3745</v>
      </c>
    </row>
    <row r="2203" spans="1:14" x14ac:dyDescent="0.25">
      <c r="A2203">
        <v>18756</v>
      </c>
      <c r="B2203" t="s">
        <v>2430</v>
      </c>
      <c r="C2203" t="s">
        <v>727</v>
      </c>
      <c r="F2203" t="s">
        <v>8341</v>
      </c>
      <c r="G2203" t="s">
        <v>750</v>
      </c>
      <c r="H2203" t="str">
        <f>INDEX(referencias!$Q$1:$Q$34,MATCH('Registro de Frecuencias TV'!G2203,referencias!$R$1:$R$34,0),1)</f>
        <v>RCN TV S.A.</v>
      </c>
      <c r="J2203" t="s">
        <v>8338</v>
      </c>
      <c r="K2203">
        <v>10</v>
      </c>
      <c r="L2203" t="str">
        <f t="shared" si="74"/>
        <v>SolanoCaquetaRCN TV S.A.10</v>
      </c>
      <c r="M2203" t="str">
        <f t="shared" si="75"/>
        <v>SolanoCaquetaRCN TV S.A.</v>
      </c>
      <c r="N2203" t="s">
        <v>3746</v>
      </c>
    </row>
    <row r="2204" spans="1:14" x14ac:dyDescent="0.25">
      <c r="A2204">
        <v>18756</v>
      </c>
      <c r="B2204" t="s">
        <v>2430</v>
      </c>
      <c r="C2204" t="s">
        <v>727</v>
      </c>
      <c r="F2204" t="s">
        <v>8341</v>
      </c>
      <c r="G2204" t="s">
        <v>723</v>
      </c>
      <c r="H2204" t="str">
        <f>INDEX(referencias!$Q$1:$Q$34,MATCH('Registro de Frecuencias TV'!G2204,referencias!$R$1:$R$34,0),1)</f>
        <v>Caracol TV S.A.</v>
      </c>
      <c r="J2204" t="s">
        <v>8338</v>
      </c>
      <c r="K2204">
        <v>8</v>
      </c>
      <c r="L2204" t="str">
        <f t="shared" si="74"/>
        <v>SolanoCaquetaCaracol TV S.A.8</v>
      </c>
      <c r="M2204" t="str">
        <f t="shared" si="75"/>
        <v>SolanoCaquetaCaracol TV S.A.</v>
      </c>
      <c r="N2204" t="s">
        <v>3747</v>
      </c>
    </row>
    <row r="2205" spans="1:14" x14ac:dyDescent="0.25">
      <c r="A2205">
        <v>18785</v>
      </c>
      <c r="B2205" t="s">
        <v>2434</v>
      </c>
      <c r="C2205" t="s">
        <v>727</v>
      </c>
      <c r="E2205">
        <v>5</v>
      </c>
      <c r="F2205" t="s">
        <v>8337</v>
      </c>
      <c r="G2205" t="s">
        <v>420</v>
      </c>
      <c r="H2205" t="str">
        <f>INDEX(referencias!$Q$1:$Q$34,MATCH('Registro de Frecuencias TV'!G2205,referencias!$R$1:$R$34,0),1)</f>
        <v>Canal Uno</v>
      </c>
      <c r="I2205" t="s">
        <v>269</v>
      </c>
      <c r="J2205" t="s">
        <v>8338</v>
      </c>
      <c r="K2205">
        <v>5</v>
      </c>
      <c r="L2205" t="str">
        <f t="shared" si="74"/>
        <v>SolitaCaquetaCanal Uno5</v>
      </c>
      <c r="M2205" t="str">
        <f t="shared" si="75"/>
        <v>SolitaCaquetaCanal Uno</v>
      </c>
      <c r="N2205" t="s">
        <v>3748</v>
      </c>
    </row>
    <row r="2206" spans="1:14" x14ac:dyDescent="0.25">
      <c r="A2206">
        <v>18785</v>
      </c>
      <c r="B2206" t="s">
        <v>2434</v>
      </c>
      <c r="C2206" t="s">
        <v>727</v>
      </c>
      <c r="E2206">
        <v>4</v>
      </c>
      <c r="F2206" t="s">
        <v>8337</v>
      </c>
      <c r="G2206" t="s">
        <v>703</v>
      </c>
      <c r="H2206" t="str">
        <f>INDEX(referencias!$Q$1:$Q$34,MATCH('Registro de Frecuencias TV'!G2206,referencias!$R$1:$R$34,0),1)</f>
        <v>C.Institucional</v>
      </c>
      <c r="I2206" t="s">
        <v>269</v>
      </c>
      <c r="J2206" t="s">
        <v>8338</v>
      </c>
      <c r="K2206">
        <v>4</v>
      </c>
      <c r="L2206" t="str">
        <f t="shared" si="74"/>
        <v>SolitaCaquetaC.Institucional4</v>
      </c>
      <c r="M2206" t="str">
        <f t="shared" si="75"/>
        <v>SolitaCaquetaC.Institucional</v>
      </c>
      <c r="N2206" t="s">
        <v>3749</v>
      </c>
    </row>
    <row r="2207" spans="1:14" x14ac:dyDescent="0.25">
      <c r="A2207">
        <v>18785</v>
      </c>
      <c r="B2207" t="s">
        <v>2434</v>
      </c>
      <c r="C2207" t="s">
        <v>727</v>
      </c>
      <c r="E2207">
        <v>2</v>
      </c>
      <c r="F2207" t="s">
        <v>8337</v>
      </c>
      <c r="G2207" t="s">
        <v>188</v>
      </c>
      <c r="H2207" t="str">
        <f>INDEX(referencias!$Q$1:$Q$34,MATCH('Registro de Frecuencias TV'!G2207,referencias!$R$1:$R$34,0),1)</f>
        <v>Señal Colombia</v>
      </c>
      <c r="I2207" t="s">
        <v>269</v>
      </c>
      <c r="J2207" t="s">
        <v>8338</v>
      </c>
      <c r="K2207">
        <v>2</v>
      </c>
      <c r="L2207" t="str">
        <f t="shared" si="74"/>
        <v>SolitaCaquetaSeñal Colombia2</v>
      </c>
      <c r="M2207" t="str">
        <f t="shared" si="75"/>
        <v>SolitaCaquetaSeñal Colombia</v>
      </c>
      <c r="N2207" t="s">
        <v>3750</v>
      </c>
    </row>
    <row r="2208" spans="1:14" x14ac:dyDescent="0.25">
      <c r="A2208">
        <v>18785</v>
      </c>
      <c r="B2208" t="s">
        <v>2434</v>
      </c>
      <c r="C2208" t="s">
        <v>727</v>
      </c>
      <c r="F2208" t="s">
        <v>8339</v>
      </c>
      <c r="G2208" t="s">
        <v>623</v>
      </c>
      <c r="H2208" t="str">
        <f>INDEX(referencias!$Q$1:$Q$34,MATCH('Registro de Frecuencias TV'!G2208,referencias!$R$1:$R$34,0),1)</f>
        <v>Teveandina</v>
      </c>
      <c r="J2208" t="s">
        <v>8338</v>
      </c>
      <c r="K2208">
        <v>12</v>
      </c>
      <c r="L2208" t="str">
        <f t="shared" si="74"/>
        <v>SolitaCaquetaTeveandina12</v>
      </c>
      <c r="M2208" t="str">
        <f t="shared" si="75"/>
        <v>SolitaCaquetaTeveandina</v>
      </c>
      <c r="N2208" t="s">
        <v>3751</v>
      </c>
    </row>
    <row r="2209" spans="1:14" x14ac:dyDescent="0.25">
      <c r="A2209">
        <v>18785</v>
      </c>
      <c r="B2209" t="s">
        <v>2434</v>
      </c>
      <c r="C2209" t="s">
        <v>727</v>
      </c>
      <c r="F2209" t="s">
        <v>8341</v>
      </c>
      <c r="G2209" t="s">
        <v>750</v>
      </c>
      <c r="H2209" t="str">
        <f>INDEX(referencias!$Q$1:$Q$34,MATCH('Registro de Frecuencias TV'!G2209,referencias!$R$1:$R$34,0),1)</f>
        <v>RCN TV S.A.</v>
      </c>
      <c r="J2209" t="s">
        <v>8338</v>
      </c>
      <c r="K2209">
        <v>10</v>
      </c>
      <c r="L2209" t="str">
        <f t="shared" si="74"/>
        <v>SolitaCaquetaRCN TV S.A.10</v>
      </c>
      <c r="M2209" t="str">
        <f t="shared" si="75"/>
        <v>SolitaCaquetaRCN TV S.A.</v>
      </c>
      <c r="N2209" t="s">
        <v>3752</v>
      </c>
    </row>
    <row r="2210" spans="1:14" x14ac:dyDescent="0.25">
      <c r="A2210">
        <v>18785</v>
      </c>
      <c r="B2210" t="s">
        <v>2434</v>
      </c>
      <c r="C2210" t="s">
        <v>727</v>
      </c>
      <c r="F2210" t="s">
        <v>8341</v>
      </c>
      <c r="G2210" t="s">
        <v>723</v>
      </c>
      <c r="H2210" t="str">
        <f>INDEX(referencias!$Q$1:$Q$34,MATCH('Registro de Frecuencias TV'!G2210,referencias!$R$1:$R$34,0),1)</f>
        <v>Caracol TV S.A.</v>
      </c>
      <c r="J2210" t="s">
        <v>8338</v>
      </c>
      <c r="K2210">
        <v>8</v>
      </c>
      <c r="L2210" t="str">
        <f t="shared" si="74"/>
        <v>SolitaCaquetaCaracol TV S.A.8</v>
      </c>
      <c r="M2210" t="str">
        <f t="shared" si="75"/>
        <v>SolitaCaquetaCaracol TV S.A.</v>
      </c>
      <c r="N2210" t="s">
        <v>3753</v>
      </c>
    </row>
    <row r="2211" spans="1:14" x14ac:dyDescent="0.25">
      <c r="A2211">
        <v>18860</v>
      </c>
      <c r="B2211" t="s">
        <v>2632</v>
      </c>
      <c r="C2211" t="s">
        <v>727</v>
      </c>
      <c r="E2211">
        <v>5</v>
      </c>
      <c r="F2211" t="s">
        <v>8337</v>
      </c>
      <c r="G2211" t="s">
        <v>420</v>
      </c>
      <c r="H2211" t="str">
        <f>INDEX(referencias!$Q$1:$Q$34,MATCH('Registro de Frecuencias TV'!G2211,referencias!$R$1:$R$34,0),1)</f>
        <v>Canal Uno</v>
      </c>
      <c r="I2211" t="s">
        <v>269</v>
      </c>
      <c r="J2211" t="s">
        <v>8338</v>
      </c>
      <c r="K2211">
        <v>5</v>
      </c>
      <c r="L2211" t="str">
        <f t="shared" si="74"/>
        <v>ValparaísoCaquetaCanal Uno5</v>
      </c>
      <c r="M2211" t="str">
        <f t="shared" si="75"/>
        <v>ValparaísoCaquetaCanal Uno</v>
      </c>
      <c r="N2211" t="s">
        <v>3754</v>
      </c>
    </row>
    <row r="2212" spans="1:14" x14ac:dyDescent="0.25">
      <c r="A2212">
        <v>18860</v>
      </c>
      <c r="B2212" t="s">
        <v>2632</v>
      </c>
      <c r="C2212" t="s">
        <v>727</v>
      </c>
      <c r="E2212">
        <v>4</v>
      </c>
      <c r="F2212" t="s">
        <v>8337</v>
      </c>
      <c r="G2212" t="s">
        <v>703</v>
      </c>
      <c r="H2212" t="str">
        <f>INDEX(referencias!$Q$1:$Q$34,MATCH('Registro de Frecuencias TV'!G2212,referencias!$R$1:$R$34,0),1)</f>
        <v>C.Institucional</v>
      </c>
      <c r="I2212" t="s">
        <v>269</v>
      </c>
      <c r="J2212" t="s">
        <v>8338</v>
      </c>
      <c r="K2212">
        <v>4</v>
      </c>
      <c r="L2212" t="str">
        <f t="shared" si="74"/>
        <v>ValparaísoCaquetaC.Institucional4</v>
      </c>
      <c r="M2212" t="str">
        <f t="shared" si="75"/>
        <v>ValparaísoCaquetaC.Institucional</v>
      </c>
      <c r="N2212" t="s">
        <v>3755</v>
      </c>
    </row>
    <row r="2213" spans="1:14" x14ac:dyDescent="0.25">
      <c r="A2213">
        <v>18860</v>
      </c>
      <c r="B2213" t="s">
        <v>2632</v>
      </c>
      <c r="C2213" t="s">
        <v>727</v>
      </c>
      <c r="E2213">
        <v>2</v>
      </c>
      <c r="F2213" t="s">
        <v>8337</v>
      </c>
      <c r="G2213" t="s">
        <v>188</v>
      </c>
      <c r="H2213" t="str">
        <f>INDEX(referencias!$Q$1:$Q$34,MATCH('Registro de Frecuencias TV'!G2213,referencias!$R$1:$R$34,0),1)</f>
        <v>Señal Colombia</v>
      </c>
      <c r="I2213" t="s">
        <v>269</v>
      </c>
      <c r="J2213" t="s">
        <v>8338</v>
      </c>
      <c r="K2213">
        <v>2</v>
      </c>
      <c r="L2213" t="str">
        <f t="shared" si="74"/>
        <v>ValparaísoCaquetaSeñal Colombia2</v>
      </c>
      <c r="M2213" t="str">
        <f t="shared" si="75"/>
        <v>ValparaísoCaquetaSeñal Colombia</v>
      </c>
      <c r="N2213" t="s">
        <v>3756</v>
      </c>
    </row>
    <row r="2214" spans="1:14" x14ac:dyDescent="0.25">
      <c r="A2214">
        <v>18860</v>
      </c>
      <c r="B2214" t="s">
        <v>2632</v>
      </c>
      <c r="C2214" t="s">
        <v>727</v>
      </c>
      <c r="F2214" t="s">
        <v>8339</v>
      </c>
      <c r="G2214" t="s">
        <v>623</v>
      </c>
      <c r="H2214" t="str">
        <f>INDEX(referencias!$Q$1:$Q$34,MATCH('Registro de Frecuencias TV'!G2214,referencias!$R$1:$R$34,0),1)</f>
        <v>Teveandina</v>
      </c>
      <c r="J2214" t="s">
        <v>8338</v>
      </c>
      <c r="K2214">
        <v>12</v>
      </c>
      <c r="L2214" t="str">
        <f t="shared" si="74"/>
        <v>ValparaísoCaquetaTeveandina12</v>
      </c>
      <c r="M2214" t="str">
        <f t="shared" si="75"/>
        <v>ValparaísoCaquetaTeveandina</v>
      </c>
      <c r="N2214" t="s">
        <v>3757</v>
      </c>
    </row>
    <row r="2215" spans="1:14" x14ac:dyDescent="0.25">
      <c r="A2215">
        <v>18860</v>
      </c>
      <c r="B2215" t="s">
        <v>2632</v>
      </c>
      <c r="C2215" t="s">
        <v>727</v>
      </c>
      <c r="E2215">
        <v>10</v>
      </c>
      <c r="F2215" t="s">
        <v>8341</v>
      </c>
      <c r="G2215" t="s">
        <v>750</v>
      </c>
      <c r="H2215" t="str">
        <f>INDEX(referencias!$Q$1:$Q$34,MATCH('Registro de Frecuencias TV'!G2215,referencias!$R$1:$R$34,0),1)</f>
        <v>RCN TV S.A.</v>
      </c>
      <c r="I2215" t="s">
        <v>1399</v>
      </c>
      <c r="J2215" t="s">
        <v>8338</v>
      </c>
      <c r="K2215">
        <v>10</v>
      </c>
      <c r="L2215" t="str">
        <f t="shared" si="74"/>
        <v>ValparaísoCaquetaRCN TV S.A.10</v>
      </c>
      <c r="M2215" t="str">
        <f t="shared" si="75"/>
        <v>ValparaísoCaquetaRCN TV S.A.</v>
      </c>
      <c r="N2215" t="s">
        <v>3758</v>
      </c>
    </row>
    <row r="2216" spans="1:14" x14ac:dyDescent="0.25">
      <c r="A2216">
        <v>18860</v>
      </c>
      <c r="B2216" t="s">
        <v>2632</v>
      </c>
      <c r="C2216" t="s">
        <v>727</v>
      </c>
      <c r="E2216">
        <v>8</v>
      </c>
      <c r="F2216" t="s">
        <v>8341</v>
      </c>
      <c r="G2216" t="s">
        <v>723</v>
      </c>
      <c r="H2216" t="str">
        <f>INDEX(referencias!$Q$1:$Q$34,MATCH('Registro de Frecuencias TV'!G2216,referencias!$R$1:$R$34,0),1)</f>
        <v>Caracol TV S.A.</v>
      </c>
      <c r="I2216" t="s">
        <v>1399</v>
      </c>
      <c r="J2216" t="s">
        <v>8338</v>
      </c>
      <c r="K2216">
        <v>8</v>
      </c>
      <c r="L2216" t="str">
        <f t="shared" si="74"/>
        <v>ValparaísoCaquetaCaracol TV S.A.8</v>
      </c>
      <c r="M2216" t="str">
        <f t="shared" si="75"/>
        <v>ValparaísoCaquetaCaracol TV S.A.</v>
      </c>
      <c r="N2216" t="s">
        <v>3759</v>
      </c>
    </row>
    <row r="2217" spans="1:14" x14ac:dyDescent="0.25">
      <c r="A2217">
        <v>19001</v>
      </c>
      <c r="B2217" t="s">
        <v>2025</v>
      </c>
      <c r="C2217" t="s">
        <v>735</v>
      </c>
      <c r="E2217">
        <v>10</v>
      </c>
      <c r="F2217" t="s">
        <v>8337</v>
      </c>
      <c r="G2217" t="s">
        <v>420</v>
      </c>
      <c r="H2217" t="str">
        <f>INDEX(referencias!$Q$1:$Q$34,MATCH('Registro de Frecuencias TV'!G2217,referencias!$R$1:$R$34,0),1)</f>
        <v>Canal Uno</v>
      </c>
      <c r="I2217" t="s">
        <v>323</v>
      </c>
      <c r="J2217" t="s">
        <v>8338</v>
      </c>
      <c r="K2217">
        <v>10</v>
      </c>
      <c r="L2217" t="str">
        <f t="shared" si="74"/>
        <v>PopayánCaucaCanal Uno10</v>
      </c>
      <c r="M2217" t="str">
        <f t="shared" si="75"/>
        <v>PopayánCaucaCanal Uno</v>
      </c>
      <c r="N2217" t="s">
        <v>3760</v>
      </c>
    </row>
    <row r="2218" spans="1:14" x14ac:dyDescent="0.25">
      <c r="A2218">
        <v>19001</v>
      </c>
      <c r="B2218" t="s">
        <v>2025</v>
      </c>
      <c r="C2218" t="s">
        <v>735</v>
      </c>
      <c r="E2218">
        <v>4</v>
      </c>
      <c r="F2218" t="s">
        <v>8337</v>
      </c>
      <c r="G2218" t="s">
        <v>703</v>
      </c>
      <c r="H2218" t="str">
        <f>INDEX(referencias!$Q$1:$Q$34,MATCH('Registro de Frecuencias TV'!G2218,referencias!$R$1:$R$34,0),1)</f>
        <v>C.Institucional</v>
      </c>
      <c r="I2218" t="s">
        <v>323</v>
      </c>
      <c r="J2218" t="s">
        <v>8338</v>
      </c>
      <c r="K2218">
        <v>4</v>
      </c>
      <c r="L2218" t="str">
        <f t="shared" si="74"/>
        <v>PopayánCaucaC.Institucional4</v>
      </c>
      <c r="M2218" t="str">
        <f t="shared" si="75"/>
        <v>PopayánCaucaC.Institucional</v>
      </c>
      <c r="N2218" t="s">
        <v>3761</v>
      </c>
    </row>
    <row r="2219" spans="1:14" x14ac:dyDescent="0.25">
      <c r="A2219">
        <v>19001</v>
      </c>
      <c r="B2219" t="s">
        <v>2025</v>
      </c>
      <c r="C2219" t="s">
        <v>735</v>
      </c>
      <c r="E2219">
        <v>5</v>
      </c>
      <c r="F2219" t="s">
        <v>8337</v>
      </c>
      <c r="G2219" t="s">
        <v>188</v>
      </c>
      <c r="H2219" t="str">
        <f>INDEX(referencias!$Q$1:$Q$34,MATCH('Registro de Frecuencias TV'!G2219,referencias!$R$1:$R$34,0),1)</f>
        <v>Señal Colombia</v>
      </c>
      <c r="I2219" t="s">
        <v>323</v>
      </c>
      <c r="J2219" t="s">
        <v>8338</v>
      </c>
      <c r="K2219">
        <v>5</v>
      </c>
      <c r="L2219" t="str">
        <f t="shared" si="74"/>
        <v>PopayánCaucaSeñal Colombia5</v>
      </c>
      <c r="M2219" t="str">
        <f t="shared" si="75"/>
        <v>PopayánCaucaSeñal Colombia</v>
      </c>
      <c r="N2219" t="s">
        <v>3762</v>
      </c>
    </row>
    <row r="2220" spans="1:14" x14ac:dyDescent="0.25">
      <c r="A2220">
        <v>19001</v>
      </c>
      <c r="B2220" t="s">
        <v>2025</v>
      </c>
      <c r="C2220" t="s">
        <v>735</v>
      </c>
      <c r="E2220">
        <v>8</v>
      </c>
      <c r="F2220" t="s">
        <v>8339</v>
      </c>
      <c r="G2220" t="s">
        <v>627</v>
      </c>
      <c r="H2220" t="str">
        <f>INDEX(referencias!$Q$1:$Q$34,MATCH('Registro de Frecuencias TV'!G2220,referencias!$R$1:$R$34,0),1)</f>
        <v>Telepacífico</v>
      </c>
      <c r="I2220" t="s">
        <v>8463</v>
      </c>
      <c r="J2220" t="s">
        <v>8338</v>
      </c>
      <c r="K2220">
        <v>8</v>
      </c>
      <c r="L2220" t="str">
        <f t="shared" si="74"/>
        <v>PopayánCaucaTelepacífico8</v>
      </c>
      <c r="M2220" t="str">
        <f t="shared" si="75"/>
        <v>PopayánCaucaTelepacífico</v>
      </c>
      <c r="N2220" t="s">
        <v>3763</v>
      </c>
    </row>
    <row r="2221" spans="1:14" x14ac:dyDescent="0.25">
      <c r="A2221">
        <v>19001</v>
      </c>
      <c r="B2221" t="s">
        <v>2025</v>
      </c>
      <c r="C2221" t="s">
        <v>735</v>
      </c>
      <c r="E2221">
        <v>2</v>
      </c>
      <c r="F2221" t="s">
        <v>8341</v>
      </c>
      <c r="G2221" t="s">
        <v>750</v>
      </c>
      <c r="H2221" t="str">
        <f>INDEX(referencias!$Q$1:$Q$34,MATCH('Registro de Frecuencias TV'!G2221,referencias!$R$1:$R$34,0),1)</f>
        <v>RCN TV S.A.</v>
      </c>
      <c r="I2221" t="s">
        <v>323</v>
      </c>
      <c r="J2221" t="s">
        <v>8338</v>
      </c>
      <c r="K2221">
        <v>2</v>
      </c>
      <c r="L2221" t="str">
        <f t="shared" si="74"/>
        <v>PopayánCaucaRCN TV S.A.2</v>
      </c>
      <c r="M2221" t="str">
        <f t="shared" si="75"/>
        <v>PopayánCaucaRCN TV S.A.</v>
      </c>
      <c r="N2221" t="s">
        <v>3764</v>
      </c>
    </row>
    <row r="2222" spans="1:14" x14ac:dyDescent="0.25">
      <c r="A2222">
        <v>19001</v>
      </c>
      <c r="B2222" t="s">
        <v>2025</v>
      </c>
      <c r="C2222" t="s">
        <v>735</v>
      </c>
      <c r="E2222">
        <v>12</v>
      </c>
      <c r="F2222" t="s">
        <v>8341</v>
      </c>
      <c r="G2222" t="s">
        <v>723</v>
      </c>
      <c r="H2222" t="str">
        <f>INDEX(referencias!$Q$1:$Q$34,MATCH('Registro de Frecuencias TV'!G2222,referencias!$R$1:$R$34,0),1)</f>
        <v>Caracol TV S.A.</v>
      </c>
      <c r="I2222" t="s">
        <v>323</v>
      </c>
      <c r="J2222" t="s">
        <v>8338</v>
      </c>
      <c r="K2222">
        <v>12</v>
      </c>
      <c r="L2222" t="str">
        <f t="shared" si="74"/>
        <v>PopayánCaucaCaracol TV S.A.12</v>
      </c>
      <c r="M2222" t="str">
        <f t="shared" si="75"/>
        <v>PopayánCaucaCaracol TV S.A.</v>
      </c>
      <c r="N2222" t="s">
        <v>3765</v>
      </c>
    </row>
    <row r="2223" spans="1:14" x14ac:dyDescent="0.25">
      <c r="A2223">
        <v>19001</v>
      </c>
      <c r="B2223" t="s">
        <v>2025</v>
      </c>
      <c r="C2223" t="s">
        <v>735</v>
      </c>
      <c r="E2223">
        <v>29</v>
      </c>
      <c r="F2223" t="s">
        <v>8342</v>
      </c>
      <c r="G2223" t="s">
        <v>732</v>
      </c>
      <c r="H2223" t="str">
        <f>INDEX(referencias!$Q$1:$Q$34,MATCH('Registro de Frecuencias TV'!G2223,referencias!$R$1:$R$34,0),1)</f>
        <v>Fun. Emtel</v>
      </c>
      <c r="I2223" t="s">
        <v>732</v>
      </c>
      <c r="J2223" t="s">
        <v>8338</v>
      </c>
      <c r="K2223">
        <v>29</v>
      </c>
      <c r="L2223" t="str">
        <f t="shared" si="74"/>
        <v>PopayánCaucaFun. Emtel29</v>
      </c>
      <c r="M2223" t="str">
        <f t="shared" si="75"/>
        <v>PopayánCaucaFun. Emtel</v>
      </c>
      <c r="N2223" t="s">
        <v>3766</v>
      </c>
    </row>
    <row r="2224" spans="1:14" x14ac:dyDescent="0.25">
      <c r="A2224">
        <v>19022</v>
      </c>
      <c r="B2224" t="s">
        <v>775</v>
      </c>
      <c r="C2224" t="s">
        <v>735</v>
      </c>
      <c r="E2224">
        <v>25</v>
      </c>
      <c r="F2224" t="s">
        <v>8337</v>
      </c>
      <c r="G2224" t="s">
        <v>420</v>
      </c>
      <c r="H2224" t="str">
        <f>INDEX(referencias!$Q$1:$Q$34,MATCH('Registro de Frecuencias TV'!G2224,referencias!$R$1:$R$34,0),1)</f>
        <v>Canal Uno</v>
      </c>
      <c r="I2224" t="s">
        <v>231</v>
      </c>
      <c r="J2224" t="s">
        <v>8338</v>
      </c>
      <c r="K2224">
        <v>25</v>
      </c>
      <c r="L2224" t="str">
        <f t="shared" si="74"/>
        <v>AlmaguerCaucaCanal Uno25</v>
      </c>
      <c r="M2224" t="str">
        <f t="shared" si="75"/>
        <v>AlmaguerCaucaCanal Uno</v>
      </c>
      <c r="N2224" t="s">
        <v>3767</v>
      </c>
    </row>
    <row r="2225" spans="1:14" x14ac:dyDescent="0.25">
      <c r="A2225">
        <v>19022</v>
      </c>
      <c r="B2225" t="s">
        <v>775</v>
      </c>
      <c r="C2225" t="s">
        <v>735</v>
      </c>
      <c r="E2225">
        <v>27</v>
      </c>
      <c r="F2225" t="s">
        <v>8337</v>
      </c>
      <c r="G2225" t="s">
        <v>703</v>
      </c>
      <c r="H2225" t="str">
        <f>INDEX(referencias!$Q$1:$Q$34,MATCH('Registro de Frecuencias TV'!G2225,referencias!$R$1:$R$34,0),1)</f>
        <v>C.Institucional</v>
      </c>
      <c r="I2225" t="s">
        <v>231</v>
      </c>
      <c r="J2225" t="s">
        <v>8338</v>
      </c>
      <c r="K2225">
        <v>27</v>
      </c>
      <c r="L2225" t="str">
        <f t="shared" si="74"/>
        <v>AlmaguerCaucaC.Institucional27</v>
      </c>
      <c r="M2225" t="str">
        <f t="shared" si="75"/>
        <v>AlmaguerCaucaC.Institucional</v>
      </c>
      <c r="N2225" t="s">
        <v>3768</v>
      </c>
    </row>
    <row r="2226" spans="1:14" x14ac:dyDescent="0.25">
      <c r="A2226">
        <v>19022</v>
      </c>
      <c r="B2226" t="s">
        <v>775</v>
      </c>
      <c r="C2226" t="s">
        <v>735</v>
      </c>
      <c r="E2226">
        <v>31</v>
      </c>
      <c r="F2226" t="s">
        <v>8337</v>
      </c>
      <c r="G2226" t="s">
        <v>188</v>
      </c>
      <c r="H2226" t="str">
        <f>INDEX(referencias!$Q$1:$Q$34,MATCH('Registro de Frecuencias TV'!G2226,referencias!$R$1:$R$34,0),1)</f>
        <v>Señal Colombia</v>
      </c>
      <c r="I2226" t="s">
        <v>231</v>
      </c>
      <c r="J2226" t="s">
        <v>8338</v>
      </c>
      <c r="K2226">
        <v>31</v>
      </c>
      <c r="L2226" t="str">
        <f t="shared" si="74"/>
        <v>AlmaguerCaucaSeñal Colombia31</v>
      </c>
      <c r="M2226" t="str">
        <f t="shared" si="75"/>
        <v>AlmaguerCaucaSeñal Colombia</v>
      </c>
      <c r="N2226" t="s">
        <v>3769</v>
      </c>
    </row>
    <row r="2227" spans="1:14" x14ac:dyDescent="0.25">
      <c r="A2227">
        <v>19022</v>
      </c>
      <c r="B2227" t="s">
        <v>775</v>
      </c>
      <c r="C2227" t="s">
        <v>735</v>
      </c>
      <c r="E2227">
        <v>8</v>
      </c>
      <c r="F2227" t="s">
        <v>8339</v>
      </c>
      <c r="G2227" t="s">
        <v>627</v>
      </c>
      <c r="H2227" t="str">
        <f>INDEX(referencias!$Q$1:$Q$34,MATCH('Registro de Frecuencias TV'!G2227,referencias!$R$1:$R$34,0),1)</f>
        <v>Telepacífico</v>
      </c>
      <c r="I2227" t="s">
        <v>8463</v>
      </c>
      <c r="J2227" t="s">
        <v>8338</v>
      </c>
      <c r="K2227">
        <v>8</v>
      </c>
      <c r="L2227" t="str">
        <f t="shared" si="74"/>
        <v>AlmaguerCaucaTelepacífico8</v>
      </c>
      <c r="M2227" t="str">
        <f t="shared" si="75"/>
        <v>AlmaguerCaucaTelepacífico</v>
      </c>
      <c r="N2227" t="s">
        <v>3770</v>
      </c>
    </row>
    <row r="2228" spans="1:14" x14ac:dyDescent="0.25">
      <c r="A2228">
        <v>19022</v>
      </c>
      <c r="B2228" t="s">
        <v>775</v>
      </c>
      <c r="C2228" t="s">
        <v>735</v>
      </c>
      <c r="E2228">
        <v>23</v>
      </c>
      <c r="F2228" t="s">
        <v>8341</v>
      </c>
      <c r="G2228" t="s">
        <v>750</v>
      </c>
      <c r="H2228" t="str">
        <f>INDEX(referencias!$Q$1:$Q$34,MATCH('Registro de Frecuencias TV'!G2228,referencias!$R$1:$R$34,0),1)</f>
        <v>RCN TV S.A.</v>
      </c>
      <c r="I2228" t="s">
        <v>501</v>
      </c>
      <c r="J2228" t="s">
        <v>8338</v>
      </c>
      <c r="K2228">
        <v>23</v>
      </c>
      <c r="L2228" t="str">
        <f t="shared" si="74"/>
        <v>AlmaguerCaucaRCN TV S.A.23</v>
      </c>
      <c r="M2228" t="str">
        <f t="shared" si="75"/>
        <v>AlmaguerCaucaRCN TV S.A.</v>
      </c>
      <c r="N2228" t="s">
        <v>3771</v>
      </c>
    </row>
    <row r="2229" spans="1:14" x14ac:dyDescent="0.25">
      <c r="A2229">
        <v>19022</v>
      </c>
      <c r="B2229" t="s">
        <v>775</v>
      </c>
      <c r="C2229" t="s">
        <v>735</v>
      </c>
      <c r="E2229">
        <v>29</v>
      </c>
      <c r="F2229" t="s">
        <v>8341</v>
      </c>
      <c r="G2229" t="s">
        <v>723</v>
      </c>
      <c r="H2229" t="str">
        <f>INDEX(referencias!$Q$1:$Q$34,MATCH('Registro de Frecuencias TV'!G2229,referencias!$R$1:$R$34,0),1)</f>
        <v>Caracol TV S.A.</v>
      </c>
      <c r="I2229" t="s">
        <v>501</v>
      </c>
      <c r="J2229" t="s">
        <v>8338</v>
      </c>
      <c r="K2229">
        <v>29</v>
      </c>
      <c r="L2229" t="str">
        <f t="shared" si="74"/>
        <v>AlmaguerCaucaCaracol TV S.A.29</v>
      </c>
      <c r="M2229" t="str">
        <f t="shared" si="75"/>
        <v>AlmaguerCaucaCaracol TV S.A.</v>
      </c>
      <c r="N2229" t="s">
        <v>3772</v>
      </c>
    </row>
    <row r="2230" spans="1:14" x14ac:dyDescent="0.25">
      <c r="A2230">
        <v>19050</v>
      </c>
      <c r="B2230" t="s">
        <v>425</v>
      </c>
      <c r="C2230" t="s">
        <v>735</v>
      </c>
      <c r="F2230" t="s">
        <v>8337</v>
      </c>
      <c r="G2230" t="s">
        <v>420</v>
      </c>
      <c r="H2230" t="str">
        <f>INDEX(referencias!$Q$1:$Q$34,MATCH('Registro de Frecuencias TV'!G2230,referencias!$R$1:$R$34,0),1)</f>
        <v>Canal Uno</v>
      </c>
      <c r="J2230" t="s">
        <v>8338</v>
      </c>
      <c r="K2230">
        <v>7</v>
      </c>
      <c r="L2230" t="str">
        <f t="shared" si="74"/>
        <v>ArgeliaCaucaCanal Uno7</v>
      </c>
      <c r="M2230" t="str">
        <f t="shared" si="75"/>
        <v>ArgeliaCaucaCanal Uno</v>
      </c>
      <c r="N2230" t="s">
        <v>3773</v>
      </c>
    </row>
    <row r="2231" spans="1:14" x14ac:dyDescent="0.25">
      <c r="A2231">
        <v>19050</v>
      </c>
      <c r="B2231" t="s">
        <v>425</v>
      </c>
      <c r="C2231" t="s">
        <v>735</v>
      </c>
      <c r="F2231" t="s">
        <v>8337</v>
      </c>
      <c r="G2231" t="s">
        <v>703</v>
      </c>
      <c r="H2231" t="str">
        <f>INDEX(referencias!$Q$1:$Q$34,MATCH('Registro de Frecuencias TV'!G2231,referencias!$R$1:$R$34,0),1)</f>
        <v>C.Institucional</v>
      </c>
      <c r="J2231" t="s">
        <v>8338</v>
      </c>
      <c r="K2231">
        <v>13</v>
      </c>
      <c r="L2231" t="str">
        <f t="shared" si="74"/>
        <v>ArgeliaCaucaC.Institucional13</v>
      </c>
      <c r="M2231" t="str">
        <f t="shared" si="75"/>
        <v>ArgeliaCaucaC.Institucional</v>
      </c>
      <c r="N2231" t="s">
        <v>3774</v>
      </c>
    </row>
    <row r="2232" spans="1:14" x14ac:dyDescent="0.25">
      <c r="A2232">
        <v>19050</v>
      </c>
      <c r="B2232" t="s">
        <v>425</v>
      </c>
      <c r="C2232" t="s">
        <v>735</v>
      </c>
      <c r="F2232" t="s">
        <v>8337</v>
      </c>
      <c r="G2232" t="s">
        <v>188</v>
      </c>
      <c r="H2232" t="str">
        <f>INDEX(referencias!$Q$1:$Q$34,MATCH('Registro de Frecuencias TV'!G2232,referencias!$R$1:$R$34,0),1)</f>
        <v>Señal Colombia</v>
      </c>
      <c r="J2232" t="s">
        <v>8338</v>
      </c>
      <c r="K2232">
        <v>2</v>
      </c>
      <c r="L2232" t="str">
        <f t="shared" si="74"/>
        <v>ArgeliaCaucaSeñal Colombia2</v>
      </c>
      <c r="M2232" t="str">
        <f t="shared" si="75"/>
        <v>ArgeliaCaucaSeñal Colombia</v>
      </c>
      <c r="N2232" t="s">
        <v>3775</v>
      </c>
    </row>
    <row r="2233" spans="1:14" x14ac:dyDescent="0.25">
      <c r="A2233">
        <v>19050</v>
      </c>
      <c r="B2233" t="s">
        <v>425</v>
      </c>
      <c r="C2233" t="s">
        <v>735</v>
      </c>
      <c r="F2233" t="s">
        <v>8339</v>
      </c>
      <c r="G2233" t="s">
        <v>627</v>
      </c>
      <c r="H2233" t="str">
        <f>INDEX(referencias!$Q$1:$Q$34,MATCH('Registro de Frecuencias TV'!G2233,referencias!$R$1:$R$34,0),1)</f>
        <v>Telepacífico</v>
      </c>
      <c r="J2233" t="s">
        <v>8338</v>
      </c>
      <c r="K2233">
        <v>11</v>
      </c>
      <c r="L2233" t="str">
        <f t="shared" si="74"/>
        <v>ArgeliaCaucaTelepacífico11</v>
      </c>
      <c r="M2233" t="str">
        <f t="shared" si="75"/>
        <v>ArgeliaCaucaTelepacífico</v>
      </c>
      <c r="N2233" t="s">
        <v>3776</v>
      </c>
    </row>
    <row r="2234" spans="1:14" x14ac:dyDescent="0.25">
      <c r="A2234">
        <v>19050</v>
      </c>
      <c r="B2234" t="s">
        <v>425</v>
      </c>
      <c r="C2234" t="s">
        <v>735</v>
      </c>
      <c r="F2234" t="s">
        <v>8341</v>
      </c>
      <c r="G2234" t="s">
        <v>750</v>
      </c>
      <c r="H2234" t="str">
        <f>INDEX(referencias!$Q$1:$Q$34,MATCH('Registro de Frecuencias TV'!G2234,referencias!$R$1:$R$34,0),1)</f>
        <v>RCN TV S.A.</v>
      </c>
      <c r="J2234" t="s">
        <v>8338</v>
      </c>
      <c r="K2234">
        <v>23</v>
      </c>
      <c r="L2234" t="str">
        <f t="shared" si="74"/>
        <v>ArgeliaCaucaRCN TV S.A.23</v>
      </c>
      <c r="M2234" t="str">
        <f t="shared" si="75"/>
        <v>ArgeliaCaucaRCN TV S.A.</v>
      </c>
      <c r="N2234" t="s">
        <v>3777</v>
      </c>
    </row>
    <row r="2235" spans="1:14" x14ac:dyDescent="0.25">
      <c r="A2235">
        <v>19050</v>
      </c>
      <c r="B2235" t="s">
        <v>425</v>
      </c>
      <c r="C2235" t="s">
        <v>735</v>
      </c>
      <c r="F2235" t="s">
        <v>8341</v>
      </c>
      <c r="G2235" t="s">
        <v>723</v>
      </c>
      <c r="H2235" t="str">
        <f>INDEX(referencias!$Q$1:$Q$34,MATCH('Registro de Frecuencias TV'!G2235,referencias!$R$1:$R$34,0),1)</f>
        <v>Caracol TV S.A.</v>
      </c>
      <c r="J2235" t="s">
        <v>8338</v>
      </c>
      <c r="K2235">
        <v>29</v>
      </c>
      <c r="L2235" t="str">
        <f t="shared" si="74"/>
        <v>ArgeliaCaucaCaracol TV S.A.29</v>
      </c>
      <c r="M2235" t="str">
        <f t="shared" si="75"/>
        <v>ArgeliaCaucaCaracol TV S.A.</v>
      </c>
      <c r="N2235" t="s">
        <v>3778</v>
      </c>
    </row>
    <row r="2236" spans="1:14" x14ac:dyDescent="0.25">
      <c r="A2236">
        <v>19075</v>
      </c>
      <c r="B2236" t="s">
        <v>501</v>
      </c>
      <c r="C2236" t="s">
        <v>735</v>
      </c>
      <c r="F2236" t="s">
        <v>8337</v>
      </c>
      <c r="G2236" t="s">
        <v>420</v>
      </c>
      <c r="H2236" t="str">
        <f>INDEX(referencias!$Q$1:$Q$34,MATCH('Registro de Frecuencias TV'!G2236,referencias!$R$1:$R$34,0),1)</f>
        <v>Canal Uno</v>
      </c>
      <c r="J2236" t="s">
        <v>8338</v>
      </c>
      <c r="K2236">
        <v>7</v>
      </c>
      <c r="L2236" t="str">
        <f t="shared" si="74"/>
        <v>BalboaCaucaCanal Uno7</v>
      </c>
      <c r="M2236" t="str">
        <f t="shared" si="75"/>
        <v>BalboaCaucaCanal Uno</v>
      </c>
      <c r="N2236" t="s">
        <v>3779</v>
      </c>
    </row>
    <row r="2237" spans="1:14" x14ac:dyDescent="0.25">
      <c r="A2237">
        <v>19075</v>
      </c>
      <c r="B2237" t="s">
        <v>501</v>
      </c>
      <c r="C2237" t="s">
        <v>735</v>
      </c>
      <c r="F2237" t="s">
        <v>8337</v>
      </c>
      <c r="G2237" t="s">
        <v>703</v>
      </c>
      <c r="H2237" t="str">
        <f>INDEX(referencias!$Q$1:$Q$34,MATCH('Registro de Frecuencias TV'!G2237,referencias!$R$1:$R$34,0),1)</f>
        <v>C.Institucional</v>
      </c>
      <c r="J2237" t="s">
        <v>8338</v>
      </c>
      <c r="K2237">
        <v>13</v>
      </c>
      <c r="L2237" t="str">
        <f t="shared" si="74"/>
        <v>BalboaCaucaC.Institucional13</v>
      </c>
      <c r="M2237" t="str">
        <f t="shared" si="75"/>
        <v>BalboaCaucaC.Institucional</v>
      </c>
      <c r="N2237" t="s">
        <v>3780</v>
      </c>
    </row>
    <row r="2238" spans="1:14" x14ac:dyDescent="0.25">
      <c r="A2238">
        <v>19075</v>
      </c>
      <c r="B2238" t="s">
        <v>501</v>
      </c>
      <c r="C2238" t="s">
        <v>735</v>
      </c>
      <c r="F2238" t="s">
        <v>8337</v>
      </c>
      <c r="G2238" t="s">
        <v>188</v>
      </c>
      <c r="H2238" t="str">
        <f>INDEX(referencias!$Q$1:$Q$34,MATCH('Registro de Frecuencias TV'!G2238,referencias!$R$1:$R$34,0),1)</f>
        <v>Señal Colombia</v>
      </c>
      <c r="J2238" t="s">
        <v>8338</v>
      </c>
      <c r="K2238">
        <v>5</v>
      </c>
      <c r="L2238" t="str">
        <f t="shared" si="74"/>
        <v>BalboaCaucaSeñal Colombia5</v>
      </c>
      <c r="M2238" t="str">
        <f t="shared" si="75"/>
        <v>BalboaCaucaSeñal Colombia</v>
      </c>
      <c r="N2238" t="s">
        <v>3781</v>
      </c>
    </row>
    <row r="2239" spans="1:14" x14ac:dyDescent="0.25">
      <c r="A2239">
        <v>19075</v>
      </c>
      <c r="B2239" t="s">
        <v>501</v>
      </c>
      <c r="C2239" t="s">
        <v>735</v>
      </c>
      <c r="F2239" t="s">
        <v>8339</v>
      </c>
      <c r="G2239" t="s">
        <v>627</v>
      </c>
      <c r="H2239" t="str">
        <f>INDEX(referencias!$Q$1:$Q$34,MATCH('Registro de Frecuencias TV'!G2239,referencias!$R$1:$R$34,0),1)</f>
        <v>Telepacífico</v>
      </c>
      <c r="J2239" t="s">
        <v>8338</v>
      </c>
      <c r="K2239">
        <v>11</v>
      </c>
      <c r="L2239" t="str">
        <f t="shared" si="74"/>
        <v>BalboaCaucaTelepacífico11</v>
      </c>
      <c r="M2239" t="str">
        <f t="shared" si="75"/>
        <v>BalboaCaucaTelepacífico</v>
      </c>
      <c r="N2239" t="s">
        <v>3782</v>
      </c>
    </row>
    <row r="2240" spans="1:14" x14ac:dyDescent="0.25">
      <c r="A2240">
        <v>19075</v>
      </c>
      <c r="B2240" t="s">
        <v>501</v>
      </c>
      <c r="C2240" t="s">
        <v>735</v>
      </c>
      <c r="E2240">
        <v>23</v>
      </c>
      <c r="F2240" t="s">
        <v>8341</v>
      </c>
      <c r="G2240" t="s">
        <v>750</v>
      </c>
      <c r="H2240" t="str">
        <f>INDEX(referencias!$Q$1:$Q$34,MATCH('Registro de Frecuencias TV'!G2240,referencias!$R$1:$R$34,0),1)</f>
        <v>RCN TV S.A.</v>
      </c>
      <c r="I2240" t="s">
        <v>501</v>
      </c>
      <c r="J2240" t="s">
        <v>8338</v>
      </c>
      <c r="K2240">
        <v>23</v>
      </c>
      <c r="L2240" t="str">
        <f t="shared" si="74"/>
        <v>BalboaCaucaRCN TV S.A.23</v>
      </c>
      <c r="M2240" t="str">
        <f t="shared" si="75"/>
        <v>BalboaCaucaRCN TV S.A.</v>
      </c>
      <c r="N2240" t="s">
        <v>3783</v>
      </c>
    </row>
    <row r="2241" spans="1:14" x14ac:dyDescent="0.25">
      <c r="A2241">
        <v>19075</v>
      </c>
      <c r="B2241" t="s">
        <v>501</v>
      </c>
      <c r="C2241" t="s">
        <v>735</v>
      </c>
      <c r="E2241">
        <v>29</v>
      </c>
      <c r="F2241" t="s">
        <v>8341</v>
      </c>
      <c r="G2241" t="s">
        <v>723</v>
      </c>
      <c r="H2241" t="str">
        <f>INDEX(referencias!$Q$1:$Q$34,MATCH('Registro de Frecuencias TV'!G2241,referencias!$R$1:$R$34,0),1)</f>
        <v>Caracol TV S.A.</v>
      </c>
      <c r="I2241" t="s">
        <v>501</v>
      </c>
      <c r="J2241" t="s">
        <v>8338</v>
      </c>
      <c r="K2241">
        <v>29</v>
      </c>
      <c r="L2241" t="str">
        <f t="shared" si="74"/>
        <v>BalboaCaucaCaracol TV S.A.29</v>
      </c>
      <c r="M2241" t="str">
        <f t="shared" si="75"/>
        <v>BalboaCaucaCaracol TV S.A.</v>
      </c>
      <c r="N2241" t="s">
        <v>3784</v>
      </c>
    </row>
    <row r="2242" spans="1:14" x14ac:dyDescent="0.25">
      <c r="A2242">
        <v>19100</v>
      </c>
      <c r="B2242" t="s">
        <v>507</v>
      </c>
      <c r="C2242" t="s">
        <v>735</v>
      </c>
      <c r="E2242">
        <v>25</v>
      </c>
      <c r="F2242" t="s">
        <v>8337</v>
      </c>
      <c r="G2242" t="s">
        <v>420</v>
      </c>
      <c r="H2242" t="str">
        <f>INDEX(referencias!$Q$1:$Q$34,MATCH('Registro de Frecuencias TV'!G2242,referencias!$R$1:$R$34,0),1)</f>
        <v>Canal Uno</v>
      </c>
      <c r="I2242" t="s">
        <v>231</v>
      </c>
      <c r="J2242" t="s">
        <v>8338</v>
      </c>
      <c r="K2242">
        <v>25</v>
      </c>
      <c r="L2242" t="str">
        <f t="shared" si="74"/>
        <v>BolívarCaucaCanal Uno25</v>
      </c>
      <c r="M2242" t="str">
        <f t="shared" si="75"/>
        <v>BolívarCaucaCanal Uno</v>
      </c>
      <c r="N2242" t="s">
        <v>3785</v>
      </c>
    </row>
    <row r="2243" spans="1:14" x14ac:dyDescent="0.25">
      <c r="A2243">
        <v>19100</v>
      </c>
      <c r="B2243" t="s">
        <v>507</v>
      </c>
      <c r="C2243" t="s">
        <v>735</v>
      </c>
      <c r="E2243">
        <v>27</v>
      </c>
      <c r="F2243" t="s">
        <v>8337</v>
      </c>
      <c r="G2243" t="s">
        <v>703</v>
      </c>
      <c r="H2243" t="str">
        <f>INDEX(referencias!$Q$1:$Q$34,MATCH('Registro de Frecuencias TV'!G2243,referencias!$R$1:$R$34,0),1)</f>
        <v>C.Institucional</v>
      </c>
      <c r="I2243" t="s">
        <v>231</v>
      </c>
      <c r="J2243" t="s">
        <v>8338</v>
      </c>
      <c r="K2243">
        <v>27</v>
      </c>
      <c r="L2243" t="str">
        <f t="shared" ref="L2243:L2306" si="76">_xlfn.CONCAT(TRIM(B2243),TRIM(C2243),TRIM(H2243),TRIM(K2243))</f>
        <v>BolívarCaucaC.Institucional27</v>
      </c>
      <c r="M2243" t="str">
        <f t="shared" ref="M2243:M2306" si="77">_xlfn.CONCAT(TRIM(B2243),TRIM(C2243),TRIM(H2243))</f>
        <v>BolívarCaucaC.Institucional</v>
      </c>
      <c r="N2243" t="s">
        <v>3786</v>
      </c>
    </row>
    <row r="2244" spans="1:14" x14ac:dyDescent="0.25">
      <c r="A2244">
        <v>19100</v>
      </c>
      <c r="B2244" t="s">
        <v>507</v>
      </c>
      <c r="C2244" t="s">
        <v>735</v>
      </c>
      <c r="E2244">
        <v>31</v>
      </c>
      <c r="F2244" t="s">
        <v>8337</v>
      </c>
      <c r="G2244" t="s">
        <v>188</v>
      </c>
      <c r="H2244" t="str">
        <f>INDEX(referencias!$Q$1:$Q$34,MATCH('Registro de Frecuencias TV'!G2244,referencias!$R$1:$R$34,0),1)</f>
        <v>Señal Colombia</v>
      </c>
      <c r="I2244" t="s">
        <v>231</v>
      </c>
      <c r="J2244" t="s">
        <v>8338</v>
      </c>
      <c r="K2244">
        <v>31</v>
      </c>
      <c r="L2244" t="str">
        <f t="shared" si="76"/>
        <v>BolívarCaucaSeñal Colombia31</v>
      </c>
      <c r="M2244" t="str">
        <f t="shared" si="77"/>
        <v>BolívarCaucaSeñal Colombia</v>
      </c>
      <c r="N2244" t="s">
        <v>3787</v>
      </c>
    </row>
    <row r="2245" spans="1:14" x14ac:dyDescent="0.25">
      <c r="A2245">
        <v>19100</v>
      </c>
      <c r="B2245" t="s">
        <v>507</v>
      </c>
      <c r="C2245" t="s">
        <v>735</v>
      </c>
      <c r="E2245">
        <v>8</v>
      </c>
      <c r="F2245" t="s">
        <v>8339</v>
      </c>
      <c r="G2245" t="s">
        <v>627</v>
      </c>
      <c r="H2245" t="str">
        <f>INDEX(referencias!$Q$1:$Q$34,MATCH('Registro de Frecuencias TV'!G2245,referencias!$R$1:$R$34,0),1)</f>
        <v>Telepacífico</v>
      </c>
      <c r="I2245" t="s">
        <v>8463</v>
      </c>
      <c r="J2245" t="s">
        <v>8338</v>
      </c>
      <c r="K2245">
        <v>8</v>
      </c>
      <c r="L2245" t="str">
        <f t="shared" si="76"/>
        <v>BolívarCaucaTelepacífico8</v>
      </c>
      <c r="M2245" t="str">
        <f t="shared" si="77"/>
        <v>BolívarCaucaTelepacífico</v>
      </c>
      <c r="N2245" t="s">
        <v>3788</v>
      </c>
    </row>
    <row r="2246" spans="1:14" x14ac:dyDescent="0.25">
      <c r="A2246">
        <v>19100</v>
      </c>
      <c r="B2246" t="s">
        <v>507</v>
      </c>
      <c r="C2246" t="s">
        <v>735</v>
      </c>
      <c r="E2246">
        <v>2</v>
      </c>
      <c r="F2246" t="s">
        <v>8341</v>
      </c>
      <c r="G2246" t="s">
        <v>750</v>
      </c>
      <c r="H2246" t="str">
        <f>INDEX(referencias!$Q$1:$Q$34,MATCH('Registro de Frecuencias TV'!G2246,referencias!$R$1:$R$34,0),1)</f>
        <v>RCN TV S.A.</v>
      </c>
      <c r="I2246" t="s">
        <v>507</v>
      </c>
      <c r="J2246" t="s">
        <v>8338</v>
      </c>
      <c r="K2246">
        <v>2</v>
      </c>
      <c r="L2246" t="str">
        <f t="shared" si="76"/>
        <v>BolívarCaucaRCN TV S.A.2</v>
      </c>
      <c r="M2246" t="str">
        <f t="shared" si="77"/>
        <v>BolívarCaucaRCN TV S.A.</v>
      </c>
      <c r="N2246" t="s">
        <v>3789</v>
      </c>
    </row>
    <row r="2247" spans="1:14" x14ac:dyDescent="0.25">
      <c r="A2247">
        <v>19100</v>
      </c>
      <c r="B2247" t="s">
        <v>507</v>
      </c>
      <c r="C2247" t="s">
        <v>735</v>
      </c>
      <c r="E2247">
        <v>12</v>
      </c>
      <c r="F2247" t="s">
        <v>8341</v>
      </c>
      <c r="G2247" t="s">
        <v>723</v>
      </c>
      <c r="H2247" t="str">
        <f>INDEX(referencias!$Q$1:$Q$34,MATCH('Registro de Frecuencias TV'!G2247,referencias!$R$1:$R$34,0),1)</f>
        <v>Caracol TV S.A.</v>
      </c>
      <c r="I2247" t="s">
        <v>507</v>
      </c>
      <c r="J2247" t="s">
        <v>8338</v>
      </c>
      <c r="K2247">
        <v>12</v>
      </c>
      <c r="L2247" t="str">
        <f t="shared" si="76"/>
        <v>BolívarCaucaCaracol TV S.A.12</v>
      </c>
      <c r="M2247" t="str">
        <f t="shared" si="77"/>
        <v>BolívarCaucaCaracol TV S.A.</v>
      </c>
      <c r="N2247" t="s">
        <v>3790</v>
      </c>
    </row>
    <row r="2248" spans="1:14" x14ac:dyDescent="0.25">
      <c r="A2248">
        <v>19110</v>
      </c>
      <c r="B2248" t="s">
        <v>1027</v>
      </c>
      <c r="C2248" t="s">
        <v>735</v>
      </c>
      <c r="E2248">
        <v>7</v>
      </c>
      <c r="F2248" t="s">
        <v>8337</v>
      </c>
      <c r="G2248" t="s">
        <v>420</v>
      </c>
      <c r="H2248" t="str">
        <f>INDEX(referencias!$Q$1:$Q$34,MATCH('Registro de Frecuencias TV'!G2248,referencias!$R$1:$R$34,0),1)</f>
        <v>Canal Uno</v>
      </c>
      <c r="I2248" t="s">
        <v>292</v>
      </c>
      <c r="J2248" t="s">
        <v>8338</v>
      </c>
      <c r="K2248">
        <v>7</v>
      </c>
      <c r="L2248" t="str">
        <f t="shared" si="76"/>
        <v>Buenos AiresCaucaCanal Uno7</v>
      </c>
      <c r="M2248" t="str">
        <f t="shared" si="77"/>
        <v>Buenos AiresCaucaCanal Uno</v>
      </c>
      <c r="N2248" t="s">
        <v>3791</v>
      </c>
    </row>
    <row r="2249" spans="1:14" x14ac:dyDescent="0.25">
      <c r="A2249">
        <v>19110</v>
      </c>
      <c r="B2249" t="s">
        <v>1027</v>
      </c>
      <c r="C2249" t="s">
        <v>735</v>
      </c>
      <c r="E2249">
        <v>13</v>
      </c>
      <c r="F2249" t="s">
        <v>8337</v>
      </c>
      <c r="G2249" t="s">
        <v>703</v>
      </c>
      <c r="H2249" t="str">
        <f>INDEX(referencias!$Q$1:$Q$34,MATCH('Registro de Frecuencias TV'!G2249,referencias!$R$1:$R$34,0),1)</f>
        <v>C.Institucional</v>
      </c>
      <c r="I2249" t="s">
        <v>292</v>
      </c>
      <c r="J2249" t="s">
        <v>8338</v>
      </c>
      <c r="K2249">
        <v>13</v>
      </c>
      <c r="L2249" t="str">
        <f t="shared" si="76"/>
        <v>Buenos AiresCaucaC.Institucional13</v>
      </c>
      <c r="M2249" t="str">
        <f t="shared" si="77"/>
        <v>Buenos AiresCaucaC.Institucional</v>
      </c>
      <c r="N2249" t="s">
        <v>3792</v>
      </c>
    </row>
    <row r="2250" spans="1:14" x14ac:dyDescent="0.25">
      <c r="A2250">
        <v>19110</v>
      </c>
      <c r="B2250" t="s">
        <v>1027</v>
      </c>
      <c r="C2250" t="s">
        <v>735</v>
      </c>
      <c r="E2250">
        <v>9</v>
      </c>
      <c r="F2250" t="s">
        <v>8337</v>
      </c>
      <c r="G2250" t="s">
        <v>188</v>
      </c>
      <c r="H2250" t="str">
        <f>INDEX(referencias!$Q$1:$Q$34,MATCH('Registro de Frecuencias TV'!G2250,referencias!$R$1:$R$34,0),1)</f>
        <v>Señal Colombia</v>
      </c>
      <c r="I2250" t="s">
        <v>292</v>
      </c>
      <c r="J2250" t="s">
        <v>8338</v>
      </c>
      <c r="K2250">
        <v>9</v>
      </c>
      <c r="L2250" t="str">
        <f t="shared" si="76"/>
        <v>Buenos AiresCaucaSeñal Colombia9</v>
      </c>
      <c r="M2250" t="str">
        <f t="shared" si="77"/>
        <v>Buenos AiresCaucaSeñal Colombia</v>
      </c>
      <c r="N2250" t="s">
        <v>3793</v>
      </c>
    </row>
    <row r="2251" spans="1:14" x14ac:dyDescent="0.25">
      <c r="A2251">
        <v>19110</v>
      </c>
      <c r="B2251" t="s">
        <v>1027</v>
      </c>
      <c r="C2251" t="s">
        <v>735</v>
      </c>
      <c r="F2251" t="s">
        <v>8339</v>
      </c>
      <c r="G2251" t="s">
        <v>627</v>
      </c>
      <c r="H2251" t="str">
        <f>INDEX(referencias!$Q$1:$Q$34,MATCH('Registro de Frecuencias TV'!G2251,referencias!$R$1:$R$34,0),1)</f>
        <v>Telepacífico</v>
      </c>
      <c r="J2251" t="s">
        <v>8338</v>
      </c>
      <c r="K2251">
        <v>11</v>
      </c>
      <c r="L2251" t="str">
        <f t="shared" si="76"/>
        <v>Buenos AiresCaucaTelepacífico11</v>
      </c>
      <c r="M2251" t="str">
        <f t="shared" si="77"/>
        <v>Buenos AiresCaucaTelepacífico</v>
      </c>
      <c r="N2251" t="s">
        <v>3794</v>
      </c>
    </row>
    <row r="2252" spans="1:14" x14ac:dyDescent="0.25">
      <c r="A2252">
        <v>19110</v>
      </c>
      <c r="B2252" t="s">
        <v>1027</v>
      </c>
      <c r="C2252" t="s">
        <v>735</v>
      </c>
      <c r="E2252">
        <v>5</v>
      </c>
      <c r="F2252" t="s">
        <v>8341</v>
      </c>
      <c r="G2252" t="s">
        <v>750</v>
      </c>
      <c r="H2252" t="str">
        <f>INDEX(referencias!$Q$1:$Q$34,MATCH('Registro de Frecuencias TV'!G2252,referencias!$R$1:$R$34,0),1)</f>
        <v>RCN TV S.A.</v>
      </c>
      <c r="I2252" t="s">
        <v>8464</v>
      </c>
      <c r="J2252" t="s">
        <v>8338</v>
      </c>
      <c r="K2252">
        <v>5</v>
      </c>
      <c r="L2252" t="str">
        <f t="shared" si="76"/>
        <v>Buenos AiresCaucaRCN TV S.A.5</v>
      </c>
      <c r="M2252" t="str">
        <f t="shared" si="77"/>
        <v>Buenos AiresCaucaRCN TV S.A.</v>
      </c>
      <c r="N2252" t="s">
        <v>3795</v>
      </c>
    </row>
    <row r="2253" spans="1:14" x14ac:dyDescent="0.25">
      <c r="A2253">
        <v>19110</v>
      </c>
      <c r="B2253" t="s">
        <v>1027</v>
      </c>
      <c r="C2253" t="s">
        <v>735</v>
      </c>
      <c r="E2253">
        <v>3</v>
      </c>
      <c r="F2253" t="s">
        <v>8341</v>
      </c>
      <c r="G2253" t="s">
        <v>723</v>
      </c>
      <c r="H2253" t="str">
        <f>INDEX(referencias!$Q$1:$Q$34,MATCH('Registro de Frecuencias TV'!G2253,referencias!$R$1:$R$34,0),1)</f>
        <v>Caracol TV S.A.</v>
      </c>
      <c r="I2253" t="s">
        <v>8464</v>
      </c>
      <c r="J2253" t="s">
        <v>8338</v>
      </c>
      <c r="K2253">
        <v>3</v>
      </c>
      <c r="L2253" t="str">
        <f t="shared" si="76"/>
        <v>Buenos AiresCaucaCaracol TV S.A.3</v>
      </c>
      <c r="M2253" t="str">
        <f t="shared" si="77"/>
        <v>Buenos AiresCaucaCaracol TV S.A.</v>
      </c>
      <c r="N2253" t="s">
        <v>3796</v>
      </c>
    </row>
    <row r="2254" spans="1:14" x14ac:dyDescent="0.25">
      <c r="A2254">
        <v>19130</v>
      </c>
      <c r="B2254" t="s">
        <v>1057</v>
      </c>
      <c r="C2254" t="s">
        <v>735</v>
      </c>
      <c r="E2254">
        <v>10</v>
      </c>
      <c r="F2254" t="s">
        <v>8337</v>
      </c>
      <c r="G2254" t="s">
        <v>420</v>
      </c>
      <c r="H2254" t="str">
        <f>INDEX(referencias!$Q$1:$Q$34,MATCH('Registro de Frecuencias TV'!G2254,referencias!$R$1:$R$34,0),1)</f>
        <v>Canal Uno</v>
      </c>
      <c r="I2254" t="s">
        <v>323</v>
      </c>
      <c r="J2254" t="s">
        <v>8338</v>
      </c>
      <c r="K2254">
        <v>10</v>
      </c>
      <c r="L2254" t="str">
        <f t="shared" si="76"/>
        <v>CajibíoCaucaCanal Uno10</v>
      </c>
      <c r="M2254" t="str">
        <f t="shared" si="77"/>
        <v>CajibíoCaucaCanal Uno</v>
      </c>
      <c r="N2254" t="s">
        <v>3797</v>
      </c>
    </row>
    <row r="2255" spans="1:14" x14ac:dyDescent="0.25">
      <c r="A2255">
        <v>19130</v>
      </c>
      <c r="B2255" t="s">
        <v>1057</v>
      </c>
      <c r="C2255" t="s">
        <v>735</v>
      </c>
      <c r="E2255">
        <v>4</v>
      </c>
      <c r="F2255" t="s">
        <v>8337</v>
      </c>
      <c r="G2255" t="s">
        <v>703</v>
      </c>
      <c r="H2255" t="str">
        <f>INDEX(referencias!$Q$1:$Q$34,MATCH('Registro de Frecuencias TV'!G2255,referencias!$R$1:$R$34,0),1)</f>
        <v>C.Institucional</v>
      </c>
      <c r="I2255" t="s">
        <v>323</v>
      </c>
      <c r="J2255" t="s">
        <v>8338</v>
      </c>
      <c r="K2255">
        <v>4</v>
      </c>
      <c r="L2255" t="str">
        <f t="shared" si="76"/>
        <v>CajibíoCaucaC.Institucional4</v>
      </c>
      <c r="M2255" t="str">
        <f t="shared" si="77"/>
        <v>CajibíoCaucaC.Institucional</v>
      </c>
      <c r="N2255" t="s">
        <v>3798</v>
      </c>
    </row>
    <row r="2256" spans="1:14" x14ac:dyDescent="0.25">
      <c r="A2256">
        <v>19130</v>
      </c>
      <c r="B2256" t="s">
        <v>1057</v>
      </c>
      <c r="C2256" t="s">
        <v>735</v>
      </c>
      <c r="E2256">
        <v>5</v>
      </c>
      <c r="F2256" t="s">
        <v>8337</v>
      </c>
      <c r="G2256" t="s">
        <v>188</v>
      </c>
      <c r="H2256" t="str">
        <f>INDEX(referencias!$Q$1:$Q$34,MATCH('Registro de Frecuencias TV'!G2256,referencias!$R$1:$R$34,0),1)</f>
        <v>Señal Colombia</v>
      </c>
      <c r="I2256" t="s">
        <v>323</v>
      </c>
      <c r="J2256" t="s">
        <v>8338</v>
      </c>
      <c r="K2256">
        <v>5</v>
      </c>
      <c r="L2256" t="str">
        <f t="shared" si="76"/>
        <v>CajibíoCaucaSeñal Colombia5</v>
      </c>
      <c r="M2256" t="str">
        <f t="shared" si="77"/>
        <v>CajibíoCaucaSeñal Colombia</v>
      </c>
      <c r="N2256" t="s">
        <v>3799</v>
      </c>
    </row>
    <row r="2257" spans="1:14" x14ac:dyDescent="0.25">
      <c r="A2257">
        <v>19130</v>
      </c>
      <c r="B2257" t="s">
        <v>1057</v>
      </c>
      <c r="C2257" t="s">
        <v>735</v>
      </c>
      <c r="E2257">
        <v>8</v>
      </c>
      <c r="F2257" t="s">
        <v>8339</v>
      </c>
      <c r="G2257" t="s">
        <v>627</v>
      </c>
      <c r="H2257" t="str">
        <f>INDEX(referencias!$Q$1:$Q$34,MATCH('Registro de Frecuencias TV'!G2257,referencias!$R$1:$R$34,0),1)</f>
        <v>Telepacífico</v>
      </c>
      <c r="I2257" t="s">
        <v>8463</v>
      </c>
      <c r="J2257" t="s">
        <v>8338</v>
      </c>
      <c r="K2257">
        <v>8</v>
      </c>
      <c r="L2257" t="str">
        <f t="shared" si="76"/>
        <v>CajibíoCaucaTelepacífico8</v>
      </c>
      <c r="M2257" t="str">
        <f t="shared" si="77"/>
        <v>CajibíoCaucaTelepacífico</v>
      </c>
      <c r="N2257" t="s">
        <v>3800</v>
      </c>
    </row>
    <row r="2258" spans="1:14" x14ac:dyDescent="0.25">
      <c r="A2258">
        <v>19130</v>
      </c>
      <c r="B2258" t="s">
        <v>1057</v>
      </c>
      <c r="C2258" t="s">
        <v>735</v>
      </c>
      <c r="E2258">
        <v>2</v>
      </c>
      <c r="F2258" t="s">
        <v>8341</v>
      </c>
      <c r="G2258" t="s">
        <v>750</v>
      </c>
      <c r="H2258" t="str">
        <f>INDEX(referencias!$Q$1:$Q$34,MATCH('Registro de Frecuencias TV'!G2258,referencias!$R$1:$R$34,0),1)</f>
        <v>RCN TV S.A.</v>
      </c>
      <c r="I2258" t="s">
        <v>323</v>
      </c>
      <c r="J2258" t="s">
        <v>8338</v>
      </c>
      <c r="K2258">
        <v>2</v>
      </c>
      <c r="L2258" t="str">
        <f t="shared" si="76"/>
        <v>CajibíoCaucaRCN TV S.A.2</v>
      </c>
      <c r="M2258" t="str">
        <f t="shared" si="77"/>
        <v>CajibíoCaucaRCN TV S.A.</v>
      </c>
      <c r="N2258" t="s">
        <v>3801</v>
      </c>
    </row>
    <row r="2259" spans="1:14" x14ac:dyDescent="0.25">
      <c r="A2259">
        <v>19130</v>
      </c>
      <c r="B2259" t="s">
        <v>1057</v>
      </c>
      <c r="C2259" t="s">
        <v>735</v>
      </c>
      <c r="E2259">
        <v>12</v>
      </c>
      <c r="F2259" t="s">
        <v>8341</v>
      </c>
      <c r="G2259" t="s">
        <v>723</v>
      </c>
      <c r="H2259" t="str">
        <f>INDEX(referencias!$Q$1:$Q$34,MATCH('Registro de Frecuencias TV'!G2259,referencias!$R$1:$R$34,0),1)</f>
        <v>Caracol TV S.A.</v>
      </c>
      <c r="I2259" t="s">
        <v>323</v>
      </c>
      <c r="J2259" t="s">
        <v>8338</v>
      </c>
      <c r="K2259">
        <v>12</v>
      </c>
      <c r="L2259" t="str">
        <f t="shared" si="76"/>
        <v>CajibíoCaucaCaracol TV S.A.12</v>
      </c>
      <c r="M2259" t="str">
        <f t="shared" si="77"/>
        <v>CajibíoCaucaCaracol TV S.A.</v>
      </c>
      <c r="N2259" t="s">
        <v>3802</v>
      </c>
    </row>
    <row r="2260" spans="1:14" x14ac:dyDescent="0.25">
      <c r="A2260">
        <v>19137</v>
      </c>
      <c r="B2260" t="s">
        <v>1068</v>
      </c>
      <c r="C2260" t="s">
        <v>735</v>
      </c>
      <c r="E2260">
        <v>10</v>
      </c>
      <c r="F2260" t="s">
        <v>8337</v>
      </c>
      <c r="G2260" t="s">
        <v>420</v>
      </c>
      <c r="H2260" t="str">
        <f>INDEX(referencias!$Q$1:$Q$34,MATCH('Registro de Frecuencias TV'!G2260,referencias!$R$1:$R$34,0),1)</f>
        <v>Canal Uno</v>
      </c>
      <c r="I2260" t="s">
        <v>323</v>
      </c>
      <c r="J2260" t="s">
        <v>8338</v>
      </c>
      <c r="K2260">
        <v>10</v>
      </c>
      <c r="L2260" t="str">
        <f t="shared" si="76"/>
        <v>CaldonoCaucaCanal Uno10</v>
      </c>
      <c r="M2260" t="str">
        <f t="shared" si="77"/>
        <v>CaldonoCaucaCanal Uno</v>
      </c>
      <c r="N2260" t="s">
        <v>3803</v>
      </c>
    </row>
    <row r="2261" spans="1:14" x14ac:dyDescent="0.25">
      <c r="A2261">
        <v>19137</v>
      </c>
      <c r="B2261" t="s">
        <v>1068</v>
      </c>
      <c r="C2261" t="s">
        <v>735</v>
      </c>
      <c r="E2261">
        <v>4</v>
      </c>
      <c r="F2261" t="s">
        <v>8337</v>
      </c>
      <c r="G2261" t="s">
        <v>703</v>
      </c>
      <c r="H2261" t="str">
        <f>INDEX(referencias!$Q$1:$Q$34,MATCH('Registro de Frecuencias TV'!G2261,referencias!$R$1:$R$34,0),1)</f>
        <v>C.Institucional</v>
      </c>
      <c r="I2261" t="s">
        <v>323</v>
      </c>
      <c r="J2261" t="s">
        <v>8338</v>
      </c>
      <c r="K2261">
        <v>4</v>
      </c>
      <c r="L2261" t="str">
        <f t="shared" si="76"/>
        <v>CaldonoCaucaC.Institucional4</v>
      </c>
      <c r="M2261" t="str">
        <f t="shared" si="77"/>
        <v>CaldonoCaucaC.Institucional</v>
      </c>
      <c r="N2261" t="s">
        <v>3804</v>
      </c>
    </row>
    <row r="2262" spans="1:14" x14ac:dyDescent="0.25">
      <c r="A2262">
        <v>19137</v>
      </c>
      <c r="B2262" t="s">
        <v>1068</v>
      </c>
      <c r="C2262" t="s">
        <v>735</v>
      </c>
      <c r="E2262">
        <v>5</v>
      </c>
      <c r="F2262" t="s">
        <v>8337</v>
      </c>
      <c r="G2262" t="s">
        <v>188</v>
      </c>
      <c r="H2262" t="str">
        <f>INDEX(referencias!$Q$1:$Q$34,MATCH('Registro de Frecuencias TV'!G2262,referencias!$R$1:$R$34,0),1)</f>
        <v>Señal Colombia</v>
      </c>
      <c r="I2262" t="s">
        <v>323</v>
      </c>
      <c r="J2262" t="s">
        <v>8338</v>
      </c>
      <c r="K2262">
        <v>5</v>
      </c>
      <c r="L2262" t="str">
        <f t="shared" si="76"/>
        <v>CaldonoCaucaSeñal Colombia5</v>
      </c>
      <c r="M2262" t="str">
        <f t="shared" si="77"/>
        <v>CaldonoCaucaSeñal Colombia</v>
      </c>
      <c r="N2262" t="s">
        <v>3805</v>
      </c>
    </row>
    <row r="2263" spans="1:14" x14ac:dyDescent="0.25">
      <c r="A2263">
        <v>19137</v>
      </c>
      <c r="B2263" t="s">
        <v>1068</v>
      </c>
      <c r="C2263" t="s">
        <v>735</v>
      </c>
      <c r="E2263">
        <v>8</v>
      </c>
      <c r="F2263" t="s">
        <v>8339</v>
      </c>
      <c r="G2263" t="s">
        <v>627</v>
      </c>
      <c r="H2263" t="str">
        <f>INDEX(referencias!$Q$1:$Q$34,MATCH('Registro de Frecuencias TV'!G2263,referencias!$R$1:$R$34,0),1)</f>
        <v>Telepacífico</v>
      </c>
      <c r="I2263" t="s">
        <v>8463</v>
      </c>
      <c r="J2263" t="s">
        <v>8338</v>
      </c>
      <c r="K2263">
        <v>8</v>
      </c>
      <c r="L2263" t="str">
        <f t="shared" si="76"/>
        <v>CaldonoCaucaTelepacífico8</v>
      </c>
      <c r="M2263" t="str">
        <f t="shared" si="77"/>
        <v>CaldonoCaucaTelepacífico</v>
      </c>
      <c r="N2263" t="s">
        <v>3806</v>
      </c>
    </row>
    <row r="2264" spans="1:14" x14ac:dyDescent="0.25">
      <c r="A2264">
        <v>19137</v>
      </c>
      <c r="B2264" t="s">
        <v>1068</v>
      </c>
      <c r="C2264" t="s">
        <v>735</v>
      </c>
      <c r="E2264">
        <v>2</v>
      </c>
      <c r="F2264" t="s">
        <v>8341</v>
      </c>
      <c r="G2264" t="s">
        <v>750</v>
      </c>
      <c r="H2264" t="str">
        <f>INDEX(referencias!$Q$1:$Q$34,MATCH('Registro de Frecuencias TV'!G2264,referencias!$R$1:$R$34,0),1)</f>
        <v>RCN TV S.A.</v>
      </c>
      <c r="I2264" t="s">
        <v>323</v>
      </c>
      <c r="J2264" t="s">
        <v>8338</v>
      </c>
      <c r="K2264">
        <v>2</v>
      </c>
      <c r="L2264" t="str">
        <f t="shared" si="76"/>
        <v>CaldonoCaucaRCN TV S.A.2</v>
      </c>
      <c r="M2264" t="str">
        <f t="shared" si="77"/>
        <v>CaldonoCaucaRCN TV S.A.</v>
      </c>
      <c r="N2264" t="s">
        <v>3807</v>
      </c>
    </row>
    <row r="2265" spans="1:14" x14ac:dyDescent="0.25">
      <c r="A2265">
        <v>19137</v>
      </c>
      <c r="B2265" t="s">
        <v>1068</v>
      </c>
      <c r="C2265" t="s">
        <v>735</v>
      </c>
      <c r="E2265">
        <v>12</v>
      </c>
      <c r="F2265" t="s">
        <v>8341</v>
      </c>
      <c r="G2265" t="s">
        <v>723</v>
      </c>
      <c r="H2265" t="str">
        <f>INDEX(referencias!$Q$1:$Q$34,MATCH('Registro de Frecuencias TV'!G2265,referencias!$R$1:$R$34,0),1)</f>
        <v>Caracol TV S.A.</v>
      </c>
      <c r="I2265" t="s">
        <v>323</v>
      </c>
      <c r="J2265" t="s">
        <v>8338</v>
      </c>
      <c r="K2265">
        <v>12</v>
      </c>
      <c r="L2265" t="str">
        <f t="shared" si="76"/>
        <v>CaldonoCaucaCaracol TV S.A.12</v>
      </c>
      <c r="M2265" t="str">
        <f t="shared" si="77"/>
        <v>CaldonoCaucaCaracol TV S.A.</v>
      </c>
      <c r="N2265" t="s">
        <v>3808</v>
      </c>
    </row>
    <row r="2266" spans="1:14" x14ac:dyDescent="0.25">
      <c r="A2266">
        <v>19142</v>
      </c>
      <c r="B2266" t="s">
        <v>1076</v>
      </c>
      <c r="C2266" t="s">
        <v>735</v>
      </c>
      <c r="E2266">
        <v>7</v>
      </c>
      <c r="F2266" t="s">
        <v>8337</v>
      </c>
      <c r="G2266" t="s">
        <v>420</v>
      </c>
      <c r="H2266" t="str">
        <f>INDEX(referencias!$Q$1:$Q$34,MATCH('Registro de Frecuencias TV'!G2266,referencias!$R$1:$R$34,0),1)</f>
        <v>Canal Uno</v>
      </c>
      <c r="I2266" t="s">
        <v>292</v>
      </c>
      <c r="J2266" t="s">
        <v>8338</v>
      </c>
      <c r="K2266">
        <v>7</v>
      </c>
      <c r="L2266" t="str">
        <f t="shared" si="76"/>
        <v>CalotoCaucaCanal Uno7</v>
      </c>
      <c r="M2266" t="str">
        <f t="shared" si="77"/>
        <v>CalotoCaucaCanal Uno</v>
      </c>
      <c r="N2266" t="s">
        <v>3809</v>
      </c>
    </row>
    <row r="2267" spans="1:14" x14ac:dyDescent="0.25">
      <c r="A2267">
        <v>19142</v>
      </c>
      <c r="B2267" t="s">
        <v>1076</v>
      </c>
      <c r="C2267" t="s">
        <v>735</v>
      </c>
      <c r="E2267">
        <v>13</v>
      </c>
      <c r="F2267" t="s">
        <v>8337</v>
      </c>
      <c r="G2267" t="s">
        <v>703</v>
      </c>
      <c r="H2267" t="str">
        <f>INDEX(referencias!$Q$1:$Q$34,MATCH('Registro de Frecuencias TV'!G2267,referencias!$R$1:$R$34,0),1)</f>
        <v>C.Institucional</v>
      </c>
      <c r="I2267" t="s">
        <v>292</v>
      </c>
      <c r="J2267" t="s">
        <v>8338</v>
      </c>
      <c r="K2267">
        <v>13</v>
      </c>
      <c r="L2267" t="str">
        <f t="shared" si="76"/>
        <v>CalotoCaucaC.Institucional13</v>
      </c>
      <c r="M2267" t="str">
        <f t="shared" si="77"/>
        <v>CalotoCaucaC.Institucional</v>
      </c>
      <c r="N2267" t="s">
        <v>3810</v>
      </c>
    </row>
    <row r="2268" spans="1:14" x14ac:dyDescent="0.25">
      <c r="A2268">
        <v>19142</v>
      </c>
      <c r="B2268" t="s">
        <v>1076</v>
      </c>
      <c r="C2268" t="s">
        <v>735</v>
      </c>
      <c r="E2268">
        <v>9</v>
      </c>
      <c r="F2268" t="s">
        <v>8337</v>
      </c>
      <c r="G2268" t="s">
        <v>188</v>
      </c>
      <c r="H2268" t="str">
        <f>INDEX(referencias!$Q$1:$Q$34,MATCH('Registro de Frecuencias TV'!G2268,referencias!$R$1:$R$34,0),1)</f>
        <v>Señal Colombia</v>
      </c>
      <c r="I2268" t="s">
        <v>292</v>
      </c>
      <c r="J2268" t="s">
        <v>8338</v>
      </c>
      <c r="K2268">
        <v>9</v>
      </c>
      <c r="L2268" t="str">
        <f t="shared" si="76"/>
        <v>CalotoCaucaSeñal Colombia9</v>
      </c>
      <c r="M2268" t="str">
        <f t="shared" si="77"/>
        <v>CalotoCaucaSeñal Colombia</v>
      </c>
      <c r="N2268" t="s">
        <v>3811</v>
      </c>
    </row>
    <row r="2269" spans="1:14" x14ac:dyDescent="0.25">
      <c r="A2269">
        <v>19142</v>
      </c>
      <c r="B2269" t="s">
        <v>1076</v>
      </c>
      <c r="C2269" t="s">
        <v>735</v>
      </c>
      <c r="E2269">
        <v>11</v>
      </c>
      <c r="F2269" t="s">
        <v>8339</v>
      </c>
      <c r="G2269" t="s">
        <v>627</v>
      </c>
      <c r="H2269" t="str">
        <f>INDEX(referencias!$Q$1:$Q$34,MATCH('Registro de Frecuencias TV'!G2269,referencias!$R$1:$R$34,0),1)</f>
        <v>Telepacífico</v>
      </c>
      <c r="I2269" t="s">
        <v>8465</v>
      </c>
      <c r="J2269" t="s">
        <v>8338</v>
      </c>
      <c r="K2269">
        <v>11</v>
      </c>
      <c r="L2269" t="str">
        <f t="shared" si="76"/>
        <v>CalotoCaucaTelepacífico11</v>
      </c>
      <c r="M2269" t="str">
        <f t="shared" si="77"/>
        <v>CalotoCaucaTelepacífico</v>
      </c>
      <c r="N2269" t="s">
        <v>3812</v>
      </c>
    </row>
    <row r="2270" spans="1:14" x14ac:dyDescent="0.25">
      <c r="A2270">
        <v>19142</v>
      </c>
      <c r="B2270" t="s">
        <v>1076</v>
      </c>
      <c r="C2270" t="s">
        <v>735</v>
      </c>
      <c r="E2270">
        <v>5</v>
      </c>
      <c r="F2270" t="s">
        <v>8341</v>
      </c>
      <c r="G2270" t="s">
        <v>750</v>
      </c>
      <c r="H2270" t="str">
        <f>INDEX(referencias!$Q$1:$Q$34,MATCH('Registro de Frecuencias TV'!G2270,referencias!$R$1:$R$34,0),1)</f>
        <v>RCN TV S.A.</v>
      </c>
      <c r="I2270" t="s">
        <v>8464</v>
      </c>
      <c r="J2270" t="s">
        <v>8338</v>
      </c>
      <c r="K2270">
        <v>5</v>
      </c>
      <c r="L2270" t="str">
        <f t="shared" si="76"/>
        <v>CalotoCaucaRCN TV S.A.5</v>
      </c>
      <c r="M2270" t="str">
        <f t="shared" si="77"/>
        <v>CalotoCaucaRCN TV S.A.</v>
      </c>
      <c r="N2270" t="s">
        <v>3813</v>
      </c>
    </row>
    <row r="2271" spans="1:14" x14ac:dyDescent="0.25">
      <c r="A2271">
        <v>19142</v>
      </c>
      <c r="B2271" t="s">
        <v>1076</v>
      </c>
      <c r="C2271" t="s">
        <v>735</v>
      </c>
      <c r="E2271">
        <v>3</v>
      </c>
      <c r="F2271" t="s">
        <v>8341</v>
      </c>
      <c r="G2271" t="s">
        <v>723</v>
      </c>
      <c r="H2271" t="str">
        <f>INDEX(referencias!$Q$1:$Q$34,MATCH('Registro de Frecuencias TV'!G2271,referencias!$R$1:$R$34,0),1)</f>
        <v>Caracol TV S.A.</v>
      </c>
      <c r="I2271" t="s">
        <v>8464</v>
      </c>
      <c r="J2271" t="s">
        <v>8338</v>
      </c>
      <c r="K2271">
        <v>3</v>
      </c>
      <c r="L2271" t="str">
        <f t="shared" si="76"/>
        <v>CalotoCaucaCaracol TV S.A.3</v>
      </c>
      <c r="M2271" t="str">
        <f t="shared" si="77"/>
        <v>CalotoCaucaCaracol TV S.A.</v>
      </c>
      <c r="N2271" t="s">
        <v>3814</v>
      </c>
    </row>
    <row r="2272" spans="1:14" x14ac:dyDescent="0.25">
      <c r="A2272">
        <v>19212</v>
      </c>
      <c r="B2272" t="s">
        <v>1237</v>
      </c>
      <c r="C2272" t="s">
        <v>735</v>
      </c>
      <c r="E2272">
        <v>7</v>
      </c>
      <c r="F2272" t="s">
        <v>8337</v>
      </c>
      <c r="G2272" t="s">
        <v>420</v>
      </c>
      <c r="H2272" t="str">
        <f>INDEX(referencias!$Q$1:$Q$34,MATCH('Registro de Frecuencias TV'!G2272,referencias!$R$1:$R$34,0),1)</f>
        <v>Canal Uno</v>
      </c>
      <c r="I2272" t="s">
        <v>292</v>
      </c>
      <c r="J2272" t="s">
        <v>8338</v>
      </c>
      <c r="K2272">
        <v>7</v>
      </c>
      <c r="L2272" t="str">
        <f t="shared" si="76"/>
        <v>CorintoCaucaCanal Uno7</v>
      </c>
      <c r="M2272" t="str">
        <f t="shared" si="77"/>
        <v>CorintoCaucaCanal Uno</v>
      </c>
      <c r="N2272" t="s">
        <v>3815</v>
      </c>
    </row>
    <row r="2273" spans="1:14" x14ac:dyDescent="0.25">
      <c r="A2273">
        <v>19212</v>
      </c>
      <c r="B2273" t="s">
        <v>1237</v>
      </c>
      <c r="C2273" t="s">
        <v>735</v>
      </c>
      <c r="E2273">
        <v>13</v>
      </c>
      <c r="F2273" t="s">
        <v>8337</v>
      </c>
      <c r="G2273" t="s">
        <v>703</v>
      </c>
      <c r="H2273" t="str">
        <f>INDEX(referencias!$Q$1:$Q$34,MATCH('Registro de Frecuencias TV'!G2273,referencias!$R$1:$R$34,0),1)</f>
        <v>C.Institucional</v>
      </c>
      <c r="I2273" t="s">
        <v>292</v>
      </c>
      <c r="J2273" t="s">
        <v>8338</v>
      </c>
      <c r="K2273">
        <v>13</v>
      </c>
      <c r="L2273" t="str">
        <f t="shared" si="76"/>
        <v>CorintoCaucaC.Institucional13</v>
      </c>
      <c r="M2273" t="str">
        <f t="shared" si="77"/>
        <v>CorintoCaucaC.Institucional</v>
      </c>
      <c r="N2273" t="s">
        <v>3816</v>
      </c>
    </row>
    <row r="2274" spans="1:14" x14ac:dyDescent="0.25">
      <c r="A2274">
        <v>19212</v>
      </c>
      <c r="B2274" t="s">
        <v>1237</v>
      </c>
      <c r="C2274" t="s">
        <v>735</v>
      </c>
      <c r="E2274">
        <v>9</v>
      </c>
      <c r="F2274" t="s">
        <v>8337</v>
      </c>
      <c r="G2274" t="s">
        <v>188</v>
      </c>
      <c r="H2274" t="str">
        <f>INDEX(referencias!$Q$1:$Q$34,MATCH('Registro de Frecuencias TV'!G2274,referencias!$R$1:$R$34,0),1)</f>
        <v>Señal Colombia</v>
      </c>
      <c r="I2274" t="s">
        <v>292</v>
      </c>
      <c r="J2274" t="s">
        <v>8338</v>
      </c>
      <c r="K2274">
        <v>9</v>
      </c>
      <c r="L2274" t="str">
        <f t="shared" si="76"/>
        <v>CorintoCaucaSeñal Colombia9</v>
      </c>
      <c r="M2274" t="str">
        <f t="shared" si="77"/>
        <v>CorintoCaucaSeñal Colombia</v>
      </c>
      <c r="N2274" t="s">
        <v>3817</v>
      </c>
    </row>
    <row r="2275" spans="1:14" x14ac:dyDescent="0.25">
      <c r="A2275">
        <v>19212</v>
      </c>
      <c r="B2275" t="s">
        <v>1237</v>
      </c>
      <c r="C2275" t="s">
        <v>735</v>
      </c>
      <c r="E2275">
        <v>11</v>
      </c>
      <c r="F2275" t="s">
        <v>8339</v>
      </c>
      <c r="G2275" t="s">
        <v>627</v>
      </c>
      <c r="H2275" t="str">
        <f>INDEX(referencias!$Q$1:$Q$34,MATCH('Registro de Frecuencias TV'!G2275,referencias!$R$1:$R$34,0),1)</f>
        <v>Telepacífico</v>
      </c>
      <c r="I2275" t="s">
        <v>8465</v>
      </c>
      <c r="J2275" t="s">
        <v>8338</v>
      </c>
      <c r="K2275">
        <v>11</v>
      </c>
      <c r="L2275" t="str">
        <f t="shared" si="76"/>
        <v>CorintoCaucaTelepacífico11</v>
      </c>
      <c r="M2275" t="str">
        <f t="shared" si="77"/>
        <v>CorintoCaucaTelepacífico</v>
      </c>
      <c r="N2275" t="s">
        <v>3818</v>
      </c>
    </row>
    <row r="2276" spans="1:14" x14ac:dyDescent="0.25">
      <c r="A2276">
        <v>19212</v>
      </c>
      <c r="B2276" t="s">
        <v>1237</v>
      </c>
      <c r="C2276" t="s">
        <v>735</v>
      </c>
      <c r="E2276">
        <v>5</v>
      </c>
      <c r="F2276" t="s">
        <v>8341</v>
      </c>
      <c r="G2276" t="s">
        <v>750</v>
      </c>
      <c r="H2276" t="str">
        <f>INDEX(referencias!$Q$1:$Q$34,MATCH('Registro de Frecuencias TV'!G2276,referencias!$R$1:$R$34,0),1)</f>
        <v>RCN TV S.A.</v>
      </c>
      <c r="I2276" t="s">
        <v>8464</v>
      </c>
      <c r="J2276" t="s">
        <v>8338</v>
      </c>
      <c r="K2276">
        <v>5</v>
      </c>
      <c r="L2276" t="str">
        <f t="shared" si="76"/>
        <v>CorintoCaucaRCN TV S.A.5</v>
      </c>
      <c r="M2276" t="str">
        <f t="shared" si="77"/>
        <v>CorintoCaucaRCN TV S.A.</v>
      </c>
      <c r="N2276" t="s">
        <v>3819</v>
      </c>
    </row>
    <row r="2277" spans="1:14" x14ac:dyDescent="0.25">
      <c r="A2277">
        <v>19212</v>
      </c>
      <c r="B2277" t="s">
        <v>1237</v>
      </c>
      <c r="C2277" t="s">
        <v>735</v>
      </c>
      <c r="E2277">
        <v>3</v>
      </c>
      <c r="F2277" t="s">
        <v>8341</v>
      </c>
      <c r="G2277" t="s">
        <v>723</v>
      </c>
      <c r="H2277" t="str">
        <f>INDEX(referencias!$Q$1:$Q$34,MATCH('Registro de Frecuencias TV'!G2277,referencias!$R$1:$R$34,0),1)</f>
        <v>Caracol TV S.A.</v>
      </c>
      <c r="I2277" t="s">
        <v>8464</v>
      </c>
      <c r="J2277" t="s">
        <v>8338</v>
      </c>
      <c r="K2277">
        <v>3</v>
      </c>
      <c r="L2277" t="str">
        <f t="shared" si="76"/>
        <v>CorintoCaucaCaracol TV S.A.3</v>
      </c>
      <c r="M2277" t="str">
        <f t="shared" si="77"/>
        <v>CorintoCaucaCaracol TV S.A.</v>
      </c>
      <c r="N2277" t="s">
        <v>3820</v>
      </c>
    </row>
    <row r="2278" spans="1:14" x14ac:dyDescent="0.25">
      <c r="A2278">
        <v>19256</v>
      </c>
      <c r="B2278" t="s">
        <v>265</v>
      </c>
      <c r="C2278" t="s">
        <v>735</v>
      </c>
      <c r="E2278">
        <v>10</v>
      </c>
      <c r="F2278" t="s">
        <v>8337</v>
      </c>
      <c r="G2278" t="s">
        <v>420</v>
      </c>
      <c r="H2278" t="str">
        <f>INDEX(referencias!$Q$1:$Q$34,MATCH('Registro de Frecuencias TV'!G2278,referencias!$R$1:$R$34,0),1)</f>
        <v>Canal Uno</v>
      </c>
      <c r="I2278" t="s">
        <v>323</v>
      </c>
      <c r="J2278" t="s">
        <v>8338</v>
      </c>
      <c r="K2278">
        <v>10</v>
      </c>
      <c r="L2278" t="str">
        <f t="shared" si="76"/>
        <v>El TamboCaucaCanal Uno10</v>
      </c>
      <c r="M2278" t="str">
        <f t="shared" si="77"/>
        <v>El TamboCaucaCanal Uno</v>
      </c>
      <c r="N2278" t="s">
        <v>3821</v>
      </c>
    </row>
    <row r="2279" spans="1:14" x14ac:dyDescent="0.25">
      <c r="A2279">
        <v>19256</v>
      </c>
      <c r="B2279" t="s">
        <v>265</v>
      </c>
      <c r="C2279" t="s">
        <v>735</v>
      </c>
      <c r="E2279">
        <v>4</v>
      </c>
      <c r="F2279" t="s">
        <v>8337</v>
      </c>
      <c r="G2279" t="s">
        <v>703</v>
      </c>
      <c r="H2279" t="str">
        <f>INDEX(referencias!$Q$1:$Q$34,MATCH('Registro de Frecuencias TV'!G2279,referencias!$R$1:$R$34,0),1)</f>
        <v>C.Institucional</v>
      </c>
      <c r="I2279" t="s">
        <v>323</v>
      </c>
      <c r="J2279" t="s">
        <v>8338</v>
      </c>
      <c r="K2279">
        <v>4</v>
      </c>
      <c r="L2279" t="str">
        <f t="shared" si="76"/>
        <v>El TamboCaucaC.Institucional4</v>
      </c>
      <c r="M2279" t="str">
        <f t="shared" si="77"/>
        <v>El TamboCaucaC.Institucional</v>
      </c>
      <c r="N2279" t="s">
        <v>3822</v>
      </c>
    </row>
    <row r="2280" spans="1:14" x14ac:dyDescent="0.25">
      <c r="A2280">
        <v>19256</v>
      </c>
      <c r="B2280" t="s">
        <v>265</v>
      </c>
      <c r="C2280" t="s">
        <v>735</v>
      </c>
      <c r="E2280">
        <v>5</v>
      </c>
      <c r="F2280" t="s">
        <v>8337</v>
      </c>
      <c r="G2280" t="s">
        <v>188</v>
      </c>
      <c r="H2280" t="str">
        <f>INDEX(referencias!$Q$1:$Q$34,MATCH('Registro de Frecuencias TV'!G2280,referencias!$R$1:$R$34,0),1)</f>
        <v>Señal Colombia</v>
      </c>
      <c r="I2280" t="s">
        <v>323</v>
      </c>
      <c r="J2280" t="s">
        <v>8338</v>
      </c>
      <c r="K2280">
        <v>5</v>
      </c>
      <c r="L2280" t="str">
        <f t="shared" si="76"/>
        <v>El TamboCaucaSeñal Colombia5</v>
      </c>
      <c r="M2280" t="str">
        <f t="shared" si="77"/>
        <v>El TamboCaucaSeñal Colombia</v>
      </c>
      <c r="N2280" t="s">
        <v>3823</v>
      </c>
    </row>
    <row r="2281" spans="1:14" x14ac:dyDescent="0.25">
      <c r="A2281">
        <v>19256</v>
      </c>
      <c r="B2281" t="s">
        <v>265</v>
      </c>
      <c r="C2281" t="s">
        <v>735</v>
      </c>
      <c r="E2281">
        <v>8</v>
      </c>
      <c r="F2281" t="s">
        <v>8339</v>
      </c>
      <c r="G2281" t="s">
        <v>627</v>
      </c>
      <c r="H2281" t="str">
        <f>INDEX(referencias!$Q$1:$Q$34,MATCH('Registro de Frecuencias TV'!G2281,referencias!$R$1:$R$34,0),1)</f>
        <v>Telepacífico</v>
      </c>
      <c r="I2281" t="s">
        <v>8463</v>
      </c>
      <c r="J2281" t="s">
        <v>8338</v>
      </c>
      <c r="K2281">
        <v>8</v>
      </c>
      <c r="L2281" t="str">
        <f t="shared" si="76"/>
        <v>El TamboCaucaTelepacífico8</v>
      </c>
      <c r="M2281" t="str">
        <f t="shared" si="77"/>
        <v>El TamboCaucaTelepacífico</v>
      </c>
      <c r="N2281" t="s">
        <v>3824</v>
      </c>
    </row>
    <row r="2282" spans="1:14" x14ac:dyDescent="0.25">
      <c r="A2282">
        <v>19256</v>
      </c>
      <c r="B2282" t="s">
        <v>265</v>
      </c>
      <c r="C2282" t="s">
        <v>735</v>
      </c>
      <c r="E2282">
        <v>2</v>
      </c>
      <c r="F2282" t="s">
        <v>8341</v>
      </c>
      <c r="G2282" t="s">
        <v>750</v>
      </c>
      <c r="H2282" t="str">
        <f>INDEX(referencias!$Q$1:$Q$34,MATCH('Registro de Frecuencias TV'!G2282,referencias!$R$1:$R$34,0),1)</f>
        <v>RCN TV S.A.</v>
      </c>
      <c r="I2282" t="s">
        <v>323</v>
      </c>
      <c r="J2282" t="s">
        <v>8338</v>
      </c>
      <c r="K2282">
        <v>2</v>
      </c>
      <c r="L2282" t="str">
        <f t="shared" si="76"/>
        <v>El TamboCaucaRCN TV S.A.2</v>
      </c>
      <c r="M2282" t="str">
        <f t="shared" si="77"/>
        <v>El TamboCaucaRCN TV S.A.</v>
      </c>
      <c r="N2282" t="s">
        <v>3825</v>
      </c>
    </row>
    <row r="2283" spans="1:14" x14ac:dyDescent="0.25">
      <c r="A2283">
        <v>19256</v>
      </c>
      <c r="B2283" t="s">
        <v>265</v>
      </c>
      <c r="C2283" t="s">
        <v>735</v>
      </c>
      <c r="E2283">
        <v>12</v>
      </c>
      <c r="F2283" t="s">
        <v>8341</v>
      </c>
      <c r="G2283" t="s">
        <v>723</v>
      </c>
      <c r="H2283" t="str">
        <f>INDEX(referencias!$Q$1:$Q$34,MATCH('Registro de Frecuencias TV'!G2283,referencias!$R$1:$R$34,0),1)</f>
        <v>Caracol TV S.A.</v>
      </c>
      <c r="I2283" t="s">
        <v>323</v>
      </c>
      <c r="J2283" t="s">
        <v>8338</v>
      </c>
      <c r="K2283">
        <v>12</v>
      </c>
      <c r="L2283" t="str">
        <f t="shared" si="76"/>
        <v>El TamboCaucaCaracol TV S.A.12</v>
      </c>
      <c r="M2283" t="str">
        <f t="shared" si="77"/>
        <v>El TamboCaucaCaracol TV S.A.</v>
      </c>
      <c r="N2283" t="s">
        <v>3826</v>
      </c>
    </row>
    <row r="2284" spans="1:14" x14ac:dyDescent="0.25">
      <c r="A2284">
        <v>19290</v>
      </c>
      <c r="B2284" t="s">
        <v>1399</v>
      </c>
      <c r="C2284" t="s">
        <v>735</v>
      </c>
      <c r="E2284">
        <v>10</v>
      </c>
      <c r="F2284" t="s">
        <v>8337</v>
      </c>
      <c r="G2284" t="s">
        <v>420</v>
      </c>
      <c r="H2284" t="str">
        <f>INDEX(referencias!$Q$1:$Q$34,MATCH('Registro de Frecuencias TV'!G2284,referencias!$R$1:$R$34,0),1)</f>
        <v>Canal Uno</v>
      </c>
      <c r="I2284" t="s">
        <v>323</v>
      </c>
      <c r="J2284" t="s">
        <v>8338</v>
      </c>
      <c r="K2284">
        <v>10</v>
      </c>
      <c r="L2284" t="str">
        <f t="shared" si="76"/>
        <v>FlorenciaCaucaCanal Uno10</v>
      </c>
      <c r="M2284" t="str">
        <f t="shared" si="77"/>
        <v>FlorenciaCaucaCanal Uno</v>
      </c>
      <c r="N2284" t="s">
        <v>3827</v>
      </c>
    </row>
    <row r="2285" spans="1:14" x14ac:dyDescent="0.25">
      <c r="A2285">
        <v>19290</v>
      </c>
      <c r="B2285" t="s">
        <v>1399</v>
      </c>
      <c r="C2285" t="s">
        <v>735</v>
      </c>
      <c r="E2285">
        <v>4</v>
      </c>
      <c r="F2285" t="s">
        <v>8337</v>
      </c>
      <c r="G2285" t="s">
        <v>703</v>
      </c>
      <c r="H2285" t="str">
        <f>INDEX(referencias!$Q$1:$Q$34,MATCH('Registro de Frecuencias TV'!G2285,referencias!$R$1:$R$34,0),1)</f>
        <v>C.Institucional</v>
      </c>
      <c r="I2285" t="s">
        <v>323</v>
      </c>
      <c r="J2285" t="s">
        <v>8338</v>
      </c>
      <c r="K2285">
        <v>4</v>
      </c>
      <c r="L2285" t="str">
        <f t="shared" si="76"/>
        <v>FlorenciaCaucaC.Institucional4</v>
      </c>
      <c r="M2285" t="str">
        <f t="shared" si="77"/>
        <v>FlorenciaCaucaC.Institucional</v>
      </c>
      <c r="N2285" t="s">
        <v>3828</v>
      </c>
    </row>
    <row r="2286" spans="1:14" x14ac:dyDescent="0.25">
      <c r="A2286">
        <v>19290</v>
      </c>
      <c r="B2286" t="s">
        <v>1399</v>
      </c>
      <c r="C2286" t="s">
        <v>735</v>
      </c>
      <c r="E2286">
        <v>5</v>
      </c>
      <c r="F2286" t="s">
        <v>8337</v>
      </c>
      <c r="G2286" t="s">
        <v>188</v>
      </c>
      <c r="H2286" t="str">
        <f>INDEX(referencias!$Q$1:$Q$34,MATCH('Registro de Frecuencias TV'!G2286,referencias!$R$1:$R$34,0),1)</f>
        <v>Señal Colombia</v>
      </c>
      <c r="I2286" t="s">
        <v>323</v>
      </c>
      <c r="J2286" t="s">
        <v>8338</v>
      </c>
      <c r="K2286">
        <v>5</v>
      </c>
      <c r="L2286" t="str">
        <f t="shared" si="76"/>
        <v>FlorenciaCaucaSeñal Colombia5</v>
      </c>
      <c r="M2286" t="str">
        <f t="shared" si="77"/>
        <v>FlorenciaCaucaSeñal Colombia</v>
      </c>
      <c r="N2286" t="s">
        <v>3829</v>
      </c>
    </row>
    <row r="2287" spans="1:14" x14ac:dyDescent="0.25">
      <c r="A2287">
        <v>19290</v>
      </c>
      <c r="B2287" t="s">
        <v>1399</v>
      </c>
      <c r="C2287" t="s">
        <v>735</v>
      </c>
      <c r="E2287">
        <v>8</v>
      </c>
      <c r="F2287" t="s">
        <v>8339</v>
      </c>
      <c r="G2287" t="s">
        <v>627</v>
      </c>
      <c r="H2287" t="str">
        <f>INDEX(referencias!$Q$1:$Q$34,MATCH('Registro de Frecuencias TV'!G2287,referencias!$R$1:$R$34,0),1)</f>
        <v>Telepacífico</v>
      </c>
      <c r="I2287" t="s">
        <v>8463</v>
      </c>
      <c r="J2287" t="s">
        <v>8338</v>
      </c>
      <c r="K2287">
        <v>8</v>
      </c>
      <c r="L2287" t="str">
        <f t="shared" si="76"/>
        <v>FlorenciaCaucaTelepacífico8</v>
      </c>
      <c r="M2287" t="str">
        <f t="shared" si="77"/>
        <v>FlorenciaCaucaTelepacífico</v>
      </c>
      <c r="N2287" t="s">
        <v>3830</v>
      </c>
    </row>
    <row r="2288" spans="1:14" x14ac:dyDescent="0.25">
      <c r="A2288">
        <v>19290</v>
      </c>
      <c r="B2288" t="s">
        <v>1399</v>
      </c>
      <c r="C2288" t="s">
        <v>735</v>
      </c>
      <c r="E2288">
        <v>2</v>
      </c>
      <c r="F2288" t="s">
        <v>8341</v>
      </c>
      <c r="G2288" t="s">
        <v>750</v>
      </c>
      <c r="H2288" t="str">
        <f>INDEX(referencias!$Q$1:$Q$34,MATCH('Registro de Frecuencias TV'!G2288,referencias!$R$1:$R$34,0),1)</f>
        <v>RCN TV S.A.</v>
      </c>
      <c r="I2288" t="s">
        <v>323</v>
      </c>
      <c r="J2288" t="s">
        <v>8338</v>
      </c>
      <c r="K2288">
        <v>2</v>
      </c>
      <c r="L2288" t="str">
        <f t="shared" si="76"/>
        <v>FlorenciaCaucaRCN TV S.A.2</v>
      </c>
      <c r="M2288" t="str">
        <f t="shared" si="77"/>
        <v>FlorenciaCaucaRCN TV S.A.</v>
      </c>
      <c r="N2288" t="s">
        <v>3831</v>
      </c>
    </row>
    <row r="2289" spans="1:14" x14ac:dyDescent="0.25">
      <c r="A2289">
        <v>19290</v>
      </c>
      <c r="B2289" t="s">
        <v>1399</v>
      </c>
      <c r="C2289" t="s">
        <v>735</v>
      </c>
      <c r="E2289">
        <v>12</v>
      </c>
      <c r="F2289" t="s">
        <v>8341</v>
      </c>
      <c r="G2289" t="s">
        <v>723</v>
      </c>
      <c r="H2289" t="str">
        <f>INDEX(referencias!$Q$1:$Q$34,MATCH('Registro de Frecuencias TV'!G2289,referencias!$R$1:$R$34,0),1)</f>
        <v>Caracol TV S.A.</v>
      </c>
      <c r="I2289" t="s">
        <v>323</v>
      </c>
      <c r="J2289" t="s">
        <v>8338</v>
      </c>
      <c r="K2289">
        <v>12</v>
      </c>
      <c r="L2289" t="str">
        <f t="shared" si="76"/>
        <v>FlorenciaCaucaCaracol TV S.A.12</v>
      </c>
      <c r="M2289" t="str">
        <f t="shared" si="77"/>
        <v>FlorenciaCaucaCaracol TV S.A.</v>
      </c>
      <c r="N2289" t="s">
        <v>3832</v>
      </c>
    </row>
    <row r="2290" spans="1:14" x14ac:dyDescent="0.25">
      <c r="A2290">
        <v>19300</v>
      </c>
      <c r="B2290" t="s">
        <v>1485</v>
      </c>
      <c r="C2290" t="s">
        <v>735</v>
      </c>
      <c r="E2290">
        <v>7</v>
      </c>
      <c r="F2290" t="s">
        <v>8337</v>
      </c>
      <c r="G2290" t="s">
        <v>420</v>
      </c>
      <c r="H2290" t="str">
        <f>INDEX(referencias!$Q$1:$Q$34,MATCH('Registro de Frecuencias TV'!G2290,referencias!$R$1:$R$34,0),1)</f>
        <v>Canal Uno</v>
      </c>
      <c r="I2290" t="s">
        <v>292</v>
      </c>
      <c r="J2290" t="s">
        <v>8338</v>
      </c>
      <c r="K2290">
        <v>7</v>
      </c>
      <c r="L2290" t="str">
        <f t="shared" si="76"/>
        <v>GuachenéCaucaCanal Uno7</v>
      </c>
      <c r="M2290" t="str">
        <f t="shared" si="77"/>
        <v>GuachenéCaucaCanal Uno</v>
      </c>
      <c r="N2290" t="s">
        <v>3833</v>
      </c>
    </row>
    <row r="2291" spans="1:14" x14ac:dyDescent="0.25">
      <c r="A2291">
        <v>19300</v>
      </c>
      <c r="B2291" t="s">
        <v>1485</v>
      </c>
      <c r="C2291" t="s">
        <v>735</v>
      </c>
      <c r="E2291">
        <v>13</v>
      </c>
      <c r="F2291" t="s">
        <v>8337</v>
      </c>
      <c r="G2291" t="s">
        <v>703</v>
      </c>
      <c r="H2291" t="str">
        <f>INDEX(referencias!$Q$1:$Q$34,MATCH('Registro de Frecuencias TV'!G2291,referencias!$R$1:$R$34,0),1)</f>
        <v>C.Institucional</v>
      </c>
      <c r="I2291" t="s">
        <v>292</v>
      </c>
      <c r="J2291" t="s">
        <v>8338</v>
      </c>
      <c r="K2291">
        <v>13</v>
      </c>
      <c r="L2291" t="str">
        <f t="shared" si="76"/>
        <v>GuachenéCaucaC.Institucional13</v>
      </c>
      <c r="M2291" t="str">
        <f t="shared" si="77"/>
        <v>GuachenéCaucaC.Institucional</v>
      </c>
      <c r="N2291" t="s">
        <v>3834</v>
      </c>
    </row>
    <row r="2292" spans="1:14" x14ac:dyDescent="0.25">
      <c r="A2292">
        <v>19300</v>
      </c>
      <c r="B2292" t="s">
        <v>1485</v>
      </c>
      <c r="C2292" t="s">
        <v>735</v>
      </c>
      <c r="E2292">
        <v>9</v>
      </c>
      <c r="F2292" t="s">
        <v>8337</v>
      </c>
      <c r="G2292" t="s">
        <v>188</v>
      </c>
      <c r="H2292" t="str">
        <f>INDEX(referencias!$Q$1:$Q$34,MATCH('Registro de Frecuencias TV'!G2292,referencias!$R$1:$R$34,0),1)</f>
        <v>Señal Colombia</v>
      </c>
      <c r="I2292" t="s">
        <v>292</v>
      </c>
      <c r="J2292" t="s">
        <v>8338</v>
      </c>
      <c r="K2292">
        <v>9</v>
      </c>
      <c r="L2292" t="str">
        <f t="shared" si="76"/>
        <v>GuachenéCaucaSeñal Colombia9</v>
      </c>
      <c r="M2292" t="str">
        <f t="shared" si="77"/>
        <v>GuachenéCaucaSeñal Colombia</v>
      </c>
      <c r="N2292" t="s">
        <v>3835</v>
      </c>
    </row>
    <row r="2293" spans="1:14" x14ac:dyDescent="0.25">
      <c r="A2293">
        <v>19300</v>
      </c>
      <c r="B2293" t="s">
        <v>1485</v>
      </c>
      <c r="C2293" t="s">
        <v>735</v>
      </c>
      <c r="E2293">
        <v>11</v>
      </c>
      <c r="F2293" t="s">
        <v>8339</v>
      </c>
      <c r="G2293" t="s">
        <v>627</v>
      </c>
      <c r="H2293" t="str">
        <f>INDEX(referencias!$Q$1:$Q$34,MATCH('Registro de Frecuencias TV'!G2293,referencias!$R$1:$R$34,0),1)</f>
        <v>Telepacífico</v>
      </c>
      <c r="I2293" t="s">
        <v>8465</v>
      </c>
      <c r="J2293" t="s">
        <v>8338</v>
      </c>
      <c r="K2293">
        <v>11</v>
      </c>
      <c r="L2293" t="str">
        <f t="shared" si="76"/>
        <v>GuachenéCaucaTelepacífico11</v>
      </c>
      <c r="M2293" t="str">
        <f t="shared" si="77"/>
        <v>GuachenéCaucaTelepacífico</v>
      </c>
      <c r="N2293" t="s">
        <v>3836</v>
      </c>
    </row>
    <row r="2294" spans="1:14" x14ac:dyDescent="0.25">
      <c r="A2294">
        <v>19300</v>
      </c>
      <c r="B2294" t="s">
        <v>1485</v>
      </c>
      <c r="C2294" t="s">
        <v>735</v>
      </c>
      <c r="F2294" t="s">
        <v>8341</v>
      </c>
      <c r="G2294" t="s">
        <v>750</v>
      </c>
      <c r="H2294" t="str">
        <f>INDEX(referencias!$Q$1:$Q$34,MATCH('Registro de Frecuencias TV'!G2294,referencias!$R$1:$R$34,0),1)</f>
        <v>RCN TV S.A.</v>
      </c>
      <c r="J2294" t="s">
        <v>8338</v>
      </c>
      <c r="K2294">
        <v>5</v>
      </c>
      <c r="L2294" t="str">
        <f t="shared" si="76"/>
        <v>GuachenéCaucaRCN TV S.A.5</v>
      </c>
      <c r="M2294" t="str">
        <f t="shared" si="77"/>
        <v>GuachenéCaucaRCN TV S.A.</v>
      </c>
      <c r="N2294" t="s">
        <v>3837</v>
      </c>
    </row>
    <row r="2295" spans="1:14" x14ac:dyDescent="0.25">
      <c r="A2295">
        <v>19300</v>
      </c>
      <c r="B2295" t="s">
        <v>1485</v>
      </c>
      <c r="C2295" t="s">
        <v>735</v>
      </c>
      <c r="F2295" t="s">
        <v>8341</v>
      </c>
      <c r="G2295" t="s">
        <v>723</v>
      </c>
      <c r="H2295" t="str">
        <f>INDEX(referencias!$Q$1:$Q$34,MATCH('Registro de Frecuencias TV'!G2295,referencias!$R$1:$R$34,0),1)</f>
        <v>Caracol TV S.A.</v>
      </c>
      <c r="J2295" t="s">
        <v>8338</v>
      </c>
      <c r="K2295">
        <v>3</v>
      </c>
      <c r="L2295" t="str">
        <f t="shared" si="76"/>
        <v>GuachenéCaucaCaracol TV S.A.3</v>
      </c>
      <c r="M2295" t="str">
        <f t="shared" si="77"/>
        <v>GuachenéCaucaCaracol TV S.A.</v>
      </c>
      <c r="N2295" t="s">
        <v>3838</v>
      </c>
    </row>
    <row r="2296" spans="1:14" x14ac:dyDescent="0.25">
      <c r="A2296">
        <v>19318</v>
      </c>
      <c r="B2296" t="s">
        <v>1505</v>
      </c>
      <c r="C2296" t="s">
        <v>735</v>
      </c>
      <c r="E2296">
        <v>10</v>
      </c>
      <c r="F2296" t="s">
        <v>8337</v>
      </c>
      <c r="G2296" t="s">
        <v>420</v>
      </c>
      <c r="H2296" t="str">
        <f>INDEX(referencias!$Q$1:$Q$34,MATCH('Registro de Frecuencias TV'!G2296,referencias!$R$1:$R$34,0),1)</f>
        <v>Canal Uno</v>
      </c>
      <c r="I2296" t="s">
        <v>323</v>
      </c>
      <c r="J2296" t="s">
        <v>8338</v>
      </c>
      <c r="K2296">
        <v>10</v>
      </c>
      <c r="L2296" t="str">
        <f t="shared" si="76"/>
        <v>GuapiCaucaCanal Uno10</v>
      </c>
      <c r="M2296" t="str">
        <f t="shared" si="77"/>
        <v>GuapiCaucaCanal Uno</v>
      </c>
      <c r="N2296" t="s">
        <v>3839</v>
      </c>
    </row>
    <row r="2297" spans="1:14" x14ac:dyDescent="0.25">
      <c r="A2297">
        <v>19318</v>
      </c>
      <c r="B2297" t="s">
        <v>1505</v>
      </c>
      <c r="C2297" t="s">
        <v>735</v>
      </c>
      <c r="E2297">
        <v>4</v>
      </c>
      <c r="F2297" t="s">
        <v>8337</v>
      </c>
      <c r="G2297" t="s">
        <v>703</v>
      </c>
      <c r="H2297" t="str">
        <f>INDEX(referencias!$Q$1:$Q$34,MATCH('Registro de Frecuencias TV'!G2297,referencias!$R$1:$R$34,0),1)</f>
        <v>C.Institucional</v>
      </c>
      <c r="I2297" t="s">
        <v>323</v>
      </c>
      <c r="J2297" t="s">
        <v>8338</v>
      </c>
      <c r="K2297">
        <v>4</v>
      </c>
      <c r="L2297" t="str">
        <f t="shared" si="76"/>
        <v>GuapiCaucaC.Institucional4</v>
      </c>
      <c r="M2297" t="str">
        <f t="shared" si="77"/>
        <v>GuapiCaucaC.Institucional</v>
      </c>
      <c r="N2297" t="s">
        <v>3840</v>
      </c>
    </row>
    <row r="2298" spans="1:14" x14ac:dyDescent="0.25">
      <c r="A2298">
        <v>19318</v>
      </c>
      <c r="B2298" t="s">
        <v>1505</v>
      </c>
      <c r="C2298" t="s">
        <v>735</v>
      </c>
      <c r="E2298">
        <v>5</v>
      </c>
      <c r="F2298" t="s">
        <v>8337</v>
      </c>
      <c r="G2298" t="s">
        <v>188</v>
      </c>
      <c r="H2298" t="str">
        <f>INDEX(referencias!$Q$1:$Q$34,MATCH('Registro de Frecuencias TV'!G2298,referencias!$R$1:$R$34,0),1)</f>
        <v>Señal Colombia</v>
      </c>
      <c r="I2298" t="s">
        <v>323</v>
      </c>
      <c r="J2298" t="s">
        <v>8338</v>
      </c>
      <c r="K2298">
        <v>5</v>
      </c>
      <c r="L2298" t="str">
        <f t="shared" si="76"/>
        <v>GuapiCaucaSeñal Colombia5</v>
      </c>
      <c r="M2298" t="str">
        <f t="shared" si="77"/>
        <v>GuapiCaucaSeñal Colombia</v>
      </c>
      <c r="N2298" t="s">
        <v>3841</v>
      </c>
    </row>
    <row r="2299" spans="1:14" x14ac:dyDescent="0.25">
      <c r="A2299">
        <v>19318</v>
      </c>
      <c r="B2299" t="s">
        <v>1505</v>
      </c>
      <c r="C2299" t="s">
        <v>735</v>
      </c>
      <c r="E2299">
        <v>8</v>
      </c>
      <c r="F2299" t="s">
        <v>8339</v>
      </c>
      <c r="G2299" t="s">
        <v>627</v>
      </c>
      <c r="H2299" t="str">
        <f>INDEX(referencias!$Q$1:$Q$34,MATCH('Registro de Frecuencias TV'!G2299,referencias!$R$1:$R$34,0),1)</f>
        <v>Telepacífico</v>
      </c>
      <c r="I2299" t="s">
        <v>8463</v>
      </c>
      <c r="J2299" t="s">
        <v>8338</v>
      </c>
      <c r="K2299">
        <v>8</v>
      </c>
      <c r="L2299" t="str">
        <f t="shared" si="76"/>
        <v>GuapiCaucaTelepacífico8</v>
      </c>
      <c r="M2299" t="str">
        <f t="shared" si="77"/>
        <v>GuapiCaucaTelepacífico</v>
      </c>
      <c r="N2299" t="s">
        <v>3842</v>
      </c>
    </row>
    <row r="2300" spans="1:14" x14ac:dyDescent="0.25">
      <c r="A2300">
        <v>19318</v>
      </c>
      <c r="B2300" t="s">
        <v>1505</v>
      </c>
      <c r="C2300" t="s">
        <v>735</v>
      </c>
      <c r="E2300">
        <v>2</v>
      </c>
      <c r="F2300" t="s">
        <v>8341</v>
      </c>
      <c r="G2300" t="s">
        <v>750</v>
      </c>
      <c r="H2300" t="str">
        <f>INDEX(referencias!$Q$1:$Q$34,MATCH('Registro de Frecuencias TV'!G2300,referencias!$R$1:$R$34,0),1)</f>
        <v>RCN TV S.A.</v>
      </c>
      <c r="I2300" t="s">
        <v>323</v>
      </c>
      <c r="J2300" t="s">
        <v>8338</v>
      </c>
      <c r="K2300">
        <v>2</v>
      </c>
      <c r="L2300" t="str">
        <f t="shared" si="76"/>
        <v>GuapiCaucaRCN TV S.A.2</v>
      </c>
      <c r="M2300" t="str">
        <f t="shared" si="77"/>
        <v>GuapiCaucaRCN TV S.A.</v>
      </c>
      <c r="N2300" t="s">
        <v>3843</v>
      </c>
    </row>
    <row r="2301" spans="1:14" x14ac:dyDescent="0.25">
      <c r="A2301">
        <v>19318</v>
      </c>
      <c r="B2301" t="s">
        <v>1505</v>
      </c>
      <c r="C2301" t="s">
        <v>735</v>
      </c>
      <c r="E2301">
        <v>12</v>
      </c>
      <c r="F2301" t="s">
        <v>8341</v>
      </c>
      <c r="G2301" t="s">
        <v>723</v>
      </c>
      <c r="H2301" t="str">
        <f>INDEX(referencias!$Q$1:$Q$34,MATCH('Registro de Frecuencias TV'!G2301,referencias!$R$1:$R$34,0),1)</f>
        <v>Caracol TV S.A.</v>
      </c>
      <c r="I2301" t="s">
        <v>323</v>
      </c>
      <c r="J2301" t="s">
        <v>8338</v>
      </c>
      <c r="K2301">
        <v>12</v>
      </c>
      <c r="L2301" t="str">
        <f t="shared" si="76"/>
        <v>GuapiCaucaCaracol TV S.A.12</v>
      </c>
      <c r="M2301" t="str">
        <f t="shared" si="77"/>
        <v>GuapiCaucaCaracol TV S.A.</v>
      </c>
      <c r="N2301" t="s">
        <v>3844</v>
      </c>
    </row>
    <row r="2302" spans="1:14" x14ac:dyDescent="0.25">
      <c r="A2302">
        <v>19355</v>
      </c>
      <c r="B2302" t="s">
        <v>283</v>
      </c>
      <c r="C2302" t="s">
        <v>735</v>
      </c>
      <c r="E2302">
        <v>7</v>
      </c>
      <c r="F2302" t="s">
        <v>8337</v>
      </c>
      <c r="G2302" t="s">
        <v>420</v>
      </c>
      <c r="H2302" t="str">
        <f>INDEX(referencias!$Q$1:$Q$34,MATCH('Registro de Frecuencias TV'!G2302,referencias!$R$1:$R$34,0),1)</f>
        <v>Canal Uno</v>
      </c>
      <c r="I2302" t="s">
        <v>283</v>
      </c>
      <c r="J2302" t="s">
        <v>8338</v>
      </c>
      <c r="K2302">
        <v>7</v>
      </c>
      <c r="L2302" t="str">
        <f t="shared" si="76"/>
        <v>InzáCaucaCanal Uno7</v>
      </c>
      <c r="M2302" t="str">
        <f t="shared" si="77"/>
        <v>InzáCaucaCanal Uno</v>
      </c>
      <c r="N2302" t="s">
        <v>3845</v>
      </c>
    </row>
    <row r="2303" spans="1:14" x14ac:dyDescent="0.25">
      <c r="A2303">
        <v>19355</v>
      </c>
      <c r="B2303" t="s">
        <v>283</v>
      </c>
      <c r="C2303" t="s">
        <v>735</v>
      </c>
      <c r="E2303">
        <v>13</v>
      </c>
      <c r="F2303" t="s">
        <v>8337</v>
      </c>
      <c r="G2303" t="s">
        <v>703</v>
      </c>
      <c r="H2303" t="str">
        <f>INDEX(referencias!$Q$1:$Q$34,MATCH('Registro de Frecuencias TV'!G2303,referencias!$R$1:$R$34,0),1)</f>
        <v>C.Institucional</v>
      </c>
      <c r="I2303" t="s">
        <v>283</v>
      </c>
      <c r="J2303" t="s">
        <v>8338</v>
      </c>
      <c r="K2303">
        <v>13</v>
      </c>
      <c r="L2303" t="str">
        <f t="shared" si="76"/>
        <v>InzáCaucaC.Institucional13</v>
      </c>
      <c r="M2303" t="str">
        <f t="shared" si="77"/>
        <v>InzáCaucaC.Institucional</v>
      </c>
      <c r="N2303" t="s">
        <v>3846</v>
      </c>
    </row>
    <row r="2304" spans="1:14" x14ac:dyDescent="0.25">
      <c r="A2304">
        <v>19355</v>
      </c>
      <c r="B2304" t="s">
        <v>283</v>
      </c>
      <c r="C2304" t="s">
        <v>735</v>
      </c>
      <c r="E2304">
        <v>3</v>
      </c>
      <c r="F2304" t="s">
        <v>8337</v>
      </c>
      <c r="G2304" t="s">
        <v>188</v>
      </c>
      <c r="H2304" t="str">
        <f>INDEX(referencias!$Q$1:$Q$34,MATCH('Registro de Frecuencias TV'!G2304,referencias!$R$1:$R$34,0),1)</f>
        <v>Señal Colombia</v>
      </c>
      <c r="I2304" t="s">
        <v>283</v>
      </c>
      <c r="J2304" t="s">
        <v>8338</v>
      </c>
      <c r="K2304">
        <v>3</v>
      </c>
      <c r="L2304" t="str">
        <f t="shared" si="76"/>
        <v>InzáCaucaSeñal Colombia3</v>
      </c>
      <c r="M2304" t="str">
        <f t="shared" si="77"/>
        <v>InzáCaucaSeñal Colombia</v>
      </c>
      <c r="N2304" t="s">
        <v>3847</v>
      </c>
    </row>
    <row r="2305" spans="1:14" x14ac:dyDescent="0.25">
      <c r="A2305">
        <v>19355</v>
      </c>
      <c r="B2305" t="s">
        <v>283</v>
      </c>
      <c r="C2305" t="s">
        <v>735</v>
      </c>
      <c r="F2305" t="s">
        <v>8339</v>
      </c>
      <c r="G2305" t="s">
        <v>627</v>
      </c>
      <c r="H2305" t="str">
        <f>INDEX(referencias!$Q$1:$Q$34,MATCH('Registro de Frecuencias TV'!G2305,referencias!$R$1:$R$34,0),1)</f>
        <v>Telepacífico</v>
      </c>
      <c r="J2305" t="s">
        <v>8338</v>
      </c>
      <c r="K2305">
        <v>11</v>
      </c>
      <c r="L2305" t="str">
        <f t="shared" si="76"/>
        <v>InzáCaucaTelepacífico11</v>
      </c>
      <c r="M2305" t="str">
        <f t="shared" si="77"/>
        <v>InzáCaucaTelepacífico</v>
      </c>
      <c r="N2305" t="s">
        <v>3848</v>
      </c>
    </row>
    <row r="2306" spans="1:14" x14ac:dyDescent="0.25">
      <c r="A2306">
        <v>19355</v>
      </c>
      <c r="B2306" t="s">
        <v>283</v>
      </c>
      <c r="C2306" t="s">
        <v>735</v>
      </c>
      <c r="E2306">
        <v>23</v>
      </c>
      <c r="F2306" t="s">
        <v>8341</v>
      </c>
      <c r="G2306" t="s">
        <v>750</v>
      </c>
      <c r="H2306" t="str">
        <f>INDEX(referencias!$Q$1:$Q$34,MATCH('Registro de Frecuencias TV'!G2306,referencias!$R$1:$R$34,0),1)</f>
        <v>RCN TV S.A.</v>
      </c>
      <c r="I2306" t="s">
        <v>535</v>
      </c>
      <c r="J2306" t="s">
        <v>8338</v>
      </c>
      <c r="K2306">
        <v>23</v>
      </c>
      <c r="L2306" t="str">
        <f t="shared" si="76"/>
        <v>InzáCaucaRCN TV S.A.23</v>
      </c>
      <c r="M2306" t="str">
        <f t="shared" si="77"/>
        <v>InzáCaucaRCN TV S.A.</v>
      </c>
      <c r="N2306" t="s">
        <v>3849</v>
      </c>
    </row>
    <row r="2307" spans="1:14" x14ac:dyDescent="0.25">
      <c r="A2307">
        <v>19355</v>
      </c>
      <c r="B2307" t="s">
        <v>283</v>
      </c>
      <c r="C2307" t="s">
        <v>735</v>
      </c>
      <c r="E2307">
        <v>29</v>
      </c>
      <c r="F2307" t="s">
        <v>8341</v>
      </c>
      <c r="G2307" t="s">
        <v>723</v>
      </c>
      <c r="H2307" t="str">
        <f>INDEX(referencias!$Q$1:$Q$34,MATCH('Registro de Frecuencias TV'!G2307,referencias!$R$1:$R$34,0),1)</f>
        <v>Caracol TV S.A.</v>
      </c>
      <c r="I2307" t="s">
        <v>535</v>
      </c>
      <c r="J2307" t="s">
        <v>8338</v>
      </c>
      <c r="K2307">
        <v>29</v>
      </c>
      <c r="L2307" t="str">
        <f t="shared" ref="L2307:L2370" si="78">_xlfn.CONCAT(TRIM(B2307),TRIM(C2307),TRIM(H2307),TRIM(K2307))</f>
        <v>InzáCaucaCaracol TV S.A.29</v>
      </c>
      <c r="M2307" t="str">
        <f t="shared" ref="M2307:M2370" si="79">_xlfn.CONCAT(TRIM(B2307),TRIM(C2307),TRIM(H2307))</f>
        <v>InzáCaucaCaracol TV S.A.</v>
      </c>
      <c r="N2307" t="s">
        <v>3850</v>
      </c>
    </row>
    <row r="2308" spans="1:14" x14ac:dyDescent="0.25">
      <c r="A2308">
        <v>19364</v>
      </c>
      <c r="B2308" t="s">
        <v>1578</v>
      </c>
      <c r="C2308" t="s">
        <v>735</v>
      </c>
      <c r="E2308">
        <v>7</v>
      </c>
      <c r="F2308" t="s">
        <v>8337</v>
      </c>
      <c r="G2308" t="s">
        <v>420</v>
      </c>
      <c r="H2308" t="str">
        <f>INDEX(referencias!$Q$1:$Q$34,MATCH('Registro de Frecuencias TV'!G2308,referencias!$R$1:$R$34,0),1)</f>
        <v>Canal Uno</v>
      </c>
      <c r="I2308" t="s">
        <v>292</v>
      </c>
      <c r="J2308" t="s">
        <v>8338</v>
      </c>
      <c r="K2308">
        <v>7</v>
      </c>
      <c r="L2308" t="str">
        <f t="shared" si="78"/>
        <v>JambalóCaucaCanal Uno7</v>
      </c>
      <c r="M2308" t="str">
        <f t="shared" si="79"/>
        <v>JambalóCaucaCanal Uno</v>
      </c>
      <c r="N2308" t="s">
        <v>3851</v>
      </c>
    </row>
    <row r="2309" spans="1:14" x14ac:dyDescent="0.25">
      <c r="A2309">
        <v>19364</v>
      </c>
      <c r="B2309" t="s">
        <v>1578</v>
      </c>
      <c r="C2309" t="s">
        <v>735</v>
      </c>
      <c r="E2309">
        <v>13</v>
      </c>
      <c r="F2309" t="s">
        <v>8337</v>
      </c>
      <c r="G2309" t="s">
        <v>703</v>
      </c>
      <c r="H2309" t="str">
        <f>INDEX(referencias!$Q$1:$Q$34,MATCH('Registro de Frecuencias TV'!G2309,referencias!$R$1:$R$34,0),1)</f>
        <v>C.Institucional</v>
      </c>
      <c r="I2309" t="s">
        <v>292</v>
      </c>
      <c r="J2309" t="s">
        <v>8338</v>
      </c>
      <c r="K2309">
        <v>13</v>
      </c>
      <c r="L2309" t="str">
        <f t="shared" si="78"/>
        <v>JambalóCaucaC.Institucional13</v>
      </c>
      <c r="M2309" t="str">
        <f t="shared" si="79"/>
        <v>JambalóCaucaC.Institucional</v>
      </c>
      <c r="N2309" t="s">
        <v>3852</v>
      </c>
    </row>
    <row r="2310" spans="1:14" x14ac:dyDescent="0.25">
      <c r="A2310">
        <v>19364</v>
      </c>
      <c r="B2310" t="s">
        <v>1578</v>
      </c>
      <c r="C2310" t="s">
        <v>735</v>
      </c>
      <c r="E2310">
        <v>9</v>
      </c>
      <c r="F2310" t="s">
        <v>8337</v>
      </c>
      <c r="G2310" t="s">
        <v>188</v>
      </c>
      <c r="H2310" t="str">
        <f>INDEX(referencias!$Q$1:$Q$34,MATCH('Registro de Frecuencias TV'!G2310,referencias!$R$1:$R$34,0),1)</f>
        <v>Señal Colombia</v>
      </c>
      <c r="I2310" t="s">
        <v>292</v>
      </c>
      <c r="J2310" t="s">
        <v>8338</v>
      </c>
      <c r="K2310">
        <v>9</v>
      </c>
      <c r="L2310" t="str">
        <f t="shared" si="78"/>
        <v>JambalóCaucaSeñal Colombia9</v>
      </c>
      <c r="M2310" t="str">
        <f t="shared" si="79"/>
        <v>JambalóCaucaSeñal Colombia</v>
      </c>
      <c r="N2310" t="s">
        <v>3853</v>
      </c>
    </row>
    <row r="2311" spans="1:14" x14ac:dyDescent="0.25">
      <c r="A2311">
        <v>19364</v>
      </c>
      <c r="B2311" t="s">
        <v>1578</v>
      </c>
      <c r="C2311" t="s">
        <v>735</v>
      </c>
      <c r="E2311">
        <v>11</v>
      </c>
      <c r="F2311" t="s">
        <v>8339</v>
      </c>
      <c r="G2311" t="s">
        <v>627</v>
      </c>
      <c r="H2311" t="str">
        <f>INDEX(referencias!$Q$1:$Q$34,MATCH('Registro de Frecuencias TV'!G2311,referencias!$R$1:$R$34,0),1)</f>
        <v>Telepacífico</v>
      </c>
      <c r="I2311" t="s">
        <v>8466</v>
      </c>
      <c r="J2311" t="s">
        <v>8338</v>
      </c>
      <c r="K2311">
        <v>11</v>
      </c>
      <c r="L2311" t="str">
        <f t="shared" si="78"/>
        <v>JambalóCaucaTelepacífico11</v>
      </c>
      <c r="M2311" t="str">
        <f t="shared" si="79"/>
        <v>JambalóCaucaTelepacífico</v>
      </c>
      <c r="N2311" t="s">
        <v>3854</v>
      </c>
    </row>
    <row r="2312" spans="1:14" x14ac:dyDescent="0.25">
      <c r="A2312">
        <v>19364</v>
      </c>
      <c r="B2312" t="s">
        <v>1578</v>
      </c>
      <c r="C2312" t="s">
        <v>735</v>
      </c>
      <c r="E2312">
        <v>5</v>
      </c>
      <c r="F2312" t="s">
        <v>8341</v>
      </c>
      <c r="G2312" t="s">
        <v>750</v>
      </c>
      <c r="H2312" t="str">
        <f>INDEX(referencias!$Q$1:$Q$34,MATCH('Registro de Frecuencias TV'!G2312,referencias!$R$1:$R$34,0),1)</f>
        <v>RCN TV S.A.</v>
      </c>
      <c r="I2312" t="s">
        <v>8464</v>
      </c>
      <c r="J2312" t="s">
        <v>8338</v>
      </c>
      <c r="K2312">
        <v>5</v>
      </c>
      <c r="L2312" t="str">
        <f t="shared" si="78"/>
        <v>JambalóCaucaRCN TV S.A.5</v>
      </c>
      <c r="M2312" t="str">
        <f t="shared" si="79"/>
        <v>JambalóCaucaRCN TV S.A.</v>
      </c>
      <c r="N2312" t="s">
        <v>3855</v>
      </c>
    </row>
    <row r="2313" spans="1:14" x14ac:dyDescent="0.25">
      <c r="A2313">
        <v>19364</v>
      </c>
      <c r="B2313" t="s">
        <v>1578</v>
      </c>
      <c r="C2313" t="s">
        <v>735</v>
      </c>
      <c r="E2313">
        <v>3</v>
      </c>
      <c r="F2313" t="s">
        <v>8341</v>
      </c>
      <c r="G2313" t="s">
        <v>723</v>
      </c>
      <c r="H2313" t="str">
        <f>INDEX(referencias!$Q$1:$Q$34,MATCH('Registro de Frecuencias TV'!G2313,referencias!$R$1:$R$34,0),1)</f>
        <v>Caracol TV S.A.</v>
      </c>
      <c r="I2313" t="s">
        <v>8464</v>
      </c>
      <c r="J2313" t="s">
        <v>8338</v>
      </c>
      <c r="K2313">
        <v>3</v>
      </c>
      <c r="L2313" t="str">
        <f t="shared" si="78"/>
        <v>JambalóCaucaCaracol TV S.A.3</v>
      </c>
      <c r="M2313" t="str">
        <f t="shared" si="79"/>
        <v>JambalóCaucaCaracol TV S.A.</v>
      </c>
      <c r="N2313" t="s">
        <v>3856</v>
      </c>
    </row>
    <row r="2314" spans="1:14" x14ac:dyDescent="0.25">
      <c r="A2314">
        <v>19392</v>
      </c>
      <c r="B2314" t="s">
        <v>1653</v>
      </c>
      <c r="C2314" t="s">
        <v>735</v>
      </c>
      <c r="E2314">
        <v>10</v>
      </c>
      <c r="F2314" t="s">
        <v>8337</v>
      </c>
      <c r="G2314" t="s">
        <v>420</v>
      </c>
      <c r="H2314" t="str">
        <f>INDEX(referencias!$Q$1:$Q$34,MATCH('Registro de Frecuencias TV'!G2314,referencias!$R$1:$R$34,0),1)</f>
        <v>Canal Uno</v>
      </c>
      <c r="I2314" t="s">
        <v>323</v>
      </c>
      <c r="J2314" t="s">
        <v>8338</v>
      </c>
      <c r="K2314">
        <v>10</v>
      </c>
      <c r="L2314" t="str">
        <f t="shared" si="78"/>
        <v>La SierraCaucaCanal Uno10</v>
      </c>
      <c r="M2314" t="str">
        <f t="shared" si="79"/>
        <v>La SierraCaucaCanal Uno</v>
      </c>
      <c r="N2314" t="s">
        <v>3857</v>
      </c>
    </row>
    <row r="2315" spans="1:14" x14ac:dyDescent="0.25">
      <c r="A2315">
        <v>19392</v>
      </c>
      <c r="B2315" t="s">
        <v>1653</v>
      </c>
      <c r="C2315" t="s">
        <v>735</v>
      </c>
      <c r="E2315">
        <v>4</v>
      </c>
      <c r="F2315" t="s">
        <v>8337</v>
      </c>
      <c r="G2315" t="s">
        <v>703</v>
      </c>
      <c r="H2315" t="str">
        <f>INDEX(referencias!$Q$1:$Q$34,MATCH('Registro de Frecuencias TV'!G2315,referencias!$R$1:$R$34,0),1)</f>
        <v>C.Institucional</v>
      </c>
      <c r="I2315" t="s">
        <v>323</v>
      </c>
      <c r="J2315" t="s">
        <v>8338</v>
      </c>
      <c r="K2315">
        <v>4</v>
      </c>
      <c r="L2315" t="str">
        <f t="shared" si="78"/>
        <v>La SierraCaucaC.Institucional4</v>
      </c>
      <c r="M2315" t="str">
        <f t="shared" si="79"/>
        <v>La SierraCaucaC.Institucional</v>
      </c>
      <c r="N2315" t="s">
        <v>3858</v>
      </c>
    </row>
    <row r="2316" spans="1:14" x14ac:dyDescent="0.25">
      <c r="A2316">
        <v>19392</v>
      </c>
      <c r="B2316" t="s">
        <v>1653</v>
      </c>
      <c r="C2316" t="s">
        <v>735</v>
      </c>
      <c r="E2316">
        <v>5</v>
      </c>
      <c r="F2316" t="s">
        <v>8337</v>
      </c>
      <c r="G2316" t="s">
        <v>188</v>
      </c>
      <c r="H2316" t="str">
        <f>INDEX(referencias!$Q$1:$Q$34,MATCH('Registro de Frecuencias TV'!G2316,referencias!$R$1:$R$34,0),1)</f>
        <v>Señal Colombia</v>
      </c>
      <c r="I2316" t="s">
        <v>323</v>
      </c>
      <c r="J2316" t="s">
        <v>8338</v>
      </c>
      <c r="K2316">
        <v>5</v>
      </c>
      <c r="L2316" t="str">
        <f t="shared" si="78"/>
        <v>La SierraCaucaSeñal Colombia5</v>
      </c>
      <c r="M2316" t="str">
        <f t="shared" si="79"/>
        <v>La SierraCaucaSeñal Colombia</v>
      </c>
      <c r="N2316" t="s">
        <v>3859</v>
      </c>
    </row>
    <row r="2317" spans="1:14" x14ac:dyDescent="0.25">
      <c r="A2317">
        <v>19392</v>
      </c>
      <c r="B2317" t="s">
        <v>1653</v>
      </c>
      <c r="C2317" t="s">
        <v>735</v>
      </c>
      <c r="F2317" t="s">
        <v>8339</v>
      </c>
      <c r="G2317" t="s">
        <v>627</v>
      </c>
      <c r="H2317" t="str">
        <f>INDEX(referencias!$Q$1:$Q$34,MATCH('Registro de Frecuencias TV'!G2317,referencias!$R$1:$R$34,0),1)</f>
        <v>Telepacífico</v>
      </c>
      <c r="J2317" t="s">
        <v>8338</v>
      </c>
      <c r="K2317">
        <v>8</v>
      </c>
      <c r="L2317" t="str">
        <f t="shared" si="78"/>
        <v>La SierraCaucaTelepacífico8</v>
      </c>
      <c r="M2317" t="str">
        <f t="shared" si="79"/>
        <v>La SierraCaucaTelepacífico</v>
      </c>
      <c r="N2317" t="s">
        <v>3860</v>
      </c>
    </row>
    <row r="2318" spans="1:14" x14ac:dyDescent="0.25">
      <c r="A2318">
        <v>19392</v>
      </c>
      <c r="B2318" t="s">
        <v>1653</v>
      </c>
      <c r="C2318" t="s">
        <v>735</v>
      </c>
      <c r="E2318">
        <v>2</v>
      </c>
      <c r="F2318" t="s">
        <v>8341</v>
      </c>
      <c r="G2318" t="s">
        <v>750</v>
      </c>
      <c r="H2318" t="str">
        <f>INDEX(referencias!$Q$1:$Q$34,MATCH('Registro de Frecuencias TV'!G2318,referencias!$R$1:$R$34,0),1)</f>
        <v>RCN TV S.A.</v>
      </c>
      <c r="I2318" t="s">
        <v>323</v>
      </c>
      <c r="J2318" t="s">
        <v>8338</v>
      </c>
      <c r="K2318">
        <v>2</v>
      </c>
      <c r="L2318" t="str">
        <f t="shared" si="78"/>
        <v>La SierraCaucaRCN TV S.A.2</v>
      </c>
      <c r="M2318" t="str">
        <f t="shared" si="79"/>
        <v>La SierraCaucaRCN TV S.A.</v>
      </c>
      <c r="N2318" t="s">
        <v>3861</v>
      </c>
    </row>
    <row r="2319" spans="1:14" x14ac:dyDescent="0.25">
      <c r="A2319">
        <v>19392</v>
      </c>
      <c r="B2319" t="s">
        <v>1653</v>
      </c>
      <c r="C2319" t="s">
        <v>735</v>
      </c>
      <c r="E2319">
        <v>12</v>
      </c>
      <c r="F2319" t="s">
        <v>8341</v>
      </c>
      <c r="G2319" t="s">
        <v>723</v>
      </c>
      <c r="H2319" t="str">
        <f>INDEX(referencias!$Q$1:$Q$34,MATCH('Registro de Frecuencias TV'!G2319,referencias!$R$1:$R$34,0),1)</f>
        <v>Caracol TV S.A.</v>
      </c>
      <c r="I2319" t="s">
        <v>323</v>
      </c>
      <c r="J2319" t="s">
        <v>8338</v>
      </c>
      <c r="K2319">
        <v>12</v>
      </c>
      <c r="L2319" t="str">
        <f t="shared" si="78"/>
        <v>La SierraCaucaCaracol TV S.A.12</v>
      </c>
      <c r="M2319" t="str">
        <f t="shared" si="79"/>
        <v>La SierraCaucaCaracol TV S.A.</v>
      </c>
      <c r="N2319" t="s">
        <v>3862</v>
      </c>
    </row>
    <row r="2320" spans="1:14" x14ac:dyDescent="0.25">
      <c r="A2320">
        <v>19397</v>
      </c>
      <c r="B2320" t="s">
        <v>545</v>
      </c>
      <c r="C2320" t="s">
        <v>735</v>
      </c>
      <c r="E2320">
        <v>41</v>
      </c>
      <c r="F2320" t="s">
        <v>8337</v>
      </c>
      <c r="G2320" t="s">
        <v>420</v>
      </c>
      <c r="H2320" t="str">
        <f>INDEX(referencias!$Q$1:$Q$34,MATCH('Registro de Frecuencias TV'!G2320,referencias!$R$1:$R$34,0),1)</f>
        <v>Canal Uno</v>
      </c>
      <c r="I2320" t="s">
        <v>304</v>
      </c>
      <c r="J2320" t="s">
        <v>8338</v>
      </c>
      <c r="K2320">
        <v>41</v>
      </c>
      <c r="L2320" t="str">
        <f t="shared" si="78"/>
        <v>La VegaCaucaCanal Uno41</v>
      </c>
      <c r="M2320" t="str">
        <f t="shared" si="79"/>
        <v>La VegaCaucaCanal Uno</v>
      </c>
      <c r="N2320" t="s">
        <v>3863</v>
      </c>
    </row>
    <row r="2321" spans="1:14" x14ac:dyDescent="0.25">
      <c r="A2321">
        <v>19397</v>
      </c>
      <c r="B2321" t="s">
        <v>545</v>
      </c>
      <c r="C2321" t="s">
        <v>735</v>
      </c>
      <c r="E2321">
        <v>43</v>
      </c>
      <c r="F2321" t="s">
        <v>8337</v>
      </c>
      <c r="G2321" t="s">
        <v>703</v>
      </c>
      <c r="H2321" t="str">
        <f>INDEX(referencias!$Q$1:$Q$34,MATCH('Registro de Frecuencias TV'!G2321,referencias!$R$1:$R$34,0),1)</f>
        <v>C.Institucional</v>
      </c>
      <c r="I2321" t="s">
        <v>304</v>
      </c>
      <c r="J2321" t="s">
        <v>8338</v>
      </c>
      <c r="K2321">
        <v>43</v>
      </c>
      <c r="L2321" t="str">
        <f t="shared" si="78"/>
        <v>La VegaCaucaC.Institucional43</v>
      </c>
      <c r="M2321" t="str">
        <f t="shared" si="79"/>
        <v>La VegaCaucaC.Institucional</v>
      </c>
      <c r="N2321" t="s">
        <v>3864</v>
      </c>
    </row>
    <row r="2322" spans="1:14" x14ac:dyDescent="0.25">
      <c r="A2322">
        <v>19397</v>
      </c>
      <c r="B2322" t="s">
        <v>545</v>
      </c>
      <c r="C2322" t="s">
        <v>735</v>
      </c>
      <c r="E2322">
        <v>45</v>
      </c>
      <c r="F2322" t="s">
        <v>8337</v>
      </c>
      <c r="G2322" t="s">
        <v>188</v>
      </c>
      <c r="H2322" t="str">
        <f>INDEX(referencias!$Q$1:$Q$34,MATCH('Registro de Frecuencias TV'!G2322,referencias!$R$1:$R$34,0),1)</f>
        <v>Señal Colombia</v>
      </c>
      <c r="I2322" t="s">
        <v>304</v>
      </c>
      <c r="J2322" t="s">
        <v>8338</v>
      </c>
      <c r="K2322">
        <v>45</v>
      </c>
      <c r="L2322" t="str">
        <f t="shared" si="78"/>
        <v>La VegaCaucaSeñal Colombia45</v>
      </c>
      <c r="M2322" t="str">
        <f t="shared" si="79"/>
        <v>La VegaCaucaSeñal Colombia</v>
      </c>
      <c r="N2322" t="s">
        <v>3865</v>
      </c>
    </row>
    <row r="2323" spans="1:14" x14ac:dyDescent="0.25">
      <c r="A2323">
        <v>19397</v>
      </c>
      <c r="B2323" t="s">
        <v>545</v>
      </c>
      <c r="C2323" t="s">
        <v>735</v>
      </c>
      <c r="F2323" t="s">
        <v>8339</v>
      </c>
      <c r="G2323" t="s">
        <v>627</v>
      </c>
      <c r="H2323" t="str">
        <f>INDEX(referencias!$Q$1:$Q$34,MATCH('Registro de Frecuencias TV'!G2323,referencias!$R$1:$R$34,0),1)</f>
        <v>Telepacífico</v>
      </c>
      <c r="J2323" t="s">
        <v>8338</v>
      </c>
      <c r="K2323">
        <v>8</v>
      </c>
      <c r="L2323" t="str">
        <f t="shared" si="78"/>
        <v>La VegaCaucaTelepacífico8</v>
      </c>
      <c r="M2323" t="str">
        <f t="shared" si="79"/>
        <v>La VegaCaucaTelepacífico</v>
      </c>
      <c r="N2323" t="s">
        <v>3866</v>
      </c>
    </row>
    <row r="2324" spans="1:14" x14ac:dyDescent="0.25">
      <c r="A2324">
        <v>19397</v>
      </c>
      <c r="B2324" t="s">
        <v>545</v>
      </c>
      <c r="C2324" t="s">
        <v>735</v>
      </c>
      <c r="E2324">
        <v>2</v>
      </c>
      <c r="F2324" t="s">
        <v>8341</v>
      </c>
      <c r="G2324" t="s">
        <v>750</v>
      </c>
      <c r="H2324" t="str">
        <f>INDEX(referencias!$Q$1:$Q$34,MATCH('Registro de Frecuencias TV'!G2324,referencias!$R$1:$R$34,0),1)</f>
        <v>RCN TV S.A.</v>
      </c>
      <c r="I2324" t="s">
        <v>545</v>
      </c>
      <c r="J2324" t="s">
        <v>8338</v>
      </c>
      <c r="K2324">
        <v>2</v>
      </c>
      <c r="L2324" t="str">
        <f t="shared" si="78"/>
        <v>La VegaCaucaRCN TV S.A.2</v>
      </c>
      <c r="M2324" t="str">
        <f t="shared" si="79"/>
        <v>La VegaCaucaRCN TV S.A.</v>
      </c>
      <c r="N2324" t="s">
        <v>3867</v>
      </c>
    </row>
    <row r="2325" spans="1:14" x14ac:dyDescent="0.25">
      <c r="A2325">
        <v>19397</v>
      </c>
      <c r="B2325" t="s">
        <v>545</v>
      </c>
      <c r="C2325" t="s">
        <v>735</v>
      </c>
      <c r="E2325">
        <v>12</v>
      </c>
      <c r="F2325" t="s">
        <v>8341</v>
      </c>
      <c r="G2325" t="s">
        <v>723</v>
      </c>
      <c r="H2325" t="str">
        <f>INDEX(referencias!$Q$1:$Q$34,MATCH('Registro de Frecuencias TV'!G2325,referencias!$R$1:$R$34,0),1)</f>
        <v>Caracol TV S.A.</v>
      </c>
      <c r="I2325" t="s">
        <v>545</v>
      </c>
      <c r="J2325" t="s">
        <v>8338</v>
      </c>
      <c r="K2325">
        <v>12</v>
      </c>
      <c r="L2325" t="str">
        <f t="shared" si="78"/>
        <v>La VegaCaucaCaracol TV S.A.12</v>
      </c>
      <c r="M2325" t="str">
        <f t="shared" si="79"/>
        <v>La VegaCaucaCaracol TV S.A.</v>
      </c>
      <c r="N2325" t="s">
        <v>3868</v>
      </c>
    </row>
    <row r="2326" spans="1:14" x14ac:dyDescent="0.25">
      <c r="A2326">
        <v>19418</v>
      </c>
      <c r="B2326" t="s">
        <v>1699</v>
      </c>
      <c r="C2326" t="s">
        <v>735</v>
      </c>
      <c r="E2326">
        <v>10</v>
      </c>
      <c r="F2326" t="s">
        <v>8337</v>
      </c>
      <c r="G2326" t="s">
        <v>420</v>
      </c>
      <c r="H2326" t="str">
        <f>INDEX(referencias!$Q$1:$Q$34,MATCH('Registro de Frecuencias TV'!G2326,referencias!$R$1:$R$34,0),1)</f>
        <v>Canal Uno</v>
      </c>
      <c r="I2326" t="s">
        <v>323</v>
      </c>
      <c r="J2326" t="s">
        <v>8338</v>
      </c>
      <c r="K2326">
        <v>10</v>
      </c>
      <c r="L2326" t="str">
        <f t="shared" si="78"/>
        <v>LópezCaucaCanal Uno10</v>
      </c>
      <c r="M2326" t="str">
        <f t="shared" si="79"/>
        <v>LópezCaucaCanal Uno</v>
      </c>
      <c r="N2326" t="s">
        <v>3869</v>
      </c>
    </row>
    <row r="2327" spans="1:14" x14ac:dyDescent="0.25">
      <c r="A2327">
        <v>19418</v>
      </c>
      <c r="B2327" t="s">
        <v>1699</v>
      </c>
      <c r="C2327" t="s">
        <v>735</v>
      </c>
      <c r="E2327">
        <v>4</v>
      </c>
      <c r="F2327" t="s">
        <v>8337</v>
      </c>
      <c r="G2327" t="s">
        <v>703</v>
      </c>
      <c r="H2327" t="str">
        <f>INDEX(referencias!$Q$1:$Q$34,MATCH('Registro de Frecuencias TV'!G2327,referencias!$R$1:$R$34,0),1)</f>
        <v>C.Institucional</v>
      </c>
      <c r="I2327" t="s">
        <v>323</v>
      </c>
      <c r="J2327" t="s">
        <v>8338</v>
      </c>
      <c r="K2327">
        <v>4</v>
      </c>
      <c r="L2327" t="str">
        <f t="shared" si="78"/>
        <v>LópezCaucaC.Institucional4</v>
      </c>
      <c r="M2327" t="str">
        <f t="shared" si="79"/>
        <v>LópezCaucaC.Institucional</v>
      </c>
      <c r="N2327" t="s">
        <v>3870</v>
      </c>
    </row>
    <row r="2328" spans="1:14" x14ac:dyDescent="0.25">
      <c r="A2328">
        <v>19418</v>
      </c>
      <c r="B2328" t="s">
        <v>1699</v>
      </c>
      <c r="C2328" t="s">
        <v>735</v>
      </c>
      <c r="E2328">
        <v>5</v>
      </c>
      <c r="F2328" t="s">
        <v>8337</v>
      </c>
      <c r="G2328" t="s">
        <v>188</v>
      </c>
      <c r="H2328" t="str">
        <f>INDEX(referencias!$Q$1:$Q$34,MATCH('Registro de Frecuencias TV'!G2328,referencias!$R$1:$R$34,0),1)</f>
        <v>Señal Colombia</v>
      </c>
      <c r="I2328" t="s">
        <v>323</v>
      </c>
      <c r="J2328" t="s">
        <v>8338</v>
      </c>
      <c r="K2328">
        <v>5</v>
      </c>
      <c r="L2328" t="str">
        <f t="shared" si="78"/>
        <v>LópezCaucaSeñal Colombia5</v>
      </c>
      <c r="M2328" t="str">
        <f t="shared" si="79"/>
        <v>LópezCaucaSeñal Colombia</v>
      </c>
      <c r="N2328" t="s">
        <v>3871</v>
      </c>
    </row>
    <row r="2329" spans="1:14" x14ac:dyDescent="0.25">
      <c r="A2329">
        <v>19418</v>
      </c>
      <c r="B2329" t="s">
        <v>1699</v>
      </c>
      <c r="C2329" t="s">
        <v>735</v>
      </c>
      <c r="E2329">
        <v>8</v>
      </c>
      <c r="F2329" t="s">
        <v>8339</v>
      </c>
      <c r="G2329" t="s">
        <v>627</v>
      </c>
      <c r="H2329" t="str">
        <f>INDEX(referencias!$Q$1:$Q$34,MATCH('Registro de Frecuencias TV'!G2329,referencias!$R$1:$R$34,0),1)</f>
        <v>Telepacífico</v>
      </c>
      <c r="I2329" t="s">
        <v>8463</v>
      </c>
      <c r="J2329" t="s">
        <v>8338</v>
      </c>
      <c r="K2329">
        <v>8</v>
      </c>
      <c r="L2329" t="str">
        <f t="shared" si="78"/>
        <v>LópezCaucaTelepacífico8</v>
      </c>
      <c r="M2329" t="str">
        <f t="shared" si="79"/>
        <v>LópezCaucaTelepacífico</v>
      </c>
      <c r="N2329" t="s">
        <v>3872</v>
      </c>
    </row>
    <row r="2330" spans="1:14" x14ac:dyDescent="0.25">
      <c r="A2330">
        <v>19418</v>
      </c>
      <c r="B2330" t="s">
        <v>1699</v>
      </c>
      <c r="C2330" t="s">
        <v>735</v>
      </c>
      <c r="E2330">
        <v>2</v>
      </c>
      <c r="F2330" t="s">
        <v>8341</v>
      </c>
      <c r="G2330" t="s">
        <v>750</v>
      </c>
      <c r="H2330" t="str">
        <f>INDEX(referencias!$Q$1:$Q$34,MATCH('Registro de Frecuencias TV'!G2330,referencias!$R$1:$R$34,0),1)</f>
        <v>RCN TV S.A.</v>
      </c>
      <c r="I2330" t="s">
        <v>8467</v>
      </c>
      <c r="J2330" t="s">
        <v>8338</v>
      </c>
      <c r="K2330">
        <v>2</v>
      </c>
      <c r="L2330" t="str">
        <f t="shared" si="78"/>
        <v>LópezCaucaRCN TV S.A.2</v>
      </c>
      <c r="M2330" t="str">
        <f t="shared" si="79"/>
        <v>LópezCaucaRCN TV S.A.</v>
      </c>
      <c r="N2330" t="s">
        <v>3873</v>
      </c>
    </row>
    <row r="2331" spans="1:14" x14ac:dyDescent="0.25">
      <c r="A2331">
        <v>19418</v>
      </c>
      <c r="B2331" t="s">
        <v>1699</v>
      </c>
      <c r="C2331" t="s">
        <v>735</v>
      </c>
      <c r="E2331">
        <v>12</v>
      </c>
      <c r="F2331" t="s">
        <v>8341</v>
      </c>
      <c r="G2331" t="s">
        <v>723</v>
      </c>
      <c r="H2331" t="str">
        <f>INDEX(referencias!$Q$1:$Q$34,MATCH('Registro de Frecuencias TV'!G2331,referencias!$R$1:$R$34,0),1)</f>
        <v>Caracol TV S.A.</v>
      </c>
      <c r="I2331" t="s">
        <v>8467</v>
      </c>
      <c r="J2331" t="s">
        <v>8338</v>
      </c>
      <c r="K2331">
        <v>12</v>
      </c>
      <c r="L2331" t="str">
        <f t="shared" si="78"/>
        <v>LópezCaucaCaracol TV S.A.12</v>
      </c>
      <c r="M2331" t="str">
        <f t="shared" si="79"/>
        <v>LópezCaucaCaracol TV S.A.</v>
      </c>
      <c r="N2331" t="s">
        <v>3874</v>
      </c>
    </row>
    <row r="2332" spans="1:14" x14ac:dyDescent="0.25">
      <c r="A2332">
        <v>19450</v>
      </c>
      <c r="B2332" t="s">
        <v>1787</v>
      </c>
      <c r="C2332" t="s">
        <v>735</v>
      </c>
      <c r="E2332">
        <v>10</v>
      </c>
      <c r="F2332" t="s">
        <v>8337</v>
      </c>
      <c r="G2332" t="s">
        <v>420</v>
      </c>
      <c r="H2332" t="str">
        <f>INDEX(referencias!$Q$1:$Q$34,MATCH('Registro de Frecuencias TV'!G2332,referencias!$R$1:$R$34,0),1)</f>
        <v>Canal Uno</v>
      </c>
      <c r="I2332" t="s">
        <v>323</v>
      </c>
      <c r="J2332" t="s">
        <v>8338</v>
      </c>
      <c r="K2332">
        <v>10</v>
      </c>
      <c r="L2332" t="str">
        <f t="shared" si="78"/>
        <v>MercaderesCaucaCanal Uno10</v>
      </c>
      <c r="M2332" t="str">
        <f t="shared" si="79"/>
        <v>MercaderesCaucaCanal Uno</v>
      </c>
      <c r="N2332" t="s">
        <v>3875</v>
      </c>
    </row>
    <row r="2333" spans="1:14" x14ac:dyDescent="0.25">
      <c r="A2333">
        <v>19450</v>
      </c>
      <c r="B2333" t="s">
        <v>1787</v>
      </c>
      <c r="C2333" t="s">
        <v>735</v>
      </c>
      <c r="E2333">
        <v>4</v>
      </c>
      <c r="F2333" t="s">
        <v>8337</v>
      </c>
      <c r="G2333" t="s">
        <v>703</v>
      </c>
      <c r="H2333" t="str">
        <f>INDEX(referencias!$Q$1:$Q$34,MATCH('Registro de Frecuencias TV'!G2333,referencias!$R$1:$R$34,0),1)</f>
        <v>C.Institucional</v>
      </c>
      <c r="I2333" t="s">
        <v>323</v>
      </c>
      <c r="J2333" t="s">
        <v>8338</v>
      </c>
      <c r="K2333">
        <v>4</v>
      </c>
      <c r="L2333" t="str">
        <f t="shared" si="78"/>
        <v>MercaderesCaucaC.Institucional4</v>
      </c>
      <c r="M2333" t="str">
        <f t="shared" si="79"/>
        <v>MercaderesCaucaC.Institucional</v>
      </c>
      <c r="N2333" t="s">
        <v>3876</v>
      </c>
    </row>
    <row r="2334" spans="1:14" x14ac:dyDescent="0.25">
      <c r="A2334">
        <v>19450</v>
      </c>
      <c r="B2334" t="s">
        <v>1787</v>
      </c>
      <c r="C2334" t="s">
        <v>735</v>
      </c>
      <c r="E2334">
        <v>5</v>
      </c>
      <c r="F2334" t="s">
        <v>8337</v>
      </c>
      <c r="G2334" t="s">
        <v>188</v>
      </c>
      <c r="H2334" t="str">
        <f>INDEX(referencias!$Q$1:$Q$34,MATCH('Registro de Frecuencias TV'!G2334,referencias!$R$1:$R$34,0),1)</f>
        <v>Señal Colombia</v>
      </c>
      <c r="I2334" t="s">
        <v>323</v>
      </c>
      <c r="J2334" t="s">
        <v>8338</v>
      </c>
      <c r="K2334">
        <v>5</v>
      </c>
      <c r="L2334" t="str">
        <f t="shared" si="78"/>
        <v>MercaderesCaucaSeñal Colombia5</v>
      </c>
      <c r="M2334" t="str">
        <f t="shared" si="79"/>
        <v>MercaderesCaucaSeñal Colombia</v>
      </c>
      <c r="N2334" t="s">
        <v>3877</v>
      </c>
    </row>
    <row r="2335" spans="1:14" x14ac:dyDescent="0.25">
      <c r="A2335">
        <v>19450</v>
      </c>
      <c r="B2335" t="s">
        <v>1787</v>
      </c>
      <c r="C2335" t="s">
        <v>735</v>
      </c>
      <c r="E2335">
        <v>8</v>
      </c>
      <c r="F2335" t="s">
        <v>8339</v>
      </c>
      <c r="G2335" t="s">
        <v>627</v>
      </c>
      <c r="H2335" t="str">
        <f>INDEX(referencias!$Q$1:$Q$34,MATCH('Registro de Frecuencias TV'!G2335,referencias!$R$1:$R$34,0),1)</f>
        <v>Telepacífico</v>
      </c>
      <c r="I2335" t="s">
        <v>8463</v>
      </c>
      <c r="J2335" t="s">
        <v>8338</v>
      </c>
      <c r="K2335">
        <v>8</v>
      </c>
      <c r="L2335" t="str">
        <f t="shared" si="78"/>
        <v>MercaderesCaucaTelepacífico8</v>
      </c>
      <c r="M2335" t="str">
        <f t="shared" si="79"/>
        <v>MercaderesCaucaTelepacífico</v>
      </c>
      <c r="N2335" t="s">
        <v>3878</v>
      </c>
    </row>
    <row r="2336" spans="1:14" x14ac:dyDescent="0.25">
      <c r="A2336">
        <v>19450</v>
      </c>
      <c r="B2336" t="s">
        <v>1787</v>
      </c>
      <c r="C2336" t="s">
        <v>735</v>
      </c>
      <c r="E2336">
        <v>2</v>
      </c>
      <c r="F2336" t="s">
        <v>8341</v>
      </c>
      <c r="G2336" t="s">
        <v>750</v>
      </c>
      <c r="H2336" t="str">
        <f>INDEX(referencias!$Q$1:$Q$34,MATCH('Registro de Frecuencias TV'!G2336,referencias!$R$1:$R$34,0),1)</f>
        <v>RCN TV S.A.</v>
      </c>
      <c r="I2336" t="s">
        <v>323</v>
      </c>
      <c r="J2336" t="s">
        <v>8338</v>
      </c>
      <c r="K2336">
        <v>2</v>
      </c>
      <c r="L2336" t="str">
        <f t="shared" si="78"/>
        <v>MercaderesCaucaRCN TV S.A.2</v>
      </c>
      <c r="M2336" t="str">
        <f t="shared" si="79"/>
        <v>MercaderesCaucaRCN TV S.A.</v>
      </c>
      <c r="N2336" t="s">
        <v>3879</v>
      </c>
    </row>
    <row r="2337" spans="1:14" x14ac:dyDescent="0.25">
      <c r="A2337">
        <v>19450</v>
      </c>
      <c r="B2337" t="s">
        <v>1787</v>
      </c>
      <c r="C2337" t="s">
        <v>735</v>
      </c>
      <c r="E2337">
        <v>12</v>
      </c>
      <c r="F2337" t="s">
        <v>8341</v>
      </c>
      <c r="G2337" t="s">
        <v>723</v>
      </c>
      <c r="H2337" t="str">
        <f>INDEX(referencias!$Q$1:$Q$34,MATCH('Registro de Frecuencias TV'!G2337,referencias!$R$1:$R$34,0),1)</f>
        <v>Caracol TV S.A.</v>
      </c>
      <c r="I2337" t="s">
        <v>323</v>
      </c>
      <c r="J2337" t="s">
        <v>8338</v>
      </c>
      <c r="K2337">
        <v>12</v>
      </c>
      <c r="L2337" t="str">
        <f t="shared" si="78"/>
        <v>MercaderesCaucaCaracol TV S.A.12</v>
      </c>
      <c r="M2337" t="str">
        <f t="shared" si="79"/>
        <v>MercaderesCaucaCaracol TV S.A.</v>
      </c>
      <c r="N2337" t="s">
        <v>3880</v>
      </c>
    </row>
    <row r="2338" spans="1:14" x14ac:dyDescent="0.25">
      <c r="A2338">
        <v>19455</v>
      </c>
      <c r="B2338" t="s">
        <v>1795</v>
      </c>
      <c r="C2338" t="s">
        <v>735</v>
      </c>
      <c r="E2338">
        <v>7</v>
      </c>
      <c r="F2338" t="s">
        <v>8337</v>
      </c>
      <c r="G2338" t="s">
        <v>420</v>
      </c>
      <c r="H2338" t="str">
        <f>INDEX(referencias!$Q$1:$Q$34,MATCH('Registro de Frecuencias TV'!G2338,referencias!$R$1:$R$34,0),1)</f>
        <v>Canal Uno</v>
      </c>
      <c r="I2338" t="s">
        <v>292</v>
      </c>
      <c r="J2338" t="s">
        <v>8338</v>
      </c>
      <c r="K2338">
        <v>7</v>
      </c>
      <c r="L2338" t="str">
        <f t="shared" si="78"/>
        <v>MirandaCaucaCanal Uno7</v>
      </c>
      <c r="M2338" t="str">
        <f t="shared" si="79"/>
        <v>MirandaCaucaCanal Uno</v>
      </c>
      <c r="N2338" t="s">
        <v>3881</v>
      </c>
    </row>
    <row r="2339" spans="1:14" x14ac:dyDescent="0.25">
      <c r="A2339">
        <v>19455</v>
      </c>
      <c r="B2339" t="s">
        <v>1795</v>
      </c>
      <c r="C2339" t="s">
        <v>735</v>
      </c>
      <c r="E2339">
        <v>13</v>
      </c>
      <c r="F2339" t="s">
        <v>8337</v>
      </c>
      <c r="G2339" t="s">
        <v>703</v>
      </c>
      <c r="H2339" t="str">
        <f>INDEX(referencias!$Q$1:$Q$34,MATCH('Registro de Frecuencias TV'!G2339,referencias!$R$1:$R$34,0),1)</f>
        <v>C.Institucional</v>
      </c>
      <c r="I2339" t="s">
        <v>292</v>
      </c>
      <c r="J2339" t="s">
        <v>8338</v>
      </c>
      <c r="K2339">
        <v>13</v>
      </c>
      <c r="L2339" t="str">
        <f t="shared" si="78"/>
        <v>MirandaCaucaC.Institucional13</v>
      </c>
      <c r="M2339" t="str">
        <f t="shared" si="79"/>
        <v>MirandaCaucaC.Institucional</v>
      </c>
      <c r="N2339" t="s">
        <v>3882</v>
      </c>
    </row>
    <row r="2340" spans="1:14" x14ac:dyDescent="0.25">
      <c r="A2340">
        <v>19455</v>
      </c>
      <c r="B2340" t="s">
        <v>1795</v>
      </c>
      <c r="C2340" t="s">
        <v>735</v>
      </c>
      <c r="E2340">
        <v>9</v>
      </c>
      <c r="F2340" t="s">
        <v>8337</v>
      </c>
      <c r="G2340" t="s">
        <v>188</v>
      </c>
      <c r="H2340" t="str">
        <f>INDEX(referencias!$Q$1:$Q$34,MATCH('Registro de Frecuencias TV'!G2340,referencias!$R$1:$R$34,0),1)</f>
        <v>Señal Colombia</v>
      </c>
      <c r="I2340" t="s">
        <v>292</v>
      </c>
      <c r="J2340" t="s">
        <v>8338</v>
      </c>
      <c r="K2340">
        <v>9</v>
      </c>
      <c r="L2340" t="str">
        <f t="shared" si="78"/>
        <v>MirandaCaucaSeñal Colombia9</v>
      </c>
      <c r="M2340" t="str">
        <f t="shared" si="79"/>
        <v>MirandaCaucaSeñal Colombia</v>
      </c>
      <c r="N2340" t="s">
        <v>3883</v>
      </c>
    </row>
    <row r="2341" spans="1:14" x14ac:dyDescent="0.25">
      <c r="A2341">
        <v>19455</v>
      </c>
      <c r="B2341" t="s">
        <v>1795</v>
      </c>
      <c r="C2341" t="s">
        <v>735</v>
      </c>
      <c r="E2341">
        <v>11</v>
      </c>
      <c r="F2341" t="s">
        <v>8339</v>
      </c>
      <c r="G2341" t="s">
        <v>627</v>
      </c>
      <c r="H2341" t="str">
        <f>INDEX(referencias!$Q$1:$Q$34,MATCH('Registro de Frecuencias TV'!G2341,referencias!$R$1:$R$34,0),1)</f>
        <v>Telepacífico</v>
      </c>
      <c r="I2341" t="s">
        <v>8465</v>
      </c>
      <c r="J2341" t="s">
        <v>8338</v>
      </c>
      <c r="K2341">
        <v>11</v>
      </c>
      <c r="L2341" t="str">
        <f t="shared" si="78"/>
        <v>MirandaCaucaTelepacífico11</v>
      </c>
      <c r="M2341" t="str">
        <f t="shared" si="79"/>
        <v>MirandaCaucaTelepacífico</v>
      </c>
      <c r="N2341" t="s">
        <v>3884</v>
      </c>
    </row>
    <row r="2342" spans="1:14" x14ac:dyDescent="0.25">
      <c r="A2342">
        <v>19455</v>
      </c>
      <c r="B2342" t="s">
        <v>1795</v>
      </c>
      <c r="C2342" t="s">
        <v>735</v>
      </c>
      <c r="E2342">
        <v>5</v>
      </c>
      <c r="F2342" t="s">
        <v>8341</v>
      </c>
      <c r="G2342" t="s">
        <v>750</v>
      </c>
      <c r="H2342" t="str">
        <f>INDEX(referencias!$Q$1:$Q$34,MATCH('Registro de Frecuencias TV'!G2342,referencias!$R$1:$R$34,0),1)</f>
        <v>RCN TV S.A.</v>
      </c>
      <c r="I2342" t="s">
        <v>8464</v>
      </c>
      <c r="J2342" t="s">
        <v>8338</v>
      </c>
      <c r="K2342">
        <v>5</v>
      </c>
      <c r="L2342" t="str">
        <f t="shared" si="78"/>
        <v>MirandaCaucaRCN TV S.A.5</v>
      </c>
      <c r="M2342" t="str">
        <f t="shared" si="79"/>
        <v>MirandaCaucaRCN TV S.A.</v>
      </c>
      <c r="N2342" t="s">
        <v>3885</v>
      </c>
    </row>
    <row r="2343" spans="1:14" x14ac:dyDescent="0.25">
      <c r="A2343">
        <v>19455</v>
      </c>
      <c r="B2343" t="s">
        <v>1795</v>
      </c>
      <c r="C2343" t="s">
        <v>735</v>
      </c>
      <c r="E2343">
        <v>3</v>
      </c>
      <c r="F2343" t="s">
        <v>8341</v>
      </c>
      <c r="G2343" t="s">
        <v>723</v>
      </c>
      <c r="H2343" t="str">
        <f>INDEX(referencias!$Q$1:$Q$34,MATCH('Registro de Frecuencias TV'!G2343,referencias!$R$1:$R$34,0),1)</f>
        <v>Caracol TV S.A.</v>
      </c>
      <c r="I2343" t="s">
        <v>8464</v>
      </c>
      <c r="J2343" t="s">
        <v>8338</v>
      </c>
      <c r="K2343">
        <v>3</v>
      </c>
      <c r="L2343" t="str">
        <f t="shared" si="78"/>
        <v>MirandaCaucaCaracol TV S.A.3</v>
      </c>
      <c r="M2343" t="str">
        <f t="shared" si="79"/>
        <v>MirandaCaucaCaracol TV S.A.</v>
      </c>
      <c r="N2343" t="s">
        <v>3886</v>
      </c>
    </row>
    <row r="2344" spans="1:14" x14ac:dyDescent="0.25">
      <c r="A2344">
        <v>19473</v>
      </c>
      <c r="B2344" t="s">
        <v>1828</v>
      </c>
      <c r="C2344" t="s">
        <v>735</v>
      </c>
      <c r="E2344">
        <v>10</v>
      </c>
      <c r="F2344" t="s">
        <v>8337</v>
      </c>
      <c r="G2344" t="s">
        <v>420</v>
      </c>
      <c r="H2344" t="str">
        <f>INDEX(referencias!$Q$1:$Q$34,MATCH('Registro de Frecuencias TV'!G2344,referencias!$R$1:$R$34,0),1)</f>
        <v>Canal Uno</v>
      </c>
      <c r="I2344" t="s">
        <v>323</v>
      </c>
      <c r="J2344" t="s">
        <v>8338</v>
      </c>
      <c r="K2344">
        <v>10</v>
      </c>
      <c r="L2344" t="str">
        <f t="shared" si="78"/>
        <v>MoralesCaucaCanal Uno10</v>
      </c>
      <c r="M2344" t="str">
        <f t="shared" si="79"/>
        <v>MoralesCaucaCanal Uno</v>
      </c>
      <c r="N2344" t="s">
        <v>3887</v>
      </c>
    </row>
    <row r="2345" spans="1:14" x14ac:dyDescent="0.25">
      <c r="A2345">
        <v>19473</v>
      </c>
      <c r="B2345" t="s">
        <v>1828</v>
      </c>
      <c r="C2345" t="s">
        <v>735</v>
      </c>
      <c r="E2345">
        <v>4</v>
      </c>
      <c r="F2345" t="s">
        <v>8337</v>
      </c>
      <c r="G2345" t="s">
        <v>703</v>
      </c>
      <c r="H2345" t="str">
        <f>INDEX(referencias!$Q$1:$Q$34,MATCH('Registro de Frecuencias TV'!G2345,referencias!$R$1:$R$34,0),1)</f>
        <v>C.Institucional</v>
      </c>
      <c r="I2345" t="s">
        <v>323</v>
      </c>
      <c r="J2345" t="s">
        <v>8338</v>
      </c>
      <c r="K2345">
        <v>4</v>
      </c>
      <c r="L2345" t="str">
        <f t="shared" si="78"/>
        <v>MoralesCaucaC.Institucional4</v>
      </c>
      <c r="M2345" t="str">
        <f t="shared" si="79"/>
        <v>MoralesCaucaC.Institucional</v>
      </c>
      <c r="N2345" t="s">
        <v>3888</v>
      </c>
    </row>
    <row r="2346" spans="1:14" x14ac:dyDescent="0.25">
      <c r="A2346">
        <v>19473</v>
      </c>
      <c r="B2346" t="s">
        <v>1828</v>
      </c>
      <c r="C2346" t="s">
        <v>735</v>
      </c>
      <c r="E2346">
        <v>5</v>
      </c>
      <c r="F2346" t="s">
        <v>8337</v>
      </c>
      <c r="G2346" t="s">
        <v>188</v>
      </c>
      <c r="H2346" t="str">
        <f>INDEX(referencias!$Q$1:$Q$34,MATCH('Registro de Frecuencias TV'!G2346,referencias!$R$1:$R$34,0),1)</f>
        <v>Señal Colombia</v>
      </c>
      <c r="I2346" t="s">
        <v>323</v>
      </c>
      <c r="J2346" t="s">
        <v>8338</v>
      </c>
      <c r="K2346">
        <v>5</v>
      </c>
      <c r="L2346" t="str">
        <f t="shared" si="78"/>
        <v>MoralesCaucaSeñal Colombia5</v>
      </c>
      <c r="M2346" t="str">
        <f t="shared" si="79"/>
        <v>MoralesCaucaSeñal Colombia</v>
      </c>
      <c r="N2346" t="s">
        <v>3889</v>
      </c>
    </row>
    <row r="2347" spans="1:14" x14ac:dyDescent="0.25">
      <c r="A2347">
        <v>19473</v>
      </c>
      <c r="B2347" t="s">
        <v>1828</v>
      </c>
      <c r="C2347" t="s">
        <v>735</v>
      </c>
      <c r="E2347">
        <v>8</v>
      </c>
      <c r="F2347" t="s">
        <v>8339</v>
      </c>
      <c r="G2347" t="s">
        <v>627</v>
      </c>
      <c r="H2347" t="str">
        <f>INDEX(referencias!$Q$1:$Q$34,MATCH('Registro de Frecuencias TV'!G2347,referencias!$R$1:$R$34,0),1)</f>
        <v>Telepacífico</v>
      </c>
      <c r="I2347" t="s">
        <v>8463</v>
      </c>
      <c r="J2347" t="s">
        <v>8338</v>
      </c>
      <c r="K2347">
        <v>8</v>
      </c>
      <c r="L2347" t="str">
        <f t="shared" si="78"/>
        <v>MoralesCaucaTelepacífico8</v>
      </c>
      <c r="M2347" t="str">
        <f t="shared" si="79"/>
        <v>MoralesCaucaTelepacífico</v>
      </c>
      <c r="N2347" t="s">
        <v>3890</v>
      </c>
    </row>
    <row r="2348" spans="1:14" x14ac:dyDescent="0.25">
      <c r="A2348">
        <v>19473</v>
      </c>
      <c r="B2348" t="s">
        <v>1828</v>
      </c>
      <c r="C2348" t="s">
        <v>735</v>
      </c>
      <c r="E2348">
        <v>2</v>
      </c>
      <c r="F2348" t="s">
        <v>8341</v>
      </c>
      <c r="G2348" t="s">
        <v>750</v>
      </c>
      <c r="H2348" t="str">
        <f>INDEX(referencias!$Q$1:$Q$34,MATCH('Registro de Frecuencias TV'!G2348,referencias!$R$1:$R$34,0),1)</f>
        <v>RCN TV S.A.</v>
      </c>
      <c r="I2348" t="s">
        <v>323</v>
      </c>
      <c r="J2348" t="s">
        <v>8338</v>
      </c>
      <c r="K2348">
        <v>2</v>
      </c>
      <c r="L2348" t="str">
        <f t="shared" si="78"/>
        <v>MoralesCaucaRCN TV S.A.2</v>
      </c>
      <c r="M2348" t="str">
        <f t="shared" si="79"/>
        <v>MoralesCaucaRCN TV S.A.</v>
      </c>
      <c r="N2348" t="s">
        <v>3891</v>
      </c>
    </row>
    <row r="2349" spans="1:14" x14ac:dyDescent="0.25">
      <c r="A2349">
        <v>19473</v>
      </c>
      <c r="B2349" t="s">
        <v>1828</v>
      </c>
      <c r="C2349" t="s">
        <v>735</v>
      </c>
      <c r="E2349">
        <v>12</v>
      </c>
      <c r="F2349" t="s">
        <v>8341</v>
      </c>
      <c r="G2349" t="s">
        <v>723</v>
      </c>
      <c r="H2349" t="str">
        <f>INDEX(referencias!$Q$1:$Q$34,MATCH('Registro de Frecuencias TV'!G2349,referencias!$R$1:$R$34,0),1)</f>
        <v>Caracol TV S.A.</v>
      </c>
      <c r="I2349" t="s">
        <v>323</v>
      </c>
      <c r="J2349" t="s">
        <v>8338</v>
      </c>
      <c r="K2349">
        <v>12</v>
      </c>
      <c r="L2349" t="str">
        <f t="shared" si="78"/>
        <v>MoralesCaucaCaracol TV S.A.12</v>
      </c>
      <c r="M2349" t="str">
        <f t="shared" si="79"/>
        <v>MoralesCaucaCaracol TV S.A.</v>
      </c>
      <c r="N2349" t="s">
        <v>3892</v>
      </c>
    </row>
    <row r="2350" spans="1:14" x14ac:dyDescent="0.25">
      <c r="A2350">
        <v>19513</v>
      </c>
      <c r="B2350" t="s">
        <v>1918</v>
      </c>
      <c r="C2350" t="s">
        <v>735</v>
      </c>
      <c r="E2350">
        <v>7</v>
      </c>
      <c r="F2350" t="s">
        <v>8337</v>
      </c>
      <c r="G2350" t="s">
        <v>420</v>
      </c>
      <c r="H2350" t="str">
        <f>INDEX(referencias!$Q$1:$Q$34,MATCH('Registro de Frecuencias TV'!G2350,referencias!$R$1:$R$34,0),1)</f>
        <v>Canal Uno</v>
      </c>
      <c r="I2350" t="s">
        <v>292</v>
      </c>
      <c r="J2350" t="s">
        <v>8338</v>
      </c>
      <c r="K2350">
        <v>7</v>
      </c>
      <c r="L2350" t="str">
        <f t="shared" si="78"/>
        <v>PadillaCaucaCanal Uno7</v>
      </c>
      <c r="M2350" t="str">
        <f t="shared" si="79"/>
        <v>PadillaCaucaCanal Uno</v>
      </c>
      <c r="N2350" t="s">
        <v>3893</v>
      </c>
    </row>
    <row r="2351" spans="1:14" x14ac:dyDescent="0.25">
      <c r="A2351">
        <v>19513</v>
      </c>
      <c r="B2351" t="s">
        <v>1918</v>
      </c>
      <c r="C2351" t="s">
        <v>735</v>
      </c>
      <c r="E2351">
        <v>13</v>
      </c>
      <c r="F2351" t="s">
        <v>8337</v>
      </c>
      <c r="G2351" t="s">
        <v>703</v>
      </c>
      <c r="H2351" t="str">
        <f>INDEX(referencias!$Q$1:$Q$34,MATCH('Registro de Frecuencias TV'!G2351,referencias!$R$1:$R$34,0),1)</f>
        <v>C.Institucional</v>
      </c>
      <c r="I2351" t="s">
        <v>292</v>
      </c>
      <c r="J2351" t="s">
        <v>8338</v>
      </c>
      <c r="K2351">
        <v>13</v>
      </c>
      <c r="L2351" t="str">
        <f t="shared" si="78"/>
        <v>PadillaCaucaC.Institucional13</v>
      </c>
      <c r="M2351" t="str">
        <f t="shared" si="79"/>
        <v>PadillaCaucaC.Institucional</v>
      </c>
      <c r="N2351" t="s">
        <v>3894</v>
      </c>
    </row>
    <row r="2352" spans="1:14" x14ac:dyDescent="0.25">
      <c r="A2352">
        <v>19513</v>
      </c>
      <c r="B2352" t="s">
        <v>1918</v>
      </c>
      <c r="C2352" t="s">
        <v>735</v>
      </c>
      <c r="E2352">
        <v>9</v>
      </c>
      <c r="F2352" t="s">
        <v>8337</v>
      </c>
      <c r="G2352" t="s">
        <v>188</v>
      </c>
      <c r="H2352" t="str">
        <f>INDEX(referencias!$Q$1:$Q$34,MATCH('Registro de Frecuencias TV'!G2352,referencias!$R$1:$R$34,0),1)</f>
        <v>Señal Colombia</v>
      </c>
      <c r="I2352" t="s">
        <v>292</v>
      </c>
      <c r="J2352" t="s">
        <v>8338</v>
      </c>
      <c r="K2352">
        <v>9</v>
      </c>
      <c r="L2352" t="str">
        <f t="shared" si="78"/>
        <v>PadillaCaucaSeñal Colombia9</v>
      </c>
      <c r="M2352" t="str">
        <f t="shared" si="79"/>
        <v>PadillaCaucaSeñal Colombia</v>
      </c>
      <c r="N2352" t="s">
        <v>3895</v>
      </c>
    </row>
    <row r="2353" spans="1:14" x14ac:dyDescent="0.25">
      <c r="A2353">
        <v>19513</v>
      </c>
      <c r="B2353" t="s">
        <v>1918</v>
      </c>
      <c r="C2353" t="s">
        <v>735</v>
      </c>
      <c r="E2353">
        <v>11</v>
      </c>
      <c r="F2353" t="s">
        <v>8339</v>
      </c>
      <c r="G2353" t="s">
        <v>627</v>
      </c>
      <c r="H2353" t="str">
        <f>INDEX(referencias!$Q$1:$Q$34,MATCH('Registro de Frecuencias TV'!G2353,referencias!$R$1:$R$34,0),1)</f>
        <v>Telepacífico</v>
      </c>
      <c r="I2353" t="s">
        <v>8465</v>
      </c>
      <c r="J2353" t="s">
        <v>8338</v>
      </c>
      <c r="K2353">
        <v>11</v>
      </c>
      <c r="L2353" t="str">
        <f t="shared" si="78"/>
        <v>PadillaCaucaTelepacífico11</v>
      </c>
      <c r="M2353" t="str">
        <f t="shared" si="79"/>
        <v>PadillaCaucaTelepacífico</v>
      </c>
      <c r="N2353" t="s">
        <v>3896</v>
      </c>
    </row>
    <row r="2354" spans="1:14" x14ac:dyDescent="0.25">
      <c r="A2354">
        <v>19513</v>
      </c>
      <c r="B2354" t="s">
        <v>1918</v>
      </c>
      <c r="C2354" t="s">
        <v>735</v>
      </c>
      <c r="E2354">
        <v>5</v>
      </c>
      <c r="F2354" t="s">
        <v>8341</v>
      </c>
      <c r="G2354" t="s">
        <v>750</v>
      </c>
      <c r="H2354" t="str">
        <f>INDEX(referencias!$Q$1:$Q$34,MATCH('Registro de Frecuencias TV'!G2354,referencias!$R$1:$R$34,0),1)</f>
        <v>RCN TV S.A.</v>
      </c>
      <c r="I2354" t="s">
        <v>8464</v>
      </c>
      <c r="J2354" t="s">
        <v>8338</v>
      </c>
      <c r="K2354">
        <v>5</v>
      </c>
      <c r="L2354" t="str">
        <f t="shared" si="78"/>
        <v>PadillaCaucaRCN TV S.A.5</v>
      </c>
      <c r="M2354" t="str">
        <f t="shared" si="79"/>
        <v>PadillaCaucaRCN TV S.A.</v>
      </c>
      <c r="N2354" t="s">
        <v>3897</v>
      </c>
    </row>
    <row r="2355" spans="1:14" x14ac:dyDescent="0.25">
      <c r="A2355">
        <v>19513</v>
      </c>
      <c r="B2355" t="s">
        <v>1918</v>
      </c>
      <c r="C2355" t="s">
        <v>735</v>
      </c>
      <c r="E2355">
        <v>3</v>
      </c>
      <c r="F2355" t="s">
        <v>8341</v>
      </c>
      <c r="G2355" t="s">
        <v>723</v>
      </c>
      <c r="H2355" t="str">
        <f>INDEX(referencias!$Q$1:$Q$34,MATCH('Registro de Frecuencias TV'!G2355,referencias!$R$1:$R$34,0),1)</f>
        <v>Caracol TV S.A.</v>
      </c>
      <c r="I2355" t="s">
        <v>8464</v>
      </c>
      <c r="J2355" t="s">
        <v>8338</v>
      </c>
      <c r="K2355">
        <v>3</v>
      </c>
      <c r="L2355" t="str">
        <f t="shared" si="78"/>
        <v>PadillaCaucaCaracol TV S.A.3</v>
      </c>
      <c r="M2355" t="str">
        <f t="shared" si="79"/>
        <v>PadillaCaucaCaracol TV S.A.</v>
      </c>
      <c r="N2355" t="s">
        <v>3898</v>
      </c>
    </row>
    <row r="2356" spans="1:14" x14ac:dyDescent="0.25">
      <c r="A2356">
        <v>19517</v>
      </c>
      <c r="B2356" t="s">
        <v>1920</v>
      </c>
      <c r="C2356" t="s">
        <v>735</v>
      </c>
      <c r="E2356">
        <v>7</v>
      </c>
      <c r="F2356" t="s">
        <v>8337</v>
      </c>
      <c r="G2356" t="s">
        <v>420</v>
      </c>
      <c r="H2356" t="str">
        <f>INDEX(referencias!$Q$1:$Q$34,MATCH('Registro de Frecuencias TV'!G2356,referencias!$R$1:$R$34,0),1)</f>
        <v>Canal Uno</v>
      </c>
      <c r="I2356" t="s">
        <v>331</v>
      </c>
      <c r="J2356" t="s">
        <v>8338</v>
      </c>
      <c r="K2356">
        <v>7</v>
      </c>
      <c r="L2356" t="str">
        <f t="shared" si="78"/>
        <v>PaezCaucaCanal Uno7</v>
      </c>
      <c r="M2356" t="str">
        <f t="shared" si="79"/>
        <v>PaezCaucaCanal Uno</v>
      </c>
      <c r="N2356" t="s">
        <v>3899</v>
      </c>
    </row>
    <row r="2357" spans="1:14" x14ac:dyDescent="0.25">
      <c r="A2357">
        <v>19517</v>
      </c>
      <c r="B2357" t="s">
        <v>1920</v>
      </c>
      <c r="C2357" t="s">
        <v>735</v>
      </c>
      <c r="E2357">
        <v>13</v>
      </c>
      <c r="F2357" t="s">
        <v>8337</v>
      </c>
      <c r="G2357" t="s">
        <v>703</v>
      </c>
      <c r="H2357" t="str">
        <f>INDEX(referencias!$Q$1:$Q$34,MATCH('Registro de Frecuencias TV'!G2357,referencias!$R$1:$R$34,0),1)</f>
        <v>C.Institucional</v>
      </c>
      <c r="I2357" t="s">
        <v>331</v>
      </c>
      <c r="J2357" t="s">
        <v>8338</v>
      </c>
      <c r="K2357">
        <v>13</v>
      </c>
      <c r="L2357" t="str">
        <f t="shared" si="78"/>
        <v>PaezCaucaC.Institucional13</v>
      </c>
      <c r="M2357" t="str">
        <f t="shared" si="79"/>
        <v>PaezCaucaC.Institucional</v>
      </c>
      <c r="N2357" t="s">
        <v>3900</v>
      </c>
    </row>
    <row r="2358" spans="1:14" x14ac:dyDescent="0.25">
      <c r="A2358">
        <v>19517</v>
      </c>
      <c r="B2358" t="s">
        <v>1920</v>
      </c>
      <c r="C2358" t="s">
        <v>735</v>
      </c>
      <c r="E2358">
        <v>9</v>
      </c>
      <c r="F2358" t="s">
        <v>8337</v>
      </c>
      <c r="G2358" t="s">
        <v>188</v>
      </c>
      <c r="H2358" t="str">
        <f>INDEX(referencias!$Q$1:$Q$34,MATCH('Registro de Frecuencias TV'!G2358,referencias!$R$1:$R$34,0),1)</f>
        <v>Señal Colombia</v>
      </c>
      <c r="I2358" t="s">
        <v>331</v>
      </c>
      <c r="J2358" t="s">
        <v>8338</v>
      </c>
      <c r="K2358">
        <v>9</v>
      </c>
      <c r="L2358" t="str">
        <f t="shared" si="78"/>
        <v>PaezCaucaSeñal Colombia9</v>
      </c>
      <c r="M2358" t="str">
        <f t="shared" si="79"/>
        <v>PaezCaucaSeñal Colombia</v>
      </c>
      <c r="N2358" t="s">
        <v>3901</v>
      </c>
    </row>
    <row r="2359" spans="1:14" x14ac:dyDescent="0.25">
      <c r="A2359">
        <v>19517</v>
      </c>
      <c r="B2359" t="s">
        <v>1920</v>
      </c>
      <c r="C2359" t="s">
        <v>735</v>
      </c>
      <c r="F2359" t="s">
        <v>8339</v>
      </c>
      <c r="G2359" t="s">
        <v>627</v>
      </c>
      <c r="H2359" t="str">
        <f>INDEX(referencias!$Q$1:$Q$34,MATCH('Registro de Frecuencias TV'!G2359,referencias!$R$1:$R$34,0),1)</f>
        <v>Telepacífico</v>
      </c>
      <c r="J2359" t="s">
        <v>8338</v>
      </c>
      <c r="K2359">
        <v>11</v>
      </c>
      <c r="L2359" t="str">
        <f t="shared" si="78"/>
        <v>PaezCaucaTelepacífico11</v>
      </c>
      <c r="M2359" t="str">
        <f t="shared" si="79"/>
        <v>PaezCaucaTelepacífico</v>
      </c>
      <c r="N2359" t="s">
        <v>3902</v>
      </c>
    </row>
    <row r="2360" spans="1:14" x14ac:dyDescent="0.25">
      <c r="A2360">
        <v>19517</v>
      </c>
      <c r="B2360" t="s">
        <v>1920</v>
      </c>
      <c r="C2360" t="s">
        <v>735</v>
      </c>
      <c r="E2360">
        <v>23</v>
      </c>
      <c r="F2360" t="s">
        <v>8341</v>
      </c>
      <c r="G2360" t="s">
        <v>750</v>
      </c>
      <c r="H2360" t="str">
        <f>INDEX(referencias!$Q$1:$Q$34,MATCH('Registro de Frecuencias TV'!G2360,referencias!$R$1:$R$34,0),1)</f>
        <v>RCN TV S.A.</v>
      </c>
      <c r="I2360" t="s">
        <v>535</v>
      </c>
      <c r="J2360" t="s">
        <v>8338</v>
      </c>
      <c r="K2360">
        <v>23</v>
      </c>
      <c r="L2360" t="str">
        <f t="shared" si="78"/>
        <v>PaezCaucaRCN TV S.A.23</v>
      </c>
      <c r="M2360" t="str">
        <f t="shared" si="79"/>
        <v>PaezCaucaRCN TV S.A.</v>
      </c>
      <c r="N2360" t="s">
        <v>3903</v>
      </c>
    </row>
    <row r="2361" spans="1:14" x14ac:dyDescent="0.25">
      <c r="A2361">
        <v>19517</v>
      </c>
      <c r="B2361" t="s">
        <v>1920</v>
      </c>
      <c r="C2361" t="s">
        <v>735</v>
      </c>
      <c r="E2361">
        <v>29</v>
      </c>
      <c r="F2361" t="s">
        <v>8341</v>
      </c>
      <c r="G2361" t="s">
        <v>723</v>
      </c>
      <c r="H2361" t="str">
        <f>INDEX(referencias!$Q$1:$Q$34,MATCH('Registro de Frecuencias TV'!G2361,referencias!$R$1:$R$34,0),1)</f>
        <v>Caracol TV S.A.</v>
      </c>
      <c r="I2361" t="s">
        <v>535</v>
      </c>
      <c r="J2361" t="s">
        <v>8338</v>
      </c>
      <c r="K2361">
        <v>29</v>
      </c>
      <c r="L2361" t="str">
        <f t="shared" si="78"/>
        <v>PaezCaucaCaracol TV S.A.29</v>
      </c>
      <c r="M2361" t="str">
        <f t="shared" si="79"/>
        <v>PaezCaucaCaracol TV S.A.</v>
      </c>
      <c r="N2361" t="s">
        <v>3904</v>
      </c>
    </row>
    <row r="2362" spans="1:14" x14ac:dyDescent="0.25">
      <c r="A2362">
        <v>19532</v>
      </c>
      <c r="B2362" t="s">
        <v>1969</v>
      </c>
      <c r="C2362" t="s">
        <v>735</v>
      </c>
      <c r="E2362">
        <v>10</v>
      </c>
      <c r="F2362" t="s">
        <v>8337</v>
      </c>
      <c r="G2362" t="s">
        <v>420</v>
      </c>
      <c r="H2362" t="str">
        <f>INDEX(referencias!$Q$1:$Q$34,MATCH('Registro de Frecuencias TV'!G2362,referencias!$R$1:$R$34,0),1)</f>
        <v>Canal Uno</v>
      </c>
      <c r="I2362" t="s">
        <v>323</v>
      </c>
      <c r="J2362" t="s">
        <v>8338</v>
      </c>
      <c r="K2362">
        <v>10</v>
      </c>
      <c r="L2362" t="str">
        <f t="shared" si="78"/>
        <v>PatíaCaucaCanal Uno10</v>
      </c>
      <c r="M2362" t="str">
        <f t="shared" si="79"/>
        <v>PatíaCaucaCanal Uno</v>
      </c>
      <c r="N2362" t="s">
        <v>3905</v>
      </c>
    </row>
    <row r="2363" spans="1:14" x14ac:dyDescent="0.25">
      <c r="A2363">
        <v>19532</v>
      </c>
      <c r="B2363" t="s">
        <v>1969</v>
      </c>
      <c r="C2363" t="s">
        <v>735</v>
      </c>
      <c r="E2363">
        <v>4</v>
      </c>
      <c r="F2363" t="s">
        <v>8337</v>
      </c>
      <c r="G2363" t="s">
        <v>703</v>
      </c>
      <c r="H2363" t="str">
        <f>INDEX(referencias!$Q$1:$Q$34,MATCH('Registro de Frecuencias TV'!G2363,referencias!$R$1:$R$34,0),1)</f>
        <v>C.Institucional</v>
      </c>
      <c r="I2363" t="s">
        <v>323</v>
      </c>
      <c r="J2363" t="s">
        <v>8338</v>
      </c>
      <c r="K2363">
        <v>4</v>
      </c>
      <c r="L2363" t="str">
        <f t="shared" si="78"/>
        <v>PatíaCaucaC.Institucional4</v>
      </c>
      <c r="M2363" t="str">
        <f t="shared" si="79"/>
        <v>PatíaCaucaC.Institucional</v>
      </c>
      <c r="N2363" t="s">
        <v>3906</v>
      </c>
    </row>
    <row r="2364" spans="1:14" x14ac:dyDescent="0.25">
      <c r="A2364">
        <v>19532</v>
      </c>
      <c r="B2364" t="s">
        <v>1969</v>
      </c>
      <c r="C2364" t="s">
        <v>735</v>
      </c>
      <c r="E2364">
        <v>5</v>
      </c>
      <c r="F2364" t="s">
        <v>8337</v>
      </c>
      <c r="G2364" t="s">
        <v>188</v>
      </c>
      <c r="H2364" t="str">
        <f>INDEX(referencias!$Q$1:$Q$34,MATCH('Registro de Frecuencias TV'!G2364,referencias!$R$1:$R$34,0),1)</f>
        <v>Señal Colombia</v>
      </c>
      <c r="I2364" t="s">
        <v>323</v>
      </c>
      <c r="J2364" t="s">
        <v>8338</v>
      </c>
      <c r="K2364">
        <v>5</v>
      </c>
      <c r="L2364" t="str">
        <f t="shared" si="78"/>
        <v>PatíaCaucaSeñal Colombia5</v>
      </c>
      <c r="M2364" t="str">
        <f t="shared" si="79"/>
        <v>PatíaCaucaSeñal Colombia</v>
      </c>
      <c r="N2364" t="s">
        <v>3907</v>
      </c>
    </row>
    <row r="2365" spans="1:14" x14ac:dyDescent="0.25">
      <c r="A2365">
        <v>19532</v>
      </c>
      <c r="B2365" t="s">
        <v>1969</v>
      </c>
      <c r="C2365" t="s">
        <v>735</v>
      </c>
      <c r="E2365">
        <v>8</v>
      </c>
      <c r="F2365" t="s">
        <v>8339</v>
      </c>
      <c r="G2365" t="s">
        <v>627</v>
      </c>
      <c r="H2365" t="str">
        <f>INDEX(referencias!$Q$1:$Q$34,MATCH('Registro de Frecuencias TV'!G2365,referencias!$R$1:$R$34,0),1)</f>
        <v>Telepacífico</v>
      </c>
      <c r="I2365" t="s">
        <v>8463</v>
      </c>
      <c r="J2365" t="s">
        <v>8338</v>
      </c>
      <c r="K2365">
        <v>8</v>
      </c>
      <c r="L2365" t="str">
        <f t="shared" si="78"/>
        <v>PatíaCaucaTelepacífico8</v>
      </c>
      <c r="M2365" t="str">
        <f t="shared" si="79"/>
        <v>PatíaCaucaTelepacífico</v>
      </c>
      <c r="N2365" t="s">
        <v>3908</v>
      </c>
    </row>
    <row r="2366" spans="1:14" x14ac:dyDescent="0.25">
      <c r="A2366">
        <v>19532</v>
      </c>
      <c r="B2366" t="s">
        <v>1969</v>
      </c>
      <c r="C2366" t="s">
        <v>735</v>
      </c>
      <c r="E2366">
        <v>2</v>
      </c>
      <c r="F2366" t="s">
        <v>8341</v>
      </c>
      <c r="G2366" t="s">
        <v>750</v>
      </c>
      <c r="H2366" t="str">
        <f>INDEX(referencias!$Q$1:$Q$34,MATCH('Registro de Frecuencias TV'!G2366,referencias!$R$1:$R$34,0),1)</f>
        <v>RCN TV S.A.</v>
      </c>
      <c r="I2366" t="s">
        <v>323</v>
      </c>
      <c r="J2366" t="s">
        <v>8338</v>
      </c>
      <c r="K2366">
        <v>2</v>
      </c>
      <c r="L2366" t="str">
        <f t="shared" si="78"/>
        <v>PatíaCaucaRCN TV S.A.2</v>
      </c>
      <c r="M2366" t="str">
        <f t="shared" si="79"/>
        <v>PatíaCaucaRCN TV S.A.</v>
      </c>
      <c r="N2366" t="s">
        <v>3909</v>
      </c>
    </row>
    <row r="2367" spans="1:14" x14ac:dyDescent="0.25">
      <c r="A2367">
        <v>19532</v>
      </c>
      <c r="B2367" t="s">
        <v>1969</v>
      </c>
      <c r="C2367" t="s">
        <v>735</v>
      </c>
      <c r="E2367">
        <v>12</v>
      </c>
      <c r="F2367" t="s">
        <v>8341</v>
      </c>
      <c r="G2367" t="s">
        <v>723</v>
      </c>
      <c r="H2367" t="str">
        <f>INDEX(referencias!$Q$1:$Q$34,MATCH('Registro de Frecuencias TV'!G2367,referencias!$R$1:$R$34,0),1)</f>
        <v>Caracol TV S.A.</v>
      </c>
      <c r="I2367" t="s">
        <v>323</v>
      </c>
      <c r="J2367" t="s">
        <v>8338</v>
      </c>
      <c r="K2367">
        <v>12</v>
      </c>
      <c r="L2367" t="str">
        <f t="shared" si="78"/>
        <v>PatíaCaucaCaracol TV S.A.12</v>
      </c>
      <c r="M2367" t="str">
        <f t="shared" si="79"/>
        <v>PatíaCaucaCaracol TV S.A.</v>
      </c>
      <c r="N2367" t="s">
        <v>3910</v>
      </c>
    </row>
    <row r="2368" spans="1:14" x14ac:dyDescent="0.25">
      <c r="A2368">
        <v>19533</v>
      </c>
      <c r="B2368" t="s">
        <v>1990</v>
      </c>
      <c r="C2368" t="s">
        <v>735</v>
      </c>
      <c r="F2368" t="s">
        <v>8337</v>
      </c>
      <c r="G2368" t="s">
        <v>420</v>
      </c>
      <c r="H2368" t="str">
        <f>INDEX(referencias!$Q$1:$Q$34,MATCH('Registro de Frecuencias TV'!G2368,referencias!$R$1:$R$34,0),1)</f>
        <v>Canal Uno</v>
      </c>
      <c r="J2368" t="s">
        <v>8338</v>
      </c>
      <c r="K2368">
        <v>7</v>
      </c>
      <c r="L2368" t="str">
        <f t="shared" si="78"/>
        <v>PiamonteCaucaCanal Uno7</v>
      </c>
      <c r="M2368" t="str">
        <f t="shared" si="79"/>
        <v>PiamonteCaucaCanal Uno</v>
      </c>
      <c r="N2368" t="s">
        <v>3911</v>
      </c>
    </row>
    <row r="2369" spans="1:14" x14ac:dyDescent="0.25">
      <c r="A2369">
        <v>19533</v>
      </c>
      <c r="B2369" t="s">
        <v>1990</v>
      </c>
      <c r="C2369" t="s">
        <v>735</v>
      </c>
      <c r="F2369" t="s">
        <v>8337</v>
      </c>
      <c r="G2369" t="s">
        <v>703</v>
      </c>
      <c r="H2369" t="str">
        <f>INDEX(referencias!$Q$1:$Q$34,MATCH('Registro de Frecuencias TV'!G2369,referencias!$R$1:$R$34,0),1)</f>
        <v>C.Institucional</v>
      </c>
      <c r="J2369" t="s">
        <v>8338</v>
      </c>
      <c r="K2369">
        <v>13</v>
      </c>
      <c r="L2369" t="str">
        <f t="shared" si="78"/>
        <v>PiamonteCaucaC.Institucional13</v>
      </c>
      <c r="M2369" t="str">
        <f t="shared" si="79"/>
        <v>PiamonteCaucaC.Institucional</v>
      </c>
      <c r="N2369" t="s">
        <v>3912</v>
      </c>
    </row>
    <row r="2370" spans="1:14" x14ac:dyDescent="0.25">
      <c r="A2370">
        <v>19533</v>
      </c>
      <c r="B2370" t="s">
        <v>1990</v>
      </c>
      <c r="C2370" t="s">
        <v>735</v>
      </c>
      <c r="F2370" t="s">
        <v>8337</v>
      </c>
      <c r="G2370" t="s">
        <v>188</v>
      </c>
      <c r="H2370" t="str">
        <f>INDEX(referencias!$Q$1:$Q$34,MATCH('Registro de Frecuencias TV'!G2370,referencias!$R$1:$R$34,0),1)</f>
        <v>Señal Colombia</v>
      </c>
      <c r="J2370" t="s">
        <v>8338</v>
      </c>
      <c r="K2370">
        <v>5</v>
      </c>
      <c r="L2370" t="str">
        <f t="shared" si="78"/>
        <v>PiamonteCaucaSeñal Colombia5</v>
      </c>
      <c r="M2370" t="str">
        <f t="shared" si="79"/>
        <v>PiamonteCaucaSeñal Colombia</v>
      </c>
      <c r="N2370" t="s">
        <v>3913</v>
      </c>
    </row>
    <row r="2371" spans="1:14" x14ac:dyDescent="0.25">
      <c r="A2371">
        <v>19533</v>
      </c>
      <c r="B2371" t="s">
        <v>1990</v>
      </c>
      <c r="C2371" t="s">
        <v>735</v>
      </c>
      <c r="F2371" t="s">
        <v>8339</v>
      </c>
      <c r="G2371" t="s">
        <v>627</v>
      </c>
      <c r="H2371" t="str">
        <f>INDEX(referencias!$Q$1:$Q$34,MATCH('Registro de Frecuencias TV'!G2371,referencias!$R$1:$R$34,0),1)</f>
        <v>Telepacífico</v>
      </c>
      <c r="J2371" t="s">
        <v>8338</v>
      </c>
      <c r="K2371">
        <v>11</v>
      </c>
      <c r="L2371" t="str">
        <f t="shared" ref="L2371:L2434" si="80">_xlfn.CONCAT(TRIM(B2371),TRIM(C2371),TRIM(H2371),TRIM(K2371))</f>
        <v>PiamonteCaucaTelepacífico11</v>
      </c>
      <c r="M2371" t="str">
        <f t="shared" ref="M2371:M2434" si="81">_xlfn.CONCAT(TRIM(B2371),TRIM(C2371),TRIM(H2371))</f>
        <v>PiamonteCaucaTelepacífico</v>
      </c>
      <c r="N2371" t="s">
        <v>3914</v>
      </c>
    </row>
    <row r="2372" spans="1:14" x14ac:dyDescent="0.25">
      <c r="A2372">
        <v>19533</v>
      </c>
      <c r="B2372" t="s">
        <v>1990</v>
      </c>
      <c r="C2372" t="s">
        <v>735</v>
      </c>
      <c r="F2372" t="s">
        <v>8341</v>
      </c>
      <c r="G2372" t="s">
        <v>750</v>
      </c>
      <c r="H2372" t="str">
        <f>INDEX(referencias!$Q$1:$Q$34,MATCH('Registro de Frecuencias TV'!G2372,referencias!$R$1:$R$34,0),1)</f>
        <v>RCN TV S.A.</v>
      </c>
      <c r="J2372" t="s">
        <v>8338</v>
      </c>
      <c r="K2372">
        <v>23</v>
      </c>
      <c r="L2372" t="str">
        <f t="shared" si="80"/>
        <v>PiamonteCaucaRCN TV S.A.23</v>
      </c>
      <c r="M2372" t="str">
        <f t="shared" si="81"/>
        <v>PiamonteCaucaRCN TV S.A.</v>
      </c>
      <c r="N2372" t="s">
        <v>3915</v>
      </c>
    </row>
    <row r="2373" spans="1:14" x14ac:dyDescent="0.25">
      <c r="A2373">
        <v>19533</v>
      </c>
      <c r="B2373" t="s">
        <v>1990</v>
      </c>
      <c r="C2373" t="s">
        <v>735</v>
      </c>
      <c r="F2373" t="s">
        <v>8341</v>
      </c>
      <c r="G2373" t="s">
        <v>723</v>
      </c>
      <c r="H2373" t="str">
        <f>INDEX(referencias!$Q$1:$Q$34,MATCH('Registro de Frecuencias TV'!G2373,referencias!$R$1:$R$34,0),1)</f>
        <v>Caracol TV S.A.</v>
      </c>
      <c r="J2373" t="s">
        <v>8338</v>
      </c>
      <c r="K2373">
        <v>29</v>
      </c>
      <c r="L2373" t="str">
        <f t="shared" si="80"/>
        <v>PiamonteCaucaCaracol TV S.A.29</v>
      </c>
      <c r="M2373" t="str">
        <f t="shared" si="81"/>
        <v>PiamonteCaucaCaracol TV S.A.</v>
      </c>
      <c r="N2373" t="s">
        <v>3916</v>
      </c>
    </row>
    <row r="2374" spans="1:14" x14ac:dyDescent="0.25">
      <c r="A2374">
        <v>19548</v>
      </c>
      <c r="B2374" t="s">
        <v>1995</v>
      </c>
      <c r="C2374" t="s">
        <v>735</v>
      </c>
      <c r="E2374">
        <v>10</v>
      </c>
      <c r="F2374" t="s">
        <v>8337</v>
      </c>
      <c r="G2374" t="s">
        <v>420</v>
      </c>
      <c r="H2374" t="str">
        <f>INDEX(referencias!$Q$1:$Q$34,MATCH('Registro de Frecuencias TV'!G2374,referencias!$R$1:$R$34,0),1)</f>
        <v>Canal Uno</v>
      </c>
      <c r="I2374" t="s">
        <v>323</v>
      </c>
      <c r="J2374" t="s">
        <v>8338</v>
      </c>
      <c r="K2374">
        <v>10</v>
      </c>
      <c r="L2374" t="str">
        <f t="shared" si="80"/>
        <v>PiendamóCaucaCanal Uno10</v>
      </c>
      <c r="M2374" t="str">
        <f t="shared" si="81"/>
        <v>PiendamóCaucaCanal Uno</v>
      </c>
      <c r="N2374" t="s">
        <v>3917</v>
      </c>
    </row>
    <row r="2375" spans="1:14" x14ac:dyDescent="0.25">
      <c r="A2375">
        <v>19548</v>
      </c>
      <c r="B2375" t="s">
        <v>1995</v>
      </c>
      <c r="C2375" t="s">
        <v>735</v>
      </c>
      <c r="E2375">
        <v>4</v>
      </c>
      <c r="F2375" t="s">
        <v>8337</v>
      </c>
      <c r="G2375" t="s">
        <v>703</v>
      </c>
      <c r="H2375" t="str">
        <f>INDEX(referencias!$Q$1:$Q$34,MATCH('Registro de Frecuencias TV'!G2375,referencias!$R$1:$R$34,0),1)</f>
        <v>C.Institucional</v>
      </c>
      <c r="I2375" t="s">
        <v>323</v>
      </c>
      <c r="J2375" t="s">
        <v>8338</v>
      </c>
      <c r="K2375">
        <v>4</v>
      </c>
      <c r="L2375" t="str">
        <f t="shared" si="80"/>
        <v>PiendamóCaucaC.Institucional4</v>
      </c>
      <c r="M2375" t="str">
        <f t="shared" si="81"/>
        <v>PiendamóCaucaC.Institucional</v>
      </c>
      <c r="N2375" t="s">
        <v>3918</v>
      </c>
    </row>
    <row r="2376" spans="1:14" x14ac:dyDescent="0.25">
      <c r="A2376">
        <v>19548</v>
      </c>
      <c r="B2376" t="s">
        <v>1995</v>
      </c>
      <c r="C2376" t="s">
        <v>735</v>
      </c>
      <c r="E2376">
        <v>5</v>
      </c>
      <c r="F2376" t="s">
        <v>8337</v>
      </c>
      <c r="G2376" t="s">
        <v>188</v>
      </c>
      <c r="H2376" t="str">
        <f>INDEX(referencias!$Q$1:$Q$34,MATCH('Registro de Frecuencias TV'!G2376,referencias!$R$1:$R$34,0),1)</f>
        <v>Señal Colombia</v>
      </c>
      <c r="I2376" t="s">
        <v>323</v>
      </c>
      <c r="J2376" t="s">
        <v>8338</v>
      </c>
      <c r="K2376">
        <v>5</v>
      </c>
      <c r="L2376" t="str">
        <f t="shared" si="80"/>
        <v>PiendamóCaucaSeñal Colombia5</v>
      </c>
      <c r="M2376" t="str">
        <f t="shared" si="81"/>
        <v>PiendamóCaucaSeñal Colombia</v>
      </c>
      <c r="N2376" t="s">
        <v>3919</v>
      </c>
    </row>
    <row r="2377" spans="1:14" x14ac:dyDescent="0.25">
      <c r="A2377">
        <v>19548</v>
      </c>
      <c r="B2377" t="s">
        <v>1995</v>
      </c>
      <c r="C2377" t="s">
        <v>735</v>
      </c>
      <c r="E2377">
        <v>8</v>
      </c>
      <c r="F2377" t="s">
        <v>8339</v>
      </c>
      <c r="G2377" t="s">
        <v>627</v>
      </c>
      <c r="H2377" t="str">
        <f>INDEX(referencias!$Q$1:$Q$34,MATCH('Registro de Frecuencias TV'!G2377,referencias!$R$1:$R$34,0),1)</f>
        <v>Telepacífico</v>
      </c>
      <c r="I2377" t="s">
        <v>8463</v>
      </c>
      <c r="J2377" t="s">
        <v>8338</v>
      </c>
      <c r="K2377">
        <v>8</v>
      </c>
      <c r="L2377" t="str">
        <f t="shared" si="80"/>
        <v>PiendamóCaucaTelepacífico8</v>
      </c>
      <c r="M2377" t="str">
        <f t="shared" si="81"/>
        <v>PiendamóCaucaTelepacífico</v>
      </c>
      <c r="N2377" t="s">
        <v>3920</v>
      </c>
    </row>
    <row r="2378" spans="1:14" x14ac:dyDescent="0.25">
      <c r="A2378">
        <v>19548</v>
      </c>
      <c r="B2378" t="s">
        <v>1995</v>
      </c>
      <c r="C2378" t="s">
        <v>735</v>
      </c>
      <c r="E2378">
        <v>2</v>
      </c>
      <c r="F2378" t="s">
        <v>8341</v>
      </c>
      <c r="G2378" t="s">
        <v>750</v>
      </c>
      <c r="H2378" t="str">
        <f>INDEX(referencias!$Q$1:$Q$34,MATCH('Registro de Frecuencias TV'!G2378,referencias!$R$1:$R$34,0),1)</f>
        <v>RCN TV S.A.</v>
      </c>
      <c r="I2378" t="s">
        <v>323</v>
      </c>
      <c r="J2378" t="s">
        <v>8338</v>
      </c>
      <c r="K2378">
        <v>2</v>
      </c>
      <c r="L2378" t="str">
        <f t="shared" si="80"/>
        <v>PiendamóCaucaRCN TV S.A.2</v>
      </c>
      <c r="M2378" t="str">
        <f t="shared" si="81"/>
        <v>PiendamóCaucaRCN TV S.A.</v>
      </c>
      <c r="N2378" t="s">
        <v>3921</v>
      </c>
    </row>
    <row r="2379" spans="1:14" x14ac:dyDescent="0.25">
      <c r="A2379">
        <v>19548</v>
      </c>
      <c r="B2379" t="s">
        <v>1995</v>
      </c>
      <c r="C2379" t="s">
        <v>735</v>
      </c>
      <c r="E2379">
        <v>12</v>
      </c>
      <c r="F2379" t="s">
        <v>8341</v>
      </c>
      <c r="G2379" t="s">
        <v>723</v>
      </c>
      <c r="H2379" t="str">
        <f>INDEX(referencias!$Q$1:$Q$34,MATCH('Registro de Frecuencias TV'!G2379,referencias!$R$1:$R$34,0),1)</f>
        <v>Caracol TV S.A.</v>
      </c>
      <c r="I2379" t="s">
        <v>323</v>
      </c>
      <c r="J2379" t="s">
        <v>8338</v>
      </c>
      <c r="K2379">
        <v>12</v>
      </c>
      <c r="L2379" t="str">
        <f t="shared" si="80"/>
        <v>PiendamóCaucaCaracol TV S.A.12</v>
      </c>
      <c r="M2379" t="str">
        <f t="shared" si="81"/>
        <v>PiendamóCaucaCaracol TV S.A.</v>
      </c>
      <c r="N2379" t="s">
        <v>3922</v>
      </c>
    </row>
    <row r="2380" spans="1:14" x14ac:dyDescent="0.25">
      <c r="A2380">
        <v>19573</v>
      </c>
      <c r="B2380" t="s">
        <v>2090</v>
      </c>
      <c r="C2380" t="s">
        <v>735</v>
      </c>
      <c r="E2380">
        <v>7</v>
      </c>
      <c r="F2380" t="s">
        <v>8337</v>
      </c>
      <c r="G2380" t="s">
        <v>420</v>
      </c>
      <c r="H2380" t="str">
        <f>INDEX(referencias!$Q$1:$Q$34,MATCH('Registro de Frecuencias TV'!G2380,referencias!$R$1:$R$34,0),1)</f>
        <v>Canal Uno</v>
      </c>
      <c r="I2380" t="s">
        <v>292</v>
      </c>
      <c r="J2380" t="s">
        <v>8338</v>
      </c>
      <c r="K2380">
        <v>7</v>
      </c>
      <c r="L2380" t="str">
        <f t="shared" si="80"/>
        <v>Puerto TejadaCaucaCanal Uno7</v>
      </c>
      <c r="M2380" t="str">
        <f t="shared" si="81"/>
        <v>Puerto TejadaCaucaCanal Uno</v>
      </c>
      <c r="N2380" t="s">
        <v>3923</v>
      </c>
    </row>
    <row r="2381" spans="1:14" x14ac:dyDescent="0.25">
      <c r="A2381">
        <v>19573</v>
      </c>
      <c r="B2381" t="s">
        <v>2090</v>
      </c>
      <c r="C2381" t="s">
        <v>735</v>
      </c>
      <c r="E2381">
        <v>13</v>
      </c>
      <c r="F2381" t="s">
        <v>8337</v>
      </c>
      <c r="G2381" t="s">
        <v>703</v>
      </c>
      <c r="H2381" t="str">
        <f>INDEX(referencias!$Q$1:$Q$34,MATCH('Registro de Frecuencias TV'!G2381,referencias!$R$1:$R$34,0),1)</f>
        <v>C.Institucional</v>
      </c>
      <c r="I2381" t="s">
        <v>292</v>
      </c>
      <c r="J2381" t="s">
        <v>8338</v>
      </c>
      <c r="K2381">
        <v>13</v>
      </c>
      <c r="L2381" t="str">
        <f t="shared" si="80"/>
        <v>Puerto TejadaCaucaC.Institucional13</v>
      </c>
      <c r="M2381" t="str">
        <f t="shared" si="81"/>
        <v>Puerto TejadaCaucaC.Institucional</v>
      </c>
      <c r="N2381" t="s">
        <v>3924</v>
      </c>
    </row>
    <row r="2382" spans="1:14" x14ac:dyDescent="0.25">
      <c r="A2382">
        <v>19573</v>
      </c>
      <c r="B2382" t="s">
        <v>2090</v>
      </c>
      <c r="C2382" t="s">
        <v>735</v>
      </c>
      <c r="E2382">
        <v>9</v>
      </c>
      <c r="F2382" t="s">
        <v>8337</v>
      </c>
      <c r="G2382" t="s">
        <v>188</v>
      </c>
      <c r="H2382" t="str">
        <f>INDEX(referencias!$Q$1:$Q$34,MATCH('Registro de Frecuencias TV'!G2382,referencias!$R$1:$R$34,0),1)</f>
        <v>Señal Colombia</v>
      </c>
      <c r="I2382" t="s">
        <v>292</v>
      </c>
      <c r="J2382" t="s">
        <v>8338</v>
      </c>
      <c r="K2382">
        <v>9</v>
      </c>
      <c r="L2382" t="str">
        <f t="shared" si="80"/>
        <v>Puerto TejadaCaucaSeñal Colombia9</v>
      </c>
      <c r="M2382" t="str">
        <f t="shared" si="81"/>
        <v>Puerto TejadaCaucaSeñal Colombia</v>
      </c>
      <c r="N2382" t="s">
        <v>3925</v>
      </c>
    </row>
    <row r="2383" spans="1:14" x14ac:dyDescent="0.25">
      <c r="A2383">
        <v>19573</v>
      </c>
      <c r="B2383" t="s">
        <v>2090</v>
      </c>
      <c r="C2383" t="s">
        <v>735</v>
      </c>
      <c r="E2383">
        <v>11</v>
      </c>
      <c r="F2383" t="s">
        <v>8339</v>
      </c>
      <c r="G2383" t="s">
        <v>627</v>
      </c>
      <c r="H2383" t="str">
        <f>INDEX(referencias!$Q$1:$Q$34,MATCH('Registro de Frecuencias TV'!G2383,referencias!$R$1:$R$34,0),1)</f>
        <v>Telepacífico</v>
      </c>
      <c r="I2383" t="s">
        <v>8465</v>
      </c>
      <c r="J2383" t="s">
        <v>8338</v>
      </c>
      <c r="K2383">
        <v>11</v>
      </c>
      <c r="L2383" t="str">
        <f t="shared" si="80"/>
        <v>Puerto TejadaCaucaTelepacífico11</v>
      </c>
      <c r="M2383" t="str">
        <f t="shared" si="81"/>
        <v>Puerto TejadaCaucaTelepacífico</v>
      </c>
      <c r="N2383" t="s">
        <v>3926</v>
      </c>
    </row>
    <row r="2384" spans="1:14" x14ac:dyDescent="0.25">
      <c r="A2384">
        <v>19573</v>
      </c>
      <c r="B2384" t="s">
        <v>2090</v>
      </c>
      <c r="C2384" t="s">
        <v>735</v>
      </c>
      <c r="E2384">
        <v>5</v>
      </c>
      <c r="F2384" t="s">
        <v>8341</v>
      </c>
      <c r="G2384" t="s">
        <v>750</v>
      </c>
      <c r="H2384" t="str">
        <f>INDEX(referencias!$Q$1:$Q$34,MATCH('Registro de Frecuencias TV'!G2384,referencias!$R$1:$R$34,0),1)</f>
        <v>RCN TV S.A.</v>
      </c>
      <c r="I2384" t="s">
        <v>8464</v>
      </c>
      <c r="J2384" t="s">
        <v>8338</v>
      </c>
      <c r="K2384">
        <v>5</v>
      </c>
      <c r="L2384" t="str">
        <f t="shared" si="80"/>
        <v>Puerto TejadaCaucaRCN TV S.A.5</v>
      </c>
      <c r="M2384" t="str">
        <f t="shared" si="81"/>
        <v>Puerto TejadaCaucaRCN TV S.A.</v>
      </c>
      <c r="N2384" t="s">
        <v>3927</v>
      </c>
    </row>
    <row r="2385" spans="1:14" x14ac:dyDescent="0.25">
      <c r="A2385">
        <v>19573</v>
      </c>
      <c r="B2385" t="s">
        <v>2090</v>
      </c>
      <c r="C2385" t="s">
        <v>735</v>
      </c>
      <c r="E2385">
        <v>3</v>
      </c>
      <c r="F2385" t="s">
        <v>8341</v>
      </c>
      <c r="G2385" t="s">
        <v>723</v>
      </c>
      <c r="H2385" t="str">
        <f>INDEX(referencias!$Q$1:$Q$34,MATCH('Registro de Frecuencias TV'!G2385,referencias!$R$1:$R$34,0),1)</f>
        <v>Caracol TV S.A.</v>
      </c>
      <c r="I2385" t="s">
        <v>8464</v>
      </c>
      <c r="J2385" t="s">
        <v>8338</v>
      </c>
      <c r="K2385">
        <v>3</v>
      </c>
      <c r="L2385" t="str">
        <f t="shared" si="80"/>
        <v>Puerto TejadaCaucaCaracol TV S.A.3</v>
      </c>
      <c r="M2385" t="str">
        <f t="shared" si="81"/>
        <v>Puerto TejadaCaucaCaracol TV S.A.</v>
      </c>
      <c r="N2385" t="s">
        <v>3928</v>
      </c>
    </row>
    <row r="2386" spans="1:14" x14ac:dyDescent="0.25">
      <c r="A2386">
        <v>19585</v>
      </c>
      <c r="B2386" t="s">
        <v>2099</v>
      </c>
      <c r="C2386" t="s">
        <v>735</v>
      </c>
      <c r="E2386">
        <v>10</v>
      </c>
      <c r="F2386" t="s">
        <v>8337</v>
      </c>
      <c r="G2386" t="s">
        <v>420</v>
      </c>
      <c r="H2386" t="str">
        <f>INDEX(referencias!$Q$1:$Q$34,MATCH('Registro de Frecuencias TV'!G2386,referencias!$R$1:$R$34,0),1)</f>
        <v>Canal Uno</v>
      </c>
      <c r="I2386" t="s">
        <v>323</v>
      </c>
      <c r="J2386" t="s">
        <v>8338</v>
      </c>
      <c r="K2386">
        <v>10</v>
      </c>
      <c r="L2386" t="str">
        <f t="shared" si="80"/>
        <v>PuracéCaucaCanal Uno10</v>
      </c>
      <c r="M2386" t="str">
        <f t="shared" si="81"/>
        <v>PuracéCaucaCanal Uno</v>
      </c>
      <c r="N2386" t="s">
        <v>3929</v>
      </c>
    </row>
    <row r="2387" spans="1:14" x14ac:dyDescent="0.25">
      <c r="A2387">
        <v>19585</v>
      </c>
      <c r="B2387" t="s">
        <v>2099</v>
      </c>
      <c r="C2387" t="s">
        <v>735</v>
      </c>
      <c r="E2387">
        <v>4</v>
      </c>
      <c r="F2387" t="s">
        <v>8337</v>
      </c>
      <c r="G2387" t="s">
        <v>703</v>
      </c>
      <c r="H2387" t="str">
        <f>INDEX(referencias!$Q$1:$Q$34,MATCH('Registro de Frecuencias TV'!G2387,referencias!$R$1:$R$34,0),1)</f>
        <v>C.Institucional</v>
      </c>
      <c r="I2387" t="s">
        <v>323</v>
      </c>
      <c r="J2387" t="s">
        <v>8338</v>
      </c>
      <c r="K2387">
        <v>4</v>
      </c>
      <c r="L2387" t="str">
        <f t="shared" si="80"/>
        <v>PuracéCaucaC.Institucional4</v>
      </c>
      <c r="M2387" t="str">
        <f t="shared" si="81"/>
        <v>PuracéCaucaC.Institucional</v>
      </c>
      <c r="N2387" t="s">
        <v>3930</v>
      </c>
    </row>
    <row r="2388" spans="1:14" x14ac:dyDescent="0.25">
      <c r="A2388">
        <v>19585</v>
      </c>
      <c r="B2388" t="s">
        <v>2099</v>
      </c>
      <c r="C2388" t="s">
        <v>735</v>
      </c>
      <c r="E2388">
        <v>5</v>
      </c>
      <c r="F2388" t="s">
        <v>8337</v>
      </c>
      <c r="G2388" t="s">
        <v>188</v>
      </c>
      <c r="H2388" t="str">
        <f>INDEX(referencias!$Q$1:$Q$34,MATCH('Registro de Frecuencias TV'!G2388,referencias!$R$1:$R$34,0),1)</f>
        <v>Señal Colombia</v>
      </c>
      <c r="I2388" t="s">
        <v>323</v>
      </c>
      <c r="J2388" t="s">
        <v>8338</v>
      </c>
      <c r="K2388">
        <v>5</v>
      </c>
      <c r="L2388" t="str">
        <f t="shared" si="80"/>
        <v>PuracéCaucaSeñal Colombia5</v>
      </c>
      <c r="M2388" t="str">
        <f t="shared" si="81"/>
        <v>PuracéCaucaSeñal Colombia</v>
      </c>
      <c r="N2388" t="s">
        <v>3931</v>
      </c>
    </row>
    <row r="2389" spans="1:14" x14ac:dyDescent="0.25">
      <c r="A2389">
        <v>19585</v>
      </c>
      <c r="B2389" t="s">
        <v>2099</v>
      </c>
      <c r="C2389" t="s">
        <v>735</v>
      </c>
      <c r="E2389">
        <v>8</v>
      </c>
      <c r="F2389" t="s">
        <v>8339</v>
      </c>
      <c r="G2389" t="s">
        <v>627</v>
      </c>
      <c r="H2389" t="str">
        <f>INDEX(referencias!$Q$1:$Q$34,MATCH('Registro de Frecuencias TV'!G2389,referencias!$R$1:$R$34,0),1)</f>
        <v>Telepacífico</v>
      </c>
      <c r="I2389" t="s">
        <v>8463</v>
      </c>
      <c r="J2389" t="s">
        <v>8338</v>
      </c>
      <c r="K2389">
        <v>8</v>
      </c>
      <c r="L2389" t="str">
        <f t="shared" si="80"/>
        <v>PuracéCaucaTelepacífico8</v>
      </c>
      <c r="M2389" t="str">
        <f t="shared" si="81"/>
        <v>PuracéCaucaTelepacífico</v>
      </c>
      <c r="N2389" t="s">
        <v>3932</v>
      </c>
    </row>
    <row r="2390" spans="1:14" x14ac:dyDescent="0.25">
      <c r="A2390">
        <v>19585</v>
      </c>
      <c r="B2390" t="s">
        <v>2099</v>
      </c>
      <c r="C2390" t="s">
        <v>735</v>
      </c>
      <c r="E2390">
        <v>2</v>
      </c>
      <c r="F2390" t="s">
        <v>8341</v>
      </c>
      <c r="G2390" t="s">
        <v>750</v>
      </c>
      <c r="H2390" t="str">
        <f>INDEX(referencias!$Q$1:$Q$34,MATCH('Registro de Frecuencias TV'!G2390,referencias!$R$1:$R$34,0),1)</f>
        <v>RCN TV S.A.</v>
      </c>
      <c r="I2390" t="s">
        <v>323</v>
      </c>
      <c r="J2390" t="s">
        <v>8338</v>
      </c>
      <c r="K2390">
        <v>2</v>
      </c>
      <c r="L2390" t="str">
        <f t="shared" si="80"/>
        <v>PuracéCaucaRCN TV S.A.2</v>
      </c>
      <c r="M2390" t="str">
        <f t="shared" si="81"/>
        <v>PuracéCaucaRCN TV S.A.</v>
      </c>
      <c r="N2390" t="s">
        <v>3933</v>
      </c>
    </row>
    <row r="2391" spans="1:14" x14ac:dyDescent="0.25">
      <c r="A2391">
        <v>19585</v>
      </c>
      <c r="B2391" t="s">
        <v>2099</v>
      </c>
      <c r="C2391" t="s">
        <v>735</v>
      </c>
      <c r="E2391">
        <v>12</v>
      </c>
      <c r="F2391" t="s">
        <v>8341</v>
      </c>
      <c r="G2391" t="s">
        <v>723</v>
      </c>
      <c r="H2391" t="str">
        <f>INDEX(referencias!$Q$1:$Q$34,MATCH('Registro de Frecuencias TV'!G2391,referencias!$R$1:$R$34,0),1)</f>
        <v>Caracol TV S.A.</v>
      </c>
      <c r="I2391" t="s">
        <v>323</v>
      </c>
      <c r="J2391" t="s">
        <v>8338</v>
      </c>
      <c r="K2391">
        <v>12</v>
      </c>
      <c r="L2391" t="str">
        <f t="shared" si="80"/>
        <v>PuracéCaucaCaracol TV S.A.12</v>
      </c>
      <c r="M2391" t="str">
        <f t="shared" si="81"/>
        <v>PuracéCaucaCaracol TV S.A.</v>
      </c>
      <c r="N2391" t="s">
        <v>3934</v>
      </c>
    </row>
    <row r="2392" spans="1:14" x14ac:dyDescent="0.25">
      <c r="A2392">
        <v>19622</v>
      </c>
      <c r="B2392" t="s">
        <v>350</v>
      </c>
      <c r="C2392" t="s">
        <v>735</v>
      </c>
      <c r="E2392">
        <v>7</v>
      </c>
      <c r="F2392" t="s">
        <v>8337</v>
      </c>
      <c r="G2392" t="s">
        <v>420</v>
      </c>
      <c r="H2392" t="str">
        <f>INDEX(referencias!$Q$1:$Q$34,MATCH('Registro de Frecuencias TV'!G2392,referencias!$R$1:$R$34,0),1)</f>
        <v>Canal Uno</v>
      </c>
      <c r="I2392" t="s">
        <v>350</v>
      </c>
      <c r="J2392" t="s">
        <v>8338</v>
      </c>
      <c r="K2392">
        <v>7</v>
      </c>
      <c r="L2392" t="str">
        <f t="shared" si="80"/>
        <v>RosasCaucaCanal Uno7</v>
      </c>
      <c r="M2392" t="str">
        <f t="shared" si="81"/>
        <v>RosasCaucaCanal Uno</v>
      </c>
      <c r="N2392" t="s">
        <v>3935</v>
      </c>
    </row>
    <row r="2393" spans="1:14" x14ac:dyDescent="0.25">
      <c r="A2393">
        <v>19622</v>
      </c>
      <c r="B2393" t="s">
        <v>350</v>
      </c>
      <c r="C2393" t="s">
        <v>735</v>
      </c>
      <c r="E2393">
        <v>13</v>
      </c>
      <c r="F2393" t="s">
        <v>8337</v>
      </c>
      <c r="G2393" t="s">
        <v>703</v>
      </c>
      <c r="H2393" t="str">
        <f>INDEX(referencias!$Q$1:$Q$34,MATCH('Registro de Frecuencias TV'!G2393,referencias!$R$1:$R$34,0),1)</f>
        <v>C.Institucional</v>
      </c>
      <c r="I2393" t="s">
        <v>350</v>
      </c>
      <c r="J2393" t="s">
        <v>8338</v>
      </c>
      <c r="K2393">
        <v>13</v>
      </c>
      <c r="L2393" t="str">
        <f t="shared" si="80"/>
        <v>RosasCaucaC.Institucional13</v>
      </c>
      <c r="M2393" t="str">
        <f t="shared" si="81"/>
        <v>RosasCaucaC.Institucional</v>
      </c>
      <c r="N2393" t="s">
        <v>3936</v>
      </c>
    </row>
    <row r="2394" spans="1:14" x14ac:dyDescent="0.25">
      <c r="A2394">
        <v>19622</v>
      </c>
      <c r="B2394" t="s">
        <v>350</v>
      </c>
      <c r="C2394" t="s">
        <v>735</v>
      </c>
      <c r="E2394">
        <v>9</v>
      </c>
      <c r="F2394" t="s">
        <v>8337</v>
      </c>
      <c r="G2394" t="s">
        <v>188</v>
      </c>
      <c r="H2394" t="str">
        <f>INDEX(referencias!$Q$1:$Q$34,MATCH('Registro de Frecuencias TV'!G2394,referencias!$R$1:$R$34,0),1)</f>
        <v>Señal Colombia</v>
      </c>
      <c r="I2394" t="s">
        <v>350</v>
      </c>
      <c r="J2394" t="s">
        <v>8338</v>
      </c>
      <c r="K2394">
        <v>9</v>
      </c>
      <c r="L2394" t="str">
        <f t="shared" si="80"/>
        <v>RosasCaucaSeñal Colombia9</v>
      </c>
      <c r="M2394" t="str">
        <f t="shared" si="81"/>
        <v>RosasCaucaSeñal Colombia</v>
      </c>
      <c r="N2394" t="s">
        <v>3937</v>
      </c>
    </row>
    <row r="2395" spans="1:14" x14ac:dyDescent="0.25">
      <c r="A2395">
        <v>19622</v>
      </c>
      <c r="B2395" t="s">
        <v>350</v>
      </c>
      <c r="C2395" t="s">
        <v>735</v>
      </c>
      <c r="F2395" t="s">
        <v>8339</v>
      </c>
      <c r="G2395" t="s">
        <v>627</v>
      </c>
      <c r="H2395" t="str">
        <f>INDEX(referencias!$Q$1:$Q$34,MATCH('Registro de Frecuencias TV'!G2395,referencias!$R$1:$R$34,0),1)</f>
        <v>Telepacífico</v>
      </c>
      <c r="J2395" t="s">
        <v>8338</v>
      </c>
      <c r="K2395">
        <v>11</v>
      </c>
      <c r="L2395" t="str">
        <f t="shared" si="80"/>
        <v>RosasCaucaTelepacífico11</v>
      </c>
      <c r="M2395" t="str">
        <f t="shared" si="81"/>
        <v>RosasCaucaTelepacífico</v>
      </c>
      <c r="N2395" t="s">
        <v>3938</v>
      </c>
    </row>
    <row r="2396" spans="1:14" x14ac:dyDescent="0.25">
      <c r="A2396">
        <v>19622</v>
      </c>
      <c r="B2396" t="s">
        <v>350</v>
      </c>
      <c r="C2396" t="s">
        <v>735</v>
      </c>
      <c r="E2396">
        <v>23</v>
      </c>
      <c r="F2396" t="s">
        <v>8341</v>
      </c>
      <c r="G2396" t="s">
        <v>750</v>
      </c>
      <c r="H2396" t="str">
        <f>INDEX(referencias!$Q$1:$Q$34,MATCH('Registro de Frecuencias TV'!G2396,referencias!$R$1:$R$34,0),1)</f>
        <v>RCN TV S.A.</v>
      </c>
      <c r="I2396" t="s">
        <v>501</v>
      </c>
      <c r="J2396" t="s">
        <v>8338</v>
      </c>
      <c r="K2396">
        <v>23</v>
      </c>
      <c r="L2396" t="str">
        <f t="shared" si="80"/>
        <v>RosasCaucaRCN TV S.A.23</v>
      </c>
      <c r="M2396" t="str">
        <f t="shared" si="81"/>
        <v>RosasCaucaRCN TV S.A.</v>
      </c>
      <c r="N2396" t="s">
        <v>3939</v>
      </c>
    </row>
    <row r="2397" spans="1:14" x14ac:dyDescent="0.25">
      <c r="A2397">
        <v>19622</v>
      </c>
      <c r="B2397" t="s">
        <v>350</v>
      </c>
      <c r="C2397" t="s">
        <v>735</v>
      </c>
      <c r="E2397">
        <v>29</v>
      </c>
      <c r="F2397" t="s">
        <v>8341</v>
      </c>
      <c r="G2397" t="s">
        <v>723</v>
      </c>
      <c r="H2397" t="str">
        <f>INDEX(referencias!$Q$1:$Q$34,MATCH('Registro de Frecuencias TV'!G2397,referencias!$R$1:$R$34,0),1)</f>
        <v>Caracol TV S.A.</v>
      </c>
      <c r="I2397" t="s">
        <v>501</v>
      </c>
      <c r="J2397" t="s">
        <v>8338</v>
      </c>
      <c r="K2397">
        <v>29</v>
      </c>
      <c r="L2397" t="str">
        <f t="shared" si="80"/>
        <v>RosasCaucaCaracol TV S.A.29</v>
      </c>
      <c r="M2397" t="str">
        <f t="shared" si="81"/>
        <v>RosasCaucaCaracol TV S.A.</v>
      </c>
      <c r="N2397" t="s">
        <v>3940</v>
      </c>
    </row>
    <row r="2398" spans="1:14" x14ac:dyDescent="0.25">
      <c r="A2398">
        <v>19693</v>
      </c>
      <c r="B2398" t="s">
        <v>373</v>
      </c>
      <c r="C2398" t="s">
        <v>735</v>
      </c>
      <c r="E2398">
        <v>7</v>
      </c>
      <c r="F2398" t="s">
        <v>8337</v>
      </c>
      <c r="G2398" t="s">
        <v>420</v>
      </c>
      <c r="H2398" t="str">
        <f>INDEX(referencias!$Q$1:$Q$34,MATCH('Registro de Frecuencias TV'!G2398,referencias!$R$1:$R$34,0),1)</f>
        <v>Canal Uno</v>
      </c>
      <c r="I2398" t="s">
        <v>373</v>
      </c>
      <c r="J2398" t="s">
        <v>8338</v>
      </c>
      <c r="K2398">
        <v>7</v>
      </c>
      <c r="L2398" t="str">
        <f t="shared" si="80"/>
        <v>San SebastiánCaucaCanal Uno7</v>
      </c>
      <c r="M2398" t="str">
        <f t="shared" si="81"/>
        <v>San SebastiánCaucaCanal Uno</v>
      </c>
      <c r="N2398" t="s">
        <v>3941</v>
      </c>
    </row>
    <row r="2399" spans="1:14" x14ac:dyDescent="0.25">
      <c r="A2399">
        <v>19693</v>
      </c>
      <c r="B2399" t="s">
        <v>373</v>
      </c>
      <c r="C2399" t="s">
        <v>735</v>
      </c>
      <c r="E2399">
        <v>13</v>
      </c>
      <c r="F2399" t="s">
        <v>8337</v>
      </c>
      <c r="G2399" t="s">
        <v>703</v>
      </c>
      <c r="H2399" t="str">
        <f>INDEX(referencias!$Q$1:$Q$34,MATCH('Registro de Frecuencias TV'!G2399,referencias!$R$1:$R$34,0),1)</f>
        <v>C.Institucional</v>
      </c>
      <c r="I2399" t="s">
        <v>373</v>
      </c>
      <c r="J2399" t="s">
        <v>8338</v>
      </c>
      <c r="K2399">
        <v>13</v>
      </c>
      <c r="L2399" t="str">
        <f t="shared" si="80"/>
        <v>San SebastiánCaucaC.Institucional13</v>
      </c>
      <c r="M2399" t="str">
        <f t="shared" si="81"/>
        <v>San SebastiánCaucaC.Institucional</v>
      </c>
      <c r="N2399" t="s">
        <v>3942</v>
      </c>
    </row>
    <row r="2400" spans="1:14" x14ac:dyDescent="0.25">
      <c r="A2400">
        <v>19693</v>
      </c>
      <c r="B2400" t="s">
        <v>373</v>
      </c>
      <c r="C2400" t="s">
        <v>735</v>
      </c>
      <c r="E2400">
        <v>5</v>
      </c>
      <c r="F2400" t="s">
        <v>8337</v>
      </c>
      <c r="G2400" t="s">
        <v>188</v>
      </c>
      <c r="H2400" t="str">
        <f>INDEX(referencias!$Q$1:$Q$34,MATCH('Registro de Frecuencias TV'!G2400,referencias!$R$1:$R$34,0),1)</f>
        <v>Señal Colombia</v>
      </c>
      <c r="I2400" t="s">
        <v>373</v>
      </c>
      <c r="J2400" t="s">
        <v>8338</v>
      </c>
      <c r="K2400">
        <v>5</v>
      </c>
      <c r="L2400" t="str">
        <f t="shared" si="80"/>
        <v>San SebastiánCaucaSeñal Colombia5</v>
      </c>
      <c r="M2400" t="str">
        <f t="shared" si="81"/>
        <v>San SebastiánCaucaSeñal Colombia</v>
      </c>
      <c r="N2400" t="s">
        <v>3943</v>
      </c>
    </row>
    <row r="2401" spans="1:14" x14ac:dyDescent="0.25">
      <c r="A2401">
        <v>19693</v>
      </c>
      <c r="B2401" t="s">
        <v>373</v>
      </c>
      <c r="C2401" t="s">
        <v>735</v>
      </c>
      <c r="F2401" t="s">
        <v>8339</v>
      </c>
      <c r="G2401" t="s">
        <v>627</v>
      </c>
      <c r="H2401" t="str">
        <f>INDEX(referencias!$Q$1:$Q$34,MATCH('Registro de Frecuencias TV'!G2401,referencias!$R$1:$R$34,0),1)</f>
        <v>Telepacífico</v>
      </c>
      <c r="J2401" t="s">
        <v>8338</v>
      </c>
      <c r="K2401">
        <v>11</v>
      </c>
      <c r="L2401" t="str">
        <f t="shared" si="80"/>
        <v>San SebastiánCaucaTelepacífico11</v>
      </c>
      <c r="M2401" t="str">
        <f t="shared" si="81"/>
        <v>San SebastiánCaucaTelepacífico</v>
      </c>
      <c r="N2401" t="s">
        <v>3944</v>
      </c>
    </row>
    <row r="2402" spans="1:14" x14ac:dyDescent="0.25">
      <c r="A2402">
        <v>19693</v>
      </c>
      <c r="B2402" t="s">
        <v>373</v>
      </c>
      <c r="C2402" t="s">
        <v>735</v>
      </c>
      <c r="F2402" t="s">
        <v>8341</v>
      </c>
      <c r="G2402" t="s">
        <v>750</v>
      </c>
      <c r="H2402" t="str">
        <f>INDEX(referencias!$Q$1:$Q$34,MATCH('Registro de Frecuencias TV'!G2402,referencias!$R$1:$R$34,0),1)</f>
        <v>RCN TV S.A.</v>
      </c>
      <c r="J2402" t="s">
        <v>8338</v>
      </c>
      <c r="K2402">
        <v>23</v>
      </c>
      <c r="L2402" t="str">
        <f t="shared" si="80"/>
        <v>San SebastiánCaucaRCN TV S.A.23</v>
      </c>
      <c r="M2402" t="str">
        <f t="shared" si="81"/>
        <v>San SebastiánCaucaRCN TV S.A.</v>
      </c>
      <c r="N2402" t="s">
        <v>3945</v>
      </c>
    </row>
    <row r="2403" spans="1:14" x14ac:dyDescent="0.25">
      <c r="A2403">
        <v>19693</v>
      </c>
      <c r="B2403" t="s">
        <v>373</v>
      </c>
      <c r="C2403" t="s">
        <v>735</v>
      </c>
      <c r="F2403" t="s">
        <v>8341</v>
      </c>
      <c r="G2403" t="s">
        <v>723</v>
      </c>
      <c r="H2403" t="str">
        <f>INDEX(referencias!$Q$1:$Q$34,MATCH('Registro de Frecuencias TV'!G2403,referencias!$R$1:$R$34,0),1)</f>
        <v>Caracol TV S.A.</v>
      </c>
      <c r="J2403" t="s">
        <v>8338</v>
      </c>
      <c r="K2403">
        <v>29</v>
      </c>
      <c r="L2403" t="str">
        <f t="shared" si="80"/>
        <v>San SebastiánCaucaCaracol TV S.A.29</v>
      </c>
      <c r="M2403" t="str">
        <f t="shared" si="81"/>
        <v>San SebastiánCaucaCaracol TV S.A.</v>
      </c>
      <c r="N2403" t="s">
        <v>3946</v>
      </c>
    </row>
    <row r="2404" spans="1:14" x14ac:dyDescent="0.25">
      <c r="A2404">
        <v>19698</v>
      </c>
      <c r="B2404" t="s">
        <v>2373</v>
      </c>
      <c r="C2404" t="s">
        <v>735</v>
      </c>
      <c r="E2404">
        <v>7</v>
      </c>
      <c r="F2404" t="s">
        <v>8337</v>
      </c>
      <c r="G2404" t="s">
        <v>420</v>
      </c>
      <c r="H2404" t="str">
        <f>INDEX(referencias!$Q$1:$Q$34,MATCH('Registro de Frecuencias TV'!G2404,referencias!$R$1:$R$34,0),1)</f>
        <v>Canal Uno</v>
      </c>
      <c r="I2404" t="s">
        <v>292</v>
      </c>
      <c r="J2404" t="s">
        <v>8338</v>
      </c>
      <c r="K2404">
        <v>7</v>
      </c>
      <c r="L2404" t="str">
        <f t="shared" si="80"/>
        <v>Santander de QuilichaoCaucaCanal Uno7</v>
      </c>
      <c r="M2404" t="str">
        <f t="shared" si="81"/>
        <v>Santander de QuilichaoCaucaCanal Uno</v>
      </c>
      <c r="N2404" t="s">
        <v>3947</v>
      </c>
    </row>
    <row r="2405" spans="1:14" x14ac:dyDescent="0.25">
      <c r="A2405">
        <v>19698</v>
      </c>
      <c r="B2405" t="s">
        <v>2373</v>
      </c>
      <c r="C2405" t="s">
        <v>735</v>
      </c>
      <c r="E2405">
        <v>13</v>
      </c>
      <c r="F2405" t="s">
        <v>8337</v>
      </c>
      <c r="G2405" t="s">
        <v>703</v>
      </c>
      <c r="H2405" t="str">
        <f>INDEX(referencias!$Q$1:$Q$34,MATCH('Registro de Frecuencias TV'!G2405,referencias!$R$1:$R$34,0),1)</f>
        <v>C.Institucional</v>
      </c>
      <c r="I2405" t="s">
        <v>292</v>
      </c>
      <c r="J2405" t="s">
        <v>8338</v>
      </c>
      <c r="K2405">
        <v>13</v>
      </c>
      <c r="L2405" t="str">
        <f t="shared" si="80"/>
        <v>Santander de QuilichaoCaucaC.Institucional13</v>
      </c>
      <c r="M2405" t="str">
        <f t="shared" si="81"/>
        <v>Santander de QuilichaoCaucaC.Institucional</v>
      </c>
      <c r="N2405" t="s">
        <v>3948</v>
      </c>
    </row>
    <row r="2406" spans="1:14" x14ac:dyDescent="0.25">
      <c r="A2406">
        <v>19698</v>
      </c>
      <c r="B2406" t="s">
        <v>2373</v>
      </c>
      <c r="C2406" t="s">
        <v>735</v>
      </c>
      <c r="E2406">
        <v>9</v>
      </c>
      <c r="F2406" t="s">
        <v>8337</v>
      </c>
      <c r="G2406" t="s">
        <v>188</v>
      </c>
      <c r="H2406" t="str">
        <f>INDEX(referencias!$Q$1:$Q$34,MATCH('Registro de Frecuencias TV'!G2406,referencias!$R$1:$R$34,0),1)</f>
        <v>Señal Colombia</v>
      </c>
      <c r="I2406" t="s">
        <v>292</v>
      </c>
      <c r="J2406" t="s">
        <v>8338</v>
      </c>
      <c r="K2406">
        <v>9</v>
      </c>
      <c r="L2406" t="str">
        <f t="shared" si="80"/>
        <v>Santander de QuilichaoCaucaSeñal Colombia9</v>
      </c>
      <c r="M2406" t="str">
        <f t="shared" si="81"/>
        <v>Santander de QuilichaoCaucaSeñal Colombia</v>
      </c>
      <c r="N2406" t="s">
        <v>3949</v>
      </c>
    </row>
    <row r="2407" spans="1:14" x14ac:dyDescent="0.25">
      <c r="A2407">
        <v>19698</v>
      </c>
      <c r="B2407" t="s">
        <v>2373</v>
      </c>
      <c r="C2407" t="s">
        <v>735</v>
      </c>
      <c r="E2407">
        <v>11</v>
      </c>
      <c r="F2407" t="s">
        <v>8339</v>
      </c>
      <c r="G2407" t="s">
        <v>627</v>
      </c>
      <c r="H2407" t="str">
        <f>INDEX(referencias!$Q$1:$Q$34,MATCH('Registro de Frecuencias TV'!G2407,referencias!$R$1:$R$34,0),1)</f>
        <v>Telepacífico</v>
      </c>
      <c r="I2407" t="s">
        <v>8465</v>
      </c>
      <c r="J2407" t="s">
        <v>8338</v>
      </c>
      <c r="K2407">
        <v>11</v>
      </c>
      <c r="L2407" t="str">
        <f t="shared" si="80"/>
        <v>Santander de QuilichaoCaucaTelepacífico11</v>
      </c>
      <c r="M2407" t="str">
        <f t="shared" si="81"/>
        <v>Santander de QuilichaoCaucaTelepacífico</v>
      </c>
      <c r="N2407" t="s">
        <v>3950</v>
      </c>
    </row>
    <row r="2408" spans="1:14" x14ac:dyDescent="0.25">
      <c r="A2408">
        <v>19698</v>
      </c>
      <c r="B2408" t="s">
        <v>2373</v>
      </c>
      <c r="C2408" t="s">
        <v>735</v>
      </c>
      <c r="E2408">
        <v>5</v>
      </c>
      <c r="F2408" t="s">
        <v>8341</v>
      </c>
      <c r="G2408" t="s">
        <v>750</v>
      </c>
      <c r="H2408" t="str">
        <f>INDEX(referencias!$Q$1:$Q$34,MATCH('Registro de Frecuencias TV'!G2408,referencias!$R$1:$R$34,0),1)</f>
        <v>RCN TV S.A.</v>
      </c>
      <c r="I2408" t="s">
        <v>8464</v>
      </c>
      <c r="J2408" t="s">
        <v>8338</v>
      </c>
      <c r="K2408">
        <v>5</v>
      </c>
      <c r="L2408" t="str">
        <f t="shared" si="80"/>
        <v>Santander de QuilichaoCaucaRCN TV S.A.5</v>
      </c>
      <c r="M2408" t="str">
        <f t="shared" si="81"/>
        <v>Santander de QuilichaoCaucaRCN TV S.A.</v>
      </c>
      <c r="N2408" t="s">
        <v>3951</v>
      </c>
    </row>
    <row r="2409" spans="1:14" x14ac:dyDescent="0.25">
      <c r="A2409">
        <v>19698</v>
      </c>
      <c r="B2409" t="s">
        <v>2373</v>
      </c>
      <c r="C2409" t="s">
        <v>735</v>
      </c>
      <c r="E2409">
        <v>3</v>
      </c>
      <c r="F2409" t="s">
        <v>8341</v>
      </c>
      <c r="G2409" t="s">
        <v>723</v>
      </c>
      <c r="H2409" t="str">
        <f>INDEX(referencias!$Q$1:$Q$34,MATCH('Registro de Frecuencias TV'!G2409,referencias!$R$1:$R$34,0),1)</f>
        <v>Caracol TV S.A.</v>
      </c>
      <c r="I2409" t="s">
        <v>8464</v>
      </c>
      <c r="J2409" t="s">
        <v>8338</v>
      </c>
      <c r="K2409">
        <v>3</v>
      </c>
      <c r="L2409" t="str">
        <f t="shared" si="80"/>
        <v>Santander de QuilichaoCaucaCaracol TV S.A.3</v>
      </c>
      <c r="M2409" t="str">
        <f t="shared" si="81"/>
        <v>Santander de QuilichaoCaucaCaracol TV S.A.</v>
      </c>
      <c r="N2409" t="s">
        <v>3952</v>
      </c>
    </row>
    <row r="2410" spans="1:14" x14ac:dyDescent="0.25">
      <c r="A2410">
        <v>19701</v>
      </c>
      <c r="B2410" t="s">
        <v>535</v>
      </c>
      <c r="C2410" t="s">
        <v>735</v>
      </c>
      <c r="F2410" t="s">
        <v>8337</v>
      </c>
      <c r="G2410" t="s">
        <v>420</v>
      </c>
      <c r="H2410" t="str">
        <f>INDEX(referencias!$Q$1:$Q$34,MATCH('Registro de Frecuencias TV'!G2410,referencias!$R$1:$R$34,0),1)</f>
        <v>Canal Uno</v>
      </c>
      <c r="J2410" t="s">
        <v>8338</v>
      </c>
      <c r="K2410">
        <v>7</v>
      </c>
      <c r="L2410" t="str">
        <f t="shared" si="80"/>
        <v>Santa RosaCaucaCanal Uno7</v>
      </c>
      <c r="M2410" t="str">
        <f t="shared" si="81"/>
        <v>Santa RosaCaucaCanal Uno</v>
      </c>
      <c r="N2410" t="s">
        <v>3953</v>
      </c>
    </row>
    <row r="2411" spans="1:14" x14ac:dyDescent="0.25">
      <c r="A2411">
        <v>19701</v>
      </c>
      <c r="B2411" t="s">
        <v>535</v>
      </c>
      <c r="C2411" t="s">
        <v>735</v>
      </c>
      <c r="F2411" t="s">
        <v>8337</v>
      </c>
      <c r="G2411" t="s">
        <v>703</v>
      </c>
      <c r="H2411" t="str">
        <f>INDEX(referencias!$Q$1:$Q$34,MATCH('Registro de Frecuencias TV'!G2411,referencias!$R$1:$R$34,0),1)</f>
        <v>C.Institucional</v>
      </c>
      <c r="J2411" t="s">
        <v>8338</v>
      </c>
      <c r="K2411">
        <v>13</v>
      </c>
      <c r="L2411" t="str">
        <f t="shared" si="80"/>
        <v>Santa RosaCaucaC.Institucional13</v>
      </c>
      <c r="M2411" t="str">
        <f t="shared" si="81"/>
        <v>Santa RosaCaucaC.Institucional</v>
      </c>
      <c r="N2411" t="s">
        <v>3954</v>
      </c>
    </row>
    <row r="2412" spans="1:14" x14ac:dyDescent="0.25">
      <c r="A2412">
        <v>19701</v>
      </c>
      <c r="B2412" t="s">
        <v>535</v>
      </c>
      <c r="C2412" t="s">
        <v>735</v>
      </c>
      <c r="F2412" t="s">
        <v>8337</v>
      </c>
      <c r="G2412" t="s">
        <v>188</v>
      </c>
      <c r="H2412" t="str">
        <f>INDEX(referencias!$Q$1:$Q$34,MATCH('Registro de Frecuencias TV'!G2412,referencias!$R$1:$R$34,0),1)</f>
        <v>Señal Colombia</v>
      </c>
      <c r="J2412" t="s">
        <v>8338</v>
      </c>
      <c r="K2412">
        <v>5</v>
      </c>
      <c r="L2412" t="str">
        <f t="shared" si="80"/>
        <v>Santa RosaCaucaSeñal Colombia5</v>
      </c>
      <c r="M2412" t="str">
        <f t="shared" si="81"/>
        <v>Santa RosaCaucaSeñal Colombia</v>
      </c>
      <c r="N2412" t="s">
        <v>3955</v>
      </c>
    </row>
    <row r="2413" spans="1:14" x14ac:dyDescent="0.25">
      <c r="A2413">
        <v>19701</v>
      </c>
      <c r="B2413" t="s">
        <v>535</v>
      </c>
      <c r="C2413" t="s">
        <v>735</v>
      </c>
      <c r="F2413" t="s">
        <v>8339</v>
      </c>
      <c r="G2413" t="s">
        <v>627</v>
      </c>
      <c r="H2413" t="str">
        <f>INDEX(referencias!$Q$1:$Q$34,MATCH('Registro de Frecuencias TV'!G2413,referencias!$R$1:$R$34,0),1)</f>
        <v>Telepacífico</v>
      </c>
      <c r="J2413" t="s">
        <v>8338</v>
      </c>
      <c r="K2413">
        <v>11</v>
      </c>
      <c r="L2413" t="str">
        <f t="shared" si="80"/>
        <v>Santa RosaCaucaTelepacífico11</v>
      </c>
      <c r="M2413" t="str">
        <f t="shared" si="81"/>
        <v>Santa RosaCaucaTelepacífico</v>
      </c>
      <c r="N2413" t="s">
        <v>3956</v>
      </c>
    </row>
    <row r="2414" spans="1:14" x14ac:dyDescent="0.25">
      <c r="A2414">
        <v>19701</v>
      </c>
      <c r="B2414" t="s">
        <v>535</v>
      </c>
      <c r="C2414" t="s">
        <v>735</v>
      </c>
      <c r="F2414" t="s">
        <v>8341</v>
      </c>
      <c r="G2414" t="s">
        <v>750</v>
      </c>
      <c r="H2414" t="str">
        <f>INDEX(referencias!$Q$1:$Q$34,MATCH('Registro de Frecuencias TV'!G2414,referencias!$R$1:$R$34,0),1)</f>
        <v>RCN TV S.A.</v>
      </c>
      <c r="J2414" t="s">
        <v>8338</v>
      </c>
      <c r="K2414">
        <v>23</v>
      </c>
      <c r="L2414" t="str">
        <f t="shared" si="80"/>
        <v>Santa RosaCaucaRCN TV S.A.23</v>
      </c>
      <c r="M2414" t="str">
        <f t="shared" si="81"/>
        <v>Santa RosaCaucaRCN TV S.A.</v>
      </c>
      <c r="N2414" t="s">
        <v>3957</v>
      </c>
    </row>
    <row r="2415" spans="1:14" x14ac:dyDescent="0.25">
      <c r="A2415">
        <v>19701</v>
      </c>
      <c r="B2415" t="s">
        <v>535</v>
      </c>
      <c r="C2415" t="s">
        <v>735</v>
      </c>
      <c r="F2415" t="s">
        <v>8341</v>
      </c>
      <c r="G2415" t="s">
        <v>723</v>
      </c>
      <c r="H2415" t="str">
        <f>INDEX(referencias!$Q$1:$Q$34,MATCH('Registro de Frecuencias TV'!G2415,referencias!$R$1:$R$34,0),1)</f>
        <v>Caracol TV S.A.</v>
      </c>
      <c r="J2415" t="s">
        <v>8338</v>
      </c>
      <c r="K2415">
        <v>29</v>
      </c>
      <c r="L2415" t="str">
        <f t="shared" si="80"/>
        <v>Santa RosaCaucaCaracol TV S.A.29</v>
      </c>
      <c r="M2415" t="str">
        <f t="shared" si="81"/>
        <v>Santa RosaCaucaCaracol TV S.A.</v>
      </c>
      <c r="N2415" t="s">
        <v>3958</v>
      </c>
    </row>
    <row r="2416" spans="1:14" x14ac:dyDescent="0.25">
      <c r="A2416">
        <v>19743</v>
      </c>
      <c r="B2416" t="s">
        <v>385</v>
      </c>
      <c r="C2416" t="s">
        <v>735</v>
      </c>
      <c r="E2416">
        <v>7</v>
      </c>
      <c r="F2416" t="s">
        <v>8337</v>
      </c>
      <c r="G2416" t="s">
        <v>420</v>
      </c>
      <c r="H2416" t="str">
        <f>INDEX(referencias!$Q$1:$Q$34,MATCH('Registro de Frecuencias TV'!G2416,referencias!$R$1:$R$34,0),1)</f>
        <v>Canal Uno</v>
      </c>
      <c r="I2416" t="s">
        <v>385</v>
      </c>
      <c r="J2416" t="s">
        <v>8338</v>
      </c>
      <c r="K2416">
        <v>7</v>
      </c>
      <c r="L2416" t="str">
        <f t="shared" si="80"/>
        <v>SilviaCaucaCanal Uno7</v>
      </c>
      <c r="M2416" t="str">
        <f t="shared" si="81"/>
        <v>SilviaCaucaCanal Uno</v>
      </c>
      <c r="N2416" t="s">
        <v>3959</v>
      </c>
    </row>
    <row r="2417" spans="1:14" x14ac:dyDescent="0.25">
      <c r="A2417">
        <v>19743</v>
      </c>
      <c r="B2417" t="s">
        <v>385</v>
      </c>
      <c r="C2417" t="s">
        <v>735</v>
      </c>
      <c r="E2417">
        <v>13</v>
      </c>
      <c r="F2417" t="s">
        <v>8337</v>
      </c>
      <c r="G2417" t="s">
        <v>703</v>
      </c>
      <c r="H2417" t="str">
        <f>INDEX(referencias!$Q$1:$Q$34,MATCH('Registro de Frecuencias TV'!G2417,referencias!$R$1:$R$34,0),1)</f>
        <v>C.Institucional</v>
      </c>
      <c r="I2417" t="s">
        <v>385</v>
      </c>
      <c r="J2417" t="s">
        <v>8338</v>
      </c>
      <c r="K2417">
        <v>13</v>
      </c>
      <c r="L2417" t="str">
        <f t="shared" si="80"/>
        <v>SilviaCaucaC.Institucional13</v>
      </c>
      <c r="M2417" t="str">
        <f t="shared" si="81"/>
        <v>SilviaCaucaC.Institucional</v>
      </c>
      <c r="N2417" t="s">
        <v>3960</v>
      </c>
    </row>
    <row r="2418" spans="1:14" x14ac:dyDescent="0.25">
      <c r="A2418">
        <v>19743</v>
      </c>
      <c r="B2418" t="s">
        <v>385</v>
      </c>
      <c r="C2418" t="s">
        <v>735</v>
      </c>
      <c r="E2418">
        <v>3</v>
      </c>
      <c r="F2418" t="s">
        <v>8337</v>
      </c>
      <c r="G2418" t="s">
        <v>188</v>
      </c>
      <c r="H2418" t="str">
        <f>INDEX(referencias!$Q$1:$Q$34,MATCH('Registro de Frecuencias TV'!G2418,referencias!$R$1:$R$34,0),1)</f>
        <v>Señal Colombia</v>
      </c>
      <c r="I2418" t="s">
        <v>385</v>
      </c>
      <c r="J2418" t="s">
        <v>8338</v>
      </c>
      <c r="K2418">
        <v>3</v>
      </c>
      <c r="L2418" t="str">
        <f t="shared" si="80"/>
        <v>SilviaCaucaSeñal Colombia3</v>
      </c>
      <c r="M2418" t="str">
        <f t="shared" si="81"/>
        <v>SilviaCaucaSeñal Colombia</v>
      </c>
      <c r="N2418" t="s">
        <v>3961</v>
      </c>
    </row>
    <row r="2419" spans="1:14" x14ac:dyDescent="0.25">
      <c r="A2419">
        <v>19743</v>
      </c>
      <c r="B2419" t="s">
        <v>385</v>
      </c>
      <c r="C2419" t="s">
        <v>735</v>
      </c>
      <c r="E2419">
        <v>11</v>
      </c>
      <c r="F2419" t="s">
        <v>8339</v>
      </c>
      <c r="G2419" t="s">
        <v>627</v>
      </c>
      <c r="H2419" t="str">
        <f>INDEX(referencias!$Q$1:$Q$34,MATCH('Registro de Frecuencias TV'!G2419,referencias!$R$1:$R$34,0),1)</f>
        <v>Telepacífico</v>
      </c>
      <c r="I2419" t="s">
        <v>8466</v>
      </c>
      <c r="J2419" t="s">
        <v>8338</v>
      </c>
      <c r="K2419">
        <v>11</v>
      </c>
      <c r="L2419" t="str">
        <f t="shared" si="80"/>
        <v>SilviaCaucaTelepacífico11</v>
      </c>
      <c r="M2419" t="str">
        <f t="shared" si="81"/>
        <v>SilviaCaucaTelepacífico</v>
      </c>
      <c r="N2419" t="s">
        <v>3962</v>
      </c>
    </row>
    <row r="2420" spans="1:14" x14ac:dyDescent="0.25">
      <c r="A2420">
        <v>19743</v>
      </c>
      <c r="B2420" t="s">
        <v>385</v>
      </c>
      <c r="C2420" t="s">
        <v>735</v>
      </c>
      <c r="E2420">
        <v>23</v>
      </c>
      <c r="F2420" t="s">
        <v>8341</v>
      </c>
      <c r="G2420" t="s">
        <v>750</v>
      </c>
      <c r="H2420" t="str">
        <f>INDEX(referencias!$Q$1:$Q$34,MATCH('Registro de Frecuencias TV'!G2420,referencias!$R$1:$R$34,0),1)</f>
        <v>RCN TV S.A.</v>
      </c>
      <c r="I2420" t="s">
        <v>385</v>
      </c>
      <c r="J2420" t="s">
        <v>8338</v>
      </c>
      <c r="K2420">
        <v>23</v>
      </c>
      <c r="L2420" t="str">
        <f t="shared" si="80"/>
        <v>SilviaCaucaRCN TV S.A.23</v>
      </c>
      <c r="M2420" t="str">
        <f t="shared" si="81"/>
        <v>SilviaCaucaRCN TV S.A.</v>
      </c>
      <c r="N2420" t="s">
        <v>3963</v>
      </c>
    </row>
    <row r="2421" spans="1:14" x14ac:dyDescent="0.25">
      <c r="A2421">
        <v>19743</v>
      </c>
      <c r="B2421" t="s">
        <v>385</v>
      </c>
      <c r="C2421" t="s">
        <v>735</v>
      </c>
      <c r="E2421">
        <v>29</v>
      </c>
      <c r="F2421" t="s">
        <v>8341</v>
      </c>
      <c r="G2421" t="s">
        <v>723</v>
      </c>
      <c r="H2421" t="str">
        <f>INDEX(referencias!$Q$1:$Q$34,MATCH('Registro de Frecuencias TV'!G2421,referencias!$R$1:$R$34,0),1)</f>
        <v>Caracol TV S.A.</v>
      </c>
      <c r="I2421" t="s">
        <v>385</v>
      </c>
      <c r="J2421" t="s">
        <v>8338</v>
      </c>
      <c r="K2421">
        <v>29</v>
      </c>
      <c r="L2421" t="str">
        <f t="shared" si="80"/>
        <v>SilviaCaucaCaracol TV S.A.29</v>
      </c>
      <c r="M2421" t="str">
        <f t="shared" si="81"/>
        <v>SilviaCaucaCaracol TV S.A.</v>
      </c>
      <c r="N2421" t="s">
        <v>3964</v>
      </c>
    </row>
    <row r="2422" spans="1:14" x14ac:dyDescent="0.25">
      <c r="A2422">
        <v>19760</v>
      </c>
      <c r="B2422" t="s">
        <v>2452</v>
      </c>
      <c r="C2422" t="s">
        <v>735</v>
      </c>
      <c r="E2422">
        <v>10</v>
      </c>
      <c r="F2422" t="s">
        <v>8337</v>
      </c>
      <c r="G2422" t="s">
        <v>420</v>
      </c>
      <c r="H2422" t="str">
        <f>INDEX(referencias!$Q$1:$Q$34,MATCH('Registro de Frecuencias TV'!G2422,referencias!$R$1:$R$34,0),1)</f>
        <v>Canal Uno</v>
      </c>
      <c r="I2422" t="s">
        <v>323</v>
      </c>
      <c r="J2422" t="s">
        <v>8338</v>
      </c>
      <c r="K2422">
        <v>10</v>
      </c>
      <c r="L2422" t="str">
        <f t="shared" si="80"/>
        <v>SotaraCaucaCanal Uno10</v>
      </c>
      <c r="M2422" t="str">
        <f t="shared" si="81"/>
        <v>SotaraCaucaCanal Uno</v>
      </c>
      <c r="N2422" t="s">
        <v>3965</v>
      </c>
    </row>
    <row r="2423" spans="1:14" x14ac:dyDescent="0.25">
      <c r="A2423">
        <v>19760</v>
      </c>
      <c r="B2423" t="s">
        <v>2452</v>
      </c>
      <c r="C2423" t="s">
        <v>735</v>
      </c>
      <c r="E2423">
        <v>4</v>
      </c>
      <c r="F2423" t="s">
        <v>8337</v>
      </c>
      <c r="G2423" t="s">
        <v>703</v>
      </c>
      <c r="H2423" t="str">
        <f>INDEX(referencias!$Q$1:$Q$34,MATCH('Registro de Frecuencias TV'!G2423,referencias!$R$1:$R$34,0),1)</f>
        <v>C.Institucional</v>
      </c>
      <c r="I2423" t="s">
        <v>323</v>
      </c>
      <c r="J2423" t="s">
        <v>8338</v>
      </c>
      <c r="K2423">
        <v>4</v>
      </c>
      <c r="L2423" t="str">
        <f t="shared" si="80"/>
        <v>SotaraCaucaC.Institucional4</v>
      </c>
      <c r="M2423" t="str">
        <f t="shared" si="81"/>
        <v>SotaraCaucaC.Institucional</v>
      </c>
      <c r="N2423" t="s">
        <v>3966</v>
      </c>
    </row>
    <row r="2424" spans="1:14" x14ac:dyDescent="0.25">
      <c r="A2424">
        <v>19760</v>
      </c>
      <c r="B2424" t="s">
        <v>2452</v>
      </c>
      <c r="C2424" t="s">
        <v>735</v>
      </c>
      <c r="E2424">
        <v>5</v>
      </c>
      <c r="F2424" t="s">
        <v>8337</v>
      </c>
      <c r="G2424" t="s">
        <v>188</v>
      </c>
      <c r="H2424" t="str">
        <f>INDEX(referencias!$Q$1:$Q$34,MATCH('Registro de Frecuencias TV'!G2424,referencias!$R$1:$R$34,0),1)</f>
        <v>Señal Colombia</v>
      </c>
      <c r="I2424" t="s">
        <v>323</v>
      </c>
      <c r="J2424" t="s">
        <v>8338</v>
      </c>
      <c r="K2424">
        <v>5</v>
      </c>
      <c r="L2424" t="str">
        <f t="shared" si="80"/>
        <v>SotaraCaucaSeñal Colombia5</v>
      </c>
      <c r="M2424" t="str">
        <f t="shared" si="81"/>
        <v>SotaraCaucaSeñal Colombia</v>
      </c>
      <c r="N2424" t="s">
        <v>3967</v>
      </c>
    </row>
    <row r="2425" spans="1:14" x14ac:dyDescent="0.25">
      <c r="A2425">
        <v>19760</v>
      </c>
      <c r="B2425" t="s">
        <v>2452</v>
      </c>
      <c r="C2425" t="s">
        <v>735</v>
      </c>
      <c r="E2425">
        <v>8</v>
      </c>
      <c r="F2425" t="s">
        <v>8339</v>
      </c>
      <c r="G2425" t="s">
        <v>627</v>
      </c>
      <c r="H2425" t="str">
        <f>INDEX(referencias!$Q$1:$Q$34,MATCH('Registro de Frecuencias TV'!G2425,referencias!$R$1:$R$34,0),1)</f>
        <v>Telepacífico</v>
      </c>
      <c r="I2425" t="s">
        <v>8463</v>
      </c>
      <c r="J2425" t="s">
        <v>8338</v>
      </c>
      <c r="K2425">
        <v>8</v>
      </c>
      <c r="L2425" t="str">
        <f t="shared" si="80"/>
        <v>SotaraCaucaTelepacífico8</v>
      </c>
      <c r="M2425" t="str">
        <f t="shared" si="81"/>
        <v>SotaraCaucaTelepacífico</v>
      </c>
      <c r="N2425" t="s">
        <v>3968</v>
      </c>
    </row>
    <row r="2426" spans="1:14" x14ac:dyDescent="0.25">
      <c r="A2426">
        <v>19760</v>
      </c>
      <c r="B2426" t="s">
        <v>2452</v>
      </c>
      <c r="C2426" t="s">
        <v>735</v>
      </c>
      <c r="E2426">
        <v>2</v>
      </c>
      <c r="F2426" t="s">
        <v>8341</v>
      </c>
      <c r="G2426" t="s">
        <v>750</v>
      </c>
      <c r="H2426" t="str">
        <f>INDEX(referencias!$Q$1:$Q$34,MATCH('Registro de Frecuencias TV'!G2426,referencias!$R$1:$R$34,0),1)</f>
        <v>RCN TV S.A.</v>
      </c>
      <c r="I2426" t="s">
        <v>323</v>
      </c>
      <c r="J2426" t="s">
        <v>8338</v>
      </c>
      <c r="K2426">
        <v>2</v>
      </c>
      <c r="L2426" t="str">
        <f t="shared" si="80"/>
        <v>SotaraCaucaRCN TV S.A.2</v>
      </c>
      <c r="M2426" t="str">
        <f t="shared" si="81"/>
        <v>SotaraCaucaRCN TV S.A.</v>
      </c>
      <c r="N2426" t="s">
        <v>3969</v>
      </c>
    </row>
    <row r="2427" spans="1:14" x14ac:dyDescent="0.25">
      <c r="A2427">
        <v>19760</v>
      </c>
      <c r="B2427" t="s">
        <v>2452</v>
      </c>
      <c r="C2427" t="s">
        <v>735</v>
      </c>
      <c r="E2427">
        <v>12</v>
      </c>
      <c r="F2427" t="s">
        <v>8341</v>
      </c>
      <c r="G2427" t="s">
        <v>723</v>
      </c>
      <c r="H2427" t="str">
        <f>INDEX(referencias!$Q$1:$Q$34,MATCH('Registro de Frecuencias TV'!G2427,referencias!$R$1:$R$34,0),1)</f>
        <v>Caracol TV S.A.</v>
      </c>
      <c r="I2427" t="s">
        <v>323</v>
      </c>
      <c r="J2427" t="s">
        <v>8338</v>
      </c>
      <c r="K2427">
        <v>12</v>
      </c>
      <c r="L2427" t="str">
        <f t="shared" si="80"/>
        <v>SotaraCaucaCaracol TV S.A.12</v>
      </c>
      <c r="M2427" t="str">
        <f t="shared" si="81"/>
        <v>SotaraCaucaCaracol TV S.A.</v>
      </c>
      <c r="N2427" t="s">
        <v>3970</v>
      </c>
    </row>
    <row r="2428" spans="1:14" x14ac:dyDescent="0.25">
      <c r="A2428">
        <v>19780</v>
      </c>
      <c r="B2428" t="s">
        <v>585</v>
      </c>
      <c r="C2428" t="s">
        <v>735</v>
      </c>
      <c r="E2428">
        <v>7</v>
      </c>
      <c r="F2428" t="s">
        <v>8337</v>
      </c>
      <c r="G2428" t="s">
        <v>420</v>
      </c>
      <c r="H2428" t="str">
        <f>INDEX(referencias!$Q$1:$Q$34,MATCH('Registro de Frecuencias TV'!G2428,referencias!$R$1:$R$34,0),1)</f>
        <v>Canal Uno</v>
      </c>
      <c r="I2428" t="s">
        <v>292</v>
      </c>
      <c r="J2428" t="s">
        <v>8338</v>
      </c>
      <c r="K2428">
        <v>7</v>
      </c>
      <c r="L2428" t="str">
        <f t="shared" si="80"/>
        <v>SuárezCaucaCanal Uno7</v>
      </c>
      <c r="M2428" t="str">
        <f t="shared" si="81"/>
        <v>SuárezCaucaCanal Uno</v>
      </c>
      <c r="N2428" t="s">
        <v>3971</v>
      </c>
    </row>
    <row r="2429" spans="1:14" x14ac:dyDescent="0.25">
      <c r="A2429">
        <v>19780</v>
      </c>
      <c r="B2429" t="s">
        <v>585</v>
      </c>
      <c r="C2429" t="s">
        <v>735</v>
      </c>
      <c r="E2429">
        <v>13</v>
      </c>
      <c r="F2429" t="s">
        <v>8337</v>
      </c>
      <c r="G2429" t="s">
        <v>703</v>
      </c>
      <c r="H2429" t="str">
        <f>INDEX(referencias!$Q$1:$Q$34,MATCH('Registro de Frecuencias TV'!G2429,referencias!$R$1:$R$34,0),1)</f>
        <v>C.Institucional</v>
      </c>
      <c r="I2429" t="s">
        <v>292</v>
      </c>
      <c r="J2429" t="s">
        <v>8338</v>
      </c>
      <c r="K2429">
        <v>13</v>
      </c>
      <c r="L2429" t="str">
        <f t="shared" si="80"/>
        <v>SuárezCaucaC.Institucional13</v>
      </c>
      <c r="M2429" t="str">
        <f t="shared" si="81"/>
        <v>SuárezCaucaC.Institucional</v>
      </c>
      <c r="N2429" t="s">
        <v>3972</v>
      </c>
    </row>
    <row r="2430" spans="1:14" x14ac:dyDescent="0.25">
      <c r="A2430">
        <v>19780</v>
      </c>
      <c r="B2430" t="s">
        <v>585</v>
      </c>
      <c r="C2430" t="s">
        <v>735</v>
      </c>
      <c r="E2430">
        <v>9</v>
      </c>
      <c r="F2430" t="s">
        <v>8337</v>
      </c>
      <c r="G2430" t="s">
        <v>188</v>
      </c>
      <c r="H2430" t="str">
        <f>INDEX(referencias!$Q$1:$Q$34,MATCH('Registro de Frecuencias TV'!G2430,referencias!$R$1:$R$34,0),1)</f>
        <v>Señal Colombia</v>
      </c>
      <c r="I2430" t="s">
        <v>292</v>
      </c>
      <c r="J2430" t="s">
        <v>8338</v>
      </c>
      <c r="K2430">
        <v>9</v>
      </c>
      <c r="L2430" t="str">
        <f t="shared" si="80"/>
        <v>SuárezCaucaSeñal Colombia9</v>
      </c>
      <c r="M2430" t="str">
        <f t="shared" si="81"/>
        <v>SuárezCaucaSeñal Colombia</v>
      </c>
      <c r="N2430" t="s">
        <v>3973</v>
      </c>
    </row>
    <row r="2431" spans="1:14" x14ac:dyDescent="0.25">
      <c r="A2431">
        <v>19780</v>
      </c>
      <c r="B2431" t="s">
        <v>585</v>
      </c>
      <c r="C2431" t="s">
        <v>735</v>
      </c>
      <c r="E2431">
        <v>11</v>
      </c>
      <c r="F2431" t="s">
        <v>8339</v>
      </c>
      <c r="G2431" t="s">
        <v>627</v>
      </c>
      <c r="H2431" t="str">
        <f>INDEX(referencias!$Q$1:$Q$34,MATCH('Registro de Frecuencias TV'!G2431,referencias!$R$1:$R$34,0),1)</f>
        <v>Telepacífico</v>
      </c>
      <c r="I2431" t="s">
        <v>8465</v>
      </c>
      <c r="J2431" t="s">
        <v>8338</v>
      </c>
      <c r="K2431">
        <v>11</v>
      </c>
      <c r="L2431" t="str">
        <f t="shared" si="80"/>
        <v>SuárezCaucaTelepacífico11</v>
      </c>
      <c r="M2431" t="str">
        <f t="shared" si="81"/>
        <v>SuárezCaucaTelepacífico</v>
      </c>
      <c r="N2431" t="s">
        <v>3974</v>
      </c>
    </row>
    <row r="2432" spans="1:14" x14ac:dyDescent="0.25">
      <c r="A2432">
        <v>19780</v>
      </c>
      <c r="B2432" t="s">
        <v>585</v>
      </c>
      <c r="C2432" t="s">
        <v>735</v>
      </c>
      <c r="E2432">
        <v>5</v>
      </c>
      <c r="F2432" t="s">
        <v>8341</v>
      </c>
      <c r="G2432" t="s">
        <v>750</v>
      </c>
      <c r="H2432" t="str">
        <f>INDEX(referencias!$Q$1:$Q$34,MATCH('Registro de Frecuencias TV'!G2432,referencias!$R$1:$R$34,0),1)</f>
        <v>RCN TV S.A.</v>
      </c>
      <c r="I2432" t="s">
        <v>8464</v>
      </c>
      <c r="J2432" t="s">
        <v>8338</v>
      </c>
      <c r="K2432">
        <v>5</v>
      </c>
      <c r="L2432" t="str">
        <f t="shared" si="80"/>
        <v>SuárezCaucaRCN TV S.A.5</v>
      </c>
      <c r="M2432" t="str">
        <f t="shared" si="81"/>
        <v>SuárezCaucaRCN TV S.A.</v>
      </c>
      <c r="N2432" t="s">
        <v>3975</v>
      </c>
    </row>
    <row r="2433" spans="1:14" x14ac:dyDescent="0.25">
      <c r="A2433">
        <v>19780</v>
      </c>
      <c r="B2433" t="s">
        <v>585</v>
      </c>
      <c r="C2433" t="s">
        <v>735</v>
      </c>
      <c r="E2433">
        <v>3</v>
      </c>
      <c r="F2433" t="s">
        <v>8341</v>
      </c>
      <c r="G2433" t="s">
        <v>723</v>
      </c>
      <c r="H2433" t="str">
        <f>INDEX(referencias!$Q$1:$Q$34,MATCH('Registro de Frecuencias TV'!G2433,referencias!$R$1:$R$34,0),1)</f>
        <v>Caracol TV S.A.</v>
      </c>
      <c r="I2433" t="s">
        <v>8464</v>
      </c>
      <c r="J2433" t="s">
        <v>8338</v>
      </c>
      <c r="K2433">
        <v>3</v>
      </c>
      <c r="L2433" t="str">
        <f t="shared" si="80"/>
        <v>SuárezCaucaCaracol TV S.A.3</v>
      </c>
      <c r="M2433" t="str">
        <f t="shared" si="81"/>
        <v>SuárezCaucaCaracol TV S.A.</v>
      </c>
      <c r="N2433" t="s">
        <v>3976</v>
      </c>
    </row>
    <row r="2434" spans="1:14" x14ac:dyDescent="0.25">
      <c r="A2434">
        <v>19785</v>
      </c>
      <c r="B2434" t="s">
        <v>787</v>
      </c>
      <c r="C2434" t="s">
        <v>735</v>
      </c>
      <c r="E2434">
        <v>8</v>
      </c>
      <c r="F2434" t="s">
        <v>8339</v>
      </c>
      <c r="G2434" t="s">
        <v>627</v>
      </c>
      <c r="H2434" t="str">
        <f>INDEX(referencias!$Q$1:$Q$34,MATCH('Registro de Frecuencias TV'!G2434,referencias!$R$1:$R$34,0),1)</f>
        <v>Telepacífico</v>
      </c>
      <c r="I2434" t="s">
        <v>8463</v>
      </c>
      <c r="J2434" t="s">
        <v>8338</v>
      </c>
      <c r="K2434">
        <v>8</v>
      </c>
      <c r="L2434" t="str">
        <f t="shared" si="80"/>
        <v>SucreCaucaTelepacífico8</v>
      </c>
      <c r="M2434" t="str">
        <f t="shared" si="81"/>
        <v>SucreCaucaTelepacífico</v>
      </c>
      <c r="N2434" t="s">
        <v>3977</v>
      </c>
    </row>
    <row r="2435" spans="1:14" x14ac:dyDescent="0.25">
      <c r="A2435">
        <v>19785</v>
      </c>
      <c r="B2435" t="s">
        <v>787</v>
      </c>
      <c r="C2435" t="s">
        <v>735</v>
      </c>
      <c r="F2435" t="s">
        <v>8341</v>
      </c>
      <c r="G2435" t="s">
        <v>750</v>
      </c>
      <c r="H2435" t="str">
        <f>INDEX(referencias!$Q$1:$Q$34,MATCH('Registro de Frecuencias TV'!G2435,referencias!$R$1:$R$34,0),1)</f>
        <v>RCN TV S.A.</v>
      </c>
      <c r="J2435" t="s">
        <v>8338</v>
      </c>
      <c r="K2435">
        <v>2</v>
      </c>
      <c r="L2435" t="str">
        <f t="shared" ref="L2435:L2498" si="82">_xlfn.CONCAT(TRIM(B2435),TRIM(C2435),TRIM(H2435),TRIM(K2435))</f>
        <v>SucreCaucaRCN TV S.A.2</v>
      </c>
      <c r="M2435" t="str">
        <f t="shared" ref="M2435:M2498" si="83">_xlfn.CONCAT(TRIM(B2435),TRIM(C2435),TRIM(H2435))</f>
        <v>SucreCaucaRCN TV S.A.</v>
      </c>
      <c r="N2435" t="s">
        <v>3978</v>
      </c>
    </row>
    <row r="2436" spans="1:14" x14ac:dyDescent="0.25">
      <c r="A2436">
        <v>19785</v>
      </c>
      <c r="B2436" t="s">
        <v>787</v>
      </c>
      <c r="C2436" t="s">
        <v>735</v>
      </c>
      <c r="F2436" t="s">
        <v>8341</v>
      </c>
      <c r="G2436" t="s">
        <v>723</v>
      </c>
      <c r="H2436" t="str">
        <f>INDEX(referencias!$Q$1:$Q$34,MATCH('Registro de Frecuencias TV'!G2436,referencias!$R$1:$R$34,0),1)</f>
        <v>Caracol TV S.A.</v>
      </c>
      <c r="J2436" t="s">
        <v>8338</v>
      </c>
      <c r="K2436">
        <v>12</v>
      </c>
      <c r="L2436" t="str">
        <f t="shared" si="82"/>
        <v>SucreCaucaCaracol TV S.A.12</v>
      </c>
      <c r="M2436" t="str">
        <f t="shared" si="83"/>
        <v>SucreCaucaCaracol TV S.A.</v>
      </c>
      <c r="N2436" t="s">
        <v>3979</v>
      </c>
    </row>
    <row r="2437" spans="1:14" x14ac:dyDescent="0.25">
      <c r="A2437">
        <v>19807</v>
      </c>
      <c r="B2437" t="s">
        <v>2535</v>
      </c>
      <c r="C2437" t="s">
        <v>735</v>
      </c>
      <c r="E2437">
        <v>10</v>
      </c>
      <c r="F2437" t="s">
        <v>8337</v>
      </c>
      <c r="G2437" t="s">
        <v>420</v>
      </c>
      <c r="H2437" t="str">
        <f>INDEX(referencias!$Q$1:$Q$34,MATCH('Registro de Frecuencias TV'!G2437,referencias!$R$1:$R$34,0),1)</f>
        <v>Canal Uno</v>
      </c>
      <c r="I2437" t="s">
        <v>323</v>
      </c>
      <c r="J2437" t="s">
        <v>8338</v>
      </c>
      <c r="K2437">
        <v>10</v>
      </c>
      <c r="L2437" t="str">
        <f t="shared" si="82"/>
        <v>TimbíoCaucaCanal Uno10</v>
      </c>
      <c r="M2437" t="str">
        <f t="shared" si="83"/>
        <v>TimbíoCaucaCanal Uno</v>
      </c>
      <c r="N2437" t="s">
        <v>3980</v>
      </c>
    </row>
    <row r="2438" spans="1:14" x14ac:dyDescent="0.25">
      <c r="A2438">
        <v>19807</v>
      </c>
      <c r="B2438" t="s">
        <v>2535</v>
      </c>
      <c r="C2438" t="s">
        <v>735</v>
      </c>
      <c r="E2438">
        <v>4</v>
      </c>
      <c r="F2438" t="s">
        <v>8337</v>
      </c>
      <c r="G2438" t="s">
        <v>703</v>
      </c>
      <c r="H2438" t="str">
        <f>INDEX(referencias!$Q$1:$Q$34,MATCH('Registro de Frecuencias TV'!G2438,referencias!$R$1:$R$34,0),1)</f>
        <v>C.Institucional</v>
      </c>
      <c r="I2438" t="s">
        <v>323</v>
      </c>
      <c r="J2438" t="s">
        <v>8338</v>
      </c>
      <c r="K2438">
        <v>4</v>
      </c>
      <c r="L2438" t="str">
        <f t="shared" si="82"/>
        <v>TimbíoCaucaC.Institucional4</v>
      </c>
      <c r="M2438" t="str">
        <f t="shared" si="83"/>
        <v>TimbíoCaucaC.Institucional</v>
      </c>
      <c r="N2438" t="s">
        <v>3981</v>
      </c>
    </row>
    <row r="2439" spans="1:14" x14ac:dyDescent="0.25">
      <c r="A2439">
        <v>19807</v>
      </c>
      <c r="B2439" t="s">
        <v>2535</v>
      </c>
      <c r="C2439" t="s">
        <v>735</v>
      </c>
      <c r="E2439">
        <v>5</v>
      </c>
      <c r="F2439" t="s">
        <v>8337</v>
      </c>
      <c r="G2439" t="s">
        <v>188</v>
      </c>
      <c r="H2439" t="str">
        <f>INDEX(referencias!$Q$1:$Q$34,MATCH('Registro de Frecuencias TV'!G2439,referencias!$R$1:$R$34,0),1)</f>
        <v>Señal Colombia</v>
      </c>
      <c r="I2439" t="s">
        <v>323</v>
      </c>
      <c r="J2439" t="s">
        <v>8338</v>
      </c>
      <c r="K2439">
        <v>5</v>
      </c>
      <c r="L2439" t="str">
        <f t="shared" si="82"/>
        <v>TimbíoCaucaSeñal Colombia5</v>
      </c>
      <c r="M2439" t="str">
        <f t="shared" si="83"/>
        <v>TimbíoCaucaSeñal Colombia</v>
      </c>
      <c r="N2439" t="s">
        <v>3982</v>
      </c>
    </row>
    <row r="2440" spans="1:14" x14ac:dyDescent="0.25">
      <c r="A2440">
        <v>19807</v>
      </c>
      <c r="B2440" t="s">
        <v>2535</v>
      </c>
      <c r="C2440" t="s">
        <v>735</v>
      </c>
      <c r="E2440">
        <v>8</v>
      </c>
      <c r="F2440" t="s">
        <v>8339</v>
      </c>
      <c r="G2440" t="s">
        <v>627</v>
      </c>
      <c r="H2440" t="str">
        <f>INDEX(referencias!$Q$1:$Q$34,MATCH('Registro de Frecuencias TV'!G2440,referencias!$R$1:$R$34,0),1)</f>
        <v>Telepacífico</v>
      </c>
      <c r="I2440" t="s">
        <v>8463</v>
      </c>
      <c r="J2440" t="s">
        <v>8338</v>
      </c>
      <c r="K2440">
        <v>8</v>
      </c>
      <c r="L2440" t="str">
        <f t="shared" si="82"/>
        <v>TimbíoCaucaTelepacífico8</v>
      </c>
      <c r="M2440" t="str">
        <f t="shared" si="83"/>
        <v>TimbíoCaucaTelepacífico</v>
      </c>
      <c r="N2440" t="s">
        <v>3983</v>
      </c>
    </row>
    <row r="2441" spans="1:14" x14ac:dyDescent="0.25">
      <c r="A2441">
        <v>19807</v>
      </c>
      <c r="B2441" t="s">
        <v>2535</v>
      </c>
      <c r="C2441" t="s">
        <v>735</v>
      </c>
      <c r="E2441">
        <v>2</v>
      </c>
      <c r="F2441" t="s">
        <v>8341</v>
      </c>
      <c r="G2441" t="s">
        <v>750</v>
      </c>
      <c r="H2441" t="str">
        <f>INDEX(referencias!$Q$1:$Q$34,MATCH('Registro de Frecuencias TV'!G2441,referencias!$R$1:$R$34,0),1)</f>
        <v>RCN TV S.A.</v>
      </c>
      <c r="I2441" t="s">
        <v>323</v>
      </c>
      <c r="J2441" t="s">
        <v>8338</v>
      </c>
      <c r="K2441">
        <v>2</v>
      </c>
      <c r="L2441" t="str">
        <f t="shared" si="82"/>
        <v>TimbíoCaucaRCN TV S.A.2</v>
      </c>
      <c r="M2441" t="str">
        <f t="shared" si="83"/>
        <v>TimbíoCaucaRCN TV S.A.</v>
      </c>
      <c r="N2441" t="s">
        <v>3984</v>
      </c>
    </row>
    <row r="2442" spans="1:14" x14ac:dyDescent="0.25">
      <c r="A2442">
        <v>19807</v>
      </c>
      <c r="B2442" t="s">
        <v>2535</v>
      </c>
      <c r="C2442" t="s">
        <v>735</v>
      </c>
      <c r="E2442">
        <v>12</v>
      </c>
      <c r="F2442" t="s">
        <v>8341</v>
      </c>
      <c r="G2442" t="s">
        <v>723</v>
      </c>
      <c r="H2442" t="str">
        <f>INDEX(referencias!$Q$1:$Q$34,MATCH('Registro de Frecuencias TV'!G2442,referencias!$R$1:$R$34,0),1)</f>
        <v>Caracol TV S.A.</v>
      </c>
      <c r="I2442" t="s">
        <v>323</v>
      </c>
      <c r="J2442" t="s">
        <v>8338</v>
      </c>
      <c r="K2442">
        <v>12</v>
      </c>
      <c r="L2442" t="str">
        <f t="shared" si="82"/>
        <v>TimbíoCaucaCaracol TV S.A.12</v>
      </c>
      <c r="M2442" t="str">
        <f t="shared" si="83"/>
        <v>TimbíoCaucaCaracol TV S.A.</v>
      </c>
      <c r="N2442" t="s">
        <v>3985</v>
      </c>
    </row>
    <row r="2443" spans="1:14" x14ac:dyDescent="0.25">
      <c r="A2443">
        <v>19809</v>
      </c>
      <c r="B2443" t="s">
        <v>2537</v>
      </c>
      <c r="C2443" t="s">
        <v>735</v>
      </c>
      <c r="E2443">
        <v>10</v>
      </c>
      <c r="F2443" t="s">
        <v>8337</v>
      </c>
      <c r="G2443" t="s">
        <v>420</v>
      </c>
      <c r="H2443" t="str">
        <f>INDEX(referencias!$Q$1:$Q$34,MATCH('Registro de Frecuencias TV'!G2443,referencias!$R$1:$R$34,0),1)</f>
        <v>Canal Uno</v>
      </c>
      <c r="I2443" t="s">
        <v>323</v>
      </c>
      <c r="J2443" t="s">
        <v>8338</v>
      </c>
      <c r="K2443">
        <v>10</v>
      </c>
      <c r="L2443" t="str">
        <f t="shared" si="82"/>
        <v>TimbiquíCaucaCanal Uno10</v>
      </c>
      <c r="M2443" t="str">
        <f t="shared" si="83"/>
        <v>TimbiquíCaucaCanal Uno</v>
      </c>
      <c r="N2443" t="s">
        <v>3986</v>
      </c>
    </row>
    <row r="2444" spans="1:14" x14ac:dyDescent="0.25">
      <c r="A2444">
        <v>19809</v>
      </c>
      <c r="B2444" t="s">
        <v>2537</v>
      </c>
      <c r="C2444" t="s">
        <v>735</v>
      </c>
      <c r="E2444">
        <v>4</v>
      </c>
      <c r="F2444" t="s">
        <v>8337</v>
      </c>
      <c r="G2444" t="s">
        <v>703</v>
      </c>
      <c r="H2444" t="str">
        <f>INDEX(referencias!$Q$1:$Q$34,MATCH('Registro de Frecuencias TV'!G2444,referencias!$R$1:$R$34,0),1)</f>
        <v>C.Institucional</v>
      </c>
      <c r="I2444" t="s">
        <v>323</v>
      </c>
      <c r="J2444" t="s">
        <v>8338</v>
      </c>
      <c r="K2444">
        <v>4</v>
      </c>
      <c r="L2444" t="str">
        <f t="shared" si="82"/>
        <v>TimbiquíCaucaC.Institucional4</v>
      </c>
      <c r="M2444" t="str">
        <f t="shared" si="83"/>
        <v>TimbiquíCaucaC.Institucional</v>
      </c>
      <c r="N2444" t="s">
        <v>3987</v>
      </c>
    </row>
    <row r="2445" spans="1:14" x14ac:dyDescent="0.25">
      <c r="A2445">
        <v>19809</v>
      </c>
      <c r="B2445" t="s">
        <v>2537</v>
      </c>
      <c r="C2445" t="s">
        <v>735</v>
      </c>
      <c r="E2445">
        <v>5</v>
      </c>
      <c r="F2445" t="s">
        <v>8337</v>
      </c>
      <c r="G2445" t="s">
        <v>188</v>
      </c>
      <c r="H2445" t="str">
        <f>INDEX(referencias!$Q$1:$Q$34,MATCH('Registro de Frecuencias TV'!G2445,referencias!$R$1:$R$34,0),1)</f>
        <v>Señal Colombia</v>
      </c>
      <c r="I2445" t="s">
        <v>323</v>
      </c>
      <c r="J2445" t="s">
        <v>8338</v>
      </c>
      <c r="K2445">
        <v>5</v>
      </c>
      <c r="L2445" t="str">
        <f t="shared" si="82"/>
        <v>TimbiquíCaucaSeñal Colombia5</v>
      </c>
      <c r="M2445" t="str">
        <f t="shared" si="83"/>
        <v>TimbiquíCaucaSeñal Colombia</v>
      </c>
      <c r="N2445" t="s">
        <v>3988</v>
      </c>
    </row>
    <row r="2446" spans="1:14" x14ac:dyDescent="0.25">
      <c r="A2446">
        <v>19809</v>
      </c>
      <c r="B2446" t="s">
        <v>2537</v>
      </c>
      <c r="C2446" t="s">
        <v>735</v>
      </c>
      <c r="E2446">
        <v>8</v>
      </c>
      <c r="F2446" t="s">
        <v>8339</v>
      </c>
      <c r="G2446" t="s">
        <v>627</v>
      </c>
      <c r="H2446" t="str">
        <f>INDEX(referencias!$Q$1:$Q$34,MATCH('Registro de Frecuencias TV'!G2446,referencias!$R$1:$R$34,0),1)</f>
        <v>Telepacífico</v>
      </c>
      <c r="I2446" t="s">
        <v>8463</v>
      </c>
      <c r="J2446" t="s">
        <v>8338</v>
      </c>
      <c r="K2446">
        <v>8</v>
      </c>
      <c r="L2446" t="str">
        <f t="shared" si="82"/>
        <v>TimbiquíCaucaTelepacífico8</v>
      </c>
      <c r="M2446" t="str">
        <f t="shared" si="83"/>
        <v>TimbiquíCaucaTelepacífico</v>
      </c>
      <c r="N2446" t="s">
        <v>3989</v>
      </c>
    </row>
    <row r="2447" spans="1:14" x14ac:dyDescent="0.25">
      <c r="A2447">
        <v>19809</v>
      </c>
      <c r="B2447" t="s">
        <v>2537</v>
      </c>
      <c r="C2447" t="s">
        <v>735</v>
      </c>
      <c r="E2447">
        <v>2</v>
      </c>
      <c r="F2447" t="s">
        <v>8341</v>
      </c>
      <c r="G2447" t="s">
        <v>750</v>
      </c>
      <c r="H2447" t="str">
        <f>INDEX(referencias!$Q$1:$Q$34,MATCH('Registro de Frecuencias TV'!G2447,referencias!$R$1:$R$34,0),1)</f>
        <v>RCN TV S.A.</v>
      </c>
      <c r="I2447" t="s">
        <v>323</v>
      </c>
      <c r="J2447" t="s">
        <v>8338</v>
      </c>
      <c r="K2447">
        <v>2</v>
      </c>
      <c r="L2447" t="str">
        <f t="shared" si="82"/>
        <v>TimbiquíCaucaRCN TV S.A.2</v>
      </c>
      <c r="M2447" t="str">
        <f t="shared" si="83"/>
        <v>TimbiquíCaucaRCN TV S.A.</v>
      </c>
      <c r="N2447" t="s">
        <v>3990</v>
      </c>
    </row>
    <row r="2448" spans="1:14" x14ac:dyDescent="0.25">
      <c r="A2448">
        <v>19809</v>
      </c>
      <c r="B2448" t="s">
        <v>2537</v>
      </c>
      <c r="C2448" t="s">
        <v>735</v>
      </c>
      <c r="E2448">
        <v>12</v>
      </c>
      <c r="F2448" t="s">
        <v>8341</v>
      </c>
      <c r="G2448" t="s">
        <v>723</v>
      </c>
      <c r="H2448" t="str">
        <f>INDEX(referencias!$Q$1:$Q$34,MATCH('Registro de Frecuencias TV'!G2448,referencias!$R$1:$R$34,0),1)</f>
        <v>Caracol TV S.A.</v>
      </c>
      <c r="I2448" t="s">
        <v>323</v>
      </c>
      <c r="J2448" t="s">
        <v>8338</v>
      </c>
      <c r="K2448">
        <v>12</v>
      </c>
      <c r="L2448" t="str">
        <f t="shared" si="82"/>
        <v>TimbiquíCaucaCaracol TV S.A.12</v>
      </c>
      <c r="M2448" t="str">
        <f t="shared" si="83"/>
        <v>TimbiquíCaucaCaracol TV S.A.</v>
      </c>
      <c r="N2448" t="s">
        <v>3991</v>
      </c>
    </row>
    <row r="2449" spans="1:14" x14ac:dyDescent="0.25">
      <c r="A2449">
        <v>19821</v>
      </c>
      <c r="B2449" t="s">
        <v>2564</v>
      </c>
      <c r="C2449" t="s">
        <v>735</v>
      </c>
      <c r="E2449">
        <v>7</v>
      </c>
      <c r="F2449" t="s">
        <v>8337</v>
      </c>
      <c r="G2449" t="s">
        <v>420</v>
      </c>
      <c r="H2449" t="str">
        <f>INDEX(referencias!$Q$1:$Q$34,MATCH('Registro de Frecuencias TV'!G2449,referencias!$R$1:$R$34,0),1)</f>
        <v>Canal Uno</v>
      </c>
      <c r="I2449" t="s">
        <v>292</v>
      </c>
      <c r="J2449" t="s">
        <v>8338</v>
      </c>
      <c r="K2449">
        <v>7</v>
      </c>
      <c r="L2449" t="str">
        <f t="shared" si="82"/>
        <v>ToribioCaucaCanal Uno7</v>
      </c>
      <c r="M2449" t="str">
        <f t="shared" si="83"/>
        <v>ToribioCaucaCanal Uno</v>
      </c>
      <c r="N2449" t="s">
        <v>3992</v>
      </c>
    </row>
    <row r="2450" spans="1:14" x14ac:dyDescent="0.25">
      <c r="A2450">
        <v>19821</v>
      </c>
      <c r="B2450" t="s">
        <v>2564</v>
      </c>
      <c r="C2450" t="s">
        <v>735</v>
      </c>
      <c r="E2450">
        <v>13</v>
      </c>
      <c r="F2450" t="s">
        <v>8337</v>
      </c>
      <c r="G2450" t="s">
        <v>703</v>
      </c>
      <c r="H2450" t="str">
        <f>INDEX(referencias!$Q$1:$Q$34,MATCH('Registro de Frecuencias TV'!G2450,referencias!$R$1:$R$34,0),1)</f>
        <v>C.Institucional</v>
      </c>
      <c r="I2450" t="s">
        <v>292</v>
      </c>
      <c r="J2450" t="s">
        <v>8338</v>
      </c>
      <c r="K2450">
        <v>13</v>
      </c>
      <c r="L2450" t="str">
        <f t="shared" si="82"/>
        <v>ToribioCaucaC.Institucional13</v>
      </c>
      <c r="M2450" t="str">
        <f t="shared" si="83"/>
        <v>ToribioCaucaC.Institucional</v>
      </c>
      <c r="N2450" t="s">
        <v>3993</v>
      </c>
    </row>
    <row r="2451" spans="1:14" x14ac:dyDescent="0.25">
      <c r="A2451">
        <v>19821</v>
      </c>
      <c r="B2451" t="s">
        <v>2564</v>
      </c>
      <c r="C2451" t="s">
        <v>735</v>
      </c>
      <c r="E2451">
        <v>9</v>
      </c>
      <c r="F2451" t="s">
        <v>8337</v>
      </c>
      <c r="G2451" t="s">
        <v>188</v>
      </c>
      <c r="H2451" t="str">
        <f>INDEX(referencias!$Q$1:$Q$34,MATCH('Registro de Frecuencias TV'!G2451,referencias!$R$1:$R$34,0),1)</f>
        <v>Señal Colombia</v>
      </c>
      <c r="I2451" t="s">
        <v>292</v>
      </c>
      <c r="J2451" t="s">
        <v>8338</v>
      </c>
      <c r="K2451">
        <v>9</v>
      </c>
      <c r="L2451" t="str">
        <f t="shared" si="82"/>
        <v>ToribioCaucaSeñal Colombia9</v>
      </c>
      <c r="M2451" t="str">
        <f t="shared" si="83"/>
        <v>ToribioCaucaSeñal Colombia</v>
      </c>
      <c r="N2451" t="s">
        <v>3994</v>
      </c>
    </row>
    <row r="2452" spans="1:14" x14ac:dyDescent="0.25">
      <c r="A2452">
        <v>19821</v>
      </c>
      <c r="B2452" t="s">
        <v>2564</v>
      </c>
      <c r="C2452" t="s">
        <v>735</v>
      </c>
      <c r="F2452" t="s">
        <v>8339</v>
      </c>
      <c r="G2452" t="s">
        <v>627</v>
      </c>
      <c r="H2452" t="str">
        <f>INDEX(referencias!$Q$1:$Q$34,MATCH('Registro de Frecuencias TV'!G2452,referencias!$R$1:$R$34,0),1)</f>
        <v>Telepacífico</v>
      </c>
      <c r="J2452" t="s">
        <v>8338</v>
      </c>
      <c r="K2452">
        <v>11</v>
      </c>
      <c r="L2452" t="str">
        <f t="shared" si="82"/>
        <v>ToribioCaucaTelepacífico11</v>
      </c>
      <c r="M2452" t="str">
        <f t="shared" si="83"/>
        <v>ToribioCaucaTelepacífico</v>
      </c>
      <c r="N2452" t="s">
        <v>3995</v>
      </c>
    </row>
    <row r="2453" spans="1:14" x14ac:dyDescent="0.25">
      <c r="A2453">
        <v>19821</v>
      </c>
      <c r="B2453" t="s">
        <v>2564</v>
      </c>
      <c r="C2453" t="s">
        <v>735</v>
      </c>
      <c r="E2453">
        <v>5</v>
      </c>
      <c r="F2453" t="s">
        <v>8341</v>
      </c>
      <c r="G2453" t="s">
        <v>750</v>
      </c>
      <c r="H2453" t="str">
        <f>INDEX(referencias!$Q$1:$Q$34,MATCH('Registro de Frecuencias TV'!G2453,referencias!$R$1:$R$34,0),1)</f>
        <v>RCN TV S.A.</v>
      </c>
      <c r="I2453" t="s">
        <v>8464</v>
      </c>
      <c r="J2453" t="s">
        <v>8338</v>
      </c>
      <c r="K2453">
        <v>5</v>
      </c>
      <c r="L2453" t="str">
        <f t="shared" si="82"/>
        <v>ToribioCaucaRCN TV S.A.5</v>
      </c>
      <c r="M2453" t="str">
        <f t="shared" si="83"/>
        <v>ToribioCaucaRCN TV S.A.</v>
      </c>
      <c r="N2453" t="s">
        <v>3996</v>
      </c>
    </row>
    <row r="2454" spans="1:14" x14ac:dyDescent="0.25">
      <c r="A2454">
        <v>19821</v>
      </c>
      <c r="B2454" t="s">
        <v>2564</v>
      </c>
      <c r="C2454" t="s">
        <v>735</v>
      </c>
      <c r="E2454">
        <v>3</v>
      </c>
      <c r="F2454" t="s">
        <v>8341</v>
      </c>
      <c r="G2454" t="s">
        <v>723</v>
      </c>
      <c r="H2454" t="str">
        <f>INDEX(referencias!$Q$1:$Q$34,MATCH('Registro de Frecuencias TV'!G2454,referencias!$R$1:$R$34,0),1)</f>
        <v>Caracol TV S.A.</v>
      </c>
      <c r="I2454" t="s">
        <v>8464</v>
      </c>
      <c r="J2454" t="s">
        <v>8338</v>
      </c>
      <c r="K2454">
        <v>3</v>
      </c>
      <c r="L2454" t="str">
        <f t="shared" si="82"/>
        <v>ToribioCaucaCaracol TV S.A.3</v>
      </c>
      <c r="M2454" t="str">
        <f t="shared" si="83"/>
        <v>ToribioCaucaCaracol TV S.A.</v>
      </c>
      <c r="N2454" t="s">
        <v>3997</v>
      </c>
    </row>
    <row r="2455" spans="1:14" x14ac:dyDescent="0.25">
      <c r="A2455">
        <v>19824</v>
      </c>
      <c r="B2455" t="s">
        <v>2570</v>
      </c>
      <c r="C2455" t="s">
        <v>735</v>
      </c>
      <c r="E2455">
        <v>10</v>
      </c>
      <c r="F2455" t="s">
        <v>8337</v>
      </c>
      <c r="G2455" t="s">
        <v>420</v>
      </c>
      <c r="H2455" t="str">
        <f>INDEX(referencias!$Q$1:$Q$34,MATCH('Registro de Frecuencias TV'!G2455,referencias!$R$1:$R$34,0),1)</f>
        <v>Canal Uno</v>
      </c>
      <c r="I2455" t="s">
        <v>323</v>
      </c>
      <c r="J2455" t="s">
        <v>8338</v>
      </c>
      <c r="K2455">
        <v>10</v>
      </c>
      <c r="L2455" t="str">
        <f t="shared" si="82"/>
        <v>TotoróCaucaCanal Uno10</v>
      </c>
      <c r="M2455" t="str">
        <f t="shared" si="83"/>
        <v>TotoróCaucaCanal Uno</v>
      </c>
      <c r="N2455" t="s">
        <v>3998</v>
      </c>
    </row>
    <row r="2456" spans="1:14" x14ac:dyDescent="0.25">
      <c r="A2456">
        <v>19824</v>
      </c>
      <c r="B2456" t="s">
        <v>2570</v>
      </c>
      <c r="C2456" t="s">
        <v>735</v>
      </c>
      <c r="E2456">
        <v>4</v>
      </c>
      <c r="F2456" t="s">
        <v>8337</v>
      </c>
      <c r="G2456" t="s">
        <v>703</v>
      </c>
      <c r="H2456" t="str">
        <f>INDEX(referencias!$Q$1:$Q$34,MATCH('Registro de Frecuencias TV'!G2456,referencias!$R$1:$R$34,0),1)</f>
        <v>C.Institucional</v>
      </c>
      <c r="I2456" t="s">
        <v>323</v>
      </c>
      <c r="J2456" t="s">
        <v>8338</v>
      </c>
      <c r="K2456">
        <v>4</v>
      </c>
      <c r="L2456" t="str">
        <f t="shared" si="82"/>
        <v>TotoróCaucaC.Institucional4</v>
      </c>
      <c r="M2456" t="str">
        <f t="shared" si="83"/>
        <v>TotoróCaucaC.Institucional</v>
      </c>
      <c r="N2456" t="s">
        <v>3999</v>
      </c>
    </row>
    <row r="2457" spans="1:14" x14ac:dyDescent="0.25">
      <c r="A2457">
        <v>19824</v>
      </c>
      <c r="B2457" t="s">
        <v>2570</v>
      </c>
      <c r="C2457" t="s">
        <v>735</v>
      </c>
      <c r="E2457">
        <v>5</v>
      </c>
      <c r="F2457" t="s">
        <v>8337</v>
      </c>
      <c r="G2457" t="s">
        <v>188</v>
      </c>
      <c r="H2457" t="str">
        <f>INDEX(referencias!$Q$1:$Q$34,MATCH('Registro de Frecuencias TV'!G2457,referencias!$R$1:$R$34,0),1)</f>
        <v>Señal Colombia</v>
      </c>
      <c r="I2457" t="s">
        <v>323</v>
      </c>
      <c r="J2457" t="s">
        <v>8338</v>
      </c>
      <c r="K2457">
        <v>5</v>
      </c>
      <c r="L2457" t="str">
        <f t="shared" si="82"/>
        <v>TotoróCaucaSeñal Colombia5</v>
      </c>
      <c r="M2457" t="str">
        <f t="shared" si="83"/>
        <v>TotoróCaucaSeñal Colombia</v>
      </c>
      <c r="N2457" t="s">
        <v>4000</v>
      </c>
    </row>
    <row r="2458" spans="1:14" x14ac:dyDescent="0.25">
      <c r="A2458">
        <v>19824</v>
      </c>
      <c r="B2458" t="s">
        <v>2570</v>
      </c>
      <c r="C2458" t="s">
        <v>735</v>
      </c>
      <c r="E2458">
        <v>8</v>
      </c>
      <c r="F2458" t="s">
        <v>8339</v>
      </c>
      <c r="G2458" t="s">
        <v>627</v>
      </c>
      <c r="H2458" t="str">
        <f>INDEX(referencias!$Q$1:$Q$34,MATCH('Registro de Frecuencias TV'!G2458,referencias!$R$1:$R$34,0),1)</f>
        <v>Telepacífico</v>
      </c>
      <c r="I2458" t="s">
        <v>8463</v>
      </c>
      <c r="J2458" t="s">
        <v>8338</v>
      </c>
      <c r="K2458">
        <v>8</v>
      </c>
      <c r="L2458" t="str">
        <f t="shared" si="82"/>
        <v>TotoróCaucaTelepacífico8</v>
      </c>
      <c r="M2458" t="str">
        <f t="shared" si="83"/>
        <v>TotoróCaucaTelepacífico</v>
      </c>
      <c r="N2458" t="s">
        <v>4001</v>
      </c>
    </row>
    <row r="2459" spans="1:14" x14ac:dyDescent="0.25">
      <c r="A2459">
        <v>19824</v>
      </c>
      <c r="B2459" t="s">
        <v>2570</v>
      </c>
      <c r="C2459" t="s">
        <v>735</v>
      </c>
      <c r="E2459">
        <v>2</v>
      </c>
      <c r="F2459" t="s">
        <v>8341</v>
      </c>
      <c r="G2459" t="s">
        <v>750</v>
      </c>
      <c r="H2459" t="str">
        <f>INDEX(referencias!$Q$1:$Q$34,MATCH('Registro de Frecuencias TV'!G2459,referencias!$R$1:$R$34,0),1)</f>
        <v>RCN TV S.A.</v>
      </c>
      <c r="I2459" t="s">
        <v>323</v>
      </c>
      <c r="J2459" t="s">
        <v>8338</v>
      </c>
      <c r="K2459">
        <v>2</v>
      </c>
      <c r="L2459" t="str">
        <f t="shared" si="82"/>
        <v>TotoróCaucaRCN TV S.A.2</v>
      </c>
      <c r="M2459" t="str">
        <f t="shared" si="83"/>
        <v>TotoróCaucaRCN TV S.A.</v>
      </c>
      <c r="N2459" t="s">
        <v>4002</v>
      </c>
    </row>
    <row r="2460" spans="1:14" x14ac:dyDescent="0.25">
      <c r="A2460">
        <v>19824</v>
      </c>
      <c r="B2460" t="s">
        <v>2570</v>
      </c>
      <c r="C2460" t="s">
        <v>735</v>
      </c>
      <c r="E2460">
        <v>12</v>
      </c>
      <c r="F2460" t="s">
        <v>8341</v>
      </c>
      <c r="G2460" t="s">
        <v>723</v>
      </c>
      <c r="H2460" t="str">
        <f>INDEX(referencias!$Q$1:$Q$34,MATCH('Registro de Frecuencias TV'!G2460,referencias!$R$1:$R$34,0),1)</f>
        <v>Caracol TV S.A.</v>
      </c>
      <c r="I2460" t="s">
        <v>323</v>
      </c>
      <c r="J2460" t="s">
        <v>8338</v>
      </c>
      <c r="K2460">
        <v>12</v>
      </c>
      <c r="L2460" t="str">
        <f t="shared" si="82"/>
        <v>TotoróCaucaCaracol TV S.A.12</v>
      </c>
      <c r="M2460" t="str">
        <f t="shared" si="83"/>
        <v>TotoróCaucaCaracol TV S.A.</v>
      </c>
      <c r="N2460" t="s">
        <v>4003</v>
      </c>
    </row>
    <row r="2461" spans="1:14" x14ac:dyDescent="0.25">
      <c r="A2461">
        <v>19845</v>
      </c>
      <c r="B2461" t="s">
        <v>415</v>
      </c>
      <c r="C2461" t="s">
        <v>735</v>
      </c>
      <c r="E2461">
        <v>7</v>
      </c>
      <c r="F2461" t="s">
        <v>8337</v>
      </c>
      <c r="G2461" t="s">
        <v>420</v>
      </c>
      <c r="H2461" t="str">
        <f>INDEX(referencias!$Q$1:$Q$34,MATCH('Registro de Frecuencias TV'!G2461,referencias!$R$1:$R$34,0),1)</f>
        <v>Canal Uno</v>
      </c>
      <c r="I2461" t="s">
        <v>292</v>
      </c>
      <c r="J2461" t="s">
        <v>8338</v>
      </c>
      <c r="K2461">
        <v>7</v>
      </c>
      <c r="L2461" t="str">
        <f t="shared" si="82"/>
        <v>Villa RicaCaucaCanal Uno7</v>
      </c>
      <c r="M2461" t="str">
        <f t="shared" si="83"/>
        <v>Villa RicaCaucaCanal Uno</v>
      </c>
      <c r="N2461" t="s">
        <v>4004</v>
      </c>
    </row>
    <row r="2462" spans="1:14" x14ac:dyDescent="0.25">
      <c r="A2462">
        <v>19845</v>
      </c>
      <c r="B2462" t="s">
        <v>415</v>
      </c>
      <c r="C2462" t="s">
        <v>735</v>
      </c>
      <c r="E2462">
        <v>13</v>
      </c>
      <c r="F2462" t="s">
        <v>8337</v>
      </c>
      <c r="G2462" t="s">
        <v>703</v>
      </c>
      <c r="H2462" t="str">
        <f>INDEX(referencias!$Q$1:$Q$34,MATCH('Registro de Frecuencias TV'!G2462,referencias!$R$1:$R$34,0),1)</f>
        <v>C.Institucional</v>
      </c>
      <c r="I2462" t="s">
        <v>292</v>
      </c>
      <c r="J2462" t="s">
        <v>8338</v>
      </c>
      <c r="K2462">
        <v>13</v>
      </c>
      <c r="L2462" t="str">
        <f t="shared" si="82"/>
        <v>Villa RicaCaucaC.Institucional13</v>
      </c>
      <c r="M2462" t="str">
        <f t="shared" si="83"/>
        <v>Villa RicaCaucaC.Institucional</v>
      </c>
      <c r="N2462" t="s">
        <v>4005</v>
      </c>
    </row>
    <row r="2463" spans="1:14" x14ac:dyDescent="0.25">
      <c r="A2463">
        <v>19845</v>
      </c>
      <c r="B2463" t="s">
        <v>415</v>
      </c>
      <c r="C2463" t="s">
        <v>735</v>
      </c>
      <c r="E2463">
        <v>9</v>
      </c>
      <c r="F2463" t="s">
        <v>8337</v>
      </c>
      <c r="G2463" t="s">
        <v>188</v>
      </c>
      <c r="H2463" t="str">
        <f>INDEX(referencias!$Q$1:$Q$34,MATCH('Registro de Frecuencias TV'!G2463,referencias!$R$1:$R$34,0),1)</f>
        <v>Señal Colombia</v>
      </c>
      <c r="I2463" t="s">
        <v>292</v>
      </c>
      <c r="J2463" t="s">
        <v>8338</v>
      </c>
      <c r="K2463">
        <v>9</v>
      </c>
      <c r="L2463" t="str">
        <f t="shared" si="82"/>
        <v>Villa RicaCaucaSeñal Colombia9</v>
      </c>
      <c r="M2463" t="str">
        <f t="shared" si="83"/>
        <v>Villa RicaCaucaSeñal Colombia</v>
      </c>
      <c r="N2463" t="s">
        <v>4006</v>
      </c>
    </row>
    <row r="2464" spans="1:14" x14ac:dyDescent="0.25">
      <c r="A2464">
        <v>19845</v>
      </c>
      <c r="B2464" t="s">
        <v>415</v>
      </c>
      <c r="C2464" t="s">
        <v>735</v>
      </c>
      <c r="E2464">
        <v>11</v>
      </c>
      <c r="F2464" t="s">
        <v>8339</v>
      </c>
      <c r="G2464" t="s">
        <v>627</v>
      </c>
      <c r="H2464" t="str">
        <f>INDEX(referencias!$Q$1:$Q$34,MATCH('Registro de Frecuencias TV'!G2464,referencias!$R$1:$R$34,0),1)</f>
        <v>Telepacífico</v>
      </c>
      <c r="I2464" t="s">
        <v>8465</v>
      </c>
      <c r="J2464" t="s">
        <v>8338</v>
      </c>
      <c r="K2464">
        <v>11</v>
      </c>
      <c r="L2464" t="str">
        <f t="shared" si="82"/>
        <v>Villa RicaCaucaTelepacífico11</v>
      </c>
      <c r="M2464" t="str">
        <f t="shared" si="83"/>
        <v>Villa RicaCaucaTelepacífico</v>
      </c>
      <c r="N2464" t="s">
        <v>4007</v>
      </c>
    </row>
    <row r="2465" spans="1:14" x14ac:dyDescent="0.25">
      <c r="A2465">
        <v>19845</v>
      </c>
      <c r="B2465" t="s">
        <v>415</v>
      </c>
      <c r="C2465" t="s">
        <v>735</v>
      </c>
      <c r="F2465" t="s">
        <v>8341</v>
      </c>
      <c r="G2465" t="s">
        <v>750</v>
      </c>
      <c r="H2465" t="str">
        <f>INDEX(referencias!$Q$1:$Q$34,MATCH('Registro de Frecuencias TV'!G2465,referencias!$R$1:$R$34,0),1)</f>
        <v>RCN TV S.A.</v>
      </c>
      <c r="J2465" t="s">
        <v>8338</v>
      </c>
      <c r="K2465">
        <v>5</v>
      </c>
      <c r="L2465" t="str">
        <f t="shared" si="82"/>
        <v>Villa RicaCaucaRCN TV S.A.5</v>
      </c>
      <c r="M2465" t="str">
        <f t="shared" si="83"/>
        <v>Villa RicaCaucaRCN TV S.A.</v>
      </c>
      <c r="N2465" t="s">
        <v>4008</v>
      </c>
    </row>
    <row r="2466" spans="1:14" x14ac:dyDescent="0.25">
      <c r="A2466">
        <v>19845</v>
      </c>
      <c r="B2466" t="s">
        <v>415</v>
      </c>
      <c r="C2466" t="s">
        <v>735</v>
      </c>
      <c r="F2466" t="s">
        <v>8341</v>
      </c>
      <c r="G2466" t="s">
        <v>723</v>
      </c>
      <c r="H2466" t="str">
        <f>INDEX(referencias!$Q$1:$Q$34,MATCH('Registro de Frecuencias TV'!G2466,referencias!$R$1:$R$34,0),1)</f>
        <v>Caracol TV S.A.</v>
      </c>
      <c r="J2466" t="s">
        <v>8338</v>
      </c>
      <c r="K2466">
        <v>3</v>
      </c>
      <c r="L2466" t="str">
        <f t="shared" si="82"/>
        <v>Villa RicaCaucaCaracol TV S.A.3</v>
      </c>
      <c r="M2466" t="str">
        <f t="shared" si="83"/>
        <v>Villa RicaCaucaCaracol TV S.A.</v>
      </c>
      <c r="N2466" t="s">
        <v>4009</v>
      </c>
    </row>
    <row r="2467" spans="1:14" x14ac:dyDescent="0.25">
      <c r="A2467">
        <v>20001</v>
      </c>
      <c r="B2467" t="s">
        <v>2630</v>
      </c>
      <c r="C2467" t="s">
        <v>726</v>
      </c>
      <c r="D2467" t="s">
        <v>2630</v>
      </c>
      <c r="E2467">
        <v>13</v>
      </c>
      <c r="F2467" t="s">
        <v>8337</v>
      </c>
      <c r="G2467" t="s">
        <v>420</v>
      </c>
      <c r="H2467" t="str">
        <f>INDEX(referencias!$Q$1:$Q$34,MATCH('Registro de Frecuencias TV'!G2467,referencias!$R$1:$R$34,0),1)</f>
        <v>Canal Uno</v>
      </c>
      <c r="I2467" t="s">
        <v>257</v>
      </c>
      <c r="J2467" t="s">
        <v>8338</v>
      </c>
      <c r="K2467">
        <v>13</v>
      </c>
      <c r="L2467" t="str">
        <f t="shared" si="82"/>
        <v>ValleduparCesarCanal Uno13</v>
      </c>
      <c r="M2467" t="str">
        <f t="shared" si="83"/>
        <v>ValleduparCesarCanal Uno</v>
      </c>
      <c r="N2467" t="s">
        <v>4010</v>
      </c>
    </row>
    <row r="2468" spans="1:14" x14ac:dyDescent="0.25">
      <c r="A2468">
        <v>20001</v>
      </c>
      <c r="B2468" t="s">
        <v>2630</v>
      </c>
      <c r="C2468" t="s">
        <v>726</v>
      </c>
      <c r="D2468" t="s">
        <v>8468</v>
      </c>
      <c r="E2468">
        <v>24</v>
      </c>
      <c r="F2468" t="s">
        <v>8337</v>
      </c>
      <c r="G2468" t="s">
        <v>420</v>
      </c>
      <c r="H2468" t="str">
        <f>INDEX(referencias!$Q$1:$Q$34,MATCH('Registro de Frecuencias TV'!G2468,referencias!$R$1:$R$34,0),1)</f>
        <v>Canal Uno</v>
      </c>
      <c r="I2468" t="s">
        <v>8468</v>
      </c>
      <c r="J2468" t="s">
        <v>8338</v>
      </c>
      <c r="K2468">
        <v>24</v>
      </c>
      <c r="L2468" t="str">
        <f t="shared" si="82"/>
        <v>ValleduparCesarCanal Uno24</v>
      </c>
      <c r="M2468" t="str">
        <f t="shared" si="83"/>
        <v>ValleduparCesarCanal Uno</v>
      </c>
      <c r="N2468" t="s">
        <v>4010</v>
      </c>
    </row>
    <row r="2469" spans="1:14" x14ac:dyDescent="0.25">
      <c r="A2469">
        <v>20001</v>
      </c>
      <c r="B2469" t="s">
        <v>2630</v>
      </c>
      <c r="C2469" t="s">
        <v>726</v>
      </c>
      <c r="D2469" t="s">
        <v>8469</v>
      </c>
      <c r="E2469">
        <v>32</v>
      </c>
      <c r="F2469" t="s">
        <v>8337</v>
      </c>
      <c r="G2469" t="s">
        <v>420</v>
      </c>
      <c r="H2469" t="str">
        <f>INDEX(referencias!$Q$1:$Q$34,MATCH('Registro de Frecuencias TV'!G2469,referencias!$R$1:$R$34,0),1)</f>
        <v>Canal Uno</v>
      </c>
      <c r="I2469" t="s">
        <v>8469</v>
      </c>
      <c r="J2469" t="s">
        <v>8338</v>
      </c>
      <c r="K2469">
        <v>32</v>
      </c>
      <c r="L2469" t="str">
        <f t="shared" si="82"/>
        <v>ValleduparCesarCanal Uno32</v>
      </c>
      <c r="M2469" t="str">
        <f t="shared" si="83"/>
        <v>ValleduparCesarCanal Uno</v>
      </c>
      <c r="N2469" t="s">
        <v>4010</v>
      </c>
    </row>
    <row r="2470" spans="1:14" x14ac:dyDescent="0.25">
      <c r="A2470">
        <v>20001</v>
      </c>
      <c r="B2470" t="s">
        <v>2630</v>
      </c>
      <c r="C2470" t="s">
        <v>726</v>
      </c>
      <c r="D2470" t="s">
        <v>315</v>
      </c>
      <c r="E2470">
        <v>26</v>
      </c>
      <c r="F2470" t="s">
        <v>8337</v>
      </c>
      <c r="G2470" t="s">
        <v>420</v>
      </c>
      <c r="H2470" t="str">
        <f>INDEX(referencias!$Q$1:$Q$34,MATCH('Registro de Frecuencias TV'!G2470,referencias!$R$1:$R$34,0),1)</f>
        <v>Canal Uno</v>
      </c>
      <c r="I2470" t="s">
        <v>315</v>
      </c>
      <c r="J2470" t="s">
        <v>8338</v>
      </c>
      <c r="K2470">
        <v>26</v>
      </c>
      <c r="L2470" t="str">
        <f t="shared" si="82"/>
        <v>ValleduparCesarCanal Uno26</v>
      </c>
      <c r="M2470" t="str">
        <f t="shared" si="83"/>
        <v>ValleduparCesarCanal Uno</v>
      </c>
      <c r="N2470" t="s">
        <v>4010</v>
      </c>
    </row>
    <row r="2471" spans="1:14" x14ac:dyDescent="0.25">
      <c r="A2471">
        <v>20001</v>
      </c>
      <c r="B2471" t="s">
        <v>2630</v>
      </c>
      <c r="C2471" t="s">
        <v>726</v>
      </c>
      <c r="D2471" t="s">
        <v>2630</v>
      </c>
      <c r="E2471">
        <v>11</v>
      </c>
      <c r="F2471" t="s">
        <v>8337</v>
      </c>
      <c r="G2471" t="s">
        <v>703</v>
      </c>
      <c r="H2471" t="str">
        <f>INDEX(referencias!$Q$1:$Q$34,MATCH('Registro de Frecuencias TV'!G2471,referencias!$R$1:$R$34,0),1)</f>
        <v>C.Institucional</v>
      </c>
      <c r="I2471" t="s">
        <v>257</v>
      </c>
      <c r="J2471" t="s">
        <v>8338</v>
      </c>
      <c r="K2471">
        <v>11</v>
      </c>
      <c r="L2471" t="str">
        <f t="shared" si="82"/>
        <v>ValleduparCesarC.Institucional11</v>
      </c>
      <c r="M2471" t="str">
        <f t="shared" si="83"/>
        <v>ValleduparCesarC.Institucional</v>
      </c>
      <c r="N2471" t="s">
        <v>4011</v>
      </c>
    </row>
    <row r="2472" spans="1:14" x14ac:dyDescent="0.25">
      <c r="A2472">
        <v>20001</v>
      </c>
      <c r="B2472" t="s">
        <v>2630</v>
      </c>
      <c r="C2472" t="s">
        <v>726</v>
      </c>
      <c r="D2472" t="s">
        <v>8468</v>
      </c>
      <c r="E2472">
        <v>26</v>
      </c>
      <c r="F2472" t="s">
        <v>8337</v>
      </c>
      <c r="G2472" t="s">
        <v>703</v>
      </c>
      <c r="H2472" t="str">
        <f>INDEX(referencias!$Q$1:$Q$34,MATCH('Registro de Frecuencias TV'!G2472,referencias!$R$1:$R$34,0),1)</f>
        <v>C.Institucional</v>
      </c>
      <c r="I2472" t="s">
        <v>8468</v>
      </c>
      <c r="J2472" t="s">
        <v>8338</v>
      </c>
      <c r="K2472">
        <v>26</v>
      </c>
      <c r="L2472" t="str">
        <f t="shared" si="82"/>
        <v>ValleduparCesarC.Institucional26</v>
      </c>
      <c r="M2472" t="str">
        <f t="shared" si="83"/>
        <v>ValleduparCesarC.Institucional</v>
      </c>
      <c r="N2472" t="s">
        <v>4011</v>
      </c>
    </row>
    <row r="2473" spans="1:14" x14ac:dyDescent="0.25">
      <c r="A2473">
        <v>20001</v>
      </c>
      <c r="B2473" t="s">
        <v>2630</v>
      </c>
      <c r="C2473" t="s">
        <v>726</v>
      </c>
      <c r="D2473" t="s">
        <v>8469</v>
      </c>
      <c r="E2473">
        <v>34</v>
      </c>
      <c r="F2473" t="s">
        <v>8337</v>
      </c>
      <c r="G2473" t="s">
        <v>703</v>
      </c>
      <c r="H2473" t="str">
        <f>INDEX(referencias!$Q$1:$Q$34,MATCH('Registro de Frecuencias TV'!G2473,referencias!$R$1:$R$34,0),1)</f>
        <v>C.Institucional</v>
      </c>
      <c r="I2473" t="s">
        <v>8469</v>
      </c>
      <c r="J2473" t="s">
        <v>8338</v>
      </c>
      <c r="K2473">
        <v>34</v>
      </c>
      <c r="L2473" t="str">
        <f t="shared" si="82"/>
        <v>ValleduparCesarC.Institucional34</v>
      </c>
      <c r="M2473" t="str">
        <f t="shared" si="83"/>
        <v>ValleduparCesarC.Institucional</v>
      </c>
      <c r="N2473" t="s">
        <v>4011</v>
      </c>
    </row>
    <row r="2474" spans="1:14" x14ac:dyDescent="0.25">
      <c r="A2474">
        <v>20001</v>
      </c>
      <c r="B2474" t="s">
        <v>2630</v>
      </c>
      <c r="C2474" t="s">
        <v>726</v>
      </c>
      <c r="D2474" t="s">
        <v>315</v>
      </c>
      <c r="E2474">
        <v>32</v>
      </c>
      <c r="F2474" t="s">
        <v>8337</v>
      </c>
      <c r="G2474" t="s">
        <v>703</v>
      </c>
      <c r="H2474" t="str">
        <f>INDEX(referencias!$Q$1:$Q$34,MATCH('Registro de Frecuencias TV'!G2474,referencias!$R$1:$R$34,0),1)</f>
        <v>C.Institucional</v>
      </c>
      <c r="I2474" t="s">
        <v>315</v>
      </c>
      <c r="J2474" t="s">
        <v>8338</v>
      </c>
      <c r="K2474">
        <v>32</v>
      </c>
      <c r="L2474" t="str">
        <f t="shared" si="82"/>
        <v>ValleduparCesarC.Institucional32</v>
      </c>
      <c r="M2474" t="str">
        <f t="shared" si="83"/>
        <v>ValleduparCesarC.Institucional</v>
      </c>
      <c r="N2474" t="s">
        <v>4011</v>
      </c>
    </row>
    <row r="2475" spans="1:14" x14ac:dyDescent="0.25">
      <c r="A2475">
        <v>20001</v>
      </c>
      <c r="B2475" t="s">
        <v>2630</v>
      </c>
      <c r="C2475" t="s">
        <v>726</v>
      </c>
      <c r="D2475" t="s">
        <v>2630</v>
      </c>
      <c r="E2475">
        <v>5</v>
      </c>
      <c r="F2475" t="s">
        <v>8337</v>
      </c>
      <c r="G2475" t="s">
        <v>188</v>
      </c>
      <c r="H2475" t="str">
        <f>INDEX(referencias!$Q$1:$Q$34,MATCH('Registro de Frecuencias TV'!G2475,referencias!$R$1:$R$34,0),1)</f>
        <v>Señal Colombia</v>
      </c>
      <c r="I2475" t="s">
        <v>257</v>
      </c>
      <c r="J2475" t="s">
        <v>8338</v>
      </c>
      <c r="K2475">
        <v>5</v>
      </c>
      <c r="L2475" t="str">
        <f t="shared" si="82"/>
        <v>ValleduparCesarSeñal Colombia5</v>
      </c>
      <c r="M2475" t="str">
        <f t="shared" si="83"/>
        <v>ValleduparCesarSeñal Colombia</v>
      </c>
      <c r="N2475" t="s">
        <v>4012</v>
      </c>
    </row>
    <row r="2476" spans="1:14" x14ac:dyDescent="0.25">
      <c r="A2476">
        <v>20001</v>
      </c>
      <c r="B2476" t="s">
        <v>2630</v>
      </c>
      <c r="C2476" t="s">
        <v>726</v>
      </c>
      <c r="D2476" t="s">
        <v>8468</v>
      </c>
      <c r="E2476">
        <v>30</v>
      </c>
      <c r="F2476" t="s">
        <v>8337</v>
      </c>
      <c r="G2476" t="s">
        <v>188</v>
      </c>
      <c r="H2476" t="str">
        <f>INDEX(referencias!$Q$1:$Q$34,MATCH('Registro de Frecuencias TV'!G2476,referencias!$R$1:$R$34,0),1)</f>
        <v>Señal Colombia</v>
      </c>
      <c r="I2476" t="s">
        <v>8468</v>
      </c>
      <c r="J2476" t="s">
        <v>8338</v>
      </c>
      <c r="K2476">
        <v>30</v>
      </c>
      <c r="L2476" t="str">
        <f t="shared" si="82"/>
        <v>ValleduparCesarSeñal Colombia30</v>
      </c>
      <c r="M2476" t="str">
        <f t="shared" si="83"/>
        <v>ValleduparCesarSeñal Colombia</v>
      </c>
      <c r="N2476" t="s">
        <v>4012</v>
      </c>
    </row>
    <row r="2477" spans="1:14" x14ac:dyDescent="0.25">
      <c r="A2477">
        <v>20001</v>
      </c>
      <c r="B2477" t="s">
        <v>2630</v>
      </c>
      <c r="C2477" t="s">
        <v>726</v>
      </c>
      <c r="D2477" t="s">
        <v>8469</v>
      </c>
      <c r="E2477">
        <v>36</v>
      </c>
      <c r="F2477" t="s">
        <v>8337</v>
      </c>
      <c r="G2477" t="s">
        <v>188</v>
      </c>
      <c r="H2477" t="str">
        <f>INDEX(referencias!$Q$1:$Q$34,MATCH('Registro de Frecuencias TV'!G2477,referencias!$R$1:$R$34,0),1)</f>
        <v>Señal Colombia</v>
      </c>
      <c r="I2477" t="s">
        <v>8469</v>
      </c>
      <c r="J2477" t="s">
        <v>8338</v>
      </c>
      <c r="K2477">
        <v>36</v>
      </c>
      <c r="L2477" t="str">
        <f t="shared" si="82"/>
        <v>ValleduparCesarSeñal Colombia36</v>
      </c>
      <c r="M2477" t="str">
        <f t="shared" si="83"/>
        <v>ValleduparCesarSeñal Colombia</v>
      </c>
      <c r="N2477" t="s">
        <v>4012</v>
      </c>
    </row>
    <row r="2478" spans="1:14" x14ac:dyDescent="0.25">
      <c r="A2478">
        <v>20001</v>
      </c>
      <c r="B2478" t="s">
        <v>2630</v>
      </c>
      <c r="C2478" t="s">
        <v>726</v>
      </c>
      <c r="D2478" t="s">
        <v>315</v>
      </c>
      <c r="E2478">
        <v>38</v>
      </c>
      <c r="F2478" t="s">
        <v>8337</v>
      </c>
      <c r="G2478" t="s">
        <v>188</v>
      </c>
      <c r="H2478" t="str">
        <f>INDEX(referencias!$Q$1:$Q$34,MATCH('Registro de Frecuencias TV'!G2478,referencias!$R$1:$R$34,0),1)</f>
        <v>Señal Colombia</v>
      </c>
      <c r="I2478" t="s">
        <v>315</v>
      </c>
      <c r="J2478" t="s">
        <v>8338</v>
      </c>
      <c r="K2478">
        <v>38</v>
      </c>
      <c r="L2478" t="str">
        <f t="shared" si="82"/>
        <v>ValleduparCesarSeñal Colombia38</v>
      </c>
      <c r="M2478" t="str">
        <f t="shared" si="83"/>
        <v>ValleduparCesarSeñal Colombia</v>
      </c>
      <c r="N2478" t="s">
        <v>4012</v>
      </c>
    </row>
    <row r="2479" spans="1:14" x14ac:dyDescent="0.25">
      <c r="A2479">
        <v>20001</v>
      </c>
      <c r="B2479" t="s">
        <v>2630</v>
      </c>
      <c r="C2479" t="s">
        <v>726</v>
      </c>
      <c r="D2479" t="s">
        <v>2630</v>
      </c>
      <c r="E2479">
        <v>7</v>
      </c>
      <c r="F2479" t="s">
        <v>8339</v>
      </c>
      <c r="G2479" t="s">
        <v>619</v>
      </c>
      <c r="H2479" t="str">
        <f>INDEX(referencias!$Q$1:$Q$34,MATCH('Registro de Frecuencias TV'!G2479,referencias!$R$1:$R$34,0),1)</f>
        <v>Telecaribe</v>
      </c>
      <c r="I2479" t="s">
        <v>8470</v>
      </c>
      <c r="J2479" t="s">
        <v>8338</v>
      </c>
      <c r="K2479">
        <v>7</v>
      </c>
      <c r="L2479" t="str">
        <f t="shared" si="82"/>
        <v>ValleduparCesarTelecaribe7</v>
      </c>
      <c r="M2479" t="str">
        <f t="shared" si="83"/>
        <v>ValleduparCesarTelecaribe</v>
      </c>
      <c r="N2479" t="s">
        <v>4013</v>
      </c>
    </row>
    <row r="2480" spans="1:14" x14ac:dyDescent="0.25">
      <c r="A2480">
        <v>20001</v>
      </c>
      <c r="B2480" t="s">
        <v>2630</v>
      </c>
      <c r="C2480" t="s">
        <v>726</v>
      </c>
      <c r="D2480" t="s">
        <v>2630</v>
      </c>
      <c r="E2480">
        <v>9</v>
      </c>
      <c r="F2480" t="s">
        <v>8341</v>
      </c>
      <c r="G2480" t="s">
        <v>750</v>
      </c>
      <c r="H2480" t="str">
        <f>INDEX(referencias!$Q$1:$Q$34,MATCH('Registro de Frecuencias TV'!G2480,referencias!$R$1:$R$34,0),1)</f>
        <v>RCN TV S.A.</v>
      </c>
      <c r="I2480" t="s">
        <v>512</v>
      </c>
      <c r="J2480" t="s">
        <v>8338</v>
      </c>
      <c r="K2480">
        <v>9</v>
      </c>
      <c r="L2480" t="str">
        <f t="shared" si="82"/>
        <v>ValleduparCesarRCN TV S.A.9</v>
      </c>
      <c r="M2480" t="str">
        <f t="shared" si="83"/>
        <v>ValleduparCesarRCN TV S.A.</v>
      </c>
      <c r="N2480" t="s">
        <v>4014</v>
      </c>
    </row>
    <row r="2481" spans="1:14" x14ac:dyDescent="0.25">
      <c r="A2481">
        <v>20001</v>
      </c>
      <c r="B2481" t="s">
        <v>2630</v>
      </c>
      <c r="C2481" t="s">
        <v>726</v>
      </c>
      <c r="D2481" t="s">
        <v>2630</v>
      </c>
      <c r="E2481">
        <v>3</v>
      </c>
      <c r="F2481" t="s">
        <v>8341</v>
      </c>
      <c r="G2481" t="s">
        <v>723</v>
      </c>
      <c r="H2481" t="str">
        <f>INDEX(referencias!$Q$1:$Q$34,MATCH('Registro de Frecuencias TV'!G2481,referencias!$R$1:$R$34,0),1)</f>
        <v>Caracol TV S.A.</v>
      </c>
      <c r="I2481" t="s">
        <v>512</v>
      </c>
      <c r="J2481" t="s">
        <v>8338</v>
      </c>
      <c r="K2481">
        <v>3</v>
      </c>
      <c r="L2481" t="str">
        <f t="shared" si="82"/>
        <v>ValleduparCesarCaracol TV S.A.3</v>
      </c>
      <c r="M2481" t="str">
        <f t="shared" si="83"/>
        <v>ValleduparCesarCaracol TV S.A.</v>
      </c>
      <c r="N2481" t="s">
        <v>4015</v>
      </c>
    </row>
    <row r="2482" spans="1:14" x14ac:dyDescent="0.25">
      <c r="A2482">
        <v>20001</v>
      </c>
      <c r="B2482" t="s">
        <v>2630</v>
      </c>
      <c r="C2482" t="s">
        <v>726</v>
      </c>
      <c r="E2482">
        <v>26</v>
      </c>
      <c r="F2482" t="s">
        <v>8342</v>
      </c>
      <c r="G2482" t="s">
        <v>740</v>
      </c>
      <c r="H2482" t="str">
        <f>INDEX(referencias!$Q$1:$Q$34,MATCH('Registro de Frecuencias TV'!G2482,referencias!$R$1:$R$34,0),1)</f>
        <v>Kankuamo</v>
      </c>
      <c r="I2482" t="s">
        <v>740</v>
      </c>
      <c r="J2482" t="s">
        <v>8338</v>
      </c>
      <c r="K2482">
        <v>26</v>
      </c>
      <c r="L2482" t="str">
        <f t="shared" si="82"/>
        <v>ValleduparCesarKankuamo26</v>
      </c>
      <c r="M2482" t="str">
        <f t="shared" si="83"/>
        <v>ValleduparCesarKankuamo</v>
      </c>
      <c r="N2482" t="s">
        <v>4016</v>
      </c>
    </row>
    <row r="2483" spans="1:14" x14ac:dyDescent="0.25">
      <c r="A2483">
        <v>20011</v>
      </c>
      <c r="B2483" t="s">
        <v>725</v>
      </c>
      <c r="C2483" t="s">
        <v>726</v>
      </c>
      <c r="E2483">
        <v>6</v>
      </c>
      <c r="F2483" t="s">
        <v>8337</v>
      </c>
      <c r="G2483" t="s">
        <v>420</v>
      </c>
      <c r="H2483" t="str">
        <f>INDEX(referencias!$Q$1:$Q$34,MATCH('Registro de Frecuencias TV'!G2483,referencias!$R$1:$R$34,0),1)</f>
        <v>Canal Uno</v>
      </c>
      <c r="I2483" t="s">
        <v>290</v>
      </c>
      <c r="J2483" t="s">
        <v>8338</v>
      </c>
      <c r="K2483">
        <v>6</v>
      </c>
      <c r="L2483" t="str">
        <f t="shared" si="82"/>
        <v>AguachicaCesarCanal Uno6</v>
      </c>
      <c r="M2483" t="str">
        <f t="shared" si="83"/>
        <v>AguachicaCesarCanal Uno</v>
      </c>
      <c r="N2483" t="s">
        <v>4017</v>
      </c>
    </row>
    <row r="2484" spans="1:14" x14ac:dyDescent="0.25">
      <c r="A2484">
        <v>20011</v>
      </c>
      <c r="B2484" t="s">
        <v>725</v>
      </c>
      <c r="C2484" t="s">
        <v>726</v>
      </c>
      <c r="E2484">
        <v>4</v>
      </c>
      <c r="F2484" t="s">
        <v>8337</v>
      </c>
      <c r="G2484" t="s">
        <v>703</v>
      </c>
      <c r="H2484" t="str">
        <f>INDEX(referencias!$Q$1:$Q$34,MATCH('Registro de Frecuencias TV'!G2484,referencias!$R$1:$R$34,0),1)</f>
        <v>C.Institucional</v>
      </c>
      <c r="I2484" t="s">
        <v>290</v>
      </c>
      <c r="J2484" t="s">
        <v>8338</v>
      </c>
      <c r="K2484">
        <v>4</v>
      </c>
      <c r="L2484" t="str">
        <f t="shared" si="82"/>
        <v>AguachicaCesarC.Institucional4</v>
      </c>
      <c r="M2484" t="str">
        <f t="shared" si="83"/>
        <v>AguachicaCesarC.Institucional</v>
      </c>
      <c r="N2484" t="s">
        <v>4018</v>
      </c>
    </row>
    <row r="2485" spans="1:14" x14ac:dyDescent="0.25">
      <c r="A2485">
        <v>20011</v>
      </c>
      <c r="B2485" t="s">
        <v>725</v>
      </c>
      <c r="C2485" t="s">
        <v>726</v>
      </c>
      <c r="E2485">
        <v>10</v>
      </c>
      <c r="F2485" t="s">
        <v>8337</v>
      </c>
      <c r="G2485" t="s">
        <v>188</v>
      </c>
      <c r="H2485" t="str">
        <f>INDEX(referencias!$Q$1:$Q$34,MATCH('Registro de Frecuencias TV'!G2485,referencias!$R$1:$R$34,0),1)</f>
        <v>Señal Colombia</v>
      </c>
      <c r="I2485" t="s">
        <v>290</v>
      </c>
      <c r="J2485" t="s">
        <v>8338</v>
      </c>
      <c r="K2485">
        <v>10</v>
      </c>
      <c r="L2485" t="str">
        <f t="shared" si="82"/>
        <v>AguachicaCesarSeñal Colombia10</v>
      </c>
      <c r="M2485" t="str">
        <f t="shared" si="83"/>
        <v>AguachicaCesarSeñal Colombia</v>
      </c>
      <c r="N2485" t="s">
        <v>4019</v>
      </c>
    </row>
    <row r="2486" spans="1:14" x14ac:dyDescent="0.25">
      <c r="A2486">
        <v>20011</v>
      </c>
      <c r="B2486" t="s">
        <v>725</v>
      </c>
      <c r="C2486" t="s">
        <v>726</v>
      </c>
      <c r="E2486">
        <v>39</v>
      </c>
      <c r="F2486" t="s">
        <v>8339</v>
      </c>
      <c r="G2486" t="s">
        <v>619</v>
      </c>
      <c r="H2486" t="str">
        <f>INDEX(referencias!$Q$1:$Q$34,MATCH('Registro de Frecuencias TV'!G2486,referencias!$R$1:$R$34,0),1)</f>
        <v>Telecaribe</v>
      </c>
      <c r="I2486" t="s">
        <v>8435</v>
      </c>
      <c r="J2486" t="s">
        <v>8338</v>
      </c>
      <c r="K2486">
        <v>39</v>
      </c>
      <c r="L2486" t="str">
        <f t="shared" si="82"/>
        <v>AguachicaCesarTelecaribe39</v>
      </c>
      <c r="M2486" t="str">
        <f t="shared" si="83"/>
        <v>AguachicaCesarTelecaribe</v>
      </c>
      <c r="N2486" t="s">
        <v>4020</v>
      </c>
    </row>
    <row r="2487" spans="1:14" x14ac:dyDescent="0.25">
      <c r="A2487">
        <v>20011</v>
      </c>
      <c r="B2487" t="s">
        <v>725</v>
      </c>
      <c r="C2487" t="s">
        <v>726</v>
      </c>
      <c r="E2487">
        <v>8</v>
      </c>
      <c r="F2487" t="s">
        <v>8341</v>
      </c>
      <c r="G2487" t="s">
        <v>750</v>
      </c>
      <c r="H2487" t="str">
        <f>INDEX(referencias!$Q$1:$Q$34,MATCH('Registro de Frecuencias TV'!G2487,referencias!$R$1:$R$34,0),1)</f>
        <v>RCN TV S.A.</v>
      </c>
      <c r="I2487" t="s">
        <v>290</v>
      </c>
      <c r="J2487" t="s">
        <v>8338</v>
      </c>
      <c r="K2487">
        <v>8</v>
      </c>
      <c r="L2487" t="str">
        <f t="shared" si="82"/>
        <v>AguachicaCesarRCN TV S.A.8</v>
      </c>
      <c r="M2487" t="str">
        <f t="shared" si="83"/>
        <v>AguachicaCesarRCN TV S.A.</v>
      </c>
      <c r="N2487" t="s">
        <v>4021</v>
      </c>
    </row>
    <row r="2488" spans="1:14" x14ac:dyDescent="0.25">
      <c r="A2488">
        <v>20011</v>
      </c>
      <c r="B2488" t="s">
        <v>725</v>
      </c>
      <c r="C2488" t="s">
        <v>726</v>
      </c>
      <c r="E2488">
        <v>2</v>
      </c>
      <c r="F2488" t="s">
        <v>8341</v>
      </c>
      <c r="G2488" t="s">
        <v>723</v>
      </c>
      <c r="H2488" t="str">
        <f>INDEX(referencias!$Q$1:$Q$34,MATCH('Registro de Frecuencias TV'!G2488,referencias!$R$1:$R$34,0),1)</f>
        <v>Caracol TV S.A.</v>
      </c>
      <c r="I2488" t="s">
        <v>290</v>
      </c>
      <c r="J2488" t="s">
        <v>8338</v>
      </c>
      <c r="K2488">
        <v>2</v>
      </c>
      <c r="L2488" t="str">
        <f t="shared" si="82"/>
        <v>AguachicaCesarCaracol TV S.A.2</v>
      </c>
      <c r="M2488" t="str">
        <f t="shared" si="83"/>
        <v>AguachicaCesarCaracol TV S.A.</v>
      </c>
      <c r="N2488" t="s">
        <v>4022</v>
      </c>
    </row>
    <row r="2489" spans="1:14" x14ac:dyDescent="0.25">
      <c r="A2489">
        <v>20013</v>
      </c>
      <c r="B2489" t="s">
        <v>742</v>
      </c>
      <c r="C2489" t="s">
        <v>726</v>
      </c>
      <c r="E2489">
        <v>13</v>
      </c>
      <c r="F2489" t="s">
        <v>8337</v>
      </c>
      <c r="G2489" t="s">
        <v>420</v>
      </c>
      <c r="H2489" t="str">
        <f>INDEX(referencias!$Q$1:$Q$34,MATCH('Registro de Frecuencias TV'!G2489,referencias!$R$1:$R$34,0),1)</f>
        <v>Canal Uno</v>
      </c>
      <c r="I2489" t="s">
        <v>257</v>
      </c>
      <c r="J2489" t="s">
        <v>8338</v>
      </c>
      <c r="K2489">
        <v>13</v>
      </c>
      <c r="L2489" t="str">
        <f t="shared" si="82"/>
        <v>Agustín CodazziCesarCanal Uno13</v>
      </c>
      <c r="M2489" t="str">
        <f t="shared" si="83"/>
        <v>Agustín CodazziCesarCanal Uno</v>
      </c>
      <c r="N2489" t="s">
        <v>4023</v>
      </c>
    </row>
    <row r="2490" spans="1:14" x14ac:dyDescent="0.25">
      <c r="A2490">
        <v>20013</v>
      </c>
      <c r="B2490" t="s">
        <v>742</v>
      </c>
      <c r="C2490" t="s">
        <v>726</v>
      </c>
      <c r="E2490">
        <v>11</v>
      </c>
      <c r="F2490" t="s">
        <v>8337</v>
      </c>
      <c r="G2490" t="s">
        <v>703</v>
      </c>
      <c r="H2490" t="str">
        <f>INDEX(referencias!$Q$1:$Q$34,MATCH('Registro de Frecuencias TV'!G2490,referencias!$R$1:$R$34,0),1)</f>
        <v>C.Institucional</v>
      </c>
      <c r="I2490" t="s">
        <v>257</v>
      </c>
      <c r="J2490" t="s">
        <v>8338</v>
      </c>
      <c r="K2490">
        <v>11</v>
      </c>
      <c r="L2490" t="str">
        <f t="shared" si="82"/>
        <v>Agustín CodazziCesarC.Institucional11</v>
      </c>
      <c r="M2490" t="str">
        <f t="shared" si="83"/>
        <v>Agustín CodazziCesarC.Institucional</v>
      </c>
      <c r="N2490" t="s">
        <v>4024</v>
      </c>
    </row>
    <row r="2491" spans="1:14" x14ac:dyDescent="0.25">
      <c r="A2491">
        <v>20013</v>
      </c>
      <c r="B2491" t="s">
        <v>742</v>
      </c>
      <c r="C2491" t="s">
        <v>726</v>
      </c>
      <c r="E2491">
        <v>5</v>
      </c>
      <c r="F2491" t="s">
        <v>8337</v>
      </c>
      <c r="G2491" t="s">
        <v>188</v>
      </c>
      <c r="H2491" t="str">
        <f>INDEX(referencias!$Q$1:$Q$34,MATCH('Registro de Frecuencias TV'!G2491,referencias!$R$1:$R$34,0),1)</f>
        <v>Señal Colombia</v>
      </c>
      <c r="I2491" t="s">
        <v>257</v>
      </c>
      <c r="J2491" t="s">
        <v>8338</v>
      </c>
      <c r="K2491">
        <v>5</v>
      </c>
      <c r="L2491" t="str">
        <f t="shared" si="82"/>
        <v>Agustín CodazziCesarSeñal Colombia5</v>
      </c>
      <c r="M2491" t="str">
        <f t="shared" si="83"/>
        <v>Agustín CodazziCesarSeñal Colombia</v>
      </c>
      <c r="N2491" t="s">
        <v>4025</v>
      </c>
    </row>
    <row r="2492" spans="1:14" x14ac:dyDescent="0.25">
      <c r="A2492">
        <v>20013</v>
      </c>
      <c r="B2492" t="s">
        <v>742</v>
      </c>
      <c r="C2492" t="s">
        <v>726</v>
      </c>
      <c r="E2492">
        <v>7</v>
      </c>
      <c r="F2492" t="s">
        <v>8339</v>
      </c>
      <c r="G2492" t="s">
        <v>619</v>
      </c>
      <c r="H2492" t="str">
        <f>INDEX(referencias!$Q$1:$Q$34,MATCH('Registro de Frecuencias TV'!G2492,referencias!$R$1:$R$34,0),1)</f>
        <v>Telecaribe</v>
      </c>
      <c r="I2492" t="s">
        <v>8470</v>
      </c>
      <c r="J2492" t="s">
        <v>8338</v>
      </c>
      <c r="K2492">
        <v>7</v>
      </c>
      <c r="L2492" t="str">
        <f t="shared" si="82"/>
        <v>Agustín CodazziCesarTelecaribe7</v>
      </c>
      <c r="M2492" t="str">
        <f t="shared" si="83"/>
        <v>Agustín CodazziCesarTelecaribe</v>
      </c>
      <c r="N2492" t="s">
        <v>4026</v>
      </c>
    </row>
    <row r="2493" spans="1:14" x14ac:dyDescent="0.25">
      <c r="A2493">
        <v>20013</v>
      </c>
      <c r="B2493" t="s">
        <v>742</v>
      </c>
      <c r="C2493" t="s">
        <v>726</v>
      </c>
      <c r="E2493">
        <v>9</v>
      </c>
      <c r="F2493" t="s">
        <v>8341</v>
      </c>
      <c r="G2493" t="s">
        <v>750</v>
      </c>
      <c r="H2493" t="str">
        <f>INDEX(referencias!$Q$1:$Q$34,MATCH('Registro de Frecuencias TV'!G2493,referencias!$R$1:$R$34,0),1)</f>
        <v>RCN TV S.A.</v>
      </c>
      <c r="I2493" t="s">
        <v>512</v>
      </c>
      <c r="J2493" t="s">
        <v>8338</v>
      </c>
      <c r="K2493">
        <v>9</v>
      </c>
      <c r="L2493" t="str">
        <f t="shared" si="82"/>
        <v>Agustín CodazziCesarRCN TV S.A.9</v>
      </c>
      <c r="M2493" t="str">
        <f t="shared" si="83"/>
        <v>Agustín CodazziCesarRCN TV S.A.</v>
      </c>
      <c r="N2493" t="s">
        <v>4027</v>
      </c>
    </row>
    <row r="2494" spans="1:14" x14ac:dyDescent="0.25">
      <c r="A2494">
        <v>20013</v>
      </c>
      <c r="B2494" t="s">
        <v>742</v>
      </c>
      <c r="C2494" t="s">
        <v>726</v>
      </c>
      <c r="E2494">
        <v>3</v>
      </c>
      <c r="F2494" t="s">
        <v>8341</v>
      </c>
      <c r="G2494" t="s">
        <v>723</v>
      </c>
      <c r="H2494" t="str">
        <f>INDEX(referencias!$Q$1:$Q$34,MATCH('Registro de Frecuencias TV'!G2494,referencias!$R$1:$R$34,0),1)</f>
        <v>Caracol TV S.A.</v>
      </c>
      <c r="I2494" t="s">
        <v>512</v>
      </c>
      <c r="J2494" t="s">
        <v>8338</v>
      </c>
      <c r="K2494">
        <v>3</v>
      </c>
      <c r="L2494" t="str">
        <f t="shared" si="82"/>
        <v>Agustín CodazziCesarCaracol TV S.A.3</v>
      </c>
      <c r="M2494" t="str">
        <f t="shared" si="83"/>
        <v>Agustín CodazziCesarCaracol TV S.A.</v>
      </c>
      <c r="N2494" t="s">
        <v>4028</v>
      </c>
    </row>
    <row r="2495" spans="1:14" x14ac:dyDescent="0.25">
      <c r="A2495">
        <v>20032</v>
      </c>
      <c r="B2495" t="s">
        <v>941</v>
      </c>
      <c r="C2495" t="s">
        <v>726</v>
      </c>
      <c r="E2495">
        <v>13</v>
      </c>
      <c r="F2495" t="s">
        <v>8337</v>
      </c>
      <c r="G2495" t="s">
        <v>420</v>
      </c>
      <c r="H2495" t="str">
        <f>INDEX(referencias!$Q$1:$Q$34,MATCH('Registro de Frecuencias TV'!G2495,referencias!$R$1:$R$34,0),1)</f>
        <v>Canal Uno</v>
      </c>
      <c r="I2495" t="s">
        <v>257</v>
      </c>
      <c r="J2495" t="s">
        <v>8338</v>
      </c>
      <c r="K2495">
        <v>13</v>
      </c>
      <c r="L2495" t="str">
        <f t="shared" si="82"/>
        <v>AstreaCesarCanal Uno13</v>
      </c>
      <c r="M2495" t="str">
        <f t="shared" si="83"/>
        <v>AstreaCesarCanal Uno</v>
      </c>
      <c r="N2495" t="s">
        <v>4029</v>
      </c>
    </row>
    <row r="2496" spans="1:14" x14ac:dyDescent="0.25">
      <c r="A2496">
        <v>20032</v>
      </c>
      <c r="B2496" t="s">
        <v>941</v>
      </c>
      <c r="C2496" t="s">
        <v>726</v>
      </c>
      <c r="E2496">
        <v>11</v>
      </c>
      <c r="F2496" t="s">
        <v>8337</v>
      </c>
      <c r="G2496" t="s">
        <v>703</v>
      </c>
      <c r="H2496" t="str">
        <f>INDEX(referencias!$Q$1:$Q$34,MATCH('Registro de Frecuencias TV'!G2496,referencias!$R$1:$R$34,0),1)</f>
        <v>C.Institucional</v>
      </c>
      <c r="I2496" t="s">
        <v>257</v>
      </c>
      <c r="J2496" t="s">
        <v>8338</v>
      </c>
      <c r="K2496">
        <v>11</v>
      </c>
      <c r="L2496" t="str">
        <f t="shared" si="82"/>
        <v>AstreaCesarC.Institucional11</v>
      </c>
      <c r="M2496" t="str">
        <f t="shared" si="83"/>
        <v>AstreaCesarC.Institucional</v>
      </c>
      <c r="N2496" t="s">
        <v>4030</v>
      </c>
    </row>
    <row r="2497" spans="1:14" x14ac:dyDescent="0.25">
      <c r="A2497">
        <v>20032</v>
      </c>
      <c r="B2497" t="s">
        <v>941</v>
      </c>
      <c r="C2497" t="s">
        <v>726</v>
      </c>
      <c r="E2497">
        <v>5</v>
      </c>
      <c r="F2497" t="s">
        <v>8337</v>
      </c>
      <c r="G2497" t="s">
        <v>188</v>
      </c>
      <c r="H2497" t="str">
        <f>INDEX(referencias!$Q$1:$Q$34,MATCH('Registro de Frecuencias TV'!G2497,referencias!$R$1:$R$34,0),1)</f>
        <v>Señal Colombia</v>
      </c>
      <c r="I2497" t="s">
        <v>257</v>
      </c>
      <c r="J2497" t="s">
        <v>8338</v>
      </c>
      <c r="K2497">
        <v>5</v>
      </c>
      <c r="L2497" t="str">
        <f t="shared" si="82"/>
        <v>AstreaCesarSeñal Colombia5</v>
      </c>
      <c r="M2497" t="str">
        <f t="shared" si="83"/>
        <v>AstreaCesarSeñal Colombia</v>
      </c>
      <c r="N2497" t="s">
        <v>4031</v>
      </c>
    </row>
    <row r="2498" spans="1:14" x14ac:dyDescent="0.25">
      <c r="A2498">
        <v>20032</v>
      </c>
      <c r="B2498" t="s">
        <v>941</v>
      </c>
      <c r="C2498" t="s">
        <v>726</v>
      </c>
      <c r="E2498">
        <v>7</v>
      </c>
      <c r="F2498" t="s">
        <v>8339</v>
      </c>
      <c r="G2498" t="s">
        <v>619</v>
      </c>
      <c r="H2498" t="str">
        <f>INDEX(referencias!$Q$1:$Q$34,MATCH('Registro de Frecuencias TV'!G2498,referencias!$R$1:$R$34,0),1)</f>
        <v>Telecaribe</v>
      </c>
      <c r="I2498" t="s">
        <v>8470</v>
      </c>
      <c r="J2498" t="s">
        <v>8338</v>
      </c>
      <c r="K2498">
        <v>7</v>
      </c>
      <c r="L2498" t="str">
        <f t="shared" si="82"/>
        <v>AstreaCesarTelecaribe7</v>
      </c>
      <c r="M2498" t="str">
        <f t="shared" si="83"/>
        <v>AstreaCesarTelecaribe</v>
      </c>
      <c r="N2498" t="s">
        <v>4032</v>
      </c>
    </row>
    <row r="2499" spans="1:14" x14ac:dyDescent="0.25">
      <c r="A2499">
        <v>20032</v>
      </c>
      <c r="B2499" t="s">
        <v>941</v>
      </c>
      <c r="C2499" t="s">
        <v>726</v>
      </c>
      <c r="E2499">
        <v>8</v>
      </c>
      <c r="F2499" t="s">
        <v>8341</v>
      </c>
      <c r="G2499" t="s">
        <v>750</v>
      </c>
      <c r="H2499" t="str">
        <f>INDEX(referencias!$Q$1:$Q$34,MATCH('Registro de Frecuencias TV'!G2499,referencias!$R$1:$R$34,0),1)</f>
        <v>RCN TV S.A.</v>
      </c>
      <c r="I2499" t="s">
        <v>290</v>
      </c>
      <c r="J2499" t="s">
        <v>8338</v>
      </c>
      <c r="K2499">
        <v>8</v>
      </c>
      <c r="L2499" t="str">
        <f t="shared" ref="L2499:L2562" si="84">_xlfn.CONCAT(TRIM(B2499),TRIM(C2499),TRIM(H2499),TRIM(K2499))</f>
        <v>AstreaCesarRCN TV S.A.8</v>
      </c>
      <c r="M2499" t="str">
        <f t="shared" ref="M2499:M2562" si="85">_xlfn.CONCAT(TRIM(B2499),TRIM(C2499),TRIM(H2499))</f>
        <v>AstreaCesarRCN TV S.A.</v>
      </c>
      <c r="N2499" t="s">
        <v>4033</v>
      </c>
    </row>
    <row r="2500" spans="1:14" x14ac:dyDescent="0.25">
      <c r="A2500">
        <v>20032</v>
      </c>
      <c r="B2500" t="s">
        <v>941</v>
      </c>
      <c r="C2500" t="s">
        <v>726</v>
      </c>
      <c r="E2500">
        <v>2</v>
      </c>
      <c r="F2500" t="s">
        <v>8341</v>
      </c>
      <c r="G2500" t="s">
        <v>723</v>
      </c>
      <c r="H2500" t="str">
        <f>INDEX(referencias!$Q$1:$Q$34,MATCH('Registro de Frecuencias TV'!G2500,referencias!$R$1:$R$34,0),1)</f>
        <v>Caracol TV S.A.</v>
      </c>
      <c r="I2500" t="s">
        <v>290</v>
      </c>
      <c r="J2500" t="s">
        <v>8338</v>
      </c>
      <c r="K2500">
        <v>2</v>
      </c>
      <c r="L2500" t="str">
        <f t="shared" si="84"/>
        <v>AstreaCesarCaracol TV S.A.2</v>
      </c>
      <c r="M2500" t="str">
        <f t="shared" si="85"/>
        <v>AstreaCesarCaracol TV S.A.</v>
      </c>
      <c r="N2500" t="s">
        <v>4034</v>
      </c>
    </row>
    <row r="2501" spans="1:14" x14ac:dyDescent="0.25">
      <c r="A2501">
        <v>20045</v>
      </c>
      <c r="B2501" t="s">
        <v>976</v>
      </c>
      <c r="C2501" t="s">
        <v>726</v>
      </c>
      <c r="E2501">
        <v>13</v>
      </c>
      <c r="F2501" t="s">
        <v>8337</v>
      </c>
      <c r="G2501" t="s">
        <v>420</v>
      </c>
      <c r="H2501" t="str">
        <f>INDEX(referencias!$Q$1:$Q$34,MATCH('Registro de Frecuencias TV'!G2501,referencias!$R$1:$R$34,0),1)</f>
        <v>Canal Uno</v>
      </c>
      <c r="I2501" t="s">
        <v>257</v>
      </c>
      <c r="J2501" t="s">
        <v>8338</v>
      </c>
      <c r="K2501">
        <v>13</v>
      </c>
      <c r="L2501" t="str">
        <f t="shared" si="84"/>
        <v>BecerrilCesarCanal Uno13</v>
      </c>
      <c r="M2501" t="str">
        <f t="shared" si="85"/>
        <v>BecerrilCesarCanal Uno</v>
      </c>
      <c r="N2501" t="s">
        <v>4035</v>
      </c>
    </row>
    <row r="2502" spans="1:14" x14ac:dyDescent="0.25">
      <c r="A2502">
        <v>20045</v>
      </c>
      <c r="B2502" t="s">
        <v>976</v>
      </c>
      <c r="C2502" t="s">
        <v>726</v>
      </c>
      <c r="E2502">
        <v>11</v>
      </c>
      <c r="F2502" t="s">
        <v>8337</v>
      </c>
      <c r="G2502" t="s">
        <v>703</v>
      </c>
      <c r="H2502" t="str">
        <f>INDEX(referencias!$Q$1:$Q$34,MATCH('Registro de Frecuencias TV'!G2502,referencias!$R$1:$R$34,0),1)</f>
        <v>C.Institucional</v>
      </c>
      <c r="I2502" t="s">
        <v>257</v>
      </c>
      <c r="J2502" t="s">
        <v>8338</v>
      </c>
      <c r="K2502">
        <v>11</v>
      </c>
      <c r="L2502" t="str">
        <f t="shared" si="84"/>
        <v>BecerrilCesarC.Institucional11</v>
      </c>
      <c r="M2502" t="str">
        <f t="shared" si="85"/>
        <v>BecerrilCesarC.Institucional</v>
      </c>
      <c r="N2502" t="s">
        <v>4036</v>
      </c>
    </row>
    <row r="2503" spans="1:14" x14ac:dyDescent="0.25">
      <c r="A2503">
        <v>20045</v>
      </c>
      <c r="B2503" t="s">
        <v>976</v>
      </c>
      <c r="C2503" t="s">
        <v>726</v>
      </c>
      <c r="E2503">
        <v>5</v>
      </c>
      <c r="F2503" t="s">
        <v>8337</v>
      </c>
      <c r="G2503" t="s">
        <v>188</v>
      </c>
      <c r="H2503" t="str">
        <f>INDEX(referencias!$Q$1:$Q$34,MATCH('Registro de Frecuencias TV'!G2503,referencias!$R$1:$R$34,0),1)</f>
        <v>Señal Colombia</v>
      </c>
      <c r="I2503" t="s">
        <v>257</v>
      </c>
      <c r="J2503" t="s">
        <v>8338</v>
      </c>
      <c r="K2503">
        <v>5</v>
      </c>
      <c r="L2503" t="str">
        <f t="shared" si="84"/>
        <v>BecerrilCesarSeñal Colombia5</v>
      </c>
      <c r="M2503" t="str">
        <f t="shared" si="85"/>
        <v>BecerrilCesarSeñal Colombia</v>
      </c>
      <c r="N2503" t="s">
        <v>4037</v>
      </c>
    </row>
    <row r="2504" spans="1:14" x14ac:dyDescent="0.25">
      <c r="A2504">
        <v>20045</v>
      </c>
      <c r="B2504" t="s">
        <v>976</v>
      </c>
      <c r="C2504" t="s">
        <v>726</v>
      </c>
      <c r="E2504">
        <v>7</v>
      </c>
      <c r="F2504" t="s">
        <v>8339</v>
      </c>
      <c r="G2504" t="s">
        <v>619</v>
      </c>
      <c r="H2504" t="str">
        <f>INDEX(referencias!$Q$1:$Q$34,MATCH('Registro de Frecuencias TV'!G2504,referencias!$R$1:$R$34,0),1)</f>
        <v>Telecaribe</v>
      </c>
      <c r="I2504" t="s">
        <v>8470</v>
      </c>
      <c r="J2504" t="s">
        <v>8338</v>
      </c>
      <c r="K2504">
        <v>7</v>
      </c>
      <c r="L2504" t="str">
        <f t="shared" si="84"/>
        <v>BecerrilCesarTelecaribe7</v>
      </c>
      <c r="M2504" t="str">
        <f t="shared" si="85"/>
        <v>BecerrilCesarTelecaribe</v>
      </c>
      <c r="N2504" t="s">
        <v>4038</v>
      </c>
    </row>
    <row r="2505" spans="1:14" x14ac:dyDescent="0.25">
      <c r="A2505">
        <v>20045</v>
      </c>
      <c r="B2505" t="s">
        <v>976</v>
      </c>
      <c r="C2505" t="s">
        <v>726</v>
      </c>
      <c r="E2505">
        <v>9</v>
      </c>
      <c r="F2505" t="s">
        <v>8341</v>
      </c>
      <c r="G2505" t="s">
        <v>750</v>
      </c>
      <c r="H2505" t="str">
        <f>INDEX(referencias!$Q$1:$Q$34,MATCH('Registro de Frecuencias TV'!G2505,referencias!$R$1:$R$34,0),1)</f>
        <v>RCN TV S.A.</v>
      </c>
      <c r="I2505" t="s">
        <v>512</v>
      </c>
      <c r="J2505" t="s">
        <v>8338</v>
      </c>
      <c r="K2505">
        <v>9</v>
      </c>
      <c r="L2505" t="str">
        <f t="shared" si="84"/>
        <v>BecerrilCesarRCN TV S.A.9</v>
      </c>
      <c r="M2505" t="str">
        <f t="shared" si="85"/>
        <v>BecerrilCesarRCN TV S.A.</v>
      </c>
      <c r="N2505" t="s">
        <v>4039</v>
      </c>
    </row>
    <row r="2506" spans="1:14" x14ac:dyDescent="0.25">
      <c r="A2506">
        <v>20045</v>
      </c>
      <c r="B2506" t="s">
        <v>976</v>
      </c>
      <c r="C2506" t="s">
        <v>726</v>
      </c>
      <c r="E2506">
        <v>3</v>
      </c>
      <c r="F2506" t="s">
        <v>8341</v>
      </c>
      <c r="G2506" t="s">
        <v>723</v>
      </c>
      <c r="H2506" t="str">
        <f>INDEX(referencias!$Q$1:$Q$34,MATCH('Registro de Frecuencias TV'!G2506,referencias!$R$1:$R$34,0),1)</f>
        <v>Caracol TV S.A.</v>
      </c>
      <c r="I2506" t="s">
        <v>512</v>
      </c>
      <c r="J2506" t="s">
        <v>8338</v>
      </c>
      <c r="K2506">
        <v>3</v>
      </c>
      <c r="L2506" t="str">
        <f t="shared" si="84"/>
        <v>BecerrilCesarCaracol TV S.A.3</v>
      </c>
      <c r="M2506" t="str">
        <f t="shared" si="85"/>
        <v>BecerrilCesarCaracol TV S.A.</v>
      </c>
      <c r="N2506" t="s">
        <v>4040</v>
      </c>
    </row>
    <row r="2507" spans="1:14" x14ac:dyDescent="0.25">
      <c r="A2507">
        <v>20060</v>
      </c>
      <c r="B2507" t="s">
        <v>508</v>
      </c>
      <c r="C2507" t="s">
        <v>726</v>
      </c>
      <c r="E2507">
        <v>13</v>
      </c>
      <c r="F2507" t="s">
        <v>8337</v>
      </c>
      <c r="G2507" t="s">
        <v>420</v>
      </c>
      <c r="H2507" t="str">
        <f>INDEX(referencias!$Q$1:$Q$34,MATCH('Registro de Frecuencias TV'!G2507,referencias!$R$1:$R$34,0),1)</f>
        <v>Canal Uno</v>
      </c>
      <c r="I2507" t="s">
        <v>257</v>
      </c>
      <c r="J2507" t="s">
        <v>8338</v>
      </c>
      <c r="K2507">
        <v>13</v>
      </c>
      <c r="L2507" t="str">
        <f t="shared" si="84"/>
        <v>BosconiaCesarCanal Uno13</v>
      </c>
      <c r="M2507" t="str">
        <f t="shared" si="85"/>
        <v>BosconiaCesarCanal Uno</v>
      </c>
      <c r="N2507" t="s">
        <v>4041</v>
      </c>
    </row>
    <row r="2508" spans="1:14" x14ac:dyDescent="0.25">
      <c r="A2508">
        <v>20060</v>
      </c>
      <c r="B2508" t="s">
        <v>508</v>
      </c>
      <c r="C2508" t="s">
        <v>726</v>
      </c>
      <c r="E2508">
        <v>11</v>
      </c>
      <c r="F2508" t="s">
        <v>8337</v>
      </c>
      <c r="G2508" t="s">
        <v>703</v>
      </c>
      <c r="H2508" t="str">
        <f>INDEX(referencias!$Q$1:$Q$34,MATCH('Registro de Frecuencias TV'!G2508,referencias!$R$1:$R$34,0),1)</f>
        <v>C.Institucional</v>
      </c>
      <c r="I2508" t="s">
        <v>257</v>
      </c>
      <c r="J2508" t="s">
        <v>8338</v>
      </c>
      <c r="K2508">
        <v>11</v>
      </c>
      <c r="L2508" t="str">
        <f t="shared" si="84"/>
        <v>BosconiaCesarC.Institucional11</v>
      </c>
      <c r="M2508" t="str">
        <f t="shared" si="85"/>
        <v>BosconiaCesarC.Institucional</v>
      </c>
      <c r="N2508" t="s">
        <v>4042</v>
      </c>
    </row>
    <row r="2509" spans="1:14" x14ac:dyDescent="0.25">
      <c r="A2509">
        <v>20060</v>
      </c>
      <c r="B2509" t="s">
        <v>508</v>
      </c>
      <c r="C2509" t="s">
        <v>726</v>
      </c>
      <c r="E2509">
        <v>5</v>
      </c>
      <c r="F2509" t="s">
        <v>8337</v>
      </c>
      <c r="G2509" t="s">
        <v>188</v>
      </c>
      <c r="H2509" t="str">
        <f>INDEX(referencias!$Q$1:$Q$34,MATCH('Registro de Frecuencias TV'!G2509,referencias!$R$1:$R$34,0),1)</f>
        <v>Señal Colombia</v>
      </c>
      <c r="I2509" t="s">
        <v>257</v>
      </c>
      <c r="J2509" t="s">
        <v>8338</v>
      </c>
      <c r="K2509">
        <v>5</v>
      </c>
      <c r="L2509" t="str">
        <f t="shared" si="84"/>
        <v>BosconiaCesarSeñal Colombia5</v>
      </c>
      <c r="M2509" t="str">
        <f t="shared" si="85"/>
        <v>BosconiaCesarSeñal Colombia</v>
      </c>
      <c r="N2509" t="s">
        <v>4043</v>
      </c>
    </row>
    <row r="2510" spans="1:14" x14ac:dyDescent="0.25">
      <c r="A2510">
        <v>20060</v>
      </c>
      <c r="B2510" t="s">
        <v>508</v>
      </c>
      <c r="C2510" t="s">
        <v>726</v>
      </c>
      <c r="E2510">
        <v>7</v>
      </c>
      <c r="F2510" t="s">
        <v>8339</v>
      </c>
      <c r="G2510" t="s">
        <v>619</v>
      </c>
      <c r="H2510" t="str">
        <f>INDEX(referencias!$Q$1:$Q$34,MATCH('Registro de Frecuencias TV'!G2510,referencias!$R$1:$R$34,0),1)</f>
        <v>Telecaribe</v>
      </c>
      <c r="I2510" t="s">
        <v>8470</v>
      </c>
      <c r="J2510" t="s">
        <v>8338</v>
      </c>
      <c r="K2510">
        <v>7</v>
      </c>
      <c r="L2510" t="str">
        <f t="shared" si="84"/>
        <v>BosconiaCesarTelecaribe7</v>
      </c>
      <c r="M2510" t="str">
        <f t="shared" si="85"/>
        <v>BosconiaCesarTelecaribe</v>
      </c>
      <c r="N2510" t="s">
        <v>4044</v>
      </c>
    </row>
    <row r="2511" spans="1:14" x14ac:dyDescent="0.25">
      <c r="A2511">
        <v>20060</v>
      </c>
      <c r="B2511" t="s">
        <v>508</v>
      </c>
      <c r="C2511" t="s">
        <v>726</v>
      </c>
      <c r="E2511">
        <v>44</v>
      </c>
      <c r="F2511" t="s">
        <v>8341</v>
      </c>
      <c r="G2511" t="s">
        <v>750</v>
      </c>
      <c r="H2511" t="str">
        <f>INDEX(referencias!$Q$1:$Q$34,MATCH('Registro de Frecuencias TV'!G2511,referencias!$R$1:$R$34,0),1)</f>
        <v>RCN TV S.A.</v>
      </c>
      <c r="I2511" t="s">
        <v>508</v>
      </c>
      <c r="J2511" t="s">
        <v>8338</v>
      </c>
      <c r="K2511">
        <v>44</v>
      </c>
      <c r="L2511" t="str">
        <f t="shared" si="84"/>
        <v>BosconiaCesarRCN TV S.A.44</v>
      </c>
      <c r="M2511" t="str">
        <f t="shared" si="85"/>
        <v>BosconiaCesarRCN TV S.A.</v>
      </c>
      <c r="N2511" t="s">
        <v>4045</v>
      </c>
    </row>
    <row r="2512" spans="1:14" x14ac:dyDescent="0.25">
      <c r="A2512">
        <v>20060</v>
      </c>
      <c r="B2512" t="s">
        <v>508</v>
      </c>
      <c r="C2512" t="s">
        <v>726</v>
      </c>
      <c r="E2512">
        <v>50</v>
      </c>
      <c r="F2512" t="s">
        <v>8341</v>
      </c>
      <c r="G2512" t="s">
        <v>723</v>
      </c>
      <c r="H2512" t="str">
        <f>INDEX(referencias!$Q$1:$Q$34,MATCH('Registro de Frecuencias TV'!G2512,referencias!$R$1:$R$34,0),1)</f>
        <v>Caracol TV S.A.</v>
      </c>
      <c r="I2512" t="s">
        <v>508</v>
      </c>
      <c r="J2512" t="s">
        <v>8338</v>
      </c>
      <c r="K2512">
        <v>50</v>
      </c>
      <c r="L2512" t="str">
        <f t="shared" si="84"/>
        <v>BosconiaCesarCaracol TV S.A.50</v>
      </c>
      <c r="M2512" t="str">
        <f t="shared" si="85"/>
        <v>BosconiaCesarCaracol TV S.A.</v>
      </c>
      <c r="N2512" t="s">
        <v>4046</v>
      </c>
    </row>
    <row r="2513" spans="1:14" x14ac:dyDescent="0.25">
      <c r="A2513">
        <v>20175</v>
      </c>
      <c r="B2513" t="s">
        <v>1154</v>
      </c>
      <c r="C2513" t="s">
        <v>726</v>
      </c>
      <c r="E2513">
        <v>13</v>
      </c>
      <c r="F2513" t="s">
        <v>8337</v>
      </c>
      <c r="G2513" t="s">
        <v>420</v>
      </c>
      <c r="H2513" t="str">
        <f>INDEX(referencias!$Q$1:$Q$34,MATCH('Registro de Frecuencias TV'!G2513,referencias!$R$1:$R$34,0),1)</f>
        <v>Canal Uno</v>
      </c>
      <c r="I2513" t="s">
        <v>257</v>
      </c>
      <c r="J2513" t="s">
        <v>8338</v>
      </c>
      <c r="K2513">
        <v>13</v>
      </c>
      <c r="L2513" t="str">
        <f t="shared" si="84"/>
        <v>ChimichaguaCesarCanal Uno13</v>
      </c>
      <c r="M2513" t="str">
        <f t="shared" si="85"/>
        <v>ChimichaguaCesarCanal Uno</v>
      </c>
      <c r="N2513" t="s">
        <v>4047</v>
      </c>
    </row>
    <row r="2514" spans="1:14" x14ac:dyDescent="0.25">
      <c r="A2514">
        <v>20175</v>
      </c>
      <c r="B2514" t="s">
        <v>1154</v>
      </c>
      <c r="C2514" t="s">
        <v>726</v>
      </c>
      <c r="E2514">
        <v>11</v>
      </c>
      <c r="F2514" t="s">
        <v>8337</v>
      </c>
      <c r="G2514" t="s">
        <v>703</v>
      </c>
      <c r="H2514" t="str">
        <f>INDEX(referencias!$Q$1:$Q$34,MATCH('Registro de Frecuencias TV'!G2514,referencias!$R$1:$R$34,0),1)</f>
        <v>C.Institucional</v>
      </c>
      <c r="I2514" t="s">
        <v>257</v>
      </c>
      <c r="J2514" t="s">
        <v>8338</v>
      </c>
      <c r="K2514">
        <v>11</v>
      </c>
      <c r="L2514" t="str">
        <f t="shared" si="84"/>
        <v>ChimichaguaCesarC.Institucional11</v>
      </c>
      <c r="M2514" t="str">
        <f t="shared" si="85"/>
        <v>ChimichaguaCesarC.Institucional</v>
      </c>
      <c r="N2514" t="s">
        <v>4048</v>
      </c>
    </row>
    <row r="2515" spans="1:14" x14ac:dyDescent="0.25">
      <c r="A2515">
        <v>20175</v>
      </c>
      <c r="B2515" t="s">
        <v>1154</v>
      </c>
      <c r="C2515" t="s">
        <v>726</v>
      </c>
      <c r="E2515">
        <v>5</v>
      </c>
      <c r="F2515" t="s">
        <v>8337</v>
      </c>
      <c r="G2515" t="s">
        <v>188</v>
      </c>
      <c r="H2515" t="str">
        <f>INDEX(referencias!$Q$1:$Q$34,MATCH('Registro de Frecuencias TV'!G2515,referencias!$R$1:$R$34,0),1)</f>
        <v>Señal Colombia</v>
      </c>
      <c r="I2515" t="s">
        <v>257</v>
      </c>
      <c r="J2515" t="s">
        <v>8338</v>
      </c>
      <c r="K2515">
        <v>5</v>
      </c>
      <c r="L2515" t="str">
        <f t="shared" si="84"/>
        <v>ChimichaguaCesarSeñal Colombia5</v>
      </c>
      <c r="M2515" t="str">
        <f t="shared" si="85"/>
        <v>ChimichaguaCesarSeñal Colombia</v>
      </c>
      <c r="N2515" t="s">
        <v>4049</v>
      </c>
    </row>
    <row r="2516" spans="1:14" x14ac:dyDescent="0.25">
      <c r="A2516">
        <v>20175</v>
      </c>
      <c r="B2516" t="s">
        <v>1154</v>
      </c>
      <c r="C2516" t="s">
        <v>726</v>
      </c>
      <c r="E2516">
        <v>7</v>
      </c>
      <c r="F2516" t="s">
        <v>8339</v>
      </c>
      <c r="G2516" t="s">
        <v>619</v>
      </c>
      <c r="H2516" t="str">
        <f>INDEX(referencias!$Q$1:$Q$34,MATCH('Registro de Frecuencias TV'!G2516,referencias!$R$1:$R$34,0),1)</f>
        <v>Telecaribe</v>
      </c>
      <c r="I2516" t="s">
        <v>8470</v>
      </c>
      <c r="J2516" t="s">
        <v>8338</v>
      </c>
      <c r="K2516">
        <v>7</v>
      </c>
      <c r="L2516" t="str">
        <f t="shared" si="84"/>
        <v>ChimichaguaCesarTelecaribe7</v>
      </c>
      <c r="M2516" t="str">
        <f t="shared" si="85"/>
        <v>ChimichaguaCesarTelecaribe</v>
      </c>
      <c r="N2516" t="s">
        <v>4050</v>
      </c>
    </row>
    <row r="2517" spans="1:14" x14ac:dyDescent="0.25">
      <c r="A2517">
        <v>20175</v>
      </c>
      <c r="B2517" t="s">
        <v>1154</v>
      </c>
      <c r="C2517" t="s">
        <v>726</v>
      </c>
      <c r="E2517">
        <v>9</v>
      </c>
      <c r="F2517" t="s">
        <v>8341</v>
      </c>
      <c r="G2517" t="s">
        <v>750</v>
      </c>
      <c r="H2517" t="str">
        <f>INDEX(referencias!$Q$1:$Q$34,MATCH('Registro de Frecuencias TV'!G2517,referencias!$R$1:$R$34,0),1)</f>
        <v>RCN TV S.A.</v>
      </c>
      <c r="I2517" t="s">
        <v>512</v>
      </c>
      <c r="J2517" t="s">
        <v>8338</v>
      </c>
      <c r="K2517">
        <v>9</v>
      </c>
      <c r="L2517" t="str">
        <f t="shared" si="84"/>
        <v>ChimichaguaCesarRCN TV S.A.9</v>
      </c>
      <c r="M2517" t="str">
        <f t="shared" si="85"/>
        <v>ChimichaguaCesarRCN TV S.A.</v>
      </c>
      <c r="N2517" t="s">
        <v>4051</v>
      </c>
    </row>
    <row r="2518" spans="1:14" x14ac:dyDescent="0.25">
      <c r="A2518">
        <v>20175</v>
      </c>
      <c r="B2518" t="s">
        <v>1154</v>
      </c>
      <c r="C2518" t="s">
        <v>726</v>
      </c>
      <c r="E2518">
        <v>3</v>
      </c>
      <c r="F2518" t="s">
        <v>8341</v>
      </c>
      <c r="G2518" t="s">
        <v>723</v>
      </c>
      <c r="H2518" t="str">
        <f>INDEX(referencias!$Q$1:$Q$34,MATCH('Registro de Frecuencias TV'!G2518,referencias!$R$1:$R$34,0),1)</f>
        <v>Caracol TV S.A.</v>
      </c>
      <c r="I2518" t="s">
        <v>512</v>
      </c>
      <c r="J2518" t="s">
        <v>8338</v>
      </c>
      <c r="K2518">
        <v>3</v>
      </c>
      <c r="L2518" t="str">
        <f t="shared" si="84"/>
        <v>ChimichaguaCesarCaracol TV S.A.3</v>
      </c>
      <c r="M2518" t="str">
        <f t="shared" si="85"/>
        <v>ChimichaguaCesarCaracol TV S.A.</v>
      </c>
      <c r="N2518" t="s">
        <v>4052</v>
      </c>
    </row>
    <row r="2519" spans="1:14" x14ac:dyDescent="0.25">
      <c r="A2519">
        <v>20178</v>
      </c>
      <c r="B2519" t="s">
        <v>1170</v>
      </c>
      <c r="C2519" t="s">
        <v>726</v>
      </c>
      <c r="E2519">
        <v>13</v>
      </c>
      <c r="F2519" t="s">
        <v>8337</v>
      </c>
      <c r="G2519" t="s">
        <v>420</v>
      </c>
      <c r="H2519" t="str">
        <f>INDEX(referencias!$Q$1:$Q$34,MATCH('Registro de Frecuencias TV'!G2519,referencias!$R$1:$R$34,0),1)</f>
        <v>Canal Uno</v>
      </c>
      <c r="I2519" t="s">
        <v>257</v>
      </c>
      <c r="J2519" t="s">
        <v>8338</v>
      </c>
      <c r="K2519">
        <v>13</v>
      </c>
      <c r="L2519" t="str">
        <f t="shared" si="84"/>
        <v>ChiriguanáCesarCanal Uno13</v>
      </c>
      <c r="M2519" t="str">
        <f t="shared" si="85"/>
        <v>ChiriguanáCesarCanal Uno</v>
      </c>
      <c r="N2519" t="s">
        <v>4053</v>
      </c>
    </row>
    <row r="2520" spans="1:14" x14ac:dyDescent="0.25">
      <c r="A2520">
        <v>20178</v>
      </c>
      <c r="B2520" t="s">
        <v>1170</v>
      </c>
      <c r="C2520" t="s">
        <v>726</v>
      </c>
      <c r="E2520">
        <v>11</v>
      </c>
      <c r="F2520" t="s">
        <v>8337</v>
      </c>
      <c r="G2520" t="s">
        <v>703</v>
      </c>
      <c r="H2520" t="str">
        <f>INDEX(referencias!$Q$1:$Q$34,MATCH('Registro de Frecuencias TV'!G2520,referencias!$R$1:$R$34,0),1)</f>
        <v>C.Institucional</v>
      </c>
      <c r="I2520" t="s">
        <v>257</v>
      </c>
      <c r="J2520" t="s">
        <v>8338</v>
      </c>
      <c r="K2520">
        <v>11</v>
      </c>
      <c r="L2520" t="str">
        <f t="shared" si="84"/>
        <v>ChiriguanáCesarC.Institucional11</v>
      </c>
      <c r="M2520" t="str">
        <f t="shared" si="85"/>
        <v>ChiriguanáCesarC.Institucional</v>
      </c>
      <c r="N2520" t="s">
        <v>4054</v>
      </c>
    </row>
    <row r="2521" spans="1:14" x14ac:dyDescent="0.25">
      <c r="A2521">
        <v>20178</v>
      </c>
      <c r="B2521" t="s">
        <v>1170</v>
      </c>
      <c r="C2521" t="s">
        <v>726</v>
      </c>
      <c r="E2521">
        <v>5</v>
      </c>
      <c r="F2521" t="s">
        <v>8337</v>
      </c>
      <c r="G2521" t="s">
        <v>188</v>
      </c>
      <c r="H2521" t="str">
        <f>INDEX(referencias!$Q$1:$Q$34,MATCH('Registro de Frecuencias TV'!G2521,referencias!$R$1:$R$34,0),1)</f>
        <v>Señal Colombia</v>
      </c>
      <c r="I2521" t="s">
        <v>257</v>
      </c>
      <c r="J2521" t="s">
        <v>8338</v>
      </c>
      <c r="K2521">
        <v>5</v>
      </c>
      <c r="L2521" t="str">
        <f t="shared" si="84"/>
        <v>ChiriguanáCesarSeñal Colombia5</v>
      </c>
      <c r="M2521" t="str">
        <f t="shared" si="85"/>
        <v>ChiriguanáCesarSeñal Colombia</v>
      </c>
      <c r="N2521" t="s">
        <v>4055</v>
      </c>
    </row>
    <row r="2522" spans="1:14" x14ac:dyDescent="0.25">
      <c r="A2522">
        <v>20178</v>
      </c>
      <c r="B2522" t="s">
        <v>1170</v>
      </c>
      <c r="C2522" t="s">
        <v>726</v>
      </c>
      <c r="E2522">
        <v>7</v>
      </c>
      <c r="F2522" t="s">
        <v>8339</v>
      </c>
      <c r="G2522" t="s">
        <v>619</v>
      </c>
      <c r="H2522" t="str">
        <f>INDEX(referencias!$Q$1:$Q$34,MATCH('Registro de Frecuencias TV'!G2522,referencias!$R$1:$R$34,0),1)</f>
        <v>Telecaribe</v>
      </c>
      <c r="I2522" t="s">
        <v>8470</v>
      </c>
      <c r="J2522" t="s">
        <v>8338</v>
      </c>
      <c r="K2522">
        <v>7</v>
      </c>
      <c r="L2522" t="str">
        <f t="shared" si="84"/>
        <v>ChiriguanáCesarTelecaribe7</v>
      </c>
      <c r="M2522" t="str">
        <f t="shared" si="85"/>
        <v>ChiriguanáCesarTelecaribe</v>
      </c>
      <c r="N2522" t="s">
        <v>4056</v>
      </c>
    </row>
    <row r="2523" spans="1:14" x14ac:dyDescent="0.25">
      <c r="A2523">
        <v>20178</v>
      </c>
      <c r="B2523" t="s">
        <v>1170</v>
      </c>
      <c r="C2523" t="s">
        <v>726</v>
      </c>
      <c r="E2523">
        <v>9</v>
      </c>
      <c r="F2523" t="s">
        <v>8341</v>
      </c>
      <c r="G2523" t="s">
        <v>750</v>
      </c>
      <c r="H2523" t="str">
        <f>INDEX(referencias!$Q$1:$Q$34,MATCH('Registro de Frecuencias TV'!G2523,referencias!$R$1:$R$34,0),1)</f>
        <v>RCN TV S.A.</v>
      </c>
      <c r="I2523" t="s">
        <v>512</v>
      </c>
      <c r="J2523" t="s">
        <v>8338</v>
      </c>
      <c r="K2523">
        <v>9</v>
      </c>
      <c r="L2523" t="str">
        <f t="shared" si="84"/>
        <v>ChiriguanáCesarRCN TV S.A.9</v>
      </c>
      <c r="M2523" t="str">
        <f t="shared" si="85"/>
        <v>ChiriguanáCesarRCN TV S.A.</v>
      </c>
      <c r="N2523" t="s">
        <v>4057</v>
      </c>
    </row>
    <row r="2524" spans="1:14" x14ac:dyDescent="0.25">
      <c r="A2524">
        <v>20178</v>
      </c>
      <c r="B2524" t="s">
        <v>1170</v>
      </c>
      <c r="C2524" t="s">
        <v>726</v>
      </c>
      <c r="E2524">
        <v>3</v>
      </c>
      <c r="F2524" t="s">
        <v>8341</v>
      </c>
      <c r="G2524" t="s">
        <v>723</v>
      </c>
      <c r="H2524" t="str">
        <f>INDEX(referencias!$Q$1:$Q$34,MATCH('Registro de Frecuencias TV'!G2524,referencias!$R$1:$R$34,0),1)</f>
        <v>Caracol TV S.A.</v>
      </c>
      <c r="I2524" t="s">
        <v>512</v>
      </c>
      <c r="J2524" t="s">
        <v>8338</v>
      </c>
      <c r="K2524">
        <v>3</v>
      </c>
      <c r="L2524" t="str">
        <f t="shared" si="84"/>
        <v>ChiriguanáCesarCaracol TV S.A.3</v>
      </c>
      <c r="M2524" t="str">
        <f t="shared" si="85"/>
        <v>ChiriguanáCesarCaracol TV S.A.</v>
      </c>
      <c r="N2524" t="s">
        <v>4058</v>
      </c>
    </row>
    <row r="2525" spans="1:14" x14ac:dyDescent="0.25">
      <c r="A2525">
        <v>20228</v>
      </c>
      <c r="B2525" t="s">
        <v>520</v>
      </c>
      <c r="C2525" t="s">
        <v>726</v>
      </c>
      <c r="E2525">
        <v>13</v>
      </c>
      <c r="F2525" t="s">
        <v>8337</v>
      </c>
      <c r="G2525" t="s">
        <v>420</v>
      </c>
      <c r="H2525" t="str">
        <f>INDEX(referencias!$Q$1:$Q$34,MATCH('Registro de Frecuencias TV'!G2525,referencias!$R$1:$R$34,0),1)</f>
        <v>Canal Uno</v>
      </c>
      <c r="I2525" t="s">
        <v>257</v>
      </c>
      <c r="J2525" t="s">
        <v>8338</v>
      </c>
      <c r="K2525">
        <v>13</v>
      </c>
      <c r="L2525" t="str">
        <f t="shared" si="84"/>
        <v>CurumaníCesarCanal Uno13</v>
      </c>
      <c r="M2525" t="str">
        <f t="shared" si="85"/>
        <v>CurumaníCesarCanal Uno</v>
      </c>
      <c r="N2525" t="s">
        <v>4059</v>
      </c>
    </row>
    <row r="2526" spans="1:14" x14ac:dyDescent="0.25">
      <c r="A2526">
        <v>20228</v>
      </c>
      <c r="B2526" t="s">
        <v>520</v>
      </c>
      <c r="C2526" t="s">
        <v>726</v>
      </c>
      <c r="E2526">
        <v>11</v>
      </c>
      <c r="F2526" t="s">
        <v>8337</v>
      </c>
      <c r="G2526" t="s">
        <v>703</v>
      </c>
      <c r="H2526" t="str">
        <f>INDEX(referencias!$Q$1:$Q$34,MATCH('Registro de Frecuencias TV'!G2526,referencias!$R$1:$R$34,0),1)</f>
        <v>C.Institucional</v>
      </c>
      <c r="I2526" t="s">
        <v>257</v>
      </c>
      <c r="J2526" t="s">
        <v>8338</v>
      </c>
      <c r="K2526">
        <v>11</v>
      </c>
      <c r="L2526" t="str">
        <f t="shared" si="84"/>
        <v>CurumaníCesarC.Institucional11</v>
      </c>
      <c r="M2526" t="str">
        <f t="shared" si="85"/>
        <v>CurumaníCesarC.Institucional</v>
      </c>
      <c r="N2526" t="s">
        <v>4060</v>
      </c>
    </row>
    <row r="2527" spans="1:14" x14ac:dyDescent="0.25">
      <c r="A2527">
        <v>20228</v>
      </c>
      <c r="B2527" t="s">
        <v>520</v>
      </c>
      <c r="C2527" t="s">
        <v>726</v>
      </c>
      <c r="E2527">
        <v>5</v>
      </c>
      <c r="F2527" t="s">
        <v>8337</v>
      </c>
      <c r="G2527" t="s">
        <v>188</v>
      </c>
      <c r="H2527" t="str">
        <f>INDEX(referencias!$Q$1:$Q$34,MATCH('Registro de Frecuencias TV'!G2527,referencias!$R$1:$R$34,0),1)</f>
        <v>Señal Colombia</v>
      </c>
      <c r="I2527" t="s">
        <v>257</v>
      </c>
      <c r="J2527" t="s">
        <v>8338</v>
      </c>
      <c r="K2527">
        <v>5</v>
      </c>
      <c r="L2527" t="str">
        <f t="shared" si="84"/>
        <v>CurumaníCesarSeñal Colombia5</v>
      </c>
      <c r="M2527" t="str">
        <f t="shared" si="85"/>
        <v>CurumaníCesarSeñal Colombia</v>
      </c>
      <c r="N2527" t="s">
        <v>4061</v>
      </c>
    </row>
    <row r="2528" spans="1:14" x14ac:dyDescent="0.25">
      <c r="A2528">
        <v>20228</v>
      </c>
      <c r="B2528" t="s">
        <v>520</v>
      </c>
      <c r="C2528" t="s">
        <v>726</v>
      </c>
      <c r="E2528">
        <v>7</v>
      </c>
      <c r="F2528" t="s">
        <v>8339</v>
      </c>
      <c r="G2528" t="s">
        <v>619</v>
      </c>
      <c r="H2528" t="str">
        <f>INDEX(referencias!$Q$1:$Q$34,MATCH('Registro de Frecuencias TV'!G2528,referencias!$R$1:$R$34,0),1)</f>
        <v>Telecaribe</v>
      </c>
      <c r="I2528" t="s">
        <v>8470</v>
      </c>
      <c r="J2528" t="s">
        <v>8338</v>
      </c>
      <c r="K2528">
        <v>7</v>
      </c>
      <c r="L2528" t="str">
        <f t="shared" si="84"/>
        <v>CurumaníCesarTelecaribe7</v>
      </c>
      <c r="M2528" t="str">
        <f t="shared" si="85"/>
        <v>CurumaníCesarTelecaribe</v>
      </c>
      <c r="N2528" t="s">
        <v>4062</v>
      </c>
    </row>
    <row r="2529" spans="1:14" x14ac:dyDescent="0.25">
      <c r="A2529">
        <v>20228</v>
      </c>
      <c r="B2529" t="s">
        <v>520</v>
      </c>
      <c r="C2529" t="s">
        <v>726</v>
      </c>
      <c r="E2529">
        <v>9</v>
      </c>
      <c r="F2529" t="s">
        <v>8341</v>
      </c>
      <c r="G2529" t="s">
        <v>750</v>
      </c>
      <c r="H2529" t="str">
        <f>INDEX(referencias!$Q$1:$Q$34,MATCH('Registro de Frecuencias TV'!G2529,referencias!$R$1:$R$34,0),1)</f>
        <v>RCN TV S.A.</v>
      </c>
      <c r="I2529" t="s">
        <v>520</v>
      </c>
      <c r="J2529" t="s">
        <v>8338</v>
      </c>
      <c r="K2529">
        <v>9</v>
      </c>
      <c r="L2529" t="str">
        <f t="shared" si="84"/>
        <v>CurumaníCesarRCN TV S.A.9</v>
      </c>
      <c r="M2529" t="str">
        <f t="shared" si="85"/>
        <v>CurumaníCesarRCN TV S.A.</v>
      </c>
      <c r="N2529" t="s">
        <v>4063</v>
      </c>
    </row>
    <row r="2530" spans="1:14" x14ac:dyDescent="0.25">
      <c r="A2530">
        <v>20228</v>
      </c>
      <c r="B2530" t="s">
        <v>520</v>
      </c>
      <c r="C2530" t="s">
        <v>726</v>
      </c>
      <c r="E2530">
        <v>3</v>
      </c>
      <c r="F2530" t="s">
        <v>8341</v>
      </c>
      <c r="G2530" t="s">
        <v>723</v>
      </c>
      <c r="H2530" t="str">
        <f>INDEX(referencias!$Q$1:$Q$34,MATCH('Registro de Frecuencias TV'!G2530,referencias!$R$1:$R$34,0),1)</f>
        <v>Caracol TV S.A.</v>
      </c>
      <c r="I2530" t="s">
        <v>520</v>
      </c>
      <c r="J2530" t="s">
        <v>8338</v>
      </c>
      <c r="K2530">
        <v>3</v>
      </c>
      <c r="L2530" t="str">
        <f t="shared" si="84"/>
        <v>CurumaníCesarCaracol TV S.A.3</v>
      </c>
      <c r="M2530" t="str">
        <f t="shared" si="85"/>
        <v>CurumaníCesarCaracol TV S.A.</v>
      </c>
      <c r="N2530" t="s">
        <v>4064</v>
      </c>
    </row>
    <row r="2531" spans="1:14" x14ac:dyDescent="0.25">
      <c r="A2531">
        <v>20238</v>
      </c>
      <c r="B2531" t="s">
        <v>522</v>
      </c>
      <c r="C2531" t="s">
        <v>726</v>
      </c>
      <c r="F2531" t="s">
        <v>8337</v>
      </c>
      <c r="G2531" t="s">
        <v>420</v>
      </c>
      <c r="H2531" t="str">
        <f>INDEX(referencias!$Q$1:$Q$34,MATCH('Registro de Frecuencias TV'!G2531,referencias!$R$1:$R$34,0),1)</f>
        <v>Canal Uno</v>
      </c>
      <c r="J2531" t="s">
        <v>8338</v>
      </c>
      <c r="K2531">
        <v>24</v>
      </c>
      <c r="L2531" t="str">
        <f t="shared" si="84"/>
        <v>El CopeyCesarCanal Uno24</v>
      </c>
      <c r="M2531" t="str">
        <f t="shared" si="85"/>
        <v>El CopeyCesarCanal Uno</v>
      </c>
      <c r="N2531" t="s">
        <v>4065</v>
      </c>
    </row>
    <row r="2532" spans="1:14" x14ac:dyDescent="0.25">
      <c r="A2532">
        <v>20238</v>
      </c>
      <c r="B2532" t="s">
        <v>522</v>
      </c>
      <c r="C2532" t="s">
        <v>726</v>
      </c>
      <c r="F2532" t="s">
        <v>8337</v>
      </c>
      <c r="G2532" t="s">
        <v>703</v>
      </c>
      <c r="H2532" t="str">
        <f>INDEX(referencias!$Q$1:$Q$34,MATCH('Registro de Frecuencias TV'!G2532,referencias!$R$1:$R$34,0),1)</f>
        <v>C.Institucional</v>
      </c>
      <c r="J2532" t="s">
        <v>8338</v>
      </c>
      <c r="K2532">
        <v>26</v>
      </c>
      <c r="L2532" t="str">
        <f t="shared" si="84"/>
        <v>El CopeyCesarC.Institucional26</v>
      </c>
      <c r="M2532" t="str">
        <f t="shared" si="85"/>
        <v>El CopeyCesarC.Institucional</v>
      </c>
      <c r="N2532" t="s">
        <v>4066</v>
      </c>
    </row>
    <row r="2533" spans="1:14" x14ac:dyDescent="0.25">
      <c r="A2533">
        <v>20238</v>
      </c>
      <c r="B2533" t="s">
        <v>522</v>
      </c>
      <c r="C2533" t="s">
        <v>726</v>
      </c>
      <c r="F2533" t="s">
        <v>8337</v>
      </c>
      <c r="G2533" t="s">
        <v>188</v>
      </c>
      <c r="H2533" t="str">
        <f>INDEX(referencias!$Q$1:$Q$34,MATCH('Registro de Frecuencias TV'!G2533,referencias!$R$1:$R$34,0),1)</f>
        <v>Señal Colombia</v>
      </c>
      <c r="J2533" t="s">
        <v>8338</v>
      </c>
      <c r="K2533">
        <v>32</v>
      </c>
      <c r="L2533" t="str">
        <f t="shared" si="84"/>
        <v>El CopeyCesarSeñal Colombia32</v>
      </c>
      <c r="M2533" t="str">
        <f t="shared" si="85"/>
        <v>El CopeyCesarSeñal Colombia</v>
      </c>
      <c r="N2533" t="s">
        <v>4067</v>
      </c>
    </row>
    <row r="2534" spans="1:14" x14ac:dyDescent="0.25">
      <c r="A2534">
        <v>20238</v>
      </c>
      <c r="B2534" t="s">
        <v>522</v>
      </c>
      <c r="C2534" t="s">
        <v>726</v>
      </c>
      <c r="F2534" t="s">
        <v>8339</v>
      </c>
      <c r="G2534" t="s">
        <v>619</v>
      </c>
      <c r="H2534" t="str">
        <f>INDEX(referencias!$Q$1:$Q$34,MATCH('Registro de Frecuencias TV'!G2534,referencias!$R$1:$R$34,0),1)</f>
        <v>Telecaribe</v>
      </c>
      <c r="J2534" t="s">
        <v>8338</v>
      </c>
      <c r="K2534">
        <v>8</v>
      </c>
      <c r="L2534" t="str">
        <f t="shared" si="84"/>
        <v>El CopeyCesarTelecaribe8</v>
      </c>
      <c r="M2534" t="str">
        <f t="shared" si="85"/>
        <v>El CopeyCesarTelecaribe</v>
      </c>
      <c r="N2534" t="s">
        <v>4068</v>
      </c>
    </row>
    <row r="2535" spans="1:14" x14ac:dyDescent="0.25">
      <c r="A2535">
        <v>20238</v>
      </c>
      <c r="B2535" t="s">
        <v>522</v>
      </c>
      <c r="C2535" t="s">
        <v>726</v>
      </c>
      <c r="E2535">
        <v>34</v>
      </c>
      <c r="F2535" t="s">
        <v>8341</v>
      </c>
      <c r="G2535" t="s">
        <v>750</v>
      </c>
      <c r="H2535" t="str">
        <f>INDEX(referencias!$Q$1:$Q$34,MATCH('Registro de Frecuencias TV'!G2535,referencias!$R$1:$R$34,0),1)</f>
        <v>RCN TV S.A.</v>
      </c>
      <c r="I2535" t="s">
        <v>522</v>
      </c>
      <c r="J2535" t="s">
        <v>8338</v>
      </c>
      <c r="K2535">
        <v>34</v>
      </c>
      <c r="L2535" t="str">
        <f t="shared" si="84"/>
        <v>El CopeyCesarRCN TV S.A.34</v>
      </c>
      <c r="M2535" t="str">
        <f t="shared" si="85"/>
        <v>El CopeyCesarRCN TV S.A.</v>
      </c>
      <c r="N2535" t="s">
        <v>4069</v>
      </c>
    </row>
    <row r="2536" spans="1:14" x14ac:dyDescent="0.25">
      <c r="A2536">
        <v>20238</v>
      </c>
      <c r="B2536" t="s">
        <v>522</v>
      </c>
      <c r="C2536" t="s">
        <v>726</v>
      </c>
      <c r="E2536">
        <v>36</v>
      </c>
      <c r="F2536" t="s">
        <v>8341</v>
      </c>
      <c r="G2536" t="s">
        <v>723</v>
      </c>
      <c r="H2536" t="str">
        <f>INDEX(referencias!$Q$1:$Q$34,MATCH('Registro de Frecuencias TV'!G2536,referencias!$R$1:$R$34,0),1)</f>
        <v>Caracol TV S.A.</v>
      </c>
      <c r="I2536" t="s">
        <v>522</v>
      </c>
      <c r="J2536" t="s">
        <v>8338</v>
      </c>
      <c r="K2536">
        <v>36</v>
      </c>
      <c r="L2536" t="str">
        <f t="shared" si="84"/>
        <v>El CopeyCesarCaracol TV S.A.36</v>
      </c>
      <c r="M2536" t="str">
        <f t="shared" si="85"/>
        <v>El CopeyCesarCaracol TV S.A.</v>
      </c>
      <c r="N2536" t="s">
        <v>4070</v>
      </c>
    </row>
    <row r="2537" spans="1:14" x14ac:dyDescent="0.25">
      <c r="A2537">
        <v>20250</v>
      </c>
      <c r="B2537" t="s">
        <v>1344</v>
      </c>
      <c r="C2537" t="s">
        <v>726</v>
      </c>
      <c r="E2537">
        <v>13</v>
      </c>
      <c r="F2537" t="s">
        <v>8337</v>
      </c>
      <c r="G2537" t="s">
        <v>420</v>
      </c>
      <c r="H2537" t="str">
        <f>INDEX(referencias!$Q$1:$Q$34,MATCH('Registro de Frecuencias TV'!G2537,referencias!$R$1:$R$34,0),1)</f>
        <v>Canal Uno</v>
      </c>
      <c r="I2537" t="s">
        <v>257</v>
      </c>
      <c r="J2537" t="s">
        <v>8338</v>
      </c>
      <c r="K2537">
        <v>13</v>
      </c>
      <c r="L2537" t="str">
        <f t="shared" si="84"/>
        <v>El PasoCesarCanal Uno13</v>
      </c>
      <c r="M2537" t="str">
        <f t="shared" si="85"/>
        <v>El PasoCesarCanal Uno</v>
      </c>
      <c r="N2537" t="s">
        <v>4071</v>
      </c>
    </row>
    <row r="2538" spans="1:14" x14ac:dyDescent="0.25">
      <c r="A2538">
        <v>20250</v>
      </c>
      <c r="B2538" t="s">
        <v>1344</v>
      </c>
      <c r="C2538" t="s">
        <v>726</v>
      </c>
      <c r="E2538">
        <v>11</v>
      </c>
      <c r="F2538" t="s">
        <v>8337</v>
      </c>
      <c r="G2538" t="s">
        <v>703</v>
      </c>
      <c r="H2538" t="str">
        <f>INDEX(referencias!$Q$1:$Q$34,MATCH('Registro de Frecuencias TV'!G2538,referencias!$R$1:$R$34,0),1)</f>
        <v>C.Institucional</v>
      </c>
      <c r="I2538" t="s">
        <v>257</v>
      </c>
      <c r="J2538" t="s">
        <v>8338</v>
      </c>
      <c r="K2538">
        <v>11</v>
      </c>
      <c r="L2538" t="str">
        <f t="shared" si="84"/>
        <v>El PasoCesarC.Institucional11</v>
      </c>
      <c r="M2538" t="str">
        <f t="shared" si="85"/>
        <v>El PasoCesarC.Institucional</v>
      </c>
      <c r="N2538" t="s">
        <v>4072</v>
      </c>
    </row>
    <row r="2539" spans="1:14" x14ac:dyDescent="0.25">
      <c r="A2539">
        <v>20250</v>
      </c>
      <c r="B2539" t="s">
        <v>1344</v>
      </c>
      <c r="C2539" t="s">
        <v>726</v>
      </c>
      <c r="E2539">
        <v>5</v>
      </c>
      <c r="F2539" t="s">
        <v>8337</v>
      </c>
      <c r="G2539" t="s">
        <v>188</v>
      </c>
      <c r="H2539" t="str">
        <f>INDEX(referencias!$Q$1:$Q$34,MATCH('Registro de Frecuencias TV'!G2539,referencias!$R$1:$R$34,0),1)</f>
        <v>Señal Colombia</v>
      </c>
      <c r="I2539" t="s">
        <v>257</v>
      </c>
      <c r="J2539" t="s">
        <v>8338</v>
      </c>
      <c r="K2539">
        <v>5</v>
      </c>
      <c r="L2539" t="str">
        <f t="shared" si="84"/>
        <v>El PasoCesarSeñal Colombia5</v>
      </c>
      <c r="M2539" t="str">
        <f t="shared" si="85"/>
        <v>El PasoCesarSeñal Colombia</v>
      </c>
      <c r="N2539" t="s">
        <v>4073</v>
      </c>
    </row>
    <row r="2540" spans="1:14" x14ac:dyDescent="0.25">
      <c r="A2540">
        <v>20250</v>
      </c>
      <c r="B2540" t="s">
        <v>1344</v>
      </c>
      <c r="C2540" t="s">
        <v>726</v>
      </c>
      <c r="E2540">
        <v>7</v>
      </c>
      <c r="F2540" t="s">
        <v>8339</v>
      </c>
      <c r="G2540" t="s">
        <v>619</v>
      </c>
      <c r="H2540" t="str">
        <f>INDEX(referencias!$Q$1:$Q$34,MATCH('Registro de Frecuencias TV'!G2540,referencias!$R$1:$R$34,0),1)</f>
        <v>Telecaribe</v>
      </c>
      <c r="I2540" t="s">
        <v>8470</v>
      </c>
      <c r="J2540" t="s">
        <v>8338</v>
      </c>
      <c r="K2540">
        <v>7</v>
      </c>
      <c r="L2540" t="str">
        <f t="shared" si="84"/>
        <v>El PasoCesarTelecaribe7</v>
      </c>
      <c r="M2540" t="str">
        <f t="shared" si="85"/>
        <v>El PasoCesarTelecaribe</v>
      </c>
      <c r="N2540" t="s">
        <v>4074</v>
      </c>
    </row>
    <row r="2541" spans="1:14" x14ac:dyDescent="0.25">
      <c r="A2541">
        <v>20250</v>
      </c>
      <c r="B2541" t="s">
        <v>1344</v>
      </c>
      <c r="C2541" t="s">
        <v>726</v>
      </c>
      <c r="E2541">
        <v>9</v>
      </c>
      <c r="F2541" t="s">
        <v>8341</v>
      </c>
      <c r="G2541" t="s">
        <v>750</v>
      </c>
      <c r="H2541" t="str">
        <f>INDEX(referencias!$Q$1:$Q$34,MATCH('Registro de Frecuencias TV'!G2541,referencias!$R$1:$R$34,0),1)</f>
        <v>RCN TV S.A.</v>
      </c>
      <c r="I2541" t="s">
        <v>512</v>
      </c>
      <c r="J2541" t="s">
        <v>8338</v>
      </c>
      <c r="K2541">
        <v>9</v>
      </c>
      <c r="L2541" t="str">
        <f t="shared" si="84"/>
        <v>El PasoCesarRCN TV S.A.9</v>
      </c>
      <c r="M2541" t="str">
        <f t="shared" si="85"/>
        <v>El PasoCesarRCN TV S.A.</v>
      </c>
      <c r="N2541" t="s">
        <v>4075</v>
      </c>
    </row>
    <row r="2542" spans="1:14" x14ac:dyDescent="0.25">
      <c r="A2542">
        <v>20250</v>
      </c>
      <c r="B2542" t="s">
        <v>1344</v>
      </c>
      <c r="C2542" t="s">
        <v>726</v>
      </c>
      <c r="E2542">
        <v>3</v>
      </c>
      <c r="F2542" t="s">
        <v>8341</v>
      </c>
      <c r="G2542" t="s">
        <v>723</v>
      </c>
      <c r="H2542" t="str">
        <f>INDEX(referencias!$Q$1:$Q$34,MATCH('Registro de Frecuencias TV'!G2542,referencias!$R$1:$R$34,0),1)</f>
        <v>Caracol TV S.A.</v>
      </c>
      <c r="I2542" t="s">
        <v>512</v>
      </c>
      <c r="J2542" t="s">
        <v>8338</v>
      </c>
      <c r="K2542">
        <v>3</v>
      </c>
      <c r="L2542" t="str">
        <f t="shared" si="84"/>
        <v>El PasoCesarCaracol TV S.A.3</v>
      </c>
      <c r="M2542" t="str">
        <f t="shared" si="85"/>
        <v>El PasoCesarCaracol TV S.A.</v>
      </c>
      <c r="N2542" t="s">
        <v>4076</v>
      </c>
    </row>
    <row r="2543" spans="1:14" x14ac:dyDescent="0.25">
      <c r="A2543">
        <v>20295</v>
      </c>
      <c r="B2543" t="s">
        <v>1450</v>
      </c>
      <c r="C2543" t="s">
        <v>726</v>
      </c>
      <c r="E2543">
        <v>6</v>
      </c>
      <c r="F2543" t="s">
        <v>8337</v>
      </c>
      <c r="G2543" t="s">
        <v>420</v>
      </c>
      <c r="H2543" t="str">
        <f>INDEX(referencias!$Q$1:$Q$34,MATCH('Registro de Frecuencias TV'!G2543,referencias!$R$1:$R$34,0),1)</f>
        <v>Canal Uno</v>
      </c>
      <c r="I2543" t="s">
        <v>290</v>
      </c>
      <c r="J2543" t="s">
        <v>8338</v>
      </c>
      <c r="K2543">
        <v>6</v>
      </c>
      <c r="L2543" t="str">
        <f t="shared" si="84"/>
        <v>GamarraCesarCanal Uno6</v>
      </c>
      <c r="M2543" t="str">
        <f t="shared" si="85"/>
        <v>GamarraCesarCanal Uno</v>
      </c>
      <c r="N2543" t="s">
        <v>4077</v>
      </c>
    </row>
    <row r="2544" spans="1:14" x14ac:dyDescent="0.25">
      <c r="A2544">
        <v>20295</v>
      </c>
      <c r="B2544" t="s">
        <v>1450</v>
      </c>
      <c r="C2544" t="s">
        <v>726</v>
      </c>
      <c r="E2544">
        <v>4</v>
      </c>
      <c r="F2544" t="s">
        <v>8337</v>
      </c>
      <c r="G2544" t="s">
        <v>703</v>
      </c>
      <c r="H2544" t="str">
        <f>INDEX(referencias!$Q$1:$Q$34,MATCH('Registro de Frecuencias TV'!G2544,referencias!$R$1:$R$34,0),1)</f>
        <v>C.Institucional</v>
      </c>
      <c r="I2544" t="s">
        <v>290</v>
      </c>
      <c r="J2544" t="s">
        <v>8338</v>
      </c>
      <c r="K2544">
        <v>4</v>
      </c>
      <c r="L2544" t="str">
        <f t="shared" si="84"/>
        <v>GamarraCesarC.Institucional4</v>
      </c>
      <c r="M2544" t="str">
        <f t="shared" si="85"/>
        <v>GamarraCesarC.Institucional</v>
      </c>
      <c r="N2544" t="s">
        <v>4078</v>
      </c>
    </row>
    <row r="2545" spans="1:14" x14ac:dyDescent="0.25">
      <c r="A2545">
        <v>20295</v>
      </c>
      <c r="B2545" t="s">
        <v>1450</v>
      </c>
      <c r="C2545" t="s">
        <v>726</v>
      </c>
      <c r="E2545">
        <v>10</v>
      </c>
      <c r="F2545" t="s">
        <v>8337</v>
      </c>
      <c r="G2545" t="s">
        <v>188</v>
      </c>
      <c r="H2545" t="str">
        <f>INDEX(referencias!$Q$1:$Q$34,MATCH('Registro de Frecuencias TV'!G2545,referencias!$R$1:$R$34,0),1)</f>
        <v>Señal Colombia</v>
      </c>
      <c r="I2545" t="s">
        <v>290</v>
      </c>
      <c r="J2545" t="s">
        <v>8338</v>
      </c>
      <c r="K2545">
        <v>10</v>
      </c>
      <c r="L2545" t="str">
        <f t="shared" si="84"/>
        <v>GamarraCesarSeñal Colombia10</v>
      </c>
      <c r="M2545" t="str">
        <f t="shared" si="85"/>
        <v>GamarraCesarSeñal Colombia</v>
      </c>
      <c r="N2545" t="s">
        <v>4079</v>
      </c>
    </row>
    <row r="2546" spans="1:14" x14ac:dyDescent="0.25">
      <c r="A2546">
        <v>20295</v>
      </c>
      <c r="B2546" t="s">
        <v>1450</v>
      </c>
      <c r="C2546" t="s">
        <v>726</v>
      </c>
      <c r="E2546">
        <v>39</v>
      </c>
      <c r="F2546" t="s">
        <v>8339</v>
      </c>
      <c r="G2546" t="s">
        <v>619</v>
      </c>
      <c r="H2546" t="str">
        <f>INDEX(referencias!$Q$1:$Q$34,MATCH('Registro de Frecuencias TV'!G2546,referencias!$R$1:$R$34,0),1)</f>
        <v>Telecaribe</v>
      </c>
      <c r="I2546" t="s">
        <v>8435</v>
      </c>
      <c r="J2546" t="s">
        <v>8338</v>
      </c>
      <c r="K2546">
        <v>39</v>
      </c>
      <c r="L2546" t="str">
        <f t="shared" si="84"/>
        <v>GamarraCesarTelecaribe39</v>
      </c>
      <c r="M2546" t="str">
        <f t="shared" si="85"/>
        <v>GamarraCesarTelecaribe</v>
      </c>
      <c r="N2546" t="s">
        <v>4080</v>
      </c>
    </row>
    <row r="2547" spans="1:14" x14ac:dyDescent="0.25">
      <c r="A2547">
        <v>20295</v>
      </c>
      <c r="B2547" t="s">
        <v>1450</v>
      </c>
      <c r="C2547" t="s">
        <v>726</v>
      </c>
      <c r="E2547">
        <v>8</v>
      </c>
      <c r="F2547" t="s">
        <v>8341</v>
      </c>
      <c r="G2547" t="s">
        <v>750</v>
      </c>
      <c r="H2547" t="str">
        <f>INDEX(referencias!$Q$1:$Q$34,MATCH('Registro de Frecuencias TV'!G2547,referencias!$R$1:$R$34,0),1)</f>
        <v>RCN TV S.A.</v>
      </c>
      <c r="I2547" t="s">
        <v>290</v>
      </c>
      <c r="J2547" t="s">
        <v>8338</v>
      </c>
      <c r="K2547">
        <v>8</v>
      </c>
      <c r="L2547" t="str">
        <f t="shared" si="84"/>
        <v>GamarraCesarRCN TV S.A.8</v>
      </c>
      <c r="M2547" t="str">
        <f t="shared" si="85"/>
        <v>GamarraCesarRCN TV S.A.</v>
      </c>
      <c r="N2547" t="s">
        <v>4081</v>
      </c>
    </row>
    <row r="2548" spans="1:14" x14ac:dyDescent="0.25">
      <c r="A2548">
        <v>20295</v>
      </c>
      <c r="B2548" t="s">
        <v>1450</v>
      </c>
      <c r="C2548" t="s">
        <v>726</v>
      </c>
      <c r="E2548">
        <v>2</v>
      </c>
      <c r="F2548" t="s">
        <v>8341</v>
      </c>
      <c r="G2548" t="s">
        <v>723</v>
      </c>
      <c r="H2548" t="str">
        <f>INDEX(referencias!$Q$1:$Q$34,MATCH('Registro de Frecuencias TV'!G2548,referencias!$R$1:$R$34,0),1)</f>
        <v>Caracol TV S.A.</v>
      </c>
      <c r="I2548" t="s">
        <v>290</v>
      </c>
      <c r="J2548" t="s">
        <v>8338</v>
      </c>
      <c r="K2548">
        <v>2</v>
      </c>
      <c r="L2548" t="str">
        <f t="shared" si="84"/>
        <v>GamarraCesarCaracol TV S.A.2</v>
      </c>
      <c r="M2548" t="str">
        <f t="shared" si="85"/>
        <v>GamarraCesarCaracol TV S.A.</v>
      </c>
      <c r="N2548" t="s">
        <v>4082</v>
      </c>
    </row>
    <row r="2549" spans="1:14" x14ac:dyDescent="0.25">
      <c r="A2549">
        <v>20310</v>
      </c>
      <c r="B2549" t="s">
        <v>1472</v>
      </c>
      <c r="C2549" t="s">
        <v>726</v>
      </c>
      <c r="E2549">
        <v>6</v>
      </c>
      <c r="F2549" t="s">
        <v>8337</v>
      </c>
      <c r="G2549" t="s">
        <v>420</v>
      </c>
      <c r="H2549" t="str">
        <f>INDEX(referencias!$Q$1:$Q$34,MATCH('Registro de Frecuencias TV'!G2549,referencias!$R$1:$R$34,0),1)</f>
        <v>Canal Uno</v>
      </c>
      <c r="I2549" t="s">
        <v>290</v>
      </c>
      <c r="J2549" t="s">
        <v>8338</v>
      </c>
      <c r="K2549">
        <v>6</v>
      </c>
      <c r="L2549" t="str">
        <f t="shared" si="84"/>
        <v>GonzálezCesarCanal Uno6</v>
      </c>
      <c r="M2549" t="str">
        <f t="shared" si="85"/>
        <v>GonzálezCesarCanal Uno</v>
      </c>
      <c r="N2549" t="s">
        <v>4083</v>
      </c>
    </row>
    <row r="2550" spans="1:14" x14ac:dyDescent="0.25">
      <c r="A2550">
        <v>20310</v>
      </c>
      <c r="B2550" t="s">
        <v>1472</v>
      </c>
      <c r="C2550" t="s">
        <v>726</v>
      </c>
      <c r="E2550">
        <v>4</v>
      </c>
      <c r="F2550" t="s">
        <v>8337</v>
      </c>
      <c r="G2550" t="s">
        <v>703</v>
      </c>
      <c r="H2550" t="str">
        <f>INDEX(referencias!$Q$1:$Q$34,MATCH('Registro de Frecuencias TV'!G2550,referencias!$R$1:$R$34,0),1)</f>
        <v>C.Institucional</v>
      </c>
      <c r="I2550" t="s">
        <v>290</v>
      </c>
      <c r="J2550" t="s">
        <v>8338</v>
      </c>
      <c r="K2550">
        <v>4</v>
      </c>
      <c r="L2550" t="str">
        <f t="shared" si="84"/>
        <v>GonzálezCesarC.Institucional4</v>
      </c>
      <c r="M2550" t="str">
        <f t="shared" si="85"/>
        <v>GonzálezCesarC.Institucional</v>
      </c>
      <c r="N2550" t="s">
        <v>4084</v>
      </c>
    </row>
    <row r="2551" spans="1:14" x14ac:dyDescent="0.25">
      <c r="A2551">
        <v>20310</v>
      </c>
      <c r="B2551" t="s">
        <v>1472</v>
      </c>
      <c r="C2551" t="s">
        <v>726</v>
      </c>
      <c r="E2551">
        <v>10</v>
      </c>
      <c r="F2551" t="s">
        <v>8337</v>
      </c>
      <c r="G2551" t="s">
        <v>188</v>
      </c>
      <c r="H2551" t="str">
        <f>INDEX(referencias!$Q$1:$Q$34,MATCH('Registro de Frecuencias TV'!G2551,referencias!$R$1:$R$34,0),1)</f>
        <v>Señal Colombia</v>
      </c>
      <c r="I2551" t="s">
        <v>290</v>
      </c>
      <c r="J2551" t="s">
        <v>8338</v>
      </c>
      <c r="K2551">
        <v>10</v>
      </c>
      <c r="L2551" t="str">
        <f t="shared" si="84"/>
        <v>GonzálezCesarSeñal Colombia10</v>
      </c>
      <c r="M2551" t="str">
        <f t="shared" si="85"/>
        <v>GonzálezCesarSeñal Colombia</v>
      </c>
      <c r="N2551" t="s">
        <v>4085</v>
      </c>
    </row>
    <row r="2552" spans="1:14" x14ac:dyDescent="0.25">
      <c r="A2552">
        <v>20310</v>
      </c>
      <c r="B2552" t="s">
        <v>1472</v>
      </c>
      <c r="C2552" t="s">
        <v>726</v>
      </c>
      <c r="E2552">
        <v>39</v>
      </c>
      <c r="F2552" t="s">
        <v>8339</v>
      </c>
      <c r="G2552" t="s">
        <v>619</v>
      </c>
      <c r="H2552" t="str">
        <f>INDEX(referencias!$Q$1:$Q$34,MATCH('Registro de Frecuencias TV'!G2552,referencias!$R$1:$R$34,0),1)</f>
        <v>Telecaribe</v>
      </c>
      <c r="I2552" t="s">
        <v>8435</v>
      </c>
      <c r="J2552" t="s">
        <v>8338</v>
      </c>
      <c r="K2552">
        <v>39</v>
      </c>
      <c r="L2552" t="str">
        <f t="shared" si="84"/>
        <v>GonzálezCesarTelecaribe39</v>
      </c>
      <c r="M2552" t="str">
        <f t="shared" si="85"/>
        <v>GonzálezCesarTelecaribe</v>
      </c>
      <c r="N2552" t="s">
        <v>4086</v>
      </c>
    </row>
    <row r="2553" spans="1:14" x14ac:dyDescent="0.25">
      <c r="A2553">
        <v>20310</v>
      </c>
      <c r="B2553" t="s">
        <v>1472</v>
      </c>
      <c r="C2553" t="s">
        <v>726</v>
      </c>
      <c r="E2553">
        <v>8</v>
      </c>
      <c r="F2553" t="s">
        <v>8341</v>
      </c>
      <c r="G2553" t="s">
        <v>750</v>
      </c>
      <c r="H2553" t="str">
        <f>INDEX(referencias!$Q$1:$Q$34,MATCH('Registro de Frecuencias TV'!G2553,referencias!$R$1:$R$34,0),1)</f>
        <v>RCN TV S.A.</v>
      </c>
      <c r="I2553" t="s">
        <v>290</v>
      </c>
      <c r="J2553" t="s">
        <v>8338</v>
      </c>
      <c r="K2553">
        <v>8</v>
      </c>
      <c r="L2553" t="str">
        <f t="shared" si="84"/>
        <v>GonzálezCesarRCN TV S.A.8</v>
      </c>
      <c r="M2553" t="str">
        <f t="shared" si="85"/>
        <v>GonzálezCesarRCN TV S.A.</v>
      </c>
      <c r="N2553" t="s">
        <v>4087</v>
      </c>
    </row>
    <row r="2554" spans="1:14" x14ac:dyDescent="0.25">
      <c r="A2554">
        <v>20310</v>
      </c>
      <c r="B2554" t="s">
        <v>1472</v>
      </c>
      <c r="C2554" t="s">
        <v>726</v>
      </c>
      <c r="E2554">
        <v>2</v>
      </c>
      <c r="F2554" t="s">
        <v>8341</v>
      </c>
      <c r="G2554" t="s">
        <v>723</v>
      </c>
      <c r="H2554" t="str">
        <f>INDEX(referencias!$Q$1:$Q$34,MATCH('Registro de Frecuencias TV'!G2554,referencias!$R$1:$R$34,0),1)</f>
        <v>Caracol TV S.A.</v>
      </c>
      <c r="I2554" t="s">
        <v>290</v>
      </c>
      <c r="J2554" t="s">
        <v>8338</v>
      </c>
      <c r="K2554">
        <v>2</v>
      </c>
      <c r="L2554" t="str">
        <f t="shared" si="84"/>
        <v>GonzálezCesarCaracol TV S.A.2</v>
      </c>
      <c r="M2554" t="str">
        <f t="shared" si="85"/>
        <v>GonzálezCesarCaracol TV S.A.</v>
      </c>
      <c r="N2554" t="s">
        <v>4088</v>
      </c>
    </row>
    <row r="2555" spans="1:14" x14ac:dyDescent="0.25">
      <c r="A2555">
        <v>20383</v>
      </c>
      <c r="B2555" t="s">
        <v>1618</v>
      </c>
      <c r="C2555" t="s">
        <v>726</v>
      </c>
      <c r="E2555">
        <v>6</v>
      </c>
      <c r="F2555" t="s">
        <v>8337</v>
      </c>
      <c r="G2555" t="s">
        <v>420</v>
      </c>
      <c r="H2555" t="str">
        <f>INDEX(referencias!$Q$1:$Q$34,MATCH('Registro de Frecuencias TV'!G2555,referencias!$R$1:$R$34,0),1)</f>
        <v>Canal Uno</v>
      </c>
      <c r="I2555" t="s">
        <v>290</v>
      </c>
      <c r="J2555" t="s">
        <v>8338</v>
      </c>
      <c r="K2555">
        <v>6</v>
      </c>
      <c r="L2555" t="str">
        <f t="shared" si="84"/>
        <v>La GloriaCesarCanal Uno6</v>
      </c>
      <c r="M2555" t="str">
        <f t="shared" si="85"/>
        <v>La GloriaCesarCanal Uno</v>
      </c>
      <c r="N2555" t="s">
        <v>4089</v>
      </c>
    </row>
    <row r="2556" spans="1:14" x14ac:dyDescent="0.25">
      <c r="A2556">
        <v>20383</v>
      </c>
      <c r="B2556" t="s">
        <v>1618</v>
      </c>
      <c r="C2556" t="s">
        <v>726</v>
      </c>
      <c r="E2556">
        <v>4</v>
      </c>
      <c r="F2556" t="s">
        <v>8337</v>
      </c>
      <c r="G2556" t="s">
        <v>703</v>
      </c>
      <c r="H2556" t="str">
        <f>INDEX(referencias!$Q$1:$Q$34,MATCH('Registro de Frecuencias TV'!G2556,referencias!$R$1:$R$34,0),1)</f>
        <v>C.Institucional</v>
      </c>
      <c r="I2556" t="s">
        <v>290</v>
      </c>
      <c r="J2556" t="s">
        <v>8338</v>
      </c>
      <c r="K2556">
        <v>4</v>
      </c>
      <c r="L2556" t="str">
        <f t="shared" si="84"/>
        <v>La GloriaCesarC.Institucional4</v>
      </c>
      <c r="M2556" t="str">
        <f t="shared" si="85"/>
        <v>La GloriaCesarC.Institucional</v>
      </c>
      <c r="N2556" t="s">
        <v>4090</v>
      </c>
    </row>
    <row r="2557" spans="1:14" x14ac:dyDescent="0.25">
      <c r="A2557">
        <v>20383</v>
      </c>
      <c r="B2557" t="s">
        <v>1618</v>
      </c>
      <c r="C2557" t="s">
        <v>726</v>
      </c>
      <c r="E2557">
        <v>10</v>
      </c>
      <c r="F2557" t="s">
        <v>8337</v>
      </c>
      <c r="G2557" t="s">
        <v>188</v>
      </c>
      <c r="H2557" t="str">
        <f>INDEX(referencias!$Q$1:$Q$34,MATCH('Registro de Frecuencias TV'!G2557,referencias!$R$1:$R$34,0),1)</f>
        <v>Señal Colombia</v>
      </c>
      <c r="I2557" t="s">
        <v>290</v>
      </c>
      <c r="J2557" t="s">
        <v>8338</v>
      </c>
      <c r="K2557">
        <v>10</v>
      </c>
      <c r="L2557" t="str">
        <f t="shared" si="84"/>
        <v>La GloriaCesarSeñal Colombia10</v>
      </c>
      <c r="M2557" t="str">
        <f t="shared" si="85"/>
        <v>La GloriaCesarSeñal Colombia</v>
      </c>
      <c r="N2557" t="s">
        <v>4091</v>
      </c>
    </row>
    <row r="2558" spans="1:14" x14ac:dyDescent="0.25">
      <c r="A2558">
        <v>20383</v>
      </c>
      <c r="B2558" t="s">
        <v>1618</v>
      </c>
      <c r="C2558" t="s">
        <v>726</v>
      </c>
      <c r="E2558">
        <v>39</v>
      </c>
      <c r="F2558" t="s">
        <v>8339</v>
      </c>
      <c r="G2558" t="s">
        <v>619</v>
      </c>
      <c r="H2558" t="str">
        <f>INDEX(referencias!$Q$1:$Q$34,MATCH('Registro de Frecuencias TV'!G2558,referencias!$R$1:$R$34,0),1)</f>
        <v>Telecaribe</v>
      </c>
      <c r="I2558" t="s">
        <v>8435</v>
      </c>
      <c r="J2558" t="s">
        <v>8338</v>
      </c>
      <c r="K2558">
        <v>39</v>
      </c>
      <c r="L2558" t="str">
        <f t="shared" si="84"/>
        <v>La GloriaCesarTelecaribe39</v>
      </c>
      <c r="M2558" t="str">
        <f t="shared" si="85"/>
        <v>La GloriaCesarTelecaribe</v>
      </c>
      <c r="N2558" t="s">
        <v>4092</v>
      </c>
    </row>
    <row r="2559" spans="1:14" x14ac:dyDescent="0.25">
      <c r="A2559">
        <v>20383</v>
      </c>
      <c r="B2559" t="s">
        <v>1618</v>
      </c>
      <c r="C2559" t="s">
        <v>726</v>
      </c>
      <c r="E2559">
        <v>8</v>
      </c>
      <c r="F2559" t="s">
        <v>8341</v>
      </c>
      <c r="G2559" t="s">
        <v>750</v>
      </c>
      <c r="H2559" t="str">
        <f>INDEX(referencias!$Q$1:$Q$34,MATCH('Registro de Frecuencias TV'!G2559,referencias!$R$1:$R$34,0),1)</f>
        <v>RCN TV S.A.</v>
      </c>
      <c r="I2559" t="s">
        <v>290</v>
      </c>
      <c r="J2559" t="s">
        <v>8338</v>
      </c>
      <c r="K2559">
        <v>8</v>
      </c>
      <c r="L2559" t="str">
        <f t="shared" si="84"/>
        <v>La GloriaCesarRCN TV S.A.8</v>
      </c>
      <c r="M2559" t="str">
        <f t="shared" si="85"/>
        <v>La GloriaCesarRCN TV S.A.</v>
      </c>
      <c r="N2559" t="s">
        <v>4093</v>
      </c>
    </row>
    <row r="2560" spans="1:14" x14ac:dyDescent="0.25">
      <c r="A2560">
        <v>20383</v>
      </c>
      <c r="B2560" t="s">
        <v>1618</v>
      </c>
      <c r="C2560" t="s">
        <v>726</v>
      </c>
      <c r="E2560">
        <v>2</v>
      </c>
      <c r="F2560" t="s">
        <v>8341</v>
      </c>
      <c r="G2560" t="s">
        <v>723</v>
      </c>
      <c r="H2560" t="str">
        <f>INDEX(referencias!$Q$1:$Q$34,MATCH('Registro de Frecuencias TV'!G2560,referencias!$R$1:$R$34,0),1)</f>
        <v>Caracol TV S.A.</v>
      </c>
      <c r="I2560" t="s">
        <v>290</v>
      </c>
      <c r="J2560" t="s">
        <v>8338</v>
      </c>
      <c r="K2560">
        <v>2</v>
      </c>
      <c r="L2560" t="str">
        <f t="shared" si="84"/>
        <v>La GloriaCesarCaracol TV S.A.2</v>
      </c>
      <c r="M2560" t="str">
        <f t="shared" si="85"/>
        <v>La GloriaCesarCaracol TV S.A.</v>
      </c>
      <c r="N2560" t="s">
        <v>4094</v>
      </c>
    </row>
    <row r="2561" spans="1:14" x14ac:dyDescent="0.25">
      <c r="A2561">
        <v>20400</v>
      </c>
      <c r="B2561" t="s">
        <v>1622</v>
      </c>
      <c r="C2561" t="s">
        <v>726</v>
      </c>
      <c r="E2561">
        <v>13</v>
      </c>
      <c r="F2561" t="s">
        <v>8337</v>
      </c>
      <c r="G2561" t="s">
        <v>420</v>
      </c>
      <c r="H2561" t="str">
        <f>INDEX(referencias!$Q$1:$Q$34,MATCH('Registro de Frecuencias TV'!G2561,referencias!$R$1:$R$34,0),1)</f>
        <v>Canal Uno</v>
      </c>
      <c r="I2561" t="s">
        <v>257</v>
      </c>
      <c r="J2561" t="s">
        <v>8338</v>
      </c>
      <c r="K2561">
        <v>13</v>
      </c>
      <c r="L2561" t="str">
        <f t="shared" si="84"/>
        <v>La Jagua de IbiricoCesarCanal Uno13</v>
      </c>
      <c r="M2561" t="str">
        <f t="shared" si="85"/>
        <v>La Jagua de IbiricoCesarCanal Uno</v>
      </c>
      <c r="N2561" t="s">
        <v>4095</v>
      </c>
    </row>
    <row r="2562" spans="1:14" x14ac:dyDescent="0.25">
      <c r="A2562">
        <v>20400</v>
      </c>
      <c r="B2562" t="s">
        <v>1622</v>
      </c>
      <c r="C2562" t="s">
        <v>726</v>
      </c>
      <c r="E2562">
        <v>11</v>
      </c>
      <c r="F2562" t="s">
        <v>8337</v>
      </c>
      <c r="G2562" t="s">
        <v>703</v>
      </c>
      <c r="H2562" t="str">
        <f>INDEX(referencias!$Q$1:$Q$34,MATCH('Registro de Frecuencias TV'!G2562,referencias!$R$1:$R$34,0),1)</f>
        <v>C.Institucional</v>
      </c>
      <c r="I2562" t="s">
        <v>257</v>
      </c>
      <c r="J2562" t="s">
        <v>8338</v>
      </c>
      <c r="K2562">
        <v>11</v>
      </c>
      <c r="L2562" t="str">
        <f t="shared" si="84"/>
        <v>La Jagua de IbiricoCesarC.Institucional11</v>
      </c>
      <c r="M2562" t="str">
        <f t="shared" si="85"/>
        <v>La Jagua de IbiricoCesarC.Institucional</v>
      </c>
      <c r="N2562" t="s">
        <v>4096</v>
      </c>
    </row>
    <row r="2563" spans="1:14" x14ac:dyDescent="0.25">
      <c r="A2563">
        <v>20400</v>
      </c>
      <c r="B2563" t="s">
        <v>1622</v>
      </c>
      <c r="C2563" t="s">
        <v>726</v>
      </c>
      <c r="E2563">
        <v>5</v>
      </c>
      <c r="F2563" t="s">
        <v>8337</v>
      </c>
      <c r="G2563" t="s">
        <v>188</v>
      </c>
      <c r="H2563" t="str">
        <f>INDEX(referencias!$Q$1:$Q$34,MATCH('Registro de Frecuencias TV'!G2563,referencias!$R$1:$R$34,0),1)</f>
        <v>Señal Colombia</v>
      </c>
      <c r="I2563" t="s">
        <v>257</v>
      </c>
      <c r="J2563" t="s">
        <v>8338</v>
      </c>
      <c r="K2563">
        <v>5</v>
      </c>
      <c r="L2563" t="str">
        <f t="shared" ref="L2563:L2626" si="86">_xlfn.CONCAT(TRIM(B2563),TRIM(C2563),TRIM(H2563),TRIM(K2563))</f>
        <v>La Jagua de IbiricoCesarSeñal Colombia5</v>
      </c>
      <c r="M2563" t="str">
        <f t="shared" ref="M2563:M2626" si="87">_xlfn.CONCAT(TRIM(B2563),TRIM(C2563),TRIM(H2563))</f>
        <v>La Jagua de IbiricoCesarSeñal Colombia</v>
      </c>
      <c r="N2563" t="s">
        <v>4097</v>
      </c>
    </row>
    <row r="2564" spans="1:14" x14ac:dyDescent="0.25">
      <c r="A2564">
        <v>20400</v>
      </c>
      <c r="B2564" t="s">
        <v>1622</v>
      </c>
      <c r="C2564" t="s">
        <v>726</v>
      </c>
      <c r="E2564">
        <v>7</v>
      </c>
      <c r="F2564" t="s">
        <v>8339</v>
      </c>
      <c r="G2564" t="s">
        <v>619</v>
      </c>
      <c r="H2564" t="str">
        <f>INDEX(referencias!$Q$1:$Q$34,MATCH('Registro de Frecuencias TV'!G2564,referencias!$R$1:$R$34,0),1)</f>
        <v>Telecaribe</v>
      </c>
      <c r="I2564" t="s">
        <v>8470</v>
      </c>
      <c r="J2564" t="s">
        <v>8338</v>
      </c>
      <c r="K2564">
        <v>7</v>
      </c>
      <c r="L2564" t="str">
        <f t="shared" si="86"/>
        <v>La Jagua de IbiricoCesarTelecaribe7</v>
      </c>
      <c r="M2564" t="str">
        <f t="shared" si="87"/>
        <v>La Jagua de IbiricoCesarTelecaribe</v>
      </c>
      <c r="N2564" t="s">
        <v>4098</v>
      </c>
    </row>
    <row r="2565" spans="1:14" x14ac:dyDescent="0.25">
      <c r="A2565">
        <v>20400</v>
      </c>
      <c r="B2565" t="s">
        <v>1622</v>
      </c>
      <c r="C2565" t="s">
        <v>726</v>
      </c>
      <c r="E2565">
        <v>9</v>
      </c>
      <c r="F2565" t="s">
        <v>8341</v>
      </c>
      <c r="G2565" t="s">
        <v>750</v>
      </c>
      <c r="H2565" t="str">
        <f>INDEX(referencias!$Q$1:$Q$34,MATCH('Registro de Frecuencias TV'!G2565,referencias!$R$1:$R$34,0),1)</f>
        <v>RCN TV S.A.</v>
      </c>
      <c r="I2565" t="s">
        <v>512</v>
      </c>
      <c r="J2565" t="s">
        <v>8338</v>
      </c>
      <c r="K2565">
        <v>9</v>
      </c>
      <c r="L2565" t="str">
        <f t="shared" si="86"/>
        <v>La Jagua de IbiricoCesarRCN TV S.A.9</v>
      </c>
      <c r="M2565" t="str">
        <f t="shared" si="87"/>
        <v>La Jagua de IbiricoCesarRCN TV S.A.</v>
      </c>
      <c r="N2565" t="s">
        <v>4099</v>
      </c>
    </row>
    <row r="2566" spans="1:14" x14ac:dyDescent="0.25">
      <c r="A2566">
        <v>20400</v>
      </c>
      <c r="B2566" t="s">
        <v>1622</v>
      </c>
      <c r="C2566" t="s">
        <v>726</v>
      </c>
      <c r="E2566">
        <v>3</v>
      </c>
      <c r="F2566" t="s">
        <v>8341</v>
      </c>
      <c r="G2566" t="s">
        <v>723</v>
      </c>
      <c r="H2566" t="str">
        <f>INDEX(referencias!$Q$1:$Q$34,MATCH('Registro de Frecuencias TV'!G2566,referencias!$R$1:$R$34,0),1)</f>
        <v>Caracol TV S.A.</v>
      </c>
      <c r="I2566" t="s">
        <v>512</v>
      </c>
      <c r="J2566" t="s">
        <v>8338</v>
      </c>
      <c r="K2566">
        <v>3</v>
      </c>
      <c r="L2566" t="str">
        <f t="shared" si="86"/>
        <v>La Jagua de IbiricoCesarCaracol TV S.A.3</v>
      </c>
      <c r="M2566" t="str">
        <f t="shared" si="87"/>
        <v>La Jagua de IbiricoCesarCaracol TV S.A.</v>
      </c>
      <c r="N2566" t="s">
        <v>4100</v>
      </c>
    </row>
    <row r="2567" spans="1:14" x14ac:dyDescent="0.25">
      <c r="A2567">
        <v>20443</v>
      </c>
      <c r="B2567" t="s">
        <v>1741</v>
      </c>
      <c r="C2567" t="s">
        <v>726</v>
      </c>
      <c r="E2567">
        <v>13</v>
      </c>
      <c r="F2567" t="s">
        <v>8337</v>
      </c>
      <c r="G2567" t="s">
        <v>420</v>
      </c>
      <c r="H2567" t="str">
        <f>INDEX(referencias!$Q$1:$Q$34,MATCH('Registro de Frecuencias TV'!G2567,referencias!$R$1:$R$34,0),1)</f>
        <v>Canal Uno</v>
      </c>
      <c r="I2567" t="s">
        <v>257</v>
      </c>
      <c r="J2567" t="s">
        <v>8338</v>
      </c>
      <c r="K2567">
        <v>13</v>
      </c>
      <c r="L2567" t="str">
        <f t="shared" si="86"/>
        <v>ManaureCesarCanal Uno13</v>
      </c>
      <c r="M2567" t="str">
        <f t="shared" si="87"/>
        <v>ManaureCesarCanal Uno</v>
      </c>
      <c r="N2567" t="s">
        <v>4101</v>
      </c>
    </row>
    <row r="2568" spans="1:14" x14ac:dyDescent="0.25">
      <c r="A2568">
        <v>20443</v>
      </c>
      <c r="B2568" t="s">
        <v>1741</v>
      </c>
      <c r="C2568" t="s">
        <v>726</v>
      </c>
      <c r="E2568">
        <v>11</v>
      </c>
      <c r="F2568" t="s">
        <v>8337</v>
      </c>
      <c r="G2568" t="s">
        <v>703</v>
      </c>
      <c r="H2568" t="str">
        <f>INDEX(referencias!$Q$1:$Q$34,MATCH('Registro de Frecuencias TV'!G2568,referencias!$R$1:$R$34,0),1)</f>
        <v>C.Institucional</v>
      </c>
      <c r="I2568" t="s">
        <v>257</v>
      </c>
      <c r="J2568" t="s">
        <v>8338</v>
      </c>
      <c r="K2568">
        <v>11</v>
      </c>
      <c r="L2568" t="str">
        <f t="shared" si="86"/>
        <v>ManaureCesarC.Institucional11</v>
      </c>
      <c r="M2568" t="str">
        <f t="shared" si="87"/>
        <v>ManaureCesarC.Institucional</v>
      </c>
      <c r="N2568" t="s">
        <v>4102</v>
      </c>
    </row>
    <row r="2569" spans="1:14" x14ac:dyDescent="0.25">
      <c r="A2569">
        <v>20443</v>
      </c>
      <c r="B2569" t="s">
        <v>1741</v>
      </c>
      <c r="C2569" t="s">
        <v>726</v>
      </c>
      <c r="E2569">
        <v>5</v>
      </c>
      <c r="F2569" t="s">
        <v>8337</v>
      </c>
      <c r="G2569" t="s">
        <v>188</v>
      </c>
      <c r="H2569" t="str">
        <f>INDEX(referencias!$Q$1:$Q$34,MATCH('Registro de Frecuencias TV'!G2569,referencias!$R$1:$R$34,0),1)</f>
        <v>Señal Colombia</v>
      </c>
      <c r="I2569" t="s">
        <v>257</v>
      </c>
      <c r="J2569" t="s">
        <v>8338</v>
      </c>
      <c r="K2569">
        <v>5</v>
      </c>
      <c r="L2569" t="str">
        <f t="shared" si="86"/>
        <v>ManaureCesarSeñal Colombia5</v>
      </c>
      <c r="M2569" t="str">
        <f t="shared" si="87"/>
        <v>ManaureCesarSeñal Colombia</v>
      </c>
      <c r="N2569" t="s">
        <v>4103</v>
      </c>
    </row>
    <row r="2570" spans="1:14" x14ac:dyDescent="0.25">
      <c r="A2570">
        <v>20443</v>
      </c>
      <c r="B2570" t="s">
        <v>1741</v>
      </c>
      <c r="C2570" t="s">
        <v>726</v>
      </c>
      <c r="E2570">
        <v>7</v>
      </c>
      <c r="F2570" t="s">
        <v>8339</v>
      </c>
      <c r="G2570" t="s">
        <v>619</v>
      </c>
      <c r="H2570" t="str">
        <f>INDEX(referencias!$Q$1:$Q$34,MATCH('Registro de Frecuencias TV'!G2570,referencias!$R$1:$R$34,0),1)</f>
        <v>Telecaribe</v>
      </c>
      <c r="I2570" t="s">
        <v>8470</v>
      </c>
      <c r="J2570" t="s">
        <v>8338</v>
      </c>
      <c r="K2570">
        <v>7</v>
      </c>
      <c r="L2570" t="str">
        <f t="shared" si="86"/>
        <v>ManaureCesarTelecaribe7</v>
      </c>
      <c r="M2570" t="str">
        <f t="shared" si="87"/>
        <v>ManaureCesarTelecaribe</v>
      </c>
      <c r="N2570" t="s">
        <v>4104</v>
      </c>
    </row>
    <row r="2571" spans="1:14" x14ac:dyDescent="0.25">
      <c r="A2571">
        <v>20443</v>
      </c>
      <c r="B2571" t="s">
        <v>1741</v>
      </c>
      <c r="C2571" t="s">
        <v>726</v>
      </c>
      <c r="E2571">
        <v>9</v>
      </c>
      <c r="F2571" t="s">
        <v>8341</v>
      </c>
      <c r="G2571" t="s">
        <v>750</v>
      </c>
      <c r="H2571" t="str">
        <f>INDEX(referencias!$Q$1:$Q$34,MATCH('Registro de Frecuencias TV'!G2571,referencias!$R$1:$R$34,0),1)</f>
        <v>RCN TV S.A.</v>
      </c>
      <c r="I2571" t="s">
        <v>512</v>
      </c>
      <c r="J2571" t="s">
        <v>8338</v>
      </c>
      <c r="K2571">
        <v>9</v>
      </c>
      <c r="L2571" t="str">
        <f t="shared" si="86"/>
        <v>ManaureCesarRCN TV S.A.9</v>
      </c>
      <c r="M2571" t="str">
        <f t="shared" si="87"/>
        <v>ManaureCesarRCN TV S.A.</v>
      </c>
      <c r="N2571" t="s">
        <v>4105</v>
      </c>
    </row>
    <row r="2572" spans="1:14" x14ac:dyDescent="0.25">
      <c r="A2572">
        <v>20443</v>
      </c>
      <c r="B2572" t="s">
        <v>1741</v>
      </c>
      <c r="C2572" t="s">
        <v>726</v>
      </c>
      <c r="E2572">
        <v>3</v>
      </c>
      <c r="F2572" t="s">
        <v>8341</v>
      </c>
      <c r="G2572" t="s">
        <v>723</v>
      </c>
      <c r="H2572" t="str">
        <f>INDEX(referencias!$Q$1:$Q$34,MATCH('Registro de Frecuencias TV'!G2572,referencias!$R$1:$R$34,0),1)</f>
        <v>Caracol TV S.A.</v>
      </c>
      <c r="I2572" t="s">
        <v>512</v>
      </c>
      <c r="J2572" t="s">
        <v>8338</v>
      </c>
      <c r="K2572">
        <v>3</v>
      </c>
      <c r="L2572" t="str">
        <f t="shared" si="86"/>
        <v>ManaureCesarCaracol TV S.A.3</v>
      </c>
      <c r="M2572" t="str">
        <f t="shared" si="87"/>
        <v>ManaureCesarCaracol TV S.A.</v>
      </c>
      <c r="N2572" t="s">
        <v>4106</v>
      </c>
    </row>
    <row r="2573" spans="1:14" x14ac:dyDescent="0.25">
      <c r="A2573">
        <v>20517</v>
      </c>
      <c r="B2573" t="s">
        <v>1926</v>
      </c>
      <c r="C2573" t="s">
        <v>726</v>
      </c>
      <c r="E2573">
        <v>7</v>
      </c>
      <c r="F2573" t="s">
        <v>8337</v>
      </c>
      <c r="G2573" t="s">
        <v>420</v>
      </c>
      <c r="H2573" t="str">
        <f>INDEX(referencias!$Q$1:$Q$34,MATCH('Registro de Frecuencias TV'!G2573,referencias!$R$1:$R$34,0),1)</f>
        <v>Canal Uno</v>
      </c>
      <c r="I2573" t="s">
        <v>332</v>
      </c>
      <c r="J2573" t="s">
        <v>8338</v>
      </c>
      <c r="K2573">
        <v>7</v>
      </c>
      <c r="L2573" t="str">
        <f t="shared" si="86"/>
        <v>PailitasCesarCanal Uno7</v>
      </c>
      <c r="M2573" t="str">
        <f t="shared" si="87"/>
        <v>PailitasCesarCanal Uno</v>
      </c>
      <c r="N2573" t="s">
        <v>4107</v>
      </c>
    </row>
    <row r="2574" spans="1:14" x14ac:dyDescent="0.25">
      <c r="A2574">
        <v>20517</v>
      </c>
      <c r="B2574" t="s">
        <v>1926</v>
      </c>
      <c r="C2574" t="s">
        <v>726</v>
      </c>
      <c r="E2574">
        <v>9</v>
      </c>
      <c r="F2574" t="s">
        <v>8337</v>
      </c>
      <c r="G2574" t="s">
        <v>703</v>
      </c>
      <c r="H2574" t="str">
        <f>INDEX(referencias!$Q$1:$Q$34,MATCH('Registro de Frecuencias TV'!G2574,referencias!$R$1:$R$34,0),1)</f>
        <v>C.Institucional</v>
      </c>
      <c r="I2574" t="s">
        <v>332</v>
      </c>
      <c r="J2574" t="s">
        <v>8338</v>
      </c>
      <c r="K2574">
        <v>9</v>
      </c>
      <c r="L2574" t="str">
        <f t="shared" si="86"/>
        <v>PailitasCesarC.Institucional9</v>
      </c>
      <c r="M2574" t="str">
        <f t="shared" si="87"/>
        <v>PailitasCesarC.Institucional</v>
      </c>
      <c r="N2574" t="s">
        <v>4108</v>
      </c>
    </row>
    <row r="2575" spans="1:14" x14ac:dyDescent="0.25">
      <c r="A2575">
        <v>20517</v>
      </c>
      <c r="B2575" t="s">
        <v>1926</v>
      </c>
      <c r="C2575" t="s">
        <v>726</v>
      </c>
      <c r="E2575">
        <v>13</v>
      </c>
      <c r="F2575" t="s">
        <v>8337</v>
      </c>
      <c r="G2575" t="s">
        <v>188</v>
      </c>
      <c r="H2575" t="str">
        <f>INDEX(referencias!$Q$1:$Q$34,MATCH('Registro de Frecuencias TV'!G2575,referencias!$R$1:$R$34,0),1)</f>
        <v>Señal Colombia</v>
      </c>
      <c r="I2575" t="s">
        <v>332</v>
      </c>
      <c r="J2575" t="s">
        <v>8338</v>
      </c>
      <c r="K2575">
        <v>13</v>
      </c>
      <c r="L2575" t="str">
        <f t="shared" si="86"/>
        <v>PailitasCesarSeñal Colombia13</v>
      </c>
      <c r="M2575" t="str">
        <f t="shared" si="87"/>
        <v>PailitasCesarSeñal Colombia</v>
      </c>
      <c r="N2575" t="s">
        <v>4109</v>
      </c>
    </row>
    <row r="2576" spans="1:14" x14ac:dyDescent="0.25">
      <c r="A2576">
        <v>20517</v>
      </c>
      <c r="B2576" t="s">
        <v>1926</v>
      </c>
      <c r="C2576" t="s">
        <v>726</v>
      </c>
      <c r="F2576" t="s">
        <v>8339</v>
      </c>
      <c r="G2576" t="s">
        <v>619</v>
      </c>
      <c r="H2576" t="str">
        <f>INDEX(referencias!$Q$1:$Q$34,MATCH('Registro de Frecuencias TV'!G2576,referencias!$R$1:$R$34,0),1)</f>
        <v>Telecaribe</v>
      </c>
      <c r="J2576" t="s">
        <v>8338</v>
      </c>
      <c r="K2576">
        <v>39</v>
      </c>
      <c r="L2576" t="str">
        <f t="shared" si="86"/>
        <v>PailitasCesarTelecaribe39</v>
      </c>
      <c r="M2576" t="str">
        <f t="shared" si="87"/>
        <v>PailitasCesarTelecaribe</v>
      </c>
      <c r="N2576" t="s">
        <v>4110</v>
      </c>
    </row>
    <row r="2577" spans="1:14" x14ac:dyDescent="0.25">
      <c r="A2577">
        <v>20517</v>
      </c>
      <c r="B2577" t="s">
        <v>1926</v>
      </c>
      <c r="C2577" t="s">
        <v>726</v>
      </c>
      <c r="E2577">
        <v>8</v>
      </c>
      <c r="F2577" t="s">
        <v>8341</v>
      </c>
      <c r="G2577" t="s">
        <v>750</v>
      </c>
      <c r="H2577" t="str">
        <f>INDEX(referencias!$Q$1:$Q$34,MATCH('Registro de Frecuencias TV'!G2577,referencias!$R$1:$R$34,0),1)</f>
        <v>RCN TV S.A.</v>
      </c>
      <c r="I2577" t="s">
        <v>290</v>
      </c>
      <c r="J2577" t="s">
        <v>8338</v>
      </c>
      <c r="K2577">
        <v>8</v>
      </c>
      <c r="L2577" t="str">
        <f t="shared" si="86"/>
        <v>PailitasCesarRCN TV S.A.8</v>
      </c>
      <c r="M2577" t="str">
        <f t="shared" si="87"/>
        <v>PailitasCesarRCN TV S.A.</v>
      </c>
      <c r="N2577" t="s">
        <v>4111</v>
      </c>
    </row>
    <row r="2578" spans="1:14" x14ac:dyDescent="0.25">
      <c r="A2578">
        <v>20517</v>
      </c>
      <c r="B2578" t="s">
        <v>1926</v>
      </c>
      <c r="C2578" t="s">
        <v>726</v>
      </c>
      <c r="E2578">
        <v>2</v>
      </c>
      <c r="F2578" t="s">
        <v>8341</v>
      </c>
      <c r="G2578" t="s">
        <v>723</v>
      </c>
      <c r="H2578" t="str">
        <f>INDEX(referencias!$Q$1:$Q$34,MATCH('Registro de Frecuencias TV'!G2578,referencias!$R$1:$R$34,0),1)</f>
        <v>Caracol TV S.A.</v>
      </c>
      <c r="I2578" t="s">
        <v>290</v>
      </c>
      <c r="J2578" t="s">
        <v>8338</v>
      </c>
      <c r="K2578">
        <v>2</v>
      </c>
      <c r="L2578" t="str">
        <f t="shared" si="86"/>
        <v>PailitasCesarCaracol TV S.A.2</v>
      </c>
      <c r="M2578" t="str">
        <f t="shared" si="87"/>
        <v>PailitasCesarCaracol TV S.A.</v>
      </c>
      <c r="N2578" t="s">
        <v>4112</v>
      </c>
    </row>
    <row r="2579" spans="1:14" x14ac:dyDescent="0.25">
      <c r="A2579">
        <v>20550</v>
      </c>
      <c r="B2579" t="s">
        <v>1980</v>
      </c>
      <c r="C2579" t="s">
        <v>726</v>
      </c>
      <c r="E2579">
        <v>6</v>
      </c>
      <c r="F2579" t="s">
        <v>8337</v>
      </c>
      <c r="G2579" t="s">
        <v>420</v>
      </c>
      <c r="H2579" t="str">
        <f>INDEX(referencias!$Q$1:$Q$34,MATCH('Registro de Frecuencias TV'!G2579,referencias!$R$1:$R$34,0),1)</f>
        <v>Canal Uno</v>
      </c>
      <c r="I2579" t="s">
        <v>290</v>
      </c>
      <c r="J2579" t="s">
        <v>8338</v>
      </c>
      <c r="K2579">
        <v>6</v>
      </c>
      <c r="L2579" t="str">
        <f t="shared" si="86"/>
        <v>PelayaCesarCanal Uno6</v>
      </c>
      <c r="M2579" t="str">
        <f t="shared" si="87"/>
        <v>PelayaCesarCanal Uno</v>
      </c>
      <c r="N2579" t="s">
        <v>4113</v>
      </c>
    </row>
    <row r="2580" spans="1:14" x14ac:dyDescent="0.25">
      <c r="A2580">
        <v>20550</v>
      </c>
      <c r="B2580" t="s">
        <v>1980</v>
      </c>
      <c r="C2580" t="s">
        <v>726</v>
      </c>
      <c r="E2580">
        <v>4</v>
      </c>
      <c r="F2580" t="s">
        <v>8337</v>
      </c>
      <c r="G2580" t="s">
        <v>703</v>
      </c>
      <c r="H2580" t="str">
        <f>INDEX(referencias!$Q$1:$Q$34,MATCH('Registro de Frecuencias TV'!G2580,referencias!$R$1:$R$34,0),1)</f>
        <v>C.Institucional</v>
      </c>
      <c r="I2580" t="s">
        <v>290</v>
      </c>
      <c r="J2580" t="s">
        <v>8338</v>
      </c>
      <c r="K2580">
        <v>4</v>
      </c>
      <c r="L2580" t="str">
        <f t="shared" si="86"/>
        <v>PelayaCesarC.Institucional4</v>
      </c>
      <c r="M2580" t="str">
        <f t="shared" si="87"/>
        <v>PelayaCesarC.Institucional</v>
      </c>
      <c r="N2580" t="s">
        <v>4114</v>
      </c>
    </row>
    <row r="2581" spans="1:14" x14ac:dyDescent="0.25">
      <c r="A2581">
        <v>20550</v>
      </c>
      <c r="B2581" t="s">
        <v>1980</v>
      </c>
      <c r="C2581" t="s">
        <v>726</v>
      </c>
      <c r="E2581">
        <v>10</v>
      </c>
      <c r="F2581" t="s">
        <v>8337</v>
      </c>
      <c r="G2581" t="s">
        <v>188</v>
      </c>
      <c r="H2581" t="str">
        <f>INDEX(referencias!$Q$1:$Q$34,MATCH('Registro de Frecuencias TV'!G2581,referencias!$R$1:$R$34,0),1)</f>
        <v>Señal Colombia</v>
      </c>
      <c r="I2581" t="s">
        <v>290</v>
      </c>
      <c r="J2581" t="s">
        <v>8338</v>
      </c>
      <c r="K2581">
        <v>10</v>
      </c>
      <c r="L2581" t="str">
        <f t="shared" si="86"/>
        <v>PelayaCesarSeñal Colombia10</v>
      </c>
      <c r="M2581" t="str">
        <f t="shared" si="87"/>
        <v>PelayaCesarSeñal Colombia</v>
      </c>
      <c r="N2581" t="s">
        <v>4115</v>
      </c>
    </row>
    <row r="2582" spans="1:14" x14ac:dyDescent="0.25">
      <c r="A2582">
        <v>20550</v>
      </c>
      <c r="B2582" t="s">
        <v>1980</v>
      </c>
      <c r="C2582" t="s">
        <v>726</v>
      </c>
      <c r="F2582" t="s">
        <v>8339</v>
      </c>
      <c r="G2582" t="s">
        <v>619</v>
      </c>
      <c r="H2582" t="str">
        <f>INDEX(referencias!$Q$1:$Q$34,MATCH('Registro de Frecuencias TV'!G2582,referencias!$R$1:$R$34,0),1)</f>
        <v>Telecaribe</v>
      </c>
      <c r="J2582" t="s">
        <v>8338</v>
      </c>
      <c r="K2582">
        <v>39</v>
      </c>
      <c r="L2582" t="str">
        <f t="shared" si="86"/>
        <v>PelayaCesarTelecaribe39</v>
      </c>
      <c r="M2582" t="str">
        <f t="shared" si="87"/>
        <v>PelayaCesarTelecaribe</v>
      </c>
      <c r="N2582" t="s">
        <v>4116</v>
      </c>
    </row>
    <row r="2583" spans="1:14" x14ac:dyDescent="0.25">
      <c r="A2583">
        <v>20550</v>
      </c>
      <c r="B2583" t="s">
        <v>1980</v>
      </c>
      <c r="C2583" t="s">
        <v>726</v>
      </c>
      <c r="E2583">
        <v>8</v>
      </c>
      <c r="F2583" t="s">
        <v>8341</v>
      </c>
      <c r="G2583" t="s">
        <v>750</v>
      </c>
      <c r="H2583" t="str">
        <f>INDEX(referencias!$Q$1:$Q$34,MATCH('Registro de Frecuencias TV'!G2583,referencias!$R$1:$R$34,0),1)</f>
        <v>RCN TV S.A.</v>
      </c>
      <c r="I2583" t="s">
        <v>290</v>
      </c>
      <c r="J2583" t="s">
        <v>8338</v>
      </c>
      <c r="K2583">
        <v>8</v>
      </c>
      <c r="L2583" t="str">
        <f t="shared" si="86"/>
        <v>PelayaCesarRCN TV S.A.8</v>
      </c>
      <c r="M2583" t="str">
        <f t="shared" si="87"/>
        <v>PelayaCesarRCN TV S.A.</v>
      </c>
      <c r="N2583" t="s">
        <v>4117</v>
      </c>
    </row>
    <row r="2584" spans="1:14" x14ac:dyDescent="0.25">
      <c r="A2584">
        <v>20550</v>
      </c>
      <c r="B2584" t="s">
        <v>1980</v>
      </c>
      <c r="C2584" t="s">
        <v>726</v>
      </c>
      <c r="E2584">
        <v>2</v>
      </c>
      <c r="F2584" t="s">
        <v>8341</v>
      </c>
      <c r="G2584" t="s">
        <v>723</v>
      </c>
      <c r="H2584" t="str">
        <f>INDEX(referencias!$Q$1:$Q$34,MATCH('Registro de Frecuencias TV'!G2584,referencias!$R$1:$R$34,0),1)</f>
        <v>Caracol TV S.A.</v>
      </c>
      <c r="I2584" t="s">
        <v>290</v>
      </c>
      <c r="J2584" t="s">
        <v>8338</v>
      </c>
      <c r="K2584">
        <v>2</v>
      </c>
      <c r="L2584" t="str">
        <f t="shared" si="86"/>
        <v>PelayaCesarCaracol TV S.A.2</v>
      </c>
      <c r="M2584" t="str">
        <f t="shared" si="87"/>
        <v>PelayaCesarCaracol TV S.A.</v>
      </c>
      <c r="N2584" t="s">
        <v>4118</v>
      </c>
    </row>
    <row r="2585" spans="1:14" x14ac:dyDescent="0.25">
      <c r="A2585">
        <v>20570</v>
      </c>
      <c r="B2585" t="s">
        <v>2037</v>
      </c>
      <c r="C2585" t="s">
        <v>726</v>
      </c>
      <c r="E2585">
        <v>13</v>
      </c>
      <c r="F2585" t="s">
        <v>8337</v>
      </c>
      <c r="G2585" t="s">
        <v>420</v>
      </c>
      <c r="H2585" t="str">
        <f>INDEX(referencias!$Q$1:$Q$34,MATCH('Registro de Frecuencias TV'!G2585,referencias!$R$1:$R$34,0),1)</f>
        <v>Canal Uno</v>
      </c>
      <c r="I2585" t="s">
        <v>257</v>
      </c>
      <c r="J2585" t="s">
        <v>8338</v>
      </c>
      <c r="K2585">
        <v>13</v>
      </c>
      <c r="L2585" t="str">
        <f t="shared" si="86"/>
        <v>Pueblo BelloCesarCanal Uno13</v>
      </c>
      <c r="M2585" t="str">
        <f t="shared" si="87"/>
        <v>Pueblo BelloCesarCanal Uno</v>
      </c>
      <c r="N2585" t="s">
        <v>4119</v>
      </c>
    </row>
    <row r="2586" spans="1:14" x14ac:dyDescent="0.25">
      <c r="A2586">
        <v>20570</v>
      </c>
      <c r="B2586" t="s">
        <v>2037</v>
      </c>
      <c r="C2586" t="s">
        <v>726</v>
      </c>
      <c r="E2586">
        <v>11</v>
      </c>
      <c r="F2586" t="s">
        <v>8337</v>
      </c>
      <c r="G2586" t="s">
        <v>703</v>
      </c>
      <c r="H2586" t="str">
        <f>INDEX(referencias!$Q$1:$Q$34,MATCH('Registro de Frecuencias TV'!G2586,referencias!$R$1:$R$34,0),1)</f>
        <v>C.Institucional</v>
      </c>
      <c r="I2586" t="s">
        <v>257</v>
      </c>
      <c r="J2586" t="s">
        <v>8338</v>
      </c>
      <c r="K2586">
        <v>11</v>
      </c>
      <c r="L2586" t="str">
        <f t="shared" si="86"/>
        <v>Pueblo BelloCesarC.Institucional11</v>
      </c>
      <c r="M2586" t="str">
        <f t="shared" si="87"/>
        <v>Pueblo BelloCesarC.Institucional</v>
      </c>
      <c r="N2586" t="s">
        <v>4120</v>
      </c>
    </row>
    <row r="2587" spans="1:14" x14ac:dyDescent="0.25">
      <c r="A2587">
        <v>20570</v>
      </c>
      <c r="B2587" t="s">
        <v>2037</v>
      </c>
      <c r="C2587" t="s">
        <v>726</v>
      </c>
      <c r="E2587">
        <v>5</v>
      </c>
      <c r="F2587" t="s">
        <v>8337</v>
      </c>
      <c r="G2587" t="s">
        <v>188</v>
      </c>
      <c r="H2587" t="str">
        <f>INDEX(referencias!$Q$1:$Q$34,MATCH('Registro de Frecuencias TV'!G2587,referencias!$R$1:$R$34,0),1)</f>
        <v>Señal Colombia</v>
      </c>
      <c r="I2587" t="s">
        <v>257</v>
      </c>
      <c r="J2587" t="s">
        <v>8338</v>
      </c>
      <c r="K2587">
        <v>5</v>
      </c>
      <c r="L2587" t="str">
        <f t="shared" si="86"/>
        <v>Pueblo BelloCesarSeñal Colombia5</v>
      </c>
      <c r="M2587" t="str">
        <f t="shared" si="87"/>
        <v>Pueblo BelloCesarSeñal Colombia</v>
      </c>
      <c r="N2587" t="s">
        <v>4121</v>
      </c>
    </row>
    <row r="2588" spans="1:14" x14ac:dyDescent="0.25">
      <c r="A2588">
        <v>20570</v>
      </c>
      <c r="B2588" t="s">
        <v>2037</v>
      </c>
      <c r="C2588" t="s">
        <v>726</v>
      </c>
      <c r="E2588">
        <v>7</v>
      </c>
      <c r="F2588" t="s">
        <v>8339</v>
      </c>
      <c r="G2588" t="s">
        <v>619</v>
      </c>
      <c r="H2588" t="str">
        <f>INDEX(referencias!$Q$1:$Q$34,MATCH('Registro de Frecuencias TV'!G2588,referencias!$R$1:$R$34,0),1)</f>
        <v>Telecaribe</v>
      </c>
      <c r="I2588" t="s">
        <v>8470</v>
      </c>
      <c r="J2588" t="s">
        <v>8338</v>
      </c>
      <c r="K2588">
        <v>7</v>
      </c>
      <c r="L2588" t="str">
        <f t="shared" si="86"/>
        <v>Pueblo BelloCesarTelecaribe7</v>
      </c>
      <c r="M2588" t="str">
        <f t="shared" si="87"/>
        <v>Pueblo BelloCesarTelecaribe</v>
      </c>
      <c r="N2588" t="s">
        <v>4122</v>
      </c>
    </row>
    <row r="2589" spans="1:14" x14ac:dyDescent="0.25">
      <c r="A2589">
        <v>20570</v>
      </c>
      <c r="B2589" t="s">
        <v>2037</v>
      </c>
      <c r="C2589" t="s">
        <v>726</v>
      </c>
      <c r="F2589" t="s">
        <v>8341</v>
      </c>
      <c r="G2589" t="s">
        <v>750</v>
      </c>
      <c r="H2589" t="str">
        <f>INDEX(referencias!$Q$1:$Q$34,MATCH('Registro de Frecuencias TV'!G2589,referencias!$R$1:$R$34,0),1)</f>
        <v>RCN TV S.A.</v>
      </c>
      <c r="J2589" t="s">
        <v>8338</v>
      </c>
      <c r="K2589">
        <v>9</v>
      </c>
      <c r="L2589" t="str">
        <f t="shared" si="86"/>
        <v>Pueblo BelloCesarRCN TV S.A.9</v>
      </c>
      <c r="M2589" t="str">
        <f t="shared" si="87"/>
        <v>Pueblo BelloCesarRCN TV S.A.</v>
      </c>
      <c r="N2589" t="s">
        <v>4123</v>
      </c>
    </row>
    <row r="2590" spans="1:14" x14ac:dyDescent="0.25">
      <c r="A2590">
        <v>20570</v>
      </c>
      <c r="B2590" t="s">
        <v>2037</v>
      </c>
      <c r="C2590" t="s">
        <v>726</v>
      </c>
      <c r="F2590" t="s">
        <v>8341</v>
      </c>
      <c r="G2590" t="s">
        <v>723</v>
      </c>
      <c r="H2590" t="str">
        <f>INDEX(referencias!$Q$1:$Q$34,MATCH('Registro de Frecuencias TV'!G2590,referencias!$R$1:$R$34,0),1)</f>
        <v>Caracol TV S.A.</v>
      </c>
      <c r="J2590" t="s">
        <v>8338</v>
      </c>
      <c r="K2590">
        <v>3</v>
      </c>
      <c r="L2590" t="str">
        <f t="shared" si="86"/>
        <v>Pueblo BelloCesarCaracol TV S.A.3</v>
      </c>
      <c r="M2590" t="str">
        <f t="shared" si="87"/>
        <v>Pueblo BelloCesarCaracol TV S.A.</v>
      </c>
      <c r="N2590" t="s">
        <v>4124</v>
      </c>
    </row>
    <row r="2591" spans="1:14" x14ac:dyDescent="0.25">
      <c r="A2591">
        <v>20614</v>
      </c>
      <c r="B2591" t="s">
        <v>2138</v>
      </c>
      <c r="C2591" t="s">
        <v>726</v>
      </c>
      <c r="E2591">
        <v>5</v>
      </c>
      <c r="F2591" t="s">
        <v>8337</v>
      </c>
      <c r="G2591" t="s">
        <v>420</v>
      </c>
      <c r="H2591" t="str">
        <f>INDEX(referencias!$Q$1:$Q$34,MATCH('Registro de Frecuencias TV'!G2591,referencias!$R$1:$R$34,0),1)</f>
        <v>Canal Uno</v>
      </c>
      <c r="I2591" t="s">
        <v>338</v>
      </c>
      <c r="J2591" t="s">
        <v>8338</v>
      </c>
      <c r="K2591">
        <v>5</v>
      </c>
      <c r="L2591" t="str">
        <f t="shared" si="86"/>
        <v>Río de OroCesarCanal Uno5</v>
      </c>
      <c r="M2591" t="str">
        <f t="shared" si="87"/>
        <v>Río de OroCesarCanal Uno</v>
      </c>
      <c r="N2591" t="s">
        <v>4125</v>
      </c>
    </row>
    <row r="2592" spans="1:14" x14ac:dyDescent="0.25">
      <c r="A2592">
        <v>20614</v>
      </c>
      <c r="B2592" t="s">
        <v>2138</v>
      </c>
      <c r="C2592" t="s">
        <v>726</v>
      </c>
      <c r="E2592">
        <v>11</v>
      </c>
      <c r="F2592" t="s">
        <v>8337</v>
      </c>
      <c r="G2592" t="s">
        <v>703</v>
      </c>
      <c r="H2592" t="str">
        <f>INDEX(referencias!$Q$1:$Q$34,MATCH('Registro de Frecuencias TV'!G2592,referencias!$R$1:$R$34,0),1)</f>
        <v>C.Institucional</v>
      </c>
      <c r="I2592" t="s">
        <v>338</v>
      </c>
      <c r="J2592" t="s">
        <v>8338</v>
      </c>
      <c r="K2592">
        <v>11</v>
      </c>
      <c r="L2592" t="str">
        <f t="shared" si="86"/>
        <v>Río de OroCesarC.Institucional11</v>
      </c>
      <c r="M2592" t="str">
        <f t="shared" si="87"/>
        <v>Río de OroCesarC.Institucional</v>
      </c>
      <c r="N2592" t="s">
        <v>4126</v>
      </c>
    </row>
    <row r="2593" spans="1:14" x14ac:dyDescent="0.25">
      <c r="A2593">
        <v>20614</v>
      </c>
      <c r="B2593" t="s">
        <v>2138</v>
      </c>
      <c r="C2593" t="s">
        <v>726</v>
      </c>
      <c r="E2593">
        <v>13</v>
      </c>
      <c r="F2593" t="s">
        <v>8337</v>
      </c>
      <c r="G2593" t="s">
        <v>188</v>
      </c>
      <c r="H2593" t="str">
        <f>INDEX(referencias!$Q$1:$Q$34,MATCH('Registro de Frecuencias TV'!G2593,referencias!$R$1:$R$34,0),1)</f>
        <v>Señal Colombia</v>
      </c>
      <c r="I2593" t="s">
        <v>338</v>
      </c>
      <c r="J2593" t="s">
        <v>8338</v>
      </c>
      <c r="K2593">
        <v>13</v>
      </c>
      <c r="L2593" t="str">
        <f t="shared" si="86"/>
        <v>Río de OroCesarSeñal Colombia13</v>
      </c>
      <c r="M2593" t="str">
        <f t="shared" si="87"/>
        <v>Río de OroCesarSeñal Colombia</v>
      </c>
      <c r="N2593" t="s">
        <v>4127</v>
      </c>
    </row>
    <row r="2594" spans="1:14" x14ac:dyDescent="0.25">
      <c r="A2594">
        <v>20614</v>
      </c>
      <c r="B2594" t="s">
        <v>2138</v>
      </c>
      <c r="C2594" t="s">
        <v>726</v>
      </c>
      <c r="F2594" t="s">
        <v>8339</v>
      </c>
      <c r="G2594" t="s">
        <v>619</v>
      </c>
      <c r="H2594" t="str">
        <f>INDEX(referencias!$Q$1:$Q$34,MATCH('Registro de Frecuencias TV'!G2594,referencias!$R$1:$R$34,0),1)</f>
        <v>Telecaribe</v>
      </c>
      <c r="J2594" t="s">
        <v>8338</v>
      </c>
      <c r="K2594">
        <v>39</v>
      </c>
      <c r="L2594" t="str">
        <f t="shared" si="86"/>
        <v>Río de OroCesarTelecaribe39</v>
      </c>
      <c r="M2594" t="str">
        <f t="shared" si="87"/>
        <v>Río de OroCesarTelecaribe</v>
      </c>
      <c r="N2594" t="s">
        <v>4128</v>
      </c>
    </row>
    <row r="2595" spans="1:14" x14ac:dyDescent="0.25">
      <c r="A2595">
        <v>20614</v>
      </c>
      <c r="B2595" t="s">
        <v>2138</v>
      </c>
      <c r="C2595" t="s">
        <v>726</v>
      </c>
      <c r="E2595">
        <v>7</v>
      </c>
      <c r="F2595" t="s">
        <v>8341</v>
      </c>
      <c r="G2595" t="s">
        <v>750</v>
      </c>
      <c r="H2595" t="str">
        <f>INDEX(referencias!$Q$1:$Q$34,MATCH('Registro de Frecuencias TV'!G2595,referencias!$R$1:$R$34,0),1)</f>
        <v>RCN TV S.A.</v>
      </c>
      <c r="I2595" t="s">
        <v>555</v>
      </c>
      <c r="J2595" t="s">
        <v>8338</v>
      </c>
      <c r="K2595">
        <v>7</v>
      </c>
      <c r="L2595" t="str">
        <f t="shared" si="86"/>
        <v>Río de OroCesarRCN TV S.A.7</v>
      </c>
      <c r="M2595" t="str">
        <f t="shared" si="87"/>
        <v>Río de OroCesarRCN TV S.A.</v>
      </c>
      <c r="N2595" t="s">
        <v>4129</v>
      </c>
    </row>
    <row r="2596" spans="1:14" x14ac:dyDescent="0.25">
      <c r="A2596">
        <v>20614</v>
      </c>
      <c r="B2596" t="s">
        <v>2138</v>
      </c>
      <c r="C2596" t="s">
        <v>726</v>
      </c>
      <c r="E2596">
        <v>47</v>
      </c>
      <c r="F2596" t="s">
        <v>8341</v>
      </c>
      <c r="G2596" t="s">
        <v>723</v>
      </c>
      <c r="H2596" t="str">
        <f>INDEX(referencias!$Q$1:$Q$34,MATCH('Registro de Frecuencias TV'!G2596,referencias!$R$1:$R$34,0),1)</f>
        <v>Caracol TV S.A.</v>
      </c>
      <c r="I2596" t="s">
        <v>555</v>
      </c>
      <c r="J2596" t="s">
        <v>8338</v>
      </c>
      <c r="K2596">
        <v>47</v>
      </c>
      <c r="L2596" t="str">
        <f t="shared" si="86"/>
        <v>Río de OroCesarCaracol TV S.A.47</v>
      </c>
      <c r="M2596" t="str">
        <f t="shared" si="87"/>
        <v>Río de OroCesarCaracol TV S.A.</v>
      </c>
      <c r="N2596" t="s">
        <v>4130</v>
      </c>
    </row>
    <row r="2597" spans="1:14" x14ac:dyDescent="0.25">
      <c r="A2597">
        <v>20621</v>
      </c>
      <c r="B2597" t="s">
        <v>1636</v>
      </c>
      <c r="C2597" t="s">
        <v>726</v>
      </c>
      <c r="E2597">
        <v>13</v>
      </c>
      <c r="F2597" t="s">
        <v>8337</v>
      </c>
      <c r="G2597" t="s">
        <v>420</v>
      </c>
      <c r="H2597" t="str">
        <f>INDEX(referencias!$Q$1:$Q$34,MATCH('Registro de Frecuencias TV'!G2597,referencias!$R$1:$R$34,0),1)</f>
        <v>Canal Uno</v>
      </c>
      <c r="I2597" t="s">
        <v>257</v>
      </c>
      <c r="J2597" t="s">
        <v>8338</v>
      </c>
      <c r="K2597">
        <v>13</v>
      </c>
      <c r="L2597" t="str">
        <f t="shared" si="86"/>
        <v>La PazCesarCanal Uno13</v>
      </c>
      <c r="M2597" t="str">
        <f t="shared" si="87"/>
        <v>La PazCesarCanal Uno</v>
      </c>
      <c r="N2597" t="s">
        <v>4131</v>
      </c>
    </row>
    <row r="2598" spans="1:14" x14ac:dyDescent="0.25">
      <c r="A2598">
        <v>20621</v>
      </c>
      <c r="B2598" t="s">
        <v>1636</v>
      </c>
      <c r="C2598" t="s">
        <v>726</v>
      </c>
      <c r="E2598">
        <v>11</v>
      </c>
      <c r="F2598" t="s">
        <v>8337</v>
      </c>
      <c r="G2598" t="s">
        <v>703</v>
      </c>
      <c r="H2598" t="str">
        <f>INDEX(referencias!$Q$1:$Q$34,MATCH('Registro de Frecuencias TV'!G2598,referencias!$R$1:$R$34,0),1)</f>
        <v>C.Institucional</v>
      </c>
      <c r="I2598" t="s">
        <v>257</v>
      </c>
      <c r="J2598" t="s">
        <v>8338</v>
      </c>
      <c r="K2598">
        <v>11</v>
      </c>
      <c r="L2598" t="str">
        <f t="shared" si="86"/>
        <v>La PazCesarC.Institucional11</v>
      </c>
      <c r="M2598" t="str">
        <f t="shared" si="87"/>
        <v>La PazCesarC.Institucional</v>
      </c>
      <c r="N2598" t="s">
        <v>4132</v>
      </c>
    </row>
    <row r="2599" spans="1:14" x14ac:dyDescent="0.25">
      <c r="A2599">
        <v>20621</v>
      </c>
      <c r="B2599" t="s">
        <v>1636</v>
      </c>
      <c r="C2599" t="s">
        <v>726</v>
      </c>
      <c r="E2599">
        <v>5</v>
      </c>
      <c r="F2599" t="s">
        <v>8337</v>
      </c>
      <c r="G2599" t="s">
        <v>188</v>
      </c>
      <c r="H2599" t="str">
        <f>INDEX(referencias!$Q$1:$Q$34,MATCH('Registro de Frecuencias TV'!G2599,referencias!$R$1:$R$34,0),1)</f>
        <v>Señal Colombia</v>
      </c>
      <c r="I2599" t="s">
        <v>257</v>
      </c>
      <c r="J2599" t="s">
        <v>8338</v>
      </c>
      <c r="K2599">
        <v>5</v>
      </c>
      <c r="L2599" t="str">
        <f t="shared" si="86"/>
        <v>La PazCesarSeñal Colombia5</v>
      </c>
      <c r="M2599" t="str">
        <f t="shared" si="87"/>
        <v>La PazCesarSeñal Colombia</v>
      </c>
      <c r="N2599" t="s">
        <v>4133</v>
      </c>
    </row>
    <row r="2600" spans="1:14" x14ac:dyDescent="0.25">
      <c r="A2600">
        <v>20621</v>
      </c>
      <c r="B2600" t="s">
        <v>1636</v>
      </c>
      <c r="C2600" t="s">
        <v>726</v>
      </c>
      <c r="E2600">
        <v>7</v>
      </c>
      <c r="F2600" t="s">
        <v>8339</v>
      </c>
      <c r="G2600" t="s">
        <v>619</v>
      </c>
      <c r="H2600" t="str">
        <f>INDEX(referencias!$Q$1:$Q$34,MATCH('Registro de Frecuencias TV'!G2600,referencias!$R$1:$R$34,0),1)</f>
        <v>Telecaribe</v>
      </c>
      <c r="I2600" t="s">
        <v>8470</v>
      </c>
      <c r="J2600" t="s">
        <v>8338</v>
      </c>
      <c r="K2600">
        <v>7</v>
      </c>
      <c r="L2600" t="str">
        <f t="shared" si="86"/>
        <v>La PazCesarTelecaribe7</v>
      </c>
      <c r="M2600" t="str">
        <f t="shared" si="87"/>
        <v>La PazCesarTelecaribe</v>
      </c>
      <c r="N2600" t="s">
        <v>4134</v>
      </c>
    </row>
    <row r="2601" spans="1:14" x14ac:dyDescent="0.25">
      <c r="A2601">
        <v>20621</v>
      </c>
      <c r="B2601" t="s">
        <v>1636</v>
      </c>
      <c r="C2601" t="s">
        <v>726</v>
      </c>
      <c r="E2601">
        <v>9</v>
      </c>
      <c r="F2601" t="s">
        <v>8341</v>
      </c>
      <c r="G2601" t="s">
        <v>750</v>
      </c>
      <c r="H2601" t="str">
        <f>INDEX(referencias!$Q$1:$Q$34,MATCH('Registro de Frecuencias TV'!G2601,referencias!$R$1:$R$34,0),1)</f>
        <v>RCN TV S.A.</v>
      </c>
      <c r="I2601" t="s">
        <v>512</v>
      </c>
      <c r="J2601" t="s">
        <v>8338</v>
      </c>
      <c r="K2601">
        <v>9</v>
      </c>
      <c r="L2601" t="str">
        <f t="shared" si="86"/>
        <v>La PazCesarRCN TV S.A.9</v>
      </c>
      <c r="M2601" t="str">
        <f t="shared" si="87"/>
        <v>La PazCesarRCN TV S.A.</v>
      </c>
      <c r="N2601" t="s">
        <v>4135</v>
      </c>
    </row>
    <row r="2602" spans="1:14" x14ac:dyDescent="0.25">
      <c r="A2602">
        <v>20621</v>
      </c>
      <c r="B2602" t="s">
        <v>1636</v>
      </c>
      <c r="C2602" t="s">
        <v>726</v>
      </c>
      <c r="E2602">
        <v>3</v>
      </c>
      <c r="F2602" t="s">
        <v>8341</v>
      </c>
      <c r="G2602" t="s">
        <v>723</v>
      </c>
      <c r="H2602" t="str">
        <f>INDEX(referencias!$Q$1:$Q$34,MATCH('Registro de Frecuencias TV'!G2602,referencias!$R$1:$R$34,0),1)</f>
        <v>Caracol TV S.A.</v>
      </c>
      <c r="I2602" t="s">
        <v>512</v>
      </c>
      <c r="J2602" t="s">
        <v>8338</v>
      </c>
      <c r="K2602">
        <v>3</v>
      </c>
      <c r="L2602" t="str">
        <f t="shared" si="86"/>
        <v>La PazCesarCaracol TV S.A.3</v>
      </c>
      <c r="M2602" t="str">
        <f t="shared" si="87"/>
        <v>La PazCesarCaracol TV S.A.</v>
      </c>
      <c r="N2602" t="s">
        <v>4136</v>
      </c>
    </row>
    <row r="2603" spans="1:14" x14ac:dyDescent="0.25">
      <c r="A2603">
        <v>20710</v>
      </c>
      <c r="B2603" t="s">
        <v>2204</v>
      </c>
      <c r="C2603" t="s">
        <v>726</v>
      </c>
      <c r="E2603">
        <v>6</v>
      </c>
      <c r="F2603" t="s">
        <v>8337</v>
      </c>
      <c r="G2603" t="s">
        <v>420</v>
      </c>
      <c r="H2603" t="str">
        <f>INDEX(referencias!$Q$1:$Q$34,MATCH('Registro de Frecuencias TV'!G2603,referencias!$R$1:$R$34,0),1)</f>
        <v>Canal Uno</v>
      </c>
      <c r="I2603" t="s">
        <v>290</v>
      </c>
      <c r="J2603" t="s">
        <v>8338</v>
      </c>
      <c r="K2603">
        <v>6</v>
      </c>
      <c r="L2603" t="str">
        <f t="shared" si="86"/>
        <v>San AlbertoCesarCanal Uno6</v>
      </c>
      <c r="M2603" t="str">
        <f t="shared" si="87"/>
        <v>San AlbertoCesarCanal Uno</v>
      </c>
      <c r="N2603" t="s">
        <v>4137</v>
      </c>
    </row>
    <row r="2604" spans="1:14" x14ac:dyDescent="0.25">
      <c r="A2604">
        <v>20710</v>
      </c>
      <c r="B2604" t="s">
        <v>2204</v>
      </c>
      <c r="C2604" t="s">
        <v>726</v>
      </c>
      <c r="E2604">
        <v>4</v>
      </c>
      <c r="F2604" t="s">
        <v>8337</v>
      </c>
      <c r="G2604" t="s">
        <v>703</v>
      </c>
      <c r="H2604" t="str">
        <f>INDEX(referencias!$Q$1:$Q$34,MATCH('Registro de Frecuencias TV'!G2604,referencias!$R$1:$R$34,0),1)</f>
        <v>C.Institucional</v>
      </c>
      <c r="I2604" t="s">
        <v>290</v>
      </c>
      <c r="J2604" t="s">
        <v>8338</v>
      </c>
      <c r="K2604">
        <v>4</v>
      </c>
      <c r="L2604" t="str">
        <f t="shared" si="86"/>
        <v>San AlbertoCesarC.Institucional4</v>
      </c>
      <c r="M2604" t="str">
        <f t="shared" si="87"/>
        <v>San AlbertoCesarC.Institucional</v>
      </c>
      <c r="N2604" t="s">
        <v>4138</v>
      </c>
    </row>
    <row r="2605" spans="1:14" x14ac:dyDescent="0.25">
      <c r="A2605">
        <v>20710</v>
      </c>
      <c r="B2605" t="s">
        <v>2204</v>
      </c>
      <c r="C2605" t="s">
        <v>726</v>
      </c>
      <c r="E2605">
        <v>10</v>
      </c>
      <c r="F2605" t="s">
        <v>8337</v>
      </c>
      <c r="G2605" t="s">
        <v>188</v>
      </c>
      <c r="H2605" t="str">
        <f>INDEX(referencias!$Q$1:$Q$34,MATCH('Registro de Frecuencias TV'!G2605,referencias!$R$1:$R$34,0),1)</f>
        <v>Señal Colombia</v>
      </c>
      <c r="I2605" t="s">
        <v>290</v>
      </c>
      <c r="J2605" t="s">
        <v>8338</v>
      </c>
      <c r="K2605">
        <v>10</v>
      </c>
      <c r="L2605" t="str">
        <f t="shared" si="86"/>
        <v>San AlbertoCesarSeñal Colombia10</v>
      </c>
      <c r="M2605" t="str">
        <f t="shared" si="87"/>
        <v>San AlbertoCesarSeñal Colombia</v>
      </c>
      <c r="N2605" t="s">
        <v>4139</v>
      </c>
    </row>
    <row r="2606" spans="1:14" x14ac:dyDescent="0.25">
      <c r="A2606">
        <v>20710</v>
      </c>
      <c r="B2606" t="s">
        <v>2204</v>
      </c>
      <c r="C2606" t="s">
        <v>726</v>
      </c>
      <c r="E2606">
        <v>39</v>
      </c>
      <c r="F2606" t="s">
        <v>8339</v>
      </c>
      <c r="G2606" t="s">
        <v>619</v>
      </c>
      <c r="H2606" t="str">
        <f>INDEX(referencias!$Q$1:$Q$34,MATCH('Registro de Frecuencias TV'!G2606,referencias!$R$1:$R$34,0),1)</f>
        <v>Telecaribe</v>
      </c>
      <c r="I2606" t="s">
        <v>8435</v>
      </c>
      <c r="J2606" t="s">
        <v>8338</v>
      </c>
      <c r="K2606">
        <v>39</v>
      </c>
      <c r="L2606" t="str">
        <f t="shared" si="86"/>
        <v>San AlbertoCesarTelecaribe39</v>
      </c>
      <c r="M2606" t="str">
        <f t="shared" si="87"/>
        <v>San AlbertoCesarTelecaribe</v>
      </c>
      <c r="N2606" t="s">
        <v>4140</v>
      </c>
    </row>
    <row r="2607" spans="1:14" x14ac:dyDescent="0.25">
      <c r="A2607">
        <v>20710</v>
      </c>
      <c r="B2607" t="s">
        <v>2204</v>
      </c>
      <c r="C2607" t="s">
        <v>726</v>
      </c>
      <c r="E2607">
        <v>8</v>
      </c>
      <c r="F2607" t="s">
        <v>8341</v>
      </c>
      <c r="G2607" t="s">
        <v>750</v>
      </c>
      <c r="H2607" t="str">
        <f>INDEX(referencias!$Q$1:$Q$34,MATCH('Registro de Frecuencias TV'!G2607,referencias!$R$1:$R$34,0),1)</f>
        <v>RCN TV S.A.</v>
      </c>
      <c r="I2607" t="s">
        <v>290</v>
      </c>
      <c r="J2607" t="s">
        <v>8338</v>
      </c>
      <c r="K2607">
        <v>8</v>
      </c>
      <c r="L2607" t="str">
        <f t="shared" si="86"/>
        <v>San AlbertoCesarRCN TV S.A.8</v>
      </c>
      <c r="M2607" t="str">
        <f t="shared" si="87"/>
        <v>San AlbertoCesarRCN TV S.A.</v>
      </c>
      <c r="N2607" t="s">
        <v>4141</v>
      </c>
    </row>
    <row r="2608" spans="1:14" x14ac:dyDescent="0.25">
      <c r="A2608">
        <v>20710</v>
      </c>
      <c r="B2608" t="s">
        <v>2204</v>
      </c>
      <c r="C2608" t="s">
        <v>726</v>
      </c>
      <c r="E2608">
        <v>2</v>
      </c>
      <c r="F2608" t="s">
        <v>8341</v>
      </c>
      <c r="G2608" t="s">
        <v>723</v>
      </c>
      <c r="H2608" t="str">
        <f>INDEX(referencias!$Q$1:$Q$34,MATCH('Registro de Frecuencias TV'!G2608,referencias!$R$1:$R$34,0),1)</f>
        <v>Caracol TV S.A.</v>
      </c>
      <c r="I2608" t="s">
        <v>290</v>
      </c>
      <c r="J2608" t="s">
        <v>8338</v>
      </c>
      <c r="K2608">
        <v>2</v>
      </c>
      <c r="L2608" t="str">
        <f t="shared" si="86"/>
        <v>San AlbertoCesarCaracol TV S.A.2</v>
      </c>
      <c r="M2608" t="str">
        <f t="shared" si="87"/>
        <v>San AlbertoCesarCaracol TV S.A.</v>
      </c>
      <c r="N2608" t="s">
        <v>4142</v>
      </c>
    </row>
    <row r="2609" spans="1:14" x14ac:dyDescent="0.25">
      <c r="A2609">
        <v>20750</v>
      </c>
      <c r="B2609" t="s">
        <v>2239</v>
      </c>
      <c r="C2609" t="s">
        <v>726</v>
      </c>
      <c r="E2609">
        <v>13</v>
      </c>
      <c r="F2609" t="s">
        <v>8337</v>
      </c>
      <c r="G2609" t="s">
        <v>420</v>
      </c>
      <c r="H2609" t="str">
        <f>INDEX(referencias!$Q$1:$Q$34,MATCH('Registro de Frecuencias TV'!G2609,referencias!$R$1:$R$34,0),1)</f>
        <v>Canal Uno</v>
      </c>
      <c r="I2609" t="s">
        <v>257</v>
      </c>
      <c r="J2609" t="s">
        <v>8338</v>
      </c>
      <c r="K2609">
        <v>13</v>
      </c>
      <c r="L2609" t="str">
        <f t="shared" si="86"/>
        <v>San DiegoCesarCanal Uno13</v>
      </c>
      <c r="M2609" t="str">
        <f t="shared" si="87"/>
        <v>San DiegoCesarCanal Uno</v>
      </c>
      <c r="N2609" t="s">
        <v>4143</v>
      </c>
    </row>
    <row r="2610" spans="1:14" x14ac:dyDescent="0.25">
      <c r="A2610">
        <v>20750</v>
      </c>
      <c r="B2610" t="s">
        <v>2239</v>
      </c>
      <c r="C2610" t="s">
        <v>726</v>
      </c>
      <c r="E2610">
        <v>11</v>
      </c>
      <c r="F2610" t="s">
        <v>8337</v>
      </c>
      <c r="G2610" t="s">
        <v>703</v>
      </c>
      <c r="H2610" t="str">
        <f>INDEX(referencias!$Q$1:$Q$34,MATCH('Registro de Frecuencias TV'!G2610,referencias!$R$1:$R$34,0),1)</f>
        <v>C.Institucional</v>
      </c>
      <c r="I2610" t="s">
        <v>257</v>
      </c>
      <c r="J2610" t="s">
        <v>8338</v>
      </c>
      <c r="K2610">
        <v>11</v>
      </c>
      <c r="L2610" t="str">
        <f t="shared" si="86"/>
        <v>San DiegoCesarC.Institucional11</v>
      </c>
      <c r="M2610" t="str">
        <f t="shared" si="87"/>
        <v>San DiegoCesarC.Institucional</v>
      </c>
      <c r="N2610" t="s">
        <v>4144</v>
      </c>
    </row>
    <row r="2611" spans="1:14" x14ac:dyDescent="0.25">
      <c r="A2611">
        <v>20750</v>
      </c>
      <c r="B2611" t="s">
        <v>2239</v>
      </c>
      <c r="C2611" t="s">
        <v>726</v>
      </c>
      <c r="E2611">
        <v>5</v>
      </c>
      <c r="F2611" t="s">
        <v>8337</v>
      </c>
      <c r="G2611" t="s">
        <v>188</v>
      </c>
      <c r="H2611" t="str">
        <f>INDEX(referencias!$Q$1:$Q$34,MATCH('Registro de Frecuencias TV'!G2611,referencias!$R$1:$R$34,0),1)</f>
        <v>Señal Colombia</v>
      </c>
      <c r="I2611" t="s">
        <v>257</v>
      </c>
      <c r="J2611" t="s">
        <v>8338</v>
      </c>
      <c r="K2611">
        <v>5</v>
      </c>
      <c r="L2611" t="str">
        <f t="shared" si="86"/>
        <v>San DiegoCesarSeñal Colombia5</v>
      </c>
      <c r="M2611" t="str">
        <f t="shared" si="87"/>
        <v>San DiegoCesarSeñal Colombia</v>
      </c>
      <c r="N2611" t="s">
        <v>4145</v>
      </c>
    </row>
    <row r="2612" spans="1:14" x14ac:dyDescent="0.25">
      <c r="A2612">
        <v>20750</v>
      </c>
      <c r="B2612" t="s">
        <v>2239</v>
      </c>
      <c r="C2612" t="s">
        <v>726</v>
      </c>
      <c r="E2612">
        <v>7</v>
      </c>
      <c r="F2612" t="s">
        <v>8339</v>
      </c>
      <c r="G2612" t="s">
        <v>619</v>
      </c>
      <c r="H2612" t="str">
        <f>INDEX(referencias!$Q$1:$Q$34,MATCH('Registro de Frecuencias TV'!G2612,referencias!$R$1:$R$34,0),1)</f>
        <v>Telecaribe</v>
      </c>
      <c r="I2612" t="s">
        <v>8470</v>
      </c>
      <c r="J2612" t="s">
        <v>8338</v>
      </c>
      <c r="K2612">
        <v>7</v>
      </c>
      <c r="L2612" t="str">
        <f t="shared" si="86"/>
        <v>San DiegoCesarTelecaribe7</v>
      </c>
      <c r="M2612" t="str">
        <f t="shared" si="87"/>
        <v>San DiegoCesarTelecaribe</v>
      </c>
      <c r="N2612" t="s">
        <v>4146</v>
      </c>
    </row>
    <row r="2613" spans="1:14" x14ac:dyDescent="0.25">
      <c r="A2613">
        <v>20750</v>
      </c>
      <c r="B2613" t="s">
        <v>2239</v>
      </c>
      <c r="C2613" t="s">
        <v>726</v>
      </c>
      <c r="E2613">
        <v>9</v>
      </c>
      <c r="F2613" t="s">
        <v>8341</v>
      </c>
      <c r="G2613" t="s">
        <v>750</v>
      </c>
      <c r="H2613" t="str">
        <f>INDEX(referencias!$Q$1:$Q$34,MATCH('Registro de Frecuencias TV'!G2613,referencias!$R$1:$R$34,0),1)</f>
        <v>RCN TV S.A.</v>
      </c>
      <c r="I2613" t="s">
        <v>512</v>
      </c>
      <c r="J2613" t="s">
        <v>8338</v>
      </c>
      <c r="K2613">
        <v>9</v>
      </c>
      <c r="L2613" t="str">
        <f t="shared" si="86"/>
        <v>San DiegoCesarRCN TV S.A.9</v>
      </c>
      <c r="M2613" t="str">
        <f t="shared" si="87"/>
        <v>San DiegoCesarRCN TV S.A.</v>
      </c>
      <c r="N2613" t="s">
        <v>4147</v>
      </c>
    </row>
    <row r="2614" spans="1:14" x14ac:dyDescent="0.25">
      <c r="A2614">
        <v>20750</v>
      </c>
      <c r="B2614" t="s">
        <v>2239</v>
      </c>
      <c r="C2614" t="s">
        <v>726</v>
      </c>
      <c r="E2614">
        <v>3</v>
      </c>
      <c r="F2614" t="s">
        <v>8341</v>
      </c>
      <c r="G2614" t="s">
        <v>723</v>
      </c>
      <c r="H2614" t="str">
        <f>INDEX(referencias!$Q$1:$Q$34,MATCH('Registro de Frecuencias TV'!G2614,referencias!$R$1:$R$34,0),1)</f>
        <v>Caracol TV S.A.</v>
      </c>
      <c r="I2614" t="s">
        <v>512</v>
      </c>
      <c r="J2614" t="s">
        <v>8338</v>
      </c>
      <c r="K2614">
        <v>3</v>
      </c>
      <c r="L2614" t="str">
        <f t="shared" si="86"/>
        <v>San DiegoCesarCaracol TV S.A.3</v>
      </c>
      <c r="M2614" t="str">
        <f t="shared" si="87"/>
        <v>San DiegoCesarCaracol TV S.A.</v>
      </c>
      <c r="N2614" t="s">
        <v>4148</v>
      </c>
    </row>
    <row r="2615" spans="1:14" x14ac:dyDescent="0.25">
      <c r="A2615">
        <v>20770</v>
      </c>
      <c r="B2615" t="s">
        <v>2295</v>
      </c>
      <c r="C2615" t="s">
        <v>726</v>
      </c>
      <c r="E2615">
        <v>6</v>
      </c>
      <c r="F2615" t="s">
        <v>8337</v>
      </c>
      <c r="G2615" t="s">
        <v>420</v>
      </c>
      <c r="H2615" t="str">
        <f>INDEX(referencias!$Q$1:$Q$34,MATCH('Registro de Frecuencias TV'!G2615,referencias!$R$1:$R$34,0),1)</f>
        <v>Canal Uno</v>
      </c>
      <c r="I2615" t="s">
        <v>290</v>
      </c>
      <c r="J2615" t="s">
        <v>8338</v>
      </c>
      <c r="K2615">
        <v>6</v>
      </c>
      <c r="L2615" t="str">
        <f t="shared" si="86"/>
        <v>San MartínCesarCanal Uno6</v>
      </c>
      <c r="M2615" t="str">
        <f t="shared" si="87"/>
        <v>San MartínCesarCanal Uno</v>
      </c>
      <c r="N2615" t="s">
        <v>4149</v>
      </c>
    </row>
    <row r="2616" spans="1:14" x14ac:dyDescent="0.25">
      <c r="A2616">
        <v>20770</v>
      </c>
      <c r="B2616" t="s">
        <v>2295</v>
      </c>
      <c r="C2616" t="s">
        <v>726</v>
      </c>
      <c r="E2616">
        <v>4</v>
      </c>
      <c r="F2616" t="s">
        <v>8337</v>
      </c>
      <c r="G2616" t="s">
        <v>703</v>
      </c>
      <c r="H2616" t="str">
        <f>INDEX(referencias!$Q$1:$Q$34,MATCH('Registro de Frecuencias TV'!G2616,referencias!$R$1:$R$34,0),1)</f>
        <v>C.Institucional</v>
      </c>
      <c r="I2616" t="s">
        <v>290</v>
      </c>
      <c r="J2616" t="s">
        <v>8338</v>
      </c>
      <c r="K2616">
        <v>4</v>
      </c>
      <c r="L2616" t="str">
        <f t="shared" si="86"/>
        <v>San MartínCesarC.Institucional4</v>
      </c>
      <c r="M2616" t="str">
        <f t="shared" si="87"/>
        <v>San MartínCesarC.Institucional</v>
      </c>
      <c r="N2616" t="s">
        <v>4150</v>
      </c>
    </row>
    <row r="2617" spans="1:14" x14ac:dyDescent="0.25">
      <c r="A2617">
        <v>20770</v>
      </c>
      <c r="B2617" t="s">
        <v>2295</v>
      </c>
      <c r="C2617" t="s">
        <v>726</v>
      </c>
      <c r="E2617">
        <v>10</v>
      </c>
      <c r="F2617" t="s">
        <v>8337</v>
      </c>
      <c r="G2617" t="s">
        <v>188</v>
      </c>
      <c r="H2617" t="str">
        <f>INDEX(referencias!$Q$1:$Q$34,MATCH('Registro de Frecuencias TV'!G2617,referencias!$R$1:$R$34,0),1)</f>
        <v>Señal Colombia</v>
      </c>
      <c r="I2617" t="s">
        <v>290</v>
      </c>
      <c r="J2617" t="s">
        <v>8338</v>
      </c>
      <c r="K2617">
        <v>10</v>
      </c>
      <c r="L2617" t="str">
        <f t="shared" si="86"/>
        <v>San MartínCesarSeñal Colombia10</v>
      </c>
      <c r="M2617" t="str">
        <f t="shared" si="87"/>
        <v>San MartínCesarSeñal Colombia</v>
      </c>
      <c r="N2617" t="s">
        <v>4151</v>
      </c>
    </row>
    <row r="2618" spans="1:14" x14ac:dyDescent="0.25">
      <c r="A2618">
        <v>20770</v>
      </c>
      <c r="B2618" t="s">
        <v>2295</v>
      </c>
      <c r="C2618" t="s">
        <v>726</v>
      </c>
      <c r="E2618">
        <v>39</v>
      </c>
      <c r="F2618" t="s">
        <v>8339</v>
      </c>
      <c r="G2618" t="s">
        <v>619</v>
      </c>
      <c r="H2618" t="str">
        <f>INDEX(referencias!$Q$1:$Q$34,MATCH('Registro de Frecuencias TV'!G2618,referencias!$R$1:$R$34,0),1)</f>
        <v>Telecaribe</v>
      </c>
      <c r="I2618" t="s">
        <v>8435</v>
      </c>
      <c r="J2618" t="s">
        <v>8338</v>
      </c>
      <c r="K2618">
        <v>39</v>
      </c>
      <c r="L2618" t="str">
        <f t="shared" si="86"/>
        <v>San MartínCesarTelecaribe39</v>
      </c>
      <c r="M2618" t="str">
        <f t="shared" si="87"/>
        <v>San MartínCesarTelecaribe</v>
      </c>
      <c r="N2618" t="s">
        <v>4152</v>
      </c>
    </row>
    <row r="2619" spans="1:14" x14ac:dyDescent="0.25">
      <c r="A2619">
        <v>20770</v>
      </c>
      <c r="B2619" t="s">
        <v>2295</v>
      </c>
      <c r="C2619" t="s">
        <v>726</v>
      </c>
      <c r="E2619">
        <v>8</v>
      </c>
      <c r="F2619" t="s">
        <v>8341</v>
      </c>
      <c r="G2619" t="s">
        <v>750</v>
      </c>
      <c r="H2619" t="str">
        <f>INDEX(referencias!$Q$1:$Q$34,MATCH('Registro de Frecuencias TV'!G2619,referencias!$R$1:$R$34,0),1)</f>
        <v>RCN TV S.A.</v>
      </c>
      <c r="I2619" t="s">
        <v>290</v>
      </c>
      <c r="J2619" t="s">
        <v>8338</v>
      </c>
      <c r="K2619">
        <v>8</v>
      </c>
      <c r="L2619" t="str">
        <f t="shared" si="86"/>
        <v>San MartínCesarRCN TV S.A.8</v>
      </c>
      <c r="M2619" t="str">
        <f t="shared" si="87"/>
        <v>San MartínCesarRCN TV S.A.</v>
      </c>
      <c r="N2619" t="s">
        <v>4153</v>
      </c>
    </row>
    <row r="2620" spans="1:14" x14ac:dyDescent="0.25">
      <c r="A2620">
        <v>20770</v>
      </c>
      <c r="B2620" t="s">
        <v>2295</v>
      </c>
      <c r="C2620" t="s">
        <v>726</v>
      </c>
      <c r="E2620">
        <v>2</v>
      </c>
      <c r="F2620" t="s">
        <v>8341</v>
      </c>
      <c r="G2620" t="s">
        <v>723</v>
      </c>
      <c r="H2620" t="str">
        <f>INDEX(referencias!$Q$1:$Q$34,MATCH('Registro de Frecuencias TV'!G2620,referencias!$R$1:$R$34,0),1)</f>
        <v>Caracol TV S.A.</v>
      </c>
      <c r="I2620" t="s">
        <v>290</v>
      </c>
      <c r="J2620" t="s">
        <v>8338</v>
      </c>
      <c r="K2620">
        <v>2</v>
      </c>
      <c r="L2620" t="str">
        <f t="shared" si="86"/>
        <v>San MartínCesarCaracol TV S.A.2</v>
      </c>
      <c r="M2620" t="str">
        <f t="shared" si="87"/>
        <v>San MartínCesarCaracol TV S.A.</v>
      </c>
      <c r="N2620" t="s">
        <v>4154</v>
      </c>
    </row>
    <row r="2621" spans="1:14" x14ac:dyDescent="0.25">
      <c r="A2621">
        <v>20787</v>
      </c>
      <c r="B2621" t="s">
        <v>2487</v>
      </c>
      <c r="C2621" t="s">
        <v>726</v>
      </c>
      <c r="E2621">
        <v>6</v>
      </c>
      <c r="F2621" t="s">
        <v>8337</v>
      </c>
      <c r="G2621" t="s">
        <v>420</v>
      </c>
      <c r="H2621" t="str">
        <f>INDEX(referencias!$Q$1:$Q$34,MATCH('Registro de Frecuencias TV'!G2621,referencias!$R$1:$R$34,0),1)</f>
        <v>Canal Uno</v>
      </c>
      <c r="I2621" t="s">
        <v>290</v>
      </c>
      <c r="J2621" t="s">
        <v>8338</v>
      </c>
      <c r="K2621">
        <v>6</v>
      </c>
      <c r="L2621" t="str">
        <f t="shared" si="86"/>
        <v>TamalamequeCesarCanal Uno6</v>
      </c>
      <c r="M2621" t="str">
        <f t="shared" si="87"/>
        <v>TamalamequeCesarCanal Uno</v>
      </c>
      <c r="N2621" t="s">
        <v>4155</v>
      </c>
    </row>
    <row r="2622" spans="1:14" x14ac:dyDescent="0.25">
      <c r="A2622">
        <v>20787</v>
      </c>
      <c r="B2622" t="s">
        <v>2487</v>
      </c>
      <c r="C2622" t="s">
        <v>726</v>
      </c>
      <c r="E2622">
        <v>4</v>
      </c>
      <c r="F2622" t="s">
        <v>8337</v>
      </c>
      <c r="G2622" t="s">
        <v>703</v>
      </c>
      <c r="H2622" t="str">
        <f>INDEX(referencias!$Q$1:$Q$34,MATCH('Registro de Frecuencias TV'!G2622,referencias!$R$1:$R$34,0),1)</f>
        <v>C.Institucional</v>
      </c>
      <c r="I2622" t="s">
        <v>290</v>
      </c>
      <c r="J2622" t="s">
        <v>8338</v>
      </c>
      <c r="K2622">
        <v>4</v>
      </c>
      <c r="L2622" t="str">
        <f t="shared" si="86"/>
        <v>TamalamequeCesarC.Institucional4</v>
      </c>
      <c r="M2622" t="str">
        <f t="shared" si="87"/>
        <v>TamalamequeCesarC.Institucional</v>
      </c>
      <c r="N2622" t="s">
        <v>4156</v>
      </c>
    </row>
    <row r="2623" spans="1:14" x14ac:dyDescent="0.25">
      <c r="A2623">
        <v>20787</v>
      </c>
      <c r="B2623" t="s">
        <v>2487</v>
      </c>
      <c r="C2623" t="s">
        <v>726</v>
      </c>
      <c r="E2623">
        <v>10</v>
      </c>
      <c r="F2623" t="s">
        <v>8337</v>
      </c>
      <c r="G2623" t="s">
        <v>188</v>
      </c>
      <c r="H2623" t="str">
        <f>INDEX(referencias!$Q$1:$Q$34,MATCH('Registro de Frecuencias TV'!G2623,referencias!$R$1:$R$34,0),1)</f>
        <v>Señal Colombia</v>
      </c>
      <c r="I2623" t="s">
        <v>290</v>
      </c>
      <c r="J2623" t="s">
        <v>8338</v>
      </c>
      <c r="K2623">
        <v>10</v>
      </c>
      <c r="L2623" t="str">
        <f t="shared" si="86"/>
        <v>TamalamequeCesarSeñal Colombia10</v>
      </c>
      <c r="M2623" t="str">
        <f t="shared" si="87"/>
        <v>TamalamequeCesarSeñal Colombia</v>
      </c>
      <c r="N2623" t="s">
        <v>4157</v>
      </c>
    </row>
    <row r="2624" spans="1:14" x14ac:dyDescent="0.25">
      <c r="A2624">
        <v>20787</v>
      </c>
      <c r="B2624" t="s">
        <v>2487</v>
      </c>
      <c r="C2624" t="s">
        <v>726</v>
      </c>
      <c r="E2624">
        <v>39</v>
      </c>
      <c r="F2624" t="s">
        <v>8339</v>
      </c>
      <c r="G2624" t="s">
        <v>619</v>
      </c>
      <c r="H2624" t="str">
        <f>INDEX(referencias!$Q$1:$Q$34,MATCH('Registro de Frecuencias TV'!G2624,referencias!$R$1:$R$34,0),1)</f>
        <v>Telecaribe</v>
      </c>
      <c r="I2624" t="s">
        <v>8435</v>
      </c>
      <c r="J2624" t="s">
        <v>8338</v>
      </c>
      <c r="K2624">
        <v>39</v>
      </c>
      <c r="L2624" t="str">
        <f t="shared" si="86"/>
        <v>TamalamequeCesarTelecaribe39</v>
      </c>
      <c r="M2624" t="str">
        <f t="shared" si="87"/>
        <v>TamalamequeCesarTelecaribe</v>
      </c>
      <c r="N2624" t="s">
        <v>4158</v>
      </c>
    </row>
    <row r="2625" spans="1:14" x14ac:dyDescent="0.25">
      <c r="A2625">
        <v>20787</v>
      </c>
      <c r="B2625" t="s">
        <v>2487</v>
      </c>
      <c r="C2625" t="s">
        <v>726</v>
      </c>
      <c r="E2625">
        <v>8</v>
      </c>
      <c r="F2625" t="s">
        <v>8341</v>
      </c>
      <c r="G2625" t="s">
        <v>750</v>
      </c>
      <c r="H2625" t="str">
        <f>INDEX(referencias!$Q$1:$Q$34,MATCH('Registro de Frecuencias TV'!G2625,referencias!$R$1:$R$34,0),1)</f>
        <v>RCN TV S.A.</v>
      </c>
      <c r="I2625" t="s">
        <v>290</v>
      </c>
      <c r="J2625" t="s">
        <v>8338</v>
      </c>
      <c r="K2625">
        <v>8</v>
      </c>
      <c r="L2625" t="str">
        <f t="shared" si="86"/>
        <v>TamalamequeCesarRCN TV S.A.8</v>
      </c>
      <c r="M2625" t="str">
        <f t="shared" si="87"/>
        <v>TamalamequeCesarRCN TV S.A.</v>
      </c>
      <c r="N2625" t="s">
        <v>4159</v>
      </c>
    </row>
    <row r="2626" spans="1:14" x14ac:dyDescent="0.25">
      <c r="A2626">
        <v>20787</v>
      </c>
      <c r="B2626" t="s">
        <v>2487</v>
      </c>
      <c r="C2626" t="s">
        <v>726</v>
      </c>
      <c r="E2626">
        <v>2</v>
      </c>
      <c r="F2626" t="s">
        <v>8341</v>
      </c>
      <c r="G2626" t="s">
        <v>723</v>
      </c>
      <c r="H2626" t="str">
        <f>INDEX(referencias!$Q$1:$Q$34,MATCH('Registro de Frecuencias TV'!G2626,referencias!$R$1:$R$34,0),1)</f>
        <v>Caracol TV S.A.</v>
      </c>
      <c r="I2626" t="s">
        <v>290</v>
      </c>
      <c r="J2626" t="s">
        <v>8338</v>
      </c>
      <c r="K2626">
        <v>2</v>
      </c>
      <c r="L2626" t="str">
        <f t="shared" si="86"/>
        <v>TamalamequeCesarCaracol TV S.A.2</v>
      </c>
      <c r="M2626" t="str">
        <f t="shared" si="87"/>
        <v>TamalamequeCesarCaracol TV S.A.</v>
      </c>
      <c r="N2626" t="s">
        <v>4160</v>
      </c>
    </row>
    <row r="2627" spans="1:14" x14ac:dyDescent="0.25">
      <c r="A2627">
        <v>23001</v>
      </c>
      <c r="B2627" t="s">
        <v>321</v>
      </c>
      <c r="C2627" t="s">
        <v>748</v>
      </c>
      <c r="E2627">
        <v>8</v>
      </c>
      <c r="F2627" t="s">
        <v>8337</v>
      </c>
      <c r="G2627" t="s">
        <v>420</v>
      </c>
      <c r="H2627" t="str">
        <f>INDEX(referencias!$Q$1:$Q$34,MATCH('Registro de Frecuencias TV'!G2627,referencias!$R$1:$R$34,0),1)</f>
        <v>Canal Uno</v>
      </c>
      <c r="I2627" t="s">
        <v>8471</v>
      </c>
      <c r="J2627" t="s">
        <v>8338</v>
      </c>
      <c r="K2627">
        <v>8</v>
      </c>
      <c r="L2627" t="str">
        <f t="shared" ref="L2627:L2690" si="88">_xlfn.CONCAT(TRIM(B2627),TRIM(C2627),TRIM(H2627),TRIM(K2627))</f>
        <v>MonteríaCordobaCanal Uno8</v>
      </c>
      <c r="M2627" t="str">
        <f t="shared" ref="M2627:M2690" si="89">_xlfn.CONCAT(TRIM(B2627),TRIM(C2627),TRIM(H2627))</f>
        <v>MonteríaCordobaCanal Uno</v>
      </c>
      <c r="N2627" t="s">
        <v>4161</v>
      </c>
    </row>
    <row r="2628" spans="1:14" x14ac:dyDescent="0.25">
      <c r="A2628">
        <v>23001</v>
      </c>
      <c r="B2628" t="s">
        <v>321</v>
      </c>
      <c r="C2628" t="s">
        <v>748</v>
      </c>
      <c r="E2628">
        <v>10</v>
      </c>
      <c r="F2628" t="s">
        <v>8337</v>
      </c>
      <c r="G2628" t="s">
        <v>703</v>
      </c>
      <c r="H2628" t="str">
        <f>INDEX(referencias!$Q$1:$Q$34,MATCH('Registro de Frecuencias TV'!G2628,referencias!$R$1:$R$34,0),1)</f>
        <v>C.Institucional</v>
      </c>
      <c r="I2628" t="s">
        <v>8471</v>
      </c>
      <c r="J2628" t="s">
        <v>8338</v>
      </c>
      <c r="K2628">
        <v>10</v>
      </c>
      <c r="L2628" t="str">
        <f t="shared" si="88"/>
        <v>MonteríaCordobaC.Institucional10</v>
      </c>
      <c r="M2628" t="str">
        <f t="shared" si="89"/>
        <v>MonteríaCordobaC.Institucional</v>
      </c>
      <c r="N2628" t="s">
        <v>4162</v>
      </c>
    </row>
    <row r="2629" spans="1:14" x14ac:dyDescent="0.25">
      <c r="A2629">
        <v>23001</v>
      </c>
      <c r="B2629" t="s">
        <v>321</v>
      </c>
      <c r="C2629" t="s">
        <v>748</v>
      </c>
      <c r="E2629">
        <v>12</v>
      </c>
      <c r="F2629" t="s">
        <v>8337</v>
      </c>
      <c r="G2629" t="s">
        <v>188</v>
      </c>
      <c r="H2629" t="str">
        <f>INDEX(referencias!$Q$1:$Q$34,MATCH('Registro de Frecuencias TV'!G2629,referencias!$R$1:$R$34,0),1)</f>
        <v>Señal Colombia</v>
      </c>
      <c r="I2629" t="s">
        <v>8471</v>
      </c>
      <c r="J2629" t="s">
        <v>8338</v>
      </c>
      <c r="K2629">
        <v>12</v>
      </c>
      <c r="L2629" t="str">
        <f t="shared" si="88"/>
        <v>MonteríaCordobaSeñal Colombia12</v>
      </c>
      <c r="M2629" t="str">
        <f t="shared" si="89"/>
        <v>MonteríaCordobaSeñal Colombia</v>
      </c>
      <c r="N2629" t="s">
        <v>4163</v>
      </c>
    </row>
    <row r="2630" spans="1:14" x14ac:dyDescent="0.25">
      <c r="A2630">
        <v>23001</v>
      </c>
      <c r="B2630" t="s">
        <v>321</v>
      </c>
      <c r="C2630" t="s">
        <v>748</v>
      </c>
      <c r="E2630">
        <v>3</v>
      </c>
      <c r="F2630" t="s">
        <v>8339</v>
      </c>
      <c r="G2630" t="s">
        <v>619</v>
      </c>
      <c r="H2630" t="str">
        <f>INDEX(referencias!$Q$1:$Q$34,MATCH('Registro de Frecuencias TV'!G2630,referencias!$R$1:$R$34,0),1)</f>
        <v>Telecaribe</v>
      </c>
      <c r="I2630" t="s">
        <v>8472</v>
      </c>
      <c r="J2630" t="s">
        <v>8338</v>
      </c>
      <c r="K2630">
        <v>3</v>
      </c>
      <c r="L2630" t="str">
        <f t="shared" si="88"/>
        <v>MonteríaCordobaTelecaribe3</v>
      </c>
      <c r="M2630" t="str">
        <f t="shared" si="89"/>
        <v>MonteríaCordobaTelecaribe</v>
      </c>
      <c r="N2630" t="s">
        <v>4164</v>
      </c>
    </row>
    <row r="2631" spans="1:14" x14ac:dyDescent="0.25">
      <c r="A2631">
        <v>23001</v>
      </c>
      <c r="B2631" t="s">
        <v>321</v>
      </c>
      <c r="C2631" t="s">
        <v>748</v>
      </c>
      <c r="E2631">
        <v>22</v>
      </c>
      <c r="F2631" t="s">
        <v>8341</v>
      </c>
      <c r="G2631" t="s">
        <v>750</v>
      </c>
      <c r="H2631" t="str">
        <f>INDEX(referencias!$Q$1:$Q$34,MATCH('Registro de Frecuencias TV'!G2631,referencias!$R$1:$R$34,0),1)</f>
        <v>RCN TV S.A.</v>
      </c>
      <c r="I2631" t="s">
        <v>536</v>
      </c>
      <c r="J2631" t="s">
        <v>8338</v>
      </c>
      <c r="K2631">
        <v>22</v>
      </c>
      <c r="L2631" t="str">
        <f t="shared" si="88"/>
        <v>MonteríaCordobaRCN TV S.A.22</v>
      </c>
      <c r="M2631" t="str">
        <f t="shared" si="89"/>
        <v>MonteríaCordobaRCN TV S.A.</v>
      </c>
      <c r="N2631" t="s">
        <v>4165</v>
      </c>
    </row>
    <row r="2632" spans="1:14" x14ac:dyDescent="0.25">
      <c r="A2632">
        <v>23001</v>
      </c>
      <c r="B2632" t="s">
        <v>321</v>
      </c>
      <c r="C2632" t="s">
        <v>748</v>
      </c>
      <c r="E2632">
        <v>6</v>
      </c>
      <c r="F2632" t="s">
        <v>8341</v>
      </c>
      <c r="G2632" t="s">
        <v>723</v>
      </c>
      <c r="H2632" t="str">
        <f>INDEX(referencias!$Q$1:$Q$34,MATCH('Registro de Frecuencias TV'!G2632,referencias!$R$1:$R$34,0),1)</f>
        <v>Caracol TV S.A.</v>
      </c>
      <c r="I2632" t="s">
        <v>536</v>
      </c>
      <c r="J2632" t="s">
        <v>8338</v>
      </c>
      <c r="K2632">
        <v>6</v>
      </c>
      <c r="L2632" t="str">
        <f t="shared" si="88"/>
        <v>MonteríaCordobaCaracol TV S.A.6</v>
      </c>
      <c r="M2632" t="str">
        <f t="shared" si="89"/>
        <v>MonteríaCordobaCaracol TV S.A.</v>
      </c>
      <c r="N2632" t="s">
        <v>4166</v>
      </c>
    </row>
    <row r="2633" spans="1:14" x14ac:dyDescent="0.25">
      <c r="A2633">
        <v>23001</v>
      </c>
      <c r="B2633" t="s">
        <v>321</v>
      </c>
      <c r="C2633" t="s">
        <v>748</v>
      </c>
      <c r="E2633">
        <v>44</v>
      </c>
      <c r="F2633" t="s">
        <v>8342</v>
      </c>
      <c r="G2633" t="s">
        <v>688</v>
      </c>
      <c r="H2633" t="str">
        <f>INDEX(referencias!$Q$1:$Q$34,MATCH('Registro de Frecuencias TV'!G2633,referencias!$R$1:$R$34,0),1)</f>
        <v>Asoc. Canal 5</v>
      </c>
      <c r="I2633" t="s">
        <v>688</v>
      </c>
      <c r="J2633" t="s">
        <v>8338</v>
      </c>
      <c r="K2633">
        <v>44</v>
      </c>
      <c r="L2633" t="str">
        <f t="shared" si="88"/>
        <v>MonteríaCordobaAsoc. Canal 544</v>
      </c>
      <c r="M2633" t="str">
        <f t="shared" si="89"/>
        <v>MonteríaCordobaAsoc. Canal 5</v>
      </c>
      <c r="N2633" t="s">
        <v>4167</v>
      </c>
    </row>
    <row r="2634" spans="1:14" x14ac:dyDescent="0.25">
      <c r="A2634">
        <v>23068</v>
      </c>
      <c r="B2634" t="s">
        <v>946</v>
      </c>
      <c r="C2634" t="s">
        <v>748</v>
      </c>
      <c r="F2634" t="s">
        <v>8339</v>
      </c>
      <c r="G2634" t="s">
        <v>619</v>
      </c>
      <c r="H2634" t="str">
        <f>INDEX(referencias!$Q$1:$Q$34,MATCH('Registro de Frecuencias TV'!G2634,referencias!$R$1:$R$34,0),1)</f>
        <v>Telecaribe</v>
      </c>
      <c r="J2634" t="s">
        <v>8338</v>
      </c>
      <c r="K2634">
        <v>44</v>
      </c>
      <c r="L2634" t="str">
        <f t="shared" si="88"/>
        <v>AyapelCordobaTelecaribe44</v>
      </c>
      <c r="M2634" t="str">
        <f t="shared" si="89"/>
        <v>AyapelCordobaTelecaribe</v>
      </c>
      <c r="N2634" t="s">
        <v>4168</v>
      </c>
    </row>
    <row r="2635" spans="1:14" x14ac:dyDescent="0.25">
      <c r="A2635">
        <v>23068</v>
      </c>
      <c r="B2635" t="s">
        <v>946</v>
      </c>
      <c r="C2635" t="s">
        <v>748</v>
      </c>
      <c r="E2635">
        <v>40</v>
      </c>
      <c r="F2635" t="s">
        <v>8341</v>
      </c>
      <c r="G2635" t="s">
        <v>750</v>
      </c>
      <c r="H2635" t="str">
        <f>INDEX(referencias!$Q$1:$Q$34,MATCH('Registro de Frecuencias TV'!G2635,referencias!$R$1:$R$34,0),1)</f>
        <v>RCN TV S.A.</v>
      </c>
      <c r="I2635" t="s">
        <v>513</v>
      </c>
      <c r="J2635" t="s">
        <v>8338</v>
      </c>
      <c r="K2635">
        <v>40</v>
      </c>
      <c r="L2635" t="str">
        <f t="shared" si="88"/>
        <v>AyapelCordobaRCN TV S.A.40</v>
      </c>
      <c r="M2635" t="str">
        <f t="shared" si="89"/>
        <v>AyapelCordobaRCN TV S.A.</v>
      </c>
      <c r="N2635" t="s">
        <v>4169</v>
      </c>
    </row>
    <row r="2636" spans="1:14" x14ac:dyDescent="0.25">
      <c r="A2636">
        <v>23068</v>
      </c>
      <c r="B2636" t="s">
        <v>946</v>
      </c>
      <c r="C2636" t="s">
        <v>748</v>
      </c>
      <c r="E2636">
        <v>36</v>
      </c>
      <c r="F2636" t="s">
        <v>8341</v>
      </c>
      <c r="G2636" t="s">
        <v>723</v>
      </c>
      <c r="H2636" t="str">
        <f>INDEX(referencias!$Q$1:$Q$34,MATCH('Registro de Frecuencias TV'!G2636,referencias!$R$1:$R$34,0),1)</f>
        <v>Caracol TV S.A.</v>
      </c>
      <c r="I2636" t="s">
        <v>513</v>
      </c>
      <c r="J2636" t="s">
        <v>8338</v>
      </c>
      <c r="K2636">
        <v>36</v>
      </c>
      <c r="L2636" t="str">
        <f t="shared" si="88"/>
        <v>AyapelCordobaCaracol TV S.A.36</v>
      </c>
      <c r="M2636" t="str">
        <f t="shared" si="89"/>
        <v>AyapelCordobaCaracol TV S.A.</v>
      </c>
      <c r="N2636" t="s">
        <v>4170</v>
      </c>
    </row>
    <row r="2637" spans="1:14" x14ac:dyDescent="0.25">
      <c r="A2637">
        <v>23079</v>
      </c>
      <c r="B2637" t="s">
        <v>215</v>
      </c>
      <c r="C2637" t="s">
        <v>748</v>
      </c>
      <c r="F2637" t="s">
        <v>8337</v>
      </c>
      <c r="G2637" t="s">
        <v>420</v>
      </c>
      <c r="H2637" t="str">
        <f>INDEX(referencias!$Q$1:$Q$34,MATCH('Registro de Frecuencias TV'!G2637,referencias!$R$1:$R$34,0),1)</f>
        <v>Canal Uno</v>
      </c>
      <c r="J2637" t="s">
        <v>8338</v>
      </c>
      <c r="K2637">
        <v>26</v>
      </c>
      <c r="L2637" t="str">
        <f t="shared" si="88"/>
        <v>BuenavistaCordobaCanal Uno26</v>
      </c>
      <c r="M2637" t="str">
        <f t="shared" si="89"/>
        <v>BuenavistaCordobaCanal Uno</v>
      </c>
      <c r="N2637" t="s">
        <v>4171</v>
      </c>
    </row>
    <row r="2638" spans="1:14" x14ac:dyDescent="0.25">
      <c r="A2638">
        <v>23079</v>
      </c>
      <c r="B2638" t="s">
        <v>215</v>
      </c>
      <c r="C2638" t="s">
        <v>748</v>
      </c>
      <c r="F2638" t="s">
        <v>8337</v>
      </c>
      <c r="G2638" t="s">
        <v>703</v>
      </c>
      <c r="H2638" t="str">
        <f>INDEX(referencias!$Q$1:$Q$34,MATCH('Registro de Frecuencias TV'!G2638,referencias!$R$1:$R$34,0),1)</f>
        <v>C.Institucional</v>
      </c>
      <c r="J2638" t="s">
        <v>8338</v>
      </c>
      <c r="K2638">
        <v>28</v>
      </c>
      <c r="L2638" t="str">
        <f t="shared" si="88"/>
        <v>BuenavistaCordobaC.Institucional28</v>
      </c>
      <c r="M2638" t="str">
        <f t="shared" si="89"/>
        <v>BuenavistaCordobaC.Institucional</v>
      </c>
      <c r="N2638" t="s">
        <v>4172</v>
      </c>
    </row>
    <row r="2639" spans="1:14" x14ac:dyDescent="0.25">
      <c r="A2639">
        <v>23079</v>
      </c>
      <c r="B2639" t="s">
        <v>215</v>
      </c>
      <c r="C2639" t="s">
        <v>748</v>
      </c>
      <c r="F2639" t="s">
        <v>8337</v>
      </c>
      <c r="G2639" t="s">
        <v>188</v>
      </c>
      <c r="H2639" t="str">
        <f>INDEX(referencias!$Q$1:$Q$34,MATCH('Registro de Frecuencias TV'!G2639,referencias!$R$1:$R$34,0),1)</f>
        <v>Señal Colombia</v>
      </c>
      <c r="J2639" t="s">
        <v>8338</v>
      </c>
      <c r="K2639">
        <v>32</v>
      </c>
      <c r="L2639" t="str">
        <f t="shared" si="88"/>
        <v>BuenavistaCordobaSeñal Colombia32</v>
      </c>
      <c r="M2639" t="str">
        <f t="shared" si="89"/>
        <v>BuenavistaCordobaSeñal Colombia</v>
      </c>
      <c r="N2639" t="s">
        <v>4173</v>
      </c>
    </row>
    <row r="2640" spans="1:14" x14ac:dyDescent="0.25">
      <c r="A2640">
        <v>23079</v>
      </c>
      <c r="B2640" t="s">
        <v>215</v>
      </c>
      <c r="C2640" t="s">
        <v>748</v>
      </c>
      <c r="F2640" t="s">
        <v>8339</v>
      </c>
      <c r="G2640" t="s">
        <v>619</v>
      </c>
      <c r="H2640" t="str">
        <f>INDEX(referencias!$Q$1:$Q$34,MATCH('Registro de Frecuencias TV'!G2640,referencias!$R$1:$R$34,0),1)</f>
        <v>Telecaribe</v>
      </c>
      <c r="J2640" t="s">
        <v>8338</v>
      </c>
      <c r="K2640">
        <v>34</v>
      </c>
      <c r="L2640" t="str">
        <f t="shared" si="88"/>
        <v>BuenavistaCordobaTelecaribe34</v>
      </c>
      <c r="M2640" t="str">
        <f t="shared" si="89"/>
        <v>BuenavistaCordobaTelecaribe</v>
      </c>
      <c r="N2640" t="s">
        <v>4174</v>
      </c>
    </row>
    <row r="2641" spans="1:14" x14ac:dyDescent="0.25">
      <c r="A2641">
        <v>23079</v>
      </c>
      <c r="B2641" t="s">
        <v>215</v>
      </c>
      <c r="C2641" t="s">
        <v>748</v>
      </c>
      <c r="E2641">
        <v>40</v>
      </c>
      <c r="F2641" t="s">
        <v>8341</v>
      </c>
      <c r="G2641" t="s">
        <v>750</v>
      </c>
      <c r="H2641" t="str">
        <f>INDEX(referencias!$Q$1:$Q$34,MATCH('Registro de Frecuencias TV'!G2641,referencias!$R$1:$R$34,0),1)</f>
        <v>RCN TV S.A.</v>
      </c>
      <c r="I2641" t="s">
        <v>513</v>
      </c>
      <c r="J2641" t="s">
        <v>8338</v>
      </c>
      <c r="K2641">
        <v>40</v>
      </c>
      <c r="L2641" t="str">
        <f t="shared" si="88"/>
        <v>BuenavistaCordobaRCN TV S.A.40</v>
      </c>
      <c r="M2641" t="str">
        <f t="shared" si="89"/>
        <v>BuenavistaCordobaRCN TV S.A.</v>
      </c>
      <c r="N2641" t="s">
        <v>4175</v>
      </c>
    </row>
    <row r="2642" spans="1:14" x14ac:dyDescent="0.25">
      <c r="A2642">
        <v>23079</v>
      </c>
      <c r="B2642" t="s">
        <v>215</v>
      </c>
      <c r="C2642" t="s">
        <v>748</v>
      </c>
      <c r="E2642">
        <v>36</v>
      </c>
      <c r="F2642" t="s">
        <v>8341</v>
      </c>
      <c r="G2642" t="s">
        <v>723</v>
      </c>
      <c r="H2642" t="str">
        <f>INDEX(referencias!$Q$1:$Q$34,MATCH('Registro de Frecuencias TV'!G2642,referencias!$R$1:$R$34,0),1)</f>
        <v>Caracol TV S.A.</v>
      </c>
      <c r="I2642" t="s">
        <v>513</v>
      </c>
      <c r="J2642" t="s">
        <v>8338</v>
      </c>
      <c r="K2642">
        <v>36</v>
      </c>
      <c r="L2642" t="str">
        <f t="shared" si="88"/>
        <v>BuenavistaCordobaCaracol TV S.A.36</v>
      </c>
      <c r="M2642" t="str">
        <f t="shared" si="89"/>
        <v>BuenavistaCordobaCaracol TV S.A.</v>
      </c>
      <c r="N2642" t="s">
        <v>4176</v>
      </c>
    </row>
    <row r="2643" spans="1:14" x14ac:dyDescent="0.25">
      <c r="A2643">
        <v>23090</v>
      </c>
      <c r="B2643" t="s">
        <v>1085</v>
      </c>
      <c r="C2643" t="s">
        <v>748</v>
      </c>
      <c r="E2643">
        <v>8</v>
      </c>
      <c r="F2643" t="s">
        <v>8337</v>
      </c>
      <c r="G2643" t="s">
        <v>420</v>
      </c>
      <c r="H2643" t="str">
        <f>INDEX(referencias!$Q$1:$Q$34,MATCH('Registro de Frecuencias TV'!G2643,referencias!$R$1:$R$34,0),1)</f>
        <v>Canal Uno</v>
      </c>
      <c r="I2643" t="s">
        <v>8471</v>
      </c>
      <c r="J2643" t="s">
        <v>8338</v>
      </c>
      <c r="K2643">
        <v>8</v>
      </c>
      <c r="L2643" t="str">
        <f t="shared" si="88"/>
        <v>CanaleteCordobaCanal Uno8</v>
      </c>
      <c r="M2643" t="str">
        <f t="shared" si="89"/>
        <v>CanaleteCordobaCanal Uno</v>
      </c>
      <c r="N2643" t="s">
        <v>4177</v>
      </c>
    </row>
    <row r="2644" spans="1:14" x14ac:dyDescent="0.25">
      <c r="A2644">
        <v>23090</v>
      </c>
      <c r="B2644" t="s">
        <v>1085</v>
      </c>
      <c r="C2644" t="s">
        <v>748</v>
      </c>
      <c r="E2644">
        <v>10</v>
      </c>
      <c r="F2644" t="s">
        <v>8337</v>
      </c>
      <c r="G2644" t="s">
        <v>703</v>
      </c>
      <c r="H2644" t="str">
        <f>INDEX(referencias!$Q$1:$Q$34,MATCH('Registro de Frecuencias TV'!G2644,referencias!$R$1:$R$34,0),1)</f>
        <v>C.Institucional</v>
      </c>
      <c r="I2644" t="s">
        <v>8471</v>
      </c>
      <c r="J2644" t="s">
        <v>8338</v>
      </c>
      <c r="K2644">
        <v>10</v>
      </c>
      <c r="L2644" t="str">
        <f t="shared" si="88"/>
        <v>CanaleteCordobaC.Institucional10</v>
      </c>
      <c r="M2644" t="str">
        <f t="shared" si="89"/>
        <v>CanaleteCordobaC.Institucional</v>
      </c>
      <c r="N2644" t="s">
        <v>4178</v>
      </c>
    </row>
    <row r="2645" spans="1:14" x14ac:dyDescent="0.25">
      <c r="A2645">
        <v>23090</v>
      </c>
      <c r="B2645" t="s">
        <v>1085</v>
      </c>
      <c r="C2645" t="s">
        <v>748</v>
      </c>
      <c r="E2645">
        <v>12</v>
      </c>
      <c r="F2645" t="s">
        <v>8337</v>
      </c>
      <c r="G2645" t="s">
        <v>188</v>
      </c>
      <c r="H2645" t="str">
        <f>INDEX(referencias!$Q$1:$Q$34,MATCH('Registro de Frecuencias TV'!G2645,referencias!$R$1:$R$34,0),1)</f>
        <v>Señal Colombia</v>
      </c>
      <c r="I2645" t="s">
        <v>8471</v>
      </c>
      <c r="J2645" t="s">
        <v>8338</v>
      </c>
      <c r="K2645">
        <v>12</v>
      </c>
      <c r="L2645" t="str">
        <f t="shared" si="88"/>
        <v>CanaleteCordobaSeñal Colombia12</v>
      </c>
      <c r="M2645" t="str">
        <f t="shared" si="89"/>
        <v>CanaleteCordobaSeñal Colombia</v>
      </c>
      <c r="N2645" t="s">
        <v>4179</v>
      </c>
    </row>
    <row r="2646" spans="1:14" x14ac:dyDescent="0.25">
      <c r="A2646">
        <v>23090</v>
      </c>
      <c r="B2646" t="s">
        <v>1085</v>
      </c>
      <c r="C2646" t="s">
        <v>748</v>
      </c>
      <c r="E2646">
        <v>3</v>
      </c>
      <c r="F2646" t="s">
        <v>8339</v>
      </c>
      <c r="G2646" t="s">
        <v>619</v>
      </c>
      <c r="H2646" t="str">
        <f>INDEX(referencias!$Q$1:$Q$34,MATCH('Registro de Frecuencias TV'!G2646,referencias!$R$1:$R$34,0),1)</f>
        <v>Telecaribe</v>
      </c>
      <c r="I2646" t="s">
        <v>8472</v>
      </c>
      <c r="J2646" t="s">
        <v>8338</v>
      </c>
      <c r="K2646">
        <v>3</v>
      </c>
      <c r="L2646" t="str">
        <f t="shared" si="88"/>
        <v>CanaleteCordobaTelecaribe3</v>
      </c>
      <c r="M2646" t="str">
        <f t="shared" si="89"/>
        <v>CanaleteCordobaTelecaribe</v>
      </c>
      <c r="N2646" t="s">
        <v>4180</v>
      </c>
    </row>
    <row r="2647" spans="1:14" x14ac:dyDescent="0.25">
      <c r="A2647">
        <v>23090</v>
      </c>
      <c r="B2647" t="s">
        <v>1085</v>
      </c>
      <c r="C2647" t="s">
        <v>748</v>
      </c>
      <c r="E2647">
        <v>22</v>
      </c>
      <c r="F2647" t="s">
        <v>8341</v>
      </c>
      <c r="G2647" t="s">
        <v>750</v>
      </c>
      <c r="H2647" t="str">
        <f>INDEX(referencias!$Q$1:$Q$34,MATCH('Registro de Frecuencias TV'!G2647,referencias!$R$1:$R$34,0),1)</f>
        <v>RCN TV S.A.</v>
      </c>
      <c r="I2647" t="s">
        <v>536</v>
      </c>
      <c r="J2647" t="s">
        <v>8338</v>
      </c>
      <c r="K2647">
        <v>22</v>
      </c>
      <c r="L2647" t="str">
        <f t="shared" si="88"/>
        <v>CanaleteCordobaRCN TV S.A.22</v>
      </c>
      <c r="M2647" t="str">
        <f t="shared" si="89"/>
        <v>CanaleteCordobaRCN TV S.A.</v>
      </c>
      <c r="N2647" t="s">
        <v>4181</v>
      </c>
    </row>
    <row r="2648" spans="1:14" x14ac:dyDescent="0.25">
      <c r="A2648">
        <v>23090</v>
      </c>
      <c r="B2648" t="s">
        <v>1085</v>
      </c>
      <c r="C2648" t="s">
        <v>748</v>
      </c>
      <c r="E2648">
        <v>6</v>
      </c>
      <c r="F2648" t="s">
        <v>8341</v>
      </c>
      <c r="G2648" t="s">
        <v>723</v>
      </c>
      <c r="H2648" t="str">
        <f>INDEX(referencias!$Q$1:$Q$34,MATCH('Registro de Frecuencias TV'!G2648,referencias!$R$1:$R$34,0),1)</f>
        <v>Caracol TV S.A.</v>
      </c>
      <c r="I2648" t="s">
        <v>536</v>
      </c>
      <c r="J2648" t="s">
        <v>8338</v>
      </c>
      <c r="K2648">
        <v>6</v>
      </c>
      <c r="L2648" t="str">
        <f t="shared" si="88"/>
        <v>CanaleteCordobaCaracol TV S.A.6</v>
      </c>
      <c r="M2648" t="str">
        <f t="shared" si="89"/>
        <v>CanaleteCordobaCaracol TV S.A.</v>
      </c>
      <c r="N2648" t="s">
        <v>4182</v>
      </c>
    </row>
    <row r="2649" spans="1:14" x14ac:dyDescent="0.25">
      <c r="A2649">
        <v>23162</v>
      </c>
      <c r="B2649" t="s">
        <v>1126</v>
      </c>
      <c r="C2649" t="s">
        <v>748</v>
      </c>
      <c r="E2649">
        <v>8</v>
      </c>
      <c r="F2649" t="s">
        <v>8337</v>
      </c>
      <c r="G2649" t="s">
        <v>420</v>
      </c>
      <c r="H2649" t="str">
        <f>INDEX(referencias!$Q$1:$Q$34,MATCH('Registro de Frecuencias TV'!G2649,referencias!$R$1:$R$34,0),1)</f>
        <v>Canal Uno</v>
      </c>
      <c r="I2649" t="s">
        <v>8471</v>
      </c>
      <c r="J2649" t="s">
        <v>8338</v>
      </c>
      <c r="K2649">
        <v>8</v>
      </c>
      <c r="L2649" t="str">
        <f t="shared" si="88"/>
        <v>CeretéCordobaCanal Uno8</v>
      </c>
      <c r="M2649" t="str">
        <f t="shared" si="89"/>
        <v>CeretéCordobaCanal Uno</v>
      </c>
      <c r="N2649" t="s">
        <v>4183</v>
      </c>
    </row>
    <row r="2650" spans="1:14" x14ac:dyDescent="0.25">
      <c r="A2650">
        <v>23162</v>
      </c>
      <c r="B2650" t="s">
        <v>1126</v>
      </c>
      <c r="C2650" t="s">
        <v>748</v>
      </c>
      <c r="E2650">
        <v>10</v>
      </c>
      <c r="F2650" t="s">
        <v>8337</v>
      </c>
      <c r="G2650" t="s">
        <v>703</v>
      </c>
      <c r="H2650" t="str">
        <f>INDEX(referencias!$Q$1:$Q$34,MATCH('Registro de Frecuencias TV'!G2650,referencias!$R$1:$R$34,0),1)</f>
        <v>C.Institucional</v>
      </c>
      <c r="I2650" t="s">
        <v>8471</v>
      </c>
      <c r="J2650" t="s">
        <v>8338</v>
      </c>
      <c r="K2650">
        <v>10</v>
      </c>
      <c r="L2650" t="str">
        <f t="shared" si="88"/>
        <v>CeretéCordobaC.Institucional10</v>
      </c>
      <c r="M2650" t="str">
        <f t="shared" si="89"/>
        <v>CeretéCordobaC.Institucional</v>
      </c>
      <c r="N2650" t="s">
        <v>4184</v>
      </c>
    </row>
    <row r="2651" spans="1:14" x14ac:dyDescent="0.25">
      <c r="A2651">
        <v>23162</v>
      </c>
      <c r="B2651" t="s">
        <v>1126</v>
      </c>
      <c r="C2651" t="s">
        <v>748</v>
      </c>
      <c r="E2651">
        <v>12</v>
      </c>
      <c r="F2651" t="s">
        <v>8337</v>
      </c>
      <c r="G2651" t="s">
        <v>188</v>
      </c>
      <c r="H2651" t="str">
        <f>INDEX(referencias!$Q$1:$Q$34,MATCH('Registro de Frecuencias TV'!G2651,referencias!$R$1:$R$34,0),1)</f>
        <v>Señal Colombia</v>
      </c>
      <c r="I2651" t="s">
        <v>8471</v>
      </c>
      <c r="J2651" t="s">
        <v>8338</v>
      </c>
      <c r="K2651">
        <v>12</v>
      </c>
      <c r="L2651" t="str">
        <f t="shared" si="88"/>
        <v>CeretéCordobaSeñal Colombia12</v>
      </c>
      <c r="M2651" t="str">
        <f t="shared" si="89"/>
        <v>CeretéCordobaSeñal Colombia</v>
      </c>
      <c r="N2651" t="s">
        <v>4185</v>
      </c>
    </row>
    <row r="2652" spans="1:14" x14ac:dyDescent="0.25">
      <c r="A2652">
        <v>23162</v>
      </c>
      <c r="B2652" t="s">
        <v>1126</v>
      </c>
      <c r="C2652" t="s">
        <v>748</v>
      </c>
      <c r="E2652">
        <v>3</v>
      </c>
      <c r="F2652" t="s">
        <v>8339</v>
      </c>
      <c r="G2652" t="s">
        <v>619</v>
      </c>
      <c r="H2652" t="str">
        <f>INDEX(referencias!$Q$1:$Q$34,MATCH('Registro de Frecuencias TV'!G2652,referencias!$R$1:$R$34,0),1)</f>
        <v>Telecaribe</v>
      </c>
      <c r="I2652" t="s">
        <v>8472</v>
      </c>
      <c r="J2652" t="s">
        <v>8338</v>
      </c>
      <c r="K2652">
        <v>3</v>
      </c>
      <c r="L2652" t="str">
        <f t="shared" si="88"/>
        <v>CeretéCordobaTelecaribe3</v>
      </c>
      <c r="M2652" t="str">
        <f t="shared" si="89"/>
        <v>CeretéCordobaTelecaribe</v>
      </c>
      <c r="N2652" t="s">
        <v>4186</v>
      </c>
    </row>
    <row r="2653" spans="1:14" x14ac:dyDescent="0.25">
      <c r="A2653">
        <v>23162</v>
      </c>
      <c r="B2653" t="s">
        <v>1126</v>
      </c>
      <c r="C2653" t="s">
        <v>748</v>
      </c>
      <c r="E2653">
        <v>22</v>
      </c>
      <c r="F2653" t="s">
        <v>8341</v>
      </c>
      <c r="G2653" t="s">
        <v>750</v>
      </c>
      <c r="H2653" t="str">
        <f>INDEX(referencias!$Q$1:$Q$34,MATCH('Registro de Frecuencias TV'!G2653,referencias!$R$1:$R$34,0),1)</f>
        <v>RCN TV S.A.</v>
      </c>
      <c r="I2653" t="s">
        <v>536</v>
      </c>
      <c r="J2653" t="s">
        <v>8338</v>
      </c>
      <c r="K2653">
        <v>22</v>
      </c>
      <c r="L2653" t="str">
        <f t="shared" si="88"/>
        <v>CeretéCordobaRCN TV S.A.22</v>
      </c>
      <c r="M2653" t="str">
        <f t="shared" si="89"/>
        <v>CeretéCordobaRCN TV S.A.</v>
      </c>
      <c r="N2653" t="s">
        <v>4187</v>
      </c>
    </row>
    <row r="2654" spans="1:14" x14ac:dyDescent="0.25">
      <c r="A2654">
        <v>23162</v>
      </c>
      <c r="B2654" t="s">
        <v>1126</v>
      </c>
      <c r="C2654" t="s">
        <v>748</v>
      </c>
      <c r="E2654">
        <v>6</v>
      </c>
      <c r="F2654" t="s">
        <v>8341</v>
      </c>
      <c r="G2654" t="s">
        <v>723</v>
      </c>
      <c r="H2654" t="str">
        <f>INDEX(referencias!$Q$1:$Q$34,MATCH('Registro de Frecuencias TV'!G2654,referencias!$R$1:$R$34,0),1)</f>
        <v>Caracol TV S.A.</v>
      </c>
      <c r="I2654" t="s">
        <v>536</v>
      </c>
      <c r="J2654" t="s">
        <v>8338</v>
      </c>
      <c r="K2654">
        <v>6</v>
      </c>
      <c r="L2654" t="str">
        <f t="shared" si="88"/>
        <v>CeretéCordobaCaracol TV S.A.6</v>
      </c>
      <c r="M2654" t="str">
        <f t="shared" si="89"/>
        <v>CeretéCordobaCaracol TV S.A.</v>
      </c>
      <c r="N2654" t="s">
        <v>4188</v>
      </c>
    </row>
    <row r="2655" spans="1:14" x14ac:dyDescent="0.25">
      <c r="A2655">
        <v>23168</v>
      </c>
      <c r="B2655" t="s">
        <v>1152</v>
      </c>
      <c r="C2655" t="s">
        <v>748</v>
      </c>
      <c r="E2655">
        <v>8</v>
      </c>
      <c r="F2655" t="s">
        <v>8337</v>
      </c>
      <c r="G2655" t="s">
        <v>420</v>
      </c>
      <c r="H2655" t="str">
        <f>INDEX(referencias!$Q$1:$Q$34,MATCH('Registro de Frecuencias TV'!G2655,referencias!$R$1:$R$34,0),1)</f>
        <v>Canal Uno</v>
      </c>
      <c r="I2655" t="s">
        <v>8471</v>
      </c>
      <c r="J2655" t="s">
        <v>8338</v>
      </c>
      <c r="K2655">
        <v>8</v>
      </c>
      <c r="L2655" t="str">
        <f t="shared" si="88"/>
        <v>ChimáCordobaCanal Uno8</v>
      </c>
      <c r="M2655" t="str">
        <f t="shared" si="89"/>
        <v>ChimáCordobaCanal Uno</v>
      </c>
      <c r="N2655" t="s">
        <v>4189</v>
      </c>
    </row>
    <row r="2656" spans="1:14" x14ac:dyDescent="0.25">
      <c r="A2656">
        <v>23168</v>
      </c>
      <c r="B2656" t="s">
        <v>1152</v>
      </c>
      <c r="C2656" t="s">
        <v>748</v>
      </c>
      <c r="E2656">
        <v>10</v>
      </c>
      <c r="F2656" t="s">
        <v>8337</v>
      </c>
      <c r="G2656" t="s">
        <v>703</v>
      </c>
      <c r="H2656" t="str">
        <f>INDEX(referencias!$Q$1:$Q$34,MATCH('Registro de Frecuencias TV'!G2656,referencias!$R$1:$R$34,0),1)</f>
        <v>C.Institucional</v>
      </c>
      <c r="I2656" t="s">
        <v>8471</v>
      </c>
      <c r="J2656" t="s">
        <v>8338</v>
      </c>
      <c r="K2656">
        <v>10</v>
      </c>
      <c r="L2656" t="str">
        <f t="shared" si="88"/>
        <v>ChimáCordobaC.Institucional10</v>
      </c>
      <c r="M2656" t="str">
        <f t="shared" si="89"/>
        <v>ChimáCordobaC.Institucional</v>
      </c>
      <c r="N2656" t="s">
        <v>4190</v>
      </c>
    </row>
    <row r="2657" spans="1:14" x14ac:dyDescent="0.25">
      <c r="A2657">
        <v>23168</v>
      </c>
      <c r="B2657" t="s">
        <v>1152</v>
      </c>
      <c r="C2657" t="s">
        <v>748</v>
      </c>
      <c r="E2657">
        <v>12</v>
      </c>
      <c r="F2657" t="s">
        <v>8337</v>
      </c>
      <c r="G2657" t="s">
        <v>188</v>
      </c>
      <c r="H2657" t="str">
        <f>INDEX(referencias!$Q$1:$Q$34,MATCH('Registro de Frecuencias TV'!G2657,referencias!$R$1:$R$34,0),1)</f>
        <v>Señal Colombia</v>
      </c>
      <c r="I2657" t="s">
        <v>8471</v>
      </c>
      <c r="J2657" t="s">
        <v>8338</v>
      </c>
      <c r="K2657">
        <v>12</v>
      </c>
      <c r="L2657" t="str">
        <f t="shared" si="88"/>
        <v>ChimáCordobaSeñal Colombia12</v>
      </c>
      <c r="M2657" t="str">
        <f t="shared" si="89"/>
        <v>ChimáCordobaSeñal Colombia</v>
      </c>
      <c r="N2657" t="s">
        <v>4191</v>
      </c>
    </row>
    <row r="2658" spans="1:14" x14ac:dyDescent="0.25">
      <c r="A2658">
        <v>23168</v>
      </c>
      <c r="B2658" t="s">
        <v>1152</v>
      </c>
      <c r="C2658" t="s">
        <v>748</v>
      </c>
      <c r="E2658">
        <v>3</v>
      </c>
      <c r="F2658" t="s">
        <v>8339</v>
      </c>
      <c r="G2658" t="s">
        <v>619</v>
      </c>
      <c r="H2658" t="str">
        <f>INDEX(referencias!$Q$1:$Q$34,MATCH('Registro de Frecuencias TV'!G2658,referencias!$R$1:$R$34,0),1)</f>
        <v>Telecaribe</v>
      </c>
      <c r="I2658" t="s">
        <v>8472</v>
      </c>
      <c r="J2658" t="s">
        <v>8338</v>
      </c>
      <c r="K2658">
        <v>3</v>
      </c>
      <c r="L2658" t="str">
        <f t="shared" si="88"/>
        <v>ChimáCordobaTelecaribe3</v>
      </c>
      <c r="M2658" t="str">
        <f t="shared" si="89"/>
        <v>ChimáCordobaTelecaribe</v>
      </c>
      <c r="N2658" t="s">
        <v>4192</v>
      </c>
    </row>
    <row r="2659" spans="1:14" x14ac:dyDescent="0.25">
      <c r="A2659">
        <v>23168</v>
      </c>
      <c r="B2659" t="s">
        <v>1152</v>
      </c>
      <c r="C2659" t="s">
        <v>748</v>
      </c>
      <c r="E2659">
        <v>22</v>
      </c>
      <c r="F2659" t="s">
        <v>8341</v>
      </c>
      <c r="G2659" t="s">
        <v>750</v>
      </c>
      <c r="H2659" t="str">
        <f>INDEX(referencias!$Q$1:$Q$34,MATCH('Registro de Frecuencias TV'!G2659,referencias!$R$1:$R$34,0),1)</f>
        <v>RCN TV S.A.</v>
      </c>
      <c r="I2659" t="s">
        <v>536</v>
      </c>
      <c r="J2659" t="s">
        <v>8338</v>
      </c>
      <c r="K2659">
        <v>22</v>
      </c>
      <c r="L2659" t="str">
        <f t="shared" si="88"/>
        <v>ChimáCordobaRCN TV S.A.22</v>
      </c>
      <c r="M2659" t="str">
        <f t="shared" si="89"/>
        <v>ChimáCordobaRCN TV S.A.</v>
      </c>
      <c r="N2659" t="s">
        <v>4193</v>
      </c>
    </row>
    <row r="2660" spans="1:14" x14ac:dyDescent="0.25">
      <c r="A2660">
        <v>23168</v>
      </c>
      <c r="B2660" t="s">
        <v>1152</v>
      </c>
      <c r="C2660" t="s">
        <v>748</v>
      </c>
      <c r="E2660">
        <v>6</v>
      </c>
      <c r="F2660" t="s">
        <v>8341</v>
      </c>
      <c r="G2660" t="s">
        <v>723</v>
      </c>
      <c r="H2660" t="str">
        <f>INDEX(referencias!$Q$1:$Q$34,MATCH('Registro de Frecuencias TV'!G2660,referencias!$R$1:$R$34,0),1)</f>
        <v>Caracol TV S.A.</v>
      </c>
      <c r="I2660" t="s">
        <v>536</v>
      </c>
      <c r="J2660" t="s">
        <v>8338</v>
      </c>
      <c r="K2660">
        <v>6</v>
      </c>
      <c r="L2660" t="str">
        <f t="shared" si="88"/>
        <v>ChimáCordobaCaracol TV S.A.6</v>
      </c>
      <c r="M2660" t="str">
        <f t="shared" si="89"/>
        <v>ChimáCordobaCaracol TV S.A.</v>
      </c>
      <c r="N2660" t="s">
        <v>4194</v>
      </c>
    </row>
    <row r="2661" spans="1:14" x14ac:dyDescent="0.25">
      <c r="A2661">
        <v>23182</v>
      </c>
      <c r="B2661" t="s">
        <v>1160</v>
      </c>
      <c r="C2661" t="s">
        <v>748</v>
      </c>
      <c r="E2661">
        <v>8</v>
      </c>
      <c r="F2661" t="s">
        <v>8337</v>
      </c>
      <c r="G2661" t="s">
        <v>420</v>
      </c>
      <c r="H2661" t="str">
        <f>INDEX(referencias!$Q$1:$Q$34,MATCH('Registro de Frecuencias TV'!G2661,referencias!$R$1:$R$34,0),1)</f>
        <v>Canal Uno</v>
      </c>
      <c r="I2661" t="s">
        <v>8471</v>
      </c>
      <c r="J2661" t="s">
        <v>8338</v>
      </c>
      <c r="K2661">
        <v>8</v>
      </c>
      <c r="L2661" t="str">
        <f t="shared" si="88"/>
        <v>ChinúCordobaCanal Uno8</v>
      </c>
      <c r="M2661" t="str">
        <f t="shared" si="89"/>
        <v>ChinúCordobaCanal Uno</v>
      </c>
      <c r="N2661" t="s">
        <v>4195</v>
      </c>
    </row>
    <row r="2662" spans="1:14" x14ac:dyDescent="0.25">
      <c r="A2662">
        <v>23182</v>
      </c>
      <c r="B2662" t="s">
        <v>1160</v>
      </c>
      <c r="C2662" t="s">
        <v>748</v>
      </c>
      <c r="E2662">
        <v>10</v>
      </c>
      <c r="F2662" t="s">
        <v>8337</v>
      </c>
      <c r="G2662" t="s">
        <v>703</v>
      </c>
      <c r="H2662" t="str">
        <f>INDEX(referencias!$Q$1:$Q$34,MATCH('Registro de Frecuencias TV'!G2662,referencias!$R$1:$R$34,0),1)</f>
        <v>C.Institucional</v>
      </c>
      <c r="I2662" t="s">
        <v>8471</v>
      </c>
      <c r="J2662" t="s">
        <v>8338</v>
      </c>
      <c r="K2662">
        <v>10</v>
      </c>
      <c r="L2662" t="str">
        <f t="shared" si="88"/>
        <v>ChinúCordobaC.Institucional10</v>
      </c>
      <c r="M2662" t="str">
        <f t="shared" si="89"/>
        <v>ChinúCordobaC.Institucional</v>
      </c>
      <c r="N2662" t="s">
        <v>4196</v>
      </c>
    </row>
    <row r="2663" spans="1:14" x14ac:dyDescent="0.25">
      <c r="A2663">
        <v>23182</v>
      </c>
      <c r="B2663" t="s">
        <v>1160</v>
      </c>
      <c r="C2663" t="s">
        <v>748</v>
      </c>
      <c r="E2663">
        <v>12</v>
      </c>
      <c r="F2663" t="s">
        <v>8337</v>
      </c>
      <c r="G2663" t="s">
        <v>188</v>
      </c>
      <c r="H2663" t="str">
        <f>INDEX(referencias!$Q$1:$Q$34,MATCH('Registro de Frecuencias TV'!G2663,referencias!$R$1:$R$34,0),1)</f>
        <v>Señal Colombia</v>
      </c>
      <c r="I2663" t="s">
        <v>8471</v>
      </c>
      <c r="J2663" t="s">
        <v>8338</v>
      </c>
      <c r="K2663">
        <v>12</v>
      </c>
      <c r="L2663" t="str">
        <f t="shared" si="88"/>
        <v>ChinúCordobaSeñal Colombia12</v>
      </c>
      <c r="M2663" t="str">
        <f t="shared" si="89"/>
        <v>ChinúCordobaSeñal Colombia</v>
      </c>
      <c r="N2663" t="s">
        <v>4197</v>
      </c>
    </row>
    <row r="2664" spans="1:14" x14ac:dyDescent="0.25">
      <c r="A2664">
        <v>23182</v>
      </c>
      <c r="B2664" t="s">
        <v>1160</v>
      </c>
      <c r="C2664" t="s">
        <v>748</v>
      </c>
      <c r="E2664">
        <v>3</v>
      </c>
      <c r="F2664" t="s">
        <v>8339</v>
      </c>
      <c r="G2664" t="s">
        <v>619</v>
      </c>
      <c r="H2664" t="str">
        <f>INDEX(referencias!$Q$1:$Q$34,MATCH('Registro de Frecuencias TV'!G2664,referencias!$R$1:$R$34,0),1)</f>
        <v>Telecaribe</v>
      </c>
      <c r="I2664" t="s">
        <v>8472</v>
      </c>
      <c r="J2664" t="s">
        <v>8338</v>
      </c>
      <c r="K2664">
        <v>3</v>
      </c>
      <c r="L2664" t="str">
        <f t="shared" si="88"/>
        <v>ChinúCordobaTelecaribe3</v>
      </c>
      <c r="M2664" t="str">
        <f t="shared" si="89"/>
        <v>ChinúCordobaTelecaribe</v>
      </c>
      <c r="N2664" t="s">
        <v>4198</v>
      </c>
    </row>
    <row r="2665" spans="1:14" x14ac:dyDescent="0.25">
      <c r="A2665">
        <v>23182</v>
      </c>
      <c r="B2665" t="s">
        <v>1160</v>
      </c>
      <c r="C2665" t="s">
        <v>748</v>
      </c>
      <c r="E2665">
        <v>22</v>
      </c>
      <c r="F2665" t="s">
        <v>8341</v>
      </c>
      <c r="G2665" t="s">
        <v>750</v>
      </c>
      <c r="H2665" t="str">
        <f>INDEX(referencias!$Q$1:$Q$34,MATCH('Registro de Frecuencias TV'!G2665,referencias!$R$1:$R$34,0),1)</f>
        <v>RCN TV S.A.</v>
      </c>
      <c r="I2665" t="s">
        <v>536</v>
      </c>
      <c r="J2665" t="s">
        <v>8338</v>
      </c>
      <c r="K2665">
        <v>22</v>
      </c>
      <c r="L2665" t="str">
        <f t="shared" si="88"/>
        <v>ChinúCordobaRCN TV S.A.22</v>
      </c>
      <c r="M2665" t="str">
        <f t="shared" si="89"/>
        <v>ChinúCordobaRCN TV S.A.</v>
      </c>
      <c r="N2665" t="s">
        <v>4199</v>
      </c>
    </row>
    <row r="2666" spans="1:14" x14ac:dyDescent="0.25">
      <c r="A2666">
        <v>23182</v>
      </c>
      <c r="B2666" t="s">
        <v>1160</v>
      </c>
      <c r="C2666" t="s">
        <v>748</v>
      </c>
      <c r="E2666">
        <v>6</v>
      </c>
      <c r="F2666" t="s">
        <v>8341</v>
      </c>
      <c r="G2666" t="s">
        <v>723</v>
      </c>
      <c r="H2666" t="str">
        <f>INDEX(referencias!$Q$1:$Q$34,MATCH('Registro de Frecuencias TV'!G2666,referencias!$R$1:$R$34,0),1)</f>
        <v>Caracol TV S.A.</v>
      </c>
      <c r="I2666" t="s">
        <v>536</v>
      </c>
      <c r="J2666" t="s">
        <v>8338</v>
      </c>
      <c r="K2666">
        <v>6</v>
      </c>
      <c r="L2666" t="str">
        <f t="shared" si="88"/>
        <v>ChinúCordobaCaracol TV S.A.6</v>
      </c>
      <c r="M2666" t="str">
        <f t="shared" si="89"/>
        <v>ChinúCordobaCaracol TV S.A.</v>
      </c>
      <c r="N2666" t="s">
        <v>4200</v>
      </c>
    </row>
    <row r="2667" spans="1:14" x14ac:dyDescent="0.25">
      <c r="A2667">
        <v>23189</v>
      </c>
      <c r="B2667" t="s">
        <v>1192</v>
      </c>
      <c r="C2667" t="s">
        <v>748</v>
      </c>
      <c r="E2667">
        <v>8</v>
      </c>
      <c r="F2667" t="s">
        <v>8337</v>
      </c>
      <c r="G2667" t="s">
        <v>420</v>
      </c>
      <c r="H2667" t="str">
        <f>INDEX(referencias!$Q$1:$Q$34,MATCH('Registro de Frecuencias TV'!G2667,referencias!$R$1:$R$34,0),1)</f>
        <v>Canal Uno</v>
      </c>
      <c r="I2667" t="s">
        <v>8471</v>
      </c>
      <c r="J2667" t="s">
        <v>8338</v>
      </c>
      <c r="K2667">
        <v>8</v>
      </c>
      <c r="L2667" t="str">
        <f t="shared" si="88"/>
        <v>Ciénaga de OroCordobaCanal Uno8</v>
      </c>
      <c r="M2667" t="str">
        <f t="shared" si="89"/>
        <v>Ciénaga de OroCordobaCanal Uno</v>
      </c>
      <c r="N2667" t="s">
        <v>4201</v>
      </c>
    </row>
    <row r="2668" spans="1:14" x14ac:dyDescent="0.25">
      <c r="A2668">
        <v>23189</v>
      </c>
      <c r="B2668" t="s">
        <v>1192</v>
      </c>
      <c r="C2668" t="s">
        <v>748</v>
      </c>
      <c r="E2668">
        <v>10</v>
      </c>
      <c r="F2668" t="s">
        <v>8337</v>
      </c>
      <c r="G2668" t="s">
        <v>703</v>
      </c>
      <c r="H2668" t="str">
        <f>INDEX(referencias!$Q$1:$Q$34,MATCH('Registro de Frecuencias TV'!G2668,referencias!$R$1:$R$34,0),1)</f>
        <v>C.Institucional</v>
      </c>
      <c r="I2668" t="s">
        <v>8471</v>
      </c>
      <c r="J2668" t="s">
        <v>8338</v>
      </c>
      <c r="K2668">
        <v>10</v>
      </c>
      <c r="L2668" t="str">
        <f t="shared" si="88"/>
        <v>Ciénaga de OroCordobaC.Institucional10</v>
      </c>
      <c r="M2668" t="str">
        <f t="shared" si="89"/>
        <v>Ciénaga de OroCordobaC.Institucional</v>
      </c>
      <c r="N2668" t="s">
        <v>4202</v>
      </c>
    </row>
    <row r="2669" spans="1:14" x14ac:dyDescent="0.25">
      <c r="A2669">
        <v>23189</v>
      </c>
      <c r="B2669" t="s">
        <v>1192</v>
      </c>
      <c r="C2669" t="s">
        <v>748</v>
      </c>
      <c r="E2669">
        <v>12</v>
      </c>
      <c r="F2669" t="s">
        <v>8337</v>
      </c>
      <c r="G2669" t="s">
        <v>188</v>
      </c>
      <c r="H2669" t="str">
        <f>INDEX(referencias!$Q$1:$Q$34,MATCH('Registro de Frecuencias TV'!G2669,referencias!$R$1:$R$34,0),1)</f>
        <v>Señal Colombia</v>
      </c>
      <c r="I2669" t="s">
        <v>8471</v>
      </c>
      <c r="J2669" t="s">
        <v>8338</v>
      </c>
      <c r="K2669">
        <v>12</v>
      </c>
      <c r="L2669" t="str">
        <f t="shared" si="88"/>
        <v>Ciénaga de OroCordobaSeñal Colombia12</v>
      </c>
      <c r="M2669" t="str">
        <f t="shared" si="89"/>
        <v>Ciénaga de OroCordobaSeñal Colombia</v>
      </c>
      <c r="N2669" t="s">
        <v>4203</v>
      </c>
    </row>
    <row r="2670" spans="1:14" x14ac:dyDescent="0.25">
      <c r="A2670">
        <v>23189</v>
      </c>
      <c r="B2670" t="s">
        <v>1192</v>
      </c>
      <c r="C2670" t="s">
        <v>748</v>
      </c>
      <c r="E2670">
        <v>3</v>
      </c>
      <c r="F2670" t="s">
        <v>8339</v>
      </c>
      <c r="G2670" t="s">
        <v>619</v>
      </c>
      <c r="H2670" t="str">
        <f>INDEX(referencias!$Q$1:$Q$34,MATCH('Registro de Frecuencias TV'!G2670,referencias!$R$1:$R$34,0),1)</f>
        <v>Telecaribe</v>
      </c>
      <c r="I2670" t="s">
        <v>8472</v>
      </c>
      <c r="J2670" t="s">
        <v>8338</v>
      </c>
      <c r="K2670">
        <v>3</v>
      </c>
      <c r="L2670" t="str">
        <f t="shared" si="88"/>
        <v>Ciénaga de OroCordobaTelecaribe3</v>
      </c>
      <c r="M2670" t="str">
        <f t="shared" si="89"/>
        <v>Ciénaga de OroCordobaTelecaribe</v>
      </c>
      <c r="N2670" t="s">
        <v>4204</v>
      </c>
    </row>
    <row r="2671" spans="1:14" x14ac:dyDescent="0.25">
      <c r="A2671">
        <v>23189</v>
      </c>
      <c r="B2671" t="s">
        <v>1192</v>
      </c>
      <c r="C2671" t="s">
        <v>748</v>
      </c>
      <c r="E2671">
        <v>22</v>
      </c>
      <c r="F2671" t="s">
        <v>8341</v>
      </c>
      <c r="G2671" t="s">
        <v>750</v>
      </c>
      <c r="H2671" t="str">
        <f>INDEX(referencias!$Q$1:$Q$34,MATCH('Registro de Frecuencias TV'!G2671,referencias!$R$1:$R$34,0),1)</f>
        <v>RCN TV S.A.</v>
      </c>
      <c r="I2671" t="s">
        <v>536</v>
      </c>
      <c r="J2671" t="s">
        <v>8338</v>
      </c>
      <c r="K2671">
        <v>22</v>
      </c>
      <c r="L2671" t="str">
        <f t="shared" si="88"/>
        <v>Ciénaga de OroCordobaRCN TV S.A.22</v>
      </c>
      <c r="M2671" t="str">
        <f t="shared" si="89"/>
        <v>Ciénaga de OroCordobaRCN TV S.A.</v>
      </c>
      <c r="N2671" t="s">
        <v>4205</v>
      </c>
    </row>
    <row r="2672" spans="1:14" x14ac:dyDescent="0.25">
      <c r="A2672">
        <v>23189</v>
      </c>
      <c r="B2672" t="s">
        <v>1192</v>
      </c>
      <c r="C2672" t="s">
        <v>748</v>
      </c>
      <c r="E2672">
        <v>6</v>
      </c>
      <c r="F2672" t="s">
        <v>8341</v>
      </c>
      <c r="G2672" t="s">
        <v>723</v>
      </c>
      <c r="H2672" t="str">
        <f>INDEX(referencias!$Q$1:$Q$34,MATCH('Registro de Frecuencias TV'!G2672,referencias!$R$1:$R$34,0),1)</f>
        <v>Caracol TV S.A.</v>
      </c>
      <c r="I2672" t="s">
        <v>536</v>
      </c>
      <c r="J2672" t="s">
        <v>8338</v>
      </c>
      <c r="K2672">
        <v>6</v>
      </c>
      <c r="L2672" t="str">
        <f t="shared" si="88"/>
        <v>Ciénaga de OroCordobaCaracol TV S.A.6</v>
      </c>
      <c r="M2672" t="str">
        <f t="shared" si="89"/>
        <v>Ciénaga de OroCordobaCaracol TV S.A.</v>
      </c>
      <c r="N2672" t="s">
        <v>4206</v>
      </c>
    </row>
    <row r="2673" spans="1:14" x14ac:dyDescent="0.25">
      <c r="A2673">
        <v>23300</v>
      </c>
      <c r="B2673" t="s">
        <v>1246</v>
      </c>
      <c r="C2673" t="s">
        <v>748</v>
      </c>
      <c r="E2673">
        <v>8</v>
      </c>
      <c r="F2673" t="s">
        <v>8337</v>
      </c>
      <c r="G2673" t="s">
        <v>420</v>
      </c>
      <c r="H2673" t="str">
        <f>INDEX(referencias!$Q$1:$Q$34,MATCH('Registro de Frecuencias TV'!G2673,referencias!$R$1:$R$34,0),1)</f>
        <v>Canal Uno</v>
      </c>
      <c r="I2673" t="s">
        <v>8471</v>
      </c>
      <c r="J2673" t="s">
        <v>8338</v>
      </c>
      <c r="K2673">
        <v>8</v>
      </c>
      <c r="L2673" t="str">
        <f t="shared" si="88"/>
        <v>CotorraCordobaCanal Uno8</v>
      </c>
      <c r="M2673" t="str">
        <f t="shared" si="89"/>
        <v>CotorraCordobaCanal Uno</v>
      </c>
      <c r="N2673" t="s">
        <v>4207</v>
      </c>
    </row>
    <row r="2674" spans="1:14" x14ac:dyDescent="0.25">
      <c r="A2674">
        <v>23300</v>
      </c>
      <c r="B2674" t="s">
        <v>1246</v>
      </c>
      <c r="C2674" t="s">
        <v>748</v>
      </c>
      <c r="E2674">
        <v>10</v>
      </c>
      <c r="F2674" t="s">
        <v>8337</v>
      </c>
      <c r="G2674" t="s">
        <v>703</v>
      </c>
      <c r="H2674" t="str">
        <f>INDEX(referencias!$Q$1:$Q$34,MATCH('Registro de Frecuencias TV'!G2674,referencias!$R$1:$R$34,0),1)</f>
        <v>C.Institucional</v>
      </c>
      <c r="I2674" t="s">
        <v>8471</v>
      </c>
      <c r="J2674" t="s">
        <v>8338</v>
      </c>
      <c r="K2674">
        <v>10</v>
      </c>
      <c r="L2674" t="str">
        <f t="shared" si="88"/>
        <v>CotorraCordobaC.Institucional10</v>
      </c>
      <c r="M2674" t="str">
        <f t="shared" si="89"/>
        <v>CotorraCordobaC.Institucional</v>
      </c>
      <c r="N2674" t="s">
        <v>4208</v>
      </c>
    </row>
    <row r="2675" spans="1:14" x14ac:dyDescent="0.25">
      <c r="A2675">
        <v>23300</v>
      </c>
      <c r="B2675" t="s">
        <v>1246</v>
      </c>
      <c r="C2675" t="s">
        <v>748</v>
      </c>
      <c r="E2675">
        <v>12</v>
      </c>
      <c r="F2675" t="s">
        <v>8337</v>
      </c>
      <c r="G2675" t="s">
        <v>188</v>
      </c>
      <c r="H2675" t="str">
        <f>INDEX(referencias!$Q$1:$Q$34,MATCH('Registro de Frecuencias TV'!G2675,referencias!$R$1:$R$34,0),1)</f>
        <v>Señal Colombia</v>
      </c>
      <c r="I2675" t="s">
        <v>8471</v>
      </c>
      <c r="J2675" t="s">
        <v>8338</v>
      </c>
      <c r="K2675">
        <v>12</v>
      </c>
      <c r="L2675" t="str">
        <f t="shared" si="88"/>
        <v>CotorraCordobaSeñal Colombia12</v>
      </c>
      <c r="M2675" t="str">
        <f t="shared" si="89"/>
        <v>CotorraCordobaSeñal Colombia</v>
      </c>
      <c r="N2675" t="s">
        <v>4209</v>
      </c>
    </row>
    <row r="2676" spans="1:14" x14ac:dyDescent="0.25">
      <c r="A2676">
        <v>23300</v>
      </c>
      <c r="B2676" t="s">
        <v>1246</v>
      </c>
      <c r="C2676" t="s">
        <v>748</v>
      </c>
      <c r="E2676">
        <v>3</v>
      </c>
      <c r="F2676" t="s">
        <v>8339</v>
      </c>
      <c r="G2676" t="s">
        <v>619</v>
      </c>
      <c r="H2676" t="str">
        <f>INDEX(referencias!$Q$1:$Q$34,MATCH('Registro de Frecuencias TV'!G2676,referencias!$R$1:$R$34,0),1)</f>
        <v>Telecaribe</v>
      </c>
      <c r="I2676" t="s">
        <v>8472</v>
      </c>
      <c r="J2676" t="s">
        <v>8338</v>
      </c>
      <c r="K2676">
        <v>3</v>
      </c>
      <c r="L2676" t="str">
        <f t="shared" si="88"/>
        <v>CotorraCordobaTelecaribe3</v>
      </c>
      <c r="M2676" t="str">
        <f t="shared" si="89"/>
        <v>CotorraCordobaTelecaribe</v>
      </c>
      <c r="N2676" t="s">
        <v>4210</v>
      </c>
    </row>
    <row r="2677" spans="1:14" x14ac:dyDescent="0.25">
      <c r="A2677">
        <v>23300</v>
      </c>
      <c r="B2677" t="s">
        <v>1246</v>
      </c>
      <c r="C2677" t="s">
        <v>748</v>
      </c>
      <c r="F2677" t="s">
        <v>8341</v>
      </c>
      <c r="G2677" t="s">
        <v>750</v>
      </c>
      <c r="H2677" t="str">
        <f>INDEX(referencias!$Q$1:$Q$34,MATCH('Registro de Frecuencias TV'!G2677,referencias!$R$1:$R$34,0),1)</f>
        <v>RCN TV S.A.</v>
      </c>
      <c r="J2677" t="s">
        <v>8338</v>
      </c>
      <c r="K2677">
        <v>22</v>
      </c>
      <c r="L2677" t="str">
        <f t="shared" si="88"/>
        <v>CotorraCordobaRCN TV S.A.22</v>
      </c>
      <c r="M2677" t="str">
        <f t="shared" si="89"/>
        <v>CotorraCordobaRCN TV S.A.</v>
      </c>
      <c r="N2677" t="s">
        <v>4211</v>
      </c>
    </row>
    <row r="2678" spans="1:14" x14ac:dyDescent="0.25">
      <c r="A2678">
        <v>23300</v>
      </c>
      <c r="B2678" t="s">
        <v>1246</v>
      </c>
      <c r="C2678" t="s">
        <v>748</v>
      </c>
      <c r="F2678" t="s">
        <v>8341</v>
      </c>
      <c r="G2678" t="s">
        <v>723</v>
      </c>
      <c r="H2678" t="str">
        <f>INDEX(referencias!$Q$1:$Q$34,MATCH('Registro de Frecuencias TV'!G2678,referencias!$R$1:$R$34,0),1)</f>
        <v>Caracol TV S.A.</v>
      </c>
      <c r="J2678" t="s">
        <v>8338</v>
      </c>
      <c r="K2678">
        <v>6</v>
      </c>
      <c r="L2678" t="str">
        <f t="shared" si="88"/>
        <v>CotorraCordobaCaracol TV S.A.6</v>
      </c>
      <c r="M2678" t="str">
        <f t="shared" si="89"/>
        <v>CotorraCordobaCaracol TV S.A.</v>
      </c>
      <c r="N2678" t="s">
        <v>4212</v>
      </c>
    </row>
    <row r="2679" spans="1:14" x14ac:dyDescent="0.25">
      <c r="A2679">
        <v>23350</v>
      </c>
      <c r="B2679" t="s">
        <v>1598</v>
      </c>
      <c r="C2679" t="s">
        <v>748</v>
      </c>
      <c r="F2679" t="s">
        <v>8337</v>
      </c>
      <c r="G2679" t="s">
        <v>420</v>
      </c>
      <c r="H2679" t="str">
        <f>INDEX(referencias!$Q$1:$Q$34,MATCH('Registro de Frecuencias TV'!G2679,referencias!$R$1:$R$34,0),1)</f>
        <v>Canal Uno</v>
      </c>
      <c r="J2679" t="s">
        <v>8338</v>
      </c>
      <c r="K2679">
        <v>26</v>
      </c>
      <c r="L2679" t="str">
        <f t="shared" si="88"/>
        <v>La ApartadaCordobaCanal Uno26</v>
      </c>
      <c r="M2679" t="str">
        <f t="shared" si="89"/>
        <v>La ApartadaCordobaCanal Uno</v>
      </c>
      <c r="N2679" t="s">
        <v>4213</v>
      </c>
    </row>
    <row r="2680" spans="1:14" x14ac:dyDescent="0.25">
      <c r="A2680">
        <v>23350</v>
      </c>
      <c r="B2680" t="s">
        <v>1598</v>
      </c>
      <c r="C2680" t="s">
        <v>748</v>
      </c>
      <c r="F2680" t="s">
        <v>8337</v>
      </c>
      <c r="G2680" t="s">
        <v>703</v>
      </c>
      <c r="H2680" t="str">
        <f>INDEX(referencias!$Q$1:$Q$34,MATCH('Registro de Frecuencias TV'!G2680,referencias!$R$1:$R$34,0),1)</f>
        <v>C.Institucional</v>
      </c>
      <c r="J2680" t="s">
        <v>8338</v>
      </c>
      <c r="K2680">
        <v>28</v>
      </c>
      <c r="L2680" t="str">
        <f t="shared" si="88"/>
        <v>La ApartadaCordobaC.Institucional28</v>
      </c>
      <c r="M2680" t="str">
        <f t="shared" si="89"/>
        <v>La ApartadaCordobaC.Institucional</v>
      </c>
      <c r="N2680" t="s">
        <v>4214</v>
      </c>
    </row>
    <row r="2681" spans="1:14" x14ac:dyDescent="0.25">
      <c r="A2681">
        <v>23350</v>
      </c>
      <c r="B2681" t="s">
        <v>1598</v>
      </c>
      <c r="C2681" t="s">
        <v>748</v>
      </c>
      <c r="F2681" t="s">
        <v>8337</v>
      </c>
      <c r="G2681" t="s">
        <v>188</v>
      </c>
      <c r="H2681" t="str">
        <f>INDEX(referencias!$Q$1:$Q$34,MATCH('Registro de Frecuencias TV'!G2681,referencias!$R$1:$R$34,0),1)</f>
        <v>Señal Colombia</v>
      </c>
      <c r="J2681" t="s">
        <v>8338</v>
      </c>
      <c r="K2681">
        <v>32</v>
      </c>
      <c r="L2681" t="str">
        <f t="shared" si="88"/>
        <v>La ApartadaCordobaSeñal Colombia32</v>
      </c>
      <c r="M2681" t="str">
        <f t="shared" si="89"/>
        <v>La ApartadaCordobaSeñal Colombia</v>
      </c>
      <c r="N2681" t="s">
        <v>4215</v>
      </c>
    </row>
    <row r="2682" spans="1:14" x14ac:dyDescent="0.25">
      <c r="A2682">
        <v>23350</v>
      </c>
      <c r="B2682" t="s">
        <v>1598</v>
      </c>
      <c r="C2682" t="s">
        <v>748</v>
      </c>
      <c r="F2682" t="s">
        <v>8339</v>
      </c>
      <c r="G2682" t="s">
        <v>619</v>
      </c>
      <c r="H2682" t="str">
        <f>INDEX(referencias!$Q$1:$Q$34,MATCH('Registro de Frecuencias TV'!G2682,referencias!$R$1:$R$34,0),1)</f>
        <v>Telecaribe</v>
      </c>
      <c r="J2682" t="s">
        <v>8338</v>
      </c>
      <c r="K2682">
        <v>34</v>
      </c>
      <c r="L2682" t="str">
        <f t="shared" si="88"/>
        <v>La ApartadaCordobaTelecaribe34</v>
      </c>
      <c r="M2682" t="str">
        <f t="shared" si="89"/>
        <v>La ApartadaCordobaTelecaribe</v>
      </c>
      <c r="N2682" t="s">
        <v>4216</v>
      </c>
    </row>
    <row r="2683" spans="1:14" x14ac:dyDescent="0.25">
      <c r="A2683">
        <v>23350</v>
      </c>
      <c r="B2683" t="s">
        <v>1598</v>
      </c>
      <c r="C2683" t="s">
        <v>748</v>
      </c>
      <c r="F2683" t="s">
        <v>8341</v>
      </c>
      <c r="G2683" t="s">
        <v>750</v>
      </c>
      <c r="H2683" t="str">
        <f>INDEX(referencias!$Q$1:$Q$34,MATCH('Registro de Frecuencias TV'!G2683,referencias!$R$1:$R$34,0),1)</f>
        <v>RCN TV S.A.</v>
      </c>
      <c r="J2683" t="s">
        <v>8338</v>
      </c>
      <c r="K2683">
        <v>40</v>
      </c>
      <c r="L2683" t="str">
        <f t="shared" si="88"/>
        <v>La ApartadaCordobaRCN TV S.A.40</v>
      </c>
      <c r="M2683" t="str">
        <f t="shared" si="89"/>
        <v>La ApartadaCordobaRCN TV S.A.</v>
      </c>
      <c r="N2683" t="s">
        <v>4217</v>
      </c>
    </row>
    <row r="2684" spans="1:14" x14ac:dyDescent="0.25">
      <c r="A2684">
        <v>23350</v>
      </c>
      <c r="B2684" t="s">
        <v>1598</v>
      </c>
      <c r="C2684" t="s">
        <v>748</v>
      </c>
      <c r="F2684" t="s">
        <v>8341</v>
      </c>
      <c r="G2684" t="s">
        <v>723</v>
      </c>
      <c r="H2684" t="str">
        <f>INDEX(referencias!$Q$1:$Q$34,MATCH('Registro de Frecuencias TV'!G2684,referencias!$R$1:$R$34,0),1)</f>
        <v>Caracol TV S.A.</v>
      </c>
      <c r="J2684" t="s">
        <v>8338</v>
      </c>
      <c r="K2684">
        <v>36</v>
      </c>
      <c r="L2684" t="str">
        <f t="shared" si="88"/>
        <v>La ApartadaCordobaCaracol TV S.A.36</v>
      </c>
      <c r="M2684" t="str">
        <f t="shared" si="89"/>
        <v>La ApartadaCordobaCaracol TV S.A.</v>
      </c>
      <c r="N2684" t="s">
        <v>4218</v>
      </c>
    </row>
    <row r="2685" spans="1:14" x14ac:dyDescent="0.25">
      <c r="A2685">
        <v>23417</v>
      </c>
      <c r="B2685" t="s">
        <v>1701</v>
      </c>
      <c r="C2685" t="s">
        <v>748</v>
      </c>
      <c r="E2685">
        <v>8</v>
      </c>
      <c r="F2685" t="s">
        <v>8337</v>
      </c>
      <c r="G2685" t="s">
        <v>420</v>
      </c>
      <c r="H2685" t="str">
        <f>INDEX(referencias!$Q$1:$Q$34,MATCH('Registro de Frecuencias TV'!G2685,referencias!$R$1:$R$34,0),1)</f>
        <v>Canal Uno</v>
      </c>
      <c r="I2685" t="s">
        <v>8471</v>
      </c>
      <c r="J2685" t="s">
        <v>8338</v>
      </c>
      <c r="K2685">
        <v>8</v>
      </c>
      <c r="L2685" t="str">
        <f t="shared" si="88"/>
        <v>LoricaCordobaCanal Uno8</v>
      </c>
      <c r="M2685" t="str">
        <f t="shared" si="89"/>
        <v>LoricaCordobaCanal Uno</v>
      </c>
      <c r="N2685" t="s">
        <v>4219</v>
      </c>
    </row>
    <row r="2686" spans="1:14" x14ac:dyDescent="0.25">
      <c r="A2686">
        <v>23417</v>
      </c>
      <c r="B2686" t="s">
        <v>1701</v>
      </c>
      <c r="C2686" t="s">
        <v>748</v>
      </c>
      <c r="E2686">
        <v>10</v>
      </c>
      <c r="F2686" t="s">
        <v>8337</v>
      </c>
      <c r="G2686" t="s">
        <v>703</v>
      </c>
      <c r="H2686" t="str">
        <f>INDEX(referencias!$Q$1:$Q$34,MATCH('Registro de Frecuencias TV'!G2686,referencias!$R$1:$R$34,0),1)</f>
        <v>C.Institucional</v>
      </c>
      <c r="I2686" t="s">
        <v>8471</v>
      </c>
      <c r="J2686" t="s">
        <v>8338</v>
      </c>
      <c r="K2686">
        <v>10</v>
      </c>
      <c r="L2686" t="str">
        <f t="shared" si="88"/>
        <v>LoricaCordobaC.Institucional10</v>
      </c>
      <c r="M2686" t="str">
        <f t="shared" si="89"/>
        <v>LoricaCordobaC.Institucional</v>
      </c>
      <c r="N2686" t="s">
        <v>4220</v>
      </c>
    </row>
    <row r="2687" spans="1:14" x14ac:dyDescent="0.25">
      <c r="A2687">
        <v>23417</v>
      </c>
      <c r="B2687" t="s">
        <v>1701</v>
      </c>
      <c r="C2687" t="s">
        <v>748</v>
      </c>
      <c r="E2687">
        <v>12</v>
      </c>
      <c r="F2687" t="s">
        <v>8337</v>
      </c>
      <c r="G2687" t="s">
        <v>188</v>
      </c>
      <c r="H2687" t="str">
        <f>INDEX(referencias!$Q$1:$Q$34,MATCH('Registro de Frecuencias TV'!G2687,referencias!$R$1:$R$34,0),1)</f>
        <v>Señal Colombia</v>
      </c>
      <c r="I2687" t="s">
        <v>8471</v>
      </c>
      <c r="J2687" t="s">
        <v>8338</v>
      </c>
      <c r="K2687">
        <v>12</v>
      </c>
      <c r="L2687" t="str">
        <f t="shared" si="88"/>
        <v>LoricaCordobaSeñal Colombia12</v>
      </c>
      <c r="M2687" t="str">
        <f t="shared" si="89"/>
        <v>LoricaCordobaSeñal Colombia</v>
      </c>
      <c r="N2687" t="s">
        <v>4221</v>
      </c>
    </row>
    <row r="2688" spans="1:14" x14ac:dyDescent="0.25">
      <c r="A2688">
        <v>23417</v>
      </c>
      <c r="B2688" t="s">
        <v>1701</v>
      </c>
      <c r="C2688" t="s">
        <v>748</v>
      </c>
      <c r="E2688">
        <v>3</v>
      </c>
      <c r="F2688" t="s">
        <v>8339</v>
      </c>
      <c r="G2688" t="s">
        <v>619</v>
      </c>
      <c r="H2688" t="str">
        <f>INDEX(referencias!$Q$1:$Q$34,MATCH('Registro de Frecuencias TV'!G2688,referencias!$R$1:$R$34,0),1)</f>
        <v>Telecaribe</v>
      </c>
      <c r="I2688" t="s">
        <v>8472</v>
      </c>
      <c r="J2688" t="s">
        <v>8338</v>
      </c>
      <c r="K2688">
        <v>3</v>
      </c>
      <c r="L2688" t="str">
        <f t="shared" si="88"/>
        <v>LoricaCordobaTelecaribe3</v>
      </c>
      <c r="M2688" t="str">
        <f t="shared" si="89"/>
        <v>LoricaCordobaTelecaribe</v>
      </c>
      <c r="N2688" t="s">
        <v>4222</v>
      </c>
    </row>
    <row r="2689" spans="1:14" x14ac:dyDescent="0.25">
      <c r="A2689">
        <v>23417</v>
      </c>
      <c r="B2689" t="s">
        <v>1701</v>
      </c>
      <c r="C2689" t="s">
        <v>748</v>
      </c>
      <c r="E2689">
        <v>22</v>
      </c>
      <c r="F2689" t="s">
        <v>8341</v>
      </c>
      <c r="G2689" t="s">
        <v>750</v>
      </c>
      <c r="H2689" t="str">
        <f>INDEX(referencias!$Q$1:$Q$34,MATCH('Registro de Frecuencias TV'!G2689,referencias!$R$1:$R$34,0),1)</f>
        <v>RCN TV S.A.</v>
      </c>
      <c r="I2689" t="s">
        <v>536</v>
      </c>
      <c r="J2689" t="s">
        <v>8338</v>
      </c>
      <c r="K2689">
        <v>22</v>
      </c>
      <c r="L2689" t="str">
        <f t="shared" si="88"/>
        <v>LoricaCordobaRCN TV S.A.22</v>
      </c>
      <c r="M2689" t="str">
        <f t="shared" si="89"/>
        <v>LoricaCordobaRCN TV S.A.</v>
      </c>
      <c r="N2689" t="s">
        <v>4223</v>
      </c>
    </row>
    <row r="2690" spans="1:14" x14ac:dyDescent="0.25">
      <c r="A2690">
        <v>23417</v>
      </c>
      <c r="B2690" t="s">
        <v>1701</v>
      </c>
      <c r="C2690" t="s">
        <v>748</v>
      </c>
      <c r="E2690">
        <v>6</v>
      </c>
      <c r="F2690" t="s">
        <v>8341</v>
      </c>
      <c r="G2690" t="s">
        <v>723</v>
      </c>
      <c r="H2690" t="str">
        <f>INDEX(referencias!$Q$1:$Q$34,MATCH('Registro de Frecuencias TV'!G2690,referencias!$R$1:$R$34,0),1)</f>
        <v>Caracol TV S.A.</v>
      </c>
      <c r="I2690" t="s">
        <v>536</v>
      </c>
      <c r="J2690" t="s">
        <v>8338</v>
      </c>
      <c r="K2690">
        <v>6</v>
      </c>
      <c r="L2690" t="str">
        <f t="shared" si="88"/>
        <v>LoricaCordobaCaracol TV S.A.6</v>
      </c>
      <c r="M2690" t="str">
        <f t="shared" si="89"/>
        <v>LoricaCordobaCaracol TV S.A.</v>
      </c>
      <c r="N2690" t="s">
        <v>4224</v>
      </c>
    </row>
    <row r="2691" spans="1:14" x14ac:dyDescent="0.25">
      <c r="A2691">
        <v>23419</v>
      </c>
      <c r="B2691" t="s">
        <v>1705</v>
      </c>
      <c r="C2691" t="s">
        <v>748</v>
      </c>
      <c r="E2691">
        <v>8</v>
      </c>
      <c r="F2691" t="s">
        <v>8337</v>
      </c>
      <c r="G2691" t="s">
        <v>420</v>
      </c>
      <c r="H2691" t="str">
        <f>INDEX(referencias!$Q$1:$Q$34,MATCH('Registro de Frecuencias TV'!G2691,referencias!$R$1:$R$34,0),1)</f>
        <v>Canal Uno</v>
      </c>
      <c r="I2691" t="s">
        <v>8471</v>
      </c>
      <c r="J2691" t="s">
        <v>8338</v>
      </c>
      <c r="K2691">
        <v>8</v>
      </c>
      <c r="L2691" t="str">
        <f t="shared" ref="L2691:L2754" si="90">_xlfn.CONCAT(TRIM(B2691),TRIM(C2691),TRIM(H2691),TRIM(K2691))</f>
        <v>Los CórdobasCordobaCanal Uno8</v>
      </c>
      <c r="M2691" t="str">
        <f t="shared" ref="M2691:M2754" si="91">_xlfn.CONCAT(TRIM(B2691),TRIM(C2691),TRIM(H2691))</f>
        <v>Los CórdobasCordobaCanal Uno</v>
      </c>
      <c r="N2691" t="s">
        <v>4225</v>
      </c>
    </row>
    <row r="2692" spans="1:14" x14ac:dyDescent="0.25">
      <c r="A2692">
        <v>23419</v>
      </c>
      <c r="B2692" t="s">
        <v>1705</v>
      </c>
      <c r="C2692" t="s">
        <v>748</v>
      </c>
      <c r="E2692">
        <v>10</v>
      </c>
      <c r="F2692" t="s">
        <v>8337</v>
      </c>
      <c r="G2692" t="s">
        <v>703</v>
      </c>
      <c r="H2692" t="str">
        <f>INDEX(referencias!$Q$1:$Q$34,MATCH('Registro de Frecuencias TV'!G2692,referencias!$R$1:$R$34,0),1)</f>
        <v>C.Institucional</v>
      </c>
      <c r="I2692" t="s">
        <v>8471</v>
      </c>
      <c r="J2692" t="s">
        <v>8338</v>
      </c>
      <c r="K2692">
        <v>10</v>
      </c>
      <c r="L2692" t="str">
        <f t="shared" si="90"/>
        <v>Los CórdobasCordobaC.Institucional10</v>
      </c>
      <c r="M2692" t="str">
        <f t="shared" si="91"/>
        <v>Los CórdobasCordobaC.Institucional</v>
      </c>
      <c r="N2692" t="s">
        <v>4226</v>
      </c>
    </row>
    <row r="2693" spans="1:14" x14ac:dyDescent="0.25">
      <c r="A2693">
        <v>23419</v>
      </c>
      <c r="B2693" t="s">
        <v>1705</v>
      </c>
      <c r="C2693" t="s">
        <v>748</v>
      </c>
      <c r="E2693">
        <v>12</v>
      </c>
      <c r="F2693" t="s">
        <v>8337</v>
      </c>
      <c r="G2693" t="s">
        <v>188</v>
      </c>
      <c r="H2693" t="str">
        <f>INDEX(referencias!$Q$1:$Q$34,MATCH('Registro de Frecuencias TV'!G2693,referencias!$R$1:$R$34,0),1)</f>
        <v>Señal Colombia</v>
      </c>
      <c r="I2693" t="s">
        <v>8471</v>
      </c>
      <c r="J2693" t="s">
        <v>8338</v>
      </c>
      <c r="K2693">
        <v>12</v>
      </c>
      <c r="L2693" t="str">
        <f t="shared" si="90"/>
        <v>Los CórdobasCordobaSeñal Colombia12</v>
      </c>
      <c r="M2693" t="str">
        <f t="shared" si="91"/>
        <v>Los CórdobasCordobaSeñal Colombia</v>
      </c>
      <c r="N2693" t="s">
        <v>4227</v>
      </c>
    </row>
    <row r="2694" spans="1:14" x14ac:dyDescent="0.25">
      <c r="A2694">
        <v>23419</v>
      </c>
      <c r="B2694" t="s">
        <v>1705</v>
      </c>
      <c r="C2694" t="s">
        <v>748</v>
      </c>
      <c r="E2694">
        <v>3</v>
      </c>
      <c r="F2694" t="s">
        <v>8339</v>
      </c>
      <c r="G2694" t="s">
        <v>619</v>
      </c>
      <c r="H2694" t="str">
        <f>INDEX(referencias!$Q$1:$Q$34,MATCH('Registro de Frecuencias TV'!G2694,referencias!$R$1:$R$34,0),1)</f>
        <v>Telecaribe</v>
      </c>
      <c r="I2694" t="s">
        <v>8472</v>
      </c>
      <c r="J2694" t="s">
        <v>8338</v>
      </c>
      <c r="K2694">
        <v>3</v>
      </c>
      <c r="L2694" t="str">
        <f t="shared" si="90"/>
        <v>Los CórdobasCordobaTelecaribe3</v>
      </c>
      <c r="M2694" t="str">
        <f t="shared" si="91"/>
        <v>Los CórdobasCordobaTelecaribe</v>
      </c>
      <c r="N2694" t="s">
        <v>4228</v>
      </c>
    </row>
    <row r="2695" spans="1:14" x14ac:dyDescent="0.25">
      <c r="A2695">
        <v>23419</v>
      </c>
      <c r="B2695" t="s">
        <v>1705</v>
      </c>
      <c r="C2695" t="s">
        <v>748</v>
      </c>
      <c r="E2695">
        <v>22</v>
      </c>
      <c r="F2695" t="s">
        <v>8341</v>
      </c>
      <c r="G2695" t="s">
        <v>750</v>
      </c>
      <c r="H2695" t="str">
        <f>INDEX(referencias!$Q$1:$Q$34,MATCH('Registro de Frecuencias TV'!G2695,referencias!$R$1:$R$34,0),1)</f>
        <v>RCN TV S.A.</v>
      </c>
      <c r="I2695" t="s">
        <v>536</v>
      </c>
      <c r="J2695" t="s">
        <v>8338</v>
      </c>
      <c r="K2695">
        <v>22</v>
      </c>
      <c r="L2695" t="str">
        <f t="shared" si="90"/>
        <v>Los CórdobasCordobaRCN TV S.A.22</v>
      </c>
      <c r="M2695" t="str">
        <f t="shared" si="91"/>
        <v>Los CórdobasCordobaRCN TV S.A.</v>
      </c>
      <c r="N2695" t="s">
        <v>4229</v>
      </c>
    </row>
    <row r="2696" spans="1:14" x14ac:dyDescent="0.25">
      <c r="A2696">
        <v>23419</v>
      </c>
      <c r="B2696" t="s">
        <v>1705</v>
      </c>
      <c r="C2696" t="s">
        <v>748</v>
      </c>
      <c r="E2696">
        <v>6</v>
      </c>
      <c r="F2696" t="s">
        <v>8341</v>
      </c>
      <c r="G2696" t="s">
        <v>723</v>
      </c>
      <c r="H2696" t="str">
        <f>INDEX(referencias!$Q$1:$Q$34,MATCH('Registro de Frecuencias TV'!G2696,referencias!$R$1:$R$34,0),1)</f>
        <v>Caracol TV S.A.</v>
      </c>
      <c r="I2696" t="s">
        <v>536</v>
      </c>
      <c r="J2696" t="s">
        <v>8338</v>
      </c>
      <c r="K2696">
        <v>6</v>
      </c>
      <c r="L2696" t="str">
        <f t="shared" si="90"/>
        <v>Los CórdobasCordobaCaracol TV S.A.6</v>
      </c>
      <c r="M2696" t="str">
        <f t="shared" si="91"/>
        <v>Los CórdobasCordobaCaracol TV S.A.</v>
      </c>
      <c r="N2696" t="s">
        <v>4230</v>
      </c>
    </row>
    <row r="2697" spans="1:14" x14ac:dyDescent="0.25">
      <c r="A2697">
        <v>23464</v>
      </c>
      <c r="B2697" t="s">
        <v>1808</v>
      </c>
      <c r="C2697" t="s">
        <v>748</v>
      </c>
      <c r="E2697">
        <v>8</v>
      </c>
      <c r="F2697" t="s">
        <v>8337</v>
      </c>
      <c r="G2697" t="s">
        <v>420</v>
      </c>
      <c r="H2697" t="str">
        <f>INDEX(referencias!$Q$1:$Q$34,MATCH('Registro de Frecuencias TV'!G2697,referencias!$R$1:$R$34,0),1)</f>
        <v>Canal Uno</v>
      </c>
      <c r="I2697" t="s">
        <v>8471</v>
      </c>
      <c r="J2697" t="s">
        <v>8338</v>
      </c>
      <c r="K2697">
        <v>8</v>
      </c>
      <c r="L2697" t="str">
        <f t="shared" si="90"/>
        <v>MomilCordobaCanal Uno8</v>
      </c>
      <c r="M2697" t="str">
        <f t="shared" si="91"/>
        <v>MomilCordobaCanal Uno</v>
      </c>
      <c r="N2697" t="s">
        <v>4231</v>
      </c>
    </row>
    <row r="2698" spans="1:14" x14ac:dyDescent="0.25">
      <c r="A2698">
        <v>23464</v>
      </c>
      <c r="B2698" t="s">
        <v>1808</v>
      </c>
      <c r="C2698" t="s">
        <v>748</v>
      </c>
      <c r="E2698">
        <v>10</v>
      </c>
      <c r="F2698" t="s">
        <v>8337</v>
      </c>
      <c r="G2698" t="s">
        <v>703</v>
      </c>
      <c r="H2698" t="str">
        <f>INDEX(referencias!$Q$1:$Q$34,MATCH('Registro de Frecuencias TV'!G2698,referencias!$R$1:$R$34,0),1)</f>
        <v>C.Institucional</v>
      </c>
      <c r="I2698" t="s">
        <v>8471</v>
      </c>
      <c r="J2698" t="s">
        <v>8338</v>
      </c>
      <c r="K2698">
        <v>10</v>
      </c>
      <c r="L2698" t="str">
        <f t="shared" si="90"/>
        <v>MomilCordobaC.Institucional10</v>
      </c>
      <c r="M2698" t="str">
        <f t="shared" si="91"/>
        <v>MomilCordobaC.Institucional</v>
      </c>
      <c r="N2698" t="s">
        <v>4232</v>
      </c>
    </row>
    <row r="2699" spans="1:14" x14ac:dyDescent="0.25">
      <c r="A2699">
        <v>23464</v>
      </c>
      <c r="B2699" t="s">
        <v>1808</v>
      </c>
      <c r="C2699" t="s">
        <v>748</v>
      </c>
      <c r="E2699">
        <v>12</v>
      </c>
      <c r="F2699" t="s">
        <v>8337</v>
      </c>
      <c r="G2699" t="s">
        <v>188</v>
      </c>
      <c r="H2699" t="str">
        <f>INDEX(referencias!$Q$1:$Q$34,MATCH('Registro de Frecuencias TV'!G2699,referencias!$R$1:$R$34,0),1)</f>
        <v>Señal Colombia</v>
      </c>
      <c r="I2699" t="s">
        <v>8471</v>
      </c>
      <c r="J2699" t="s">
        <v>8338</v>
      </c>
      <c r="K2699">
        <v>12</v>
      </c>
      <c r="L2699" t="str">
        <f t="shared" si="90"/>
        <v>MomilCordobaSeñal Colombia12</v>
      </c>
      <c r="M2699" t="str">
        <f t="shared" si="91"/>
        <v>MomilCordobaSeñal Colombia</v>
      </c>
      <c r="N2699" t="s">
        <v>4233</v>
      </c>
    </row>
    <row r="2700" spans="1:14" x14ac:dyDescent="0.25">
      <c r="A2700">
        <v>23464</v>
      </c>
      <c r="B2700" t="s">
        <v>1808</v>
      </c>
      <c r="C2700" t="s">
        <v>748</v>
      </c>
      <c r="E2700">
        <v>3</v>
      </c>
      <c r="F2700" t="s">
        <v>8339</v>
      </c>
      <c r="G2700" t="s">
        <v>619</v>
      </c>
      <c r="H2700" t="str">
        <f>INDEX(referencias!$Q$1:$Q$34,MATCH('Registro de Frecuencias TV'!G2700,referencias!$R$1:$R$34,0),1)</f>
        <v>Telecaribe</v>
      </c>
      <c r="I2700" t="s">
        <v>8472</v>
      </c>
      <c r="J2700" t="s">
        <v>8338</v>
      </c>
      <c r="K2700">
        <v>3</v>
      </c>
      <c r="L2700" t="str">
        <f t="shared" si="90"/>
        <v>MomilCordobaTelecaribe3</v>
      </c>
      <c r="M2700" t="str">
        <f t="shared" si="91"/>
        <v>MomilCordobaTelecaribe</v>
      </c>
      <c r="N2700" t="s">
        <v>4234</v>
      </c>
    </row>
    <row r="2701" spans="1:14" x14ac:dyDescent="0.25">
      <c r="A2701">
        <v>23464</v>
      </c>
      <c r="B2701" t="s">
        <v>1808</v>
      </c>
      <c r="C2701" t="s">
        <v>748</v>
      </c>
      <c r="E2701">
        <v>22</v>
      </c>
      <c r="F2701" t="s">
        <v>8341</v>
      </c>
      <c r="G2701" t="s">
        <v>750</v>
      </c>
      <c r="H2701" t="str">
        <f>INDEX(referencias!$Q$1:$Q$34,MATCH('Registro de Frecuencias TV'!G2701,referencias!$R$1:$R$34,0),1)</f>
        <v>RCN TV S.A.</v>
      </c>
      <c r="I2701" t="s">
        <v>536</v>
      </c>
      <c r="J2701" t="s">
        <v>8338</v>
      </c>
      <c r="K2701">
        <v>22</v>
      </c>
      <c r="L2701" t="str">
        <f t="shared" si="90"/>
        <v>MomilCordobaRCN TV S.A.22</v>
      </c>
      <c r="M2701" t="str">
        <f t="shared" si="91"/>
        <v>MomilCordobaRCN TV S.A.</v>
      </c>
      <c r="N2701" t="s">
        <v>4235</v>
      </c>
    </row>
    <row r="2702" spans="1:14" x14ac:dyDescent="0.25">
      <c r="A2702">
        <v>23464</v>
      </c>
      <c r="B2702" t="s">
        <v>1808</v>
      </c>
      <c r="C2702" t="s">
        <v>748</v>
      </c>
      <c r="E2702">
        <v>6</v>
      </c>
      <c r="F2702" t="s">
        <v>8341</v>
      </c>
      <c r="G2702" t="s">
        <v>723</v>
      </c>
      <c r="H2702" t="str">
        <f>INDEX(referencias!$Q$1:$Q$34,MATCH('Registro de Frecuencias TV'!G2702,referencias!$R$1:$R$34,0),1)</f>
        <v>Caracol TV S.A.</v>
      </c>
      <c r="I2702" t="s">
        <v>536</v>
      </c>
      <c r="J2702" t="s">
        <v>8338</v>
      </c>
      <c r="K2702">
        <v>6</v>
      </c>
      <c r="L2702" t="str">
        <f t="shared" si="90"/>
        <v>MomilCordobaCaracol TV S.A.6</v>
      </c>
      <c r="M2702" t="str">
        <f t="shared" si="91"/>
        <v>MomilCordobaCaracol TV S.A.</v>
      </c>
      <c r="N2702" t="s">
        <v>4236</v>
      </c>
    </row>
    <row r="2703" spans="1:14" x14ac:dyDescent="0.25">
      <c r="A2703">
        <v>23466</v>
      </c>
      <c r="B2703" t="s">
        <v>1820</v>
      </c>
      <c r="C2703" t="s">
        <v>748</v>
      </c>
      <c r="F2703" t="s">
        <v>8337</v>
      </c>
      <c r="G2703" t="s">
        <v>420</v>
      </c>
      <c r="H2703" t="str">
        <f>INDEX(referencias!$Q$1:$Q$34,MATCH('Registro de Frecuencias TV'!G2703,referencias!$R$1:$R$34,0),1)</f>
        <v>Canal Uno</v>
      </c>
      <c r="J2703" t="s">
        <v>8338</v>
      </c>
      <c r="K2703">
        <v>26</v>
      </c>
      <c r="L2703" t="str">
        <f t="shared" si="90"/>
        <v>MontelíbanoCordobaCanal Uno26</v>
      </c>
      <c r="M2703" t="str">
        <f t="shared" si="91"/>
        <v>MontelíbanoCordobaCanal Uno</v>
      </c>
      <c r="N2703" t="s">
        <v>4237</v>
      </c>
    </row>
    <row r="2704" spans="1:14" x14ac:dyDescent="0.25">
      <c r="A2704">
        <v>23466</v>
      </c>
      <c r="B2704" t="s">
        <v>1820</v>
      </c>
      <c r="C2704" t="s">
        <v>748</v>
      </c>
      <c r="F2704" t="s">
        <v>8337</v>
      </c>
      <c r="G2704" t="s">
        <v>703</v>
      </c>
      <c r="H2704" t="str">
        <f>INDEX(referencias!$Q$1:$Q$34,MATCH('Registro de Frecuencias TV'!G2704,referencias!$R$1:$R$34,0),1)</f>
        <v>C.Institucional</v>
      </c>
      <c r="J2704" t="s">
        <v>8338</v>
      </c>
      <c r="K2704">
        <v>28</v>
      </c>
      <c r="L2704" t="str">
        <f t="shared" si="90"/>
        <v>MontelíbanoCordobaC.Institucional28</v>
      </c>
      <c r="M2704" t="str">
        <f t="shared" si="91"/>
        <v>MontelíbanoCordobaC.Institucional</v>
      </c>
      <c r="N2704" t="s">
        <v>4238</v>
      </c>
    </row>
    <row r="2705" spans="1:14" x14ac:dyDescent="0.25">
      <c r="A2705">
        <v>23466</v>
      </c>
      <c r="B2705" t="s">
        <v>1820</v>
      </c>
      <c r="C2705" t="s">
        <v>748</v>
      </c>
      <c r="F2705" t="s">
        <v>8337</v>
      </c>
      <c r="G2705" t="s">
        <v>188</v>
      </c>
      <c r="H2705" t="str">
        <f>INDEX(referencias!$Q$1:$Q$34,MATCH('Registro de Frecuencias TV'!G2705,referencias!$R$1:$R$34,0),1)</f>
        <v>Señal Colombia</v>
      </c>
      <c r="J2705" t="s">
        <v>8338</v>
      </c>
      <c r="K2705">
        <v>32</v>
      </c>
      <c r="L2705" t="str">
        <f t="shared" si="90"/>
        <v>MontelíbanoCordobaSeñal Colombia32</v>
      </c>
      <c r="M2705" t="str">
        <f t="shared" si="91"/>
        <v>MontelíbanoCordobaSeñal Colombia</v>
      </c>
      <c r="N2705" t="s">
        <v>4239</v>
      </c>
    </row>
    <row r="2706" spans="1:14" x14ac:dyDescent="0.25">
      <c r="A2706">
        <v>23466</v>
      </c>
      <c r="B2706" t="s">
        <v>1820</v>
      </c>
      <c r="C2706" t="s">
        <v>748</v>
      </c>
      <c r="F2706" t="s">
        <v>8339</v>
      </c>
      <c r="G2706" t="s">
        <v>619</v>
      </c>
      <c r="H2706" t="str">
        <f>INDEX(referencias!$Q$1:$Q$34,MATCH('Registro de Frecuencias TV'!G2706,referencias!$R$1:$R$34,0),1)</f>
        <v>Telecaribe</v>
      </c>
      <c r="J2706" t="s">
        <v>8338</v>
      </c>
      <c r="K2706">
        <v>34</v>
      </c>
      <c r="L2706" t="str">
        <f t="shared" si="90"/>
        <v>MontelíbanoCordobaTelecaribe34</v>
      </c>
      <c r="M2706" t="str">
        <f t="shared" si="91"/>
        <v>MontelíbanoCordobaTelecaribe</v>
      </c>
      <c r="N2706" t="s">
        <v>4240</v>
      </c>
    </row>
    <row r="2707" spans="1:14" x14ac:dyDescent="0.25">
      <c r="A2707">
        <v>23466</v>
      </c>
      <c r="B2707" t="s">
        <v>1820</v>
      </c>
      <c r="C2707" t="s">
        <v>748</v>
      </c>
      <c r="E2707">
        <v>40</v>
      </c>
      <c r="F2707" t="s">
        <v>8341</v>
      </c>
      <c r="G2707" t="s">
        <v>750</v>
      </c>
      <c r="H2707" t="str">
        <f>INDEX(referencias!$Q$1:$Q$34,MATCH('Registro de Frecuencias TV'!G2707,referencias!$R$1:$R$34,0),1)</f>
        <v>RCN TV S.A.</v>
      </c>
      <c r="I2707" t="s">
        <v>513</v>
      </c>
      <c r="J2707" t="s">
        <v>8338</v>
      </c>
      <c r="K2707">
        <v>40</v>
      </c>
      <c r="L2707" t="str">
        <f t="shared" si="90"/>
        <v>MontelíbanoCordobaRCN TV S.A.40</v>
      </c>
      <c r="M2707" t="str">
        <f t="shared" si="91"/>
        <v>MontelíbanoCordobaRCN TV S.A.</v>
      </c>
      <c r="N2707" t="s">
        <v>4241</v>
      </c>
    </row>
    <row r="2708" spans="1:14" x14ac:dyDescent="0.25">
      <c r="A2708">
        <v>23466</v>
      </c>
      <c r="B2708" t="s">
        <v>1820</v>
      </c>
      <c r="C2708" t="s">
        <v>748</v>
      </c>
      <c r="E2708">
        <v>36</v>
      </c>
      <c r="F2708" t="s">
        <v>8341</v>
      </c>
      <c r="G2708" t="s">
        <v>723</v>
      </c>
      <c r="H2708" t="str">
        <f>INDEX(referencias!$Q$1:$Q$34,MATCH('Registro de Frecuencias TV'!G2708,referencias!$R$1:$R$34,0),1)</f>
        <v>Caracol TV S.A.</v>
      </c>
      <c r="I2708" t="s">
        <v>513</v>
      </c>
      <c r="J2708" t="s">
        <v>8338</v>
      </c>
      <c r="K2708">
        <v>36</v>
      </c>
      <c r="L2708" t="str">
        <f t="shared" si="90"/>
        <v>MontelíbanoCordobaCaracol TV S.A.36</v>
      </c>
      <c r="M2708" t="str">
        <f t="shared" si="91"/>
        <v>MontelíbanoCordobaCaracol TV S.A.</v>
      </c>
      <c r="N2708" t="s">
        <v>4242</v>
      </c>
    </row>
    <row r="2709" spans="1:14" x14ac:dyDescent="0.25">
      <c r="A2709">
        <v>23500</v>
      </c>
      <c r="B2709" t="s">
        <v>553</v>
      </c>
      <c r="C2709" t="s">
        <v>748</v>
      </c>
      <c r="F2709" t="s">
        <v>8337</v>
      </c>
      <c r="G2709" t="s">
        <v>420</v>
      </c>
      <c r="H2709" t="str">
        <f>INDEX(referencias!$Q$1:$Q$34,MATCH('Registro de Frecuencias TV'!G2709,referencias!$R$1:$R$34,0),1)</f>
        <v>Canal Uno</v>
      </c>
      <c r="J2709" t="s">
        <v>8338</v>
      </c>
      <c r="K2709">
        <v>26</v>
      </c>
      <c r="L2709" t="str">
        <f t="shared" si="90"/>
        <v>MoñitosCordobaCanal Uno26</v>
      </c>
      <c r="M2709" t="str">
        <f t="shared" si="91"/>
        <v>MoñitosCordobaCanal Uno</v>
      </c>
      <c r="N2709" t="s">
        <v>4243</v>
      </c>
    </row>
    <row r="2710" spans="1:14" x14ac:dyDescent="0.25">
      <c r="A2710">
        <v>23500</v>
      </c>
      <c r="B2710" t="s">
        <v>553</v>
      </c>
      <c r="C2710" t="s">
        <v>748</v>
      </c>
      <c r="F2710" t="s">
        <v>8337</v>
      </c>
      <c r="G2710" t="s">
        <v>703</v>
      </c>
      <c r="H2710" t="str">
        <f>INDEX(referencias!$Q$1:$Q$34,MATCH('Registro de Frecuencias TV'!G2710,referencias!$R$1:$R$34,0),1)</f>
        <v>C.Institucional</v>
      </c>
      <c r="J2710" t="s">
        <v>8338</v>
      </c>
      <c r="K2710">
        <v>28</v>
      </c>
      <c r="L2710" t="str">
        <f t="shared" si="90"/>
        <v>MoñitosCordobaC.Institucional28</v>
      </c>
      <c r="M2710" t="str">
        <f t="shared" si="91"/>
        <v>MoñitosCordobaC.Institucional</v>
      </c>
      <c r="N2710" t="s">
        <v>4244</v>
      </c>
    </row>
    <row r="2711" spans="1:14" x14ac:dyDescent="0.25">
      <c r="A2711">
        <v>23500</v>
      </c>
      <c r="B2711" t="s">
        <v>553</v>
      </c>
      <c r="C2711" t="s">
        <v>748</v>
      </c>
      <c r="F2711" t="s">
        <v>8337</v>
      </c>
      <c r="G2711" t="s">
        <v>188</v>
      </c>
      <c r="H2711" t="str">
        <f>INDEX(referencias!$Q$1:$Q$34,MATCH('Registro de Frecuencias TV'!G2711,referencias!$R$1:$R$34,0),1)</f>
        <v>Señal Colombia</v>
      </c>
      <c r="J2711" t="s">
        <v>8338</v>
      </c>
      <c r="K2711">
        <v>32</v>
      </c>
      <c r="L2711" t="str">
        <f t="shared" si="90"/>
        <v>MoñitosCordobaSeñal Colombia32</v>
      </c>
      <c r="M2711" t="str">
        <f t="shared" si="91"/>
        <v>MoñitosCordobaSeñal Colombia</v>
      </c>
      <c r="N2711" t="s">
        <v>4245</v>
      </c>
    </row>
    <row r="2712" spans="1:14" x14ac:dyDescent="0.25">
      <c r="A2712">
        <v>23500</v>
      </c>
      <c r="B2712" t="s">
        <v>553</v>
      </c>
      <c r="C2712" t="s">
        <v>748</v>
      </c>
      <c r="F2712" t="s">
        <v>8339</v>
      </c>
      <c r="G2712" t="s">
        <v>619</v>
      </c>
      <c r="H2712" t="str">
        <f>INDEX(referencias!$Q$1:$Q$34,MATCH('Registro de Frecuencias TV'!G2712,referencias!$R$1:$R$34,0),1)</f>
        <v>Telecaribe</v>
      </c>
      <c r="J2712" t="s">
        <v>8338</v>
      </c>
      <c r="K2712">
        <v>34</v>
      </c>
      <c r="L2712" t="str">
        <f t="shared" si="90"/>
        <v>MoñitosCordobaTelecaribe34</v>
      </c>
      <c r="M2712" t="str">
        <f t="shared" si="91"/>
        <v>MoñitosCordobaTelecaribe</v>
      </c>
      <c r="N2712" t="s">
        <v>4246</v>
      </c>
    </row>
    <row r="2713" spans="1:14" x14ac:dyDescent="0.25">
      <c r="A2713">
        <v>23500</v>
      </c>
      <c r="B2713" t="s">
        <v>553</v>
      </c>
      <c r="C2713" t="s">
        <v>748</v>
      </c>
      <c r="E2713">
        <v>38</v>
      </c>
      <c r="F2713" t="s">
        <v>8341</v>
      </c>
      <c r="G2713" t="s">
        <v>750</v>
      </c>
      <c r="H2713" t="str">
        <f>INDEX(referencias!$Q$1:$Q$34,MATCH('Registro de Frecuencias TV'!G2713,referencias!$R$1:$R$34,0),1)</f>
        <v>RCN TV S.A.</v>
      </c>
      <c r="I2713" t="s">
        <v>553</v>
      </c>
      <c r="J2713" t="s">
        <v>8338</v>
      </c>
      <c r="K2713">
        <v>38</v>
      </c>
      <c r="L2713" t="str">
        <f t="shared" si="90"/>
        <v>MoñitosCordobaRCN TV S.A.38</v>
      </c>
      <c r="M2713" t="str">
        <f t="shared" si="91"/>
        <v>MoñitosCordobaRCN TV S.A.</v>
      </c>
      <c r="N2713" t="s">
        <v>4247</v>
      </c>
    </row>
    <row r="2714" spans="1:14" x14ac:dyDescent="0.25">
      <c r="A2714">
        <v>23500</v>
      </c>
      <c r="B2714" t="s">
        <v>553</v>
      </c>
      <c r="C2714" t="s">
        <v>748</v>
      </c>
      <c r="E2714">
        <v>40</v>
      </c>
      <c r="F2714" t="s">
        <v>8341</v>
      </c>
      <c r="G2714" t="s">
        <v>723</v>
      </c>
      <c r="H2714" t="str">
        <f>INDEX(referencias!$Q$1:$Q$34,MATCH('Registro de Frecuencias TV'!G2714,referencias!$R$1:$R$34,0),1)</f>
        <v>Caracol TV S.A.</v>
      </c>
      <c r="I2714" t="s">
        <v>553</v>
      </c>
      <c r="J2714" t="s">
        <v>8338</v>
      </c>
      <c r="K2714">
        <v>40</v>
      </c>
      <c r="L2714" t="str">
        <f t="shared" si="90"/>
        <v>MoñitosCordobaCaracol TV S.A.40</v>
      </c>
      <c r="M2714" t="str">
        <f t="shared" si="91"/>
        <v>MoñitosCordobaCaracol TV S.A.</v>
      </c>
      <c r="N2714" t="s">
        <v>4248</v>
      </c>
    </row>
    <row r="2715" spans="1:14" x14ac:dyDescent="0.25">
      <c r="A2715">
        <v>23555</v>
      </c>
      <c r="B2715" t="s">
        <v>2015</v>
      </c>
      <c r="C2715" t="s">
        <v>748</v>
      </c>
      <c r="E2715">
        <v>8</v>
      </c>
      <c r="F2715" t="s">
        <v>8337</v>
      </c>
      <c r="G2715" t="s">
        <v>420</v>
      </c>
      <c r="H2715" t="str">
        <f>INDEX(referencias!$Q$1:$Q$34,MATCH('Registro de Frecuencias TV'!G2715,referencias!$R$1:$R$34,0),1)</f>
        <v>Canal Uno</v>
      </c>
      <c r="I2715" t="s">
        <v>8471</v>
      </c>
      <c r="J2715" t="s">
        <v>8338</v>
      </c>
      <c r="K2715">
        <v>8</v>
      </c>
      <c r="L2715" t="str">
        <f t="shared" si="90"/>
        <v>Planeta RicaCordobaCanal Uno8</v>
      </c>
      <c r="M2715" t="str">
        <f t="shared" si="91"/>
        <v>Planeta RicaCordobaCanal Uno</v>
      </c>
      <c r="N2715" t="s">
        <v>4249</v>
      </c>
    </row>
    <row r="2716" spans="1:14" x14ac:dyDescent="0.25">
      <c r="A2716">
        <v>23555</v>
      </c>
      <c r="B2716" t="s">
        <v>2015</v>
      </c>
      <c r="C2716" t="s">
        <v>748</v>
      </c>
      <c r="E2716">
        <v>10</v>
      </c>
      <c r="F2716" t="s">
        <v>8337</v>
      </c>
      <c r="G2716" t="s">
        <v>703</v>
      </c>
      <c r="H2716" t="str">
        <f>INDEX(referencias!$Q$1:$Q$34,MATCH('Registro de Frecuencias TV'!G2716,referencias!$R$1:$R$34,0),1)</f>
        <v>C.Institucional</v>
      </c>
      <c r="I2716" t="s">
        <v>8471</v>
      </c>
      <c r="J2716" t="s">
        <v>8338</v>
      </c>
      <c r="K2716">
        <v>10</v>
      </c>
      <c r="L2716" t="str">
        <f t="shared" si="90"/>
        <v>Planeta RicaCordobaC.Institucional10</v>
      </c>
      <c r="M2716" t="str">
        <f t="shared" si="91"/>
        <v>Planeta RicaCordobaC.Institucional</v>
      </c>
      <c r="N2716" t="s">
        <v>4250</v>
      </c>
    </row>
    <row r="2717" spans="1:14" x14ac:dyDescent="0.25">
      <c r="A2717">
        <v>23555</v>
      </c>
      <c r="B2717" t="s">
        <v>2015</v>
      </c>
      <c r="C2717" t="s">
        <v>748</v>
      </c>
      <c r="E2717">
        <v>12</v>
      </c>
      <c r="F2717" t="s">
        <v>8337</v>
      </c>
      <c r="G2717" t="s">
        <v>188</v>
      </c>
      <c r="H2717" t="str">
        <f>INDEX(referencias!$Q$1:$Q$34,MATCH('Registro de Frecuencias TV'!G2717,referencias!$R$1:$R$34,0),1)</f>
        <v>Señal Colombia</v>
      </c>
      <c r="I2717" t="s">
        <v>8471</v>
      </c>
      <c r="J2717" t="s">
        <v>8338</v>
      </c>
      <c r="K2717">
        <v>12</v>
      </c>
      <c r="L2717" t="str">
        <f t="shared" si="90"/>
        <v>Planeta RicaCordobaSeñal Colombia12</v>
      </c>
      <c r="M2717" t="str">
        <f t="shared" si="91"/>
        <v>Planeta RicaCordobaSeñal Colombia</v>
      </c>
      <c r="N2717" t="s">
        <v>4251</v>
      </c>
    </row>
    <row r="2718" spans="1:14" x14ac:dyDescent="0.25">
      <c r="A2718">
        <v>23555</v>
      </c>
      <c r="B2718" t="s">
        <v>2015</v>
      </c>
      <c r="C2718" t="s">
        <v>748</v>
      </c>
      <c r="E2718">
        <v>3</v>
      </c>
      <c r="F2718" t="s">
        <v>8339</v>
      </c>
      <c r="G2718" t="s">
        <v>619</v>
      </c>
      <c r="H2718" t="str">
        <f>INDEX(referencias!$Q$1:$Q$34,MATCH('Registro de Frecuencias TV'!G2718,referencias!$R$1:$R$34,0),1)</f>
        <v>Telecaribe</v>
      </c>
      <c r="I2718" t="s">
        <v>8472</v>
      </c>
      <c r="J2718" t="s">
        <v>8338</v>
      </c>
      <c r="K2718">
        <v>3</v>
      </c>
      <c r="L2718" t="str">
        <f t="shared" si="90"/>
        <v>Planeta RicaCordobaTelecaribe3</v>
      </c>
      <c r="M2718" t="str">
        <f t="shared" si="91"/>
        <v>Planeta RicaCordobaTelecaribe</v>
      </c>
      <c r="N2718" t="s">
        <v>4252</v>
      </c>
    </row>
    <row r="2719" spans="1:14" x14ac:dyDescent="0.25">
      <c r="A2719">
        <v>23555</v>
      </c>
      <c r="B2719" t="s">
        <v>2015</v>
      </c>
      <c r="C2719" t="s">
        <v>748</v>
      </c>
      <c r="E2719">
        <v>22</v>
      </c>
      <c r="F2719" t="s">
        <v>8341</v>
      </c>
      <c r="G2719" t="s">
        <v>750</v>
      </c>
      <c r="H2719" t="str">
        <f>INDEX(referencias!$Q$1:$Q$34,MATCH('Registro de Frecuencias TV'!G2719,referencias!$R$1:$R$34,0),1)</f>
        <v>RCN TV S.A.</v>
      </c>
      <c r="I2719" t="s">
        <v>536</v>
      </c>
      <c r="J2719" t="s">
        <v>8338</v>
      </c>
      <c r="K2719">
        <v>22</v>
      </c>
      <c r="L2719" t="str">
        <f t="shared" si="90"/>
        <v>Planeta RicaCordobaRCN TV S.A.22</v>
      </c>
      <c r="M2719" t="str">
        <f t="shared" si="91"/>
        <v>Planeta RicaCordobaRCN TV S.A.</v>
      </c>
      <c r="N2719" t="s">
        <v>4253</v>
      </c>
    </row>
    <row r="2720" spans="1:14" x14ac:dyDescent="0.25">
      <c r="A2720">
        <v>23555</v>
      </c>
      <c r="B2720" t="s">
        <v>2015</v>
      </c>
      <c r="C2720" t="s">
        <v>748</v>
      </c>
      <c r="E2720">
        <v>6</v>
      </c>
      <c r="F2720" t="s">
        <v>8341</v>
      </c>
      <c r="G2720" t="s">
        <v>723</v>
      </c>
      <c r="H2720" t="str">
        <f>INDEX(referencias!$Q$1:$Q$34,MATCH('Registro de Frecuencias TV'!G2720,referencias!$R$1:$R$34,0),1)</f>
        <v>Caracol TV S.A.</v>
      </c>
      <c r="I2720" t="s">
        <v>536</v>
      </c>
      <c r="J2720" t="s">
        <v>8338</v>
      </c>
      <c r="K2720">
        <v>6</v>
      </c>
      <c r="L2720" t="str">
        <f t="shared" si="90"/>
        <v>Planeta RicaCordobaCaracol TV S.A.6</v>
      </c>
      <c r="M2720" t="str">
        <f t="shared" si="91"/>
        <v>Planeta RicaCordobaCaracol TV S.A.</v>
      </c>
      <c r="N2720" t="s">
        <v>4254</v>
      </c>
    </row>
    <row r="2721" spans="1:14" x14ac:dyDescent="0.25">
      <c r="A2721">
        <v>23570</v>
      </c>
      <c r="B2721" t="s">
        <v>555</v>
      </c>
      <c r="C2721" t="s">
        <v>748</v>
      </c>
      <c r="E2721">
        <v>8</v>
      </c>
      <c r="F2721" t="s">
        <v>8337</v>
      </c>
      <c r="G2721" t="s">
        <v>420</v>
      </c>
      <c r="H2721" t="str">
        <f>INDEX(referencias!$Q$1:$Q$34,MATCH('Registro de Frecuencias TV'!G2721,referencias!$R$1:$R$34,0),1)</f>
        <v>Canal Uno</v>
      </c>
      <c r="I2721" t="s">
        <v>8471</v>
      </c>
      <c r="J2721" t="s">
        <v>8338</v>
      </c>
      <c r="K2721">
        <v>8</v>
      </c>
      <c r="L2721" t="str">
        <f t="shared" si="90"/>
        <v>Pueblo NuevoCordobaCanal Uno8</v>
      </c>
      <c r="M2721" t="str">
        <f t="shared" si="91"/>
        <v>Pueblo NuevoCordobaCanal Uno</v>
      </c>
      <c r="N2721" t="s">
        <v>4255</v>
      </c>
    </row>
    <row r="2722" spans="1:14" x14ac:dyDescent="0.25">
      <c r="A2722">
        <v>23570</v>
      </c>
      <c r="B2722" t="s">
        <v>555</v>
      </c>
      <c r="C2722" t="s">
        <v>748</v>
      </c>
      <c r="E2722">
        <v>10</v>
      </c>
      <c r="F2722" t="s">
        <v>8337</v>
      </c>
      <c r="G2722" t="s">
        <v>703</v>
      </c>
      <c r="H2722" t="str">
        <f>INDEX(referencias!$Q$1:$Q$34,MATCH('Registro de Frecuencias TV'!G2722,referencias!$R$1:$R$34,0),1)</f>
        <v>C.Institucional</v>
      </c>
      <c r="I2722" t="s">
        <v>8471</v>
      </c>
      <c r="J2722" t="s">
        <v>8338</v>
      </c>
      <c r="K2722">
        <v>10</v>
      </c>
      <c r="L2722" t="str">
        <f t="shared" si="90"/>
        <v>Pueblo NuevoCordobaC.Institucional10</v>
      </c>
      <c r="M2722" t="str">
        <f t="shared" si="91"/>
        <v>Pueblo NuevoCordobaC.Institucional</v>
      </c>
      <c r="N2722" t="s">
        <v>4256</v>
      </c>
    </row>
    <row r="2723" spans="1:14" x14ac:dyDescent="0.25">
      <c r="A2723">
        <v>23570</v>
      </c>
      <c r="B2723" t="s">
        <v>555</v>
      </c>
      <c r="C2723" t="s">
        <v>748</v>
      </c>
      <c r="E2723">
        <v>12</v>
      </c>
      <c r="F2723" t="s">
        <v>8337</v>
      </c>
      <c r="G2723" t="s">
        <v>188</v>
      </c>
      <c r="H2723" t="str">
        <f>INDEX(referencias!$Q$1:$Q$34,MATCH('Registro de Frecuencias TV'!G2723,referencias!$R$1:$R$34,0),1)</f>
        <v>Señal Colombia</v>
      </c>
      <c r="I2723" t="s">
        <v>8471</v>
      </c>
      <c r="J2723" t="s">
        <v>8338</v>
      </c>
      <c r="K2723">
        <v>12</v>
      </c>
      <c r="L2723" t="str">
        <f t="shared" si="90"/>
        <v>Pueblo NuevoCordobaSeñal Colombia12</v>
      </c>
      <c r="M2723" t="str">
        <f t="shared" si="91"/>
        <v>Pueblo NuevoCordobaSeñal Colombia</v>
      </c>
      <c r="N2723" t="s">
        <v>4257</v>
      </c>
    </row>
    <row r="2724" spans="1:14" x14ac:dyDescent="0.25">
      <c r="A2724">
        <v>23570</v>
      </c>
      <c r="B2724" t="s">
        <v>555</v>
      </c>
      <c r="C2724" t="s">
        <v>748</v>
      </c>
      <c r="E2724">
        <v>3</v>
      </c>
      <c r="F2724" t="s">
        <v>8339</v>
      </c>
      <c r="G2724" t="s">
        <v>619</v>
      </c>
      <c r="H2724" t="str">
        <f>INDEX(referencias!$Q$1:$Q$34,MATCH('Registro de Frecuencias TV'!G2724,referencias!$R$1:$R$34,0),1)</f>
        <v>Telecaribe</v>
      </c>
      <c r="I2724" t="s">
        <v>8472</v>
      </c>
      <c r="J2724" t="s">
        <v>8338</v>
      </c>
      <c r="K2724">
        <v>3</v>
      </c>
      <c r="L2724" t="str">
        <f t="shared" si="90"/>
        <v>Pueblo NuevoCordobaTelecaribe3</v>
      </c>
      <c r="M2724" t="str">
        <f t="shared" si="91"/>
        <v>Pueblo NuevoCordobaTelecaribe</v>
      </c>
      <c r="N2724" t="s">
        <v>4258</v>
      </c>
    </row>
    <row r="2725" spans="1:14" x14ac:dyDescent="0.25">
      <c r="A2725">
        <v>23570</v>
      </c>
      <c r="B2725" t="s">
        <v>555</v>
      </c>
      <c r="C2725" t="s">
        <v>748</v>
      </c>
      <c r="E2725">
        <v>22</v>
      </c>
      <c r="F2725" t="s">
        <v>8341</v>
      </c>
      <c r="G2725" t="s">
        <v>750</v>
      </c>
      <c r="H2725" t="str">
        <f>INDEX(referencias!$Q$1:$Q$34,MATCH('Registro de Frecuencias TV'!G2725,referencias!$R$1:$R$34,0),1)</f>
        <v>RCN TV S.A.</v>
      </c>
      <c r="I2725" t="s">
        <v>536</v>
      </c>
      <c r="J2725" t="s">
        <v>8338</v>
      </c>
      <c r="K2725">
        <v>22</v>
      </c>
      <c r="L2725" t="str">
        <f t="shared" si="90"/>
        <v>Pueblo NuevoCordobaRCN TV S.A.22</v>
      </c>
      <c r="M2725" t="str">
        <f t="shared" si="91"/>
        <v>Pueblo NuevoCordobaRCN TV S.A.</v>
      </c>
      <c r="N2725" t="s">
        <v>4259</v>
      </c>
    </row>
    <row r="2726" spans="1:14" x14ac:dyDescent="0.25">
      <c r="A2726">
        <v>23570</v>
      </c>
      <c r="B2726" t="s">
        <v>555</v>
      </c>
      <c r="C2726" t="s">
        <v>748</v>
      </c>
      <c r="E2726">
        <v>6</v>
      </c>
      <c r="F2726" t="s">
        <v>8341</v>
      </c>
      <c r="G2726" t="s">
        <v>723</v>
      </c>
      <c r="H2726" t="str">
        <f>INDEX(referencias!$Q$1:$Q$34,MATCH('Registro de Frecuencias TV'!G2726,referencias!$R$1:$R$34,0),1)</f>
        <v>Caracol TV S.A.</v>
      </c>
      <c r="I2726" t="s">
        <v>536</v>
      </c>
      <c r="J2726" t="s">
        <v>8338</v>
      </c>
      <c r="K2726">
        <v>6</v>
      </c>
      <c r="L2726" t="str">
        <f t="shared" si="90"/>
        <v>Pueblo NuevoCordobaCaracol TV S.A.6</v>
      </c>
      <c r="M2726" t="str">
        <f t="shared" si="91"/>
        <v>Pueblo NuevoCordobaCaracol TV S.A.</v>
      </c>
      <c r="N2726" t="s">
        <v>4260</v>
      </c>
    </row>
    <row r="2727" spans="1:14" x14ac:dyDescent="0.25">
      <c r="A2727">
        <v>23574</v>
      </c>
      <c r="B2727" t="s">
        <v>340</v>
      </c>
      <c r="C2727" t="s">
        <v>748</v>
      </c>
      <c r="E2727">
        <v>7</v>
      </c>
      <c r="F2727" t="s">
        <v>8337</v>
      </c>
      <c r="G2727" t="s">
        <v>420</v>
      </c>
      <c r="H2727" t="str">
        <f>INDEX(referencias!$Q$1:$Q$34,MATCH('Registro de Frecuencias TV'!G2727,referencias!$R$1:$R$34,0),1)</f>
        <v>Canal Uno</v>
      </c>
      <c r="I2727" t="s">
        <v>340</v>
      </c>
      <c r="J2727" t="s">
        <v>8338</v>
      </c>
      <c r="K2727">
        <v>7</v>
      </c>
      <c r="L2727" t="str">
        <f t="shared" si="90"/>
        <v>Puerto EscondidoCordobaCanal Uno7</v>
      </c>
      <c r="M2727" t="str">
        <f t="shared" si="91"/>
        <v>Puerto EscondidoCordobaCanal Uno</v>
      </c>
      <c r="N2727" t="s">
        <v>4261</v>
      </c>
    </row>
    <row r="2728" spans="1:14" x14ac:dyDescent="0.25">
      <c r="A2728">
        <v>23574</v>
      </c>
      <c r="B2728" t="s">
        <v>340</v>
      </c>
      <c r="C2728" t="s">
        <v>748</v>
      </c>
      <c r="E2728">
        <v>4</v>
      </c>
      <c r="F2728" t="s">
        <v>8337</v>
      </c>
      <c r="G2728" t="s">
        <v>703</v>
      </c>
      <c r="H2728" t="str">
        <f>INDEX(referencias!$Q$1:$Q$34,MATCH('Registro de Frecuencias TV'!G2728,referencias!$R$1:$R$34,0),1)</f>
        <v>C.Institucional</v>
      </c>
      <c r="I2728" t="s">
        <v>340</v>
      </c>
      <c r="J2728" t="s">
        <v>8338</v>
      </c>
      <c r="K2728">
        <v>4</v>
      </c>
      <c r="L2728" t="str">
        <f t="shared" si="90"/>
        <v>Puerto EscondidoCordobaC.Institucional4</v>
      </c>
      <c r="M2728" t="str">
        <f t="shared" si="91"/>
        <v>Puerto EscondidoCordobaC.Institucional</v>
      </c>
      <c r="N2728" t="s">
        <v>4262</v>
      </c>
    </row>
    <row r="2729" spans="1:14" x14ac:dyDescent="0.25">
      <c r="A2729">
        <v>23574</v>
      </c>
      <c r="B2729" t="s">
        <v>340</v>
      </c>
      <c r="C2729" t="s">
        <v>748</v>
      </c>
      <c r="E2729">
        <v>5</v>
      </c>
      <c r="F2729" t="s">
        <v>8337</v>
      </c>
      <c r="G2729" t="s">
        <v>188</v>
      </c>
      <c r="H2729" t="str">
        <f>INDEX(referencias!$Q$1:$Q$34,MATCH('Registro de Frecuencias TV'!G2729,referencias!$R$1:$R$34,0),1)</f>
        <v>Señal Colombia</v>
      </c>
      <c r="I2729" t="s">
        <v>340</v>
      </c>
      <c r="J2729" t="s">
        <v>8338</v>
      </c>
      <c r="K2729">
        <v>5</v>
      </c>
      <c r="L2729" t="str">
        <f t="shared" si="90"/>
        <v>Puerto EscondidoCordobaSeñal Colombia5</v>
      </c>
      <c r="M2729" t="str">
        <f t="shared" si="91"/>
        <v>Puerto EscondidoCordobaSeñal Colombia</v>
      </c>
      <c r="N2729" t="s">
        <v>4263</v>
      </c>
    </row>
    <row r="2730" spans="1:14" x14ac:dyDescent="0.25">
      <c r="A2730">
        <v>23574</v>
      </c>
      <c r="B2730" t="s">
        <v>340</v>
      </c>
      <c r="C2730" t="s">
        <v>748</v>
      </c>
      <c r="F2730" t="s">
        <v>8339</v>
      </c>
      <c r="G2730" t="s">
        <v>619</v>
      </c>
      <c r="H2730" t="str">
        <f>INDEX(referencias!$Q$1:$Q$34,MATCH('Registro de Frecuencias TV'!G2730,referencias!$R$1:$R$34,0),1)</f>
        <v>Telecaribe</v>
      </c>
      <c r="J2730" t="s">
        <v>8338</v>
      </c>
      <c r="K2730">
        <v>26</v>
      </c>
      <c r="L2730" t="str">
        <f t="shared" si="90"/>
        <v>Puerto EscondidoCordobaTelecaribe26</v>
      </c>
      <c r="M2730" t="str">
        <f t="shared" si="91"/>
        <v>Puerto EscondidoCordobaTelecaribe</v>
      </c>
      <c r="N2730" t="s">
        <v>4264</v>
      </c>
    </row>
    <row r="2731" spans="1:14" x14ac:dyDescent="0.25">
      <c r="A2731">
        <v>23574</v>
      </c>
      <c r="B2731" t="s">
        <v>340</v>
      </c>
      <c r="C2731" t="s">
        <v>748</v>
      </c>
      <c r="F2731" t="s">
        <v>8341</v>
      </c>
      <c r="G2731" t="s">
        <v>750</v>
      </c>
      <c r="H2731" t="str">
        <f>INDEX(referencias!$Q$1:$Q$34,MATCH('Registro de Frecuencias TV'!G2731,referencias!$R$1:$R$34,0),1)</f>
        <v>RCN TV S.A.</v>
      </c>
      <c r="J2731" t="s">
        <v>8338</v>
      </c>
      <c r="K2731">
        <v>28</v>
      </c>
      <c r="L2731" t="str">
        <f t="shared" si="90"/>
        <v>Puerto EscondidoCordobaRCN TV S.A.28</v>
      </c>
      <c r="M2731" t="str">
        <f t="shared" si="91"/>
        <v>Puerto EscondidoCordobaRCN TV S.A.</v>
      </c>
      <c r="N2731" t="s">
        <v>4265</v>
      </c>
    </row>
    <row r="2732" spans="1:14" x14ac:dyDescent="0.25">
      <c r="A2732">
        <v>23574</v>
      </c>
      <c r="B2732" t="s">
        <v>340</v>
      </c>
      <c r="C2732" t="s">
        <v>748</v>
      </c>
      <c r="F2732" t="s">
        <v>8341</v>
      </c>
      <c r="G2732" t="s">
        <v>723</v>
      </c>
      <c r="H2732" t="str">
        <f>INDEX(referencias!$Q$1:$Q$34,MATCH('Registro de Frecuencias TV'!G2732,referencias!$R$1:$R$34,0),1)</f>
        <v>Caracol TV S.A.</v>
      </c>
      <c r="J2732" t="s">
        <v>8338</v>
      </c>
      <c r="K2732">
        <v>32</v>
      </c>
      <c r="L2732" t="str">
        <f t="shared" si="90"/>
        <v>Puerto EscondidoCordobaCaracol TV S.A.32</v>
      </c>
      <c r="M2732" t="str">
        <f t="shared" si="91"/>
        <v>Puerto EscondidoCordobaCaracol TV S.A.</v>
      </c>
      <c r="N2732" t="s">
        <v>4266</v>
      </c>
    </row>
    <row r="2733" spans="1:14" x14ac:dyDescent="0.25">
      <c r="A2733">
        <v>23580</v>
      </c>
      <c r="B2733" t="s">
        <v>563</v>
      </c>
      <c r="C2733" t="s">
        <v>748</v>
      </c>
      <c r="F2733" t="s">
        <v>8337</v>
      </c>
      <c r="G2733" t="s">
        <v>420</v>
      </c>
      <c r="H2733" t="str">
        <f>INDEX(referencias!$Q$1:$Q$34,MATCH('Registro de Frecuencias TV'!G2733,referencias!$R$1:$R$34,0),1)</f>
        <v>Canal Uno</v>
      </c>
      <c r="J2733" t="s">
        <v>8338</v>
      </c>
      <c r="K2733">
        <v>26</v>
      </c>
      <c r="L2733" t="str">
        <f t="shared" si="90"/>
        <v>Puerto LibertadorCordobaCanal Uno26</v>
      </c>
      <c r="M2733" t="str">
        <f t="shared" si="91"/>
        <v>Puerto LibertadorCordobaCanal Uno</v>
      </c>
      <c r="N2733" t="s">
        <v>4267</v>
      </c>
    </row>
    <row r="2734" spans="1:14" x14ac:dyDescent="0.25">
      <c r="A2734">
        <v>23580</v>
      </c>
      <c r="B2734" t="s">
        <v>563</v>
      </c>
      <c r="C2734" t="s">
        <v>748</v>
      </c>
      <c r="F2734" t="s">
        <v>8337</v>
      </c>
      <c r="G2734" t="s">
        <v>703</v>
      </c>
      <c r="H2734" t="str">
        <f>INDEX(referencias!$Q$1:$Q$34,MATCH('Registro de Frecuencias TV'!G2734,referencias!$R$1:$R$34,0),1)</f>
        <v>C.Institucional</v>
      </c>
      <c r="J2734" t="s">
        <v>8338</v>
      </c>
      <c r="K2734">
        <v>28</v>
      </c>
      <c r="L2734" t="str">
        <f t="shared" si="90"/>
        <v>Puerto LibertadorCordobaC.Institucional28</v>
      </c>
      <c r="M2734" t="str">
        <f t="shared" si="91"/>
        <v>Puerto LibertadorCordobaC.Institucional</v>
      </c>
      <c r="N2734" t="s">
        <v>4268</v>
      </c>
    </row>
    <row r="2735" spans="1:14" x14ac:dyDescent="0.25">
      <c r="A2735">
        <v>23580</v>
      </c>
      <c r="B2735" t="s">
        <v>563</v>
      </c>
      <c r="C2735" t="s">
        <v>748</v>
      </c>
      <c r="F2735" t="s">
        <v>8337</v>
      </c>
      <c r="G2735" t="s">
        <v>188</v>
      </c>
      <c r="H2735" t="str">
        <f>INDEX(referencias!$Q$1:$Q$34,MATCH('Registro de Frecuencias TV'!G2735,referencias!$R$1:$R$34,0),1)</f>
        <v>Señal Colombia</v>
      </c>
      <c r="J2735" t="s">
        <v>8338</v>
      </c>
      <c r="K2735">
        <v>32</v>
      </c>
      <c r="L2735" t="str">
        <f t="shared" si="90"/>
        <v>Puerto LibertadorCordobaSeñal Colombia32</v>
      </c>
      <c r="M2735" t="str">
        <f t="shared" si="91"/>
        <v>Puerto LibertadorCordobaSeñal Colombia</v>
      </c>
      <c r="N2735" t="s">
        <v>4269</v>
      </c>
    </row>
    <row r="2736" spans="1:14" x14ac:dyDescent="0.25">
      <c r="A2736">
        <v>23580</v>
      </c>
      <c r="B2736" t="s">
        <v>563</v>
      </c>
      <c r="C2736" t="s">
        <v>748</v>
      </c>
      <c r="F2736" t="s">
        <v>8339</v>
      </c>
      <c r="G2736" t="s">
        <v>619</v>
      </c>
      <c r="H2736" t="str">
        <f>INDEX(referencias!$Q$1:$Q$34,MATCH('Registro de Frecuencias TV'!G2736,referencias!$R$1:$R$34,0),1)</f>
        <v>Telecaribe</v>
      </c>
      <c r="J2736" t="s">
        <v>8338</v>
      </c>
      <c r="K2736">
        <v>34</v>
      </c>
      <c r="L2736" t="str">
        <f t="shared" si="90"/>
        <v>Puerto LibertadorCordobaTelecaribe34</v>
      </c>
      <c r="M2736" t="str">
        <f t="shared" si="91"/>
        <v>Puerto LibertadorCordobaTelecaribe</v>
      </c>
      <c r="N2736" t="s">
        <v>4270</v>
      </c>
    </row>
    <row r="2737" spans="1:14" x14ac:dyDescent="0.25">
      <c r="A2737">
        <v>23580</v>
      </c>
      <c r="B2737" t="s">
        <v>563</v>
      </c>
      <c r="C2737" t="s">
        <v>748</v>
      </c>
      <c r="E2737">
        <v>40</v>
      </c>
      <c r="F2737" t="s">
        <v>8341</v>
      </c>
      <c r="G2737" t="s">
        <v>750</v>
      </c>
      <c r="H2737" t="str">
        <f>INDEX(referencias!$Q$1:$Q$34,MATCH('Registro de Frecuencias TV'!G2737,referencias!$R$1:$R$34,0),1)</f>
        <v>RCN TV S.A.</v>
      </c>
      <c r="I2737" t="s">
        <v>563</v>
      </c>
      <c r="J2737" t="s">
        <v>8338</v>
      </c>
      <c r="K2737">
        <v>40</v>
      </c>
      <c r="L2737" t="str">
        <f t="shared" si="90"/>
        <v>Puerto LibertadorCordobaRCN TV S.A.40</v>
      </c>
      <c r="M2737" t="str">
        <f t="shared" si="91"/>
        <v>Puerto LibertadorCordobaRCN TV S.A.</v>
      </c>
      <c r="N2737" t="s">
        <v>4271</v>
      </c>
    </row>
    <row r="2738" spans="1:14" x14ac:dyDescent="0.25">
      <c r="A2738">
        <v>23580</v>
      </c>
      <c r="B2738" t="s">
        <v>563</v>
      </c>
      <c r="C2738" t="s">
        <v>748</v>
      </c>
      <c r="E2738">
        <v>36</v>
      </c>
      <c r="F2738" t="s">
        <v>8341</v>
      </c>
      <c r="G2738" t="s">
        <v>723</v>
      </c>
      <c r="H2738" t="str">
        <f>INDEX(referencias!$Q$1:$Q$34,MATCH('Registro de Frecuencias TV'!G2738,referencias!$R$1:$R$34,0),1)</f>
        <v>Caracol TV S.A.</v>
      </c>
      <c r="I2738" t="s">
        <v>563</v>
      </c>
      <c r="J2738" t="s">
        <v>8338</v>
      </c>
      <c r="K2738">
        <v>36</v>
      </c>
      <c r="L2738" t="str">
        <f t="shared" si="90"/>
        <v>Puerto LibertadorCordobaCaracol TV S.A.36</v>
      </c>
      <c r="M2738" t="str">
        <f t="shared" si="91"/>
        <v>Puerto LibertadorCordobaCaracol TV S.A.</v>
      </c>
      <c r="N2738" t="s">
        <v>4272</v>
      </c>
    </row>
    <row r="2739" spans="1:14" x14ac:dyDescent="0.25">
      <c r="A2739">
        <v>23586</v>
      </c>
      <c r="B2739" t="s">
        <v>2103</v>
      </c>
      <c r="C2739" t="s">
        <v>748</v>
      </c>
      <c r="E2739">
        <v>8</v>
      </c>
      <c r="F2739" t="s">
        <v>8337</v>
      </c>
      <c r="G2739" t="s">
        <v>420</v>
      </c>
      <c r="H2739" t="str">
        <f>INDEX(referencias!$Q$1:$Q$34,MATCH('Registro de Frecuencias TV'!G2739,referencias!$R$1:$R$34,0),1)</f>
        <v>Canal Uno</v>
      </c>
      <c r="I2739" t="s">
        <v>8471</v>
      </c>
      <c r="J2739" t="s">
        <v>8338</v>
      </c>
      <c r="K2739">
        <v>8</v>
      </c>
      <c r="L2739" t="str">
        <f t="shared" si="90"/>
        <v>PurísimaCordobaCanal Uno8</v>
      </c>
      <c r="M2739" t="str">
        <f t="shared" si="91"/>
        <v>PurísimaCordobaCanal Uno</v>
      </c>
      <c r="N2739" t="s">
        <v>4273</v>
      </c>
    </row>
    <row r="2740" spans="1:14" x14ac:dyDescent="0.25">
      <c r="A2740">
        <v>23586</v>
      </c>
      <c r="B2740" t="s">
        <v>2103</v>
      </c>
      <c r="C2740" t="s">
        <v>748</v>
      </c>
      <c r="E2740">
        <v>10</v>
      </c>
      <c r="F2740" t="s">
        <v>8337</v>
      </c>
      <c r="G2740" t="s">
        <v>703</v>
      </c>
      <c r="H2740" t="str">
        <f>INDEX(referencias!$Q$1:$Q$34,MATCH('Registro de Frecuencias TV'!G2740,referencias!$R$1:$R$34,0),1)</f>
        <v>C.Institucional</v>
      </c>
      <c r="I2740" t="s">
        <v>8471</v>
      </c>
      <c r="J2740" t="s">
        <v>8338</v>
      </c>
      <c r="K2740">
        <v>10</v>
      </c>
      <c r="L2740" t="str">
        <f t="shared" si="90"/>
        <v>PurísimaCordobaC.Institucional10</v>
      </c>
      <c r="M2740" t="str">
        <f t="shared" si="91"/>
        <v>PurísimaCordobaC.Institucional</v>
      </c>
      <c r="N2740" t="s">
        <v>4274</v>
      </c>
    </row>
    <row r="2741" spans="1:14" x14ac:dyDescent="0.25">
      <c r="A2741">
        <v>23586</v>
      </c>
      <c r="B2741" t="s">
        <v>2103</v>
      </c>
      <c r="C2741" t="s">
        <v>748</v>
      </c>
      <c r="E2741">
        <v>12</v>
      </c>
      <c r="F2741" t="s">
        <v>8337</v>
      </c>
      <c r="G2741" t="s">
        <v>188</v>
      </c>
      <c r="H2741" t="str">
        <f>INDEX(referencias!$Q$1:$Q$34,MATCH('Registro de Frecuencias TV'!G2741,referencias!$R$1:$R$34,0),1)</f>
        <v>Señal Colombia</v>
      </c>
      <c r="I2741" t="s">
        <v>8471</v>
      </c>
      <c r="J2741" t="s">
        <v>8338</v>
      </c>
      <c r="K2741">
        <v>12</v>
      </c>
      <c r="L2741" t="str">
        <f t="shared" si="90"/>
        <v>PurísimaCordobaSeñal Colombia12</v>
      </c>
      <c r="M2741" t="str">
        <f t="shared" si="91"/>
        <v>PurísimaCordobaSeñal Colombia</v>
      </c>
      <c r="N2741" t="s">
        <v>4275</v>
      </c>
    </row>
    <row r="2742" spans="1:14" x14ac:dyDescent="0.25">
      <c r="A2742">
        <v>23586</v>
      </c>
      <c r="B2742" t="s">
        <v>2103</v>
      </c>
      <c r="C2742" t="s">
        <v>748</v>
      </c>
      <c r="E2742">
        <v>3</v>
      </c>
      <c r="F2742" t="s">
        <v>8339</v>
      </c>
      <c r="G2742" t="s">
        <v>619</v>
      </c>
      <c r="H2742" t="str">
        <f>INDEX(referencias!$Q$1:$Q$34,MATCH('Registro de Frecuencias TV'!G2742,referencias!$R$1:$R$34,0),1)</f>
        <v>Telecaribe</v>
      </c>
      <c r="I2742" t="s">
        <v>8472</v>
      </c>
      <c r="J2742" t="s">
        <v>8338</v>
      </c>
      <c r="K2742">
        <v>3</v>
      </c>
      <c r="L2742" t="str">
        <f t="shared" si="90"/>
        <v>PurísimaCordobaTelecaribe3</v>
      </c>
      <c r="M2742" t="str">
        <f t="shared" si="91"/>
        <v>PurísimaCordobaTelecaribe</v>
      </c>
      <c r="N2742" t="s">
        <v>4276</v>
      </c>
    </row>
    <row r="2743" spans="1:14" x14ac:dyDescent="0.25">
      <c r="A2743">
        <v>23586</v>
      </c>
      <c r="B2743" t="s">
        <v>2103</v>
      </c>
      <c r="C2743" t="s">
        <v>748</v>
      </c>
      <c r="E2743">
        <v>22</v>
      </c>
      <c r="F2743" t="s">
        <v>8341</v>
      </c>
      <c r="G2743" t="s">
        <v>750</v>
      </c>
      <c r="H2743" t="str">
        <f>INDEX(referencias!$Q$1:$Q$34,MATCH('Registro de Frecuencias TV'!G2743,referencias!$R$1:$R$34,0),1)</f>
        <v>RCN TV S.A.</v>
      </c>
      <c r="I2743" t="s">
        <v>536</v>
      </c>
      <c r="J2743" t="s">
        <v>8338</v>
      </c>
      <c r="K2743">
        <v>22</v>
      </c>
      <c r="L2743" t="str">
        <f t="shared" si="90"/>
        <v>PurísimaCordobaRCN TV S.A.22</v>
      </c>
      <c r="M2743" t="str">
        <f t="shared" si="91"/>
        <v>PurísimaCordobaRCN TV S.A.</v>
      </c>
      <c r="N2743" t="s">
        <v>4277</v>
      </c>
    </row>
    <row r="2744" spans="1:14" x14ac:dyDescent="0.25">
      <c r="A2744">
        <v>23586</v>
      </c>
      <c r="B2744" t="s">
        <v>2103</v>
      </c>
      <c r="C2744" t="s">
        <v>748</v>
      </c>
      <c r="E2744">
        <v>6</v>
      </c>
      <c r="F2744" t="s">
        <v>8341</v>
      </c>
      <c r="G2744" t="s">
        <v>723</v>
      </c>
      <c r="H2744" t="str">
        <f>INDEX(referencias!$Q$1:$Q$34,MATCH('Registro de Frecuencias TV'!G2744,referencias!$R$1:$R$34,0),1)</f>
        <v>Caracol TV S.A.</v>
      </c>
      <c r="I2744" t="s">
        <v>536</v>
      </c>
      <c r="J2744" t="s">
        <v>8338</v>
      </c>
      <c r="K2744">
        <v>6</v>
      </c>
      <c r="L2744" t="str">
        <f t="shared" si="90"/>
        <v>PurísimaCordobaCaracol TV S.A.6</v>
      </c>
      <c r="M2744" t="str">
        <f t="shared" si="91"/>
        <v>PurísimaCordobaCaracol TV S.A.</v>
      </c>
      <c r="N2744" t="s">
        <v>4278</v>
      </c>
    </row>
    <row r="2745" spans="1:14" x14ac:dyDescent="0.25">
      <c r="A2745">
        <v>23660</v>
      </c>
      <c r="B2745" t="s">
        <v>2184</v>
      </c>
      <c r="C2745" t="s">
        <v>748</v>
      </c>
      <c r="E2745">
        <v>8</v>
      </c>
      <c r="F2745" t="s">
        <v>8337</v>
      </c>
      <c r="G2745" t="s">
        <v>420</v>
      </c>
      <c r="H2745" t="str">
        <f>INDEX(referencias!$Q$1:$Q$34,MATCH('Registro de Frecuencias TV'!G2745,referencias!$R$1:$R$34,0),1)</f>
        <v>Canal Uno</v>
      </c>
      <c r="I2745" t="s">
        <v>8471</v>
      </c>
      <c r="J2745" t="s">
        <v>8338</v>
      </c>
      <c r="K2745">
        <v>8</v>
      </c>
      <c r="L2745" t="str">
        <f t="shared" si="90"/>
        <v>SahagúnCordobaCanal Uno8</v>
      </c>
      <c r="M2745" t="str">
        <f t="shared" si="91"/>
        <v>SahagúnCordobaCanal Uno</v>
      </c>
      <c r="N2745" t="s">
        <v>4279</v>
      </c>
    </row>
    <row r="2746" spans="1:14" x14ac:dyDescent="0.25">
      <c r="A2746">
        <v>23660</v>
      </c>
      <c r="B2746" t="s">
        <v>2184</v>
      </c>
      <c r="C2746" t="s">
        <v>748</v>
      </c>
      <c r="E2746">
        <v>10</v>
      </c>
      <c r="F2746" t="s">
        <v>8337</v>
      </c>
      <c r="G2746" t="s">
        <v>703</v>
      </c>
      <c r="H2746" t="str">
        <f>INDEX(referencias!$Q$1:$Q$34,MATCH('Registro de Frecuencias TV'!G2746,referencias!$R$1:$R$34,0),1)</f>
        <v>C.Institucional</v>
      </c>
      <c r="I2746" t="s">
        <v>8471</v>
      </c>
      <c r="J2746" t="s">
        <v>8338</v>
      </c>
      <c r="K2746">
        <v>10</v>
      </c>
      <c r="L2746" t="str">
        <f t="shared" si="90"/>
        <v>SahagúnCordobaC.Institucional10</v>
      </c>
      <c r="M2746" t="str">
        <f t="shared" si="91"/>
        <v>SahagúnCordobaC.Institucional</v>
      </c>
      <c r="N2746" t="s">
        <v>4280</v>
      </c>
    </row>
    <row r="2747" spans="1:14" x14ac:dyDescent="0.25">
      <c r="A2747">
        <v>23660</v>
      </c>
      <c r="B2747" t="s">
        <v>2184</v>
      </c>
      <c r="C2747" t="s">
        <v>748</v>
      </c>
      <c r="E2747">
        <v>12</v>
      </c>
      <c r="F2747" t="s">
        <v>8337</v>
      </c>
      <c r="G2747" t="s">
        <v>188</v>
      </c>
      <c r="H2747" t="str">
        <f>INDEX(referencias!$Q$1:$Q$34,MATCH('Registro de Frecuencias TV'!G2747,referencias!$R$1:$R$34,0),1)</f>
        <v>Señal Colombia</v>
      </c>
      <c r="I2747" t="s">
        <v>8471</v>
      </c>
      <c r="J2747" t="s">
        <v>8338</v>
      </c>
      <c r="K2747">
        <v>12</v>
      </c>
      <c r="L2747" t="str">
        <f t="shared" si="90"/>
        <v>SahagúnCordobaSeñal Colombia12</v>
      </c>
      <c r="M2747" t="str">
        <f t="shared" si="91"/>
        <v>SahagúnCordobaSeñal Colombia</v>
      </c>
      <c r="N2747" t="s">
        <v>4281</v>
      </c>
    </row>
    <row r="2748" spans="1:14" x14ac:dyDescent="0.25">
      <c r="A2748">
        <v>23660</v>
      </c>
      <c r="B2748" t="s">
        <v>2184</v>
      </c>
      <c r="C2748" t="s">
        <v>748</v>
      </c>
      <c r="E2748">
        <v>3</v>
      </c>
      <c r="F2748" t="s">
        <v>8339</v>
      </c>
      <c r="G2748" t="s">
        <v>619</v>
      </c>
      <c r="H2748" t="str">
        <f>INDEX(referencias!$Q$1:$Q$34,MATCH('Registro de Frecuencias TV'!G2748,referencias!$R$1:$R$34,0),1)</f>
        <v>Telecaribe</v>
      </c>
      <c r="I2748" t="s">
        <v>8472</v>
      </c>
      <c r="J2748" t="s">
        <v>8338</v>
      </c>
      <c r="K2748">
        <v>3</v>
      </c>
      <c r="L2748" t="str">
        <f t="shared" si="90"/>
        <v>SahagúnCordobaTelecaribe3</v>
      </c>
      <c r="M2748" t="str">
        <f t="shared" si="91"/>
        <v>SahagúnCordobaTelecaribe</v>
      </c>
      <c r="N2748" t="s">
        <v>4282</v>
      </c>
    </row>
    <row r="2749" spans="1:14" x14ac:dyDescent="0.25">
      <c r="A2749">
        <v>23660</v>
      </c>
      <c r="B2749" t="s">
        <v>2184</v>
      </c>
      <c r="C2749" t="s">
        <v>748</v>
      </c>
      <c r="E2749">
        <v>22</v>
      </c>
      <c r="F2749" t="s">
        <v>8341</v>
      </c>
      <c r="G2749" t="s">
        <v>750</v>
      </c>
      <c r="H2749" t="str">
        <f>INDEX(referencias!$Q$1:$Q$34,MATCH('Registro de Frecuencias TV'!G2749,referencias!$R$1:$R$34,0),1)</f>
        <v>RCN TV S.A.</v>
      </c>
      <c r="I2749" t="s">
        <v>536</v>
      </c>
      <c r="J2749" t="s">
        <v>8338</v>
      </c>
      <c r="K2749">
        <v>22</v>
      </c>
      <c r="L2749" t="str">
        <f t="shared" si="90"/>
        <v>SahagúnCordobaRCN TV S.A.22</v>
      </c>
      <c r="M2749" t="str">
        <f t="shared" si="91"/>
        <v>SahagúnCordobaRCN TV S.A.</v>
      </c>
      <c r="N2749" t="s">
        <v>4283</v>
      </c>
    </row>
    <row r="2750" spans="1:14" x14ac:dyDescent="0.25">
      <c r="A2750">
        <v>23660</v>
      </c>
      <c r="B2750" t="s">
        <v>2184</v>
      </c>
      <c r="C2750" t="s">
        <v>748</v>
      </c>
      <c r="E2750">
        <v>6</v>
      </c>
      <c r="F2750" t="s">
        <v>8341</v>
      </c>
      <c r="G2750" t="s">
        <v>723</v>
      </c>
      <c r="H2750" t="str">
        <f>INDEX(referencias!$Q$1:$Q$34,MATCH('Registro de Frecuencias TV'!G2750,referencias!$R$1:$R$34,0),1)</f>
        <v>Caracol TV S.A.</v>
      </c>
      <c r="I2750" t="s">
        <v>536</v>
      </c>
      <c r="J2750" t="s">
        <v>8338</v>
      </c>
      <c r="K2750">
        <v>6</v>
      </c>
      <c r="L2750" t="str">
        <f t="shared" si="90"/>
        <v>SahagúnCordobaCaracol TV S.A.6</v>
      </c>
      <c r="M2750" t="str">
        <f t="shared" si="91"/>
        <v>SahagúnCordobaCaracol TV S.A.</v>
      </c>
      <c r="N2750" t="s">
        <v>4284</v>
      </c>
    </row>
    <row r="2751" spans="1:14" x14ac:dyDescent="0.25">
      <c r="A2751">
        <v>23670</v>
      </c>
      <c r="B2751" t="s">
        <v>2212</v>
      </c>
      <c r="C2751" t="s">
        <v>748</v>
      </c>
      <c r="E2751">
        <v>8</v>
      </c>
      <c r="F2751" t="s">
        <v>8337</v>
      </c>
      <c r="G2751" t="s">
        <v>420</v>
      </c>
      <c r="H2751" t="str">
        <f>INDEX(referencias!$Q$1:$Q$34,MATCH('Registro de Frecuencias TV'!G2751,referencias!$R$1:$R$34,0),1)</f>
        <v>Canal Uno</v>
      </c>
      <c r="I2751" t="s">
        <v>8471</v>
      </c>
      <c r="J2751" t="s">
        <v>8338</v>
      </c>
      <c r="K2751">
        <v>8</v>
      </c>
      <c r="L2751" t="str">
        <f t="shared" si="90"/>
        <v>San Andrés SotaventoCordobaCanal Uno8</v>
      </c>
      <c r="M2751" t="str">
        <f t="shared" si="91"/>
        <v>San Andrés SotaventoCordobaCanal Uno</v>
      </c>
      <c r="N2751" t="s">
        <v>4285</v>
      </c>
    </row>
    <row r="2752" spans="1:14" x14ac:dyDescent="0.25">
      <c r="A2752">
        <v>23670</v>
      </c>
      <c r="B2752" t="s">
        <v>2212</v>
      </c>
      <c r="C2752" t="s">
        <v>748</v>
      </c>
      <c r="E2752">
        <v>10</v>
      </c>
      <c r="F2752" t="s">
        <v>8337</v>
      </c>
      <c r="G2752" t="s">
        <v>703</v>
      </c>
      <c r="H2752" t="str">
        <f>INDEX(referencias!$Q$1:$Q$34,MATCH('Registro de Frecuencias TV'!G2752,referencias!$R$1:$R$34,0),1)</f>
        <v>C.Institucional</v>
      </c>
      <c r="I2752" t="s">
        <v>8471</v>
      </c>
      <c r="J2752" t="s">
        <v>8338</v>
      </c>
      <c r="K2752">
        <v>10</v>
      </c>
      <c r="L2752" t="str">
        <f t="shared" si="90"/>
        <v>San Andrés SotaventoCordobaC.Institucional10</v>
      </c>
      <c r="M2752" t="str">
        <f t="shared" si="91"/>
        <v>San Andrés SotaventoCordobaC.Institucional</v>
      </c>
      <c r="N2752" t="s">
        <v>4286</v>
      </c>
    </row>
    <row r="2753" spans="1:14" x14ac:dyDescent="0.25">
      <c r="A2753">
        <v>23670</v>
      </c>
      <c r="B2753" t="s">
        <v>2212</v>
      </c>
      <c r="C2753" t="s">
        <v>748</v>
      </c>
      <c r="E2753">
        <v>12</v>
      </c>
      <c r="F2753" t="s">
        <v>8337</v>
      </c>
      <c r="G2753" t="s">
        <v>188</v>
      </c>
      <c r="H2753" t="str">
        <f>INDEX(referencias!$Q$1:$Q$34,MATCH('Registro de Frecuencias TV'!G2753,referencias!$R$1:$R$34,0),1)</f>
        <v>Señal Colombia</v>
      </c>
      <c r="I2753" t="s">
        <v>8471</v>
      </c>
      <c r="J2753" t="s">
        <v>8338</v>
      </c>
      <c r="K2753">
        <v>12</v>
      </c>
      <c r="L2753" t="str">
        <f t="shared" si="90"/>
        <v>San Andrés SotaventoCordobaSeñal Colombia12</v>
      </c>
      <c r="M2753" t="str">
        <f t="shared" si="91"/>
        <v>San Andrés SotaventoCordobaSeñal Colombia</v>
      </c>
      <c r="N2753" t="s">
        <v>4287</v>
      </c>
    </row>
    <row r="2754" spans="1:14" x14ac:dyDescent="0.25">
      <c r="A2754">
        <v>23670</v>
      </c>
      <c r="B2754" t="s">
        <v>2212</v>
      </c>
      <c r="C2754" t="s">
        <v>748</v>
      </c>
      <c r="E2754">
        <v>3</v>
      </c>
      <c r="F2754" t="s">
        <v>8339</v>
      </c>
      <c r="G2754" t="s">
        <v>619</v>
      </c>
      <c r="H2754" t="str">
        <f>INDEX(referencias!$Q$1:$Q$34,MATCH('Registro de Frecuencias TV'!G2754,referencias!$R$1:$R$34,0),1)</f>
        <v>Telecaribe</v>
      </c>
      <c r="I2754" t="s">
        <v>8472</v>
      </c>
      <c r="J2754" t="s">
        <v>8338</v>
      </c>
      <c r="K2754">
        <v>3</v>
      </c>
      <c r="L2754" t="str">
        <f t="shared" si="90"/>
        <v>San Andrés SotaventoCordobaTelecaribe3</v>
      </c>
      <c r="M2754" t="str">
        <f t="shared" si="91"/>
        <v>San Andrés SotaventoCordobaTelecaribe</v>
      </c>
      <c r="N2754" t="s">
        <v>4288</v>
      </c>
    </row>
    <row r="2755" spans="1:14" x14ac:dyDescent="0.25">
      <c r="A2755">
        <v>23670</v>
      </c>
      <c r="B2755" t="s">
        <v>2212</v>
      </c>
      <c r="C2755" t="s">
        <v>748</v>
      </c>
      <c r="E2755">
        <v>22</v>
      </c>
      <c r="F2755" t="s">
        <v>8341</v>
      </c>
      <c r="G2755" t="s">
        <v>750</v>
      </c>
      <c r="H2755" t="str">
        <f>INDEX(referencias!$Q$1:$Q$34,MATCH('Registro de Frecuencias TV'!G2755,referencias!$R$1:$R$34,0),1)</f>
        <v>RCN TV S.A.</v>
      </c>
      <c r="I2755" t="s">
        <v>536</v>
      </c>
      <c r="J2755" t="s">
        <v>8338</v>
      </c>
      <c r="K2755">
        <v>22</v>
      </c>
      <c r="L2755" t="str">
        <f t="shared" ref="L2755:L2818" si="92">_xlfn.CONCAT(TRIM(B2755),TRIM(C2755),TRIM(H2755),TRIM(K2755))</f>
        <v>San Andrés SotaventoCordobaRCN TV S.A.22</v>
      </c>
      <c r="M2755" t="str">
        <f t="shared" ref="M2755:M2818" si="93">_xlfn.CONCAT(TRIM(B2755),TRIM(C2755),TRIM(H2755))</f>
        <v>San Andrés SotaventoCordobaRCN TV S.A.</v>
      </c>
      <c r="N2755" t="s">
        <v>4289</v>
      </c>
    </row>
    <row r="2756" spans="1:14" x14ac:dyDescent="0.25">
      <c r="A2756">
        <v>23670</v>
      </c>
      <c r="B2756" t="s">
        <v>2212</v>
      </c>
      <c r="C2756" t="s">
        <v>748</v>
      </c>
      <c r="E2756">
        <v>6</v>
      </c>
      <c r="F2756" t="s">
        <v>8341</v>
      </c>
      <c r="G2756" t="s">
        <v>723</v>
      </c>
      <c r="H2756" t="str">
        <f>INDEX(referencias!$Q$1:$Q$34,MATCH('Registro de Frecuencias TV'!G2756,referencias!$R$1:$R$34,0),1)</f>
        <v>Caracol TV S.A.</v>
      </c>
      <c r="I2756" t="s">
        <v>536</v>
      </c>
      <c r="J2756" t="s">
        <v>8338</v>
      </c>
      <c r="K2756">
        <v>6</v>
      </c>
      <c r="L2756" t="str">
        <f t="shared" si="92"/>
        <v>San Andrés SotaventoCordobaCaracol TV S.A.6</v>
      </c>
      <c r="M2756" t="str">
        <f t="shared" si="93"/>
        <v>San Andrés SotaventoCordobaCaracol TV S.A.</v>
      </c>
      <c r="N2756" t="s">
        <v>4290</v>
      </c>
    </row>
    <row r="2757" spans="1:14" x14ac:dyDescent="0.25">
      <c r="A2757">
        <v>23672</v>
      </c>
      <c r="B2757" t="s">
        <v>2214</v>
      </c>
      <c r="C2757" t="s">
        <v>748</v>
      </c>
      <c r="F2757" t="s">
        <v>8337</v>
      </c>
      <c r="G2757" t="s">
        <v>420</v>
      </c>
      <c r="H2757" t="str">
        <f>INDEX(referencias!$Q$1:$Q$34,MATCH('Registro de Frecuencias TV'!G2757,referencias!$R$1:$R$34,0),1)</f>
        <v>Canal Uno</v>
      </c>
      <c r="J2757" t="s">
        <v>8338</v>
      </c>
      <c r="K2757">
        <v>26</v>
      </c>
      <c r="L2757" t="str">
        <f t="shared" si="92"/>
        <v>San AnteroCordobaCanal Uno26</v>
      </c>
      <c r="M2757" t="str">
        <f t="shared" si="93"/>
        <v>San AnteroCordobaCanal Uno</v>
      </c>
      <c r="N2757" t="s">
        <v>4291</v>
      </c>
    </row>
    <row r="2758" spans="1:14" x14ac:dyDescent="0.25">
      <c r="A2758">
        <v>23672</v>
      </c>
      <c r="B2758" t="s">
        <v>2214</v>
      </c>
      <c r="C2758" t="s">
        <v>748</v>
      </c>
      <c r="F2758" t="s">
        <v>8337</v>
      </c>
      <c r="G2758" t="s">
        <v>703</v>
      </c>
      <c r="H2758" t="str">
        <f>INDEX(referencias!$Q$1:$Q$34,MATCH('Registro de Frecuencias TV'!G2758,referencias!$R$1:$R$34,0),1)</f>
        <v>C.Institucional</v>
      </c>
      <c r="J2758" t="s">
        <v>8338</v>
      </c>
      <c r="K2758">
        <v>28</v>
      </c>
      <c r="L2758" t="str">
        <f t="shared" si="92"/>
        <v>San AnteroCordobaC.Institucional28</v>
      </c>
      <c r="M2758" t="str">
        <f t="shared" si="93"/>
        <v>San AnteroCordobaC.Institucional</v>
      </c>
      <c r="N2758" t="s">
        <v>4292</v>
      </c>
    </row>
    <row r="2759" spans="1:14" x14ac:dyDescent="0.25">
      <c r="A2759">
        <v>23672</v>
      </c>
      <c r="B2759" t="s">
        <v>2214</v>
      </c>
      <c r="C2759" t="s">
        <v>748</v>
      </c>
      <c r="F2759" t="s">
        <v>8337</v>
      </c>
      <c r="G2759" t="s">
        <v>188</v>
      </c>
      <c r="H2759" t="str">
        <f>INDEX(referencias!$Q$1:$Q$34,MATCH('Registro de Frecuencias TV'!G2759,referencias!$R$1:$R$34,0),1)</f>
        <v>Señal Colombia</v>
      </c>
      <c r="J2759" t="s">
        <v>8338</v>
      </c>
      <c r="K2759">
        <v>32</v>
      </c>
      <c r="L2759" t="str">
        <f t="shared" si="92"/>
        <v>San AnteroCordobaSeñal Colombia32</v>
      </c>
      <c r="M2759" t="str">
        <f t="shared" si="93"/>
        <v>San AnteroCordobaSeñal Colombia</v>
      </c>
      <c r="N2759" t="s">
        <v>4293</v>
      </c>
    </row>
    <row r="2760" spans="1:14" x14ac:dyDescent="0.25">
      <c r="A2760">
        <v>23672</v>
      </c>
      <c r="B2760" t="s">
        <v>2214</v>
      </c>
      <c r="C2760" t="s">
        <v>748</v>
      </c>
      <c r="F2760" t="s">
        <v>8339</v>
      </c>
      <c r="G2760" t="s">
        <v>619</v>
      </c>
      <c r="H2760" t="str">
        <f>INDEX(referencias!$Q$1:$Q$34,MATCH('Registro de Frecuencias TV'!G2760,referencias!$R$1:$R$34,0),1)</f>
        <v>Telecaribe</v>
      </c>
      <c r="J2760" t="s">
        <v>8338</v>
      </c>
      <c r="K2760">
        <v>34</v>
      </c>
      <c r="L2760" t="str">
        <f t="shared" si="92"/>
        <v>San AnteroCordobaTelecaribe34</v>
      </c>
      <c r="M2760" t="str">
        <f t="shared" si="93"/>
        <v>San AnteroCordobaTelecaribe</v>
      </c>
      <c r="N2760" t="s">
        <v>4294</v>
      </c>
    </row>
    <row r="2761" spans="1:14" x14ac:dyDescent="0.25">
      <c r="A2761">
        <v>23672</v>
      </c>
      <c r="B2761" t="s">
        <v>2214</v>
      </c>
      <c r="C2761" t="s">
        <v>748</v>
      </c>
      <c r="F2761" t="s">
        <v>8341</v>
      </c>
      <c r="G2761" t="s">
        <v>750</v>
      </c>
      <c r="H2761" t="str">
        <f>INDEX(referencias!$Q$1:$Q$34,MATCH('Registro de Frecuencias TV'!G2761,referencias!$R$1:$R$34,0),1)</f>
        <v>RCN TV S.A.</v>
      </c>
      <c r="J2761" t="s">
        <v>8338</v>
      </c>
      <c r="K2761">
        <v>38</v>
      </c>
      <c r="L2761" t="str">
        <f t="shared" si="92"/>
        <v>San AnteroCordobaRCN TV S.A.38</v>
      </c>
      <c r="M2761" t="str">
        <f t="shared" si="93"/>
        <v>San AnteroCordobaRCN TV S.A.</v>
      </c>
      <c r="N2761" t="s">
        <v>4295</v>
      </c>
    </row>
    <row r="2762" spans="1:14" x14ac:dyDescent="0.25">
      <c r="A2762">
        <v>23672</v>
      </c>
      <c r="B2762" t="s">
        <v>2214</v>
      </c>
      <c r="C2762" t="s">
        <v>748</v>
      </c>
      <c r="F2762" t="s">
        <v>8341</v>
      </c>
      <c r="G2762" t="s">
        <v>723</v>
      </c>
      <c r="H2762" t="str">
        <f>INDEX(referencias!$Q$1:$Q$34,MATCH('Registro de Frecuencias TV'!G2762,referencias!$R$1:$R$34,0),1)</f>
        <v>Caracol TV S.A.</v>
      </c>
      <c r="J2762" t="s">
        <v>8338</v>
      </c>
      <c r="K2762">
        <v>6</v>
      </c>
      <c r="L2762" t="str">
        <f t="shared" si="92"/>
        <v>San AnteroCordobaCaracol TV S.A.6</v>
      </c>
      <c r="M2762" t="str">
        <f t="shared" si="93"/>
        <v>San AnteroCordobaCaracol TV S.A.</v>
      </c>
      <c r="N2762" t="s">
        <v>4296</v>
      </c>
    </row>
    <row r="2763" spans="1:14" x14ac:dyDescent="0.25">
      <c r="A2763">
        <v>23675</v>
      </c>
      <c r="B2763" t="s">
        <v>2226</v>
      </c>
      <c r="C2763" t="s">
        <v>748</v>
      </c>
      <c r="E2763">
        <v>8</v>
      </c>
      <c r="F2763" t="s">
        <v>8337</v>
      </c>
      <c r="G2763" t="s">
        <v>420</v>
      </c>
      <c r="H2763" t="str">
        <f>INDEX(referencias!$Q$1:$Q$34,MATCH('Registro de Frecuencias TV'!G2763,referencias!$R$1:$R$34,0),1)</f>
        <v>Canal Uno</v>
      </c>
      <c r="I2763" t="s">
        <v>8471</v>
      </c>
      <c r="J2763" t="s">
        <v>8338</v>
      </c>
      <c r="K2763">
        <v>8</v>
      </c>
      <c r="L2763" t="str">
        <f t="shared" si="92"/>
        <v>San Bernardo del VientoCordobaCanal Uno8</v>
      </c>
      <c r="M2763" t="str">
        <f t="shared" si="93"/>
        <v>San Bernardo del VientoCordobaCanal Uno</v>
      </c>
      <c r="N2763" t="s">
        <v>4297</v>
      </c>
    </row>
    <row r="2764" spans="1:14" x14ac:dyDescent="0.25">
      <c r="A2764">
        <v>23675</v>
      </c>
      <c r="B2764" t="s">
        <v>2226</v>
      </c>
      <c r="C2764" t="s">
        <v>748</v>
      </c>
      <c r="E2764">
        <v>10</v>
      </c>
      <c r="F2764" t="s">
        <v>8337</v>
      </c>
      <c r="G2764" t="s">
        <v>703</v>
      </c>
      <c r="H2764" t="str">
        <f>INDEX(referencias!$Q$1:$Q$34,MATCH('Registro de Frecuencias TV'!G2764,referencias!$R$1:$R$34,0),1)</f>
        <v>C.Institucional</v>
      </c>
      <c r="I2764" t="s">
        <v>8471</v>
      </c>
      <c r="J2764" t="s">
        <v>8338</v>
      </c>
      <c r="K2764">
        <v>10</v>
      </c>
      <c r="L2764" t="str">
        <f t="shared" si="92"/>
        <v>San Bernardo del VientoCordobaC.Institucional10</v>
      </c>
      <c r="M2764" t="str">
        <f t="shared" si="93"/>
        <v>San Bernardo del VientoCordobaC.Institucional</v>
      </c>
      <c r="N2764" t="s">
        <v>4298</v>
      </c>
    </row>
    <row r="2765" spans="1:14" x14ac:dyDescent="0.25">
      <c r="A2765">
        <v>23675</v>
      </c>
      <c r="B2765" t="s">
        <v>2226</v>
      </c>
      <c r="C2765" t="s">
        <v>748</v>
      </c>
      <c r="E2765">
        <v>12</v>
      </c>
      <c r="F2765" t="s">
        <v>8337</v>
      </c>
      <c r="G2765" t="s">
        <v>188</v>
      </c>
      <c r="H2765" t="str">
        <f>INDEX(referencias!$Q$1:$Q$34,MATCH('Registro de Frecuencias TV'!G2765,referencias!$R$1:$R$34,0),1)</f>
        <v>Señal Colombia</v>
      </c>
      <c r="I2765" t="s">
        <v>8471</v>
      </c>
      <c r="J2765" t="s">
        <v>8338</v>
      </c>
      <c r="K2765">
        <v>12</v>
      </c>
      <c r="L2765" t="str">
        <f t="shared" si="92"/>
        <v>San Bernardo del VientoCordobaSeñal Colombia12</v>
      </c>
      <c r="M2765" t="str">
        <f t="shared" si="93"/>
        <v>San Bernardo del VientoCordobaSeñal Colombia</v>
      </c>
      <c r="N2765" t="s">
        <v>4299</v>
      </c>
    </row>
    <row r="2766" spans="1:14" x14ac:dyDescent="0.25">
      <c r="A2766">
        <v>23675</v>
      </c>
      <c r="B2766" t="s">
        <v>2226</v>
      </c>
      <c r="C2766" t="s">
        <v>748</v>
      </c>
      <c r="E2766">
        <v>3</v>
      </c>
      <c r="F2766" t="s">
        <v>8339</v>
      </c>
      <c r="G2766" t="s">
        <v>619</v>
      </c>
      <c r="H2766" t="str">
        <f>INDEX(referencias!$Q$1:$Q$34,MATCH('Registro de Frecuencias TV'!G2766,referencias!$R$1:$R$34,0),1)</f>
        <v>Telecaribe</v>
      </c>
      <c r="I2766" t="s">
        <v>8472</v>
      </c>
      <c r="J2766" t="s">
        <v>8338</v>
      </c>
      <c r="K2766">
        <v>3</v>
      </c>
      <c r="L2766" t="str">
        <f t="shared" si="92"/>
        <v>San Bernardo del VientoCordobaTelecaribe3</v>
      </c>
      <c r="M2766" t="str">
        <f t="shared" si="93"/>
        <v>San Bernardo del VientoCordobaTelecaribe</v>
      </c>
      <c r="N2766" t="s">
        <v>4300</v>
      </c>
    </row>
    <row r="2767" spans="1:14" x14ac:dyDescent="0.25">
      <c r="A2767">
        <v>23675</v>
      </c>
      <c r="B2767" t="s">
        <v>2226</v>
      </c>
      <c r="C2767" t="s">
        <v>748</v>
      </c>
      <c r="E2767">
        <v>22</v>
      </c>
      <c r="F2767" t="s">
        <v>8341</v>
      </c>
      <c r="G2767" t="s">
        <v>750</v>
      </c>
      <c r="H2767" t="str">
        <f>INDEX(referencias!$Q$1:$Q$34,MATCH('Registro de Frecuencias TV'!G2767,referencias!$R$1:$R$34,0),1)</f>
        <v>RCN TV S.A.</v>
      </c>
      <c r="I2767" t="s">
        <v>536</v>
      </c>
      <c r="J2767" t="s">
        <v>8338</v>
      </c>
      <c r="K2767">
        <v>22</v>
      </c>
      <c r="L2767" t="str">
        <f t="shared" si="92"/>
        <v>San Bernardo del VientoCordobaRCN TV S.A.22</v>
      </c>
      <c r="M2767" t="str">
        <f t="shared" si="93"/>
        <v>San Bernardo del VientoCordobaRCN TV S.A.</v>
      </c>
      <c r="N2767" t="s">
        <v>4301</v>
      </c>
    </row>
    <row r="2768" spans="1:14" x14ac:dyDescent="0.25">
      <c r="A2768">
        <v>23675</v>
      </c>
      <c r="B2768" t="s">
        <v>2226</v>
      </c>
      <c r="C2768" t="s">
        <v>748</v>
      </c>
      <c r="E2768">
        <v>6</v>
      </c>
      <c r="F2768" t="s">
        <v>8341</v>
      </c>
      <c r="G2768" t="s">
        <v>723</v>
      </c>
      <c r="H2768" t="str">
        <f>INDEX(referencias!$Q$1:$Q$34,MATCH('Registro de Frecuencias TV'!G2768,referencias!$R$1:$R$34,0),1)</f>
        <v>Caracol TV S.A.</v>
      </c>
      <c r="I2768" t="s">
        <v>536</v>
      </c>
      <c r="J2768" t="s">
        <v>8338</v>
      </c>
      <c r="K2768">
        <v>6</v>
      </c>
      <c r="L2768" t="str">
        <f t="shared" si="92"/>
        <v>San Bernardo del VientoCordobaCaracol TV S.A.6</v>
      </c>
      <c r="M2768" t="str">
        <f t="shared" si="93"/>
        <v>San Bernardo del VientoCordobaCaracol TV S.A.</v>
      </c>
      <c r="N2768" t="s">
        <v>4302</v>
      </c>
    </row>
    <row r="2769" spans="1:14" x14ac:dyDescent="0.25">
      <c r="A2769">
        <v>23678</v>
      </c>
      <c r="B2769" t="s">
        <v>363</v>
      </c>
      <c r="C2769" t="s">
        <v>748</v>
      </c>
      <c r="E2769">
        <v>8</v>
      </c>
      <c r="F2769" t="s">
        <v>8337</v>
      </c>
      <c r="G2769" t="s">
        <v>420</v>
      </c>
      <c r="H2769" t="str">
        <f>INDEX(referencias!$Q$1:$Q$34,MATCH('Registro de Frecuencias TV'!G2769,referencias!$R$1:$R$34,0),1)</f>
        <v>Canal Uno</v>
      </c>
      <c r="I2769" t="s">
        <v>8471</v>
      </c>
      <c r="J2769" t="s">
        <v>8338</v>
      </c>
      <c r="K2769">
        <v>8</v>
      </c>
      <c r="L2769" t="str">
        <f t="shared" si="92"/>
        <v>San CarlosCordobaCanal Uno8</v>
      </c>
      <c r="M2769" t="str">
        <f t="shared" si="93"/>
        <v>San CarlosCordobaCanal Uno</v>
      </c>
      <c r="N2769" t="s">
        <v>4303</v>
      </c>
    </row>
    <row r="2770" spans="1:14" x14ac:dyDescent="0.25">
      <c r="A2770">
        <v>23678</v>
      </c>
      <c r="B2770" t="s">
        <v>363</v>
      </c>
      <c r="C2770" t="s">
        <v>748</v>
      </c>
      <c r="E2770">
        <v>10</v>
      </c>
      <c r="F2770" t="s">
        <v>8337</v>
      </c>
      <c r="G2770" t="s">
        <v>703</v>
      </c>
      <c r="H2770" t="str">
        <f>INDEX(referencias!$Q$1:$Q$34,MATCH('Registro de Frecuencias TV'!G2770,referencias!$R$1:$R$34,0),1)</f>
        <v>C.Institucional</v>
      </c>
      <c r="I2770" t="s">
        <v>8471</v>
      </c>
      <c r="J2770" t="s">
        <v>8338</v>
      </c>
      <c r="K2770">
        <v>10</v>
      </c>
      <c r="L2770" t="str">
        <f t="shared" si="92"/>
        <v>San CarlosCordobaC.Institucional10</v>
      </c>
      <c r="M2770" t="str">
        <f t="shared" si="93"/>
        <v>San CarlosCordobaC.Institucional</v>
      </c>
      <c r="N2770" t="s">
        <v>4304</v>
      </c>
    </row>
    <row r="2771" spans="1:14" x14ac:dyDescent="0.25">
      <c r="A2771">
        <v>23678</v>
      </c>
      <c r="B2771" t="s">
        <v>363</v>
      </c>
      <c r="C2771" t="s">
        <v>748</v>
      </c>
      <c r="E2771">
        <v>12</v>
      </c>
      <c r="F2771" t="s">
        <v>8337</v>
      </c>
      <c r="G2771" t="s">
        <v>188</v>
      </c>
      <c r="H2771" t="str">
        <f>INDEX(referencias!$Q$1:$Q$34,MATCH('Registro de Frecuencias TV'!G2771,referencias!$R$1:$R$34,0),1)</f>
        <v>Señal Colombia</v>
      </c>
      <c r="I2771" t="s">
        <v>8471</v>
      </c>
      <c r="J2771" t="s">
        <v>8338</v>
      </c>
      <c r="K2771">
        <v>12</v>
      </c>
      <c r="L2771" t="str">
        <f t="shared" si="92"/>
        <v>San CarlosCordobaSeñal Colombia12</v>
      </c>
      <c r="M2771" t="str">
        <f t="shared" si="93"/>
        <v>San CarlosCordobaSeñal Colombia</v>
      </c>
      <c r="N2771" t="s">
        <v>4305</v>
      </c>
    </row>
    <row r="2772" spans="1:14" x14ac:dyDescent="0.25">
      <c r="A2772">
        <v>23678</v>
      </c>
      <c r="B2772" t="s">
        <v>363</v>
      </c>
      <c r="C2772" t="s">
        <v>748</v>
      </c>
      <c r="E2772">
        <v>3</v>
      </c>
      <c r="F2772" t="s">
        <v>8339</v>
      </c>
      <c r="G2772" t="s">
        <v>619</v>
      </c>
      <c r="H2772" t="str">
        <f>INDEX(referencias!$Q$1:$Q$34,MATCH('Registro de Frecuencias TV'!G2772,referencias!$R$1:$R$34,0),1)</f>
        <v>Telecaribe</v>
      </c>
      <c r="I2772" t="s">
        <v>8472</v>
      </c>
      <c r="J2772" t="s">
        <v>8338</v>
      </c>
      <c r="K2772">
        <v>3</v>
      </c>
      <c r="L2772" t="str">
        <f t="shared" si="92"/>
        <v>San CarlosCordobaTelecaribe3</v>
      </c>
      <c r="M2772" t="str">
        <f t="shared" si="93"/>
        <v>San CarlosCordobaTelecaribe</v>
      </c>
      <c r="N2772" t="s">
        <v>4306</v>
      </c>
    </row>
    <row r="2773" spans="1:14" x14ac:dyDescent="0.25">
      <c r="A2773">
        <v>23678</v>
      </c>
      <c r="B2773" t="s">
        <v>363</v>
      </c>
      <c r="C2773" t="s">
        <v>748</v>
      </c>
      <c r="E2773">
        <v>22</v>
      </c>
      <c r="F2773" t="s">
        <v>8341</v>
      </c>
      <c r="G2773" t="s">
        <v>750</v>
      </c>
      <c r="H2773" t="str">
        <f>INDEX(referencias!$Q$1:$Q$34,MATCH('Registro de Frecuencias TV'!G2773,referencias!$R$1:$R$34,0),1)</f>
        <v>RCN TV S.A.</v>
      </c>
      <c r="I2773" t="s">
        <v>536</v>
      </c>
      <c r="J2773" t="s">
        <v>8338</v>
      </c>
      <c r="K2773">
        <v>22</v>
      </c>
      <c r="L2773" t="str">
        <f t="shared" si="92"/>
        <v>San CarlosCordobaRCN TV S.A.22</v>
      </c>
      <c r="M2773" t="str">
        <f t="shared" si="93"/>
        <v>San CarlosCordobaRCN TV S.A.</v>
      </c>
      <c r="N2773" t="s">
        <v>4307</v>
      </c>
    </row>
    <row r="2774" spans="1:14" x14ac:dyDescent="0.25">
      <c r="A2774">
        <v>23678</v>
      </c>
      <c r="B2774" t="s">
        <v>363</v>
      </c>
      <c r="C2774" t="s">
        <v>748</v>
      </c>
      <c r="E2774">
        <v>6</v>
      </c>
      <c r="F2774" t="s">
        <v>8341</v>
      </c>
      <c r="G2774" t="s">
        <v>723</v>
      </c>
      <c r="H2774" t="str">
        <f>INDEX(referencias!$Q$1:$Q$34,MATCH('Registro de Frecuencias TV'!G2774,referencias!$R$1:$R$34,0),1)</f>
        <v>Caracol TV S.A.</v>
      </c>
      <c r="I2774" t="s">
        <v>536</v>
      </c>
      <c r="J2774" t="s">
        <v>8338</v>
      </c>
      <c r="K2774">
        <v>6</v>
      </c>
      <c r="L2774" t="str">
        <f t="shared" si="92"/>
        <v>San CarlosCordobaCaracol TV S.A.6</v>
      </c>
      <c r="M2774" t="str">
        <f t="shared" si="93"/>
        <v>San CarlosCordobaCaracol TV S.A.</v>
      </c>
      <c r="N2774" t="s">
        <v>4308</v>
      </c>
    </row>
    <row r="2775" spans="1:14" x14ac:dyDescent="0.25">
      <c r="A2775">
        <v>23686</v>
      </c>
      <c r="B2775" t="s">
        <v>2319</v>
      </c>
      <c r="C2775" t="s">
        <v>748</v>
      </c>
      <c r="E2775">
        <v>8</v>
      </c>
      <c r="F2775" t="s">
        <v>8337</v>
      </c>
      <c r="G2775" t="s">
        <v>420</v>
      </c>
      <c r="H2775" t="str">
        <f>INDEX(referencias!$Q$1:$Q$34,MATCH('Registro de Frecuencias TV'!G2775,referencias!$R$1:$R$34,0),1)</f>
        <v>Canal Uno</v>
      </c>
      <c r="I2775" t="s">
        <v>8471</v>
      </c>
      <c r="J2775" t="s">
        <v>8338</v>
      </c>
      <c r="K2775">
        <v>8</v>
      </c>
      <c r="L2775" t="str">
        <f t="shared" si="92"/>
        <v>San PelayoCordobaCanal Uno8</v>
      </c>
      <c r="M2775" t="str">
        <f t="shared" si="93"/>
        <v>San PelayoCordobaCanal Uno</v>
      </c>
      <c r="N2775" t="s">
        <v>4309</v>
      </c>
    </row>
    <row r="2776" spans="1:14" x14ac:dyDescent="0.25">
      <c r="A2776">
        <v>23686</v>
      </c>
      <c r="B2776" t="s">
        <v>2319</v>
      </c>
      <c r="C2776" t="s">
        <v>748</v>
      </c>
      <c r="E2776">
        <v>10</v>
      </c>
      <c r="F2776" t="s">
        <v>8337</v>
      </c>
      <c r="G2776" t="s">
        <v>703</v>
      </c>
      <c r="H2776" t="str">
        <f>INDEX(referencias!$Q$1:$Q$34,MATCH('Registro de Frecuencias TV'!G2776,referencias!$R$1:$R$34,0),1)</f>
        <v>C.Institucional</v>
      </c>
      <c r="I2776" t="s">
        <v>8471</v>
      </c>
      <c r="J2776" t="s">
        <v>8338</v>
      </c>
      <c r="K2776">
        <v>10</v>
      </c>
      <c r="L2776" t="str">
        <f t="shared" si="92"/>
        <v>San PelayoCordobaC.Institucional10</v>
      </c>
      <c r="M2776" t="str">
        <f t="shared" si="93"/>
        <v>San PelayoCordobaC.Institucional</v>
      </c>
      <c r="N2776" t="s">
        <v>4310</v>
      </c>
    </row>
    <row r="2777" spans="1:14" x14ac:dyDescent="0.25">
      <c r="A2777">
        <v>23686</v>
      </c>
      <c r="B2777" t="s">
        <v>2319</v>
      </c>
      <c r="C2777" t="s">
        <v>748</v>
      </c>
      <c r="E2777">
        <v>12</v>
      </c>
      <c r="F2777" t="s">
        <v>8337</v>
      </c>
      <c r="G2777" t="s">
        <v>188</v>
      </c>
      <c r="H2777" t="str">
        <f>INDEX(referencias!$Q$1:$Q$34,MATCH('Registro de Frecuencias TV'!G2777,referencias!$R$1:$R$34,0),1)</f>
        <v>Señal Colombia</v>
      </c>
      <c r="I2777" t="s">
        <v>8471</v>
      </c>
      <c r="J2777" t="s">
        <v>8338</v>
      </c>
      <c r="K2777">
        <v>12</v>
      </c>
      <c r="L2777" t="str">
        <f t="shared" si="92"/>
        <v>San PelayoCordobaSeñal Colombia12</v>
      </c>
      <c r="M2777" t="str">
        <f t="shared" si="93"/>
        <v>San PelayoCordobaSeñal Colombia</v>
      </c>
      <c r="N2777" t="s">
        <v>4311</v>
      </c>
    </row>
    <row r="2778" spans="1:14" x14ac:dyDescent="0.25">
      <c r="A2778">
        <v>23686</v>
      </c>
      <c r="B2778" t="s">
        <v>2319</v>
      </c>
      <c r="C2778" t="s">
        <v>748</v>
      </c>
      <c r="E2778">
        <v>3</v>
      </c>
      <c r="F2778" t="s">
        <v>8339</v>
      </c>
      <c r="G2778" t="s">
        <v>619</v>
      </c>
      <c r="H2778" t="str">
        <f>INDEX(referencias!$Q$1:$Q$34,MATCH('Registro de Frecuencias TV'!G2778,referencias!$R$1:$R$34,0),1)</f>
        <v>Telecaribe</v>
      </c>
      <c r="I2778" t="s">
        <v>8472</v>
      </c>
      <c r="J2778" t="s">
        <v>8338</v>
      </c>
      <c r="K2778">
        <v>3</v>
      </c>
      <c r="L2778" t="str">
        <f t="shared" si="92"/>
        <v>San PelayoCordobaTelecaribe3</v>
      </c>
      <c r="M2778" t="str">
        <f t="shared" si="93"/>
        <v>San PelayoCordobaTelecaribe</v>
      </c>
      <c r="N2778" t="s">
        <v>4312</v>
      </c>
    </row>
    <row r="2779" spans="1:14" x14ac:dyDescent="0.25">
      <c r="A2779">
        <v>23686</v>
      </c>
      <c r="B2779" t="s">
        <v>2319</v>
      </c>
      <c r="C2779" t="s">
        <v>748</v>
      </c>
      <c r="E2779">
        <v>22</v>
      </c>
      <c r="F2779" t="s">
        <v>8341</v>
      </c>
      <c r="G2779" t="s">
        <v>750</v>
      </c>
      <c r="H2779" t="str">
        <f>INDEX(referencias!$Q$1:$Q$34,MATCH('Registro de Frecuencias TV'!G2779,referencias!$R$1:$R$34,0),1)</f>
        <v>RCN TV S.A.</v>
      </c>
      <c r="I2779" t="s">
        <v>536</v>
      </c>
      <c r="J2779" t="s">
        <v>8338</v>
      </c>
      <c r="K2779">
        <v>22</v>
      </c>
      <c r="L2779" t="str">
        <f t="shared" si="92"/>
        <v>San PelayoCordobaRCN TV S.A.22</v>
      </c>
      <c r="M2779" t="str">
        <f t="shared" si="93"/>
        <v>San PelayoCordobaRCN TV S.A.</v>
      </c>
      <c r="N2779" t="s">
        <v>4313</v>
      </c>
    </row>
    <row r="2780" spans="1:14" x14ac:dyDescent="0.25">
      <c r="A2780">
        <v>23686</v>
      </c>
      <c r="B2780" t="s">
        <v>2319</v>
      </c>
      <c r="C2780" t="s">
        <v>748</v>
      </c>
      <c r="E2780">
        <v>6</v>
      </c>
      <c r="F2780" t="s">
        <v>8341</v>
      </c>
      <c r="G2780" t="s">
        <v>723</v>
      </c>
      <c r="H2780" t="str">
        <f>INDEX(referencias!$Q$1:$Q$34,MATCH('Registro de Frecuencias TV'!G2780,referencias!$R$1:$R$34,0),1)</f>
        <v>Caracol TV S.A.</v>
      </c>
      <c r="I2780" t="s">
        <v>536</v>
      </c>
      <c r="J2780" t="s">
        <v>8338</v>
      </c>
      <c r="K2780">
        <v>6</v>
      </c>
      <c r="L2780" t="str">
        <f t="shared" si="92"/>
        <v>San PelayoCordobaCaracol TV S.A.6</v>
      </c>
      <c r="M2780" t="str">
        <f t="shared" si="93"/>
        <v>San PelayoCordobaCaracol TV S.A.</v>
      </c>
      <c r="N2780" t="s">
        <v>4314</v>
      </c>
    </row>
    <row r="2781" spans="1:14" x14ac:dyDescent="0.25">
      <c r="A2781">
        <v>23807</v>
      </c>
      <c r="B2781" t="s">
        <v>2532</v>
      </c>
      <c r="C2781" t="s">
        <v>748</v>
      </c>
      <c r="F2781" t="s">
        <v>8337</v>
      </c>
      <c r="G2781" t="s">
        <v>420</v>
      </c>
      <c r="H2781" t="str">
        <f>INDEX(referencias!$Q$1:$Q$34,MATCH('Registro de Frecuencias TV'!G2781,referencias!$R$1:$R$34,0),1)</f>
        <v>Canal Uno</v>
      </c>
      <c r="J2781" t="s">
        <v>8338</v>
      </c>
      <c r="K2781">
        <v>8</v>
      </c>
      <c r="L2781" t="str">
        <f t="shared" si="92"/>
        <v>TierraltaCordobaCanal Uno8</v>
      </c>
      <c r="M2781" t="str">
        <f t="shared" si="93"/>
        <v>TierraltaCordobaCanal Uno</v>
      </c>
      <c r="N2781" t="s">
        <v>4315</v>
      </c>
    </row>
    <row r="2782" spans="1:14" x14ac:dyDescent="0.25">
      <c r="A2782">
        <v>23807</v>
      </c>
      <c r="B2782" t="s">
        <v>2532</v>
      </c>
      <c r="C2782" t="s">
        <v>748</v>
      </c>
      <c r="F2782" t="s">
        <v>8337</v>
      </c>
      <c r="G2782" t="s">
        <v>703</v>
      </c>
      <c r="H2782" t="str">
        <f>INDEX(referencias!$Q$1:$Q$34,MATCH('Registro de Frecuencias TV'!G2782,referencias!$R$1:$R$34,0),1)</f>
        <v>C.Institucional</v>
      </c>
      <c r="J2782" t="s">
        <v>8338</v>
      </c>
      <c r="K2782">
        <v>10</v>
      </c>
      <c r="L2782" t="str">
        <f t="shared" si="92"/>
        <v>TierraltaCordobaC.Institucional10</v>
      </c>
      <c r="M2782" t="str">
        <f t="shared" si="93"/>
        <v>TierraltaCordobaC.Institucional</v>
      </c>
      <c r="N2782" t="s">
        <v>4316</v>
      </c>
    </row>
    <row r="2783" spans="1:14" x14ac:dyDescent="0.25">
      <c r="A2783">
        <v>23807</v>
      </c>
      <c r="B2783" t="s">
        <v>2532</v>
      </c>
      <c r="C2783" t="s">
        <v>748</v>
      </c>
      <c r="F2783" t="s">
        <v>8337</v>
      </c>
      <c r="G2783" t="s">
        <v>188</v>
      </c>
      <c r="H2783" t="str">
        <f>INDEX(referencias!$Q$1:$Q$34,MATCH('Registro de Frecuencias TV'!G2783,referencias!$R$1:$R$34,0),1)</f>
        <v>Señal Colombia</v>
      </c>
      <c r="J2783" t="s">
        <v>8338</v>
      </c>
      <c r="K2783">
        <v>12</v>
      </c>
      <c r="L2783" t="str">
        <f t="shared" si="92"/>
        <v>TierraltaCordobaSeñal Colombia12</v>
      </c>
      <c r="M2783" t="str">
        <f t="shared" si="93"/>
        <v>TierraltaCordobaSeñal Colombia</v>
      </c>
      <c r="N2783" t="s">
        <v>4317</v>
      </c>
    </row>
    <row r="2784" spans="1:14" x14ac:dyDescent="0.25">
      <c r="A2784">
        <v>23807</v>
      </c>
      <c r="B2784" t="s">
        <v>2532</v>
      </c>
      <c r="C2784" t="s">
        <v>748</v>
      </c>
      <c r="F2784" t="s">
        <v>8339</v>
      </c>
      <c r="G2784" t="s">
        <v>619</v>
      </c>
      <c r="H2784" t="str">
        <f>INDEX(referencias!$Q$1:$Q$34,MATCH('Registro de Frecuencias TV'!G2784,referencias!$R$1:$R$34,0),1)</f>
        <v>Telecaribe</v>
      </c>
      <c r="J2784" t="s">
        <v>8338</v>
      </c>
      <c r="K2784">
        <v>3</v>
      </c>
      <c r="L2784" t="str">
        <f t="shared" si="92"/>
        <v>TierraltaCordobaTelecaribe3</v>
      </c>
      <c r="M2784" t="str">
        <f t="shared" si="93"/>
        <v>TierraltaCordobaTelecaribe</v>
      </c>
      <c r="N2784" t="s">
        <v>4318</v>
      </c>
    </row>
    <row r="2785" spans="1:14" x14ac:dyDescent="0.25">
      <c r="A2785">
        <v>23807</v>
      </c>
      <c r="B2785" t="s">
        <v>2532</v>
      </c>
      <c r="C2785" t="s">
        <v>748</v>
      </c>
      <c r="E2785">
        <v>22</v>
      </c>
      <c r="F2785" t="s">
        <v>8341</v>
      </c>
      <c r="G2785" t="s">
        <v>750</v>
      </c>
      <c r="H2785" t="str">
        <f>INDEX(referencias!$Q$1:$Q$34,MATCH('Registro de Frecuencias TV'!G2785,referencias!$R$1:$R$34,0),1)</f>
        <v>RCN TV S.A.</v>
      </c>
      <c r="I2785" t="s">
        <v>536</v>
      </c>
      <c r="J2785" t="s">
        <v>8338</v>
      </c>
      <c r="K2785">
        <v>22</v>
      </c>
      <c r="L2785" t="str">
        <f t="shared" si="92"/>
        <v>TierraltaCordobaRCN TV S.A.22</v>
      </c>
      <c r="M2785" t="str">
        <f t="shared" si="93"/>
        <v>TierraltaCordobaRCN TV S.A.</v>
      </c>
      <c r="N2785" t="s">
        <v>4319</v>
      </c>
    </row>
    <row r="2786" spans="1:14" x14ac:dyDescent="0.25">
      <c r="A2786">
        <v>23807</v>
      </c>
      <c r="B2786" t="s">
        <v>2532</v>
      </c>
      <c r="C2786" t="s">
        <v>748</v>
      </c>
      <c r="E2786">
        <v>6</v>
      </c>
      <c r="F2786" t="s">
        <v>8341</v>
      </c>
      <c r="G2786" t="s">
        <v>723</v>
      </c>
      <c r="H2786" t="str">
        <f>INDEX(referencias!$Q$1:$Q$34,MATCH('Registro de Frecuencias TV'!G2786,referencias!$R$1:$R$34,0),1)</f>
        <v>Caracol TV S.A.</v>
      </c>
      <c r="I2786" t="s">
        <v>536</v>
      </c>
      <c r="J2786" t="s">
        <v>8338</v>
      </c>
      <c r="K2786">
        <v>6</v>
      </c>
      <c r="L2786" t="str">
        <f t="shared" si="92"/>
        <v>TierraltaCordobaCaracol TV S.A.6</v>
      </c>
      <c r="M2786" t="str">
        <f t="shared" si="93"/>
        <v>TierraltaCordobaCaracol TV S.A.</v>
      </c>
      <c r="N2786" t="s">
        <v>4320</v>
      </c>
    </row>
    <row r="2787" spans="1:14" x14ac:dyDescent="0.25">
      <c r="A2787">
        <v>23855</v>
      </c>
      <c r="B2787" t="s">
        <v>2623</v>
      </c>
      <c r="C2787" t="s">
        <v>748</v>
      </c>
      <c r="F2787" t="s">
        <v>8337</v>
      </c>
      <c r="G2787" t="s">
        <v>420</v>
      </c>
      <c r="H2787" t="str">
        <f>INDEX(referencias!$Q$1:$Q$34,MATCH('Registro de Frecuencias TV'!G2787,referencias!$R$1:$R$34,0),1)</f>
        <v>Canal Uno</v>
      </c>
      <c r="J2787" t="s">
        <v>8338</v>
      </c>
      <c r="K2787">
        <v>26</v>
      </c>
      <c r="L2787" t="str">
        <f t="shared" si="92"/>
        <v>ValenciaCordobaCanal Uno26</v>
      </c>
      <c r="M2787" t="str">
        <f t="shared" si="93"/>
        <v>ValenciaCordobaCanal Uno</v>
      </c>
      <c r="N2787" t="s">
        <v>4321</v>
      </c>
    </row>
    <row r="2788" spans="1:14" x14ac:dyDescent="0.25">
      <c r="A2788">
        <v>23855</v>
      </c>
      <c r="B2788" t="s">
        <v>2623</v>
      </c>
      <c r="C2788" t="s">
        <v>748</v>
      </c>
      <c r="F2788" t="s">
        <v>8337</v>
      </c>
      <c r="G2788" t="s">
        <v>703</v>
      </c>
      <c r="H2788" t="str">
        <f>INDEX(referencias!$Q$1:$Q$34,MATCH('Registro de Frecuencias TV'!G2788,referencias!$R$1:$R$34,0),1)</f>
        <v>C.Institucional</v>
      </c>
      <c r="J2788" t="s">
        <v>8338</v>
      </c>
      <c r="K2788">
        <v>28</v>
      </c>
      <c r="L2788" t="str">
        <f t="shared" si="92"/>
        <v>ValenciaCordobaC.Institucional28</v>
      </c>
      <c r="M2788" t="str">
        <f t="shared" si="93"/>
        <v>ValenciaCordobaC.Institucional</v>
      </c>
      <c r="N2788" t="s">
        <v>4322</v>
      </c>
    </row>
    <row r="2789" spans="1:14" x14ac:dyDescent="0.25">
      <c r="A2789">
        <v>23855</v>
      </c>
      <c r="B2789" t="s">
        <v>2623</v>
      </c>
      <c r="C2789" t="s">
        <v>748</v>
      </c>
      <c r="F2789" t="s">
        <v>8337</v>
      </c>
      <c r="G2789" t="s">
        <v>188</v>
      </c>
      <c r="H2789" t="str">
        <f>INDEX(referencias!$Q$1:$Q$34,MATCH('Registro de Frecuencias TV'!G2789,referencias!$R$1:$R$34,0),1)</f>
        <v>Señal Colombia</v>
      </c>
      <c r="J2789" t="s">
        <v>8338</v>
      </c>
      <c r="K2789">
        <v>32</v>
      </c>
      <c r="L2789" t="str">
        <f t="shared" si="92"/>
        <v>ValenciaCordobaSeñal Colombia32</v>
      </c>
      <c r="M2789" t="str">
        <f t="shared" si="93"/>
        <v>ValenciaCordobaSeñal Colombia</v>
      </c>
      <c r="N2789" t="s">
        <v>4323</v>
      </c>
    </row>
    <row r="2790" spans="1:14" x14ac:dyDescent="0.25">
      <c r="A2790">
        <v>23855</v>
      </c>
      <c r="B2790" t="s">
        <v>2623</v>
      </c>
      <c r="C2790" t="s">
        <v>748</v>
      </c>
      <c r="F2790" t="s">
        <v>8339</v>
      </c>
      <c r="G2790" t="s">
        <v>619</v>
      </c>
      <c r="H2790" t="str">
        <f>INDEX(referencias!$Q$1:$Q$34,MATCH('Registro de Frecuencias TV'!G2790,referencias!$R$1:$R$34,0),1)</f>
        <v>Telecaribe</v>
      </c>
      <c r="J2790" t="s">
        <v>8338</v>
      </c>
      <c r="K2790">
        <v>34</v>
      </c>
      <c r="L2790" t="str">
        <f t="shared" si="92"/>
        <v>ValenciaCordobaTelecaribe34</v>
      </c>
      <c r="M2790" t="str">
        <f t="shared" si="93"/>
        <v>ValenciaCordobaTelecaribe</v>
      </c>
      <c r="N2790" t="s">
        <v>4324</v>
      </c>
    </row>
    <row r="2791" spans="1:14" x14ac:dyDescent="0.25">
      <c r="A2791">
        <v>23855</v>
      </c>
      <c r="B2791" t="s">
        <v>2623</v>
      </c>
      <c r="C2791" t="s">
        <v>748</v>
      </c>
      <c r="E2791">
        <v>22</v>
      </c>
      <c r="F2791" t="s">
        <v>8341</v>
      </c>
      <c r="G2791" t="s">
        <v>750</v>
      </c>
      <c r="H2791" t="str">
        <f>INDEX(referencias!$Q$1:$Q$34,MATCH('Registro de Frecuencias TV'!G2791,referencias!$R$1:$R$34,0),1)</f>
        <v>RCN TV S.A.</v>
      </c>
      <c r="I2791" t="s">
        <v>536</v>
      </c>
      <c r="J2791" t="s">
        <v>8338</v>
      </c>
      <c r="K2791">
        <v>22</v>
      </c>
      <c r="L2791" t="str">
        <f t="shared" si="92"/>
        <v>ValenciaCordobaRCN TV S.A.22</v>
      </c>
      <c r="M2791" t="str">
        <f t="shared" si="93"/>
        <v>ValenciaCordobaRCN TV S.A.</v>
      </c>
      <c r="N2791" t="s">
        <v>4325</v>
      </c>
    </row>
    <row r="2792" spans="1:14" x14ac:dyDescent="0.25">
      <c r="A2792">
        <v>23855</v>
      </c>
      <c r="B2792" t="s">
        <v>2623</v>
      </c>
      <c r="C2792" t="s">
        <v>748</v>
      </c>
      <c r="E2792">
        <v>6</v>
      </c>
      <c r="F2792" t="s">
        <v>8341</v>
      </c>
      <c r="G2792" t="s">
        <v>723</v>
      </c>
      <c r="H2792" t="str">
        <f>INDEX(referencias!$Q$1:$Q$34,MATCH('Registro de Frecuencias TV'!G2792,referencias!$R$1:$R$34,0),1)</f>
        <v>Caracol TV S.A.</v>
      </c>
      <c r="I2792" t="s">
        <v>536</v>
      </c>
      <c r="J2792" t="s">
        <v>8338</v>
      </c>
      <c r="K2792">
        <v>6</v>
      </c>
      <c r="L2792" t="str">
        <f t="shared" si="92"/>
        <v>ValenciaCordobaCaracol TV S.A.6</v>
      </c>
      <c r="M2792" t="str">
        <f t="shared" si="93"/>
        <v>ValenciaCordobaCaracol TV S.A.</v>
      </c>
      <c r="N2792" t="s">
        <v>4326</v>
      </c>
    </row>
    <row r="2793" spans="1:14" x14ac:dyDescent="0.25">
      <c r="A2793">
        <v>25001</v>
      </c>
      <c r="B2793" t="s">
        <v>720</v>
      </c>
      <c r="C2793" t="s">
        <v>721</v>
      </c>
      <c r="E2793">
        <v>7</v>
      </c>
      <c r="F2793" t="s">
        <v>8337</v>
      </c>
      <c r="G2793" t="s">
        <v>420</v>
      </c>
      <c r="H2793" t="str">
        <f>INDEX(referencias!$Q$1:$Q$34,MATCH('Registro de Frecuencias TV'!G2793,referencias!$R$1:$R$34,0),1)</f>
        <v>Canal Uno</v>
      </c>
      <c r="I2793" t="s">
        <v>313</v>
      </c>
      <c r="J2793" t="s">
        <v>8338</v>
      </c>
      <c r="K2793">
        <v>7</v>
      </c>
      <c r="L2793" t="str">
        <f t="shared" si="92"/>
        <v>Agua de DiosCundinamarcaCanal Uno7</v>
      </c>
      <c r="M2793" t="str">
        <f t="shared" si="93"/>
        <v>Agua de DiosCundinamarcaCanal Uno</v>
      </c>
      <c r="N2793" t="s">
        <v>4327</v>
      </c>
    </row>
    <row r="2794" spans="1:14" x14ac:dyDescent="0.25">
      <c r="A2794">
        <v>25001</v>
      </c>
      <c r="B2794" t="s">
        <v>720</v>
      </c>
      <c r="C2794" t="s">
        <v>721</v>
      </c>
      <c r="E2794">
        <v>9</v>
      </c>
      <c r="F2794" t="s">
        <v>8337</v>
      </c>
      <c r="G2794" t="s">
        <v>703</v>
      </c>
      <c r="H2794" t="str">
        <f>INDEX(referencias!$Q$1:$Q$34,MATCH('Registro de Frecuencias TV'!G2794,referencias!$R$1:$R$34,0),1)</f>
        <v>C.Institucional</v>
      </c>
      <c r="I2794" t="s">
        <v>313</v>
      </c>
      <c r="J2794" t="s">
        <v>8338</v>
      </c>
      <c r="K2794">
        <v>9</v>
      </c>
      <c r="L2794" t="str">
        <f t="shared" si="92"/>
        <v>Agua de DiosCundinamarcaC.Institucional9</v>
      </c>
      <c r="M2794" t="str">
        <f t="shared" si="93"/>
        <v>Agua de DiosCundinamarcaC.Institucional</v>
      </c>
      <c r="N2794" t="s">
        <v>4328</v>
      </c>
    </row>
    <row r="2795" spans="1:14" x14ac:dyDescent="0.25">
      <c r="A2795">
        <v>25001</v>
      </c>
      <c r="B2795" t="s">
        <v>720</v>
      </c>
      <c r="C2795" t="s">
        <v>721</v>
      </c>
      <c r="E2795">
        <v>11</v>
      </c>
      <c r="F2795" t="s">
        <v>8337</v>
      </c>
      <c r="G2795" t="s">
        <v>188</v>
      </c>
      <c r="H2795" t="str">
        <f>INDEX(referencias!$Q$1:$Q$34,MATCH('Registro de Frecuencias TV'!G2795,referencias!$R$1:$R$34,0),1)</f>
        <v>Señal Colombia</v>
      </c>
      <c r="I2795" t="s">
        <v>313</v>
      </c>
      <c r="J2795" t="s">
        <v>8338</v>
      </c>
      <c r="K2795">
        <v>11</v>
      </c>
      <c r="L2795" t="str">
        <f t="shared" si="92"/>
        <v>Agua de DiosCundinamarcaSeñal Colombia11</v>
      </c>
      <c r="M2795" t="str">
        <f t="shared" si="93"/>
        <v>Agua de DiosCundinamarcaSeñal Colombia</v>
      </c>
      <c r="N2795" t="s">
        <v>4329</v>
      </c>
    </row>
    <row r="2796" spans="1:14" x14ac:dyDescent="0.25">
      <c r="A2796">
        <v>25001</v>
      </c>
      <c r="B2796" t="s">
        <v>720</v>
      </c>
      <c r="C2796" t="s">
        <v>721</v>
      </c>
      <c r="E2796">
        <v>13</v>
      </c>
      <c r="F2796" t="s">
        <v>8339</v>
      </c>
      <c r="G2796" t="s">
        <v>623</v>
      </c>
      <c r="H2796" t="str">
        <f>INDEX(referencias!$Q$1:$Q$34,MATCH('Registro de Frecuencias TV'!G2796,referencias!$R$1:$R$34,0),1)</f>
        <v>Teveandina</v>
      </c>
      <c r="I2796" t="s">
        <v>8444</v>
      </c>
      <c r="J2796" t="s">
        <v>8338</v>
      </c>
      <c r="K2796">
        <v>13</v>
      </c>
      <c r="L2796" t="str">
        <f t="shared" si="92"/>
        <v>Agua de DiosCundinamarcaTeveandina13</v>
      </c>
      <c r="M2796" t="str">
        <f t="shared" si="93"/>
        <v>Agua de DiosCundinamarcaTeveandina</v>
      </c>
      <c r="N2796" t="s">
        <v>4330</v>
      </c>
    </row>
    <row r="2797" spans="1:14" x14ac:dyDescent="0.25">
      <c r="A2797">
        <v>25001</v>
      </c>
      <c r="B2797" t="s">
        <v>720</v>
      </c>
      <c r="C2797" t="s">
        <v>721</v>
      </c>
      <c r="E2797">
        <v>4</v>
      </c>
      <c r="F2797" t="s">
        <v>8341</v>
      </c>
      <c r="G2797" t="s">
        <v>750</v>
      </c>
      <c r="H2797" t="str">
        <f>INDEX(referencias!$Q$1:$Q$34,MATCH('Registro de Frecuencias TV'!G2797,referencias!$R$1:$R$34,0),1)</f>
        <v>RCN TV S.A.</v>
      </c>
      <c r="I2797" t="s">
        <v>313</v>
      </c>
      <c r="J2797" t="s">
        <v>8338</v>
      </c>
      <c r="K2797">
        <v>4</v>
      </c>
      <c r="L2797" t="str">
        <f t="shared" si="92"/>
        <v>Agua de DiosCundinamarcaRCN TV S.A.4</v>
      </c>
      <c r="M2797" t="str">
        <f t="shared" si="93"/>
        <v>Agua de DiosCundinamarcaRCN TV S.A.</v>
      </c>
      <c r="N2797" t="s">
        <v>4331</v>
      </c>
    </row>
    <row r="2798" spans="1:14" x14ac:dyDescent="0.25">
      <c r="A2798">
        <v>25001</v>
      </c>
      <c r="B2798" t="s">
        <v>720</v>
      </c>
      <c r="C2798" t="s">
        <v>721</v>
      </c>
      <c r="E2798">
        <v>5</v>
      </c>
      <c r="F2798" t="s">
        <v>8341</v>
      </c>
      <c r="G2798" t="s">
        <v>723</v>
      </c>
      <c r="H2798" t="str">
        <f>INDEX(referencias!$Q$1:$Q$34,MATCH('Registro de Frecuencias TV'!G2798,referencias!$R$1:$R$34,0),1)</f>
        <v>Caracol TV S.A.</v>
      </c>
      <c r="I2798" t="s">
        <v>313</v>
      </c>
      <c r="J2798" t="s">
        <v>8338</v>
      </c>
      <c r="K2798">
        <v>5</v>
      </c>
      <c r="L2798" t="str">
        <f t="shared" si="92"/>
        <v>Agua de DiosCundinamarcaCaracol TV S.A.5</v>
      </c>
      <c r="M2798" t="str">
        <f t="shared" si="93"/>
        <v>Agua de DiosCundinamarcaCaracol TV S.A.</v>
      </c>
      <c r="N2798" t="s">
        <v>4332</v>
      </c>
    </row>
    <row r="2799" spans="1:14" x14ac:dyDescent="0.25">
      <c r="A2799">
        <v>25019</v>
      </c>
      <c r="B2799" t="s">
        <v>752</v>
      </c>
      <c r="C2799" t="s">
        <v>721</v>
      </c>
      <c r="E2799">
        <v>7</v>
      </c>
      <c r="F2799" t="s">
        <v>8337</v>
      </c>
      <c r="G2799" t="s">
        <v>420</v>
      </c>
      <c r="H2799" t="str">
        <f>INDEX(referencias!$Q$1:$Q$34,MATCH('Registro de Frecuencias TV'!G2799,referencias!$R$1:$R$34,0),1)</f>
        <v>Canal Uno</v>
      </c>
      <c r="I2799" t="s">
        <v>313</v>
      </c>
      <c r="J2799" t="s">
        <v>8338</v>
      </c>
      <c r="K2799">
        <v>7</v>
      </c>
      <c r="L2799" t="str">
        <f t="shared" si="92"/>
        <v>AlbánCundinamarcaCanal Uno7</v>
      </c>
      <c r="M2799" t="str">
        <f t="shared" si="93"/>
        <v>AlbánCundinamarcaCanal Uno</v>
      </c>
      <c r="N2799" t="s">
        <v>4333</v>
      </c>
    </row>
    <row r="2800" spans="1:14" x14ac:dyDescent="0.25">
      <c r="A2800">
        <v>25019</v>
      </c>
      <c r="B2800" t="s">
        <v>752</v>
      </c>
      <c r="C2800" t="s">
        <v>721</v>
      </c>
      <c r="E2800">
        <v>9</v>
      </c>
      <c r="F2800" t="s">
        <v>8337</v>
      </c>
      <c r="G2800" t="s">
        <v>703</v>
      </c>
      <c r="H2800" t="str">
        <f>INDEX(referencias!$Q$1:$Q$34,MATCH('Registro de Frecuencias TV'!G2800,referencias!$R$1:$R$34,0),1)</f>
        <v>C.Institucional</v>
      </c>
      <c r="I2800" t="s">
        <v>313</v>
      </c>
      <c r="J2800" t="s">
        <v>8338</v>
      </c>
      <c r="K2800">
        <v>9</v>
      </c>
      <c r="L2800" t="str">
        <f t="shared" si="92"/>
        <v>AlbánCundinamarcaC.Institucional9</v>
      </c>
      <c r="M2800" t="str">
        <f t="shared" si="93"/>
        <v>AlbánCundinamarcaC.Institucional</v>
      </c>
      <c r="N2800" t="s">
        <v>4334</v>
      </c>
    </row>
    <row r="2801" spans="1:14" x14ac:dyDescent="0.25">
      <c r="A2801">
        <v>25019</v>
      </c>
      <c r="B2801" t="s">
        <v>752</v>
      </c>
      <c r="C2801" t="s">
        <v>721</v>
      </c>
      <c r="E2801">
        <v>11</v>
      </c>
      <c r="F2801" t="s">
        <v>8337</v>
      </c>
      <c r="G2801" t="s">
        <v>188</v>
      </c>
      <c r="H2801" t="str">
        <f>INDEX(referencias!$Q$1:$Q$34,MATCH('Registro de Frecuencias TV'!G2801,referencias!$R$1:$R$34,0),1)</f>
        <v>Señal Colombia</v>
      </c>
      <c r="I2801" t="s">
        <v>313</v>
      </c>
      <c r="J2801" t="s">
        <v>8338</v>
      </c>
      <c r="K2801">
        <v>11</v>
      </c>
      <c r="L2801" t="str">
        <f t="shared" si="92"/>
        <v>AlbánCundinamarcaSeñal Colombia11</v>
      </c>
      <c r="M2801" t="str">
        <f t="shared" si="93"/>
        <v>AlbánCundinamarcaSeñal Colombia</v>
      </c>
      <c r="N2801" t="s">
        <v>4335</v>
      </c>
    </row>
    <row r="2802" spans="1:14" x14ac:dyDescent="0.25">
      <c r="A2802">
        <v>25019</v>
      </c>
      <c r="B2802" t="s">
        <v>752</v>
      </c>
      <c r="C2802" t="s">
        <v>721</v>
      </c>
      <c r="E2802">
        <v>13</v>
      </c>
      <c r="F2802" t="s">
        <v>8339</v>
      </c>
      <c r="G2802" t="s">
        <v>623</v>
      </c>
      <c r="H2802" t="str">
        <f>INDEX(referencias!$Q$1:$Q$34,MATCH('Registro de Frecuencias TV'!G2802,referencias!$R$1:$R$34,0),1)</f>
        <v>Teveandina</v>
      </c>
      <c r="I2802" t="s">
        <v>8444</v>
      </c>
      <c r="J2802" t="s">
        <v>8338</v>
      </c>
      <c r="K2802">
        <v>13</v>
      </c>
      <c r="L2802" t="str">
        <f t="shared" si="92"/>
        <v>AlbánCundinamarcaTeveandina13</v>
      </c>
      <c r="M2802" t="str">
        <f t="shared" si="93"/>
        <v>AlbánCundinamarcaTeveandina</v>
      </c>
      <c r="N2802" t="s">
        <v>4336</v>
      </c>
    </row>
    <row r="2803" spans="1:14" x14ac:dyDescent="0.25">
      <c r="A2803">
        <v>25019</v>
      </c>
      <c r="B2803" t="s">
        <v>752</v>
      </c>
      <c r="C2803" t="s">
        <v>721</v>
      </c>
      <c r="E2803">
        <v>4</v>
      </c>
      <c r="F2803" t="s">
        <v>8341</v>
      </c>
      <c r="G2803" t="s">
        <v>750</v>
      </c>
      <c r="H2803" t="str">
        <f>INDEX(referencias!$Q$1:$Q$34,MATCH('Registro de Frecuencias TV'!G2803,referencias!$R$1:$R$34,0),1)</f>
        <v>RCN TV S.A.</v>
      </c>
      <c r="I2803" t="s">
        <v>313</v>
      </c>
      <c r="J2803" t="s">
        <v>8338</v>
      </c>
      <c r="K2803">
        <v>4</v>
      </c>
      <c r="L2803" t="str">
        <f t="shared" si="92"/>
        <v>AlbánCundinamarcaRCN TV S.A.4</v>
      </c>
      <c r="M2803" t="str">
        <f t="shared" si="93"/>
        <v>AlbánCundinamarcaRCN TV S.A.</v>
      </c>
      <c r="N2803" t="s">
        <v>4337</v>
      </c>
    </row>
    <row r="2804" spans="1:14" x14ac:dyDescent="0.25">
      <c r="A2804">
        <v>25019</v>
      </c>
      <c r="B2804" t="s">
        <v>752</v>
      </c>
      <c r="C2804" t="s">
        <v>721</v>
      </c>
      <c r="E2804">
        <v>5</v>
      </c>
      <c r="F2804" t="s">
        <v>8341</v>
      </c>
      <c r="G2804" t="s">
        <v>723</v>
      </c>
      <c r="H2804" t="str">
        <f>INDEX(referencias!$Q$1:$Q$34,MATCH('Registro de Frecuencias TV'!G2804,referencias!$R$1:$R$34,0),1)</f>
        <v>Caracol TV S.A.</v>
      </c>
      <c r="I2804" t="s">
        <v>313</v>
      </c>
      <c r="J2804" t="s">
        <v>8338</v>
      </c>
      <c r="K2804">
        <v>5</v>
      </c>
      <c r="L2804" t="str">
        <f t="shared" si="92"/>
        <v>AlbánCundinamarcaCaracol TV S.A.5</v>
      </c>
      <c r="M2804" t="str">
        <f t="shared" si="93"/>
        <v>AlbánCundinamarcaCaracol TV S.A.</v>
      </c>
      <c r="N2804" t="s">
        <v>4338</v>
      </c>
    </row>
    <row r="2805" spans="1:14" x14ac:dyDescent="0.25">
      <c r="A2805">
        <v>25035</v>
      </c>
      <c r="B2805" t="s">
        <v>807</v>
      </c>
      <c r="C2805" t="s">
        <v>721</v>
      </c>
      <c r="E2805">
        <v>7</v>
      </c>
      <c r="F2805" t="s">
        <v>8337</v>
      </c>
      <c r="G2805" t="s">
        <v>420</v>
      </c>
      <c r="H2805" t="str">
        <f>INDEX(referencias!$Q$1:$Q$34,MATCH('Registro de Frecuencias TV'!G2805,referencias!$R$1:$R$34,0),1)</f>
        <v>Canal Uno</v>
      </c>
      <c r="I2805" t="s">
        <v>313</v>
      </c>
      <c r="J2805" t="s">
        <v>8338</v>
      </c>
      <c r="K2805">
        <v>7</v>
      </c>
      <c r="L2805" t="str">
        <f t="shared" si="92"/>
        <v>AnapoimaCundinamarcaCanal Uno7</v>
      </c>
      <c r="M2805" t="str">
        <f t="shared" si="93"/>
        <v>AnapoimaCundinamarcaCanal Uno</v>
      </c>
      <c r="N2805" t="s">
        <v>4339</v>
      </c>
    </row>
    <row r="2806" spans="1:14" x14ac:dyDescent="0.25">
      <c r="A2806">
        <v>25035</v>
      </c>
      <c r="B2806" t="s">
        <v>807</v>
      </c>
      <c r="C2806" t="s">
        <v>721</v>
      </c>
      <c r="E2806">
        <v>9</v>
      </c>
      <c r="F2806" t="s">
        <v>8337</v>
      </c>
      <c r="G2806" t="s">
        <v>703</v>
      </c>
      <c r="H2806" t="str">
        <f>INDEX(referencias!$Q$1:$Q$34,MATCH('Registro de Frecuencias TV'!G2806,referencias!$R$1:$R$34,0),1)</f>
        <v>C.Institucional</v>
      </c>
      <c r="I2806" t="s">
        <v>313</v>
      </c>
      <c r="J2806" t="s">
        <v>8338</v>
      </c>
      <c r="K2806">
        <v>9</v>
      </c>
      <c r="L2806" t="str">
        <f t="shared" si="92"/>
        <v>AnapoimaCundinamarcaC.Institucional9</v>
      </c>
      <c r="M2806" t="str">
        <f t="shared" si="93"/>
        <v>AnapoimaCundinamarcaC.Institucional</v>
      </c>
      <c r="N2806" t="s">
        <v>4340</v>
      </c>
    </row>
    <row r="2807" spans="1:14" x14ac:dyDescent="0.25">
      <c r="A2807">
        <v>25035</v>
      </c>
      <c r="B2807" t="s">
        <v>807</v>
      </c>
      <c r="C2807" t="s">
        <v>721</v>
      </c>
      <c r="E2807">
        <v>11</v>
      </c>
      <c r="F2807" t="s">
        <v>8337</v>
      </c>
      <c r="G2807" t="s">
        <v>188</v>
      </c>
      <c r="H2807" t="str">
        <f>INDEX(referencias!$Q$1:$Q$34,MATCH('Registro de Frecuencias TV'!G2807,referencias!$R$1:$R$34,0),1)</f>
        <v>Señal Colombia</v>
      </c>
      <c r="I2807" t="s">
        <v>313</v>
      </c>
      <c r="J2807" t="s">
        <v>8338</v>
      </c>
      <c r="K2807">
        <v>11</v>
      </c>
      <c r="L2807" t="str">
        <f t="shared" si="92"/>
        <v>AnapoimaCundinamarcaSeñal Colombia11</v>
      </c>
      <c r="M2807" t="str">
        <f t="shared" si="93"/>
        <v>AnapoimaCundinamarcaSeñal Colombia</v>
      </c>
      <c r="N2807" t="s">
        <v>4341</v>
      </c>
    </row>
    <row r="2808" spans="1:14" x14ac:dyDescent="0.25">
      <c r="A2808">
        <v>25035</v>
      </c>
      <c r="B2808" t="s">
        <v>807</v>
      </c>
      <c r="C2808" t="s">
        <v>721</v>
      </c>
      <c r="E2808">
        <v>13</v>
      </c>
      <c r="F2808" t="s">
        <v>8339</v>
      </c>
      <c r="G2808" t="s">
        <v>623</v>
      </c>
      <c r="H2808" t="str">
        <f>INDEX(referencias!$Q$1:$Q$34,MATCH('Registro de Frecuencias TV'!G2808,referencias!$R$1:$R$34,0),1)</f>
        <v>Teveandina</v>
      </c>
      <c r="I2808" t="s">
        <v>8444</v>
      </c>
      <c r="J2808" t="s">
        <v>8338</v>
      </c>
      <c r="K2808">
        <v>13</v>
      </c>
      <c r="L2808" t="str">
        <f t="shared" si="92"/>
        <v>AnapoimaCundinamarcaTeveandina13</v>
      </c>
      <c r="M2808" t="str">
        <f t="shared" si="93"/>
        <v>AnapoimaCundinamarcaTeveandina</v>
      </c>
      <c r="N2808" t="s">
        <v>4342</v>
      </c>
    </row>
    <row r="2809" spans="1:14" x14ac:dyDescent="0.25">
      <c r="A2809">
        <v>25035</v>
      </c>
      <c r="B2809" t="s">
        <v>807</v>
      </c>
      <c r="C2809" t="s">
        <v>721</v>
      </c>
      <c r="E2809">
        <v>4</v>
      </c>
      <c r="F2809" t="s">
        <v>8341</v>
      </c>
      <c r="G2809" t="s">
        <v>750</v>
      </c>
      <c r="H2809" t="str">
        <f>INDEX(referencias!$Q$1:$Q$34,MATCH('Registro de Frecuencias TV'!G2809,referencias!$R$1:$R$34,0),1)</f>
        <v>RCN TV S.A.</v>
      </c>
      <c r="I2809" t="s">
        <v>313</v>
      </c>
      <c r="J2809" t="s">
        <v>8338</v>
      </c>
      <c r="K2809">
        <v>4</v>
      </c>
      <c r="L2809" t="str">
        <f t="shared" si="92"/>
        <v>AnapoimaCundinamarcaRCN TV S.A.4</v>
      </c>
      <c r="M2809" t="str">
        <f t="shared" si="93"/>
        <v>AnapoimaCundinamarcaRCN TV S.A.</v>
      </c>
      <c r="N2809" t="s">
        <v>4343</v>
      </c>
    </row>
    <row r="2810" spans="1:14" x14ac:dyDescent="0.25">
      <c r="A2810">
        <v>25035</v>
      </c>
      <c r="B2810" t="s">
        <v>807</v>
      </c>
      <c r="C2810" t="s">
        <v>721</v>
      </c>
      <c r="E2810">
        <v>5</v>
      </c>
      <c r="F2810" t="s">
        <v>8341</v>
      </c>
      <c r="G2810" t="s">
        <v>723</v>
      </c>
      <c r="H2810" t="str">
        <f>INDEX(referencias!$Q$1:$Q$34,MATCH('Registro de Frecuencias TV'!G2810,referencias!$R$1:$R$34,0),1)</f>
        <v>Caracol TV S.A.</v>
      </c>
      <c r="I2810" t="s">
        <v>313</v>
      </c>
      <c r="J2810" t="s">
        <v>8338</v>
      </c>
      <c r="K2810">
        <v>5</v>
      </c>
      <c r="L2810" t="str">
        <f t="shared" si="92"/>
        <v>AnapoimaCundinamarcaCaracol TV S.A.5</v>
      </c>
      <c r="M2810" t="str">
        <f t="shared" si="93"/>
        <v>AnapoimaCundinamarcaCaracol TV S.A.</v>
      </c>
      <c r="N2810" t="s">
        <v>4344</v>
      </c>
    </row>
    <row r="2811" spans="1:14" x14ac:dyDescent="0.25">
      <c r="A2811">
        <v>25040</v>
      </c>
      <c r="B2811" t="s">
        <v>827</v>
      </c>
      <c r="C2811" t="s">
        <v>721</v>
      </c>
      <c r="E2811">
        <v>7</v>
      </c>
      <c r="F2811" t="s">
        <v>8337</v>
      </c>
      <c r="G2811" t="s">
        <v>420</v>
      </c>
      <c r="H2811" t="str">
        <f>INDEX(referencias!$Q$1:$Q$34,MATCH('Registro de Frecuencias TV'!G2811,referencias!$R$1:$R$34,0),1)</f>
        <v>Canal Uno</v>
      </c>
      <c r="I2811" t="s">
        <v>313</v>
      </c>
      <c r="J2811" t="s">
        <v>8338</v>
      </c>
      <c r="K2811">
        <v>7</v>
      </c>
      <c r="L2811" t="str">
        <f t="shared" si="92"/>
        <v>AnolaimaCundinamarcaCanal Uno7</v>
      </c>
      <c r="M2811" t="str">
        <f t="shared" si="93"/>
        <v>AnolaimaCundinamarcaCanal Uno</v>
      </c>
      <c r="N2811" t="s">
        <v>4345</v>
      </c>
    </row>
    <row r="2812" spans="1:14" x14ac:dyDescent="0.25">
      <c r="A2812">
        <v>25040</v>
      </c>
      <c r="B2812" t="s">
        <v>827</v>
      </c>
      <c r="C2812" t="s">
        <v>721</v>
      </c>
      <c r="E2812">
        <v>9</v>
      </c>
      <c r="F2812" t="s">
        <v>8337</v>
      </c>
      <c r="G2812" t="s">
        <v>703</v>
      </c>
      <c r="H2812" t="str">
        <f>INDEX(referencias!$Q$1:$Q$34,MATCH('Registro de Frecuencias TV'!G2812,referencias!$R$1:$R$34,0),1)</f>
        <v>C.Institucional</v>
      </c>
      <c r="I2812" t="s">
        <v>313</v>
      </c>
      <c r="J2812" t="s">
        <v>8338</v>
      </c>
      <c r="K2812">
        <v>9</v>
      </c>
      <c r="L2812" t="str">
        <f t="shared" si="92"/>
        <v>AnolaimaCundinamarcaC.Institucional9</v>
      </c>
      <c r="M2812" t="str">
        <f t="shared" si="93"/>
        <v>AnolaimaCundinamarcaC.Institucional</v>
      </c>
      <c r="N2812" t="s">
        <v>4346</v>
      </c>
    </row>
    <row r="2813" spans="1:14" x14ac:dyDescent="0.25">
      <c r="A2813">
        <v>25040</v>
      </c>
      <c r="B2813" t="s">
        <v>827</v>
      </c>
      <c r="C2813" t="s">
        <v>721</v>
      </c>
      <c r="E2813">
        <v>11</v>
      </c>
      <c r="F2813" t="s">
        <v>8337</v>
      </c>
      <c r="G2813" t="s">
        <v>188</v>
      </c>
      <c r="H2813" t="str">
        <f>INDEX(referencias!$Q$1:$Q$34,MATCH('Registro de Frecuencias TV'!G2813,referencias!$R$1:$R$34,0),1)</f>
        <v>Señal Colombia</v>
      </c>
      <c r="I2813" t="s">
        <v>313</v>
      </c>
      <c r="J2813" t="s">
        <v>8338</v>
      </c>
      <c r="K2813">
        <v>11</v>
      </c>
      <c r="L2813" t="str">
        <f t="shared" si="92"/>
        <v>AnolaimaCundinamarcaSeñal Colombia11</v>
      </c>
      <c r="M2813" t="str">
        <f t="shared" si="93"/>
        <v>AnolaimaCundinamarcaSeñal Colombia</v>
      </c>
      <c r="N2813" t="s">
        <v>4347</v>
      </c>
    </row>
    <row r="2814" spans="1:14" x14ac:dyDescent="0.25">
      <c r="A2814">
        <v>25040</v>
      </c>
      <c r="B2814" t="s">
        <v>827</v>
      </c>
      <c r="C2814" t="s">
        <v>721</v>
      </c>
      <c r="E2814">
        <v>13</v>
      </c>
      <c r="F2814" t="s">
        <v>8339</v>
      </c>
      <c r="G2814" t="s">
        <v>623</v>
      </c>
      <c r="H2814" t="str">
        <f>INDEX(referencias!$Q$1:$Q$34,MATCH('Registro de Frecuencias TV'!G2814,referencias!$R$1:$R$34,0),1)</f>
        <v>Teveandina</v>
      </c>
      <c r="I2814" t="s">
        <v>8444</v>
      </c>
      <c r="J2814" t="s">
        <v>8338</v>
      </c>
      <c r="K2814">
        <v>13</v>
      </c>
      <c r="L2814" t="str">
        <f t="shared" si="92"/>
        <v>AnolaimaCundinamarcaTeveandina13</v>
      </c>
      <c r="M2814" t="str">
        <f t="shared" si="93"/>
        <v>AnolaimaCundinamarcaTeveandina</v>
      </c>
      <c r="N2814" t="s">
        <v>4348</v>
      </c>
    </row>
    <row r="2815" spans="1:14" x14ac:dyDescent="0.25">
      <c r="A2815">
        <v>25040</v>
      </c>
      <c r="B2815" t="s">
        <v>827</v>
      </c>
      <c r="C2815" t="s">
        <v>721</v>
      </c>
      <c r="E2815">
        <v>4</v>
      </c>
      <c r="F2815" t="s">
        <v>8341</v>
      </c>
      <c r="G2815" t="s">
        <v>750</v>
      </c>
      <c r="H2815" t="str">
        <f>INDEX(referencias!$Q$1:$Q$34,MATCH('Registro de Frecuencias TV'!G2815,referencias!$R$1:$R$34,0),1)</f>
        <v>RCN TV S.A.</v>
      </c>
      <c r="I2815" t="s">
        <v>313</v>
      </c>
      <c r="J2815" t="s">
        <v>8338</v>
      </c>
      <c r="K2815">
        <v>4</v>
      </c>
      <c r="L2815" t="str">
        <f t="shared" si="92"/>
        <v>AnolaimaCundinamarcaRCN TV S.A.4</v>
      </c>
      <c r="M2815" t="str">
        <f t="shared" si="93"/>
        <v>AnolaimaCundinamarcaRCN TV S.A.</v>
      </c>
      <c r="N2815" t="s">
        <v>4349</v>
      </c>
    </row>
    <row r="2816" spans="1:14" x14ac:dyDescent="0.25">
      <c r="A2816">
        <v>25040</v>
      </c>
      <c r="B2816" t="s">
        <v>827</v>
      </c>
      <c r="C2816" t="s">
        <v>721</v>
      </c>
      <c r="E2816">
        <v>5</v>
      </c>
      <c r="F2816" t="s">
        <v>8341</v>
      </c>
      <c r="G2816" t="s">
        <v>723</v>
      </c>
      <c r="H2816" t="str">
        <f>INDEX(referencias!$Q$1:$Q$34,MATCH('Registro de Frecuencias TV'!G2816,referencias!$R$1:$R$34,0),1)</f>
        <v>Caracol TV S.A.</v>
      </c>
      <c r="I2816" t="s">
        <v>313</v>
      </c>
      <c r="J2816" t="s">
        <v>8338</v>
      </c>
      <c r="K2816">
        <v>5</v>
      </c>
      <c r="L2816" t="str">
        <f t="shared" si="92"/>
        <v>AnolaimaCundinamarcaCaracol TV S.A.5</v>
      </c>
      <c r="M2816" t="str">
        <f t="shared" si="93"/>
        <v>AnolaimaCundinamarcaCaracol TV S.A.</v>
      </c>
      <c r="N2816" t="s">
        <v>4350</v>
      </c>
    </row>
    <row r="2817" spans="1:14" x14ac:dyDescent="0.25">
      <c r="A2817">
        <v>25053</v>
      </c>
      <c r="B2817" t="s">
        <v>907</v>
      </c>
      <c r="C2817" t="s">
        <v>721</v>
      </c>
      <c r="E2817">
        <v>7</v>
      </c>
      <c r="F2817" t="s">
        <v>8337</v>
      </c>
      <c r="G2817" t="s">
        <v>420</v>
      </c>
      <c r="H2817" t="str">
        <f>INDEX(referencias!$Q$1:$Q$34,MATCH('Registro de Frecuencias TV'!G2817,referencias!$R$1:$R$34,0),1)</f>
        <v>Canal Uno</v>
      </c>
      <c r="I2817" t="s">
        <v>313</v>
      </c>
      <c r="J2817" t="s">
        <v>8338</v>
      </c>
      <c r="K2817">
        <v>7</v>
      </c>
      <c r="L2817" t="str">
        <f t="shared" si="92"/>
        <v>ArbeláezCundinamarcaCanal Uno7</v>
      </c>
      <c r="M2817" t="str">
        <f t="shared" si="93"/>
        <v>ArbeláezCundinamarcaCanal Uno</v>
      </c>
      <c r="N2817" t="s">
        <v>4351</v>
      </c>
    </row>
    <row r="2818" spans="1:14" x14ac:dyDescent="0.25">
      <c r="A2818">
        <v>25053</v>
      </c>
      <c r="B2818" t="s">
        <v>907</v>
      </c>
      <c r="C2818" t="s">
        <v>721</v>
      </c>
      <c r="E2818">
        <v>9</v>
      </c>
      <c r="F2818" t="s">
        <v>8337</v>
      </c>
      <c r="G2818" t="s">
        <v>703</v>
      </c>
      <c r="H2818" t="str">
        <f>INDEX(referencias!$Q$1:$Q$34,MATCH('Registro de Frecuencias TV'!G2818,referencias!$R$1:$R$34,0),1)</f>
        <v>C.Institucional</v>
      </c>
      <c r="I2818" t="s">
        <v>313</v>
      </c>
      <c r="J2818" t="s">
        <v>8338</v>
      </c>
      <c r="K2818">
        <v>9</v>
      </c>
      <c r="L2818" t="str">
        <f t="shared" si="92"/>
        <v>ArbeláezCundinamarcaC.Institucional9</v>
      </c>
      <c r="M2818" t="str">
        <f t="shared" si="93"/>
        <v>ArbeláezCundinamarcaC.Institucional</v>
      </c>
      <c r="N2818" t="s">
        <v>4352</v>
      </c>
    </row>
    <row r="2819" spans="1:14" x14ac:dyDescent="0.25">
      <c r="A2819">
        <v>25053</v>
      </c>
      <c r="B2819" t="s">
        <v>907</v>
      </c>
      <c r="C2819" t="s">
        <v>721</v>
      </c>
      <c r="E2819">
        <v>11</v>
      </c>
      <c r="F2819" t="s">
        <v>8337</v>
      </c>
      <c r="G2819" t="s">
        <v>188</v>
      </c>
      <c r="H2819" t="str">
        <f>INDEX(referencias!$Q$1:$Q$34,MATCH('Registro de Frecuencias TV'!G2819,referencias!$R$1:$R$34,0),1)</f>
        <v>Señal Colombia</v>
      </c>
      <c r="I2819" t="s">
        <v>313</v>
      </c>
      <c r="J2819" t="s">
        <v>8338</v>
      </c>
      <c r="K2819">
        <v>11</v>
      </c>
      <c r="L2819" t="str">
        <f t="shared" ref="L2819:L2882" si="94">_xlfn.CONCAT(TRIM(B2819),TRIM(C2819),TRIM(H2819),TRIM(K2819))</f>
        <v>ArbeláezCundinamarcaSeñal Colombia11</v>
      </c>
      <c r="M2819" t="str">
        <f t="shared" ref="M2819:M2882" si="95">_xlfn.CONCAT(TRIM(B2819),TRIM(C2819),TRIM(H2819))</f>
        <v>ArbeláezCundinamarcaSeñal Colombia</v>
      </c>
      <c r="N2819" t="s">
        <v>4353</v>
      </c>
    </row>
    <row r="2820" spans="1:14" x14ac:dyDescent="0.25">
      <c r="A2820">
        <v>25053</v>
      </c>
      <c r="B2820" t="s">
        <v>907</v>
      </c>
      <c r="C2820" t="s">
        <v>721</v>
      </c>
      <c r="E2820">
        <v>13</v>
      </c>
      <c r="F2820" t="s">
        <v>8339</v>
      </c>
      <c r="G2820" t="s">
        <v>623</v>
      </c>
      <c r="H2820" t="str">
        <f>INDEX(referencias!$Q$1:$Q$34,MATCH('Registro de Frecuencias TV'!G2820,referencias!$R$1:$R$34,0),1)</f>
        <v>Teveandina</v>
      </c>
      <c r="I2820" t="s">
        <v>8444</v>
      </c>
      <c r="J2820" t="s">
        <v>8338</v>
      </c>
      <c r="K2820">
        <v>13</v>
      </c>
      <c r="L2820" t="str">
        <f t="shared" si="94"/>
        <v>ArbeláezCundinamarcaTeveandina13</v>
      </c>
      <c r="M2820" t="str">
        <f t="shared" si="95"/>
        <v>ArbeláezCundinamarcaTeveandina</v>
      </c>
      <c r="N2820" t="s">
        <v>4354</v>
      </c>
    </row>
    <row r="2821" spans="1:14" x14ac:dyDescent="0.25">
      <c r="A2821">
        <v>25053</v>
      </c>
      <c r="B2821" t="s">
        <v>907</v>
      </c>
      <c r="C2821" t="s">
        <v>721</v>
      </c>
      <c r="E2821">
        <v>4</v>
      </c>
      <c r="F2821" t="s">
        <v>8341</v>
      </c>
      <c r="G2821" t="s">
        <v>750</v>
      </c>
      <c r="H2821" t="str">
        <f>INDEX(referencias!$Q$1:$Q$34,MATCH('Registro de Frecuencias TV'!G2821,referencias!$R$1:$R$34,0),1)</f>
        <v>RCN TV S.A.</v>
      </c>
      <c r="I2821" t="s">
        <v>313</v>
      </c>
      <c r="J2821" t="s">
        <v>8338</v>
      </c>
      <c r="K2821">
        <v>4</v>
      </c>
      <c r="L2821" t="str">
        <f t="shared" si="94"/>
        <v>ArbeláezCundinamarcaRCN TV S.A.4</v>
      </c>
      <c r="M2821" t="str">
        <f t="shared" si="95"/>
        <v>ArbeláezCundinamarcaRCN TV S.A.</v>
      </c>
      <c r="N2821" t="s">
        <v>4355</v>
      </c>
    </row>
    <row r="2822" spans="1:14" x14ac:dyDescent="0.25">
      <c r="A2822">
        <v>25053</v>
      </c>
      <c r="B2822" t="s">
        <v>907</v>
      </c>
      <c r="C2822" t="s">
        <v>721</v>
      </c>
      <c r="E2822">
        <v>5</v>
      </c>
      <c r="F2822" t="s">
        <v>8341</v>
      </c>
      <c r="G2822" t="s">
        <v>723</v>
      </c>
      <c r="H2822" t="str">
        <f>INDEX(referencias!$Q$1:$Q$34,MATCH('Registro de Frecuencias TV'!G2822,referencias!$R$1:$R$34,0),1)</f>
        <v>Caracol TV S.A.</v>
      </c>
      <c r="I2822" t="s">
        <v>313</v>
      </c>
      <c r="J2822" t="s">
        <v>8338</v>
      </c>
      <c r="K2822">
        <v>5</v>
      </c>
      <c r="L2822" t="str">
        <f t="shared" si="94"/>
        <v>ArbeláezCundinamarcaCaracol TV S.A.5</v>
      </c>
      <c r="M2822" t="str">
        <f t="shared" si="95"/>
        <v>ArbeláezCundinamarcaCaracol TV S.A.</v>
      </c>
      <c r="N2822" t="s">
        <v>4356</v>
      </c>
    </row>
    <row r="2823" spans="1:14" x14ac:dyDescent="0.25">
      <c r="A2823">
        <v>25086</v>
      </c>
      <c r="B2823" t="s">
        <v>988</v>
      </c>
      <c r="C2823" t="s">
        <v>721</v>
      </c>
      <c r="E2823">
        <v>7</v>
      </c>
      <c r="F2823" t="s">
        <v>8337</v>
      </c>
      <c r="G2823" t="s">
        <v>420</v>
      </c>
      <c r="H2823" t="str">
        <f>INDEX(referencias!$Q$1:$Q$34,MATCH('Registro de Frecuencias TV'!G2823,referencias!$R$1:$R$34,0),1)</f>
        <v>Canal Uno</v>
      </c>
      <c r="I2823" t="s">
        <v>313</v>
      </c>
      <c r="J2823" t="s">
        <v>8338</v>
      </c>
      <c r="K2823">
        <v>7</v>
      </c>
      <c r="L2823" t="str">
        <f t="shared" si="94"/>
        <v>BeltránCundinamarcaCanal Uno7</v>
      </c>
      <c r="M2823" t="str">
        <f t="shared" si="95"/>
        <v>BeltránCundinamarcaCanal Uno</v>
      </c>
      <c r="N2823" t="s">
        <v>4357</v>
      </c>
    </row>
    <row r="2824" spans="1:14" x14ac:dyDescent="0.25">
      <c r="A2824">
        <v>25086</v>
      </c>
      <c r="B2824" t="s">
        <v>988</v>
      </c>
      <c r="C2824" t="s">
        <v>721</v>
      </c>
      <c r="E2824">
        <v>9</v>
      </c>
      <c r="F2824" t="s">
        <v>8337</v>
      </c>
      <c r="G2824" t="s">
        <v>703</v>
      </c>
      <c r="H2824" t="str">
        <f>INDEX(referencias!$Q$1:$Q$34,MATCH('Registro de Frecuencias TV'!G2824,referencias!$R$1:$R$34,0),1)</f>
        <v>C.Institucional</v>
      </c>
      <c r="I2824" t="s">
        <v>313</v>
      </c>
      <c r="J2824" t="s">
        <v>8338</v>
      </c>
      <c r="K2824">
        <v>9</v>
      </c>
      <c r="L2824" t="str">
        <f t="shared" si="94"/>
        <v>BeltránCundinamarcaC.Institucional9</v>
      </c>
      <c r="M2824" t="str">
        <f t="shared" si="95"/>
        <v>BeltránCundinamarcaC.Institucional</v>
      </c>
      <c r="N2824" t="s">
        <v>4358</v>
      </c>
    </row>
    <row r="2825" spans="1:14" x14ac:dyDescent="0.25">
      <c r="A2825">
        <v>25086</v>
      </c>
      <c r="B2825" t="s">
        <v>988</v>
      </c>
      <c r="C2825" t="s">
        <v>721</v>
      </c>
      <c r="E2825">
        <v>11</v>
      </c>
      <c r="F2825" t="s">
        <v>8337</v>
      </c>
      <c r="G2825" t="s">
        <v>188</v>
      </c>
      <c r="H2825" t="str">
        <f>INDEX(referencias!$Q$1:$Q$34,MATCH('Registro de Frecuencias TV'!G2825,referencias!$R$1:$R$34,0),1)</f>
        <v>Señal Colombia</v>
      </c>
      <c r="I2825" t="s">
        <v>313</v>
      </c>
      <c r="J2825" t="s">
        <v>8338</v>
      </c>
      <c r="K2825">
        <v>11</v>
      </c>
      <c r="L2825" t="str">
        <f t="shared" si="94"/>
        <v>BeltránCundinamarcaSeñal Colombia11</v>
      </c>
      <c r="M2825" t="str">
        <f t="shared" si="95"/>
        <v>BeltránCundinamarcaSeñal Colombia</v>
      </c>
      <c r="N2825" t="s">
        <v>4359</v>
      </c>
    </row>
    <row r="2826" spans="1:14" x14ac:dyDescent="0.25">
      <c r="A2826">
        <v>25086</v>
      </c>
      <c r="B2826" t="s">
        <v>988</v>
      </c>
      <c r="C2826" t="s">
        <v>721</v>
      </c>
      <c r="E2826">
        <v>13</v>
      </c>
      <c r="F2826" t="s">
        <v>8339</v>
      </c>
      <c r="G2826" t="s">
        <v>623</v>
      </c>
      <c r="H2826" t="str">
        <f>INDEX(referencias!$Q$1:$Q$34,MATCH('Registro de Frecuencias TV'!G2826,referencias!$R$1:$R$34,0),1)</f>
        <v>Teveandina</v>
      </c>
      <c r="I2826" t="s">
        <v>8444</v>
      </c>
      <c r="J2826" t="s">
        <v>8338</v>
      </c>
      <c r="K2826">
        <v>13</v>
      </c>
      <c r="L2826" t="str">
        <f t="shared" si="94"/>
        <v>BeltránCundinamarcaTeveandina13</v>
      </c>
      <c r="M2826" t="str">
        <f t="shared" si="95"/>
        <v>BeltránCundinamarcaTeveandina</v>
      </c>
      <c r="N2826" t="s">
        <v>4360</v>
      </c>
    </row>
    <row r="2827" spans="1:14" x14ac:dyDescent="0.25">
      <c r="A2827">
        <v>25086</v>
      </c>
      <c r="B2827" t="s">
        <v>988</v>
      </c>
      <c r="C2827" t="s">
        <v>721</v>
      </c>
      <c r="E2827">
        <v>4</v>
      </c>
      <c r="F2827" t="s">
        <v>8341</v>
      </c>
      <c r="G2827" t="s">
        <v>750</v>
      </c>
      <c r="H2827" t="str">
        <f>INDEX(referencias!$Q$1:$Q$34,MATCH('Registro de Frecuencias TV'!G2827,referencias!$R$1:$R$34,0),1)</f>
        <v>RCN TV S.A.</v>
      </c>
      <c r="I2827" t="s">
        <v>313</v>
      </c>
      <c r="J2827" t="s">
        <v>8338</v>
      </c>
      <c r="K2827">
        <v>4</v>
      </c>
      <c r="L2827" t="str">
        <f t="shared" si="94"/>
        <v>BeltránCundinamarcaRCN TV S.A.4</v>
      </c>
      <c r="M2827" t="str">
        <f t="shared" si="95"/>
        <v>BeltránCundinamarcaRCN TV S.A.</v>
      </c>
      <c r="N2827" t="s">
        <v>4361</v>
      </c>
    </row>
    <row r="2828" spans="1:14" x14ac:dyDescent="0.25">
      <c r="A2828">
        <v>25086</v>
      </c>
      <c r="B2828" t="s">
        <v>988</v>
      </c>
      <c r="C2828" t="s">
        <v>721</v>
      </c>
      <c r="E2828">
        <v>5</v>
      </c>
      <c r="F2828" t="s">
        <v>8341</v>
      </c>
      <c r="G2828" t="s">
        <v>723</v>
      </c>
      <c r="H2828" t="str">
        <f>INDEX(referencias!$Q$1:$Q$34,MATCH('Registro de Frecuencias TV'!G2828,referencias!$R$1:$R$34,0),1)</f>
        <v>Caracol TV S.A.</v>
      </c>
      <c r="I2828" t="s">
        <v>313</v>
      </c>
      <c r="J2828" t="s">
        <v>8338</v>
      </c>
      <c r="K2828">
        <v>5</v>
      </c>
      <c r="L2828" t="str">
        <f t="shared" si="94"/>
        <v>BeltránCundinamarcaCaracol TV S.A.5</v>
      </c>
      <c r="M2828" t="str">
        <f t="shared" si="95"/>
        <v>BeltránCundinamarcaCaracol TV S.A.</v>
      </c>
      <c r="N2828" t="s">
        <v>4362</v>
      </c>
    </row>
    <row r="2829" spans="1:14" x14ac:dyDescent="0.25">
      <c r="A2829">
        <v>25095</v>
      </c>
      <c r="B2829" t="s">
        <v>998</v>
      </c>
      <c r="C2829" t="s">
        <v>721</v>
      </c>
      <c r="E2829">
        <v>7</v>
      </c>
      <c r="F2829" t="s">
        <v>8337</v>
      </c>
      <c r="G2829" t="s">
        <v>420</v>
      </c>
      <c r="H2829" t="str">
        <f>INDEX(referencias!$Q$1:$Q$34,MATCH('Registro de Frecuencias TV'!G2829,referencias!$R$1:$R$34,0),1)</f>
        <v>Canal Uno</v>
      </c>
      <c r="I2829" t="s">
        <v>313</v>
      </c>
      <c r="J2829" t="s">
        <v>8338</v>
      </c>
      <c r="K2829">
        <v>7</v>
      </c>
      <c r="L2829" t="str">
        <f t="shared" si="94"/>
        <v>BituimaCundinamarcaCanal Uno7</v>
      </c>
      <c r="M2829" t="str">
        <f t="shared" si="95"/>
        <v>BituimaCundinamarcaCanal Uno</v>
      </c>
      <c r="N2829" t="s">
        <v>4363</v>
      </c>
    </row>
    <row r="2830" spans="1:14" x14ac:dyDescent="0.25">
      <c r="A2830">
        <v>25095</v>
      </c>
      <c r="B2830" t="s">
        <v>998</v>
      </c>
      <c r="C2830" t="s">
        <v>721</v>
      </c>
      <c r="E2830">
        <v>9</v>
      </c>
      <c r="F2830" t="s">
        <v>8337</v>
      </c>
      <c r="G2830" t="s">
        <v>703</v>
      </c>
      <c r="H2830" t="str">
        <f>INDEX(referencias!$Q$1:$Q$34,MATCH('Registro de Frecuencias TV'!G2830,referencias!$R$1:$R$34,0),1)</f>
        <v>C.Institucional</v>
      </c>
      <c r="I2830" t="s">
        <v>313</v>
      </c>
      <c r="J2830" t="s">
        <v>8338</v>
      </c>
      <c r="K2830">
        <v>9</v>
      </c>
      <c r="L2830" t="str">
        <f t="shared" si="94"/>
        <v>BituimaCundinamarcaC.Institucional9</v>
      </c>
      <c r="M2830" t="str">
        <f t="shared" si="95"/>
        <v>BituimaCundinamarcaC.Institucional</v>
      </c>
      <c r="N2830" t="s">
        <v>4364</v>
      </c>
    </row>
    <row r="2831" spans="1:14" x14ac:dyDescent="0.25">
      <c r="A2831">
        <v>25095</v>
      </c>
      <c r="B2831" t="s">
        <v>998</v>
      </c>
      <c r="C2831" t="s">
        <v>721</v>
      </c>
      <c r="E2831">
        <v>11</v>
      </c>
      <c r="F2831" t="s">
        <v>8337</v>
      </c>
      <c r="G2831" t="s">
        <v>188</v>
      </c>
      <c r="H2831" t="str">
        <f>INDEX(referencias!$Q$1:$Q$34,MATCH('Registro de Frecuencias TV'!G2831,referencias!$R$1:$R$34,0),1)</f>
        <v>Señal Colombia</v>
      </c>
      <c r="I2831" t="s">
        <v>313</v>
      </c>
      <c r="J2831" t="s">
        <v>8338</v>
      </c>
      <c r="K2831">
        <v>11</v>
      </c>
      <c r="L2831" t="str">
        <f t="shared" si="94"/>
        <v>BituimaCundinamarcaSeñal Colombia11</v>
      </c>
      <c r="M2831" t="str">
        <f t="shared" si="95"/>
        <v>BituimaCundinamarcaSeñal Colombia</v>
      </c>
      <c r="N2831" t="s">
        <v>4365</v>
      </c>
    </row>
    <row r="2832" spans="1:14" x14ac:dyDescent="0.25">
      <c r="A2832">
        <v>25095</v>
      </c>
      <c r="B2832" t="s">
        <v>998</v>
      </c>
      <c r="C2832" t="s">
        <v>721</v>
      </c>
      <c r="E2832">
        <v>13</v>
      </c>
      <c r="F2832" t="s">
        <v>8339</v>
      </c>
      <c r="G2832" t="s">
        <v>623</v>
      </c>
      <c r="H2832" t="str">
        <f>INDEX(referencias!$Q$1:$Q$34,MATCH('Registro de Frecuencias TV'!G2832,referencias!$R$1:$R$34,0),1)</f>
        <v>Teveandina</v>
      </c>
      <c r="I2832" t="s">
        <v>8444</v>
      </c>
      <c r="J2832" t="s">
        <v>8338</v>
      </c>
      <c r="K2832">
        <v>13</v>
      </c>
      <c r="L2832" t="str">
        <f t="shared" si="94"/>
        <v>BituimaCundinamarcaTeveandina13</v>
      </c>
      <c r="M2832" t="str">
        <f t="shared" si="95"/>
        <v>BituimaCundinamarcaTeveandina</v>
      </c>
      <c r="N2832" t="s">
        <v>4366</v>
      </c>
    </row>
    <row r="2833" spans="1:14" x14ac:dyDescent="0.25">
      <c r="A2833">
        <v>25095</v>
      </c>
      <c r="B2833" t="s">
        <v>998</v>
      </c>
      <c r="C2833" t="s">
        <v>721</v>
      </c>
      <c r="E2833">
        <v>4</v>
      </c>
      <c r="F2833" t="s">
        <v>8341</v>
      </c>
      <c r="G2833" t="s">
        <v>750</v>
      </c>
      <c r="H2833" t="str">
        <f>INDEX(referencias!$Q$1:$Q$34,MATCH('Registro de Frecuencias TV'!G2833,referencias!$R$1:$R$34,0),1)</f>
        <v>RCN TV S.A.</v>
      </c>
      <c r="I2833" t="s">
        <v>313</v>
      </c>
      <c r="J2833" t="s">
        <v>8338</v>
      </c>
      <c r="K2833">
        <v>4</v>
      </c>
      <c r="L2833" t="str">
        <f t="shared" si="94"/>
        <v>BituimaCundinamarcaRCN TV S.A.4</v>
      </c>
      <c r="M2833" t="str">
        <f t="shared" si="95"/>
        <v>BituimaCundinamarcaRCN TV S.A.</v>
      </c>
      <c r="N2833" t="s">
        <v>4367</v>
      </c>
    </row>
    <row r="2834" spans="1:14" x14ac:dyDescent="0.25">
      <c r="A2834">
        <v>25095</v>
      </c>
      <c r="B2834" t="s">
        <v>998</v>
      </c>
      <c r="C2834" t="s">
        <v>721</v>
      </c>
      <c r="E2834">
        <v>5</v>
      </c>
      <c r="F2834" t="s">
        <v>8341</v>
      </c>
      <c r="G2834" t="s">
        <v>723</v>
      </c>
      <c r="H2834" t="str">
        <f>INDEX(referencias!$Q$1:$Q$34,MATCH('Registro de Frecuencias TV'!G2834,referencias!$R$1:$R$34,0),1)</f>
        <v>Caracol TV S.A.</v>
      </c>
      <c r="I2834" t="s">
        <v>313</v>
      </c>
      <c r="J2834" t="s">
        <v>8338</v>
      </c>
      <c r="K2834">
        <v>5</v>
      </c>
      <c r="L2834" t="str">
        <f t="shared" si="94"/>
        <v>BituimaCundinamarcaCaracol TV S.A.5</v>
      </c>
      <c r="M2834" t="str">
        <f t="shared" si="95"/>
        <v>BituimaCundinamarcaCaracol TV S.A.</v>
      </c>
      <c r="N2834" t="s">
        <v>4368</v>
      </c>
    </row>
    <row r="2835" spans="1:14" x14ac:dyDescent="0.25">
      <c r="A2835">
        <v>25099</v>
      </c>
      <c r="B2835" t="s">
        <v>1006</v>
      </c>
      <c r="C2835" t="s">
        <v>721</v>
      </c>
      <c r="E2835">
        <v>7</v>
      </c>
      <c r="F2835" t="s">
        <v>8337</v>
      </c>
      <c r="G2835" t="s">
        <v>420</v>
      </c>
      <c r="H2835" t="str">
        <f>INDEX(referencias!$Q$1:$Q$34,MATCH('Registro de Frecuencias TV'!G2835,referencias!$R$1:$R$34,0),1)</f>
        <v>Canal Uno</v>
      </c>
      <c r="I2835" t="s">
        <v>313</v>
      </c>
      <c r="J2835" t="s">
        <v>8338</v>
      </c>
      <c r="K2835">
        <v>7</v>
      </c>
      <c r="L2835" t="str">
        <f t="shared" si="94"/>
        <v>BojacáCundinamarcaCanal Uno7</v>
      </c>
      <c r="M2835" t="str">
        <f t="shared" si="95"/>
        <v>BojacáCundinamarcaCanal Uno</v>
      </c>
      <c r="N2835" t="s">
        <v>4369</v>
      </c>
    </row>
    <row r="2836" spans="1:14" x14ac:dyDescent="0.25">
      <c r="A2836">
        <v>25099</v>
      </c>
      <c r="B2836" t="s">
        <v>1006</v>
      </c>
      <c r="C2836" t="s">
        <v>721</v>
      </c>
      <c r="E2836">
        <v>9</v>
      </c>
      <c r="F2836" t="s">
        <v>8337</v>
      </c>
      <c r="G2836" t="s">
        <v>703</v>
      </c>
      <c r="H2836" t="str">
        <f>INDEX(referencias!$Q$1:$Q$34,MATCH('Registro de Frecuencias TV'!G2836,referencias!$R$1:$R$34,0),1)</f>
        <v>C.Institucional</v>
      </c>
      <c r="I2836" t="s">
        <v>313</v>
      </c>
      <c r="J2836" t="s">
        <v>8338</v>
      </c>
      <c r="K2836">
        <v>9</v>
      </c>
      <c r="L2836" t="str">
        <f t="shared" si="94"/>
        <v>BojacáCundinamarcaC.Institucional9</v>
      </c>
      <c r="M2836" t="str">
        <f t="shared" si="95"/>
        <v>BojacáCundinamarcaC.Institucional</v>
      </c>
      <c r="N2836" t="s">
        <v>4370</v>
      </c>
    </row>
    <row r="2837" spans="1:14" x14ac:dyDescent="0.25">
      <c r="A2837">
        <v>25099</v>
      </c>
      <c r="B2837" t="s">
        <v>1006</v>
      </c>
      <c r="C2837" t="s">
        <v>721</v>
      </c>
      <c r="E2837">
        <v>11</v>
      </c>
      <c r="F2837" t="s">
        <v>8337</v>
      </c>
      <c r="G2837" t="s">
        <v>188</v>
      </c>
      <c r="H2837" t="str">
        <f>INDEX(referencias!$Q$1:$Q$34,MATCH('Registro de Frecuencias TV'!G2837,referencias!$R$1:$R$34,0),1)</f>
        <v>Señal Colombia</v>
      </c>
      <c r="I2837" t="s">
        <v>313</v>
      </c>
      <c r="J2837" t="s">
        <v>8338</v>
      </c>
      <c r="K2837">
        <v>11</v>
      </c>
      <c r="L2837" t="str">
        <f t="shared" si="94"/>
        <v>BojacáCundinamarcaSeñal Colombia11</v>
      </c>
      <c r="M2837" t="str">
        <f t="shared" si="95"/>
        <v>BojacáCundinamarcaSeñal Colombia</v>
      </c>
      <c r="N2837" t="s">
        <v>4371</v>
      </c>
    </row>
    <row r="2838" spans="1:14" x14ac:dyDescent="0.25">
      <c r="A2838">
        <v>25099</v>
      </c>
      <c r="B2838" t="s">
        <v>1006</v>
      </c>
      <c r="C2838" t="s">
        <v>721</v>
      </c>
      <c r="E2838">
        <v>13</v>
      </c>
      <c r="F2838" t="s">
        <v>8339</v>
      </c>
      <c r="G2838" t="s">
        <v>623</v>
      </c>
      <c r="H2838" t="str">
        <f>INDEX(referencias!$Q$1:$Q$34,MATCH('Registro de Frecuencias TV'!G2838,referencias!$R$1:$R$34,0),1)</f>
        <v>Teveandina</v>
      </c>
      <c r="I2838" t="s">
        <v>8444</v>
      </c>
      <c r="J2838" t="s">
        <v>8338</v>
      </c>
      <c r="K2838">
        <v>13</v>
      </c>
      <c r="L2838" t="str">
        <f t="shared" si="94"/>
        <v>BojacáCundinamarcaTeveandina13</v>
      </c>
      <c r="M2838" t="str">
        <f t="shared" si="95"/>
        <v>BojacáCundinamarcaTeveandina</v>
      </c>
      <c r="N2838" t="s">
        <v>4372</v>
      </c>
    </row>
    <row r="2839" spans="1:14" x14ac:dyDescent="0.25">
      <c r="A2839">
        <v>25099</v>
      </c>
      <c r="B2839" t="s">
        <v>1006</v>
      </c>
      <c r="C2839" t="s">
        <v>721</v>
      </c>
      <c r="E2839">
        <v>4</v>
      </c>
      <c r="F2839" t="s">
        <v>8341</v>
      </c>
      <c r="G2839" t="s">
        <v>750</v>
      </c>
      <c r="H2839" t="str">
        <f>INDEX(referencias!$Q$1:$Q$34,MATCH('Registro de Frecuencias TV'!G2839,referencias!$R$1:$R$34,0),1)</f>
        <v>RCN TV S.A.</v>
      </c>
      <c r="I2839" t="s">
        <v>313</v>
      </c>
      <c r="J2839" t="s">
        <v>8338</v>
      </c>
      <c r="K2839">
        <v>4</v>
      </c>
      <c r="L2839" t="str">
        <f t="shared" si="94"/>
        <v>BojacáCundinamarcaRCN TV S.A.4</v>
      </c>
      <c r="M2839" t="str">
        <f t="shared" si="95"/>
        <v>BojacáCundinamarcaRCN TV S.A.</v>
      </c>
      <c r="N2839" t="s">
        <v>4373</v>
      </c>
    </row>
    <row r="2840" spans="1:14" x14ac:dyDescent="0.25">
      <c r="A2840">
        <v>25099</v>
      </c>
      <c r="B2840" t="s">
        <v>1006</v>
      </c>
      <c r="C2840" t="s">
        <v>721</v>
      </c>
      <c r="E2840">
        <v>5</v>
      </c>
      <c r="F2840" t="s">
        <v>8341</v>
      </c>
      <c r="G2840" t="s">
        <v>723</v>
      </c>
      <c r="H2840" t="str">
        <f>INDEX(referencias!$Q$1:$Q$34,MATCH('Registro de Frecuencias TV'!G2840,referencias!$R$1:$R$34,0),1)</f>
        <v>Caracol TV S.A.</v>
      </c>
      <c r="I2840" t="s">
        <v>313</v>
      </c>
      <c r="J2840" t="s">
        <v>8338</v>
      </c>
      <c r="K2840">
        <v>5</v>
      </c>
      <c r="L2840" t="str">
        <f t="shared" si="94"/>
        <v>BojacáCundinamarcaCaracol TV S.A.5</v>
      </c>
      <c r="M2840" t="str">
        <f t="shared" si="95"/>
        <v>BojacáCundinamarcaCaracol TV S.A.</v>
      </c>
      <c r="N2840" t="s">
        <v>4374</v>
      </c>
    </row>
    <row r="2841" spans="1:14" x14ac:dyDescent="0.25">
      <c r="A2841">
        <v>25120</v>
      </c>
      <c r="B2841" t="s">
        <v>1036</v>
      </c>
      <c r="C2841" t="s">
        <v>721</v>
      </c>
      <c r="F2841" t="s">
        <v>8337</v>
      </c>
      <c r="G2841" t="s">
        <v>420</v>
      </c>
      <c r="H2841" t="str">
        <f>INDEX(referencias!$Q$1:$Q$34,MATCH('Registro de Frecuencias TV'!G2841,referencias!$R$1:$R$34,0),1)</f>
        <v>Canal Uno</v>
      </c>
      <c r="J2841" t="s">
        <v>8338</v>
      </c>
      <c r="K2841">
        <v>7</v>
      </c>
      <c r="L2841" t="str">
        <f t="shared" si="94"/>
        <v>CabreraCundinamarcaCanal Uno7</v>
      </c>
      <c r="M2841" t="str">
        <f t="shared" si="95"/>
        <v>CabreraCundinamarcaCanal Uno</v>
      </c>
      <c r="N2841" t="s">
        <v>4375</v>
      </c>
    </row>
    <row r="2842" spans="1:14" x14ac:dyDescent="0.25">
      <c r="A2842">
        <v>25120</v>
      </c>
      <c r="B2842" t="s">
        <v>1036</v>
      </c>
      <c r="C2842" t="s">
        <v>721</v>
      </c>
      <c r="F2842" t="s">
        <v>8337</v>
      </c>
      <c r="G2842" t="s">
        <v>703</v>
      </c>
      <c r="H2842" t="str">
        <f>INDEX(referencias!$Q$1:$Q$34,MATCH('Registro de Frecuencias TV'!G2842,referencias!$R$1:$R$34,0),1)</f>
        <v>C.Institucional</v>
      </c>
      <c r="J2842" t="s">
        <v>8338</v>
      </c>
      <c r="K2842">
        <v>9</v>
      </c>
      <c r="L2842" t="str">
        <f t="shared" si="94"/>
        <v>CabreraCundinamarcaC.Institucional9</v>
      </c>
      <c r="M2842" t="str">
        <f t="shared" si="95"/>
        <v>CabreraCundinamarcaC.Institucional</v>
      </c>
      <c r="N2842" t="s">
        <v>4376</v>
      </c>
    </row>
    <row r="2843" spans="1:14" x14ac:dyDescent="0.25">
      <c r="A2843">
        <v>25120</v>
      </c>
      <c r="B2843" t="s">
        <v>1036</v>
      </c>
      <c r="C2843" t="s">
        <v>721</v>
      </c>
      <c r="F2843" t="s">
        <v>8337</v>
      </c>
      <c r="G2843" t="s">
        <v>188</v>
      </c>
      <c r="H2843" t="str">
        <f>INDEX(referencias!$Q$1:$Q$34,MATCH('Registro de Frecuencias TV'!G2843,referencias!$R$1:$R$34,0),1)</f>
        <v>Señal Colombia</v>
      </c>
      <c r="J2843" t="s">
        <v>8338</v>
      </c>
      <c r="K2843">
        <v>11</v>
      </c>
      <c r="L2843" t="str">
        <f t="shared" si="94"/>
        <v>CabreraCundinamarcaSeñal Colombia11</v>
      </c>
      <c r="M2843" t="str">
        <f t="shared" si="95"/>
        <v>CabreraCundinamarcaSeñal Colombia</v>
      </c>
      <c r="N2843" t="s">
        <v>4377</v>
      </c>
    </row>
    <row r="2844" spans="1:14" x14ac:dyDescent="0.25">
      <c r="A2844">
        <v>25120</v>
      </c>
      <c r="B2844" t="s">
        <v>1036</v>
      </c>
      <c r="C2844" t="s">
        <v>721</v>
      </c>
      <c r="E2844">
        <v>13</v>
      </c>
      <c r="F2844" t="s">
        <v>8339</v>
      </c>
      <c r="G2844" t="s">
        <v>623</v>
      </c>
      <c r="H2844" t="str">
        <f>INDEX(referencias!$Q$1:$Q$34,MATCH('Registro de Frecuencias TV'!G2844,referencias!$R$1:$R$34,0),1)</f>
        <v>Teveandina</v>
      </c>
      <c r="I2844" t="s">
        <v>8444</v>
      </c>
      <c r="J2844" t="s">
        <v>8338</v>
      </c>
      <c r="K2844">
        <v>13</v>
      </c>
      <c r="L2844" t="str">
        <f t="shared" si="94"/>
        <v>CabreraCundinamarcaTeveandina13</v>
      </c>
      <c r="M2844" t="str">
        <f t="shared" si="95"/>
        <v>CabreraCundinamarcaTeveandina</v>
      </c>
      <c r="N2844" t="s">
        <v>4378</v>
      </c>
    </row>
    <row r="2845" spans="1:14" x14ac:dyDescent="0.25">
      <c r="A2845">
        <v>25120</v>
      </c>
      <c r="B2845" t="s">
        <v>1036</v>
      </c>
      <c r="C2845" t="s">
        <v>721</v>
      </c>
      <c r="E2845">
        <v>4</v>
      </c>
      <c r="F2845" t="s">
        <v>8341</v>
      </c>
      <c r="G2845" t="s">
        <v>750</v>
      </c>
      <c r="H2845" t="str">
        <f>INDEX(referencias!$Q$1:$Q$34,MATCH('Registro de Frecuencias TV'!G2845,referencias!$R$1:$R$34,0),1)</f>
        <v>RCN TV S.A.</v>
      </c>
      <c r="I2845" t="s">
        <v>313</v>
      </c>
      <c r="J2845" t="s">
        <v>8338</v>
      </c>
      <c r="K2845">
        <v>4</v>
      </c>
      <c r="L2845" t="str">
        <f t="shared" si="94"/>
        <v>CabreraCundinamarcaRCN TV S.A.4</v>
      </c>
      <c r="M2845" t="str">
        <f t="shared" si="95"/>
        <v>CabreraCundinamarcaRCN TV S.A.</v>
      </c>
      <c r="N2845" t="s">
        <v>4379</v>
      </c>
    </row>
    <row r="2846" spans="1:14" x14ac:dyDescent="0.25">
      <c r="A2846">
        <v>25120</v>
      </c>
      <c r="B2846" t="s">
        <v>1036</v>
      </c>
      <c r="C2846" t="s">
        <v>721</v>
      </c>
      <c r="E2846">
        <v>5</v>
      </c>
      <c r="F2846" t="s">
        <v>8341</v>
      </c>
      <c r="G2846" t="s">
        <v>723</v>
      </c>
      <c r="H2846" t="str">
        <f>INDEX(referencias!$Q$1:$Q$34,MATCH('Registro de Frecuencias TV'!G2846,referencias!$R$1:$R$34,0),1)</f>
        <v>Caracol TV S.A.</v>
      </c>
      <c r="I2846" t="s">
        <v>313</v>
      </c>
      <c r="J2846" t="s">
        <v>8338</v>
      </c>
      <c r="K2846">
        <v>5</v>
      </c>
      <c r="L2846" t="str">
        <f t="shared" si="94"/>
        <v>CabreraCundinamarcaCaracol TV S.A.5</v>
      </c>
      <c r="M2846" t="str">
        <f t="shared" si="95"/>
        <v>CabreraCundinamarcaCaracol TV S.A.</v>
      </c>
      <c r="N2846" t="s">
        <v>4380</v>
      </c>
    </row>
    <row r="2847" spans="1:14" x14ac:dyDescent="0.25">
      <c r="A2847">
        <v>25123</v>
      </c>
      <c r="B2847" t="s">
        <v>1044</v>
      </c>
      <c r="C2847" t="s">
        <v>721</v>
      </c>
      <c r="E2847">
        <v>7</v>
      </c>
      <c r="F2847" t="s">
        <v>8337</v>
      </c>
      <c r="G2847" t="s">
        <v>420</v>
      </c>
      <c r="H2847" t="str">
        <f>INDEX(referencias!$Q$1:$Q$34,MATCH('Registro de Frecuencias TV'!G2847,referencias!$R$1:$R$34,0),1)</f>
        <v>Canal Uno</v>
      </c>
      <c r="I2847" t="s">
        <v>313</v>
      </c>
      <c r="J2847" t="s">
        <v>8338</v>
      </c>
      <c r="K2847">
        <v>7</v>
      </c>
      <c r="L2847" t="str">
        <f t="shared" si="94"/>
        <v>CachipayCundinamarcaCanal Uno7</v>
      </c>
      <c r="M2847" t="str">
        <f t="shared" si="95"/>
        <v>CachipayCundinamarcaCanal Uno</v>
      </c>
      <c r="N2847" t="s">
        <v>4381</v>
      </c>
    </row>
    <row r="2848" spans="1:14" x14ac:dyDescent="0.25">
      <c r="A2848">
        <v>25123</v>
      </c>
      <c r="B2848" t="s">
        <v>1044</v>
      </c>
      <c r="C2848" t="s">
        <v>721</v>
      </c>
      <c r="E2848">
        <v>9</v>
      </c>
      <c r="F2848" t="s">
        <v>8337</v>
      </c>
      <c r="G2848" t="s">
        <v>703</v>
      </c>
      <c r="H2848" t="str">
        <f>INDEX(referencias!$Q$1:$Q$34,MATCH('Registro de Frecuencias TV'!G2848,referencias!$R$1:$R$34,0),1)</f>
        <v>C.Institucional</v>
      </c>
      <c r="I2848" t="s">
        <v>313</v>
      </c>
      <c r="J2848" t="s">
        <v>8338</v>
      </c>
      <c r="K2848">
        <v>9</v>
      </c>
      <c r="L2848" t="str">
        <f t="shared" si="94"/>
        <v>CachipayCundinamarcaC.Institucional9</v>
      </c>
      <c r="M2848" t="str">
        <f t="shared" si="95"/>
        <v>CachipayCundinamarcaC.Institucional</v>
      </c>
      <c r="N2848" t="s">
        <v>4382</v>
      </c>
    </row>
    <row r="2849" spans="1:14" x14ac:dyDescent="0.25">
      <c r="A2849">
        <v>25123</v>
      </c>
      <c r="B2849" t="s">
        <v>1044</v>
      </c>
      <c r="C2849" t="s">
        <v>721</v>
      </c>
      <c r="E2849">
        <v>11</v>
      </c>
      <c r="F2849" t="s">
        <v>8337</v>
      </c>
      <c r="G2849" t="s">
        <v>188</v>
      </c>
      <c r="H2849" t="str">
        <f>INDEX(referencias!$Q$1:$Q$34,MATCH('Registro de Frecuencias TV'!G2849,referencias!$R$1:$R$34,0),1)</f>
        <v>Señal Colombia</v>
      </c>
      <c r="I2849" t="s">
        <v>313</v>
      </c>
      <c r="J2849" t="s">
        <v>8338</v>
      </c>
      <c r="K2849">
        <v>11</v>
      </c>
      <c r="L2849" t="str">
        <f t="shared" si="94"/>
        <v>CachipayCundinamarcaSeñal Colombia11</v>
      </c>
      <c r="M2849" t="str">
        <f t="shared" si="95"/>
        <v>CachipayCundinamarcaSeñal Colombia</v>
      </c>
      <c r="N2849" t="s">
        <v>4383</v>
      </c>
    </row>
    <row r="2850" spans="1:14" x14ac:dyDescent="0.25">
      <c r="A2850">
        <v>25123</v>
      </c>
      <c r="B2850" t="s">
        <v>1044</v>
      </c>
      <c r="C2850" t="s">
        <v>721</v>
      </c>
      <c r="E2850">
        <v>13</v>
      </c>
      <c r="F2850" t="s">
        <v>8339</v>
      </c>
      <c r="G2850" t="s">
        <v>623</v>
      </c>
      <c r="H2850" t="str">
        <f>INDEX(referencias!$Q$1:$Q$34,MATCH('Registro de Frecuencias TV'!G2850,referencias!$R$1:$R$34,0),1)</f>
        <v>Teveandina</v>
      </c>
      <c r="I2850" t="s">
        <v>8444</v>
      </c>
      <c r="J2850" t="s">
        <v>8338</v>
      </c>
      <c r="K2850">
        <v>13</v>
      </c>
      <c r="L2850" t="str">
        <f t="shared" si="94"/>
        <v>CachipayCundinamarcaTeveandina13</v>
      </c>
      <c r="M2850" t="str">
        <f t="shared" si="95"/>
        <v>CachipayCundinamarcaTeveandina</v>
      </c>
      <c r="N2850" t="s">
        <v>4384</v>
      </c>
    </row>
    <row r="2851" spans="1:14" x14ac:dyDescent="0.25">
      <c r="A2851">
        <v>25123</v>
      </c>
      <c r="B2851" t="s">
        <v>1044</v>
      </c>
      <c r="C2851" t="s">
        <v>721</v>
      </c>
      <c r="E2851">
        <v>4</v>
      </c>
      <c r="F2851" t="s">
        <v>8341</v>
      </c>
      <c r="G2851" t="s">
        <v>750</v>
      </c>
      <c r="H2851" t="str">
        <f>INDEX(referencias!$Q$1:$Q$34,MATCH('Registro de Frecuencias TV'!G2851,referencias!$R$1:$R$34,0),1)</f>
        <v>RCN TV S.A.</v>
      </c>
      <c r="I2851" t="s">
        <v>313</v>
      </c>
      <c r="J2851" t="s">
        <v>8338</v>
      </c>
      <c r="K2851">
        <v>4</v>
      </c>
      <c r="L2851" t="str">
        <f t="shared" si="94"/>
        <v>CachipayCundinamarcaRCN TV S.A.4</v>
      </c>
      <c r="M2851" t="str">
        <f t="shared" si="95"/>
        <v>CachipayCundinamarcaRCN TV S.A.</v>
      </c>
      <c r="N2851" t="s">
        <v>4385</v>
      </c>
    </row>
    <row r="2852" spans="1:14" x14ac:dyDescent="0.25">
      <c r="A2852">
        <v>25123</v>
      </c>
      <c r="B2852" t="s">
        <v>1044</v>
      </c>
      <c r="C2852" t="s">
        <v>721</v>
      </c>
      <c r="E2852">
        <v>5</v>
      </c>
      <c r="F2852" t="s">
        <v>8341</v>
      </c>
      <c r="G2852" t="s">
        <v>723</v>
      </c>
      <c r="H2852" t="str">
        <f>INDEX(referencias!$Q$1:$Q$34,MATCH('Registro de Frecuencias TV'!G2852,referencias!$R$1:$R$34,0),1)</f>
        <v>Caracol TV S.A.</v>
      </c>
      <c r="I2852" t="s">
        <v>313</v>
      </c>
      <c r="J2852" t="s">
        <v>8338</v>
      </c>
      <c r="K2852">
        <v>5</v>
      </c>
      <c r="L2852" t="str">
        <f t="shared" si="94"/>
        <v>CachipayCundinamarcaCaracol TV S.A.5</v>
      </c>
      <c r="M2852" t="str">
        <f t="shared" si="95"/>
        <v>CachipayCundinamarcaCaracol TV S.A.</v>
      </c>
      <c r="N2852" t="s">
        <v>4386</v>
      </c>
    </row>
    <row r="2853" spans="1:14" x14ac:dyDescent="0.25">
      <c r="A2853">
        <v>25126</v>
      </c>
      <c r="B2853" t="s">
        <v>1059</v>
      </c>
      <c r="C2853" t="s">
        <v>721</v>
      </c>
      <c r="E2853">
        <v>7</v>
      </c>
      <c r="F2853" t="s">
        <v>8337</v>
      </c>
      <c r="G2853" t="s">
        <v>420</v>
      </c>
      <c r="H2853" t="str">
        <f>INDEX(referencias!$Q$1:$Q$34,MATCH('Registro de Frecuencias TV'!G2853,referencias!$R$1:$R$34,0),1)</f>
        <v>Canal Uno</v>
      </c>
      <c r="I2853" t="s">
        <v>313</v>
      </c>
      <c r="J2853" t="s">
        <v>8338</v>
      </c>
      <c r="K2853">
        <v>7</v>
      </c>
      <c r="L2853" t="str">
        <f t="shared" si="94"/>
        <v>CajicáCundinamarcaCanal Uno7</v>
      </c>
      <c r="M2853" t="str">
        <f t="shared" si="95"/>
        <v>CajicáCundinamarcaCanal Uno</v>
      </c>
      <c r="N2853" t="s">
        <v>4387</v>
      </c>
    </row>
    <row r="2854" spans="1:14" x14ac:dyDescent="0.25">
      <c r="A2854">
        <v>25126</v>
      </c>
      <c r="B2854" t="s">
        <v>1059</v>
      </c>
      <c r="C2854" t="s">
        <v>721</v>
      </c>
      <c r="E2854">
        <v>9</v>
      </c>
      <c r="F2854" t="s">
        <v>8337</v>
      </c>
      <c r="G2854" t="s">
        <v>703</v>
      </c>
      <c r="H2854" t="str">
        <f>INDEX(referencias!$Q$1:$Q$34,MATCH('Registro de Frecuencias TV'!G2854,referencias!$R$1:$R$34,0),1)</f>
        <v>C.Institucional</v>
      </c>
      <c r="I2854" t="s">
        <v>313</v>
      </c>
      <c r="J2854" t="s">
        <v>8338</v>
      </c>
      <c r="K2854">
        <v>9</v>
      </c>
      <c r="L2854" t="str">
        <f t="shared" si="94"/>
        <v>CajicáCundinamarcaC.Institucional9</v>
      </c>
      <c r="M2854" t="str">
        <f t="shared" si="95"/>
        <v>CajicáCundinamarcaC.Institucional</v>
      </c>
      <c r="N2854" t="s">
        <v>4388</v>
      </c>
    </row>
    <row r="2855" spans="1:14" x14ac:dyDescent="0.25">
      <c r="A2855">
        <v>25126</v>
      </c>
      <c r="B2855" t="s">
        <v>1059</v>
      </c>
      <c r="C2855" t="s">
        <v>721</v>
      </c>
      <c r="E2855">
        <v>11</v>
      </c>
      <c r="F2855" t="s">
        <v>8337</v>
      </c>
      <c r="G2855" t="s">
        <v>188</v>
      </c>
      <c r="H2855" t="str">
        <f>INDEX(referencias!$Q$1:$Q$34,MATCH('Registro de Frecuencias TV'!G2855,referencias!$R$1:$R$34,0),1)</f>
        <v>Señal Colombia</v>
      </c>
      <c r="I2855" t="s">
        <v>313</v>
      </c>
      <c r="J2855" t="s">
        <v>8338</v>
      </c>
      <c r="K2855">
        <v>11</v>
      </c>
      <c r="L2855" t="str">
        <f t="shared" si="94"/>
        <v>CajicáCundinamarcaSeñal Colombia11</v>
      </c>
      <c r="M2855" t="str">
        <f t="shared" si="95"/>
        <v>CajicáCundinamarcaSeñal Colombia</v>
      </c>
      <c r="N2855" t="s">
        <v>4389</v>
      </c>
    </row>
    <row r="2856" spans="1:14" x14ac:dyDescent="0.25">
      <c r="A2856">
        <v>25126</v>
      </c>
      <c r="B2856" t="s">
        <v>1059</v>
      </c>
      <c r="C2856" t="s">
        <v>721</v>
      </c>
      <c r="F2856" t="s">
        <v>8339</v>
      </c>
      <c r="G2856" t="s">
        <v>623</v>
      </c>
      <c r="H2856" t="str">
        <f>INDEX(referencias!$Q$1:$Q$34,MATCH('Registro de Frecuencias TV'!G2856,referencias!$R$1:$R$34,0),1)</f>
        <v>Teveandina</v>
      </c>
      <c r="J2856" t="s">
        <v>8338</v>
      </c>
      <c r="K2856">
        <v>13</v>
      </c>
      <c r="L2856" t="str">
        <f t="shared" si="94"/>
        <v>CajicáCundinamarcaTeveandina13</v>
      </c>
      <c r="M2856" t="str">
        <f t="shared" si="95"/>
        <v>CajicáCundinamarcaTeveandina</v>
      </c>
      <c r="N2856" t="s">
        <v>4390</v>
      </c>
    </row>
    <row r="2857" spans="1:14" x14ac:dyDescent="0.25">
      <c r="A2857">
        <v>25126</v>
      </c>
      <c r="B2857" t="s">
        <v>1059</v>
      </c>
      <c r="C2857" t="s">
        <v>721</v>
      </c>
      <c r="E2857">
        <v>4</v>
      </c>
      <c r="F2857" t="s">
        <v>8341</v>
      </c>
      <c r="G2857" t="s">
        <v>750</v>
      </c>
      <c r="H2857" t="str">
        <f>INDEX(referencias!$Q$1:$Q$34,MATCH('Registro de Frecuencias TV'!G2857,referencias!$R$1:$R$34,0),1)</f>
        <v>RCN TV S.A.</v>
      </c>
      <c r="I2857" t="s">
        <v>313</v>
      </c>
      <c r="J2857" t="s">
        <v>8338</v>
      </c>
      <c r="K2857">
        <v>4</v>
      </c>
      <c r="L2857" t="str">
        <f t="shared" si="94"/>
        <v>CajicáCundinamarcaRCN TV S.A.4</v>
      </c>
      <c r="M2857" t="str">
        <f t="shared" si="95"/>
        <v>CajicáCundinamarcaRCN TV S.A.</v>
      </c>
      <c r="N2857" t="s">
        <v>4391</v>
      </c>
    </row>
    <row r="2858" spans="1:14" x14ac:dyDescent="0.25">
      <c r="A2858">
        <v>25126</v>
      </c>
      <c r="B2858" t="s">
        <v>1059</v>
      </c>
      <c r="C2858" t="s">
        <v>721</v>
      </c>
      <c r="E2858">
        <v>5</v>
      </c>
      <c r="F2858" t="s">
        <v>8341</v>
      </c>
      <c r="G2858" t="s">
        <v>723</v>
      </c>
      <c r="H2858" t="str">
        <f>INDEX(referencias!$Q$1:$Q$34,MATCH('Registro de Frecuencias TV'!G2858,referencias!$R$1:$R$34,0),1)</f>
        <v>Caracol TV S.A.</v>
      </c>
      <c r="I2858" t="s">
        <v>313</v>
      </c>
      <c r="J2858" t="s">
        <v>8338</v>
      </c>
      <c r="K2858">
        <v>5</v>
      </c>
      <c r="L2858" t="str">
        <f t="shared" si="94"/>
        <v>CajicáCundinamarcaCaracol TV S.A.5</v>
      </c>
      <c r="M2858" t="str">
        <f t="shared" si="95"/>
        <v>CajicáCundinamarcaCaracol TV S.A.</v>
      </c>
      <c r="N2858" t="s">
        <v>4392</v>
      </c>
    </row>
    <row r="2859" spans="1:14" x14ac:dyDescent="0.25">
      <c r="A2859">
        <v>25148</v>
      </c>
      <c r="B2859" t="s">
        <v>1093</v>
      </c>
      <c r="C2859" t="s">
        <v>721</v>
      </c>
      <c r="F2859" t="s">
        <v>8337</v>
      </c>
      <c r="G2859" t="s">
        <v>420</v>
      </c>
      <c r="H2859" t="str">
        <f>INDEX(referencias!$Q$1:$Q$34,MATCH('Registro de Frecuencias TV'!G2859,referencias!$R$1:$R$34,0),1)</f>
        <v>Canal Uno</v>
      </c>
      <c r="J2859" t="s">
        <v>8338</v>
      </c>
      <c r="K2859">
        <v>3</v>
      </c>
      <c r="L2859" t="str">
        <f t="shared" si="94"/>
        <v>CaparrapíCundinamarcaCanal Uno3</v>
      </c>
      <c r="M2859" t="str">
        <f t="shared" si="95"/>
        <v>CaparrapíCundinamarcaCanal Uno</v>
      </c>
      <c r="N2859" t="s">
        <v>4393</v>
      </c>
    </row>
    <row r="2860" spans="1:14" x14ac:dyDescent="0.25">
      <c r="A2860">
        <v>25148</v>
      </c>
      <c r="B2860" t="s">
        <v>1093</v>
      </c>
      <c r="C2860" t="s">
        <v>721</v>
      </c>
      <c r="F2860" t="s">
        <v>8337</v>
      </c>
      <c r="G2860" t="s">
        <v>703</v>
      </c>
      <c r="H2860" t="str">
        <f>INDEX(referencias!$Q$1:$Q$34,MATCH('Registro de Frecuencias TV'!G2860,referencias!$R$1:$R$34,0),1)</f>
        <v>C.Institucional</v>
      </c>
      <c r="J2860" t="s">
        <v>8338</v>
      </c>
      <c r="K2860">
        <v>6</v>
      </c>
      <c r="L2860" t="str">
        <f t="shared" si="94"/>
        <v>CaparrapíCundinamarcaC.Institucional6</v>
      </c>
      <c r="M2860" t="str">
        <f t="shared" si="95"/>
        <v>CaparrapíCundinamarcaC.Institucional</v>
      </c>
      <c r="N2860" t="s">
        <v>4394</v>
      </c>
    </row>
    <row r="2861" spans="1:14" x14ac:dyDescent="0.25">
      <c r="A2861">
        <v>25148</v>
      </c>
      <c r="B2861" t="s">
        <v>1093</v>
      </c>
      <c r="C2861" t="s">
        <v>721</v>
      </c>
      <c r="F2861" t="s">
        <v>8337</v>
      </c>
      <c r="G2861" t="s">
        <v>188</v>
      </c>
      <c r="H2861" t="str">
        <f>INDEX(referencias!$Q$1:$Q$34,MATCH('Registro de Frecuencias TV'!G2861,referencias!$R$1:$R$34,0),1)</f>
        <v>Señal Colombia</v>
      </c>
      <c r="J2861" t="s">
        <v>8338</v>
      </c>
      <c r="K2861">
        <v>12</v>
      </c>
      <c r="L2861" t="str">
        <f t="shared" si="94"/>
        <v>CaparrapíCundinamarcaSeñal Colombia12</v>
      </c>
      <c r="M2861" t="str">
        <f t="shared" si="95"/>
        <v>CaparrapíCundinamarcaSeñal Colombia</v>
      </c>
      <c r="N2861" t="s">
        <v>4395</v>
      </c>
    </row>
    <row r="2862" spans="1:14" x14ac:dyDescent="0.25">
      <c r="A2862">
        <v>25148</v>
      </c>
      <c r="B2862" t="s">
        <v>1093</v>
      </c>
      <c r="C2862" t="s">
        <v>721</v>
      </c>
      <c r="F2862" t="s">
        <v>8339</v>
      </c>
      <c r="G2862" t="s">
        <v>623</v>
      </c>
      <c r="H2862" t="str">
        <f>INDEX(referencias!$Q$1:$Q$34,MATCH('Registro de Frecuencias TV'!G2862,referencias!$R$1:$R$34,0),1)</f>
        <v>Teveandina</v>
      </c>
      <c r="J2862" t="s">
        <v>8338</v>
      </c>
      <c r="K2862">
        <v>24</v>
      </c>
      <c r="L2862" t="str">
        <f t="shared" si="94"/>
        <v>CaparrapíCundinamarcaTeveandina24</v>
      </c>
      <c r="M2862" t="str">
        <f t="shared" si="95"/>
        <v>CaparrapíCundinamarcaTeveandina</v>
      </c>
      <c r="N2862" t="s">
        <v>4396</v>
      </c>
    </row>
    <row r="2863" spans="1:14" x14ac:dyDescent="0.25">
      <c r="A2863">
        <v>25148</v>
      </c>
      <c r="B2863" t="s">
        <v>1093</v>
      </c>
      <c r="C2863" t="s">
        <v>721</v>
      </c>
      <c r="F2863" t="s">
        <v>8341</v>
      </c>
      <c r="G2863" t="s">
        <v>750</v>
      </c>
      <c r="H2863" t="str">
        <f>INDEX(referencias!$Q$1:$Q$34,MATCH('Registro de Frecuencias TV'!G2863,referencias!$R$1:$R$34,0),1)</f>
        <v>RCN TV S.A.</v>
      </c>
      <c r="J2863" t="s">
        <v>8338</v>
      </c>
      <c r="K2863">
        <v>27</v>
      </c>
      <c r="L2863" t="str">
        <f t="shared" si="94"/>
        <v>CaparrapíCundinamarcaRCN TV S.A.27</v>
      </c>
      <c r="M2863" t="str">
        <f t="shared" si="95"/>
        <v>CaparrapíCundinamarcaRCN TV S.A.</v>
      </c>
      <c r="N2863" t="s">
        <v>4397</v>
      </c>
    </row>
    <row r="2864" spans="1:14" x14ac:dyDescent="0.25">
      <c r="A2864">
        <v>25148</v>
      </c>
      <c r="B2864" t="s">
        <v>1093</v>
      </c>
      <c r="C2864" t="s">
        <v>721</v>
      </c>
      <c r="F2864" t="s">
        <v>8341</v>
      </c>
      <c r="G2864" t="s">
        <v>723</v>
      </c>
      <c r="H2864" t="str">
        <f>INDEX(referencias!$Q$1:$Q$34,MATCH('Registro de Frecuencias TV'!G2864,referencias!$R$1:$R$34,0),1)</f>
        <v>Caracol TV S.A.</v>
      </c>
      <c r="J2864" t="s">
        <v>8338</v>
      </c>
      <c r="K2864">
        <v>31</v>
      </c>
      <c r="L2864" t="str">
        <f t="shared" si="94"/>
        <v>CaparrapíCundinamarcaCaracol TV S.A.31</v>
      </c>
      <c r="M2864" t="str">
        <f t="shared" si="95"/>
        <v>CaparrapíCundinamarcaCaracol TV S.A.</v>
      </c>
      <c r="N2864" t="s">
        <v>4398</v>
      </c>
    </row>
    <row r="2865" spans="1:14" x14ac:dyDescent="0.25">
      <c r="A2865">
        <v>25151</v>
      </c>
      <c r="B2865" t="s">
        <v>1097</v>
      </c>
      <c r="C2865" t="s">
        <v>721</v>
      </c>
      <c r="E2865">
        <v>3</v>
      </c>
      <c r="F2865" t="s">
        <v>8337</v>
      </c>
      <c r="G2865" t="s">
        <v>420</v>
      </c>
      <c r="H2865" t="str">
        <f>INDEX(referencias!$Q$1:$Q$34,MATCH('Registro de Frecuencias TV'!G2865,referencias!$R$1:$R$34,0),1)</f>
        <v>Canal Uno</v>
      </c>
      <c r="I2865" t="s">
        <v>213</v>
      </c>
      <c r="J2865" t="s">
        <v>8338</v>
      </c>
      <c r="K2865">
        <v>3</v>
      </c>
      <c r="L2865" t="str">
        <f t="shared" si="94"/>
        <v>CaquezaCundinamarcaCanal Uno3</v>
      </c>
      <c r="M2865" t="str">
        <f t="shared" si="95"/>
        <v>CaquezaCundinamarcaCanal Uno</v>
      </c>
      <c r="N2865" t="s">
        <v>4399</v>
      </c>
    </row>
    <row r="2866" spans="1:14" x14ac:dyDescent="0.25">
      <c r="A2866">
        <v>25151</v>
      </c>
      <c r="B2866" t="s">
        <v>1097</v>
      </c>
      <c r="C2866" t="s">
        <v>721</v>
      </c>
      <c r="E2866">
        <v>6</v>
      </c>
      <c r="F2866" t="s">
        <v>8337</v>
      </c>
      <c r="G2866" t="s">
        <v>703</v>
      </c>
      <c r="H2866" t="str">
        <f>INDEX(referencias!$Q$1:$Q$34,MATCH('Registro de Frecuencias TV'!G2866,referencias!$R$1:$R$34,0),1)</f>
        <v>C.Institucional</v>
      </c>
      <c r="I2866" t="s">
        <v>213</v>
      </c>
      <c r="J2866" t="s">
        <v>8338</v>
      </c>
      <c r="K2866">
        <v>6</v>
      </c>
      <c r="L2866" t="str">
        <f t="shared" si="94"/>
        <v>CaquezaCundinamarcaC.Institucional6</v>
      </c>
      <c r="M2866" t="str">
        <f t="shared" si="95"/>
        <v>CaquezaCundinamarcaC.Institucional</v>
      </c>
      <c r="N2866" t="s">
        <v>4400</v>
      </c>
    </row>
    <row r="2867" spans="1:14" x14ac:dyDescent="0.25">
      <c r="A2867">
        <v>25151</v>
      </c>
      <c r="B2867" t="s">
        <v>1097</v>
      </c>
      <c r="C2867" t="s">
        <v>721</v>
      </c>
      <c r="E2867">
        <v>12</v>
      </c>
      <c r="F2867" t="s">
        <v>8337</v>
      </c>
      <c r="G2867" t="s">
        <v>188</v>
      </c>
      <c r="H2867" t="str">
        <f>INDEX(referencias!$Q$1:$Q$34,MATCH('Registro de Frecuencias TV'!G2867,referencias!$R$1:$R$34,0),1)</f>
        <v>Señal Colombia</v>
      </c>
      <c r="I2867" t="s">
        <v>213</v>
      </c>
      <c r="J2867" t="s">
        <v>8338</v>
      </c>
      <c r="K2867">
        <v>12</v>
      </c>
      <c r="L2867" t="str">
        <f t="shared" si="94"/>
        <v>CaquezaCundinamarcaSeñal Colombia12</v>
      </c>
      <c r="M2867" t="str">
        <f t="shared" si="95"/>
        <v>CaquezaCundinamarcaSeñal Colombia</v>
      </c>
      <c r="N2867" t="s">
        <v>4401</v>
      </c>
    </row>
    <row r="2868" spans="1:14" x14ac:dyDescent="0.25">
      <c r="A2868">
        <v>25151</v>
      </c>
      <c r="B2868" t="s">
        <v>1097</v>
      </c>
      <c r="C2868" t="s">
        <v>721</v>
      </c>
      <c r="F2868" t="s">
        <v>8339</v>
      </c>
      <c r="G2868" t="s">
        <v>623</v>
      </c>
      <c r="H2868" t="str">
        <f>INDEX(referencias!$Q$1:$Q$34,MATCH('Registro de Frecuencias TV'!G2868,referencias!$R$1:$R$34,0),1)</f>
        <v>Teveandina</v>
      </c>
      <c r="J2868" t="s">
        <v>8338</v>
      </c>
      <c r="K2868">
        <v>23</v>
      </c>
      <c r="L2868" t="str">
        <f t="shared" si="94"/>
        <v>CaquezaCundinamarcaTeveandina23</v>
      </c>
      <c r="M2868" t="str">
        <f t="shared" si="95"/>
        <v>CaquezaCundinamarcaTeveandina</v>
      </c>
      <c r="N2868" t="s">
        <v>4402</v>
      </c>
    </row>
    <row r="2869" spans="1:14" x14ac:dyDescent="0.25">
      <c r="A2869">
        <v>25151</v>
      </c>
      <c r="B2869" t="s">
        <v>1097</v>
      </c>
      <c r="C2869" t="s">
        <v>721</v>
      </c>
      <c r="F2869" t="s">
        <v>8341</v>
      </c>
      <c r="G2869" t="s">
        <v>750</v>
      </c>
      <c r="H2869" t="str">
        <f>INDEX(referencias!$Q$1:$Q$34,MATCH('Registro de Frecuencias TV'!G2869,referencias!$R$1:$R$34,0),1)</f>
        <v>RCN TV S.A.</v>
      </c>
      <c r="J2869" t="s">
        <v>8338</v>
      </c>
      <c r="K2869">
        <v>8</v>
      </c>
      <c r="L2869" t="str">
        <f t="shared" si="94"/>
        <v>CaquezaCundinamarcaRCN TV S.A.8</v>
      </c>
      <c r="M2869" t="str">
        <f t="shared" si="95"/>
        <v>CaquezaCundinamarcaRCN TV S.A.</v>
      </c>
      <c r="N2869" t="s">
        <v>4403</v>
      </c>
    </row>
    <row r="2870" spans="1:14" x14ac:dyDescent="0.25">
      <c r="A2870">
        <v>25151</v>
      </c>
      <c r="B2870" t="s">
        <v>1097</v>
      </c>
      <c r="C2870" t="s">
        <v>721</v>
      </c>
      <c r="F2870" t="s">
        <v>8341</v>
      </c>
      <c r="G2870" t="s">
        <v>723</v>
      </c>
      <c r="H2870" t="str">
        <f>INDEX(referencias!$Q$1:$Q$34,MATCH('Registro de Frecuencias TV'!G2870,referencias!$R$1:$R$34,0),1)</f>
        <v>Caracol TV S.A.</v>
      </c>
      <c r="J2870" t="s">
        <v>8338</v>
      </c>
      <c r="K2870">
        <v>10</v>
      </c>
      <c r="L2870" t="str">
        <f t="shared" si="94"/>
        <v>CaquezaCundinamarcaCaracol TV S.A.10</v>
      </c>
      <c r="M2870" t="str">
        <f t="shared" si="95"/>
        <v>CaquezaCundinamarcaCaracol TV S.A.</v>
      </c>
      <c r="N2870" t="s">
        <v>4404</v>
      </c>
    </row>
    <row r="2871" spans="1:14" x14ac:dyDescent="0.25">
      <c r="A2871">
        <v>25154</v>
      </c>
      <c r="B2871" t="s">
        <v>1106</v>
      </c>
      <c r="C2871" t="s">
        <v>721</v>
      </c>
      <c r="F2871" t="s">
        <v>8337</v>
      </c>
      <c r="G2871" t="s">
        <v>420</v>
      </c>
      <c r="H2871" t="str">
        <f>INDEX(referencias!$Q$1:$Q$34,MATCH('Registro de Frecuencias TV'!G2871,referencias!$R$1:$R$34,0),1)</f>
        <v>Canal Uno</v>
      </c>
      <c r="J2871" t="s">
        <v>8338</v>
      </c>
      <c r="K2871">
        <v>3</v>
      </c>
      <c r="L2871" t="str">
        <f t="shared" si="94"/>
        <v>Carmen de CarupaCundinamarcaCanal Uno3</v>
      </c>
      <c r="M2871" t="str">
        <f t="shared" si="95"/>
        <v>Carmen de CarupaCundinamarcaCanal Uno</v>
      </c>
      <c r="N2871" t="s">
        <v>4405</v>
      </c>
    </row>
    <row r="2872" spans="1:14" x14ac:dyDescent="0.25">
      <c r="A2872">
        <v>25154</v>
      </c>
      <c r="B2872" t="s">
        <v>1106</v>
      </c>
      <c r="C2872" t="s">
        <v>721</v>
      </c>
      <c r="F2872" t="s">
        <v>8337</v>
      </c>
      <c r="G2872" t="s">
        <v>703</v>
      </c>
      <c r="H2872" t="str">
        <f>INDEX(referencias!$Q$1:$Q$34,MATCH('Registro de Frecuencias TV'!G2872,referencias!$R$1:$R$34,0),1)</f>
        <v>C.Institucional</v>
      </c>
      <c r="J2872" t="s">
        <v>8338</v>
      </c>
      <c r="K2872">
        <v>6</v>
      </c>
      <c r="L2872" t="str">
        <f t="shared" si="94"/>
        <v>Carmen de CarupaCundinamarcaC.Institucional6</v>
      </c>
      <c r="M2872" t="str">
        <f t="shared" si="95"/>
        <v>Carmen de CarupaCundinamarcaC.Institucional</v>
      </c>
      <c r="N2872" t="s">
        <v>4406</v>
      </c>
    </row>
    <row r="2873" spans="1:14" x14ac:dyDescent="0.25">
      <c r="A2873">
        <v>25154</v>
      </c>
      <c r="B2873" t="s">
        <v>1106</v>
      </c>
      <c r="C2873" t="s">
        <v>721</v>
      </c>
      <c r="F2873" t="s">
        <v>8337</v>
      </c>
      <c r="G2873" t="s">
        <v>188</v>
      </c>
      <c r="H2873" t="str">
        <f>INDEX(referencias!$Q$1:$Q$34,MATCH('Registro de Frecuencias TV'!G2873,referencias!$R$1:$R$34,0),1)</f>
        <v>Señal Colombia</v>
      </c>
      <c r="J2873" t="s">
        <v>8338</v>
      </c>
      <c r="K2873">
        <v>12</v>
      </c>
      <c r="L2873" t="str">
        <f t="shared" si="94"/>
        <v>Carmen de CarupaCundinamarcaSeñal Colombia12</v>
      </c>
      <c r="M2873" t="str">
        <f t="shared" si="95"/>
        <v>Carmen de CarupaCundinamarcaSeñal Colombia</v>
      </c>
      <c r="N2873" t="s">
        <v>4407</v>
      </c>
    </row>
    <row r="2874" spans="1:14" x14ac:dyDescent="0.25">
      <c r="A2874">
        <v>25154</v>
      </c>
      <c r="B2874" t="s">
        <v>1106</v>
      </c>
      <c r="C2874" t="s">
        <v>721</v>
      </c>
      <c r="F2874" t="s">
        <v>8339</v>
      </c>
      <c r="G2874" t="s">
        <v>623</v>
      </c>
      <c r="H2874" t="str">
        <f>INDEX(referencias!$Q$1:$Q$34,MATCH('Registro de Frecuencias TV'!G2874,referencias!$R$1:$R$34,0),1)</f>
        <v>Teveandina</v>
      </c>
      <c r="J2874" t="s">
        <v>8338</v>
      </c>
      <c r="K2874">
        <v>24</v>
      </c>
      <c r="L2874" t="str">
        <f t="shared" si="94"/>
        <v>Carmen de CarupaCundinamarcaTeveandina24</v>
      </c>
      <c r="M2874" t="str">
        <f t="shared" si="95"/>
        <v>Carmen de CarupaCundinamarcaTeveandina</v>
      </c>
      <c r="N2874" t="s">
        <v>4408</v>
      </c>
    </row>
    <row r="2875" spans="1:14" x14ac:dyDescent="0.25">
      <c r="A2875">
        <v>25154</v>
      </c>
      <c r="B2875" t="s">
        <v>1106</v>
      </c>
      <c r="C2875" t="s">
        <v>721</v>
      </c>
      <c r="E2875">
        <v>8</v>
      </c>
      <c r="F2875" t="s">
        <v>8341</v>
      </c>
      <c r="G2875" t="s">
        <v>750</v>
      </c>
      <c r="H2875" t="str">
        <f>INDEX(referencias!$Q$1:$Q$34,MATCH('Registro de Frecuencias TV'!G2875,referencias!$R$1:$R$34,0),1)</f>
        <v>RCN TV S.A.</v>
      </c>
      <c r="I2875" t="s">
        <v>8473</v>
      </c>
      <c r="J2875" t="s">
        <v>8338</v>
      </c>
      <c r="K2875">
        <v>8</v>
      </c>
      <c r="L2875" t="str">
        <f t="shared" si="94"/>
        <v>Carmen de CarupaCundinamarcaRCN TV S.A.8</v>
      </c>
      <c r="M2875" t="str">
        <f t="shared" si="95"/>
        <v>Carmen de CarupaCundinamarcaRCN TV S.A.</v>
      </c>
      <c r="N2875" t="s">
        <v>4409</v>
      </c>
    </row>
    <row r="2876" spans="1:14" x14ac:dyDescent="0.25">
      <c r="A2876">
        <v>25154</v>
      </c>
      <c r="B2876" t="s">
        <v>1106</v>
      </c>
      <c r="C2876" t="s">
        <v>721</v>
      </c>
      <c r="E2876">
        <v>12</v>
      </c>
      <c r="F2876" t="s">
        <v>8341</v>
      </c>
      <c r="G2876" t="s">
        <v>723</v>
      </c>
      <c r="H2876" t="str">
        <f>INDEX(referencias!$Q$1:$Q$34,MATCH('Registro de Frecuencias TV'!G2876,referencias!$R$1:$R$34,0),1)</f>
        <v>Caracol TV S.A.</v>
      </c>
      <c r="I2876" t="s">
        <v>8473</v>
      </c>
      <c r="J2876" t="s">
        <v>8338</v>
      </c>
      <c r="K2876">
        <v>12</v>
      </c>
      <c r="L2876" t="str">
        <f t="shared" si="94"/>
        <v>Carmen de CarupaCundinamarcaCaracol TV S.A.12</v>
      </c>
      <c r="M2876" t="str">
        <f t="shared" si="95"/>
        <v>Carmen de CarupaCundinamarcaCaracol TV S.A.</v>
      </c>
      <c r="N2876" t="s">
        <v>4410</v>
      </c>
    </row>
    <row r="2877" spans="1:14" x14ac:dyDescent="0.25">
      <c r="A2877">
        <v>25168</v>
      </c>
      <c r="B2877" t="s">
        <v>1136</v>
      </c>
      <c r="C2877" t="s">
        <v>721</v>
      </c>
      <c r="E2877">
        <v>7</v>
      </c>
      <c r="F2877" t="s">
        <v>8337</v>
      </c>
      <c r="G2877" t="s">
        <v>420</v>
      </c>
      <c r="H2877" t="str">
        <f>INDEX(referencias!$Q$1:$Q$34,MATCH('Registro de Frecuencias TV'!G2877,referencias!$R$1:$R$34,0),1)</f>
        <v>Canal Uno</v>
      </c>
      <c r="I2877" t="s">
        <v>313</v>
      </c>
      <c r="J2877" t="s">
        <v>8338</v>
      </c>
      <c r="K2877">
        <v>7</v>
      </c>
      <c r="L2877" t="str">
        <f t="shared" si="94"/>
        <v>ChaguaníCundinamarcaCanal Uno7</v>
      </c>
      <c r="M2877" t="str">
        <f t="shared" si="95"/>
        <v>ChaguaníCundinamarcaCanal Uno</v>
      </c>
      <c r="N2877" t="s">
        <v>4411</v>
      </c>
    </row>
    <row r="2878" spans="1:14" x14ac:dyDescent="0.25">
      <c r="A2878">
        <v>25168</v>
      </c>
      <c r="B2878" t="s">
        <v>1136</v>
      </c>
      <c r="C2878" t="s">
        <v>721</v>
      </c>
      <c r="E2878">
        <v>9</v>
      </c>
      <c r="F2878" t="s">
        <v>8337</v>
      </c>
      <c r="G2878" t="s">
        <v>703</v>
      </c>
      <c r="H2878" t="str">
        <f>INDEX(referencias!$Q$1:$Q$34,MATCH('Registro de Frecuencias TV'!G2878,referencias!$R$1:$R$34,0),1)</f>
        <v>C.Institucional</v>
      </c>
      <c r="I2878" t="s">
        <v>313</v>
      </c>
      <c r="J2878" t="s">
        <v>8338</v>
      </c>
      <c r="K2878">
        <v>9</v>
      </c>
      <c r="L2878" t="str">
        <f t="shared" si="94"/>
        <v>ChaguaníCundinamarcaC.Institucional9</v>
      </c>
      <c r="M2878" t="str">
        <f t="shared" si="95"/>
        <v>ChaguaníCundinamarcaC.Institucional</v>
      </c>
      <c r="N2878" t="s">
        <v>4412</v>
      </c>
    </row>
    <row r="2879" spans="1:14" x14ac:dyDescent="0.25">
      <c r="A2879">
        <v>25168</v>
      </c>
      <c r="B2879" t="s">
        <v>1136</v>
      </c>
      <c r="C2879" t="s">
        <v>721</v>
      </c>
      <c r="E2879">
        <v>11</v>
      </c>
      <c r="F2879" t="s">
        <v>8337</v>
      </c>
      <c r="G2879" t="s">
        <v>188</v>
      </c>
      <c r="H2879" t="str">
        <f>INDEX(referencias!$Q$1:$Q$34,MATCH('Registro de Frecuencias TV'!G2879,referencias!$R$1:$R$34,0),1)</f>
        <v>Señal Colombia</v>
      </c>
      <c r="I2879" t="s">
        <v>313</v>
      </c>
      <c r="J2879" t="s">
        <v>8338</v>
      </c>
      <c r="K2879">
        <v>11</v>
      </c>
      <c r="L2879" t="str">
        <f t="shared" si="94"/>
        <v>ChaguaníCundinamarcaSeñal Colombia11</v>
      </c>
      <c r="M2879" t="str">
        <f t="shared" si="95"/>
        <v>ChaguaníCundinamarcaSeñal Colombia</v>
      </c>
      <c r="N2879" t="s">
        <v>4413</v>
      </c>
    </row>
    <row r="2880" spans="1:14" x14ac:dyDescent="0.25">
      <c r="A2880">
        <v>25168</v>
      </c>
      <c r="B2880" t="s">
        <v>1136</v>
      </c>
      <c r="C2880" t="s">
        <v>721</v>
      </c>
      <c r="F2880" t="s">
        <v>8339</v>
      </c>
      <c r="G2880" t="s">
        <v>623</v>
      </c>
      <c r="H2880" t="str">
        <f>INDEX(referencias!$Q$1:$Q$34,MATCH('Registro de Frecuencias TV'!G2880,referencias!$R$1:$R$34,0),1)</f>
        <v>Teveandina</v>
      </c>
      <c r="J2880" t="s">
        <v>8338</v>
      </c>
      <c r="K2880">
        <v>13</v>
      </c>
      <c r="L2880" t="str">
        <f t="shared" si="94"/>
        <v>ChaguaníCundinamarcaTeveandina13</v>
      </c>
      <c r="M2880" t="str">
        <f t="shared" si="95"/>
        <v>ChaguaníCundinamarcaTeveandina</v>
      </c>
      <c r="N2880" t="s">
        <v>4414</v>
      </c>
    </row>
    <row r="2881" spans="1:14" x14ac:dyDescent="0.25">
      <c r="A2881">
        <v>25168</v>
      </c>
      <c r="B2881" t="s">
        <v>1136</v>
      </c>
      <c r="C2881" t="s">
        <v>721</v>
      </c>
      <c r="E2881">
        <v>4</v>
      </c>
      <c r="F2881" t="s">
        <v>8341</v>
      </c>
      <c r="G2881" t="s">
        <v>750</v>
      </c>
      <c r="H2881" t="str">
        <f>INDEX(referencias!$Q$1:$Q$34,MATCH('Registro de Frecuencias TV'!G2881,referencias!$R$1:$R$34,0),1)</f>
        <v>RCN TV S.A.</v>
      </c>
      <c r="I2881" t="s">
        <v>313</v>
      </c>
      <c r="J2881" t="s">
        <v>8338</v>
      </c>
      <c r="K2881">
        <v>4</v>
      </c>
      <c r="L2881" t="str">
        <f t="shared" si="94"/>
        <v>ChaguaníCundinamarcaRCN TV S.A.4</v>
      </c>
      <c r="M2881" t="str">
        <f t="shared" si="95"/>
        <v>ChaguaníCundinamarcaRCN TV S.A.</v>
      </c>
      <c r="N2881" t="s">
        <v>4415</v>
      </c>
    </row>
    <row r="2882" spans="1:14" x14ac:dyDescent="0.25">
      <c r="A2882">
        <v>25168</v>
      </c>
      <c r="B2882" t="s">
        <v>1136</v>
      </c>
      <c r="C2882" t="s">
        <v>721</v>
      </c>
      <c r="E2882">
        <v>5</v>
      </c>
      <c r="F2882" t="s">
        <v>8341</v>
      </c>
      <c r="G2882" t="s">
        <v>723</v>
      </c>
      <c r="H2882" t="str">
        <f>INDEX(referencias!$Q$1:$Q$34,MATCH('Registro de Frecuencias TV'!G2882,referencias!$R$1:$R$34,0),1)</f>
        <v>Caracol TV S.A.</v>
      </c>
      <c r="I2882" t="s">
        <v>313</v>
      </c>
      <c r="J2882" t="s">
        <v>8338</v>
      </c>
      <c r="K2882">
        <v>5</v>
      </c>
      <c r="L2882" t="str">
        <f t="shared" si="94"/>
        <v>ChaguaníCundinamarcaCaracol TV S.A.5</v>
      </c>
      <c r="M2882" t="str">
        <f t="shared" si="95"/>
        <v>ChaguaníCundinamarcaCaracol TV S.A.</v>
      </c>
      <c r="N2882" t="s">
        <v>4416</v>
      </c>
    </row>
    <row r="2883" spans="1:14" x14ac:dyDescent="0.25">
      <c r="A2883">
        <v>25175</v>
      </c>
      <c r="B2883" t="s">
        <v>1146</v>
      </c>
      <c r="C2883" t="s">
        <v>721</v>
      </c>
      <c r="E2883">
        <v>7</v>
      </c>
      <c r="F2883" t="s">
        <v>8337</v>
      </c>
      <c r="G2883" t="s">
        <v>420</v>
      </c>
      <c r="H2883" t="str">
        <f>INDEX(referencias!$Q$1:$Q$34,MATCH('Registro de Frecuencias TV'!G2883,referencias!$R$1:$R$34,0),1)</f>
        <v>Canal Uno</v>
      </c>
      <c r="I2883" t="s">
        <v>313</v>
      </c>
      <c r="J2883" t="s">
        <v>8338</v>
      </c>
      <c r="K2883">
        <v>7</v>
      </c>
      <c r="L2883" t="str">
        <f t="shared" ref="L2883:L2946" si="96">_xlfn.CONCAT(TRIM(B2883),TRIM(C2883),TRIM(H2883),TRIM(K2883))</f>
        <v>ChíaCundinamarcaCanal Uno7</v>
      </c>
      <c r="M2883" t="str">
        <f t="shared" ref="M2883:M2946" si="97">_xlfn.CONCAT(TRIM(B2883),TRIM(C2883),TRIM(H2883))</f>
        <v>ChíaCundinamarcaCanal Uno</v>
      </c>
      <c r="N2883" t="s">
        <v>4417</v>
      </c>
    </row>
    <row r="2884" spans="1:14" x14ac:dyDescent="0.25">
      <c r="A2884">
        <v>25175</v>
      </c>
      <c r="B2884" t="s">
        <v>1146</v>
      </c>
      <c r="C2884" t="s">
        <v>721</v>
      </c>
      <c r="E2884">
        <v>9</v>
      </c>
      <c r="F2884" t="s">
        <v>8337</v>
      </c>
      <c r="G2884" t="s">
        <v>703</v>
      </c>
      <c r="H2884" t="str">
        <f>INDEX(referencias!$Q$1:$Q$34,MATCH('Registro de Frecuencias TV'!G2884,referencias!$R$1:$R$34,0),1)</f>
        <v>C.Institucional</v>
      </c>
      <c r="I2884" t="s">
        <v>313</v>
      </c>
      <c r="J2884" t="s">
        <v>8338</v>
      </c>
      <c r="K2884">
        <v>9</v>
      </c>
      <c r="L2884" t="str">
        <f t="shared" si="96"/>
        <v>ChíaCundinamarcaC.Institucional9</v>
      </c>
      <c r="M2884" t="str">
        <f t="shared" si="97"/>
        <v>ChíaCundinamarcaC.Institucional</v>
      </c>
      <c r="N2884" t="s">
        <v>4418</v>
      </c>
    </row>
    <row r="2885" spans="1:14" x14ac:dyDescent="0.25">
      <c r="A2885">
        <v>25175</v>
      </c>
      <c r="B2885" t="s">
        <v>1146</v>
      </c>
      <c r="C2885" t="s">
        <v>721</v>
      </c>
      <c r="E2885">
        <v>11</v>
      </c>
      <c r="F2885" t="s">
        <v>8337</v>
      </c>
      <c r="G2885" t="s">
        <v>188</v>
      </c>
      <c r="H2885" t="str">
        <f>INDEX(referencias!$Q$1:$Q$34,MATCH('Registro de Frecuencias TV'!G2885,referencias!$R$1:$R$34,0),1)</f>
        <v>Señal Colombia</v>
      </c>
      <c r="I2885" t="s">
        <v>313</v>
      </c>
      <c r="J2885" t="s">
        <v>8338</v>
      </c>
      <c r="K2885">
        <v>11</v>
      </c>
      <c r="L2885" t="str">
        <f t="shared" si="96"/>
        <v>ChíaCundinamarcaSeñal Colombia11</v>
      </c>
      <c r="M2885" t="str">
        <f t="shared" si="97"/>
        <v>ChíaCundinamarcaSeñal Colombia</v>
      </c>
      <c r="N2885" t="s">
        <v>4419</v>
      </c>
    </row>
    <row r="2886" spans="1:14" x14ac:dyDescent="0.25">
      <c r="A2886">
        <v>25175</v>
      </c>
      <c r="B2886" t="s">
        <v>1146</v>
      </c>
      <c r="C2886" t="s">
        <v>721</v>
      </c>
      <c r="E2886">
        <v>13</v>
      </c>
      <c r="F2886" t="s">
        <v>8339</v>
      </c>
      <c r="G2886" t="s">
        <v>623</v>
      </c>
      <c r="H2886" t="str">
        <f>INDEX(referencias!$Q$1:$Q$34,MATCH('Registro de Frecuencias TV'!G2886,referencias!$R$1:$R$34,0),1)</f>
        <v>Teveandina</v>
      </c>
      <c r="I2886" t="s">
        <v>8444</v>
      </c>
      <c r="J2886" t="s">
        <v>8338</v>
      </c>
      <c r="K2886">
        <v>13</v>
      </c>
      <c r="L2886" t="str">
        <f t="shared" si="96"/>
        <v>ChíaCundinamarcaTeveandina13</v>
      </c>
      <c r="M2886" t="str">
        <f t="shared" si="97"/>
        <v>ChíaCundinamarcaTeveandina</v>
      </c>
      <c r="N2886" t="s">
        <v>4420</v>
      </c>
    </row>
    <row r="2887" spans="1:14" x14ac:dyDescent="0.25">
      <c r="A2887">
        <v>25175</v>
      </c>
      <c r="B2887" t="s">
        <v>1146</v>
      </c>
      <c r="C2887" t="s">
        <v>721</v>
      </c>
      <c r="E2887">
        <v>4</v>
      </c>
      <c r="F2887" t="s">
        <v>8341</v>
      </c>
      <c r="G2887" t="s">
        <v>750</v>
      </c>
      <c r="H2887" t="str">
        <f>INDEX(referencias!$Q$1:$Q$34,MATCH('Registro de Frecuencias TV'!G2887,referencias!$R$1:$R$34,0),1)</f>
        <v>RCN TV S.A.</v>
      </c>
      <c r="I2887" t="s">
        <v>313</v>
      </c>
      <c r="J2887" t="s">
        <v>8338</v>
      </c>
      <c r="K2887">
        <v>4</v>
      </c>
      <c r="L2887" t="str">
        <f t="shared" si="96"/>
        <v>ChíaCundinamarcaRCN TV S.A.4</v>
      </c>
      <c r="M2887" t="str">
        <f t="shared" si="97"/>
        <v>ChíaCundinamarcaRCN TV S.A.</v>
      </c>
      <c r="N2887" t="s">
        <v>4421</v>
      </c>
    </row>
    <row r="2888" spans="1:14" x14ac:dyDescent="0.25">
      <c r="A2888">
        <v>25175</v>
      </c>
      <c r="B2888" t="s">
        <v>1146</v>
      </c>
      <c r="C2888" t="s">
        <v>721</v>
      </c>
      <c r="E2888">
        <v>5</v>
      </c>
      <c r="F2888" t="s">
        <v>8341</v>
      </c>
      <c r="G2888" t="s">
        <v>723</v>
      </c>
      <c r="H2888" t="str">
        <f>INDEX(referencias!$Q$1:$Q$34,MATCH('Registro de Frecuencias TV'!G2888,referencias!$R$1:$R$34,0),1)</f>
        <v>Caracol TV S.A.</v>
      </c>
      <c r="I2888" t="s">
        <v>313</v>
      </c>
      <c r="J2888" t="s">
        <v>8338</v>
      </c>
      <c r="K2888">
        <v>5</v>
      </c>
      <c r="L2888" t="str">
        <f t="shared" si="96"/>
        <v>ChíaCundinamarcaCaracol TV S.A.5</v>
      </c>
      <c r="M2888" t="str">
        <f t="shared" si="97"/>
        <v>ChíaCundinamarcaCaracol TV S.A.</v>
      </c>
      <c r="N2888" t="s">
        <v>4422</v>
      </c>
    </row>
    <row r="2889" spans="1:14" x14ac:dyDescent="0.25">
      <c r="A2889">
        <v>25178</v>
      </c>
      <c r="B2889" t="s">
        <v>1162</v>
      </c>
      <c r="C2889" t="s">
        <v>721</v>
      </c>
      <c r="E2889">
        <v>3</v>
      </c>
      <c r="F2889" t="s">
        <v>8337</v>
      </c>
      <c r="G2889" t="s">
        <v>420</v>
      </c>
      <c r="H2889" t="str">
        <f>INDEX(referencias!$Q$1:$Q$34,MATCH('Registro de Frecuencias TV'!G2889,referencias!$R$1:$R$34,0),1)</f>
        <v>Canal Uno</v>
      </c>
      <c r="I2889" t="s">
        <v>213</v>
      </c>
      <c r="J2889" t="s">
        <v>8338</v>
      </c>
      <c r="K2889">
        <v>3</v>
      </c>
      <c r="L2889" t="str">
        <f t="shared" si="96"/>
        <v>ChipaqueCundinamarcaCanal Uno3</v>
      </c>
      <c r="M2889" t="str">
        <f t="shared" si="97"/>
        <v>ChipaqueCundinamarcaCanal Uno</v>
      </c>
      <c r="N2889" t="s">
        <v>4423</v>
      </c>
    </row>
    <row r="2890" spans="1:14" x14ac:dyDescent="0.25">
      <c r="A2890">
        <v>25178</v>
      </c>
      <c r="B2890" t="s">
        <v>1162</v>
      </c>
      <c r="C2890" t="s">
        <v>721</v>
      </c>
      <c r="E2890">
        <v>6</v>
      </c>
      <c r="F2890" t="s">
        <v>8337</v>
      </c>
      <c r="G2890" t="s">
        <v>703</v>
      </c>
      <c r="H2890" t="str">
        <f>INDEX(referencias!$Q$1:$Q$34,MATCH('Registro de Frecuencias TV'!G2890,referencias!$R$1:$R$34,0),1)</f>
        <v>C.Institucional</v>
      </c>
      <c r="I2890" t="s">
        <v>213</v>
      </c>
      <c r="J2890" t="s">
        <v>8338</v>
      </c>
      <c r="K2890">
        <v>6</v>
      </c>
      <c r="L2890" t="str">
        <f t="shared" si="96"/>
        <v>ChipaqueCundinamarcaC.Institucional6</v>
      </c>
      <c r="M2890" t="str">
        <f t="shared" si="97"/>
        <v>ChipaqueCundinamarcaC.Institucional</v>
      </c>
      <c r="N2890" t="s">
        <v>4424</v>
      </c>
    </row>
    <row r="2891" spans="1:14" x14ac:dyDescent="0.25">
      <c r="A2891">
        <v>25178</v>
      </c>
      <c r="B2891" t="s">
        <v>1162</v>
      </c>
      <c r="C2891" t="s">
        <v>721</v>
      </c>
      <c r="E2891">
        <v>12</v>
      </c>
      <c r="F2891" t="s">
        <v>8337</v>
      </c>
      <c r="G2891" t="s">
        <v>188</v>
      </c>
      <c r="H2891" t="str">
        <f>INDEX(referencias!$Q$1:$Q$34,MATCH('Registro de Frecuencias TV'!G2891,referencias!$R$1:$R$34,0),1)</f>
        <v>Señal Colombia</v>
      </c>
      <c r="I2891" t="s">
        <v>213</v>
      </c>
      <c r="J2891" t="s">
        <v>8338</v>
      </c>
      <c r="K2891">
        <v>12</v>
      </c>
      <c r="L2891" t="str">
        <f t="shared" si="96"/>
        <v>ChipaqueCundinamarcaSeñal Colombia12</v>
      </c>
      <c r="M2891" t="str">
        <f t="shared" si="97"/>
        <v>ChipaqueCundinamarcaSeñal Colombia</v>
      </c>
      <c r="N2891" t="s">
        <v>4425</v>
      </c>
    </row>
    <row r="2892" spans="1:14" x14ac:dyDescent="0.25">
      <c r="A2892">
        <v>25178</v>
      </c>
      <c r="B2892" t="s">
        <v>1162</v>
      </c>
      <c r="C2892" t="s">
        <v>721</v>
      </c>
      <c r="F2892" t="s">
        <v>8339</v>
      </c>
      <c r="G2892" t="s">
        <v>623</v>
      </c>
      <c r="H2892" t="str">
        <f>INDEX(referencias!$Q$1:$Q$34,MATCH('Registro de Frecuencias TV'!G2892,referencias!$R$1:$R$34,0),1)</f>
        <v>Teveandina</v>
      </c>
      <c r="J2892" t="s">
        <v>8338</v>
      </c>
      <c r="K2892">
        <v>23</v>
      </c>
      <c r="L2892" t="str">
        <f t="shared" si="96"/>
        <v>ChipaqueCundinamarcaTeveandina23</v>
      </c>
      <c r="M2892" t="str">
        <f t="shared" si="97"/>
        <v>ChipaqueCundinamarcaTeveandina</v>
      </c>
      <c r="N2892" t="s">
        <v>4426</v>
      </c>
    </row>
    <row r="2893" spans="1:14" x14ac:dyDescent="0.25">
      <c r="A2893">
        <v>25178</v>
      </c>
      <c r="B2893" t="s">
        <v>1162</v>
      </c>
      <c r="C2893" t="s">
        <v>721</v>
      </c>
      <c r="F2893" t="s">
        <v>8341</v>
      </c>
      <c r="G2893" t="s">
        <v>750</v>
      </c>
      <c r="H2893" t="str">
        <f>INDEX(referencias!$Q$1:$Q$34,MATCH('Registro de Frecuencias TV'!G2893,referencias!$R$1:$R$34,0),1)</f>
        <v>RCN TV S.A.</v>
      </c>
      <c r="J2893" t="s">
        <v>8338</v>
      </c>
      <c r="K2893">
        <v>8</v>
      </c>
      <c r="L2893" t="str">
        <f t="shared" si="96"/>
        <v>ChipaqueCundinamarcaRCN TV S.A.8</v>
      </c>
      <c r="M2893" t="str">
        <f t="shared" si="97"/>
        <v>ChipaqueCundinamarcaRCN TV S.A.</v>
      </c>
      <c r="N2893" t="s">
        <v>4427</v>
      </c>
    </row>
    <row r="2894" spans="1:14" x14ac:dyDescent="0.25">
      <c r="A2894">
        <v>25178</v>
      </c>
      <c r="B2894" t="s">
        <v>1162</v>
      </c>
      <c r="C2894" t="s">
        <v>721</v>
      </c>
      <c r="F2894" t="s">
        <v>8341</v>
      </c>
      <c r="G2894" t="s">
        <v>723</v>
      </c>
      <c r="H2894" t="str">
        <f>INDEX(referencias!$Q$1:$Q$34,MATCH('Registro de Frecuencias TV'!G2894,referencias!$R$1:$R$34,0),1)</f>
        <v>Caracol TV S.A.</v>
      </c>
      <c r="J2894" t="s">
        <v>8338</v>
      </c>
      <c r="K2894">
        <v>10</v>
      </c>
      <c r="L2894" t="str">
        <f t="shared" si="96"/>
        <v>ChipaqueCundinamarcaCaracol TV S.A.10</v>
      </c>
      <c r="M2894" t="str">
        <f t="shared" si="97"/>
        <v>ChipaqueCundinamarcaCaracol TV S.A.</v>
      </c>
      <c r="N2894" t="s">
        <v>4428</v>
      </c>
    </row>
    <row r="2895" spans="1:14" x14ac:dyDescent="0.25">
      <c r="A2895">
        <v>25181</v>
      </c>
      <c r="B2895" t="s">
        <v>244</v>
      </c>
      <c r="C2895" t="s">
        <v>721</v>
      </c>
      <c r="E2895">
        <v>3</v>
      </c>
      <c r="F2895" t="s">
        <v>8337</v>
      </c>
      <c r="G2895" t="s">
        <v>420</v>
      </c>
      <c r="H2895" t="str">
        <f>INDEX(referencias!$Q$1:$Q$34,MATCH('Registro de Frecuencias TV'!G2895,referencias!$R$1:$R$34,0),1)</f>
        <v>Canal Uno</v>
      </c>
      <c r="I2895" t="s">
        <v>244</v>
      </c>
      <c r="J2895" t="s">
        <v>8338</v>
      </c>
      <c r="K2895">
        <v>3</v>
      </c>
      <c r="L2895" t="str">
        <f t="shared" si="96"/>
        <v>ChoachíCundinamarcaCanal Uno3</v>
      </c>
      <c r="M2895" t="str">
        <f t="shared" si="97"/>
        <v>ChoachíCundinamarcaCanal Uno</v>
      </c>
      <c r="N2895" t="s">
        <v>4429</v>
      </c>
    </row>
    <row r="2896" spans="1:14" x14ac:dyDescent="0.25">
      <c r="A2896">
        <v>25181</v>
      </c>
      <c r="B2896" t="s">
        <v>244</v>
      </c>
      <c r="C2896" t="s">
        <v>721</v>
      </c>
      <c r="E2896">
        <v>6</v>
      </c>
      <c r="F2896" t="s">
        <v>8337</v>
      </c>
      <c r="G2896" t="s">
        <v>703</v>
      </c>
      <c r="H2896" t="str">
        <f>INDEX(referencias!$Q$1:$Q$34,MATCH('Registro de Frecuencias TV'!G2896,referencias!$R$1:$R$34,0),1)</f>
        <v>C.Institucional</v>
      </c>
      <c r="I2896" t="s">
        <v>244</v>
      </c>
      <c r="J2896" t="s">
        <v>8338</v>
      </c>
      <c r="K2896">
        <v>6</v>
      </c>
      <c r="L2896" t="str">
        <f t="shared" si="96"/>
        <v>ChoachíCundinamarcaC.Institucional6</v>
      </c>
      <c r="M2896" t="str">
        <f t="shared" si="97"/>
        <v>ChoachíCundinamarcaC.Institucional</v>
      </c>
      <c r="N2896" t="s">
        <v>4430</v>
      </c>
    </row>
    <row r="2897" spans="1:14" x14ac:dyDescent="0.25">
      <c r="A2897">
        <v>25181</v>
      </c>
      <c r="B2897" t="s">
        <v>244</v>
      </c>
      <c r="C2897" t="s">
        <v>721</v>
      </c>
      <c r="E2897">
        <v>12</v>
      </c>
      <c r="F2897" t="s">
        <v>8337</v>
      </c>
      <c r="G2897" t="s">
        <v>188</v>
      </c>
      <c r="H2897" t="str">
        <f>INDEX(referencias!$Q$1:$Q$34,MATCH('Registro de Frecuencias TV'!G2897,referencias!$R$1:$R$34,0),1)</f>
        <v>Señal Colombia</v>
      </c>
      <c r="I2897" t="s">
        <v>244</v>
      </c>
      <c r="J2897" t="s">
        <v>8338</v>
      </c>
      <c r="K2897">
        <v>12</v>
      </c>
      <c r="L2897" t="str">
        <f t="shared" si="96"/>
        <v>ChoachíCundinamarcaSeñal Colombia12</v>
      </c>
      <c r="M2897" t="str">
        <f t="shared" si="97"/>
        <v>ChoachíCundinamarcaSeñal Colombia</v>
      </c>
      <c r="N2897" t="s">
        <v>4431</v>
      </c>
    </row>
    <row r="2898" spans="1:14" x14ac:dyDescent="0.25">
      <c r="A2898">
        <v>25181</v>
      </c>
      <c r="B2898" t="s">
        <v>244</v>
      </c>
      <c r="C2898" t="s">
        <v>721</v>
      </c>
      <c r="F2898" t="s">
        <v>8339</v>
      </c>
      <c r="G2898" t="s">
        <v>623</v>
      </c>
      <c r="H2898" t="str">
        <f>INDEX(referencias!$Q$1:$Q$34,MATCH('Registro de Frecuencias TV'!G2898,referencias!$R$1:$R$34,0),1)</f>
        <v>Teveandina</v>
      </c>
      <c r="J2898" t="s">
        <v>8338</v>
      </c>
      <c r="K2898">
        <v>24</v>
      </c>
      <c r="L2898" t="str">
        <f t="shared" si="96"/>
        <v>ChoachíCundinamarcaTeveandina24</v>
      </c>
      <c r="M2898" t="str">
        <f t="shared" si="97"/>
        <v>ChoachíCundinamarcaTeveandina</v>
      </c>
      <c r="N2898" t="s">
        <v>4432</v>
      </c>
    </row>
    <row r="2899" spans="1:14" x14ac:dyDescent="0.25">
      <c r="A2899">
        <v>25181</v>
      </c>
      <c r="B2899" t="s">
        <v>244</v>
      </c>
      <c r="C2899" t="s">
        <v>721</v>
      </c>
      <c r="F2899" t="s">
        <v>8341</v>
      </c>
      <c r="G2899" t="s">
        <v>750</v>
      </c>
      <c r="H2899" t="str">
        <f>INDEX(referencias!$Q$1:$Q$34,MATCH('Registro de Frecuencias TV'!G2899,referencias!$R$1:$R$34,0),1)</f>
        <v>RCN TV S.A.</v>
      </c>
      <c r="J2899" t="s">
        <v>8338</v>
      </c>
      <c r="K2899">
        <v>27</v>
      </c>
      <c r="L2899" t="str">
        <f t="shared" si="96"/>
        <v>ChoachíCundinamarcaRCN TV S.A.27</v>
      </c>
      <c r="M2899" t="str">
        <f t="shared" si="97"/>
        <v>ChoachíCundinamarcaRCN TV S.A.</v>
      </c>
      <c r="N2899" t="s">
        <v>4433</v>
      </c>
    </row>
    <row r="2900" spans="1:14" x14ac:dyDescent="0.25">
      <c r="A2900">
        <v>25181</v>
      </c>
      <c r="B2900" t="s">
        <v>244</v>
      </c>
      <c r="C2900" t="s">
        <v>721</v>
      </c>
      <c r="F2900" t="s">
        <v>8341</v>
      </c>
      <c r="G2900" t="s">
        <v>723</v>
      </c>
      <c r="H2900" t="str">
        <f>INDEX(referencias!$Q$1:$Q$34,MATCH('Registro de Frecuencias TV'!G2900,referencias!$R$1:$R$34,0),1)</f>
        <v>Caracol TV S.A.</v>
      </c>
      <c r="J2900" t="s">
        <v>8338</v>
      </c>
      <c r="K2900">
        <v>31</v>
      </c>
      <c r="L2900" t="str">
        <f t="shared" si="96"/>
        <v>ChoachíCundinamarcaCaracol TV S.A.31</v>
      </c>
      <c r="M2900" t="str">
        <f t="shared" si="97"/>
        <v>ChoachíCundinamarcaCaracol TV S.A.</v>
      </c>
      <c r="N2900" t="s">
        <v>4434</v>
      </c>
    </row>
    <row r="2901" spans="1:14" x14ac:dyDescent="0.25">
      <c r="A2901">
        <v>25183</v>
      </c>
      <c r="B2901" t="s">
        <v>245</v>
      </c>
      <c r="C2901" t="s">
        <v>721</v>
      </c>
      <c r="E2901">
        <v>49</v>
      </c>
      <c r="F2901" t="s">
        <v>8337</v>
      </c>
      <c r="G2901" t="s">
        <v>420</v>
      </c>
      <c r="H2901" t="str">
        <f>INDEX(referencias!$Q$1:$Q$34,MATCH('Registro de Frecuencias TV'!G2901,referencias!$R$1:$R$34,0),1)</f>
        <v>Canal Uno</v>
      </c>
      <c r="I2901" t="s">
        <v>245</v>
      </c>
      <c r="J2901" t="s">
        <v>8338</v>
      </c>
      <c r="K2901">
        <v>49</v>
      </c>
      <c r="L2901" t="str">
        <f t="shared" si="96"/>
        <v>ChocontáCundinamarcaCanal Uno49</v>
      </c>
      <c r="M2901" t="str">
        <f t="shared" si="97"/>
        <v>ChocontáCundinamarcaCanal Uno</v>
      </c>
      <c r="N2901" t="s">
        <v>4435</v>
      </c>
    </row>
    <row r="2902" spans="1:14" x14ac:dyDescent="0.25">
      <c r="A2902">
        <v>25183</v>
      </c>
      <c r="B2902" t="s">
        <v>245</v>
      </c>
      <c r="C2902" t="s">
        <v>721</v>
      </c>
      <c r="E2902">
        <v>51</v>
      </c>
      <c r="F2902" t="s">
        <v>8337</v>
      </c>
      <c r="G2902" t="s">
        <v>703</v>
      </c>
      <c r="H2902" t="str">
        <f>INDEX(referencias!$Q$1:$Q$34,MATCH('Registro de Frecuencias TV'!G2902,referencias!$R$1:$R$34,0),1)</f>
        <v>C.Institucional</v>
      </c>
      <c r="I2902" t="s">
        <v>245</v>
      </c>
      <c r="J2902" t="s">
        <v>8338</v>
      </c>
      <c r="K2902">
        <v>51</v>
      </c>
      <c r="L2902" t="str">
        <f t="shared" si="96"/>
        <v>ChocontáCundinamarcaC.Institucional51</v>
      </c>
      <c r="M2902" t="str">
        <f t="shared" si="97"/>
        <v>ChocontáCundinamarcaC.Institucional</v>
      </c>
      <c r="N2902" t="s">
        <v>4436</v>
      </c>
    </row>
    <row r="2903" spans="1:14" x14ac:dyDescent="0.25">
      <c r="A2903">
        <v>25183</v>
      </c>
      <c r="B2903" t="s">
        <v>245</v>
      </c>
      <c r="C2903" t="s">
        <v>721</v>
      </c>
      <c r="E2903">
        <v>47</v>
      </c>
      <c r="F2903" t="s">
        <v>8337</v>
      </c>
      <c r="G2903" t="s">
        <v>188</v>
      </c>
      <c r="H2903" t="str">
        <f>INDEX(referencias!$Q$1:$Q$34,MATCH('Registro de Frecuencias TV'!G2903,referencias!$R$1:$R$34,0),1)</f>
        <v>Señal Colombia</v>
      </c>
      <c r="I2903" t="s">
        <v>245</v>
      </c>
      <c r="J2903" t="s">
        <v>8338</v>
      </c>
      <c r="K2903">
        <v>47</v>
      </c>
      <c r="L2903" t="str">
        <f t="shared" si="96"/>
        <v>ChocontáCundinamarcaSeñal Colombia47</v>
      </c>
      <c r="M2903" t="str">
        <f t="shared" si="97"/>
        <v>ChocontáCundinamarcaSeñal Colombia</v>
      </c>
      <c r="N2903" t="s">
        <v>4437</v>
      </c>
    </row>
    <row r="2904" spans="1:14" x14ac:dyDescent="0.25">
      <c r="A2904">
        <v>25183</v>
      </c>
      <c r="B2904" t="s">
        <v>245</v>
      </c>
      <c r="C2904" t="s">
        <v>721</v>
      </c>
      <c r="F2904" t="s">
        <v>8339</v>
      </c>
      <c r="G2904" t="s">
        <v>623</v>
      </c>
      <c r="H2904" t="str">
        <f>INDEX(referencias!$Q$1:$Q$34,MATCH('Registro de Frecuencias TV'!G2904,referencias!$R$1:$R$34,0),1)</f>
        <v>Teveandina</v>
      </c>
      <c r="J2904" t="s">
        <v>8338</v>
      </c>
      <c r="K2904">
        <v>24</v>
      </c>
      <c r="L2904" t="str">
        <f t="shared" si="96"/>
        <v>ChocontáCundinamarcaTeveandina24</v>
      </c>
      <c r="M2904" t="str">
        <f t="shared" si="97"/>
        <v>ChocontáCundinamarcaTeveandina</v>
      </c>
      <c r="N2904" t="s">
        <v>4438</v>
      </c>
    </row>
    <row r="2905" spans="1:14" x14ac:dyDescent="0.25">
      <c r="A2905">
        <v>25183</v>
      </c>
      <c r="B2905" t="s">
        <v>245</v>
      </c>
      <c r="C2905" t="s">
        <v>721</v>
      </c>
      <c r="F2905" t="s">
        <v>8341</v>
      </c>
      <c r="G2905" t="s">
        <v>750</v>
      </c>
      <c r="H2905" t="str">
        <f>INDEX(referencias!$Q$1:$Q$34,MATCH('Registro de Frecuencias TV'!G2905,referencias!$R$1:$R$34,0),1)</f>
        <v>RCN TV S.A.</v>
      </c>
      <c r="J2905" t="s">
        <v>8338</v>
      </c>
      <c r="K2905">
        <v>8</v>
      </c>
      <c r="L2905" t="str">
        <f t="shared" si="96"/>
        <v>ChocontáCundinamarcaRCN TV S.A.8</v>
      </c>
      <c r="M2905" t="str">
        <f t="shared" si="97"/>
        <v>ChocontáCundinamarcaRCN TV S.A.</v>
      </c>
      <c r="N2905" t="s">
        <v>4439</v>
      </c>
    </row>
    <row r="2906" spans="1:14" x14ac:dyDescent="0.25">
      <c r="A2906">
        <v>25183</v>
      </c>
      <c r="B2906" t="s">
        <v>245</v>
      </c>
      <c r="C2906" t="s">
        <v>721</v>
      </c>
      <c r="F2906" t="s">
        <v>8341</v>
      </c>
      <c r="G2906" t="s">
        <v>723</v>
      </c>
      <c r="H2906" t="str">
        <f>INDEX(referencias!$Q$1:$Q$34,MATCH('Registro de Frecuencias TV'!G2906,referencias!$R$1:$R$34,0),1)</f>
        <v>Caracol TV S.A.</v>
      </c>
      <c r="J2906" t="s">
        <v>8338</v>
      </c>
      <c r="K2906">
        <v>10</v>
      </c>
      <c r="L2906" t="str">
        <f t="shared" si="96"/>
        <v>ChocontáCundinamarcaCaracol TV S.A.10</v>
      </c>
      <c r="M2906" t="str">
        <f t="shared" si="97"/>
        <v>ChocontáCundinamarcaCaracol TV S.A.</v>
      </c>
      <c r="N2906" t="s">
        <v>4440</v>
      </c>
    </row>
    <row r="2907" spans="1:14" x14ac:dyDescent="0.25">
      <c r="A2907">
        <v>25200</v>
      </c>
      <c r="B2907" t="s">
        <v>1206</v>
      </c>
      <c r="C2907" t="s">
        <v>721</v>
      </c>
      <c r="E2907">
        <v>3</v>
      </c>
      <c r="F2907" t="s">
        <v>8337</v>
      </c>
      <c r="G2907" t="s">
        <v>420</v>
      </c>
      <c r="H2907" t="str">
        <f>INDEX(referencias!$Q$1:$Q$34,MATCH('Registro de Frecuencias TV'!G2907,referencias!$R$1:$R$34,0),1)</f>
        <v>Canal Uno</v>
      </c>
      <c r="I2907" t="s">
        <v>402</v>
      </c>
      <c r="J2907" t="s">
        <v>8338</v>
      </c>
      <c r="K2907">
        <v>3</v>
      </c>
      <c r="L2907" t="str">
        <f t="shared" si="96"/>
        <v>CoguaCundinamarcaCanal Uno3</v>
      </c>
      <c r="M2907" t="str">
        <f t="shared" si="97"/>
        <v>CoguaCundinamarcaCanal Uno</v>
      </c>
      <c r="N2907" t="s">
        <v>4441</v>
      </c>
    </row>
    <row r="2908" spans="1:14" x14ac:dyDescent="0.25">
      <c r="A2908">
        <v>25200</v>
      </c>
      <c r="B2908" t="s">
        <v>1206</v>
      </c>
      <c r="C2908" t="s">
        <v>721</v>
      </c>
      <c r="E2908">
        <v>6</v>
      </c>
      <c r="F2908" t="s">
        <v>8337</v>
      </c>
      <c r="G2908" t="s">
        <v>703</v>
      </c>
      <c r="H2908" t="str">
        <f>INDEX(referencias!$Q$1:$Q$34,MATCH('Registro de Frecuencias TV'!G2908,referencias!$R$1:$R$34,0),1)</f>
        <v>C.Institucional</v>
      </c>
      <c r="I2908" t="s">
        <v>402</v>
      </c>
      <c r="J2908" t="s">
        <v>8338</v>
      </c>
      <c r="K2908">
        <v>6</v>
      </c>
      <c r="L2908" t="str">
        <f t="shared" si="96"/>
        <v>CoguaCundinamarcaC.Institucional6</v>
      </c>
      <c r="M2908" t="str">
        <f t="shared" si="97"/>
        <v>CoguaCundinamarcaC.Institucional</v>
      </c>
      <c r="N2908" t="s">
        <v>4442</v>
      </c>
    </row>
    <row r="2909" spans="1:14" x14ac:dyDescent="0.25">
      <c r="A2909">
        <v>25200</v>
      </c>
      <c r="B2909" t="s">
        <v>1206</v>
      </c>
      <c r="C2909" t="s">
        <v>721</v>
      </c>
      <c r="E2909">
        <v>12</v>
      </c>
      <c r="F2909" t="s">
        <v>8337</v>
      </c>
      <c r="G2909" t="s">
        <v>188</v>
      </c>
      <c r="H2909" t="str">
        <f>INDEX(referencias!$Q$1:$Q$34,MATCH('Registro de Frecuencias TV'!G2909,referencias!$R$1:$R$34,0),1)</f>
        <v>Señal Colombia</v>
      </c>
      <c r="I2909" t="s">
        <v>402</v>
      </c>
      <c r="J2909" t="s">
        <v>8338</v>
      </c>
      <c r="K2909">
        <v>12</v>
      </c>
      <c r="L2909" t="str">
        <f t="shared" si="96"/>
        <v>CoguaCundinamarcaSeñal Colombia12</v>
      </c>
      <c r="M2909" t="str">
        <f t="shared" si="97"/>
        <v>CoguaCundinamarcaSeñal Colombia</v>
      </c>
      <c r="N2909" t="s">
        <v>4443</v>
      </c>
    </row>
    <row r="2910" spans="1:14" x14ac:dyDescent="0.25">
      <c r="A2910">
        <v>25200</v>
      </c>
      <c r="B2910" t="s">
        <v>1206</v>
      </c>
      <c r="C2910" t="s">
        <v>721</v>
      </c>
      <c r="F2910" t="s">
        <v>8339</v>
      </c>
      <c r="G2910" t="s">
        <v>623</v>
      </c>
      <c r="H2910" t="str">
        <f>INDEX(referencias!$Q$1:$Q$34,MATCH('Registro de Frecuencias TV'!G2910,referencias!$R$1:$R$34,0),1)</f>
        <v>Teveandina</v>
      </c>
      <c r="J2910" t="s">
        <v>8338</v>
      </c>
      <c r="K2910">
        <v>24</v>
      </c>
      <c r="L2910" t="str">
        <f t="shared" si="96"/>
        <v>CoguaCundinamarcaTeveandina24</v>
      </c>
      <c r="M2910" t="str">
        <f t="shared" si="97"/>
        <v>CoguaCundinamarcaTeveandina</v>
      </c>
      <c r="N2910" t="s">
        <v>4444</v>
      </c>
    </row>
    <row r="2911" spans="1:14" x14ac:dyDescent="0.25">
      <c r="A2911">
        <v>25200</v>
      </c>
      <c r="B2911" t="s">
        <v>1206</v>
      </c>
      <c r="C2911" t="s">
        <v>721</v>
      </c>
      <c r="E2911">
        <v>34</v>
      </c>
      <c r="F2911" t="s">
        <v>8341</v>
      </c>
      <c r="G2911" t="s">
        <v>750</v>
      </c>
      <c r="H2911" t="str">
        <f>INDEX(referencias!$Q$1:$Q$34,MATCH('Registro de Frecuencias TV'!G2911,referencias!$R$1:$R$34,0),1)</f>
        <v>RCN TV S.A.</v>
      </c>
      <c r="I2911" t="s">
        <v>595</v>
      </c>
      <c r="J2911" t="s">
        <v>8338</v>
      </c>
      <c r="K2911">
        <v>27</v>
      </c>
      <c r="L2911" t="str">
        <f t="shared" si="96"/>
        <v>CoguaCundinamarcaRCN TV S.A.27</v>
      </c>
      <c r="M2911" t="str">
        <f t="shared" si="97"/>
        <v>CoguaCundinamarcaRCN TV S.A.</v>
      </c>
      <c r="N2911" t="s">
        <v>4445</v>
      </c>
    </row>
    <row r="2912" spans="1:14" x14ac:dyDescent="0.25">
      <c r="A2912">
        <v>25200</v>
      </c>
      <c r="B2912" t="s">
        <v>1206</v>
      </c>
      <c r="C2912" t="s">
        <v>721</v>
      </c>
      <c r="E2912">
        <v>36</v>
      </c>
      <c r="F2912" t="s">
        <v>8341</v>
      </c>
      <c r="G2912" t="s">
        <v>723</v>
      </c>
      <c r="H2912" t="str">
        <f>INDEX(referencias!$Q$1:$Q$34,MATCH('Registro de Frecuencias TV'!G2912,referencias!$R$1:$R$34,0),1)</f>
        <v>Caracol TV S.A.</v>
      </c>
      <c r="I2912" t="s">
        <v>595</v>
      </c>
      <c r="J2912" t="s">
        <v>8338</v>
      </c>
      <c r="K2912">
        <v>31</v>
      </c>
      <c r="L2912" t="str">
        <f t="shared" si="96"/>
        <v>CoguaCundinamarcaCaracol TV S.A.31</v>
      </c>
      <c r="M2912" t="str">
        <f t="shared" si="97"/>
        <v>CoguaCundinamarcaCaracol TV S.A.</v>
      </c>
      <c r="N2912" t="s">
        <v>4446</v>
      </c>
    </row>
    <row r="2913" spans="1:14" x14ac:dyDescent="0.25">
      <c r="A2913">
        <v>25214</v>
      </c>
      <c r="B2913" t="s">
        <v>1244</v>
      </c>
      <c r="C2913" t="s">
        <v>721</v>
      </c>
      <c r="E2913">
        <v>7</v>
      </c>
      <c r="F2913" t="s">
        <v>8337</v>
      </c>
      <c r="G2913" t="s">
        <v>420</v>
      </c>
      <c r="H2913" t="str">
        <f>INDEX(referencias!$Q$1:$Q$34,MATCH('Registro de Frecuencias TV'!G2913,referencias!$R$1:$R$34,0),1)</f>
        <v>Canal Uno</v>
      </c>
      <c r="I2913" t="s">
        <v>313</v>
      </c>
      <c r="J2913" t="s">
        <v>8338</v>
      </c>
      <c r="K2913">
        <v>7</v>
      </c>
      <c r="L2913" t="str">
        <f t="shared" si="96"/>
        <v>CotaCundinamarcaCanal Uno7</v>
      </c>
      <c r="M2913" t="str">
        <f t="shared" si="97"/>
        <v>CotaCundinamarcaCanal Uno</v>
      </c>
      <c r="N2913" t="s">
        <v>4447</v>
      </c>
    </row>
    <row r="2914" spans="1:14" x14ac:dyDescent="0.25">
      <c r="A2914">
        <v>25214</v>
      </c>
      <c r="B2914" t="s">
        <v>1244</v>
      </c>
      <c r="C2914" t="s">
        <v>721</v>
      </c>
      <c r="E2914">
        <v>9</v>
      </c>
      <c r="F2914" t="s">
        <v>8337</v>
      </c>
      <c r="G2914" t="s">
        <v>703</v>
      </c>
      <c r="H2914" t="str">
        <f>INDEX(referencias!$Q$1:$Q$34,MATCH('Registro de Frecuencias TV'!G2914,referencias!$R$1:$R$34,0),1)</f>
        <v>C.Institucional</v>
      </c>
      <c r="I2914" t="s">
        <v>313</v>
      </c>
      <c r="J2914" t="s">
        <v>8338</v>
      </c>
      <c r="K2914">
        <v>9</v>
      </c>
      <c r="L2914" t="str">
        <f t="shared" si="96"/>
        <v>CotaCundinamarcaC.Institucional9</v>
      </c>
      <c r="M2914" t="str">
        <f t="shared" si="97"/>
        <v>CotaCundinamarcaC.Institucional</v>
      </c>
      <c r="N2914" t="s">
        <v>4448</v>
      </c>
    </row>
    <row r="2915" spans="1:14" x14ac:dyDescent="0.25">
      <c r="A2915">
        <v>25214</v>
      </c>
      <c r="B2915" t="s">
        <v>1244</v>
      </c>
      <c r="C2915" t="s">
        <v>721</v>
      </c>
      <c r="E2915">
        <v>11</v>
      </c>
      <c r="F2915" t="s">
        <v>8337</v>
      </c>
      <c r="G2915" t="s">
        <v>188</v>
      </c>
      <c r="H2915" t="str">
        <f>INDEX(referencias!$Q$1:$Q$34,MATCH('Registro de Frecuencias TV'!G2915,referencias!$R$1:$R$34,0),1)</f>
        <v>Señal Colombia</v>
      </c>
      <c r="I2915" t="s">
        <v>313</v>
      </c>
      <c r="J2915" t="s">
        <v>8338</v>
      </c>
      <c r="K2915">
        <v>11</v>
      </c>
      <c r="L2915" t="str">
        <f t="shared" si="96"/>
        <v>CotaCundinamarcaSeñal Colombia11</v>
      </c>
      <c r="M2915" t="str">
        <f t="shared" si="97"/>
        <v>CotaCundinamarcaSeñal Colombia</v>
      </c>
      <c r="N2915" t="s">
        <v>4449</v>
      </c>
    </row>
    <row r="2916" spans="1:14" x14ac:dyDescent="0.25">
      <c r="A2916">
        <v>25214</v>
      </c>
      <c r="B2916" t="s">
        <v>1244</v>
      </c>
      <c r="C2916" t="s">
        <v>721</v>
      </c>
      <c r="E2916">
        <v>13</v>
      </c>
      <c r="F2916" t="s">
        <v>8339</v>
      </c>
      <c r="G2916" t="s">
        <v>623</v>
      </c>
      <c r="H2916" t="str">
        <f>INDEX(referencias!$Q$1:$Q$34,MATCH('Registro de Frecuencias TV'!G2916,referencias!$R$1:$R$34,0),1)</f>
        <v>Teveandina</v>
      </c>
      <c r="I2916" t="s">
        <v>8444</v>
      </c>
      <c r="J2916" t="s">
        <v>8338</v>
      </c>
      <c r="K2916">
        <v>13</v>
      </c>
      <c r="L2916" t="str">
        <f t="shared" si="96"/>
        <v>CotaCundinamarcaTeveandina13</v>
      </c>
      <c r="M2916" t="str">
        <f t="shared" si="97"/>
        <v>CotaCundinamarcaTeveandina</v>
      </c>
      <c r="N2916" t="s">
        <v>4450</v>
      </c>
    </row>
    <row r="2917" spans="1:14" x14ac:dyDescent="0.25">
      <c r="A2917">
        <v>25214</v>
      </c>
      <c r="B2917" t="s">
        <v>1244</v>
      </c>
      <c r="C2917" t="s">
        <v>721</v>
      </c>
      <c r="E2917">
        <v>4</v>
      </c>
      <c r="F2917" t="s">
        <v>8341</v>
      </c>
      <c r="G2917" t="s">
        <v>750</v>
      </c>
      <c r="H2917" t="str">
        <f>INDEX(referencias!$Q$1:$Q$34,MATCH('Registro de Frecuencias TV'!G2917,referencias!$R$1:$R$34,0),1)</f>
        <v>RCN TV S.A.</v>
      </c>
      <c r="I2917" t="s">
        <v>313</v>
      </c>
      <c r="J2917" t="s">
        <v>8338</v>
      </c>
      <c r="K2917">
        <v>4</v>
      </c>
      <c r="L2917" t="str">
        <f t="shared" si="96"/>
        <v>CotaCundinamarcaRCN TV S.A.4</v>
      </c>
      <c r="M2917" t="str">
        <f t="shared" si="97"/>
        <v>CotaCundinamarcaRCN TV S.A.</v>
      </c>
      <c r="N2917" t="s">
        <v>4451</v>
      </c>
    </row>
    <row r="2918" spans="1:14" x14ac:dyDescent="0.25">
      <c r="A2918">
        <v>25214</v>
      </c>
      <c r="B2918" t="s">
        <v>1244</v>
      </c>
      <c r="C2918" t="s">
        <v>721</v>
      </c>
      <c r="E2918">
        <v>5</v>
      </c>
      <c r="F2918" t="s">
        <v>8341</v>
      </c>
      <c r="G2918" t="s">
        <v>723</v>
      </c>
      <c r="H2918" t="str">
        <f>INDEX(referencias!$Q$1:$Q$34,MATCH('Registro de Frecuencias TV'!G2918,referencias!$R$1:$R$34,0),1)</f>
        <v>Caracol TV S.A.</v>
      </c>
      <c r="I2918" t="s">
        <v>313</v>
      </c>
      <c r="J2918" t="s">
        <v>8338</v>
      </c>
      <c r="K2918">
        <v>5</v>
      </c>
      <c r="L2918" t="str">
        <f t="shared" si="96"/>
        <v>CotaCundinamarcaCaracol TV S.A.5</v>
      </c>
      <c r="M2918" t="str">
        <f t="shared" si="97"/>
        <v>CotaCundinamarcaCaracol TV S.A.</v>
      </c>
      <c r="N2918" t="s">
        <v>4452</v>
      </c>
    </row>
    <row r="2919" spans="1:14" x14ac:dyDescent="0.25">
      <c r="A2919">
        <v>25224</v>
      </c>
      <c r="B2919" t="s">
        <v>254</v>
      </c>
      <c r="C2919" t="s">
        <v>721</v>
      </c>
      <c r="E2919">
        <v>3</v>
      </c>
      <c r="F2919" t="s">
        <v>8337</v>
      </c>
      <c r="G2919" t="s">
        <v>420</v>
      </c>
      <c r="H2919" t="str">
        <f>INDEX(referencias!$Q$1:$Q$34,MATCH('Registro de Frecuencias TV'!G2919,referencias!$R$1:$R$34,0),1)</f>
        <v>Canal Uno</v>
      </c>
      <c r="I2919" t="s">
        <v>254</v>
      </c>
      <c r="J2919" t="s">
        <v>8338</v>
      </c>
      <c r="K2919">
        <v>3</v>
      </c>
      <c r="L2919" t="str">
        <f t="shared" si="96"/>
        <v>CucunubáCundinamarcaCanal Uno3</v>
      </c>
      <c r="M2919" t="str">
        <f t="shared" si="97"/>
        <v>CucunubáCundinamarcaCanal Uno</v>
      </c>
      <c r="N2919" t="s">
        <v>4453</v>
      </c>
    </row>
    <row r="2920" spans="1:14" x14ac:dyDescent="0.25">
      <c r="A2920">
        <v>25224</v>
      </c>
      <c r="B2920" t="s">
        <v>254</v>
      </c>
      <c r="C2920" t="s">
        <v>721</v>
      </c>
      <c r="E2920">
        <v>10</v>
      </c>
      <c r="F2920" t="s">
        <v>8337</v>
      </c>
      <c r="G2920" t="s">
        <v>703</v>
      </c>
      <c r="H2920" t="str">
        <f>INDEX(referencias!$Q$1:$Q$34,MATCH('Registro de Frecuencias TV'!G2920,referencias!$R$1:$R$34,0),1)</f>
        <v>C.Institucional</v>
      </c>
      <c r="I2920" t="s">
        <v>254</v>
      </c>
      <c r="J2920" t="s">
        <v>8338</v>
      </c>
      <c r="K2920">
        <v>10</v>
      </c>
      <c r="L2920" t="str">
        <f t="shared" si="96"/>
        <v>CucunubáCundinamarcaC.Institucional10</v>
      </c>
      <c r="M2920" t="str">
        <f t="shared" si="97"/>
        <v>CucunubáCundinamarcaC.Institucional</v>
      </c>
      <c r="N2920" t="s">
        <v>4454</v>
      </c>
    </row>
    <row r="2921" spans="1:14" x14ac:dyDescent="0.25">
      <c r="A2921">
        <v>25224</v>
      </c>
      <c r="B2921" t="s">
        <v>254</v>
      </c>
      <c r="C2921" t="s">
        <v>721</v>
      </c>
      <c r="E2921">
        <v>26</v>
      </c>
      <c r="F2921" t="s">
        <v>8337</v>
      </c>
      <c r="G2921" t="s">
        <v>188</v>
      </c>
      <c r="H2921" t="str">
        <f>INDEX(referencias!$Q$1:$Q$34,MATCH('Registro de Frecuencias TV'!G2921,referencias!$R$1:$R$34,0),1)</f>
        <v>Señal Colombia</v>
      </c>
      <c r="I2921" t="s">
        <v>254</v>
      </c>
      <c r="J2921" t="s">
        <v>8338</v>
      </c>
      <c r="K2921">
        <v>12</v>
      </c>
      <c r="L2921" t="str">
        <f t="shared" si="96"/>
        <v>CucunubáCundinamarcaSeñal Colombia12</v>
      </c>
      <c r="M2921" t="str">
        <f t="shared" si="97"/>
        <v>CucunubáCundinamarcaSeñal Colombia</v>
      </c>
      <c r="N2921" t="s">
        <v>4455</v>
      </c>
    </row>
    <row r="2922" spans="1:14" x14ac:dyDescent="0.25">
      <c r="A2922">
        <v>25224</v>
      </c>
      <c r="B2922" t="s">
        <v>254</v>
      </c>
      <c r="C2922" t="s">
        <v>721</v>
      </c>
      <c r="F2922" t="s">
        <v>8339</v>
      </c>
      <c r="G2922" t="s">
        <v>623</v>
      </c>
      <c r="H2922" t="str">
        <f>INDEX(referencias!$Q$1:$Q$34,MATCH('Registro de Frecuencias TV'!G2922,referencias!$R$1:$R$34,0),1)</f>
        <v>Teveandina</v>
      </c>
      <c r="J2922" t="s">
        <v>8338</v>
      </c>
      <c r="K2922">
        <v>8</v>
      </c>
      <c r="L2922" t="str">
        <f t="shared" si="96"/>
        <v>CucunubáCundinamarcaTeveandina8</v>
      </c>
      <c r="M2922" t="str">
        <f t="shared" si="97"/>
        <v>CucunubáCundinamarcaTeveandina</v>
      </c>
      <c r="N2922" t="s">
        <v>4456</v>
      </c>
    </row>
    <row r="2923" spans="1:14" x14ac:dyDescent="0.25">
      <c r="A2923">
        <v>25224</v>
      </c>
      <c r="B2923" t="s">
        <v>254</v>
      </c>
      <c r="C2923" t="s">
        <v>721</v>
      </c>
      <c r="E2923">
        <v>8</v>
      </c>
      <c r="F2923" t="s">
        <v>8341</v>
      </c>
      <c r="G2923" t="s">
        <v>750</v>
      </c>
      <c r="H2923" t="str">
        <f>INDEX(referencias!$Q$1:$Q$34,MATCH('Registro de Frecuencias TV'!G2923,referencias!$R$1:$R$34,0),1)</f>
        <v>RCN TV S.A.</v>
      </c>
      <c r="I2923" t="s">
        <v>8473</v>
      </c>
      <c r="J2923" t="s">
        <v>8338</v>
      </c>
      <c r="K2923">
        <v>8</v>
      </c>
      <c r="L2923" t="str">
        <f t="shared" si="96"/>
        <v>CucunubáCundinamarcaRCN TV S.A.8</v>
      </c>
      <c r="M2923" t="str">
        <f t="shared" si="97"/>
        <v>CucunubáCundinamarcaRCN TV S.A.</v>
      </c>
      <c r="N2923" t="s">
        <v>4457</v>
      </c>
    </row>
    <row r="2924" spans="1:14" x14ac:dyDescent="0.25">
      <c r="A2924">
        <v>25224</v>
      </c>
      <c r="B2924" t="s">
        <v>254</v>
      </c>
      <c r="C2924" t="s">
        <v>721</v>
      </c>
      <c r="E2924">
        <v>12</v>
      </c>
      <c r="F2924" t="s">
        <v>8341</v>
      </c>
      <c r="G2924" t="s">
        <v>723</v>
      </c>
      <c r="H2924" t="str">
        <f>INDEX(referencias!$Q$1:$Q$34,MATCH('Registro de Frecuencias TV'!G2924,referencias!$R$1:$R$34,0),1)</f>
        <v>Caracol TV S.A.</v>
      </c>
      <c r="I2924" t="s">
        <v>8473</v>
      </c>
      <c r="J2924" t="s">
        <v>8338</v>
      </c>
      <c r="K2924">
        <v>12</v>
      </c>
      <c r="L2924" t="str">
        <f t="shared" si="96"/>
        <v>CucunubáCundinamarcaCaracol TV S.A.12</v>
      </c>
      <c r="M2924" t="str">
        <f t="shared" si="97"/>
        <v>CucunubáCundinamarcaCaracol TV S.A.</v>
      </c>
      <c r="N2924" t="s">
        <v>4458</v>
      </c>
    </row>
    <row r="2925" spans="1:14" x14ac:dyDescent="0.25">
      <c r="A2925">
        <v>25245</v>
      </c>
      <c r="B2925" t="s">
        <v>1325</v>
      </c>
      <c r="C2925" t="s">
        <v>721</v>
      </c>
      <c r="E2925">
        <v>7</v>
      </c>
      <c r="F2925" t="s">
        <v>8337</v>
      </c>
      <c r="G2925" t="s">
        <v>420</v>
      </c>
      <c r="H2925" t="str">
        <f>INDEX(referencias!$Q$1:$Q$34,MATCH('Registro de Frecuencias TV'!G2925,referencias!$R$1:$R$34,0),1)</f>
        <v>Canal Uno</v>
      </c>
      <c r="I2925" t="s">
        <v>313</v>
      </c>
      <c r="J2925" t="s">
        <v>8338</v>
      </c>
      <c r="K2925">
        <v>7</v>
      </c>
      <c r="L2925" t="str">
        <f t="shared" si="96"/>
        <v>El ColegioCundinamarcaCanal Uno7</v>
      </c>
      <c r="M2925" t="str">
        <f t="shared" si="97"/>
        <v>El ColegioCundinamarcaCanal Uno</v>
      </c>
      <c r="N2925" t="s">
        <v>4459</v>
      </c>
    </row>
    <row r="2926" spans="1:14" x14ac:dyDescent="0.25">
      <c r="A2926">
        <v>25245</v>
      </c>
      <c r="B2926" t="s">
        <v>1325</v>
      </c>
      <c r="C2926" t="s">
        <v>721</v>
      </c>
      <c r="E2926">
        <v>9</v>
      </c>
      <c r="F2926" t="s">
        <v>8337</v>
      </c>
      <c r="G2926" t="s">
        <v>703</v>
      </c>
      <c r="H2926" t="str">
        <f>INDEX(referencias!$Q$1:$Q$34,MATCH('Registro de Frecuencias TV'!G2926,referencias!$R$1:$R$34,0),1)</f>
        <v>C.Institucional</v>
      </c>
      <c r="I2926" t="s">
        <v>313</v>
      </c>
      <c r="J2926" t="s">
        <v>8338</v>
      </c>
      <c r="K2926">
        <v>9</v>
      </c>
      <c r="L2926" t="str">
        <f t="shared" si="96"/>
        <v>El ColegioCundinamarcaC.Institucional9</v>
      </c>
      <c r="M2926" t="str">
        <f t="shared" si="97"/>
        <v>El ColegioCundinamarcaC.Institucional</v>
      </c>
      <c r="N2926" t="s">
        <v>4460</v>
      </c>
    </row>
    <row r="2927" spans="1:14" x14ac:dyDescent="0.25">
      <c r="A2927">
        <v>25245</v>
      </c>
      <c r="B2927" t="s">
        <v>1325</v>
      </c>
      <c r="C2927" t="s">
        <v>721</v>
      </c>
      <c r="E2927">
        <v>11</v>
      </c>
      <c r="F2927" t="s">
        <v>8337</v>
      </c>
      <c r="G2927" t="s">
        <v>188</v>
      </c>
      <c r="H2927" t="str">
        <f>INDEX(referencias!$Q$1:$Q$34,MATCH('Registro de Frecuencias TV'!G2927,referencias!$R$1:$R$34,0),1)</f>
        <v>Señal Colombia</v>
      </c>
      <c r="I2927" t="s">
        <v>313</v>
      </c>
      <c r="J2927" t="s">
        <v>8338</v>
      </c>
      <c r="K2927">
        <v>11</v>
      </c>
      <c r="L2927" t="str">
        <f t="shared" si="96"/>
        <v>El ColegioCundinamarcaSeñal Colombia11</v>
      </c>
      <c r="M2927" t="str">
        <f t="shared" si="97"/>
        <v>El ColegioCundinamarcaSeñal Colombia</v>
      </c>
      <c r="N2927" t="s">
        <v>4461</v>
      </c>
    </row>
    <row r="2928" spans="1:14" x14ac:dyDescent="0.25">
      <c r="A2928">
        <v>25245</v>
      </c>
      <c r="B2928" t="s">
        <v>1325</v>
      </c>
      <c r="C2928" t="s">
        <v>721</v>
      </c>
      <c r="E2928">
        <v>13</v>
      </c>
      <c r="F2928" t="s">
        <v>8339</v>
      </c>
      <c r="G2928" t="s">
        <v>623</v>
      </c>
      <c r="H2928" t="str">
        <f>INDEX(referencias!$Q$1:$Q$34,MATCH('Registro de Frecuencias TV'!G2928,referencias!$R$1:$R$34,0),1)</f>
        <v>Teveandina</v>
      </c>
      <c r="I2928" t="s">
        <v>8444</v>
      </c>
      <c r="J2928" t="s">
        <v>8338</v>
      </c>
      <c r="K2928">
        <v>13</v>
      </c>
      <c r="L2928" t="str">
        <f t="shared" si="96"/>
        <v>El ColegioCundinamarcaTeveandina13</v>
      </c>
      <c r="M2928" t="str">
        <f t="shared" si="97"/>
        <v>El ColegioCundinamarcaTeveandina</v>
      </c>
      <c r="N2928" t="s">
        <v>4462</v>
      </c>
    </row>
    <row r="2929" spans="1:14" x14ac:dyDescent="0.25">
      <c r="A2929">
        <v>25245</v>
      </c>
      <c r="B2929" t="s">
        <v>1325</v>
      </c>
      <c r="C2929" t="s">
        <v>721</v>
      </c>
      <c r="E2929">
        <v>4</v>
      </c>
      <c r="F2929" t="s">
        <v>8341</v>
      </c>
      <c r="G2929" t="s">
        <v>750</v>
      </c>
      <c r="H2929" t="str">
        <f>INDEX(referencias!$Q$1:$Q$34,MATCH('Registro de Frecuencias TV'!G2929,referencias!$R$1:$R$34,0),1)</f>
        <v>RCN TV S.A.</v>
      </c>
      <c r="I2929" t="s">
        <v>313</v>
      </c>
      <c r="J2929" t="s">
        <v>8338</v>
      </c>
      <c r="K2929">
        <v>4</v>
      </c>
      <c r="L2929" t="str">
        <f t="shared" si="96"/>
        <v>El ColegioCundinamarcaRCN TV S.A.4</v>
      </c>
      <c r="M2929" t="str">
        <f t="shared" si="97"/>
        <v>El ColegioCundinamarcaRCN TV S.A.</v>
      </c>
      <c r="N2929" t="s">
        <v>4463</v>
      </c>
    </row>
    <row r="2930" spans="1:14" x14ac:dyDescent="0.25">
      <c r="A2930">
        <v>25245</v>
      </c>
      <c r="B2930" t="s">
        <v>1325</v>
      </c>
      <c r="C2930" t="s">
        <v>721</v>
      </c>
      <c r="E2930">
        <v>5</v>
      </c>
      <c r="F2930" t="s">
        <v>8341</v>
      </c>
      <c r="G2930" t="s">
        <v>723</v>
      </c>
      <c r="H2930" t="str">
        <f>INDEX(referencias!$Q$1:$Q$34,MATCH('Registro de Frecuencias TV'!G2930,referencias!$R$1:$R$34,0),1)</f>
        <v>Caracol TV S.A.</v>
      </c>
      <c r="I2930" t="s">
        <v>313</v>
      </c>
      <c r="J2930" t="s">
        <v>8338</v>
      </c>
      <c r="K2930">
        <v>5</v>
      </c>
      <c r="L2930" t="str">
        <f t="shared" si="96"/>
        <v>El ColegioCundinamarcaCaracol TV S.A.5</v>
      </c>
      <c r="M2930" t="str">
        <f t="shared" si="97"/>
        <v>El ColegioCundinamarcaCaracol TV S.A.</v>
      </c>
      <c r="N2930" t="s">
        <v>4464</v>
      </c>
    </row>
    <row r="2931" spans="1:14" x14ac:dyDescent="0.25">
      <c r="A2931">
        <v>25258</v>
      </c>
      <c r="B2931" t="s">
        <v>1350</v>
      </c>
      <c r="C2931" t="s">
        <v>721</v>
      </c>
      <c r="E2931">
        <v>7</v>
      </c>
      <c r="F2931" t="s">
        <v>8337</v>
      </c>
      <c r="G2931" t="s">
        <v>420</v>
      </c>
      <c r="H2931" t="str">
        <f>INDEX(referencias!$Q$1:$Q$34,MATCH('Registro de Frecuencias TV'!G2931,referencias!$R$1:$R$34,0),1)</f>
        <v>Canal Uno</v>
      </c>
      <c r="I2931" t="s">
        <v>313</v>
      </c>
      <c r="J2931" t="s">
        <v>8338</v>
      </c>
      <c r="K2931">
        <v>7</v>
      </c>
      <c r="L2931" t="str">
        <f t="shared" si="96"/>
        <v>El PeñónCundinamarcaCanal Uno7</v>
      </c>
      <c r="M2931" t="str">
        <f t="shared" si="97"/>
        <v>El PeñónCundinamarcaCanal Uno</v>
      </c>
      <c r="N2931" t="s">
        <v>4465</v>
      </c>
    </row>
    <row r="2932" spans="1:14" x14ac:dyDescent="0.25">
      <c r="A2932">
        <v>25258</v>
      </c>
      <c r="B2932" t="s">
        <v>1350</v>
      </c>
      <c r="C2932" t="s">
        <v>721</v>
      </c>
      <c r="E2932">
        <v>9</v>
      </c>
      <c r="F2932" t="s">
        <v>8337</v>
      </c>
      <c r="G2932" t="s">
        <v>703</v>
      </c>
      <c r="H2932" t="str">
        <f>INDEX(referencias!$Q$1:$Q$34,MATCH('Registro de Frecuencias TV'!G2932,referencias!$R$1:$R$34,0),1)</f>
        <v>C.Institucional</v>
      </c>
      <c r="I2932" t="s">
        <v>313</v>
      </c>
      <c r="J2932" t="s">
        <v>8338</v>
      </c>
      <c r="K2932">
        <v>9</v>
      </c>
      <c r="L2932" t="str">
        <f t="shared" si="96"/>
        <v>El PeñónCundinamarcaC.Institucional9</v>
      </c>
      <c r="M2932" t="str">
        <f t="shared" si="97"/>
        <v>El PeñónCundinamarcaC.Institucional</v>
      </c>
      <c r="N2932" t="s">
        <v>4466</v>
      </c>
    </row>
    <row r="2933" spans="1:14" x14ac:dyDescent="0.25">
      <c r="A2933">
        <v>25258</v>
      </c>
      <c r="B2933" t="s">
        <v>1350</v>
      </c>
      <c r="C2933" t="s">
        <v>721</v>
      </c>
      <c r="E2933">
        <v>11</v>
      </c>
      <c r="F2933" t="s">
        <v>8337</v>
      </c>
      <c r="G2933" t="s">
        <v>188</v>
      </c>
      <c r="H2933" t="str">
        <f>INDEX(referencias!$Q$1:$Q$34,MATCH('Registro de Frecuencias TV'!G2933,referencias!$R$1:$R$34,0),1)</f>
        <v>Señal Colombia</v>
      </c>
      <c r="I2933" t="s">
        <v>313</v>
      </c>
      <c r="J2933" t="s">
        <v>8338</v>
      </c>
      <c r="K2933">
        <v>11</v>
      </c>
      <c r="L2933" t="str">
        <f t="shared" si="96"/>
        <v>El PeñónCundinamarcaSeñal Colombia11</v>
      </c>
      <c r="M2933" t="str">
        <f t="shared" si="97"/>
        <v>El PeñónCundinamarcaSeñal Colombia</v>
      </c>
      <c r="N2933" t="s">
        <v>4467</v>
      </c>
    </row>
    <row r="2934" spans="1:14" x14ac:dyDescent="0.25">
      <c r="A2934">
        <v>25258</v>
      </c>
      <c r="B2934" t="s">
        <v>1350</v>
      </c>
      <c r="C2934" t="s">
        <v>721</v>
      </c>
      <c r="E2934">
        <v>13</v>
      </c>
      <c r="F2934" t="s">
        <v>8339</v>
      </c>
      <c r="G2934" t="s">
        <v>623</v>
      </c>
      <c r="H2934" t="str">
        <f>INDEX(referencias!$Q$1:$Q$34,MATCH('Registro de Frecuencias TV'!G2934,referencias!$R$1:$R$34,0),1)</f>
        <v>Teveandina</v>
      </c>
      <c r="I2934" t="s">
        <v>8444</v>
      </c>
      <c r="J2934" t="s">
        <v>8338</v>
      </c>
      <c r="K2934">
        <v>13</v>
      </c>
      <c r="L2934" t="str">
        <f t="shared" si="96"/>
        <v>El PeñónCundinamarcaTeveandina13</v>
      </c>
      <c r="M2934" t="str">
        <f t="shared" si="97"/>
        <v>El PeñónCundinamarcaTeveandina</v>
      </c>
      <c r="N2934" t="s">
        <v>4468</v>
      </c>
    </row>
    <row r="2935" spans="1:14" x14ac:dyDescent="0.25">
      <c r="A2935">
        <v>25258</v>
      </c>
      <c r="B2935" t="s">
        <v>1350</v>
      </c>
      <c r="C2935" t="s">
        <v>721</v>
      </c>
      <c r="E2935">
        <v>4</v>
      </c>
      <c r="F2935" t="s">
        <v>8341</v>
      </c>
      <c r="G2935" t="s">
        <v>750</v>
      </c>
      <c r="H2935" t="str">
        <f>INDEX(referencias!$Q$1:$Q$34,MATCH('Registro de Frecuencias TV'!G2935,referencias!$R$1:$R$34,0),1)</f>
        <v>RCN TV S.A.</v>
      </c>
      <c r="I2935" t="s">
        <v>313</v>
      </c>
      <c r="J2935" t="s">
        <v>8338</v>
      </c>
      <c r="K2935">
        <v>4</v>
      </c>
      <c r="L2935" t="str">
        <f t="shared" si="96"/>
        <v>El PeñónCundinamarcaRCN TV S.A.4</v>
      </c>
      <c r="M2935" t="str">
        <f t="shared" si="97"/>
        <v>El PeñónCundinamarcaRCN TV S.A.</v>
      </c>
      <c r="N2935" t="s">
        <v>4469</v>
      </c>
    </row>
    <row r="2936" spans="1:14" x14ac:dyDescent="0.25">
      <c r="A2936">
        <v>25258</v>
      </c>
      <c r="B2936" t="s">
        <v>1350</v>
      </c>
      <c r="C2936" t="s">
        <v>721</v>
      </c>
      <c r="E2936">
        <v>5</v>
      </c>
      <c r="F2936" t="s">
        <v>8341</v>
      </c>
      <c r="G2936" t="s">
        <v>723</v>
      </c>
      <c r="H2936" t="str">
        <f>INDEX(referencias!$Q$1:$Q$34,MATCH('Registro de Frecuencias TV'!G2936,referencias!$R$1:$R$34,0),1)</f>
        <v>Caracol TV S.A.</v>
      </c>
      <c r="I2936" t="s">
        <v>313</v>
      </c>
      <c r="J2936" t="s">
        <v>8338</v>
      </c>
      <c r="K2936">
        <v>5</v>
      </c>
      <c r="L2936" t="str">
        <f t="shared" si="96"/>
        <v>El PeñónCundinamarcaCaracol TV S.A.5</v>
      </c>
      <c r="M2936" t="str">
        <f t="shared" si="97"/>
        <v>El PeñónCundinamarcaCaracol TV S.A.</v>
      </c>
      <c r="N2936" t="s">
        <v>4470</v>
      </c>
    </row>
    <row r="2937" spans="1:14" x14ac:dyDescent="0.25">
      <c r="A2937">
        <v>25260</v>
      </c>
      <c r="B2937" t="s">
        <v>1364</v>
      </c>
      <c r="C2937" t="s">
        <v>721</v>
      </c>
      <c r="E2937">
        <v>7</v>
      </c>
      <c r="F2937" t="s">
        <v>8337</v>
      </c>
      <c r="G2937" t="s">
        <v>420</v>
      </c>
      <c r="H2937" t="str">
        <f>INDEX(referencias!$Q$1:$Q$34,MATCH('Registro de Frecuencias TV'!G2937,referencias!$R$1:$R$34,0),1)</f>
        <v>Canal Uno</v>
      </c>
      <c r="I2937" t="s">
        <v>313</v>
      </c>
      <c r="J2937" t="s">
        <v>8338</v>
      </c>
      <c r="K2937">
        <v>7</v>
      </c>
      <c r="L2937" t="str">
        <f t="shared" si="96"/>
        <v>El RosalCundinamarcaCanal Uno7</v>
      </c>
      <c r="M2937" t="str">
        <f t="shared" si="97"/>
        <v>El RosalCundinamarcaCanal Uno</v>
      </c>
      <c r="N2937" t="s">
        <v>4471</v>
      </c>
    </row>
    <row r="2938" spans="1:14" x14ac:dyDescent="0.25">
      <c r="A2938">
        <v>25260</v>
      </c>
      <c r="B2938" t="s">
        <v>1364</v>
      </c>
      <c r="C2938" t="s">
        <v>721</v>
      </c>
      <c r="E2938">
        <v>9</v>
      </c>
      <c r="F2938" t="s">
        <v>8337</v>
      </c>
      <c r="G2938" t="s">
        <v>703</v>
      </c>
      <c r="H2938" t="str">
        <f>INDEX(referencias!$Q$1:$Q$34,MATCH('Registro de Frecuencias TV'!G2938,referencias!$R$1:$R$34,0),1)</f>
        <v>C.Institucional</v>
      </c>
      <c r="I2938" t="s">
        <v>313</v>
      </c>
      <c r="J2938" t="s">
        <v>8338</v>
      </c>
      <c r="K2938">
        <v>9</v>
      </c>
      <c r="L2938" t="str">
        <f t="shared" si="96"/>
        <v>El RosalCundinamarcaC.Institucional9</v>
      </c>
      <c r="M2938" t="str">
        <f t="shared" si="97"/>
        <v>El RosalCundinamarcaC.Institucional</v>
      </c>
      <c r="N2938" t="s">
        <v>4472</v>
      </c>
    </row>
    <row r="2939" spans="1:14" x14ac:dyDescent="0.25">
      <c r="A2939">
        <v>25260</v>
      </c>
      <c r="B2939" t="s">
        <v>1364</v>
      </c>
      <c r="C2939" t="s">
        <v>721</v>
      </c>
      <c r="E2939">
        <v>11</v>
      </c>
      <c r="F2939" t="s">
        <v>8337</v>
      </c>
      <c r="G2939" t="s">
        <v>188</v>
      </c>
      <c r="H2939" t="str">
        <f>INDEX(referencias!$Q$1:$Q$34,MATCH('Registro de Frecuencias TV'!G2939,referencias!$R$1:$R$34,0),1)</f>
        <v>Señal Colombia</v>
      </c>
      <c r="I2939" t="s">
        <v>313</v>
      </c>
      <c r="J2939" t="s">
        <v>8338</v>
      </c>
      <c r="K2939">
        <v>11</v>
      </c>
      <c r="L2939" t="str">
        <f t="shared" si="96"/>
        <v>El RosalCundinamarcaSeñal Colombia11</v>
      </c>
      <c r="M2939" t="str">
        <f t="shared" si="97"/>
        <v>El RosalCundinamarcaSeñal Colombia</v>
      </c>
      <c r="N2939" t="s">
        <v>4473</v>
      </c>
    </row>
    <row r="2940" spans="1:14" x14ac:dyDescent="0.25">
      <c r="A2940">
        <v>25260</v>
      </c>
      <c r="B2940" t="s">
        <v>1364</v>
      </c>
      <c r="C2940" t="s">
        <v>721</v>
      </c>
      <c r="E2940">
        <v>13</v>
      </c>
      <c r="F2940" t="s">
        <v>8339</v>
      </c>
      <c r="G2940" t="s">
        <v>623</v>
      </c>
      <c r="H2940" t="str">
        <f>INDEX(referencias!$Q$1:$Q$34,MATCH('Registro de Frecuencias TV'!G2940,referencias!$R$1:$R$34,0),1)</f>
        <v>Teveandina</v>
      </c>
      <c r="I2940" t="s">
        <v>8444</v>
      </c>
      <c r="J2940" t="s">
        <v>8338</v>
      </c>
      <c r="K2940">
        <v>13</v>
      </c>
      <c r="L2940" t="str">
        <f t="shared" si="96"/>
        <v>El RosalCundinamarcaTeveandina13</v>
      </c>
      <c r="M2940" t="str">
        <f t="shared" si="97"/>
        <v>El RosalCundinamarcaTeveandina</v>
      </c>
      <c r="N2940" t="s">
        <v>4474</v>
      </c>
    </row>
    <row r="2941" spans="1:14" x14ac:dyDescent="0.25">
      <c r="A2941">
        <v>25260</v>
      </c>
      <c r="B2941" t="s">
        <v>1364</v>
      </c>
      <c r="C2941" t="s">
        <v>721</v>
      </c>
      <c r="F2941" t="s">
        <v>8341</v>
      </c>
      <c r="G2941" t="s">
        <v>750</v>
      </c>
      <c r="H2941" t="str">
        <f>INDEX(referencias!$Q$1:$Q$34,MATCH('Registro de Frecuencias TV'!G2941,referencias!$R$1:$R$34,0),1)</f>
        <v>RCN TV S.A.</v>
      </c>
      <c r="J2941" t="s">
        <v>8338</v>
      </c>
      <c r="K2941">
        <v>4</v>
      </c>
      <c r="L2941" t="str">
        <f t="shared" si="96"/>
        <v>El RosalCundinamarcaRCN TV S.A.4</v>
      </c>
      <c r="M2941" t="str">
        <f t="shared" si="97"/>
        <v>El RosalCundinamarcaRCN TV S.A.</v>
      </c>
      <c r="N2941" t="s">
        <v>4475</v>
      </c>
    </row>
    <row r="2942" spans="1:14" x14ac:dyDescent="0.25">
      <c r="A2942">
        <v>25260</v>
      </c>
      <c r="B2942" t="s">
        <v>1364</v>
      </c>
      <c r="C2942" t="s">
        <v>721</v>
      </c>
      <c r="F2942" t="s">
        <v>8341</v>
      </c>
      <c r="G2942" t="s">
        <v>723</v>
      </c>
      <c r="H2942" t="str">
        <f>INDEX(referencias!$Q$1:$Q$34,MATCH('Registro de Frecuencias TV'!G2942,referencias!$R$1:$R$34,0),1)</f>
        <v>Caracol TV S.A.</v>
      </c>
      <c r="J2942" t="s">
        <v>8338</v>
      </c>
      <c r="K2942">
        <v>5</v>
      </c>
      <c r="L2942" t="str">
        <f t="shared" si="96"/>
        <v>El RosalCundinamarcaCaracol TV S.A.5</v>
      </c>
      <c r="M2942" t="str">
        <f t="shared" si="97"/>
        <v>El RosalCundinamarcaCaracol TV S.A.</v>
      </c>
      <c r="N2942" t="s">
        <v>4476</v>
      </c>
    </row>
    <row r="2943" spans="1:14" x14ac:dyDescent="0.25">
      <c r="A2943">
        <v>25269</v>
      </c>
      <c r="B2943" t="s">
        <v>1387</v>
      </c>
      <c r="C2943" t="s">
        <v>721</v>
      </c>
      <c r="E2943">
        <v>7</v>
      </c>
      <c r="F2943" t="s">
        <v>8337</v>
      </c>
      <c r="G2943" t="s">
        <v>420</v>
      </c>
      <c r="H2943" t="str">
        <f>INDEX(referencias!$Q$1:$Q$34,MATCH('Registro de Frecuencias TV'!G2943,referencias!$R$1:$R$34,0),1)</f>
        <v>Canal Uno</v>
      </c>
      <c r="I2943" t="s">
        <v>313</v>
      </c>
      <c r="J2943" t="s">
        <v>8338</v>
      </c>
      <c r="K2943">
        <v>7</v>
      </c>
      <c r="L2943" t="str">
        <f t="shared" si="96"/>
        <v>FacatativáCundinamarcaCanal Uno7</v>
      </c>
      <c r="M2943" t="str">
        <f t="shared" si="97"/>
        <v>FacatativáCundinamarcaCanal Uno</v>
      </c>
      <c r="N2943" t="s">
        <v>4477</v>
      </c>
    </row>
    <row r="2944" spans="1:14" x14ac:dyDescent="0.25">
      <c r="A2944">
        <v>25269</v>
      </c>
      <c r="B2944" t="s">
        <v>1387</v>
      </c>
      <c r="C2944" t="s">
        <v>721</v>
      </c>
      <c r="E2944">
        <v>9</v>
      </c>
      <c r="F2944" t="s">
        <v>8337</v>
      </c>
      <c r="G2944" t="s">
        <v>703</v>
      </c>
      <c r="H2944" t="str">
        <f>INDEX(referencias!$Q$1:$Q$34,MATCH('Registro de Frecuencias TV'!G2944,referencias!$R$1:$R$34,0),1)</f>
        <v>C.Institucional</v>
      </c>
      <c r="I2944" t="s">
        <v>313</v>
      </c>
      <c r="J2944" t="s">
        <v>8338</v>
      </c>
      <c r="K2944">
        <v>9</v>
      </c>
      <c r="L2944" t="str">
        <f t="shared" si="96"/>
        <v>FacatativáCundinamarcaC.Institucional9</v>
      </c>
      <c r="M2944" t="str">
        <f t="shared" si="97"/>
        <v>FacatativáCundinamarcaC.Institucional</v>
      </c>
      <c r="N2944" t="s">
        <v>4478</v>
      </c>
    </row>
    <row r="2945" spans="1:14" x14ac:dyDescent="0.25">
      <c r="A2945">
        <v>25269</v>
      </c>
      <c r="B2945" t="s">
        <v>1387</v>
      </c>
      <c r="C2945" t="s">
        <v>721</v>
      </c>
      <c r="E2945">
        <v>11</v>
      </c>
      <c r="F2945" t="s">
        <v>8337</v>
      </c>
      <c r="G2945" t="s">
        <v>188</v>
      </c>
      <c r="H2945" t="str">
        <f>INDEX(referencias!$Q$1:$Q$34,MATCH('Registro de Frecuencias TV'!G2945,referencias!$R$1:$R$34,0),1)</f>
        <v>Señal Colombia</v>
      </c>
      <c r="I2945" t="s">
        <v>313</v>
      </c>
      <c r="J2945" t="s">
        <v>8338</v>
      </c>
      <c r="K2945">
        <v>11</v>
      </c>
      <c r="L2945" t="str">
        <f t="shared" si="96"/>
        <v>FacatativáCundinamarcaSeñal Colombia11</v>
      </c>
      <c r="M2945" t="str">
        <f t="shared" si="97"/>
        <v>FacatativáCundinamarcaSeñal Colombia</v>
      </c>
      <c r="N2945" t="s">
        <v>4479</v>
      </c>
    </row>
    <row r="2946" spans="1:14" x14ac:dyDescent="0.25">
      <c r="A2946">
        <v>25269</v>
      </c>
      <c r="B2946" t="s">
        <v>1387</v>
      </c>
      <c r="C2946" t="s">
        <v>721</v>
      </c>
      <c r="E2946">
        <v>13</v>
      </c>
      <c r="F2946" t="s">
        <v>8339</v>
      </c>
      <c r="G2946" t="s">
        <v>623</v>
      </c>
      <c r="H2946" t="str">
        <f>INDEX(referencias!$Q$1:$Q$34,MATCH('Registro de Frecuencias TV'!G2946,referencias!$R$1:$R$34,0),1)</f>
        <v>Teveandina</v>
      </c>
      <c r="I2946" t="s">
        <v>8444</v>
      </c>
      <c r="J2946" t="s">
        <v>8338</v>
      </c>
      <c r="K2946">
        <v>13</v>
      </c>
      <c r="L2946" t="str">
        <f t="shared" si="96"/>
        <v>FacatativáCundinamarcaTeveandina13</v>
      </c>
      <c r="M2946" t="str">
        <f t="shared" si="97"/>
        <v>FacatativáCundinamarcaTeveandina</v>
      </c>
      <c r="N2946" t="s">
        <v>4480</v>
      </c>
    </row>
    <row r="2947" spans="1:14" x14ac:dyDescent="0.25">
      <c r="A2947">
        <v>25269</v>
      </c>
      <c r="B2947" t="s">
        <v>1387</v>
      </c>
      <c r="C2947" t="s">
        <v>721</v>
      </c>
      <c r="E2947">
        <v>4</v>
      </c>
      <c r="F2947" t="s">
        <v>8341</v>
      </c>
      <c r="G2947" t="s">
        <v>750</v>
      </c>
      <c r="H2947" t="str">
        <f>INDEX(referencias!$Q$1:$Q$34,MATCH('Registro de Frecuencias TV'!G2947,referencias!$R$1:$R$34,0),1)</f>
        <v>RCN TV S.A.</v>
      </c>
      <c r="I2947" t="s">
        <v>313</v>
      </c>
      <c r="J2947" t="s">
        <v>8338</v>
      </c>
      <c r="K2947">
        <v>4</v>
      </c>
      <c r="L2947" t="str">
        <f t="shared" ref="L2947:L3010" si="98">_xlfn.CONCAT(TRIM(B2947),TRIM(C2947),TRIM(H2947),TRIM(K2947))</f>
        <v>FacatativáCundinamarcaRCN TV S.A.4</v>
      </c>
      <c r="M2947" t="str">
        <f t="shared" ref="M2947:M3010" si="99">_xlfn.CONCAT(TRIM(B2947),TRIM(C2947),TRIM(H2947))</f>
        <v>FacatativáCundinamarcaRCN TV S.A.</v>
      </c>
      <c r="N2947" t="s">
        <v>4481</v>
      </c>
    </row>
    <row r="2948" spans="1:14" x14ac:dyDescent="0.25">
      <c r="A2948">
        <v>25269</v>
      </c>
      <c r="B2948" t="s">
        <v>1387</v>
      </c>
      <c r="C2948" t="s">
        <v>721</v>
      </c>
      <c r="E2948">
        <v>5</v>
      </c>
      <c r="F2948" t="s">
        <v>8341</v>
      </c>
      <c r="G2948" t="s">
        <v>723</v>
      </c>
      <c r="H2948" t="str">
        <f>INDEX(referencias!$Q$1:$Q$34,MATCH('Registro de Frecuencias TV'!G2948,referencias!$R$1:$R$34,0),1)</f>
        <v>Caracol TV S.A.</v>
      </c>
      <c r="I2948" t="s">
        <v>313</v>
      </c>
      <c r="J2948" t="s">
        <v>8338</v>
      </c>
      <c r="K2948">
        <v>5</v>
      </c>
      <c r="L2948" t="str">
        <f t="shared" si="98"/>
        <v>FacatativáCundinamarcaCaracol TV S.A.5</v>
      </c>
      <c r="M2948" t="str">
        <f t="shared" si="99"/>
        <v>FacatativáCundinamarcaCaracol TV S.A.</v>
      </c>
      <c r="N2948" t="s">
        <v>4482</v>
      </c>
    </row>
    <row r="2949" spans="1:14" x14ac:dyDescent="0.25">
      <c r="A2949">
        <v>25279</v>
      </c>
      <c r="B2949" t="s">
        <v>1410</v>
      </c>
      <c r="C2949" t="s">
        <v>721</v>
      </c>
      <c r="E2949">
        <v>3</v>
      </c>
      <c r="F2949" t="s">
        <v>8337</v>
      </c>
      <c r="G2949" t="s">
        <v>420</v>
      </c>
      <c r="H2949" t="str">
        <f>INDEX(referencias!$Q$1:$Q$34,MATCH('Registro de Frecuencias TV'!G2949,referencias!$R$1:$R$34,0),1)</f>
        <v>Canal Uno</v>
      </c>
      <c r="I2949" t="s">
        <v>213</v>
      </c>
      <c r="J2949" t="s">
        <v>8338</v>
      </c>
      <c r="K2949">
        <v>3</v>
      </c>
      <c r="L2949" t="str">
        <f t="shared" si="98"/>
        <v>FomequeCundinamarcaCanal Uno3</v>
      </c>
      <c r="M2949" t="str">
        <f t="shared" si="99"/>
        <v>FomequeCundinamarcaCanal Uno</v>
      </c>
      <c r="N2949" t="s">
        <v>4483</v>
      </c>
    </row>
    <row r="2950" spans="1:14" x14ac:dyDescent="0.25">
      <c r="A2950">
        <v>25279</v>
      </c>
      <c r="B2950" t="s">
        <v>1410</v>
      </c>
      <c r="C2950" t="s">
        <v>721</v>
      </c>
      <c r="E2950">
        <v>6</v>
      </c>
      <c r="F2950" t="s">
        <v>8337</v>
      </c>
      <c r="G2950" t="s">
        <v>703</v>
      </c>
      <c r="H2950" t="str">
        <f>INDEX(referencias!$Q$1:$Q$34,MATCH('Registro de Frecuencias TV'!G2950,referencias!$R$1:$R$34,0),1)</f>
        <v>C.Institucional</v>
      </c>
      <c r="I2950" t="s">
        <v>213</v>
      </c>
      <c r="J2950" t="s">
        <v>8338</v>
      </c>
      <c r="K2950">
        <v>6</v>
      </c>
      <c r="L2950" t="str">
        <f t="shared" si="98"/>
        <v>FomequeCundinamarcaC.Institucional6</v>
      </c>
      <c r="M2950" t="str">
        <f t="shared" si="99"/>
        <v>FomequeCundinamarcaC.Institucional</v>
      </c>
      <c r="N2950" t="s">
        <v>4484</v>
      </c>
    </row>
    <row r="2951" spans="1:14" x14ac:dyDescent="0.25">
      <c r="A2951">
        <v>25279</v>
      </c>
      <c r="B2951" t="s">
        <v>1410</v>
      </c>
      <c r="C2951" t="s">
        <v>721</v>
      </c>
      <c r="E2951">
        <v>12</v>
      </c>
      <c r="F2951" t="s">
        <v>8337</v>
      </c>
      <c r="G2951" t="s">
        <v>188</v>
      </c>
      <c r="H2951" t="str">
        <f>INDEX(referencias!$Q$1:$Q$34,MATCH('Registro de Frecuencias TV'!G2951,referencias!$R$1:$R$34,0),1)</f>
        <v>Señal Colombia</v>
      </c>
      <c r="I2951" t="s">
        <v>213</v>
      </c>
      <c r="J2951" t="s">
        <v>8338</v>
      </c>
      <c r="K2951">
        <v>12</v>
      </c>
      <c r="L2951" t="str">
        <f t="shared" si="98"/>
        <v>FomequeCundinamarcaSeñal Colombia12</v>
      </c>
      <c r="M2951" t="str">
        <f t="shared" si="99"/>
        <v>FomequeCundinamarcaSeñal Colombia</v>
      </c>
      <c r="N2951" t="s">
        <v>4485</v>
      </c>
    </row>
    <row r="2952" spans="1:14" x14ac:dyDescent="0.25">
      <c r="A2952">
        <v>25279</v>
      </c>
      <c r="B2952" t="s">
        <v>1410</v>
      </c>
      <c r="C2952" t="s">
        <v>721</v>
      </c>
      <c r="F2952" t="s">
        <v>8339</v>
      </c>
      <c r="G2952" t="s">
        <v>623</v>
      </c>
      <c r="H2952" t="str">
        <f>INDEX(referencias!$Q$1:$Q$34,MATCH('Registro de Frecuencias TV'!G2952,referencias!$R$1:$R$34,0),1)</f>
        <v>Teveandina</v>
      </c>
      <c r="J2952" t="s">
        <v>8338</v>
      </c>
      <c r="K2952">
        <v>23</v>
      </c>
      <c r="L2952" t="str">
        <f t="shared" si="98"/>
        <v>FomequeCundinamarcaTeveandina23</v>
      </c>
      <c r="M2952" t="str">
        <f t="shared" si="99"/>
        <v>FomequeCundinamarcaTeveandina</v>
      </c>
      <c r="N2952" t="s">
        <v>4486</v>
      </c>
    </row>
    <row r="2953" spans="1:14" x14ac:dyDescent="0.25">
      <c r="A2953">
        <v>25279</v>
      </c>
      <c r="B2953" t="s">
        <v>1410</v>
      </c>
      <c r="C2953" t="s">
        <v>721</v>
      </c>
      <c r="F2953" t="s">
        <v>8341</v>
      </c>
      <c r="G2953" t="s">
        <v>750</v>
      </c>
      <c r="H2953" t="str">
        <f>INDEX(referencias!$Q$1:$Q$34,MATCH('Registro de Frecuencias TV'!G2953,referencias!$R$1:$R$34,0),1)</f>
        <v>RCN TV S.A.</v>
      </c>
      <c r="J2953" t="s">
        <v>8338</v>
      </c>
      <c r="K2953">
        <v>8</v>
      </c>
      <c r="L2953" t="str">
        <f t="shared" si="98"/>
        <v>FomequeCundinamarcaRCN TV S.A.8</v>
      </c>
      <c r="M2953" t="str">
        <f t="shared" si="99"/>
        <v>FomequeCundinamarcaRCN TV S.A.</v>
      </c>
      <c r="N2953" t="s">
        <v>4487</v>
      </c>
    </row>
    <row r="2954" spans="1:14" x14ac:dyDescent="0.25">
      <c r="A2954">
        <v>25279</v>
      </c>
      <c r="B2954" t="s">
        <v>1410</v>
      </c>
      <c r="C2954" t="s">
        <v>721</v>
      </c>
      <c r="F2954" t="s">
        <v>8341</v>
      </c>
      <c r="G2954" t="s">
        <v>723</v>
      </c>
      <c r="H2954" t="str">
        <f>INDEX(referencias!$Q$1:$Q$34,MATCH('Registro de Frecuencias TV'!G2954,referencias!$R$1:$R$34,0),1)</f>
        <v>Caracol TV S.A.</v>
      </c>
      <c r="J2954" t="s">
        <v>8338</v>
      </c>
      <c r="K2954">
        <v>10</v>
      </c>
      <c r="L2954" t="str">
        <f t="shared" si="98"/>
        <v>FomequeCundinamarcaCaracol TV S.A.10</v>
      </c>
      <c r="M2954" t="str">
        <f t="shared" si="99"/>
        <v>FomequeCundinamarcaCaracol TV S.A.</v>
      </c>
      <c r="N2954" t="s">
        <v>4488</v>
      </c>
    </row>
    <row r="2955" spans="1:14" x14ac:dyDescent="0.25">
      <c r="A2955">
        <v>25281</v>
      </c>
      <c r="B2955" t="s">
        <v>1415</v>
      </c>
      <c r="C2955" t="s">
        <v>721</v>
      </c>
      <c r="E2955">
        <v>3</v>
      </c>
      <c r="F2955" t="s">
        <v>8337</v>
      </c>
      <c r="G2955" t="s">
        <v>420</v>
      </c>
      <c r="H2955" t="str">
        <f>INDEX(referencias!$Q$1:$Q$34,MATCH('Registro de Frecuencias TV'!G2955,referencias!$R$1:$R$34,0),1)</f>
        <v>Canal Uno</v>
      </c>
      <c r="I2955" t="s">
        <v>213</v>
      </c>
      <c r="J2955" t="s">
        <v>8338</v>
      </c>
      <c r="K2955">
        <v>3</v>
      </c>
      <c r="L2955" t="str">
        <f t="shared" si="98"/>
        <v>FoscaCundinamarcaCanal Uno3</v>
      </c>
      <c r="M2955" t="str">
        <f t="shared" si="99"/>
        <v>FoscaCundinamarcaCanal Uno</v>
      </c>
      <c r="N2955" t="s">
        <v>4489</v>
      </c>
    </row>
    <row r="2956" spans="1:14" x14ac:dyDescent="0.25">
      <c r="A2956">
        <v>25281</v>
      </c>
      <c r="B2956" t="s">
        <v>1415</v>
      </c>
      <c r="C2956" t="s">
        <v>721</v>
      </c>
      <c r="E2956">
        <v>6</v>
      </c>
      <c r="F2956" t="s">
        <v>8337</v>
      </c>
      <c r="G2956" t="s">
        <v>703</v>
      </c>
      <c r="H2956" t="str">
        <f>INDEX(referencias!$Q$1:$Q$34,MATCH('Registro de Frecuencias TV'!G2956,referencias!$R$1:$R$34,0),1)</f>
        <v>C.Institucional</v>
      </c>
      <c r="I2956" t="s">
        <v>213</v>
      </c>
      <c r="J2956" t="s">
        <v>8338</v>
      </c>
      <c r="K2956">
        <v>6</v>
      </c>
      <c r="L2956" t="str">
        <f t="shared" si="98"/>
        <v>FoscaCundinamarcaC.Institucional6</v>
      </c>
      <c r="M2956" t="str">
        <f t="shared" si="99"/>
        <v>FoscaCundinamarcaC.Institucional</v>
      </c>
      <c r="N2956" t="s">
        <v>4490</v>
      </c>
    </row>
    <row r="2957" spans="1:14" x14ac:dyDescent="0.25">
      <c r="A2957">
        <v>25281</v>
      </c>
      <c r="B2957" t="s">
        <v>1415</v>
      </c>
      <c r="C2957" t="s">
        <v>721</v>
      </c>
      <c r="E2957">
        <v>12</v>
      </c>
      <c r="F2957" t="s">
        <v>8337</v>
      </c>
      <c r="G2957" t="s">
        <v>188</v>
      </c>
      <c r="H2957" t="str">
        <f>INDEX(referencias!$Q$1:$Q$34,MATCH('Registro de Frecuencias TV'!G2957,referencias!$R$1:$R$34,0),1)</f>
        <v>Señal Colombia</v>
      </c>
      <c r="I2957" t="s">
        <v>213</v>
      </c>
      <c r="J2957" t="s">
        <v>8338</v>
      </c>
      <c r="K2957">
        <v>12</v>
      </c>
      <c r="L2957" t="str">
        <f t="shared" si="98"/>
        <v>FoscaCundinamarcaSeñal Colombia12</v>
      </c>
      <c r="M2957" t="str">
        <f t="shared" si="99"/>
        <v>FoscaCundinamarcaSeñal Colombia</v>
      </c>
      <c r="N2957" t="s">
        <v>4491</v>
      </c>
    </row>
    <row r="2958" spans="1:14" x14ac:dyDescent="0.25">
      <c r="A2958">
        <v>25281</v>
      </c>
      <c r="B2958" t="s">
        <v>1415</v>
      </c>
      <c r="C2958" t="s">
        <v>721</v>
      </c>
      <c r="F2958" t="s">
        <v>8339</v>
      </c>
      <c r="G2958" t="s">
        <v>623</v>
      </c>
      <c r="H2958" t="str">
        <f>INDEX(referencias!$Q$1:$Q$34,MATCH('Registro de Frecuencias TV'!G2958,referencias!$R$1:$R$34,0),1)</f>
        <v>Teveandina</v>
      </c>
      <c r="J2958" t="s">
        <v>8338</v>
      </c>
      <c r="K2958">
        <v>23</v>
      </c>
      <c r="L2958" t="str">
        <f t="shared" si="98"/>
        <v>FoscaCundinamarcaTeveandina23</v>
      </c>
      <c r="M2958" t="str">
        <f t="shared" si="99"/>
        <v>FoscaCundinamarcaTeveandina</v>
      </c>
      <c r="N2958" t="s">
        <v>4492</v>
      </c>
    </row>
    <row r="2959" spans="1:14" x14ac:dyDescent="0.25">
      <c r="A2959">
        <v>25281</v>
      </c>
      <c r="B2959" t="s">
        <v>1415</v>
      </c>
      <c r="C2959" t="s">
        <v>721</v>
      </c>
      <c r="F2959" t="s">
        <v>8341</v>
      </c>
      <c r="G2959" t="s">
        <v>750</v>
      </c>
      <c r="H2959" t="str">
        <f>INDEX(referencias!$Q$1:$Q$34,MATCH('Registro de Frecuencias TV'!G2959,referencias!$R$1:$R$34,0),1)</f>
        <v>RCN TV S.A.</v>
      </c>
      <c r="J2959" t="s">
        <v>8338</v>
      </c>
      <c r="K2959">
        <v>8</v>
      </c>
      <c r="L2959" t="str">
        <f t="shared" si="98"/>
        <v>FoscaCundinamarcaRCN TV S.A.8</v>
      </c>
      <c r="M2959" t="str">
        <f t="shared" si="99"/>
        <v>FoscaCundinamarcaRCN TV S.A.</v>
      </c>
      <c r="N2959" t="s">
        <v>4493</v>
      </c>
    </row>
    <row r="2960" spans="1:14" x14ac:dyDescent="0.25">
      <c r="A2960">
        <v>25281</v>
      </c>
      <c r="B2960" t="s">
        <v>1415</v>
      </c>
      <c r="C2960" t="s">
        <v>721</v>
      </c>
      <c r="F2960" t="s">
        <v>8341</v>
      </c>
      <c r="G2960" t="s">
        <v>723</v>
      </c>
      <c r="H2960" t="str">
        <f>INDEX(referencias!$Q$1:$Q$34,MATCH('Registro de Frecuencias TV'!G2960,referencias!$R$1:$R$34,0),1)</f>
        <v>Caracol TV S.A.</v>
      </c>
      <c r="J2960" t="s">
        <v>8338</v>
      </c>
      <c r="K2960">
        <v>10</v>
      </c>
      <c r="L2960" t="str">
        <f t="shared" si="98"/>
        <v>FoscaCundinamarcaCaracol TV S.A.10</v>
      </c>
      <c r="M2960" t="str">
        <f t="shared" si="99"/>
        <v>FoscaCundinamarcaCaracol TV S.A.</v>
      </c>
      <c r="N2960" t="s">
        <v>4494</v>
      </c>
    </row>
    <row r="2961" spans="1:14" x14ac:dyDescent="0.25">
      <c r="A2961">
        <v>25286</v>
      </c>
      <c r="B2961" t="s">
        <v>1429</v>
      </c>
      <c r="C2961" t="s">
        <v>721</v>
      </c>
      <c r="E2961">
        <v>7</v>
      </c>
      <c r="F2961" t="s">
        <v>8337</v>
      </c>
      <c r="G2961" t="s">
        <v>420</v>
      </c>
      <c r="H2961" t="str">
        <f>INDEX(referencias!$Q$1:$Q$34,MATCH('Registro de Frecuencias TV'!G2961,referencias!$R$1:$R$34,0),1)</f>
        <v>Canal Uno</v>
      </c>
      <c r="I2961" t="s">
        <v>313</v>
      </c>
      <c r="J2961" t="s">
        <v>8338</v>
      </c>
      <c r="K2961">
        <v>7</v>
      </c>
      <c r="L2961" t="str">
        <f t="shared" si="98"/>
        <v>FunzaCundinamarcaCanal Uno7</v>
      </c>
      <c r="M2961" t="str">
        <f t="shared" si="99"/>
        <v>FunzaCundinamarcaCanal Uno</v>
      </c>
      <c r="N2961" t="s">
        <v>4495</v>
      </c>
    </row>
    <row r="2962" spans="1:14" x14ac:dyDescent="0.25">
      <c r="A2962">
        <v>25286</v>
      </c>
      <c r="B2962" t="s">
        <v>1429</v>
      </c>
      <c r="C2962" t="s">
        <v>721</v>
      </c>
      <c r="E2962">
        <v>9</v>
      </c>
      <c r="F2962" t="s">
        <v>8337</v>
      </c>
      <c r="G2962" t="s">
        <v>703</v>
      </c>
      <c r="H2962" t="str">
        <f>INDEX(referencias!$Q$1:$Q$34,MATCH('Registro de Frecuencias TV'!G2962,referencias!$R$1:$R$34,0),1)</f>
        <v>C.Institucional</v>
      </c>
      <c r="I2962" t="s">
        <v>313</v>
      </c>
      <c r="J2962" t="s">
        <v>8338</v>
      </c>
      <c r="K2962">
        <v>9</v>
      </c>
      <c r="L2962" t="str">
        <f t="shared" si="98"/>
        <v>FunzaCundinamarcaC.Institucional9</v>
      </c>
      <c r="M2962" t="str">
        <f t="shared" si="99"/>
        <v>FunzaCundinamarcaC.Institucional</v>
      </c>
      <c r="N2962" t="s">
        <v>4496</v>
      </c>
    </row>
    <row r="2963" spans="1:14" x14ac:dyDescent="0.25">
      <c r="A2963">
        <v>25286</v>
      </c>
      <c r="B2963" t="s">
        <v>1429</v>
      </c>
      <c r="C2963" t="s">
        <v>721</v>
      </c>
      <c r="E2963">
        <v>11</v>
      </c>
      <c r="F2963" t="s">
        <v>8337</v>
      </c>
      <c r="G2963" t="s">
        <v>188</v>
      </c>
      <c r="H2963" t="str">
        <f>INDEX(referencias!$Q$1:$Q$34,MATCH('Registro de Frecuencias TV'!G2963,referencias!$R$1:$R$34,0),1)</f>
        <v>Señal Colombia</v>
      </c>
      <c r="I2963" t="s">
        <v>313</v>
      </c>
      <c r="J2963" t="s">
        <v>8338</v>
      </c>
      <c r="K2963">
        <v>11</v>
      </c>
      <c r="L2963" t="str">
        <f t="shared" si="98"/>
        <v>FunzaCundinamarcaSeñal Colombia11</v>
      </c>
      <c r="M2963" t="str">
        <f t="shared" si="99"/>
        <v>FunzaCundinamarcaSeñal Colombia</v>
      </c>
      <c r="N2963" t="s">
        <v>4497</v>
      </c>
    </row>
    <row r="2964" spans="1:14" x14ac:dyDescent="0.25">
      <c r="A2964">
        <v>25286</v>
      </c>
      <c r="B2964" t="s">
        <v>1429</v>
      </c>
      <c r="C2964" t="s">
        <v>721</v>
      </c>
      <c r="E2964">
        <v>13</v>
      </c>
      <c r="F2964" t="s">
        <v>8339</v>
      </c>
      <c r="G2964" t="s">
        <v>623</v>
      </c>
      <c r="H2964" t="str">
        <f>INDEX(referencias!$Q$1:$Q$34,MATCH('Registro de Frecuencias TV'!G2964,referencias!$R$1:$R$34,0),1)</f>
        <v>Teveandina</v>
      </c>
      <c r="I2964" t="s">
        <v>8444</v>
      </c>
      <c r="J2964" t="s">
        <v>8338</v>
      </c>
      <c r="K2964">
        <v>13</v>
      </c>
      <c r="L2964" t="str">
        <f t="shared" si="98"/>
        <v>FunzaCundinamarcaTeveandina13</v>
      </c>
      <c r="M2964" t="str">
        <f t="shared" si="99"/>
        <v>FunzaCundinamarcaTeveandina</v>
      </c>
      <c r="N2964" t="s">
        <v>4498</v>
      </c>
    </row>
    <row r="2965" spans="1:14" x14ac:dyDescent="0.25">
      <c r="A2965">
        <v>25286</v>
      </c>
      <c r="B2965" t="s">
        <v>1429</v>
      </c>
      <c r="C2965" t="s">
        <v>721</v>
      </c>
      <c r="E2965">
        <v>4</v>
      </c>
      <c r="F2965" t="s">
        <v>8341</v>
      </c>
      <c r="G2965" t="s">
        <v>750</v>
      </c>
      <c r="H2965" t="str">
        <f>INDEX(referencias!$Q$1:$Q$34,MATCH('Registro de Frecuencias TV'!G2965,referencias!$R$1:$R$34,0),1)</f>
        <v>RCN TV S.A.</v>
      </c>
      <c r="I2965" t="s">
        <v>313</v>
      </c>
      <c r="J2965" t="s">
        <v>8338</v>
      </c>
      <c r="K2965">
        <v>4</v>
      </c>
      <c r="L2965" t="str">
        <f t="shared" si="98"/>
        <v>FunzaCundinamarcaRCN TV S.A.4</v>
      </c>
      <c r="M2965" t="str">
        <f t="shared" si="99"/>
        <v>FunzaCundinamarcaRCN TV S.A.</v>
      </c>
      <c r="N2965" t="s">
        <v>4499</v>
      </c>
    </row>
    <row r="2966" spans="1:14" x14ac:dyDescent="0.25">
      <c r="A2966">
        <v>25286</v>
      </c>
      <c r="B2966" t="s">
        <v>1429</v>
      </c>
      <c r="C2966" t="s">
        <v>721</v>
      </c>
      <c r="E2966">
        <v>5</v>
      </c>
      <c r="F2966" t="s">
        <v>8341</v>
      </c>
      <c r="G2966" t="s">
        <v>723</v>
      </c>
      <c r="H2966" t="str">
        <f>INDEX(referencias!$Q$1:$Q$34,MATCH('Registro de Frecuencias TV'!G2966,referencias!$R$1:$R$34,0),1)</f>
        <v>Caracol TV S.A.</v>
      </c>
      <c r="I2966" t="s">
        <v>313</v>
      </c>
      <c r="J2966" t="s">
        <v>8338</v>
      </c>
      <c r="K2966">
        <v>5</v>
      </c>
      <c r="L2966" t="str">
        <f t="shared" si="98"/>
        <v>FunzaCundinamarcaCaracol TV S.A.5</v>
      </c>
      <c r="M2966" t="str">
        <f t="shared" si="99"/>
        <v>FunzaCundinamarcaCaracol TV S.A.</v>
      </c>
      <c r="N2966" t="s">
        <v>4500</v>
      </c>
    </row>
    <row r="2967" spans="1:14" x14ac:dyDescent="0.25">
      <c r="A2967">
        <v>25288</v>
      </c>
      <c r="B2967" t="s">
        <v>1431</v>
      </c>
      <c r="C2967" t="s">
        <v>721</v>
      </c>
      <c r="F2967" t="s">
        <v>8337</v>
      </c>
      <c r="G2967" t="s">
        <v>420</v>
      </c>
      <c r="H2967" t="str">
        <f>INDEX(referencias!$Q$1:$Q$34,MATCH('Registro de Frecuencias TV'!G2967,referencias!$R$1:$R$34,0),1)</f>
        <v>Canal Uno</v>
      </c>
      <c r="J2967" t="s">
        <v>8338</v>
      </c>
      <c r="K2967">
        <v>12</v>
      </c>
      <c r="L2967" t="str">
        <f t="shared" si="98"/>
        <v>FúqueneCundinamarcaCanal Uno12</v>
      </c>
      <c r="M2967" t="str">
        <f t="shared" si="99"/>
        <v>FúqueneCundinamarcaCanal Uno</v>
      </c>
      <c r="N2967" t="s">
        <v>4501</v>
      </c>
    </row>
    <row r="2968" spans="1:14" x14ac:dyDescent="0.25">
      <c r="A2968">
        <v>25288</v>
      </c>
      <c r="B2968" t="s">
        <v>1431</v>
      </c>
      <c r="C2968" t="s">
        <v>721</v>
      </c>
      <c r="F2968" t="s">
        <v>8337</v>
      </c>
      <c r="G2968" t="s">
        <v>703</v>
      </c>
      <c r="H2968" t="str">
        <f>INDEX(referencias!$Q$1:$Q$34,MATCH('Registro de Frecuencias TV'!G2968,referencias!$R$1:$R$34,0),1)</f>
        <v>C.Institucional</v>
      </c>
      <c r="J2968" t="s">
        <v>8338</v>
      </c>
      <c r="K2968">
        <v>10</v>
      </c>
      <c r="L2968" t="str">
        <f t="shared" si="98"/>
        <v>FúqueneCundinamarcaC.Institucional10</v>
      </c>
      <c r="M2968" t="str">
        <f t="shared" si="99"/>
        <v>FúqueneCundinamarcaC.Institucional</v>
      </c>
      <c r="N2968" t="s">
        <v>4502</v>
      </c>
    </row>
    <row r="2969" spans="1:14" x14ac:dyDescent="0.25">
      <c r="A2969">
        <v>25288</v>
      </c>
      <c r="B2969" t="s">
        <v>1431</v>
      </c>
      <c r="C2969" t="s">
        <v>721</v>
      </c>
      <c r="F2969" t="s">
        <v>8337</v>
      </c>
      <c r="G2969" t="s">
        <v>188</v>
      </c>
      <c r="H2969" t="str">
        <f>INDEX(referencias!$Q$1:$Q$34,MATCH('Registro de Frecuencias TV'!G2969,referencias!$R$1:$R$34,0),1)</f>
        <v>Señal Colombia</v>
      </c>
      <c r="J2969" t="s">
        <v>8338</v>
      </c>
      <c r="K2969">
        <v>26</v>
      </c>
      <c r="L2969" t="str">
        <f t="shared" si="98"/>
        <v>FúqueneCundinamarcaSeñal Colombia26</v>
      </c>
      <c r="M2969" t="str">
        <f t="shared" si="99"/>
        <v>FúqueneCundinamarcaSeñal Colombia</v>
      </c>
      <c r="N2969" t="s">
        <v>4503</v>
      </c>
    </row>
    <row r="2970" spans="1:14" x14ac:dyDescent="0.25">
      <c r="A2970">
        <v>25288</v>
      </c>
      <c r="B2970" t="s">
        <v>1431</v>
      </c>
      <c r="C2970" t="s">
        <v>721</v>
      </c>
      <c r="F2970" t="s">
        <v>8339</v>
      </c>
      <c r="G2970" t="s">
        <v>623</v>
      </c>
      <c r="H2970" t="str">
        <f>INDEX(referencias!$Q$1:$Q$34,MATCH('Registro de Frecuencias TV'!G2970,referencias!$R$1:$R$34,0),1)</f>
        <v>Teveandina</v>
      </c>
      <c r="J2970" t="s">
        <v>8338</v>
      </c>
      <c r="K2970">
        <v>6</v>
      </c>
      <c r="L2970" t="str">
        <f t="shared" si="98"/>
        <v>FúqueneCundinamarcaTeveandina6</v>
      </c>
      <c r="M2970" t="str">
        <f t="shared" si="99"/>
        <v>FúqueneCundinamarcaTeveandina</v>
      </c>
      <c r="N2970" t="s">
        <v>4504</v>
      </c>
    </row>
    <row r="2971" spans="1:14" x14ac:dyDescent="0.25">
      <c r="A2971">
        <v>25288</v>
      </c>
      <c r="B2971" t="s">
        <v>1431</v>
      </c>
      <c r="C2971" t="s">
        <v>721</v>
      </c>
      <c r="E2971">
        <v>4</v>
      </c>
      <c r="F2971" t="s">
        <v>8341</v>
      </c>
      <c r="G2971" t="s">
        <v>750</v>
      </c>
      <c r="H2971" t="str">
        <f>INDEX(referencias!$Q$1:$Q$34,MATCH('Registro de Frecuencias TV'!G2971,referencias!$R$1:$R$34,0),1)</f>
        <v>RCN TV S.A.</v>
      </c>
      <c r="I2971" t="s">
        <v>352</v>
      </c>
      <c r="J2971" t="s">
        <v>8338</v>
      </c>
      <c r="K2971">
        <v>4</v>
      </c>
      <c r="L2971" t="str">
        <f t="shared" si="98"/>
        <v>FúqueneCundinamarcaRCN TV S.A.4</v>
      </c>
      <c r="M2971" t="str">
        <f t="shared" si="99"/>
        <v>FúqueneCundinamarcaRCN TV S.A.</v>
      </c>
      <c r="N2971" t="s">
        <v>4505</v>
      </c>
    </row>
    <row r="2972" spans="1:14" x14ac:dyDescent="0.25">
      <c r="A2972">
        <v>25288</v>
      </c>
      <c r="B2972" t="s">
        <v>1431</v>
      </c>
      <c r="C2972" t="s">
        <v>721</v>
      </c>
      <c r="E2972">
        <v>8</v>
      </c>
      <c r="F2972" t="s">
        <v>8341</v>
      </c>
      <c r="G2972" t="s">
        <v>723</v>
      </c>
      <c r="H2972" t="str">
        <f>INDEX(referencias!$Q$1:$Q$34,MATCH('Registro de Frecuencias TV'!G2972,referencias!$R$1:$R$34,0),1)</f>
        <v>Caracol TV S.A.</v>
      </c>
      <c r="I2972" t="s">
        <v>352</v>
      </c>
      <c r="J2972" t="s">
        <v>8338</v>
      </c>
      <c r="K2972">
        <v>8</v>
      </c>
      <c r="L2972" t="str">
        <f t="shared" si="98"/>
        <v>FúqueneCundinamarcaCaracol TV S.A.8</v>
      </c>
      <c r="M2972" t="str">
        <f t="shared" si="99"/>
        <v>FúqueneCundinamarcaCaracol TV S.A.</v>
      </c>
      <c r="N2972" t="s">
        <v>4506</v>
      </c>
    </row>
    <row r="2973" spans="1:14" x14ac:dyDescent="0.25">
      <c r="A2973">
        <v>25290</v>
      </c>
      <c r="B2973" t="s">
        <v>1433</v>
      </c>
      <c r="C2973" t="s">
        <v>721</v>
      </c>
      <c r="E2973">
        <v>7</v>
      </c>
      <c r="F2973" t="s">
        <v>8337</v>
      </c>
      <c r="G2973" t="s">
        <v>420</v>
      </c>
      <c r="H2973" t="str">
        <f>INDEX(referencias!$Q$1:$Q$34,MATCH('Registro de Frecuencias TV'!G2973,referencias!$R$1:$R$34,0),1)</f>
        <v>Canal Uno</v>
      </c>
      <c r="I2973" t="s">
        <v>313</v>
      </c>
      <c r="J2973" t="s">
        <v>8338</v>
      </c>
      <c r="K2973">
        <v>7</v>
      </c>
      <c r="L2973" t="str">
        <f t="shared" si="98"/>
        <v>FusagasugáCundinamarcaCanal Uno7</v>
      </c>
      <c r="M2973" t="str">
        <f t="shared" si="99"/>
        <v>FusagasugáCundinamarcaCanal Uno</v>
      </c>
      <c r="N2973" t="s">
        <v>4507</v>
      </c>
    </row>
    <row r="2974" spans="1:14" x14ac:dyDescent="0.25">
      <c r="A2974">
        <v>25290</v>
      </c>
      <c r="B2974" t="s">
        <v>1433</v>
      </c>
      <c r="C2974" t="s">
        <v>721</v>
      </c>
      <c r="E2974">
        <v>9</v>
      </c>
      <c r="F2974" t="s">
        <v>8337</v>
      </c>
      <c r="G2974" t="s">
        <v>703</v>
      </c>
      <c r="H2974" t="str">
        <f>INDEX(referencias!$Q$1:$Q$34,MATCH('Registro de Frecuencias TV'!G2974,referencias!$R$1:$R$34,0),1)</f>
        <v>C.Institucional</v>
      </c>
      <c r="I2974" t="s">
        <v>313</v>
      </c>
      <c r="J2974" t="s">
        <v>8338</v>
      </c>
      <c r="K2974">
        <v>9</v>
      </c>
      <c r="L2974" t="str">
        <f t="shared" si="98"/>
        <v>FusagasugáCundinamarcaC.Institucional9</v>
      </c>
      <c r="M2974" t="str">
        <f t="shared" si="99"/>
        <v>FusagasugáCundinamarcaC.Institucional</v>
      </c>
      <c r="N2974" t="s">
        <v>4508</v>
      </c>
    </row>
    <row r="2975" spans="1:14" x14ac:dyDescent="0.25">
      <c r="A2975">
        <v>25290</v>
      </c>
      <c r="B2975" t="s">
        <v>1433</v>
      </c>
      <c r="C2975" t="s">
        <v>721</v>
      </c>
      <c r="E2975">
        <v>11</v>
      </c>
      <c r="F2975" t="s">
        <v>8337</v>
      </c>
      <c r="G2975" t="s">
        <v>188</v>
      </c>
      <c r="H2975" t="str">
        <f>INDEX(referencias!$Q$1:$Q$34,MATCH('Registro de Frecuencias TV'!G2975,referencias!$R$1:$R$34,0),1)</f>
        <v>Señal Colombia</v>
      </c>
      <c r="I2975" t="s">
        <v>313</v>
      </c>
      <c r="J2975" t="s">
        <v>8338</v>
      </c>
      <c r="K2975">
        <v>11</v>
      </c>
      <c r="L2975" t="str">
        <f t="shared" si="98"/>
        <v>FusagasugáCundinamarcaSeñal Colombia11</v>
      </c>
      <c r="M2975" t="str">
        <f t="shared" si="99"/>
        <v>FusagasugáCundinamarcaSeñal Colombia</v>
      </c>
      <c r="N2975" t="s">
        <v>4509</v>
      </c>
    </row>
    <row r="2976" spans="1:14" x14ac:dyDescent="0.25">
      <c r="A2976">
        <v>25290</v>
      </c>
      <c r="B2976" t="s">
        <v>1433</v>
      </c>
      <c r="C2976" t="s">
        <v>721</v>
      </c>
      <c r="E2976">
        <v>13</v>
      </c>
      <c r="F2976" t="s">
        <v>8339</v>
      </c>
      <c r="G2976" t="s">
        <v>623</v>
      </c>
      <c r="H2976" t="str">
        <f>INDEX(referencias!$Q$1:$Q$34,MATCH('Registro de Frecuencias TV'!G2976,referencias!$R$1:$R$34,0),1)</f>
        <v>Teveandina</v>
      </c>
      <c r="I2976" t="s">
        <v>8444</v>
      </c>
      <c r="J2976" t="s">
        <v>8338</v>
      </c>
      <c r="K2976">
        <v>13</v>
      </c>
      <c r="L2976" t="str">
        <f t="shared" si="98"/>
        <v>FusagasugáCundinamarcaTeveandina13</v>
      </c>
      <c r="M2976" t="str">
        <f t="shared" si="99"/>
        <v>FusagasugáCundinamarcaTeveandina</v>
      </c>
      <c r="N2976" t="s">
        <v>4510</v>
      </c>
    </row>
    <row r="2977" spans="1:14" x14ac:dyDescent="0.25">
      <c r="A2977">
        <v>25290</v>
      </c>
      <c r="B2977" t="s">
        <v>1433</v>
      </c>
      <c r="C2977" t="s">
        <v>721</v>
      </c>
      <c r="E2977">
        <v>4</v>
      </c>
      <c r="F2977" t="s">
        <v>8341</v>
      </c>
      <c r="G2977" t="s">
        <v>750</v>
      </c>
      <c r="H2977" t="str">
        <f>INDEX(referencias!$Q$1:$Q$34,MATCH('Registro de Frecuencias TV'!G2977,referencias!$R$1:$R$34,0),1)</f>
        <v>RCN TV S.A.</v>
      </c>
      <c r="I2977" t="s">
        <v>313</v>
      </c>
      <c r="J2977" t="s">
        <v>8338</v>
      </c>
      <c r="K2977">
        <v>4</v>
      </c>
      <c r="L2977" t="str">
        <f t="shared" si="98"/>
        <v>FusagasugáCundinamarcaRCN TV S.A.4</v>
      </c>
      <c r="M2977" t="str">
        <f t="shared" si="99"/>
        <v>FusagasugáCundinamarcaRCN TV S.A.</v>
      </c>
      <c r="N2977" t="s">
        <v>4511</v>
      </c>
    </row>
    <row r="2978" spans="1:14" x14ac:dyDescent="0.25">
      <c r="A2978">
        <v>25290</v>
      </c>
      <c r="B2978" t="s">
        <v>1433</v>
      </c>
      <c r="C2978" t="s">
        <v>721</v>
      </c>
      <c r="E2978">
        <v>5</v>
      </c>
      <c r="F2978" t="s">
        <v>8341</v>
      </c>
      <c r="G2978" t="s">
        <v>723</v>
      </c>
      <c r="H2978" t="str">
        <f>INDEX(referencias!$Q$1:$Q$34,MATCH('Registro de Frecuencias TV'!G2978,referencias!$R$1:$R$34,0),1)</f>
        <v>Caracol TV S.A.</v>
      </c>
      <c r="I2978" t="s">
        <v>313</v>
      </c>
      <c r="J2978" t="s">
        <v>8338</v>
      </c>
      <c r="K2978">
        <v>5</v>
      </c>
      <c r="L2978" t="str">
        <f t="shared" si="98"/>
        <v>FusagasugáCundinamarcaCaracol TV S.A.5</v>
      </c>
      <c r="M2978" t="str">
        <f t="shared" si="99"/>
        <v>FusagasugáCundinamarcaCaracol TV S.A.</v>
      </c>
      <c r="N2978" t="s">
        <v>4512</v>
      </c>
    </row>
    <row r="2979" spans="1:14" x14ac:dyDescent="0.25">
      <c r="A2979">
        <v>25293</v>
      </c>
      <c r="B2979" t="s">
        <v>1435</v>
      </c>
      <c r="C2979" t="s">
        <v>721</v>
      </c>
      <c r="E2979">
        <v>3</v>
      </c>
      <c r="F2979" t="s">
        <v>8337</v>
      </c>
      <c r="G2979" t="s">
        <v>420</v>
      </c>
      <c r="H2979" t="str">
        <f>INDEX(referencias!$Q$1:$Q$34,MATCH('Registro de Frecuencias TV'!G2979,referencias!$R$1:$R$34,0),1)</f>
        <v>Canal Uno</v>
      </c>
      <c r="I2979" t="s">
        <v>233</v>
      </c>
      <c r="J2979" t="s">
        <v>8338</v>
      </c>
      <c r="K2979">
        <v>3</v>
      </c>
      <c r="L2979" t="str">
        <f t="shared" si="98"/>
        <v>GachalaCundinamarcaCanal Uno3</v>
      </c>
      <c r="M2979" t="str">
        <f t="shared" si="99"/>
        <v>GachalaCundinamarcaCanal Uno</v>
      </c>
      <c r="N2979" t="s">
        <v>4513</v>
      </c>
    </row>
    <row r="2980" spans="1:14" x14ac:dyDescent="0.25">
      <c r="A2980">
        <v>25293</v>
      </c>
      <c r="B2980" t="s">
        <v>1435</v>
      </c>
      <c r="C2980" t="s">
        <v>721</v>
      </c>
      <c r="E2980">
        <v>6</v>
      </c>
      <c r="F2980" t="s">
        <v>8337</v>
      </c>
      <c r="G2980" t="s">
        <v>703</v>
      </c>
      <c r="H2980" t="str">
        <f>INDEX(referencias!$Q$1:$Q$34,MATCH('Registro de Frecuencias TV'!G2980,referencias!$R$1:$R$34,0),1)</f>
        <v>C.Institucional</v>
      </c>
      <c r="I2980" t="s">
        <v>233</v>
      </c>
      <c r="J2980" t="s">
        <v>8338</v>
      </c>
      <c r="K2980">
        <v>6</v>
      </c>
      <c r="L2980" t="str">
        <f t="shared" si="98"/>
        <v>GachalaCundinamarcaC.Institucional6</v>
      </c>
      <c r="M2980" t="str">
        <f t="shared" si="99"/>
        <v>GachalaCundinamarcaC.Institucional</v>
      </c>
      <c r="N2980" t="s">
        <v>4514</v>
      </c>
    </row>
    <row r="2981" spans="1:14" x14ac:dyDescent="0.25">
      <c r="A2981">
        <v>25293</v>
      </c>
      <c r="B2981" t="s">
        <v>1435</v>
      </c>
      <c r="C2981" t="s">
        <v>721</v>
      </c>
      <c r="E2981">
        <v>12</v>
      </c>
      <c r="F2981" t="s">
        <v>8337</v>
      </c>
      <c r="G2981" t="s">
        <v>188</v>
      </c>
      <c r="H2981" t="str">
        <f>INDEX(referencias!$Q$1:$Q$34,MATCH('Registro de Frecuencias TV'!G2981,referencias!$R$1:$R$34,0),1)</f>
        <v>Señal Colombia</v>
      </c>
      <c r="I2981" t="s">
        <v>233</v>
      </c>
      <c r="J2981" t="s">
        <v>8338</v>
      </c>
      <c r="K2981">
        <v>12</v>
      </c>
      <c r="L2981" t="str">
        <f t="shared" si="98"/>
        <v>GachalaCundinamarcaSeñal Colombia12</v>
      </c>
      <c r="M2981" t="str">
        <f t="shared" si="99"/>
        <v>GachalaCundinamarcaSeñal Colombia</v>
      </c>
      <c r="N2981" t="s">
        <v>4515</v>
      </c>
    </row>
    <row r="2982" spans="1:14" x14ac:dyDescent="0.25">
      <c r="A2982">
        <v>25293</v>
      </c>
      <c r="B2982" t="s">
        <v>1435</v>
      </c>
      <c r="C2982" t="s">
        <v>721</v>
      </c>
      <c r="F2982" t="s">
        <v>8339</v>
      </c>
      <c r="G2982" t="s">
        <v>623</v>
      </c>
      <c r="H2982" t="str">
        <f>INDEX(referencias!$Q$1:$Q$34,MATCH('Registro de Frecuencias TV'!G2982,referencias!$R$1:$R$34,0),1)</f>
        <v>Teveandina</v>
      </c>
      <c r="J2982" t="s">
        <v>8338</v>
      </c>
      <c r="K2982">
        <v>24</v>
      </c>
      <c r="L2982" t="str">
        <f t="shared" si="98"/>
        <v>GachalaCundinamarcaTeveandina24</v>
      </c>
      <c r="M2982" t="str">
        <f t="shared" si="99"/>
        <v>GachalaCundinamarcaTeveandina</v>
      </c>
      <c r="N2982" t="s">
        <v>4516</v>
      </c>
    </row>
    <row r="2983" spans="1:14" x14ac:dyDescent="0.25">
      <c r="A2983">
        <v>25293</v>
      </c>
      <c r="B2983" t="s">
        <v>1435</v>
      </c>
      <c r="C2983" t="s">
        <v>721</v>
      </c>
      <c r="F2983" t="s">
        <v>8341</v>
      </c>
      <c r="G2983" t="s">
        <v>750</v>
      </c>
      <c r="H2983" t="str">
        <f>INDEX(referencias!$Q$1:$Q$34,MATCH('Registro de Frecuencias TV'!G2983,referencias!$R$1:$R$34,0),1)</f>
        <v>RCN TV S.A.</v>
      </c>
      <c r="J2983" t="s">
        <v>8338</v>
      </c>
      <c r="K2983">
        <v>27</v>
      </c>
      <c r="L2983" t="str">
        <f t="shared" si="98"/>
        <v>GachalaCundinamarcaRCN TV S.A.27</v>
      </c>
      <c r="M2983" t="str">
        <f t="shared" si="99"/>
        <v>GachalaCundinamarcaRCN TV S.A.</v>
      </c>
      <c r="N2983" t="s">
        <v>4517</v>
      </c>
    </row>
    <row r="2984" spans="1:14" x14ac:dyDescent="0.25">
      <c r="A2984">
        <v>25293</v>
      </c>
      <c r="B2984" t="s">
        <v>1435</v>
      </c>
      <c r="C2984" t="s">
        <v>721</v>
      </c>
      <c r="F2984" t="s">
        <v>8341</v>
      </c>
      <c r="G2984" t="s">
        <v>723</v>
      </c>
      <c r="H2984" t="str">
        <f>INDEX(referencias!$Q$1:$Q$34,MATCH('Registro de Frecuencias TV'!G2984,referencias!$R$1:$R$34,0),1)</f>
        <v>Caracol TV S.A.</v>
      </c>
      <c r="J2984" t="s">
        <v>8338</v>
      </c>
      <c r="K2984">
        <v>31</v>
      </c>
      <c r="L2984" t="str">
        <f t="shared" si="98"/>
        <v>GachalaCundinamarcaCaracol TV S.A.31</v>
      </c>
      <c r="M2984" t="str">
        <f t="shared" si="99"/>
        <v>GachalaCundinamarcaCaracol TV S.A.</v>
      </c>
      <c r="N2984" t="s">
        <v>4518</v>
      </c>
    </row>
    <row r="2985" spans="1:14" x14ac:dyDescent="0.25">
      <c r="A2985">
        <v>25295</v>
      </c>
      <c r="B2985" t="s">
        <v>1437</v>
      </c>
      <c r="C2985" t="s">
        <v>721</v>
      </c>
      <c r="F2985" t="s">
        <v>8337</v>
      </c>
      <c r="G2985" t="s">
        <v>420</v>
      </c>
      <c r="H2985" t="str">
        <f>INDEX(referencias!$Q$1:$Q$34,MATCH('Registro de Frecuencias TV'!G2985,referencias!$R$1:$R$34,0),1)</f>
        <v>Canal Uno</v>
      </c>
      <c r="J2985" t="s">
        <v>8338</v>
      </c>
      <c r="K2985">
        <v>3</v>
      </c>
      <c r="L2985" t="str">
        <f t="shared" si="98"/>
        <v>GachancipáCundinamarcaCanal Uno3</v>
      </c>
      <c r="M2985" t="str">
        <f t="shared" si="99"/>
        <v>GachancipáCundinamarcaCanal Uno</v>
      </c>
      <c r="N2985" t="s">
        <v>4519</v>
      </c>
    </row>
    <row r="2986" spans="1:14" x14ac:dyDescent="0.25">
      <c r="A2986">
        <v>25295</v>
      </c>
      <c r="B2986" t="s">
        <v>1437</v>
      </c>
      <c r="C2986" t="s">
        <v>721</v>
      </c>
      <c r="F2986" t="s">
        <v>8337</v>
      </c>
      <c r="G2986" t="s">
        <v>703</v>
      </c>
      <c r="H2986" t="str">
        <f>INDEX(referencias!$Q$1:$Q$34,MATCH('Registro de Frecuencias TV'!G2986,referencias!$R$1:$R$34,0),1)</f>
        <v>C.Institucional</v>
      </c>
      <c r="J2986" t="s">
        <v>8338</v>
      </c>
      <c r="K2986">
        <v>6</v>
      </c>
      <c r="L2986" t="str">
        <f t="shared" si="98"/>
        <v>GachancipáCundinamarcaC.Institucional6</v>
      </c>
      <c r="M2986" t="str">
        <f t="shared" si="99"/>
        <v>GachancipáCundinamarcaC.Institucional</v>
      </c>
      <c r="N2986" t="s">
        <v>4520</v>
      </c>
    </row>
    <row r="2987" spans="1:14" x14ac:dyDescent="0.25">
      <c r="A2987">
        <v>25295</v>
      </c>
      <c r="B2987" t="s">
        <v>1437</v>
      </c>
      <c r="C2987" t="s">
        <v>721</v>
      </c>
      <c r="F2987" t="s">
        <v>8337</v>
      </c>
      <c r="G2987" t="s">
        <v>188</v>
      </c>
      <c r="H2987" t="str">
        <f>INDEX(referencias!$Q$1:$Q$34,MATCH('Registro de Frecuencias TV'!G2987,referencias!$R$1:$R$34,0),1)</f>
        <v>Señal Colombia</v>
      </c>
      <c r="J2987" t="s">
        <v>8338</v>
      </c>
      <c r="K2987">
        <v>12</v>
      </c>
      <c r="L2987" t="str">
        <f t="shared" si="98"/>
        <v>GachancipáCundinamarcaSeñal Colombia12</v>
      </c>
      <c r="M2987" t="str">
        <f t="shared" si="99"/>
        <v>GachancipáCundinamarcaSeñal Colombia</v>
      </c>
      <c r="N2987" t="s">
        <v>4521</v>
      </c>
    </row>
    <row r="2988" spans="1:14" x14ac:dyDescent="0.25">
      <c r="A2988">
        <v>25295</v>
      </c>
      <c r="B2988" t="s">
        <v>1437</v>
      </c>
      <c r="C2988" t="s">
        <v>721</v>
      </c>
      <c r="F2988" t="s">
        <v>8339</v>
      </c>
      <c r="G2988" t="s">
        <v>623</v>
      </c>
      <c r="H2988" t="str">
        <f>INDEX(referencias!$Q$1:$Q$34,MATCH('Registro de Frecuencias TV'!G2988,referencias!$R$1:$R$34,0),1)</f>
        <v>Teveandina</v>
      </c>
      <c r="J2988" t="s">
        <v>8338</v>
      </c>
      <c r="K2988">
        <v>24</v>
      </c>
      <c r="L2988" t="str">
        <f t="shared" si="98"/>
        <v>GachancipáCundinamarcaTeveandina24</v>
      </c>
      <c r="M2988" t="str">
        <f t="shared" si="99"/>
        <v>GachancipáCundinamarcaTeveandina</v>
      </c>
      <c r="N2988" t="s">
        <v>4522</v>
      </c>
    </row>
    <row r="2989" spans="1:14" x14ac:dyDescent="0.25">
      <c r="A2989">
        <v>25295</v>
      </c>
      <c r="B2989" t="s">
        <v>1437</v>
      </c>
      <c r="C2989" t="s">
        <v>721</v>
      </c>
      <c r="F2989" t="s">
        <v>8341</v>
      </c>
      <c r="G2989" t="s">
        <v>750</v>
      </c>
      <c r="H2989" t="str">
        <f>INDEX(referencias!$Q$1:$Q$34,MATCH('Registro de Frecuencias TV'!G2989,referencias!$R$1:$R$34,0),1)</f>
        <v>RCN TV S.A.</v>
      </c>
      <c r="J2989" t="s">
        <v>8338</v>
      </c>
      <c r="K2989">
        <v>27</v>
      </c>
      <c r="L2989" t="str">
        <f t="shared" si="98"/>
        <v>GachancipáCundinamarcaRCN TV S.A.27</v>
      </c>
      <c r="M2989" t="str">
        <f t="shared" si="99"/>
        <v>GachancipáCundinamarcaRCN TV S.A.</v>
      </c>
      <c r="N2989" t="s">
        <v>4523</v>
      </c>
    </row>
    <row r="2990" spans="1:14" x14ac:dyDescent="0.25">
      <c r="A2990">
        <v>25295</v>
      </c>
      <c r="B2990" t="s">
        <v>1437</v>
      </c>
      <c r="C2990" t="s">
        <v>721</v>
      </c>
      <c r="F2990" t="s">
        <v>8341</v>
      </c>
      <c r="G2990" t="s">
        <v>723</v>
      </c>
      <c r="H2990" t="str">
        <f>INDEX(referencias!$Q$1:$Q$34,MATCH('Registro de Frecuencias TV'!G2990,referencias!$R$1:$R$34,0),1)</f>
        <v>Caracol TV S.A.</v>
      </c>
      <c r="J2990" t="s">
        <v>8338</v>
      </c>
      <c r="K2990">
        <v>31</v>
      </c>
      <c r="L2990" t="str">
        <f t="shared" si="98"/>
        <v>GachancipáCundinamarcaCaracol TV S.A.31</v>
      </c>
      <c r="M2990" t="str">
        <f t="shared" si="99"/>
        <v>GachancipáCundinamarcaCaracol TV S.A.</v>
      </c>
      <c r="N2990" t="s">
        <v>4524</v>
      </c>
    </row>
    <row r="2991" spans="1:14" x14ac:dyDescent="0.25">
      <c r="A2991">
        <v>25297</v>
      </c>
      <c r="B2991" t="s">
        <v>1441</v>
      </c>
      <c r="C2991" t="s">
        <v>721</v>
      </c>
      <c r="E2991">
        <v>3</v>
      </c>
      <c r="F2991" t="s">
        <v>8337</v>
      </c>
      <c r="G2991" t="s">
        <v>420</v>
      </c>
      <c r="H2991" t="str">
        <f>INDEX(referencias!$Q$1:$Q$34,MATCH('Registro de Frecuencias TV'!G2991,referencias!$R$1:$R$34,0),1)</f>
        <v>Canal Uno</v>
      </c>
      <c r="I2991" t="s">
        <v>270</v>
      </c>
      <c r="J2991" t="s">
        <v>8338</v>
      </c>
      <c r="K2991">
        <v>3</v>
      </c>
      <c r="L2991" t="str">
        <f t="shared" si="98"/>
        <v>GachetáCundinamarcaCanal Uno3</v>
      </c>
      <c r="M2991" t="str">
        <f t="shared" si="99"/>
        <v>GachetáCundinamarcaCanal Uno</v>
      </c>
      <c r="N2991" t="s">
        <v>4525</v>
      </c>
    </row>
    <row r="2992" spans="1:14" x14ac:dyDescent="0.25">
      <c r="A2992">
        <v>25297</v>
      </c>
      <c r="B2992" t="s">
        <v>1441</v>
      </c>
      <c r="C2992" t="s">
        <v>721</v>
      </c>
      <c r="E2992">
        <v>6</v>
      </c>
      <c r="F2992" t="s">
        <v>8337</v>
      </c>
      <c r="G2992" t="s">
        <v>703</v>
      </c>
      <c r="H2992" t="str">
        <f>INDEX(referencias!$Q$1:$Q$34,MATCH('Registro de Frecuencias TV'!G2992,referencias!$R$1:$R$34,0),1)</f>
        <v>C.Institucional</v>
      </c>
      <c r="I2992" t="s">
        <v>270</v>
      </c>
      <c r="J2992" t="s">
        <v>8338</v>
      </c>
      <c r="K2992">
        <v>6</v>
      </c>
      <c r="L2992" t="str">
        <f t="shared" si="98"/>
        <v>GachetáCundinamarcaC.Institucional6</v>
      </c>
      <c r="M2992" t="str">
        <f t="shared" si="99"/>
        <v>GachetáCundinamarcaC.Institucional</v>
      </c>
      <c r="N2992" t="s">
        <v>4526</v>
      </c>
    </row>
    <row r="2993" spans="1:14" x14ac:dyDescent="0.25">
      <c r="A2993">
        <v>25297</v>
      </c>
      <c r="B2993" t="s">
        <v>1441</v>
      </c>
      <c r="C2993" t="s">
        <v>721</v>
      </c>
      <c r="E2993">
        <v>12</v>
      </c>
      <c r="F2993" t="s">
        <v>8337</v>
      </c>
      <c r="G2993" t="s">
        <v>188</v>
      </c>
      <c r="H2993" t="str">
        <f>INDEX(referencias!$Q$1:$Q$34,MATCH('Registro de Frecuencias TV'!G2993,referencias!$R$1:$R$34,0),1)</f>
        <v>Señal Colombia</v>
      </c>
      <c r="I2993" t="s">
        <v>270</v>
      </c>
      <c r="J2993" t="s">
        <v>8338</v>
      </c>
      <c r="K2993">
        <v>12</v>
      </c>
      <c r="L2993" t="str">
        <f t="shared" si="98"/>
        <v>GachetáCundinamarcaSeñal Colombia12</v>
      </c>
      <c r="M2993" t="str">
        <f t="shared" si="99"/>
        <v>GachetáCundinamarcaSeñal Colombia</v>
      </c>
      <c r="N2993" t="s">
        <v>4527</v>
      </c>
    </row>
    <row r="2994" spans="1:14" x14ac:dyDescent="0.25">
      <c r="A2994">
        <v>25297</v>
      </c>
      <c r="B2994" t="s">
        <v>1441</v>
      </c>
      <c r="C2994" t="s">
        <v>721</v>
      </c>
      <c r="F2994" t="s">
        <v>8339</v>
      </c>
      <c r="G2994" t="s">
        <v>623</v>
      </c>
      <c r="H2994" t="str">
        <f>INDEX(referencias!$Q$1:$Q$34,MATCH('Registro de Frecuencias TV'!G2994,referencias!$R$1:$R$34,0),1)</f>
        <v>Teveandina</v>
      </c>
      <c r="J2994" t="s">
        <v>8338</v>
      </c>
      <c r="K2994">
        <v>24</v>
      </c>
      <c r="L2994" t="str">
        <f t="shared" si="98"/>
        <v>GachetáCundinamarcaTeveandina24</v>
      </c>
      <c r="M2994" t="str">
        <f t="shared" si="99"/>
        <v>GachetáCundinamarcaTeveandina</v>
      </c>
      <c r="N2994" t="s">
        <v>4528</v>
      </c>
    </row>
    <row r="2995" spans="1:14" x14ac:dyDescent="0.25">
      <c r="A2995">
        <v>25297</v>
      </c>
      <c r="B2995" t="s">
        <v>1441</v>
      </c>
      <c r="C2995" t="s">
        <v>721</v>
      </c>
      <c r="F2995" t="s">
        <v>8341</v>
      </c>
      <c r="G2995" t="s">
        <v>750</v>
      </c>
      <c r="H2995" t="str">
        <f>INDEX(referencias!$Q$1:$Q$34,MATCH('Registro de Frecuencias TV'!G2995,referencias!$R$1:$R$34,0),1)</f>
        <v>RCN TV S.A.</v>
      </c>
      <c r="J2995" t="s">
        <v>8338</v>
      </c>
      <c r="K2995">
        <v>27</v>
      </c>
      <c r="L2995" t="str">
        <f t="shared" si="98"/>
        <v>GachetáCundinamarcaRCN TV S.A.27</v>
      </c>
      <c r="M2995" t="str">
        <f t="shared" si="99"/>
        <v>GachetáCundinamarcaRCN TV S.A.</v>
      </c>
      <c r="N2995" t="s">
        <v>4529</v>
      </c>
    </row>
    <row r="2996" spans="1:14" x14ac:dyDescent="0.25">
      <c r="A2996">
        <v>25297</v>
      </c>
      <c r="B2996" t="s">
        <v>1441</v>
      </c>
      <c r="C2996" t="s">
        <v>721</v>
      </c>
      <c r="F2996" t="s">
        <v>8341</v>
      </c>
      <c r="G2996" t="s">
        <v>723</v>
      </c>
      <c r="H2996" t="str">
        <f>INDEX(referencias!$Q$1:$Q$34,MATCH('Registro de Frecuencias TV'!G2996,referencias!$R$1:$R$34,0),1)</f>
        <v>Caracol TV S.A.</v>
      </c>
      <c r="J2996" t="s">
        <v>8338</v>
      </c>
      <c r="K2996">
        <v>31</v>
      </c>
      <c r="L2996" t="str">
        <f t="shared" si="98"/>
        <v>GachetáCundinamarcaCaracol TV S.A.31</v>
      </c>
      <c r="M2996" t="str">
        <f t="shared" si="99"/>
        <v>GachetáCundinamarcaCaracol TV S.A.</v>
      </c>
      <c r="N2996" t="s">
        <v>4530</v>
      </c>
    </row>
    <row r="2997" spans="1:14" x14ac:dyDescent="0.25">
      <c r="A2997">
        <v>25299</v>
      </c>
      <c r="B2997" t="s">
        <v>1448</v>
      </c>
      <c r="C2997" t="s">
        <v>721</v>
      </c>
      <c r="E2997">
        <v>3</v>
      </c>
      <c r="F2997" t="s">
        <v>8337</v>
      </c>
      <c r="G2997" t="s">
        <v>420</v>
      </c>
      <c r="H2997" t="str">
        <f>INDEX(referencias!$Q$1:$Q$34,MATCH('Registro de Frecuencias TV'!G2997,referencias!$R$1:$R$34,0),1)</f>
        <v>Canal Uno</v>
      </c>
      <c r="I2997" t="s">
        <v>228</v>
      </c>
      <c r="J2997" t="s">
        <v>8338</v>
      </c>
      <c r="K2997">
        <v>3</v>
      </c>
      <c r="L2997" t="str">
        <f t="shared" si="98"/>
        <v>GamaCundinamarcaCanal Uno3</v>
      </c>
      <c r="M2997" t="str">
        <f t="shared" si="99"/>
        <v>GamaCundinamarcaCanal Uno</v>
      </c>
      <c r="N2997" t="s">
        <v>4531</v>
      </c>
    </row>
    <row r="2998" spans="1:14" x14ac:dyDescent="0.25">
      <c r="A2998">
        <v>25299</v>
      </c>
      <c r="B2998" t="s">
        <v>1448</v>
      </c>
      <c r="C2998" t="s">
        <v>721</v>
      </c>
      <c r="E2998">
        <v>6</v>
      </c>
      <c r="F2998" t="s">
        <v>8337</v>
      </c>
      <c r="G2998" t="s">
        <v>703</v>
      </c>
      <c r="H2998" t="str">
        <f>INDEX(referencias!$Q$1:$Q$34,MATCH('Registro de Frecuencias TV'!G2998,referencias!$R$1:$R$34,0),1)</f>
        <v>C.Institucional</v>
      </c>
      <c r="I2998" t="s">
        <v>228</v>
      </c>
      <c r="J2998" t="s">
        <v>8338</v>
      </c>
      <c r="K2998">
        <v>6</v>
      </c>
      <c r="L2998" t="str">
        <f t="shared" si="98"/>
        <v>GamaCundinamarcaC.Institucional6</v>
      </c>
      <c r="M2998" t="str">
        <f t="shared" si="99"/>
        <v>GamaCundinamarcaC.Institucional</v>
      </c>
      <c r="N2998" t="s">
        <v>4532</v>
      </c>
    </row>
    <row r="2999" spans="1:14" x14ac:dyDescent="0.25">
      <c r="A2999">
        <v>25299</v>
      </c>
      <c r="B2999" t="s">
        <v>1448</v>
      </c>
      <c r="C2999" t="s">
        <v>721</v>
      </c>
      <c r="E2999">
        <v>12</v>
      </c>
      <c r="F2999" t="s">
        <v>8337</v>
      </c>
      <c r="G2999" t="s">
        <v>188</v>
      </c>
      <c r="H2999" t="str">
        <f>INDEX(referencias!$Q$1:$Q$34,MATCH('Registro de Frecuencias TV'!G2999,referencias!$R$1:$R$34,0),1)</f>
        <v>Señal Colombia</v>
      </c>
      <c r="I2999" t="s">
        <v>228</v>
      </c>
      <c r="J2999" t="s">
        <v>8338</v>
      </c>
      <c r="K2999">
        <v>12</v>
      </c>
      <c r="L2999" t="str">
        <f t="shared" si="98"/>
        <v>GamaCundinamarcaSeñal Colombia12</v>
      </c>
      <c r="M2999" t="str">
        <f t="shared" si="99"/>
        <v>GamaCundinamarcaSeñal Colombia</v>
      </c>
      <c r="N2999" t="s">
        <v>4533</v>
      </c>
    </row>
    <row r="3000" spans="1:14" x14ac:dyDescent="0.25">
      <c r="A3000">
        <v>25299</v>
      </c>
      <c r="B3000" t="s">
        <v>1448</v>
      </c>
      <c r="C3000" t="s">
        <v>721</v>
      </c>
      <c r="F3000" t="s">
        <v>8339</v>
      </c>
      <c r="G3000" t="s">
        <v>623</v>
      </c>
      <c r="H3000" t="str">
        <f>INDEX(referencias!$Q$1:$Q$34,MATCH('Registro de Frecuencias TV'!G3000,referencias!$R$1:$R$34,0),1)</f>
        <v>Teveandina</v>
      </c>
      <c r="J3000" t="s">
        <v>8338</v>
      </c>
      <c r="K3000">
        <v>24</v>
      </c>
      <c r="L3000" t="str">
        <f t="shared" si="98"/>
        <v>GamaCundinamarcaTeveandina24</v>
      </c>
      <c r="M3000" t="str">
        <f t="shared" si="99"/>
        <v>GamaCundinamarcaTeveandina</v>
      </c>
      <c r="N3000" t="s">
        <v>4534</v>
      </c>
    </row>
    <row r="3001" spans="1:14" x14ac:dyDescent="0.25">
      <c r="A3001">
        <v>25299</v>
      </c>
      <c r="B3001" t="s">
        <v>1448</v>
      </c>
      <c r="C3001" t="s">
        <v>721</v>
      </c>
      <c r="F3001" t="s">
        <v>8341</v>
      </c>
      <c r="G3001" t="s">
        <v>750</v>
      </c>
      <c r="H3001" t="str">
        <f>INDEX(referencias!$Q$1:$Q$34,MATCH('Registro de Frecuencias TV'!G3001,referencias!$R$1:$R$34,0),1)</f>
        <v>RCN TV S.A.</v>
      </c>
      <c r="J3001" t="s">
        <v>8338</v>
      </c>
      <c r="K3001">
        <v>27</v>
      </c>
      <c r="L3001" t="str">
        <f t="shared" si="98"/>
        <v>GamaCundinamarcaRCN TV S.A.27</v>
      </c>
      <c r="M3001" t="str">
        <f t="shared" si="99"/>
        <v>GamaCundinamarcaRCN TV S.A.</v>
      </c>
      <c r="N3001" t="s">
        <v>4535</v>
      </c>
    </row>
    <row r="3002" spans="1:14" x14ac:dyDescent="0.25">
      <c r="A3002">
        <v>25299</v>
      </c>
      <c r="B3002" t="s">
        <v>1448</v>
      </c>
      <c r="C3002" t="s">
        <v>721</v>
      </c>
      <c r="F3002" t="s">
        <v>8341</v>
      </c>
      <c r="G3002" t="s">
        <v>723</v>
      </c>
      <c r="H3002" t="str">
        <f>INDEX(referencias!$Q$1:$Q$34,MATCH('Registro de Frecuencias TV'!G3002,referencias!$R$1:$R$34,0),1)</f>
        <v>Caracol TV S.A.</v>
      </c>
      <c r="J3002" t="s">
        <v>8338</v>
      </c>
      <c r="K3002">
        <v>31</v>
      </c>
      <c r="L3002" t="str">
        <f t="shared" si="98"/>
        <v>GamaCundinamarcaCaracol TV S.A.31</v>
      </c>
      <c r="M3002" t="str">
        <f t="shared" si="99"/>
        <v>GamaCundinamarcaCaracol TV S.A.</v>
      </c>
      <c r="N3002" t="s">
        <v>4536</v>
      </c>
    </row>
    <row r="3003" spans="1:14" x14ac:dyDescent="0.25">
      <c r="A3003">
        <v>25307</v>
      </c>
      <c r="B3003" t="s">
        <v>1465</v>
      </c>
      <c r="C3003" t="s">
        <v>721</v>
      </c>
      <c r="E3003">
        <v>7</v>
      </c>
      <c r="F3003" t="s">
        <v>8337</v>
      </c>
      <c r="G3003" t="s">
        <v>420</v>
      </c>
      <c r="H3003" t="str">
        <f>INDEX(referencias!$Q$1:$Q$34,MATCH('Registro de Frecuencias TV'!G3003,referencias!$R$1:$R$34,0),1)</f>
        <v>Canal Uno</v>
      </c>
      <c r="I3003" t="s">
        <v>313</v>
      </c>
      <c r="J3003" t="s">
        <v>8338</v>
      </c>
      <c r="K3003">
        <v>7</v>
      </c>
      <c r="L3003" t="str">
        <f t="shared" si="98"/>
        <v>GirardotCundinamarcaCanal Uno7</v>
      </c>
      <c r="M3003" t="str">
        <f t="shared" si="99"/>
        <v>GirardotCundinamarcaCanal Uno</v>
      </c>
      <c r="N3003" t="s">
        <v>4537</v>
      </c>
    </row>
    <row r="3004" spans="1:14" x14ac:dyDescent="0.25">
      <c r="A3004">
        <v>25307</v>
      </c>
      <c r="B3004" t="s">
        <v>1465</v>
      </c>
      <c r="C3004" t="s">
        <v>721</v>
      </c>
      <c r="E3004">
        <v>9</v>
      </c>
      <c r="F3004" t="s">
        <v>8337</v>
      </c>
      <c r="G3004" t="s">
        <v>703</v>
      </c>
      <c r="H3004" t="str">
        <f>INDEX(referencias!$Q$1:$Q$34,MATCH('Registro de Frecuencias TV'!G3004,referencias!$R$1:$R$34,0),1)</f>
        <v>C.Institucional</v>
      </c>
      <c r="I3004" t="s">
        <v>313</v>
      </c>
      <c r="J3004" t="s">
        <v>8338</v>
      </c>
      <c r="K3004">
        <v>9</v>
      </c>
      <c r="L3004" t="str">
        <f t="shared" si="98"/>
        <v>GirardotCundinamarcaC.Institucional9</v>
      </c>
      <c r="M3004" t="str">
        <f t="shared" si="99"/>
        <v>GirardotCundinamarcaC.Institucional</v>
      </c>
      <c r="N3004" t="s">
        <v>4538</v>
      </c>
    </row>
    <row r="3005" spans="1:14" x14ac:dyDescent="0.25">
      <c r="A3005">
        <v>25307</v>
      </c>
      <c r="B3005" t="s">
        <v>1465</v>
      </c>
      <c r="C3005" t="s">
        <v>721</v>
      </c>
      <c r="E3005">
        <v>11</v>
      </c>
      <c r="F3005" t="s">
        <v>8337</v>
      </c>
      <c r="G3005" t="s">
        <v>188</v>
      </c>
      <c r="H3005" t="str">
        <f>INDEX(referencias!$Q$1:$Q$34,MATCH('Registro de Frecuencias TV'!G3005,referencias!$R$1:$R$34,0),1)</f>
        <v>Señal Colombia</v>
      </c>
      <c r="I3005" t="s">
        <v>313</v>
      </c>
      <c r="J3005" t="s">
        <v>8338</v>
      </c>
      <c r="K3005">
        <v>11</v>
      </c>
      <c r="L3005" t="str">
        <f t="shared" si="98"/>
        <v>GirardotCundinamarcaSeñal Colombia11</v>
      </c>
      <c r="M3005" t="str">
        <f t="shared" si="99"/>
        <v>GirardotCundinamarcaSeñal Colombia</v>
      </c>
      <c r="N3005" t="s">
        <v>4539</v>
      </c>
    </row>
    <row r="3006" spans="1:14" x14ac:dyDescent="0.25">
      <c r="A3006">
        <v>25307</v>
      </c>
      <c r="B3006" t="s">
        <v>1465</v>
      </c>
      <c r="C3006" t="s">
        <v>721</v>
      </c>
      <c r="E3006">
        <v>13</v>
      </c>
      <c r="F3006" t="s">
        <v>8339</v>
      </c>
      <c r="G3006" t="s">
        <v>623</v>
      </c>
      <c r="H3006" t="str">
        <f>INDEX(referencias!$Q$1:$Q$34,MATCH('Registro de Frecuencias TV'!G3006,referencias!$R$1:$R$34,0),1)</f>
        <v>Teveandina</v>
      </c>
      <c r="I3006" t="s">
        <v>8444</v>
      </c>
      <c r="J3006" t="s">
        <v>8338</v>
      </c>
      <c r="K3006">
        <v>13</v>
      </c>
      <c r="L3006" t="str">
        <f t="shared" si="98"/>
        <v>GirardotCundinamarcaTeveandina13</v>
      </c>
      <c r="M3006" t="str">
        <f t="shared" si="99"/>
        <v>GirardotCundinamarcaTeveandina</v>
      </c>
      <c r="N3006" t="s">
        <v>4540</v>
      </c>
    </row>
    <row r="3007" spans="1:14" x14ac:dyDescent="0.25">
      <c r="A3007">
        <v>25307</v>
      </c>
      <c r="B3007" t="s">
        <v>1465</v>
      </c>
      <c r="C3007" t="s">
        <v>721</v>
      </c>
      <c r="E3007">
        <v>4</v>
      </c>
      <c r="F3007" t="s">
        <v>8341</v>
      </c>
      <c r="G3007" t="s">
        <v>750</v>
      </c>
      <c r="H3007" t="str">
        <f>INDEX(referencias!$Q$1:$Q$34,MATCH('Registro de Frecuencias TV'!G3007,referencias!$R$1:$R$34,0),1)</f>
        <v>RCN TV S.A.</v>
      </c>
      <c r="I3007" t="s">
        <v>313</v>
      </c>
      <c r="J3007" t="s">
        <v>8338</v>
      </c>
      <c r="K3007">
        <v>4</v>
      </c>
      <c r="L3007" t="str">
        <f t="shared" si="98"/>
        <v>GirardotCundinamarcaRCN TV S.A.4</v>
      </c>
      <c r="M3007" t="str">
        <f t="shared" si="99"/>
        <v>GirardotCundinamarcaRCN TV S.A.</v>
      </c>
      <c r="N3007" t="s">
        <v>4541</v>
      </c>
    </row>
    <row r="3008" spans="1:14" x14ac:dyDescent="0.25">
      <c r="A3008">
        <v>25307</v>
      </c>
      <c r="B3008" t="s">
        <v>1465</v>
      </c>
      <c r="C3008" t="s">
        <v>721</v>
      </c>
      <c r="E3008">
        <v>5</v>
      </c>
      <c r="F3008" t="s">
        <v>8341</v>
      </c>
      <c r="G3008" t="s">
        <v>723</v>
      </c>
      <c r="H3008" t="str">
        <f>INDEX(referencias!$Q$1:$Q$34,MATCH('Registro de Frecuencias TV'!G3008,referencias!$R$1:$R$34,0),1)</f>
        <v>Caracol TV S.A.</v>
      </c>
      <c r="I3008" t="s">
        <v>313</v>
      </c>
      <c r="J3008" t="s">
        <v>8338</v>
      </c>
      <c r="K3008">
        <v>5</v>
      </c>
      <c r="L3008" t="str">
        <f t="shared" si="98"/>
        <v>GirardotCundinamarcaCaracol TV S.A.5</v>
      </c>
      <c r="M3008" t="str">
        <f t="shared" si="99"/>
        <v>GirardotCundinamarcaCaracol TV S.A.</v>
      </c>
      <c r="N3008" t="s">
        <v>4542</v>
      </c>
    </row>
    <row r="3009" spans="1:14" x14ac:dyDescent="0.25">
      <c r="A3009">
        <v>25312</v>
      </c>
      <c r="B3009" t="s">
        <v>446</v>
      </c>
      <c r="C3009" t="s">
        <v>721</v>
      </c>
      <c r="E3009">
        <v>22</v>
      </c>
      <c r="F3009" t="s">
        <v>8337</v>
      </c>
      <c r="G3009" t="s">
        <v>420</v>
      </c>
      <c r="H3009" t="str">
        <f>INDEX(referencias!$Q$1:$Q$34,MATCH('Registro de Frecuencias TV'!G3009,referencias!$R$1:$R$34,0),1)</f>
        <v>Canal Uno</v>
      </c>
      <c r="I3009" t="s">
        <v>275</v>
      </c>
      <c r="J3009" t="s">
        <v>8338</v>
      </c>
      <c r="K3009">
        <v>22</v>
      </c>
      <c r="L3009" t="str">
        <f t="shared" si="98"/>
        <v>GranadaCundinamarcaCanal Uno22</v>
      </c>
      <c r="M3009" t="str">
        <f t="shared" si="99"/>
        <v>GranadaCundinamarcaCanal Uno</v>
      </c>
      <c r="N3009" t="s">
        <v>4543</v>
      </c>
    </row>
    <row r="3010" spans="1:14" x14ac:dyDescent="0.25">
      <c r="A3010">
        <v>25312</v>
      </c>
      <c r="B3010" t="s">
        <v>446</v>
      </c>
      <c r="C3010" t="s">
        <v>721</v>
      </c>
      <c r="E3010">
        <v>24</v>
      </c>
      <c r="F3010" t="s">
        <v>8337</v>
      </c>
      <c r="G3010" t="s">
        <v>703</v>
      </c>
      <c r="H3010" t="str">
        <f>INDEX(referencias!$Q$1:$Q$34,MATCH('Registro de Frecuencias TV'!G3010,referencias!$R$1:$R$34,0),1)</f>
        <v>C.Institucional</v>
      </c>
      <c r="I3010" t="s">
        <v>275</v>
      </c>
      <c r="J3010" t="s">
        <v>8338</v>
      </c>
      <c r="K3010">
        <v>24</v>
      </c>
      <c r="L3010" t="str">
        <f t="shared" si="98"/>
        <v>GranadaCundinamarcaC.Institucional24</v>
      </c>
      <c r="M3010" t="str">
        <f t="shared" si="99"/>
        <v>GranadaCundinamarcaC.Institucional</v>
      </c>
      <c r="N3010" t="s">
        <v>4544</v>
      </c>
    </row>
    <row r="3011" spans="1:14" x14ac:dyDescent="0.25">
      <c r="A3011">
        <v>25312</v>
      </c>
      <c r="B3011" t="s">
        <v>446</v>
      </c>
      <c r="C3011" t="s">
        <v>721</v>
      </c>
      <c r="E3011">
        <v>26</v>
      </c>
      <c r="F3011" t="s">
        <v>8337</v>
      </c>
      <c r="G3011" t="s">
        <v>188</v>
      </c>
      <c r="H3011" t="str">
        <f>INDEX(referencias!$Q$1:$Q$34,MATCH('Registro de Frecuencias TV'!G3011,referencias!$R$1:$R$34,0),1)</f>
        <v>Señal Colombia</v>
      </c>
      <c r="I3011" t="s">
        <v>275</v>
      </c>
      <c r="J3011" t="s">
        <v>8338</v>
      </c>
      <c r="K3011">
        <v>26</v>
      </c>
      <c r="L3011" t="str">
        <f t="shared" ref="L3011:L3074" si="100">_xlfn.CONCAT(TRIM(B3011),TRIM(C3011),TRIM(H3011),TRIM(K3011))</f>
        <v>GranadaCundinamarcaSeñal Colombia26</v>
      </c>
      <c r="M3011" t="str">
        <f t="shared" ref="M3011:M3074" si="101">_xlfn.CONCAT(TRIM(B3011),TRIM(C3011),TRIM(H3011))</f>
        <v>GranadaCundinamarcaSeñal Colombia</v>
      </c>
      <c r="N3011" t="s">
        <v>4545</v>
      </c>
    </row>
    <row r="3012" spans="1:14" x14ac:dyDescent="0.25">
      <c r="A3012">
        <v>25312</v>
      </c>
      <c r="B3012" t="s">
        <v>446</v>
      </c>
      <c r="C3012" t="s">
        <v>721</v>
      </c>
      <c r="F3012" t="s">
        <v>8339</v>
      </c>
      <c r="G3012" t="s">
        <v>623</v>
      </c>
      <c r="H3012" t="str">
        <f>INDEX(referencias!$Q$1:$Q$34,MATCH('Registro de Frecuencias TV'!G3012,referencias!$R$1:$R$34,0),1)</f>
        <v>Teveandina</v>
      </c>
      <c r="J3012" t="s">
        <v>8338</v>
      </c>
      <c r="K3012">
        <v>13</v>
      </c>
      <c r="L3012" t="str">
        <f t="shared" si="100"/>
        <v>GranadaCundinamarcaTeveandina13</v>
      </c>
      <c r="M3012" t="str">
        <f t="shared" si="101"/>
        <v>GranadaCundinamarcaTeveandina</v>
      </c>
      <c r="N3012" t="s">
        <v>4546</v>
      </c>
    </row>
    <row r="3013" spans="1:14" x14ac:dyDescent="0.25">
      <c r="A3013">
        <v>25312</v>
      </c>
      <c r="B3013" t="s">
        <v>446</v>
      </c>
      <c r="C3013" t="s">
        <v>721</v>
      </c>
      <c r="F3013" t="s">
        <v>8341</v>
      </c>
      <c r="G3013" t="s">
        <v>750</v>
      </c>
      <c r="H3013" t="str">
        <f>INDEX(referencias!$Q$1:$Q$34,MATCH('Registro de Frecuencias TV'!G3013,referencias!$R$1:$R$34,0),1)</f>
        <v>RCN TV S.A.</v>
      </c>
      <c r="J3013" t="s">
        <v>8338</v>
      </c>
      <c r="K3013">
        <v>4</v>
      </c>
      <c r="L3013" t="str">
        <f t="shared" si="100"/>
        <v>GranadaCundinamarcaRCN TV S.A.4</v>
      </c>
      <c r="M3013" t="str">
        <f t="shared" si="101"/>
        <v>GranadaCundinamarcaRCN TV S.A.</v>
      </c>
      <c r="N3013" t="s">
        <v>4547</v>
      </c>
    </row>
    <row r="3014" spans="1:14" x14ac:dyDescent="0.25">
      <c r="A3014">
        <v>25312</v>
      </c>
      <c r="B3014" t="s">
        <v>446</v>
      </c>
      <c r="C3014" t="s">
        <v>721</v>
      </c>
      <c r="F3014" t="s">
        <v>8341</v>
      </c>
      <c r="G3014" t="s">
        <v>723</v>
      </c>
      <c r="H3014" t="str">
        <f>INDEX(referencias!$Q$1:$Q$34,MATCH('Registro de Frecuencias TV'!G3014,referencias!$R$1:$R$34,0),1)</f>
        <v>Caracol TV S.A.</v>
      </c>
      <c r="J3014" t="s">
        <v>8338</v>
      </c>
      <c r="K3014">
        <v>5</v>
      </c>
      <c r="L3014" t="str">
        <f t="shared" si="100"/>
        <v>GranadaCundinamarcaCaracol TV S.A.5</v>
      </c>
      <c r="M3014" t="str">
        <f t="shared" si="101"/>
        <v>GranadaCundinamarcaCaracol TV S.A.</v>
      </c>
      <c r="N3014" t="s">
        <v>4548</v>
      </c>
    </row>
    <row r="3015" spans="1:14" x14ac:dyDescent="0.25">
      <c r="A3015">
        <v>25317</v>
      </c>
      <c r="B3015" t="s">
        <v>276</v>
      </c>
      <c r="C3015" t="s">
        <v>721</v>
      </c>
      <c r="E3015">
        <v>3</v>
      </c>
      <c r="F3015" t="s">
        <v>8337</v>
      </c>
      <c r="G3015" t="s">
        <v>420</v>
      </c>
      <c r="H3015" t="str">
        <f>INDEX(referencias!$Q$1:$Q$34,MATCH('Registro de Frecuencias TV'!G3015,referencias!$R$1:$R$34,0),1)</f>
        <v>Canal Uno</v>
      </c>
      <c r="I3015" t="s">
        <v>276</v>
      </c>
      <c r="J3015" t="s">
        <v>8338</v>
      </c>
      <c r="K3015">
        <v>3</v>
      </c>
      <c r="L3015" t="str">
        <f t="shared" si="100"/>
        <v>GuachetáCundinamarcaCanal Uno3</v>
      </c>
      <c r="M3015" t="str">
        <f t="shared" si="101"/>
        <v>GuachetáCundinamarcaCanal Uno</v>
      </c>
      <c r="N3015" t="s">
        <v>4549</v>
      </c>
    </row>
    <row r="3016" spans="1:14" x14ac:dyDescent="0.25">
      <c r="A3016">
        <v>25317</v>
      </c>
      <c r="B3016" t="s">
        <v>276</v>
      </c>
      <c r="C3016" t="s">
        <v>721</v>
      </c>
      <c r="E3016">
        <v>10</v>
      </c>
      <c r="F3016" t="s">
        <v>8337</v>
      </c>
      <c r="G3016" t="s">
        <v>703</v>
      </c>
      <c r="H3016" t="str">
        <f>INDEX(referencias!$Q$1:$Q$34,MATCH('Registro de Frecuencias TV'!G3016,referencias!$R$1:$R$34,0),1)</f>
        <v>C.Institucional</v>
      </c>
      <c r="I3016" t="s">
        <v>276</v>
      </c>
      <c r="J3016" t="s">
        <v>8338</v>
      </c>
      <c r="K3016">
        <v>10</v>
      </c>
      <c r="L3016" t="str">
        <f t="shared" si="100"/>
        <v>GuachetáCundinamarcaC.Institucional10</v>
      </c>
      <c r="M3016" t="str">
        <f t="shared" si="101"/>
        <v>GuachetáCundinamarcaC.Institucional</v>
      </c>
      <c r="N3016" t="s">
        <v>4550</v>
      </c>
    </row>
    <row r="3017" spans="1:14" x14ac:dyDescent="0.25">
      <c r="A3017">
        <v>25317</v>
      </c>
      <c r="B3017" t="s">
        <v>276</v>
      </c>
      <c r="C3017" t="s">
        <v>721</v>
      </c>
      <c r="E3017">
        <v>26</v>
      </c>
      <c r="F3017" t="s">
        <v>8337</v>
      </c>
      <c r="G3017" t="s">
        <v>188</v>
      </c>
      <c r="H3017" t="str">
        <f>INDEX(referencias!$Q$1:$Q$34,MATCH('Registro de Frecuencias TV'!G3017,referencias!$R$1:$R$34,0),1)</f>
        <v>Señal Colombia</v>
      </c>
      <c r="I3017" t="s">
        <v>276</v>
      </c>
      <c r="J3017" t="s">
        <v>8338</v>
      </c>
      <c r="K3017">
        <v>26</v>
      </c>
      <c r="L3017" t="str">
        <f t="shared" si="100"/>
        <v>GuachetáCundinamarcaSeñal Colombia26</v>
      </c>
      <c r="M3017" t="str">
        <f t="shared" si="101"/>
        <v>GuachetáCundinamarcaSeñal Colombia</v>
      </c>
      <c r="N3017" t="s">
        <v>4551</v>
      </c>
    </row>
    <row r="3018" spans="1:14" x14ac:dyDescent="0.25">
      <c r="A3018">
        <v>25317</v>
      </c>
      <c r="B3018" t="s">
        <v>276</v>
      </c>
      <c r="C3018" t="s">
        <v>721</v>
      </c>
      <c r="F3018" t="s">
        <v>8339</v>
      </c>
      <c r="G3018" t="s">
        <v>623</v>
      </c>
      <c r="H3018" t="str">
        <f>INDEX(referencias!$Q$1:$Q$34,MATCH('Registro de Frecuencias TV'!G3018,referencias!$R$1:$R$34,0),1)</f>
        <v>Teveandina</v>
      </c>
      <c r="J3018" t="s">
        <v>8338</v>
      </c>
      <c r="K3018">
        <v>24</v>
      </c>
      <c r="L3018" t="str">
        <f t="shared" si="100"/>
        <v>GuachetáCundinamarcaTeveandina24</v>
      </c>
      <c r="M3018" t="str">
        <f t="shared" si="101"/>
        <v>GuachetáCundinamarcaTeveandina</v>
      </c>
      <c r="N3018" t="s">
        <v>4552</v>
      </c>
    </row>
    <row r="3019" spans="1:14" x14ac:dyDescent="0.25">
      <c r="A3019">
        <v>25317</v>
      </c>
      <c r="B3019" t="s">
        <v>276</v>
      </c>
      <c r="C3019" t="s">
        <v>721</v>
      </c>
      <c r="F3019" t="s">
        <v>8341</v>
      </c>
      <c r="G3019" t="s">
        <v>750</v>
      </c>
      <c r="H3019" t="str">
        <f>INDEX(referencias!$Q$1:$Q$34,MATCH('Registro de Frecuencias TV'!G3019,referencias!$R$1:$R$34,0),1)</f>
        <v>RCN TV S.A.</v>
      </c>
      <c r="J3019" t="s">
        <v>8338</v>
      </c>
      <c r="K3019">
        <v>8</v>
      </c>
      <c r="L3019" t="str">
        <f t="shared" si="100"/>
        <v>GuachetáCundinamarcaRCN TV S.A.8</v>
      </c>
      <c r="M3019" t="str">
        <f t="shared" si="101"/>
        <v>GuachetáCundinamarcaRCN TV S.A.</v>
      </c>
      <c r="N3019" t="s">
        <v>4553</v>
      </c>
    </row>
    <row r="3020" spans="1:14" x14ac:dyDescent="0.25">
      <c r="A3020">
        <v>25317</v>
      </c>
      <c r="B3020" t="s">
        <v>276</v>
      </c>
      <c r="C3020" t="s">
        <v>721</v>
      </c>
      <c r="F3020" t="s">
        <v>8341</v>
      </c>
      <c r="G3020" t="s">
        <v>723</v>
      </c>
      <c r="H3020" t="str">
        <f>INDEX(referencias!$Q$1:$Q$34,MATCH('Registro de Frecuencias TV'!G3020,referencias!$R$1:$R$34,0),1)</f>
        <v>Caracol TV S.A.</v>
      </c>
      <c r="J3020" t="s">
        <v>8338</v>
      </c>
      <c r="K3020">
        <v>10</v>
      </c>
      <c r="L3020" t="str">
        <f t="shared" si="100"/>
        <v>GuachetáCundinamarcaCaracol TV S.A.10</v>
      </c>
      <c r="M3020" t="str">
        <f t="shared" si="101"/>
        <v>GuachetáCundinamarcaCaracol TV S.A.</v>
      </c>
      <c r="N3020" t="s">
        <v>4554</v>
      </c>
    </row>
    <row r="3021" spans="1:14" x14ac:dyDescent="0.25">
      <c r="A3021">
        <v>25320</v>
      </c>
      <c r="B3021" t="s">
        <v>278</v>
      </c>
      <c r="C3021" t="s">
        <v>721</v>
      </c>
      <c r="E3021">
        <v>23</v>
      </c>
      <c r="F3021" t="s">
        <v>8337</v>
      </c>
      <c r="G3021" t="s">
        <v>420</v>
      </c>
      <c r="H3021" t="str">
        <f>INDEX(referencias!$Q$1:$Q$34,MATCH('Registro de Frecuencias TV'!G3021,referencias!$R$1:$R$34,0),1)</f>
        <v>Canal Uno</v>
      </c>
      <c r="I3021" t="s">
        <v>278</v>
      </c>
      <c r="J3021" t="s">
        <v>8338</v>
      </c>
      <c r="K3021">
        <v>23</v>
      </c>
      <c r="L3021" t="str">
        <f t="shared" si="100"/>
        <v>GuaduasCundinamarcaCanal Uno23</v>
      </c>
      <c r="M3021" t="str">
        <f t="shared" si="101"/>
        <v>GuaduasCundinamarcaCanal Uno</v>
      </c>
      <c r="N3021" t="s">
        <v>4555</v>
      </c>
    </row>
    <row r="3022" spans="1:14" x14ac:dyDescent="0.25">
      <c r="A3022">
        <v>25320</v>
      </c>
      <c r="B3022" t="s">
        <v>278</v>
      </c>
      <c r="C3022" t="s">
        <v>721</v>
      </c>
      <c r="E3022">
        <v>25</v>
      </c>
      <c r="F3022" t="s">
        <v>8337</v>
      </c>
      <c r="G3022" t="s">
        <v>703</v>
      </c>
      <c r="H3022" t="str">
        <f>INDEX(referencias!$Q$1:$Q$34,MATCH('Registro de Frecuencias TV'!G3022,referencias!$R$1:$R$34,0),1)</f>
        <v>C.Institucional</v>
      </c>
      <c r="I3022" t="s">
        <v>278</v>
      </c>
      <c r="J3022" t="s">
        <v>8338</v>
      </c>
      <c r="K3022">
        <v>25</v>
      </c>
      <c r="L3022" t="str">
        <f t="shared" si="100"/>
        <v>GuaduasCundinamarcaC.Institucional25</v>
      </c>
      <c r="M3022" t="str">
        <f t="shared" si="101"/>
        <v>GuaduasCundinamarcaC.Institucional</v>
      </c>
      <c r="N3022" t="s">
        <v>4556</v>
      </c>
    </row>
    <row r="3023" spans="1:14" x14ac:dyDescent="0.25">
      <c r="A3023">
        <v>25320</v>
      </c>
      <c r="B3023" t="s">
        <v>278</v>
      </c>
      <c r="C3023" t="s">
        <v>721</v>
      </c>
      <c r="E3023">
        <v>27</v>
      </c>
      <c r="F3023" t="s">
        <v>8337</v>
      </c>
      <c r="G3023" t="s">
        <v>188</v>
      </c>
      <c r="H3023" t="str">
        <f>INDEX(referencias!$Q$1:$Q$34,MATCH('Registro de Frecuencias TV'!G3023,referencias!$R$1:$R$34,0),1)</f>
        <v>Señal Colombia</v>
      </c>
      <c r="I3023" t="s">
        <v>278</v>
      </c>
      <c r="J3023" t="s">
        <v>8338</v>
      </c>
      <c r="K3023">
        <v>27</v>
      </c>
      <c r="L3023" t="str">
        <f t="shared" si="100"/>
        <v>GuaduasCundinamarcaSeñal Colombia27</v>
      </c>
      <c r="M3023" t="str">
        <f t="shared" si="101"/>
        <v>GuaduasCundinamarcaSeñal Colombia</v>
      </c>
      <c r="N3023" t="s">
        <v>4557</v>
      </c>
    </row>
    <row r="3024" spans="1:14" x14ac:dyDescent="0.25">
      <c r="A3024">
        <v>25320</v>
      </c>
      <c r="B3024" t="s">
        <v>278</v>
      </c>
      <c r="C3024" t="s">
        <v>721</v>
      </c>
      <c r="E3024">
        <v>13</v>
      </c>
      <c r="F3024" t="s">
        <v>8339</v>
      </c>
      <c r="G3024" t="s">
        <v>623</v>
      </c>
      <c r="H3024" t="str">
        <f>INDEX(referencias!$Q$1:$Q$34,MATCH('Registro de Frecuencias TV'!G3024,referencias!$R$1:$R$34,0),1)</f>
        <v>Teveandina</v>
      </c>
      <c r="I3024" t="s">
        <v>8444</v>
      </c>
      <c r="J3024" t="s">
        <v>8338</v>
      </c>
      <c r="K3024">
        <v>13</v>
      </c>
      <c r="L3024" t="str">
        <f t="shared" si="100"/>
        <v>GuaduasCundinamarcaTeveandina13</v>
      </c>
      <c r="M3024" t="str">
        <f t="shared" si="101"/>
        <v>GuaduasCundinamarcaTeveandina</v>
      </c>
      <c r="N3024" t="s">
        <v>4558</v>
      </c>
    </row>
    <row r="3025" spans="1:14" x14ac:dyDescent="0.25">
      <c r="A3025">
        <v>25320</v>
      </c>
      <c r="B3025" t="s">
        <v>278</v>
      </c>
      <c r="C3025" t="s">
        <v>721</v>
      </c>
      <c r="E3025">
        <v>4</v>
      </c>
      <c r="F3025" t="s">
        <v>8341</v>
      </c>
      <c r="G3025" t="s">
        <v>750</v>
      </c>
      <c r="H3025" t="str">
        <f>INDEX(referencias!$Q$1:$Q$34,MATCH('Registro de Frecuencias TV'!G3025,referencias!$R$1:$R$34,0),1)</f>
        <v>RCN TV S.A.</v>
      </c>
      <c r="I3025" t="s">
        <v>313</v>
      </c>
      <c r="J3025" t="s">
        <v>8338</v>
      </c>
      <c r="K3025">
        <v>4</v>
      </c>
      <c r="L3025" t="str">
        <f t="shared" si="100"/>
        <v>GuaduasCundinamarcaRCN TV S.A.4</v>
      </c>
      <c r="M3025" t="str">
        <f t="shared" si="101"/>
        <v>GuaduasCundinamarcaRCN TV S.A.</v>
      </c>
      <c r="N3025" t="s">
        <v>4559</v>
      </c>
    </row>
    <row r="3026" spans="1:14" x14ac:dyDescent="0.25">
      <c r="A3026">
        <v>25320</v>
      </c>
      <c r="B3026" t="s">
        <v>278</v>
      </c>
      <c r="C3026" t="s">
        <v>721</v>
      </c>
      <c r="E3026">
        <v>5</v>
      </c>
      <c r="F3026" t="s">
        <v>8341</v>
      </c>
      <c r="G3026" t="s">
        <v>723</v>
      </c>
      <c r="H3026" t="str">
        <f>INDEX(referencias!$Q$1:$Q$34,MATCH('Registro de Frecuencias TV'!G3026,referencias!$R$1:$R$34,0),1)</f>
        <v>Caracol TV S.A.</v>
      </c>
      <c r="I3026" t="s">
        <v>313</v>
      </c>
      <c r="J3026" t="s">
        <v>8338</v>
      </c>
      <c r="K3026">
        <v>5</v>
      </c>
      <c r="L3026" t="str">
        <f t="shared" si="100"/>
        <v>GuaduasCundinamarcaCaracol TV S.A.5</v>
      </c>
      <c r="M3026" t="str">
        <f t="shared" si="101"/>
        <v>GuaduasCundinamarcaCaracol TV S.A.</v>
      </c>
      <c r="N3026" t="s">
        <v>4560</v>
      </c>
    </row>
    <row r="3027" spans="1:14" x14ac:dyDescent="0.25">
      <c r="A3027">
        <v>25322</v>
      </c>
      <c r="B3027" t="s">
        <v>1512</v>
      </c>
      <c r="C3027" t="s">
        <v>721</v>
      </c>
      <c r="E3027">
        <v>7</v>
      </c>
      <c r="F3027" t="s">
        <v>8337</v>
      </c>
      <c r="G3027" t="s">
        <v>420</v>
      </c>
      <c r="H3027" t="str">
        <f>INDEX(referencias!$Q$1:$Q$34,MATCH('Registro de Frecuencias TV'!G3027,referencias!$R$1:$R$34,0),1)</f>
        <v>Canal Uno</v>
      </c>
      <c r="I3027" t="s">
        <v>313</v>
      </c>
      <c r="J3027" t="s">
        <v>8338</v>
      </c>
      <c r="K3027">
        <v>26</v>
      </c>
      <c r="L3027" t="str">
        <f t="shared" si="100"/>
        <v>GuascaCundinamarcaCanal Uno26</v>
      </c>
      <c r="M3027" t="str">
        <f t="shared" si="101"/>
        <v>GuascaCundinamarcaCanal Uno</v>
      </c>
      <c r="N3027" t="s">
        <v>4561</v>
      </c>
    </row>
    <row r="3028" spans="1:14" x14ac:dyDescent="0.25">
      <c r="A3028">
        <v>25322</v>
      </c>
      <c r="B3028" t="s">
        <v>1512</v>
      </c>
      <c r="C3028" t="s">
        <v>721</v>
      </c>
      <c r="E3028">
        <v>9</v>
      </c>
      <c r="F3028" t="s">
        <v>8337</v>
      </c>
      <c r="G3028" t="s">
        <v>703</v>
      </c>
      <c r="H3028" t="str">
        <f>INDEX(referencias!$Q$1:$Q$34,MATCH('Registro de Frecuencias TV'!G3028,referencias!$R$1:$R$34,0),1)</f>
        <v>C.Institucional</v>
      </c>
      <c r="I3028" t="s">
        <v>313</v>
      </c>
      <c r="J3028" t="s">
        <v>8338</v>
      </c>
      <c r="K3028">
        <v>28</v>
      </c>
      <c r="L3028" t="str">
        <f t="shared" si="100"/>
        <v>GuascaCundinamarcaC.Institucional28</v>
      </c>
      <c r="M3028" t="str">
        <f t="shared" si="101"/>
        <v>GuascaCundinamarcaC.Institucional</v>
      </c>
      <c r="N3028" t="s">
        <v>4562</v>
      </c>
    </row>
    <row r="3029" spans="1:14" x14ac:dyDescent="0.25">
      <c r="A3029">
        <v>25322</v>
      </c>
      <c r="B3029" t="s">
        <v>1512</v>
      </c>
      <c r="C3029" t="s">
        <v>721</v>
      </c>
      <c r="E3029">
        <v>11</v>
      </c>
      <c r="F3029" t="s">
        <v>8337</v>
      </c>
      <c r="G3029" t="s">
        <v>188</v>
      </c>
      <c r="H3029" t="str">
        <f>INDEX(referencias!$Q$1:$Q$34,MATCH('Registro de Frecuencias TV'!G3029,referencias!$R$1:$R$34,0),1)</f>
        <v>Señal Colombia</v>
      </c>
      <c r="I3029" t="s">
        <v>313</v>
      </c>
      <c r="J3029" t="s">
        <v>8338</v>
      </c>
      <c r="K3029">
        <v>30</v>
      </c>
      <c r="L3029" t="str">
        <f t="shared" si="100"/>
        <v>GuascaCundinamarcaSeñal Colombia30</v>
      </c>
      <c r="M3029" t="str">
        <f t="shared" si="101"/>
        <v>GuascaCundinamarcaSeñal Colombia</v>
      </c>
      <c r="N3029" t="s">
        <v>4563</v>
      </c>
    </row>
    <row r="3030" spans="1:14" x14ac:dyDescent="0.25">
      <c r="A3030">
        <v>25322</v>
      </c>
      <c r="B3030" t="s">
        <v>1512</v>
      </c>
      <c r="C3030" t="s">
        <v>721</v>
      </c>
      <c r="F3030" t="s">
        <v>8339</v>
      </c>
      <c r="G3030" t="s">
        <v>623</v>
      </c>
      <c r="H3030" t="str">
        <f>INDEX(referencias!$Q$1:$Q$34,MATCH('Registro de Frecuencias TV'!G3030,referencias!$R$1:$R$34,0),1)</f>
        <v>Teveandina</v>
      </c>
      <c r="J3030" t="s">
        <v>8338</v>
      </c>
      <c r="K3030">
        <v>24</v>
      </c>
      <c r="L3030" t="str">
        <f t="shared" si="100"/>
        <v>GuascaCundinamarcaTeveandina24</v>
      </c>
      <c r="M3030" t="str">
        <f t="shared" si="101"/>
        <v>GuascaCundinamarcaTeveandina</v>
      </c>
      <c r="N3030" t="s">
        <v>4564</v>
      </c>
    </row>
    <row r="3031" spans="1:14" x14ac:dyDescent="0.25">
      <c r="A3031">
        <v>25322</v>
      </c>
      <c r="B3031" t="s">
        <v>1512</v>
      </c>
      <c r="C3031" t="s">
        <v>721</v>
      </c>
      <c r="F3031" t="s">
        <v>8341</v>
      </c>
      <c r="G3031" t="s">
        <v>750</v>
      </c>
      <c r="H3031" t="str">
        <f>INDEX(referencias!$Q$1:$Q$34,MATCH('Registro de Frecuencias TV'!G3031,referencias!$R$1:$R$34,0),1)</f>
        <v>RCN TV S.A.</v>
      </c>
      <c r="J3031" t="s">
        <v>8338</v>
      </c>
      <c r="K3031">
        <v>34</v>
      </c>
      <c r="L3031" t="str">
        <f t="shared" si="100"/>
        <v>GuascaCundinamarcaRCN TV S.A.34</v>
      </c>
      <c r="M3031" t="str">
        <f t="shared" si="101"/>
        <v>GuascaCundinamarcaRCN TV S.A.</v>
      </c>
      <c r="N3031" t="s">
        <v>4565</v>
      </c>
    </row>
    <row r="3032" spans="1:14" x14ac:dyDescent="0.25">
      <c r="A3032">
        <v>25322</v>
      </c>
      <c r="B3032" t="s">
        <v>1512</v>
      </c>
      <c r="C3032" t="s">
        <v>721</v>
      </c>
      <c r="F3032" t="s">
        <v>8341</v>
      </c>
      <c r="G3032" t="s">
        <v>723</v>
      </c>
      <c r="H3032" t="str">
        <f>INDEX(referencias!$Q$1:$Q$34,MATCH('Registro de Frecuencias TV'!G3032,referencias!$R$1:$R$34,0),1)</f>
        <v>Caracol TV S.A.</v>
      </c>
      <c r="J3032" t="s">
        <v>8338</v>
      </c>
      <c r="K3032">
        <v>32</v>
      </c>
      <c r="L3032" t="str">
        <f t="shared" si="100"/>
        <v>GuascaCundinamarcaCaracol TV S.A.32</v>
      </c>
      <c r="M3032" t="str">
        <f t="shared" si="101"/>
        <v>GuascaCundinamarcaCaracol TV S.A.</v>
      </c>
      <c r="N3032" t="s">
        <v>4566</v>
      </c>
    </row>
    <row r="3033" spans="1:14" x14ac:dyDescent="0.25">
      <c r="A3033">
        <v>25324</v>
      </c>
      <c r="B3033" t="s">
        <v>1516</v>
      </c>
      <c r="C3033" t="s">
        <v>721</v>
      </c>
      <c r="E3033">
        <v>7</v>
      </c>
      <c r="F3033" t="s">
        <v>8337</v>
      </c>
      <c r="G3033" t="s">
        <v>420</v>
      </c>
      <c r="H3033" t="str">
        <f>INDEX(referencias!$Q$1:$Q$34,MATCH('Registro de Frecuencias TV'!G3033,referencias!$R$1:$R$34,0),1)</f>
        <v>Canal Uno</v>
      </c>
      <c r="I3033" t="s">
        <v>313</v>
      </c>
      <c r="J3033" t="s">
        <v>8338</v>
      </c>
      <c r="K3033">
        <v>7</v>
      </c>
      <c r="L3033" t="str">
        <f t="shared" si="100"/>
        <v>GuataquíCundinamarcaCanal Uno7</v>
      </c>
      <c r="M3033" t="str">
        <f t="shared" si="101"/>
        <v>GuataquíCundinamarcaCanal Uno</v>
      </c>
      <c r="N3033" t="s">
        <v>4567</v>
      </c>
    </row>
    <row r="3034" spans="1:14" x14ac:dyDescent="0.25">
      <c r="A3034">
        <v>25324</v>
      </c>
      <c r="B3034" t="s">
        <v>1516</v>
      </c>
      <c r="C3034" t="s">
        <v>721</v>
      </c>
      <c r="E3034">
        <v>9</v>
      </c>
      <c r="F3034" t="s">
        <v>8337</v>
      </c>
      <c r="G3034" t="s">
        <v>703</v>
      </c>
      <c r="H3034" t="str">
        <f>INDEX(referencias!$Q$1:$Q$34,MATCH('Registro de Frecuencias TV'!G3034,referencias!$R$1:$R$34,0),1)</f>
        <v>C.Institucional</v>
      </c>
      <c r="I3034" t="s">
        <v>313</v>
      </c>
      <c r="J3034" t="s">
        <v>8338</v>
      </c>
      <c r="K3034">
        <v>9</v>
      </c>
      <c r="L3034" t="str">
        <f t="shared" si="100"/>
        <v>GuataquíCundinamarcaC.Institucional9</v>
      </c>
      <c r="M3034" t="str">
        <f t="shared" si="101"/>
        <v>GuataquíCundinamarcaC.Institucional</v>
      </c>
      <c r="N3034" t="s">
        <v>4568</v>
      </c>
    </row>
    <row r="3035" spans="1:14" x14ac:dyDescent="0.25">
      <c r="A3035">
        <v>25324</v>
      </c>
      <c r="B3035" t="s">
        <v>1516</v>
      </c>
      <c r="C3035" t="s">
        <v>721</v>
      </c>
      <c r="E3035">
        <v>11</v>
      </c>
      <c r="F3035" t="s">
        <v>8337</v>
      </c>
      <c r="G3035" t="s">
        <v>188</v>
      </c>
      <c r="H3035" t="str">
        <f>INDEX(referencias!$Q$1:$Q$34,MATCH('Registro de Frecuencias TV'!G3035,referencias!$R$1:$R$34,0),1)</f>
        <v>Señal Colombia</v>
      </c>
      <c r="I3035" t="s">
        <v>313</v>
      </c>
      <c r="J3035" t="s">
        <v>8338</v>
      </c>
      <c r="K3035">
        <v>11</v>
      </c>
      <c r="L3035" t="str">
        <f t="shared" si="100"/>
        <v>GuataquíCundinamarcaSeñal Colombia11</v>
      </c>
      <c r="M3035" t="str">
        <f t="shared" si="101"/>
        <v>GuataquíCundinamarcaSeñal Colombia</v>
      </c>
      <c r="N3035" t="s">
        <v>4569</v>
      </c>
    </row>
    <row r="3036" spans="1:14" x14ac:dyDescent="0.25">
      <c r="A3036">
        <v>25324</v>
      </c>
      <c r="B3036" t="s">
        <v>1516</v>
      </c>
      <c r="C3036" t="s">
        <v>721</v>
      </c>
      <c r="E3036">
        <v>13</v>
      </c>
      <c r="F3036" t="s">
        <v>8339</v>
      </c>
      <c r="G3036" t="s">
        <v>623</v>
      </c>
      <c r="H3036" t="str">
        <f>INDEX(referencias!$Q$1:$Q$34,MATCH('Registro de Frecuencias TV'!G3036,referencias!$R$1:$R$34,0),1)</f>
        <v>Teveandina</v>
      </c>
      <c r="I3036" t="s">
        <v>8444</v>
      </c>
      <c r="J3036" t="s">
        <v>8338</v>
      </c>
      <c r="K3036">
        <v>13</v>
      </c>
      <c r="L3036" t="str">
        <f t="shared" si="100"/>
        <v>GuataquíCundinamarcaTeveandina13</v>
      </c>
      <c r="M3036" t="str">
        <f t="shared" si="101"/>
        <v>GuataquíCundinamarcaTeveandina</v>
      </c>
      <c r="N3036" t="s">
        <v>4570</v>
      </c>
    </row>
    <row r="3037" spans="1:14" x14ac:dyDescent="0.25">
      <c r="A3037">
        <v>25324</v>
      </c>
      <c r="B3037" t="s">
        <v>1516</v>
      </c>
      <c r="C3037" t="s">
        <v>721</v>
      </c>
      <c r="E3037">
        <v>4</v>
      </c>
      <c r="F3037" t="s">
        <v>8341</v>
      </c>
      <c r="G3037" t="s">
        <v>750</v>
      </c>
      <c r="H3037" t="str">
        <f>INDEX(referencias!$Q$1:$Q$34,MATCH('Registro de Frecuencias TV'!G3037,referencias!$R$1:$R$34,0),1)</f>
        <v>RCN TV S.A.</v>
      </c>
      <c r="I3037" t="s">
        <v>313</v>
      </c>
      <c r="J3037" t="s">
        <v>8338</v>
      </c>
      <c r="K3037">
        <v>4</v>
      </c>
      <c r="L3037" t="str">
        <f t="shared" si="100"/>
        <v>GuataquíCundinamarcaRCN TV S.A.4</v>
      </c>
      <c r="M3037" t="str">
        <f t="shared" si="101"/>
        <v>GuataquíCundinamarcaRCN TV S.A.</v>
      </c>
      <c r="N3037" t="s">
        <v>4571</v>
      </c>
    </row>
    <row r="3038" spans="1:14" x14ac:dyDescent="0.25">
      <c r="A3038">
        <v>25324</v>
      </c>
      <c r="B3038" t="s">
        <v>1516</v>
      </c>
      <c r="C3038" t="s">
        <v>721</v>
      </c>
      <c r="E3038">
        <v>5</v>
      </c>
      <c r="F3038" t="s">
        <v>8341</v>
      </c>
      <c r="G3038" t="s">
        <v>723</v>
      </c>
      <c r="H3038" t="str">
        <f>INDEX(referencias!$Q$1:$Q$34,MATCH('Registro de Frecuencias TV'!G3038,referencias!$R$1:$R$34,0),1)</f>
        <v>Caracol TV S.A.</v>
      </c>
      <c r="I3038" t="s">
        <v>313</v>
      </c>
      <c r="J3038" t="s">
        <v>8338</v>
      </c>
      <c r="K3038">
        <v>5</v>
      </c>
      <c r="L3038" t="str">
        <f t="shared" si="100"/>
        <v>GuataquíCundinamarcaCaracol TV S.A.5</v>
      </c>
      <c r="M3038" t="str">
        <f t="shared" si="101"/>
        <v>GuataquíCundinamarcaCaracol TV S.A.</v>
      </c>
      <c r="N3038" t="s">
        <v>4572</v>
      </c>
    </row>
    <row r="3039" spans="1:14" x14ac:dyDescent="0.25">
      <c r="A3039">
        <v>25326</v>
      </c>
      <c r="B3039" t="s">
        <v>1518</v>
      </c>
      <c r="C3039" t="s">
        <v>721</v>
      </c>
      <c r="E3039">
        <v>7</v>
      </c>
      <c r="F3039" t="s">
        <v>8337</v>
      </c>
      <c r="G3039" t="s">
        <v>420</v>
      </c>
      <c r="H3039" t="str">
        <f>INDEX(referencias!$Q$1:$Q$34,MATCH('Registro de Frecuencias TV'!G3039,referencias!$R$1:$R$34,0),1)</f>
        <v>Canal Uno</v>
      </c>
      <c r="I3039" t="s">
        <v>313</v>
      </c>
      <c r="J3039" t="s">
        <v>8338</v>
      </c>
      <c r="K3039">
        <v>7</v>
      </c>
      <c r="L3039" t="str">
        <f t="shared" si="100"/>
        <v>GuatavitaCundinamarcaCanal Uno7</v>
      </c>
      <c r="M3039" t="str">
        <f t="shared" si="101"/>
        <v>GuatavitaCundinamarcaCanal Uno</v>
      </c>
      <c r="N3039" t="s">
        <v>4573</v>
      </c>
    </row>
    <row r="3040" spans="1:14" x14ac:dyDescent="0.25">
      <c r="A3040">
        <v>25326</v>
      </c>
      <c r="B3040" t="s">
        <v>1518</v>
      </c>
      <c r="C3040" t="s">
        <v>721</v>
      </c>
      <c r="E3040">
        <v>9</v>
      </c>
      <c r="F3040" t="s">
        <v>8337</v>
      </c>
      <c r="G3040" t="s">
        <v>703</v>
      </c>
      <c r="H3040" t="str">
        <f>INDEX(referencias!$Q$1:$Q$34,MATCH('Registro de Frecuencias TV'!G3040,referencias!$R$1:$R$34,0),1)</f>
        <v>C.Institucional</v>
      </c>
      <c r="I3040" t="s">
        <v>313</v>
      </c>
      <c r="J3040" t="s">
        <v>8338</v>
      </c>
      <c r="K3040">
        <v>9</v>
      </c>
      <c r="L3040" t="str">
        <f t="shared" si="100"/>
        <v>GuatavitaCundinamarcaC.Institucional9</v>
      </c>
      <c r="M3040" t="str">
        <f t="shared" si="101"/>
        <v>GuatavitaCundinamarcaC.Institucional</v>
      </c>
      <c r="N3040" t="s">
        <v>4574</v>
      </c>
    </row>
    <row r="3041" spans="1:14" x14ac:dyDescent="0.25">
      <c r="A3041">
        <v>25326</v>
      </c>
      <c r="B3041" t="s">
        <v>1518</v>
      </c>
      <c r="C3041" t="s">
        <v>721</v>
      </c>
      <c r="E3041">
        <v>11</v>
      </c>
      <c r="F3041" t="s">
        <v>8337</v>
      </c>
      <c r="G3041" t="s">
        <v>188</v>
      </c>
      <c r="H3041" t="str">
        <f>INDEX(referencias!$Q$1:$Q$34,MATCH('Registro de Frecuencias TV'!G3041,referencias!$R$1:$R$34,0),1)</f>
        <v>Señal Colombia</v>
      </c>
      <c r="I3041" t="s">
        <v>313</v>
      </c>
      <c r="J3041" t="s">
        <v>8338</v>
      </c>
      <c r="K3041">
        <v>11</v>
      </c>
      <c r="L3041" t="str">
        <f t="shared" si="100"/>
        <v>GuatavitaCundinamarcaSeñal Colombia11</v>
      </c>
      <c r="M3041" t="str">
        <f t="shared" si="101"/>
        <v>GuatavitaCundinamarcaSeñal Colombia</v>
      </c>
      <c r="N3041" t="s">
        <v>4575</v>
      </c>
    </row>
    <row r="3042" spans="1:14" x14ac:dyDescent="0.25">
      <c r="A3042">
        <v>25326</v>
      </c>
      <c r="B3042" t="s">
        <v>1518</v>
      </c>
      <c r="C3042" t="s">
        <v>721</v>
      </c>
      <c r="E3042">
        <v>13</v>
      </c>
      <c r="F3042" t="s">
        <v>8339</v>
      </c>
      <c r="G3042" t="s">
        <v>623</v>
      </c>
      <c r="H3042" t="str">
        <f>INDEX(referencias!$Q$1:$Q$34,MATCH('Registro de Frecuencias TV'!G3042,referencias!$R$1:$R$34,0),1)</f>
        <v>Teveandina</v>
      </c>
      <c r="I3042" t="s">
        <v>8444</v>
      </c>
      <c r="J3042" t="s">
        <v>8338</v>
      </c>
      <c r="K3042">
        <v>13</v>
      </c>
      <c r="L3042" t="str">
        <f t="shared" si="100"/>
        <v>GuatavitaCundinamarcaTeveandina13</v>
      </c>
      <c r="M3042" t="str">
        <f t="shared" si="101"/>
        <v>GuatavitaCundinamarcaTeveandina</v>
      </c>
      <c r="N3042" t="s">
        <v>4576</v>
      </c>
    </row>
    <row r="3043" spans="1:14" x14ac:dyDescent="0.25">
      <c r="A3043">
        <v>25326</v>
      </c>
      <c r="B3043" t="s">
        <v>1518</v>
      </c>
      <c r="C3043" t="s">
        <v>721</v>
      </c>
      <c r="E3043">
        <v>4</v>
      </c>
      <c r="F3043" t="s">
        <v>8341</v>
      </c>
      <c r="G3043" t="s">
        <v>750</v>
      </c>
      <c r="H3043" t="str">
        <f>INDEX(referencias!$Q$1:$Q$34,MATCH('Registro de Frecuencias TV'!G3043,referencias!$R$1:$R$34,0),1)</f>
        <v>RCN TV S.A.</v>
      </c>
      <c r="I3043" t="s">
        <v>313</v>
      </c>
      <c r="J3043" t="s">
        <v>8338</v>
      </c>
      <c r="K3043">
        <v>4</v>
      </c>
      <c r="L3043" t="str">
        <f t="shared" si="100"/>
        <v>GuatavitaCundinamarcaRCN TV S.A.4</v>
      </c>
      <c r="M3043" t="str">
        <f t="shared" si="101"/>
        <v>GuatavitaCundinamarcaRCN TV S.A.</v>
      </c>
      <c r="N3043" t="s">
        <v>4577</v>
      </c>
    </row>
    <row r="3044" spans="1:14" x14ac:dyDescent="0.25">
      <c r="A3044">
        <v>25326</v>
      </c>
      <c r="B3044" t="s">
        <v>1518</v>
      </c>
      <c r="C3044" t="s">
        <v>721</v>
      </c>
      <c r="E3044">
        <v>5</v>
      </c>
      <c r="F3044" t="s">
        <v>8341</v>
      </c>
      <c r="G3044" t="s">
        <v>723</v>
      </c>
      <c r="H3044" t="str">
        <f>INDEX(referencias!$Q$1:$Q$34,MATCH('Registro de Frecuencias TV'!G3044,referencias!$R$1:$R$34,0),1)</f>
        <v>Caracol TV S.A.</v>
      </c>
      <c r="I3044" t="s">
        <v>313</v>
      </c>
      <c r="J3044" t="s">
        <v>8338</v>
      </c>
      <c r="K3044">
        <v>5</v>
      </c>
      <c r="L3044" t="str">
        <f t="shared" si="100"/>
        <v>GuatavitaCundinamarcaCaracol TV S.A.5</v>
      </c>
      <c r="M3044" t="str">
        <f t="shared" si="101"/>
        <v>GuatavitaCundinamarcaCaracol TV S.A.</v>
      </c>
      <c r="N3044" t="s">
        <v>4578</v>
      </c>
    </row>
    <row r="3045" spans="1:14" x14ac:dyDescent="0.25">
      <c r="A3045">
        <v>25328</v>
      </c>
      <c r="B3045" t="s">
        <v>1526</v>
      </c>
      <c r="C3045" t="s">
        <v>721</v>
      </c>
      <c r="E3045">
        <v>7</v>
      </c>
      <c r="F3045" t="s">
        <v>8337</v>
      </c>
      <c r="G3045" t="s">
        <v>420</v>
      </c>
      <c r="H3045" t="str">
        <f>INDEX(referencias!$Q$1:$Q$34,MATCH('Registro de Frecuencias TV'!G3045,referencias!$R$1:$R$34,0),1)</f>
        <v>Canal Uno</v>
      </c>
      <c r="I3045" t="s">
        <v>313</v>
      </c>
      <c r="J3045" t="s">
        <v>8338</v>
      </c>
      <c r="K3045">
        <v>7</v>
      </c>
      <c r="L3045" t="str">
        <f t="shared" si="100"/>
        <v>Guayabal de SiquimaCundinamarcaCanal Uno7</v>
      </c>
      <c r="M3045" t="str">
        <f t="shared" si="101"/>
        <v>Guayabal de SiquimaCundinamarcaCanal Uno</v>
      </c>
      <c r="N3045" t="s">
        <v>4579</v>
      </c>
    </row>
    <row r="3046" spans="1:14" x14ac:dyDescent="0.25">
      <c r="A3046">
        <v>25328</v>
      </c>
      <c r="B3046" t="s">
        <v>1526</v>
      </c>
      <c r="C3046" t="s">
        <v>721</v>
      </c>
      <c r="E3046">
        <v>9</v>
      </c>
      <c r="F3046" t="s">
        <v>8337</v>
      </c>
      <c r="G3046" t="s">
        <v>703</v>
      </c>
      <c r="H3046" t="str">
        <f>INDEX(referencias!$Q$1:$Q$34,MATCH('Registro de Frecuencias TV'!G3046,referencias!$R$1:$R$34,0),1)</f>
        <v>C.Institucional</v>
      </c>
      <c r="I3046" t="s">
        <v>313</v>
      </c>
      <c r="J3046" t="s">
        <v>8338</v>
      </c>
      <c r="K3046">
        <v>9</v>
      </c>
      <c r="L3046" t="str">
        <f t="shared" si="100"/>
        <v>Guayabal de SiquimaCundinamarcaC.Institucional9</v>
      </c>
      <c r="M3046" t="str">
        <f t="shared" si="101"/>
        <v>Guayabal de SiquimaCundinamarcaC.Institucional</v>
      </c>
      <c r="N3046" t="s">
        <v>4580</v>
      </c>
    </row>
    <row r="3047" spans="1:14" x14ac:dyDescent="0.25">
      <c r="A3047">
        <v>25328</v>
      </c>
      <c r="B3047" t="s">
        <v>1526</v>
      </c>
      <c r="C3047" t="s">
        <v>721</v>
      </c>
      <c r="E3047">
        <v>11</v>
      </c>
      <c r="F3047" t="s">
        <v>8337</v>
      </c>
      <c r="G3047" t="s">
        <v>188</v>
      </c>
      <c r="H3047" t="str">
        <f>INDEX(referencias!$Q$1:$Q$34,MATCH('Registro de Frecuencias TV'!G3047,referencias!$R$1:$R$34,0),1)</f>
        <v>Señal Colombia</v>
      </c>
      <c r="I3047" t="s">
        <v>313</v>
      </c>
      <c r="J3047" t="s">
        <v>8338</v>
      </c>
      <c r="K3047">
        <v>11</v>
      </c>
      <c r="L3047" t="str">
        <f t="shared" si="100"/>
        <v>Guayabal de SiquimaCundinamarcaSeñal Colombia11</v>
      </c>
      <c r="M3047" t="str">
        <f t="shared" si="101"/>
        <v>Guayabal de SiquimaCundinamarcaSeñal Colombia</v>
      </c>
      <c r="N3047" t="s">
        <v>4581</v>
      </c>
    </row>
    <row r="3048" spans="1:14" x14ac:dyDescent="0.25">
      <c r="A3048">
        <v>25328</v>
      </c>
      <c r="B3048" t="s">
        <v>1526</v>
      </c>
      <c r="C3048" t="s">
        <v>721</v>
      </c>
      <c r="E3048">
        <v>13</v>
      </c>
      <c r="F3048" t="s">
        <v>8339</v>
      </c>
      <c r="G3048" t="s">
        <v>623</v>
      </c>
      <c r="H3048" t="str">
        <f>INDEX(referencias!$Q$1:$Q$34,MATCH('Registro de Frecuencias TV'!G3048,referencias!$R$1:$R$34,0),1)</f>
        <v>Teveandina</v>
      </c>
      <c r="I3048" t="s">
        <v>8444</v>
      </c>
      <c r="J3048" t="s">
        <v>8338</v>
      </c>
      <c r="K3048">
        <v>13</v>
      </c>
      <c r="L3048" t="str">
        <f t="shared" si="100"/>
        <v>Guayabal de SiquimaCundinamarcaTeveandina13</v>
      </c>
      <c r="M3048" t="str">
        <f t="shared" si="101"/>
        <v>Guayabal de SiquimaCundinamarcaTeveandina</v>
      </c>
      <c r="N3048" t="s">
        <v>4582</v>
      </c>
    </row>
    <row r="3049" spans="1:14" x14ac:dyDescent="0.25">
      <c r="A3049">
        <v>25328</v>
      </c>
      <c r="B3049" t="s">
        <v>1526</v>
      </c>
      <c r="C3049" t="s">
        <v>721</v>
      </c>
      <c r="E3049">
        <v>4</v>
      </c>
      <c r="F3049" t="s">
        <v>8341</v>
      </c>
      <c r="G3049" t="s">
        <v>750</v>
      </c>
      <c r="H3049" t="str">
        <f>INDEX(referencias!$Q$1:$Q$34,MATCH('Registro de Frecuencias TV'!G3049,referencias!$R$1:$R$34,0),1)</f>
        <v>RCN TV S.A.</v>
      </c>
      <c r="I3049" t="s">
        <v>313</v>
      </c>
      <c r="J3049" t="s">
        <v>8338</v>
      </c>
      <c r="K3049">
        <v>4</v>
      </c>
      <c r="L3049" t="str">
        <f t="shared" si="100"/>
        <v>Guayabal de SiquimaCundinamarcaRCN TV S.A.4</v>
      </c>
      <c r="M3049" t="str">
        <f t="shared" si="101"/>
        <v>Guayabal de SiquimaCundinamarcaRCN TV S.A.</v>
      </c>
      <c r="N3049" t="s">
        <v>4583</v>
      </c>
    </row>
    <row r="3050" spans="1:14" x14ac:dyDescent="0.25">
      <c r="A3050">
        <v>25328</v>
      </c>
      <c r="B3050" t="s">
        <v>1526</v>
      </c>
      <c r="C3050" t="s">
        <v>721</v>
      </c>
      <c r="E3050">
        <v>5</v>
      </c>
      <c r="F3050" t="s">
        <v>8341</v>
      </c>
      <c r="G3050" t="s">
        <v>723</v>
      </c>
      <c r="H3050" t="str">
        <f>INDEX(referencias!$Q$1:$Q$34,MATCH('Registro de Frecuencias TV'!G3050,referencias!$R$1:$R$34,0),1)</f>
        <v>Caracol TV S.A.</v>
      </c>
      <c r="I3050" t="s">
        <v>313</v>
      </c>
      <c r="J3050" t="s">
        <v>8338</v>
      </c>
      <c r="K3050">
        <v>5</v>
      </c>
      <c r="L3050" t="str">
        <f t="shared" si="100"/>
        <v>Guayabal de SiquimaCundinamarcaCaracol TV S.A.5</v>
      </c>
      <c r="M3050" t="str">
        <f t="shared" si="101"/>
        <v>Guayabal de SiquimaCundinamarcaCaracol TV S.A.</v>
      </c>
      <c r="N3050" t="s">
        <v>4584</v>
      </c>
    </row>
    <row r="3051" spans="1:14" x14ac:dyDescent="0.25">
      <c r="A3051">
        <v>25335</v>
      </c>
      <c r="B3051" t="s">
        <v>280</v>
      </c>
      <c r="C3051" t="s">
        <v>721</v>
      </c>
      <c r="E3051">
        <v>39</v>
      </c>
      <c r="F3051" t="s">
        <v>8337</v>
      </c>
      <c r="G3051" t="s">
        <v>420</v>
      </c>
      <c r="H3051" t="str">
        <f>INDEX(referencias!$Q$1:$Q$34,MATCH('Registro de Frecuencias TV'!G3051,referencias!$R$1:$R$34,0),1)</f>
        <v>Canal Uno</v>
      </c>
      <c r="I3051" t="s">
        <v>280</v>
      </c>
      <c r="J3051" t="s">
        <v>8338</v>
      </c>
      <c r="K3051">
        <v>39</v>
      </c>
      <c r="L3051" t="str">
        <f t="shared" si="100"/>
        <v>GuayabetalCundinamarcaCanal Uno39</v>
      </c>
      <c r="M3051" t="str">
        <f t="shared" si="101"/>
        <v>GuayabetalCundinamarcaCanal Uno</v>
      </c>
      <c r="N3051" t="s">
        <v>4585</v>
      </c>
    </row>
    <row r="3052" spans="1:14" x14ac:dyDescent="0.25">
      <c r="A3052">
        <v>25335</v>
      </c>
      <c r="B3052" t="s">
        <v>280</v>
      </c>
      <c r="C3052" t="s">
        <v>721</v>
      </c>
      <c r="E3052">
        <v>41</v>
      </c>
      <c r="F3052" t="s">
        <v>8337</v>
      </c>
      <c r="G3052" t="s">
        <v>703</v>
      </c>
      <c r="H3052" t="str">
        <f>INDEX(referencias!$Q$1:$Q$34,MATCH('Registro de Frecuencias TV'!G3052,referencias!$R$1:$R$34,0),1)</f>
        <v>C.Institucional</v>
      </c>
      <c r="I3052" t="s">
        <v>280</v>
      </c>
      <c r="J3052" t="s">
        <v>8338</v>
      </c>
      <c r="K3052">
        <v>41</v>
      </c>
      <c r="L3052" t="str">
        <f t="shared" si="100"/>
        <v>GuayabetalCundinamarcaC.Institucional41</v>
      </c>
      <c r="M3052" t="str">
        <f t="shared" si="101"/>
        <v>GuayabetalCundinamarcaC.Institucional</v>
      </c>
      <c r="N3052" t="s">
        <v>4586</v>
      </c>
    </row>
    <row r="3053" spans="1:14" x14ac:dyDescent="0.25">
      <c r="A3053">
        <v>25335</v>
      </c>
      <c r="B3053" t="s">
        <v>280</v>
      </c>
      <c r="C3053" t="s">
        <v>721</v>
      </c>
      <c r="E3053">
        <v>43</v>
      </c>
      <c r="F3053" t="s">
        <v>8337</v>
      </c>
      <c r="G3053" t="s">
        <v>188</v>
      </c>
      <c r="H3053" t="str">
        <f>INDEX(referencias!$Q$1:$Q$34,MATCH('Registro de Frecuencias TV'!G3053,referencias!$R$1:$R$34,0),1)</f>
        <v>Señal Colombia</v>
      </c>
      <c r="I3053" t="s">
        <v>280</v>
      </c>
      <c r="J3053" t="s">
        <v>8338</v>
      </c>
      <c r="K3053">
        <v>43</v>
      </c>
      <c r="L3053" t="str">
        <f t="shared" si="100"/>
        <v>GuayabetalCundinamarcaSeñal Colombia43</v>
      </c>
      <c r="M3053" t="str">
        <f t="shared" si="101"/>
        <v>GuayabetalCundinamarcaSeñal Colombia</v>
      </c>
      <c r="N3053" t="s">
        <v>4587</v>
      </c>
    </row>
    <row r="3054" spans="1:14" x14ac:dyDescent="0.25">
      <c r="A3054">
        <v>25335</v>
      </c>
      <c r="B3054" t="s">
        <v>280</v>
      </c>
      <c r="C3054" t="s">
        <v>721</v>
      </c>
      <c r="F3054" t="s">
        <v>8339</v>
      </c>
      <c r="G3054" t="s">
        <v>623</v>
      </c>
      <c r="H3054" t="str">
        <f>INDEX(referencias!$Q$1:$Q$34,MATCH('Registro de Frecuencias TV'!G3054,referencias!$R$1:$R$34,0),1)</f>
        <v>Teveandina</v>
      </c>
      <c r="J3054" t="s">
        <v>8338</v>
      </c>
      <c r="K3054">
        <v>24</v>
      </c>
      <c r="L3054" t="str">
        <f t="shared" si="100"/>
        <v>GuayabetalCundinamarcaTeveandina24</v>
      </c>
      <c r="M3054" t="str">
        <f t="shared" si="101"/>
        <v>GuayabetalCundinamarcaTeveandina</v>
      </c>
      <c r="N3054" t="s">
        <v>4588</v>
      </c>
    </row>
    <row r="3055" spans="1:14" x14ac:dyDescent="0.25">
      <c r="A3055">
        <v>25335</v>
      </c>
      <c r="B3055" t="s">
        <v>280</v>
      </c>
      <c r="C3055" t="s">
        <v>721</v>
      </c>
      <c r="F3055" t="s">
        <v>8341</v>
      </c>
      <c r="G3055" t="s">
        <v>750</v>
      </c>
      <c r="H3055" t="str">
        <f>INDEX(referencias!$Q$1:$Q$34,MATCH('Registro de Frecuencias TV'!G3055,referencias!$R$1:$R$34,0),1)</f>
        <v>RCN TV S.A.</v>
      </c>
      <c r="J3055" t="s">
        <v>8338</v>
      </c>
      <c r="K3055">
        <v>27</v>
      </c>
      <c r="L3055" t="str">
        <f t="shared" si="100"/>
        <v>GuayabetalCundinamarcaRCN TV S.A.27</v>
      </c>
      <c r="M3055" t="str">
        <f t="shared" si="101"/>
        <v>GuayabetalCundinamarcaRCN TV S.A.</v>
      </c>
      <c r="N3055" t="s">
        <v>4589</v>
      </c>
    </row>
    <row r="3056" spans="1:14" x14ac:dyDescent="0.25">
      <c r="A3056">
        <v>25335</v>
      </c>
      <c r="B3056" t="s">
        <v>280</v>
      </c>
      <c r="C3056" t="s">
        <v>721</v>
      </c>
      <c r="F3056" t="s">
        <v>8341</v>
      </c>
      <c r="G3056" t="s">
        <v>723</v>
      </c>
      <c r="H3056" t="str">
        <f>INDEX(referencias!$Q$1:$Q$34,MATCH('Registro de Frecuencias TV'!G3056,referencias!$R$1:$R$34,0),1)</f>
        <v>Caracol TV S.A.</v>
      </c>
      <c r="J3056" t="s">
        <v>8338</v>
      </c>
      <c r="K3056">
        <v>31</v>
      </c>
      <c r="L3056" t="str">
        <f t="shared" si="100"/>
        <v>GuayabetalCundinamarcaCaracol TV S.A.31</v>
      </c>
      <c r="M3056" t="str">
        <f t="shared" si="101"/>
        <v>GuayabetalCundinamarcaCaracol TV S.A.</v>
      </c>
      <c r="N3056" t="s">
        <v>4590</v>
      </c>
    </row>
    <row r="3057" spans="1:14" x14ac:dyDescent="0.25">
      <c r="A3057">
        <v>25339</v>
      </c>
      <c r="B3057" t="s">
        <v>1535</v>
      </c>
      <c r="C3057" t="s">
        <v>721</v>
      </c>
      <c r="F3057" t="s">
        <v>8337</v>
      </c>
      <c r="G3057" t="s">
        <v>420</v>
      </c>
      <c r="H3057" t="str">
        <f>INDEX(referencias!$Q$1:$Q$34,MATCH('Registro de Frecuencias TV'!G3057,referencias!$R$1:$R$34,0),1)</f>
        <v>Canal Uno</v>
      </c>
      <c r="J3057" t="s">
        <v>8338</v>
      </c>
      <c r="K3057">
        <v>3</v>
      </c>
      <c r="L3057" t="str">
        <f t="shared" si="100"/>
        <v>GutiérrezCundinamarcaCanal Uno3</v>
      </c>
      <c r="M3057" t="str">
        <f t="shared" si="101"/>
        <v>GutiérrezCundinamarcaCanal Uno</v>
      </c>
      <c r="N3057" t="s">
        <v>4591</v>
      </c>
    </row>
    <row r="3058" spans="1:14" x14ac:dyDescent="0.25">
      <c r="A3058">
        <v>25339</v>
      </c>
      <c r="B3058" t="s">
        <v>1535</v>
      </c>
      <c r="C3058" t="s">
        <v>721</v>
      </c>
      <c r="F3058" t="s">
        <v>8337</v>
      </c>
      <c r="G3058" t="s">
        <v>703</v>
      </c>
      <c r="H3058" t="str">
        <f>INDEX(referencias!$Q$1:$Q$34,MATCH('Registro de Frecuencias TV'!G3058,referencias!$R$1:$R$34,0),1)</f>
        <v>C.Institucional</v>
      </c>
      <c r="J3058" t="s">
        <v>8338</v>
      </c>
      <c r="K3058">
        <v>6</v>
      </c>
      <c r="L3058" t="str">
        <f t="shared" si="100"/>
        <v>GutiérrezCundinamarcaC.Institucional6</v>
      </c>
      <c r="M3058" t="str">
        <f t="shared" si="101"/>
        <v>GutiérrezCundinamarcaC.Institucional</v>
      </c>
      <c r="N3058" t="s">
        <v>4592</v>
      </c>
    </row>
    <row r="3059" spans="1:14" x14ac:dyDescent="0.25">
      <c r="A3059">
        <v>25339</v>
      </c>
      <c r="B3059" t="s">
        <v>1535</v>
      </c>
      <c r="C3059" t="s">
        <v>721</v>
      </c>
      <c r="F3059" t="s">
        <v>8337</v>
      </c>
      <c r="G3059" t="s">
        <v>188</v>
      </c>
      <c r="H3059" t="str">
        <f>INDEX(referencias!$Q$1:$Q$34,MATCH('Registro de Frecuencias TV'!G3059,referencias!$R$1:$R$34,0),1)</f>
        <v>Señal Colombia</v>
      </c>
      <c r="J3059" t="s">
        <v>8338</v>
      </c>
      <c r="K3059">
        <v>12</v>
      </c>
      <c r="L3059" t="str">
        <f t="shared" si="100"/>
        <v>GutiérrezCundinamarcaSeñal Colombia12</v>
      </c>
      <c r="M3059" t="str">
        <f t="shared" si="101"/>
        <v>GutiérrezCundinamarcaSeñal Colombia</v>
      </c>
      <c r="N3059" t="s">
        <v>4593</v>
      </c>
    </row>
    <row r="3060" spans="1:14" x14ac:dyDescent="0.25">
      <c r="A3060">
        <v>25339</v>
      </c>
      <c r="B3060" t="s">
        <v>1535</v>
      </c>
      <c r="C3060" t="s">
        <v>721</v>
      </c>
      <c r="F3060" t="s">
        <v>8339</v>
      </c>
      <c r="G3060" t="s">
        <v>623</v>
      </c>
      <c r="H3060" t="str">
        <f>INDEX(referencias!$Q$1:$Q$34,MATCH('Registro de Frecuencias TV'!G3060,referencias!$R$1:$R$34,0),1)</f>
        <v>Teveandina</v>
      </c>
      <c r="J3060" t="s">
        <v>8338</v>
      </c>
      <c r="K3060">
        <v>24</v>
      </c>
      <c r="L3060" t="str">
        <f t="shared" si="100"/>
        <v>GutiérrezCundinamarcaTeveandina24</v>
      </c>
      <c r="M3060" t="str">
        <f t="shared" si="101"/>
        <v>GutiérrezCundinamarcaTeveandina</v>
      </c>
      <c r="N3060" t="s">
        <v>4594</v>
      </c>
    </row>
    <row r="3061" spans="1:14" x14ac:dyDescent="0.25">
      <c r="A3061">
        <v>25339</v>
      </c>
      <c r="B3061" t="s">
        <v>1535</v>
      </c>
      <c r="C3061" t="s">
        <v>721</v>
      </c>
      <c r="F3061" t="s">
        <v>8341</v>
      </c>
      <c r="G3061" t="s">
        <v>750</v>
      </c>
      <c r="H3061" t="str">
        <f>INDEX(referencias!$Q$1:$Q$34,MATCH('Registro de Frecuencias TV'!G3061,referencias!$R$1:$R$34,0),1)</f>
        <v>RCN TV S.A.</v>
      </c>
      <c r="J3061" t="s">
        <v>8338</v>
      </c>
      <c r="K3061">
        <v>27</v>
      </c>
      <c r="L3061" t="str">
        <f t="shared" si="100"/>
        <v>GutiérrezCundinamarcaRCN TV S.A.27</v>
      </c>
      <c r="M3061" t="str">
        <f t="shared" si="101"/>
        <v>GutiérrezCundinamarcaRCN TV S.A.</v>
      </c>
      <c r="N3061" t="s">
        <v>4595</v>
      </c>
    </row>
    <row r="3062" spans="1:14" x14ac:dyDescent="0.25">
      <c r="A3062">
        <v>25339</v>
      </c>
      <c r="B3062" t="s">
        <v>1535</v>
      </c>
      <c r="C3062" t="s">
        <v>721</v>
      </c>
      <c r="F3062" t="s">
        <v>8341</v>
      </c>
      <c r="G3062" t="s">
        <v>723</v>
      </c>
      <c r="H3062" t="str">
        <f>INDEX(referencias!$Q$1:$Q$34,MATCH('Registro de Frecuencias TV'!G3062,referencias!$R$1:$R$34,0),1)</f>
        <v>Caracol TV S.A.</v>
      </c>
      <c r="J3062" t="s">
        <v>8338</v>
      </c>
      <c r="K3062">
        <v>31</v>
      </c>
      <c r="L3062" t="str">
        <f t="shared" si="100"/>
        <v>GutiérrezCundinamarcaCaracol TV S.A.31</v>
      </c>
      <c r="M3062" t="str">
        <f t="shared" si="101"/>
        <v>GutiérrezCundinamarcaCaracol TV S.A.</v>
      </c>
      <c r="N3062" t="s">
        <v>4596</v>
      </c>
    </row>
    <row r="3063" spans="1:14" x14ac:dyDescent="0.25">
      <c r="A3063">
        <v>25368</v>
      </c>
      <c r="B3063" t="s">
        <v>1587</v>
      </c>
      <c r="C3063" t="s">
        <v>721</v>
      </c>
      <c r="E3063">
        <v>7</v>
      </c>
      <c r="F3063" t="s">
        <v>8337</v>
      </c>
      <c r="G3063" t="s">
        <v>420</v>
      </c>
      <c r="H3063" t="str">
        <f>INDEX(referencias!$Q$1:$Q$34,MATCH('Registro de Frecuencias TV'!G3063,referencias!$R$1:$R$34,0),1)</f>
        <v>Canal Uno</v>
      </c>
      <c r="I3063" t="s">
        <v>313</v>
      </c>
      <c r="J3063" t="s">
        <v>8338</v>
      </c>
      <c r="K3063">
        <v>7</v>
      </c>
      <c r="L3063" t="str">
        <f t="shared" si="100"/>
        <v>JerusalénCundinamarcaCanal Uno7</v>
      </c>
      <c r="M3063" t="str">
        <f t="shared" si="101"/>
        <v>JerusalénCundinamarcaCanal Uno</v>
      </c>
      <c r="N3063" t="s">
        <v>4597</v>
      </c>
    </row>
    <row r="3064" spans="1:14" x14ac:dyDescent="0.25">
      <c r="A3064">
        <v>25368</v>
      </c>
      <c r="B3064" t="s">
        <v>1587</v>
      </c>
      <c r="C3064" t="s">
        <v>721</v>
      </c>
      <c r="E3064">
        <v>9</v>
      </c>
      <c r="F3064" t="s">
        <v>8337</v>
      </c>
      <c r="G3064" t="s">
        <v>703</v>
      </c>
      <c r="H3064" t="str">
        <f>INDEX(referencias!$Q$1:$Q$34,MATCH('Registro de Frecuencias TV'!G3064,referencias!$R$1:$R$34,0),1)</f>
        <v>C.Institucional</v>
      </c>
      <c r="I3064" t="s">
        <v>313</v>
      </c>
      <c r="J3064" t="s">
        <v>8338</v>
      </c>
      <c r="K3064">
        <v>9</v>
      </c>
      <c r="L3064" t="str">
        <f t="shared" si="100"/>
        <v>JerusalénCundinamarcaC.Institucional9</v>
      </c>
      <c r="M3064" t="str">
        <f t="shared" si="101"/>
        <v>JerusalénCundinamarcaC.Institucional</v>
      </c>
      <c r="N3064" t="s">
        <v>4598</v>
      </c>
    </row>
    <row r="3065" spans="1:14" x14ac:dyDescent="0.25">
      <c r="A3065">
        <v>25368</v>
      </c>
      <c r="B3065" t="s">
        <v>1587</v>
      </c>
      <c r="C3065" t="s">
        <v>721</v>
      </c>
      <c r="E3065">
        <v>11</v>
      </c>
      <c r="F3065" t="s">
        <v>8337</v>
      </c>
      <c r="G3065" t="s">
        <v>188</v>
      </c>
      <c r="H3065" t="str">
        <f>INDEX(referencias!$Q$1:$Q$34,MATCH('Registro de Frecuencias TV'!G3065,referencias!$R$1:$R$34,0),1)</f>
        <v>Señal Colombia</v>
      </c>
      <c r="I3065" t="s">
        <v>313</v>
      </c>
      <c r="J3065" t="s">
        <v>8338</v>
      </c>
      <c r="K3065">
        <v>11</v>
      </c>
      <c r="L3065" t="str">
        <f t="shared" si="100"/>
        <v>JerusalénCundinamarcaSeñal Colombia11</v>
      </c>
      <c r="M3065" t="str">
        <f t="shared" si="101"/>
        <v>JerusalénCundinamarcaSeñal Colombia</v>
      </c>
      <c r="N3065" t="s">
        <v>4599</v>
      </c>
    </row>
    <row r="3066" spans="1:14" x14ac:dyDescent="0.25">
      <c r="A3066">
        <v>25368</v>
      </c>
      <c r="B3066" t="s">
        <v>1587</v>
      </c>
      <c r="C3066" t="s">
        <v>721</v>
      </c>
      <c r="F3066" t="s">
        <v>8339</v>
      </c>
      <c r="G3066" t="s">
        <v>623</v>
      </c>
      <c r="H3066" t="str">
        <f>INDEX(referencias!$Q$1:$Q$34,MATCH('Registro de Frecuencias TV'!G3066,referencias!$R$1:$R$34,0),1)</f>
        <v>Teveandina</v>
      </c>
      <c r="J3066" t="s">
        <v>8338</v>
      </c>
      <c r="K3066">
        <v>13</v>
      </c>
      <c r="L3066" t="str">
        <f t="shared" si="100"/>
        <v>JerusalénCundinamarcaTeveandina13</v>
      </c>
      <c r="M3066" t="str">
        <f t="shared" si="101"/>
        <v>JerusalénCundinamarcaTeveandina</v>
      </c>
      <c r="N3066" t="s">
        <v>4600</v>
      </c>
    </row>
    <row r="3067" spans="1:14" x14ac:dyDescent="0.25">
      <c r="A3067">
        <v>25368</v>
      </c>
      <c r="B3067" t="s">
        <v>1587</v>
      </c>
      <c r="C3067" t="s">
        <v>721</v>
      </c>
      <c r="E3067">
        <v>4</v>
      </c>
      <c r="F3067" t="s">
        <v>8341</v>
      </c>
      <c r="G3067" t="s">
        <v>750</v>
      </c>
      <c r="H3067" t="str">
        <f>INDEX(referencias!$Q$1:$Q$34,MATCH('Registro de Frecuencias TV'!G3067,referencias!$R$1:$R$34,0),1)</f>
        <v>RCN TV S.A.</v>
      </c>
      <c r="I3067" t="s">
        <v>313</v>
      </c>
      <c r="J3067" t="s">
        <v>8338</v>
      </c>
      <c r="K3067">
        <v>4</v>
      </c>
      <c r="L3067" t="str">
        <f t="shared" si="100"/>
        <v>JerusalénCundinamarcaRCN TV S.A.4</v>
      </c>
      <c r="M3067" t="str">
        <f t="shared" si="101"/>
        <v>JerusalénCundinamarcaRCN TV S.A.</v>
      </c>
      <c r="N3067" t="s">
        <v>4601</v>
      </c>
    </row>
    <row r="3068" spans="1:14" x14ac:dyDescent="0.25">
      <c r="A3068">
        <v>25368</v>
      </c>
      <c r="B3068" t="s">
        <v>1587</v>
      </c>
      <c r="C3068" t="s">
        <v>721</v>
      </c>
      <c r="E3068">
        <v>5</v>
      </c>
      <c r="F3068" t="s">
        <v>8341</v>
      </c>
      <c r="G3068" t="s">
        <v>723</v>
      </c>
      <c r="H3068" t="str">
        <f>INDEX(referencias!$Q$1:$Q$34,MATCH('Registro de Frecuencias TV'!G3068,referencias!$R$1:$R$34,0),1)</f>
        <v>Caracol TV S.A.</v>
      </c>
      <c r="I3068" t="s">
        <v>313</v>
      </c>
      <c r="J3068" t="s">
        <v>8338</v>
      </c>
      <c r="K3068">
        <v>5</v>
      </c>
      <c r="L3068" t="str">
        <f t="shared" si="100"/>
        <v>JerusalénCundinamarcaCaracol TV S.A.5</v>
      </c>
      <c r="M3068" t="str">
        <f t="shared" si="101"/>
        <v>JerusalénCundinamarcaCaracol TV S.A.</v>
      </c>
      <c r="N3068" t="s">
        <v>4602</v>
      </c>
    </row>
    <row r="3069" spans="1:14" x14ac:dyDescent="0.25">
      <c r="A3069">
        <v>25372</v>
      </c>
      <c r="B3069" t="s">
        <v>1595</v>
      </c>
      <c r="C3069" t="s">
        <v>721</v>
      </c>
      <c r="E3069">
        <v>3</v>
      </c>
      <c r="F3069" t="s">
        <v>8337</v>
      </c>
      <c r="G3069" t="s">
        <v>420</v>
      </c>
      <c r="H3069" t="str">
        <f>INDEX(referencias!$Q$1:$Q$34,MATCH('Registro de Frecuencias TV'!G3069,referencias!$R$1:$R$34,0),1)</f>
        <v>Canal Uno</v>
      </c>
      <c r="I3069" t="s">
        <v>229</v>
      </c>
      <c r="J3069" t="s">
        <v>8338</v>
      </c>
      <c r="K3069">
        <v>3</v>
      </c>
      <c r="L3069" t="str">
        <f t="shared" si="100"/>
        <v>JunínCundinamarcaCanal Uno3</v>
      </c>
      <c r="M3069" t="str">
        <f t="shared" si="101"/>
        <v>JunínCundinamarcaCanal Uno</v>
      </c>
      <c r="N3069" t="s">
        <v>4603</v>
      </c>
    </row>
    <row r="3070" spans="1:14" x14ac:dyDescent="0.25">
      <c r="A3070">
        <v>25372</v>
      </c>
      <c r="B3070" t="s">
        <v>1595</v>
      </c>
      <c r="C3070" t="s">
        <v>721</v>
      </c>
      <c r="E3070">
        <v>6</v>
      </c>
      <c r="F3070" t="s">
        <v>8337</v>
      </c>
      <c r="G3070" t="s">
        <v>703</v>
      </c>
      <c r="H3070" t="str">
        <f>INDEX(referencias!$Q$1:$Q$34,MATCH('Registro de Frecuencias TV'!G3070,referencias!$R$1:$R$34,0),1)</f>
        <v>C.Institucional</v>
      </c>
      <c r="I3070" t="s">
        <v>229</v>
      </c>
      <c r="J3070" t="s">
        <v>8338</v>
      </c>
      <c r="K3070">
        <v>6</v>
      </c>
      <c r="L3070" t="str">
        <f t="shared" si="100"/>
        <v>JunínCundinamarcaC.Institucional6</v>
      </c>
      <c r="M3070" t="str">
        <f t="shared" si="101"/>
        <v>JunínCundinamarcaC.Institucional</v>
      </c>
      <c r="N3070" t="s">
        <v>4604</v>
      </c>
    </row>
    <row r="3071" spans="1:14" x14ac:dyDescent="0.25">
      <c r="A3071">
        <v>25372</v>
      </c>
      <c r="B3071" t="s">
        <v>1595</v>
      </c>
      <c r="C3071" t="s">
        <v>721</v>
      </c>
      <c r="E3071">
        <v>12</v>
      </c>
      <c r="F3071" t="s">
        <v>8337</v>
      </c>
      <c r="G3071" t="s">
        <v>188</v>
      </c>
      <c r="H3071" t="str">
        <f>INDEX(referencias!$Q$1:$Q$34,MATCH('Registro de Frecuencias TV'!G3071,referencias!$R$1:$R$34,0),1)</f>
        <v>Señal Colombia</v>
      </c>
      <c r="I3071" t="s">
        <v>229</v>
      </c>
      <c r="J3071" t="s">
        <v>8338</v>
      </c>
      <c r="K3071">
        <v>12</v>
      </c>
      <c r="L3071" t="str">
        <f t="shared" si="100"/>
        <v>JunínCundinamarcaSeñal Colombia12</v>
      </c>
      <c r="M3071" t="str">
        <f t="shared" si="101"/>
        <v>JunínCundinamarcaSeñal Colombia</v>
      </c>
      <c r="N3071" t="s">
        <v>4605</v>
      </c>
    </row>
    <row r="3072" spans="1:14" x14ac:dyDescent="0.25">
      <c r="A3072">
        <v>25372</v>
      </c>
      <c r="B3072" t="s">
        <v>1595</v>
      </c>
      <c r="C3072" t="s">
        <v>721</v>
      </c>
      <c r="F3072" t="s">
        <v>8339</v>
      </c>
      <c r="G3072" t="s">
        <v>623</v>
      </c>
      <c r="H3072" t="str">
        <f>INDEX(referencias!$Q$1:$Q$34,MATCH('Registro de Frecuencias TV'!G3072,referencias!$R$1:$R$34,0),1)</f>
        <v>Teveandina</v>
      </c>
      <c r="J3072" t="s">
        <v>8338</v>
      </c>
      <c r="K3072">
        <v>24</v>
      </c>
      <c r="L3072" t="str">
        <f t="shared" si="100"/>
        <v>JunínCundinamarcaTeveandina24</v>
      </c>
      <c r="M3072" t="str">
        <f t="shared" si="101"/>
        <v>JunínCundinamarcaTeveandina</v>
      </c>
      <c r="N3072" t="s">
        <v>4606</v>
      </c>
    </row>
    <row r="3073" spans="1:14" x14ac:dyDescent="0.25">
      <c r="A3073">
        <v>25372</v>
      </c>
      <c r="B3073" t="s">
        <v>1595</v>
      </c>
      <c r="C3073" t="s">
        <v>721</v>
      </c>
      <c r="F3073" t="s">
        <v>8341</v>
      </c>
      <c r="G3073" t="s">
        <v>750</v>
      </c>
      <c r="H3073" t="str">
        <f>INDEX(referencias!$Q$1:$Q$34,MATCH('Registro de Frecuencias TV'!G3073,referencias!$R$1:$R$34,0),1)</f>
        <v>RCN TV S.A.</v>
      </c>
      <c r="J3073" t="s">
        <v>8338</v>
      </c>
      <c r="K3073">
        <v>8</v>
      </c>
      <c r="L3073" t="str">
        <f t="shared" si="100"/>
        <v>JunínCundinamarcaRCN TV S.A.8</v>
      </c>
      <c r="M3073" t="str">
        <f t="shared" si="101"/>
        <v>JunínCundinamarcaRCN TV S.A.</v>
      </c>
      <c r="N3073" t="s">
        <v>4607</v>
      </c>
    </row>
    <row r="3074" spans="1:14" x14ac:dyDescent="0.25">
      <c r="A3074">
        <v>25372</v>
      </c>
      <c r="B3074" t="s">
        <v>1595</v>
      </c>
      <c r="C3074" t="s">
        <v>721</v>
      </c>
      <c r="F3074" t="s">
        <v>8341</v>
      </c>
      <c r="G3074" t="s">
        <v>723</v>
      </c>
      <c r="H3074" t="str">
        <f>INDEX(referencias!$Q$1:$Q$34,MATCH('Registro de Frecuencias TV'!G3074,referencias!$R$1:$R$34,0),1)</f>
        <v>Caracol TV S.A.</v>
      </c>
      <c r="J3074" t="s">
        <v>8338</v>
      </c>
      <c r="K3074">
        <v>10</v>
      </c>
      <c r="L3074" t="str">
        <f t="shared" si="100"/>
        <v>JunínCundinamarcaCaracol TV S.A.10</v>
      </c>
      <c r="M3074" t="str">
        <f t="shared" si="101"/>
        <v>JunínCundinamarcaCaracol TV S.A.</v>
      </c>
      <c r="N3074" t="s">
        <v>4608</v>
      </c>
    </row>
    <row r="3075" spans="1:14" x14ac:dyDescent="0.25">
      <c r="A3075">
        <v>25377</v>
      </c>
      <c r="B3075" t="s">
        <v>293</v>
      </c>
      <c r="C3075" t="s">
        <v>721</v>
      </c>
      <c r="E3075">
        <v>3</v>
      </c>
      <c r="F3075" t="s">
        <v>8337</v>
      </c>
      <c r="G3075" t="s">
        <v>420</v>
      </c>
      <c r="H3075" t="str">
        <f>INDEX(referencias!$Q$1:$Q$34,MATCH('Registro de Frecuencias TV'!G3075,referencias!$R$1:$R$34,0),1)</f>
        <v>Canal Uno</v>
      </c>
      <c r="I3075" t="s">
        <v>293</v>
      </c>
      <c r="J3075" t="s">
        <v>8338</v>
      </c>
      <c r="K3075">
        <v>3</v>
      </c>
      <c r="L3075" t="str">
        <f t="shared" ref="L3075:L3138" si="102">_xlfn.CONCAT(TRIM(B3075),TRIM(C3075),TRIM(H3075),TRIM(K3075))</f>
        <v>La CaleraCundinamarcaCanal Uno3</v>
      </c>
      <c r="M3075" t="str">
        <f t="shared" ref="M3075:M3138" si="103">_xlfn.CONCAT(TRIM(B3075),TRIM(C3075),TRIM(H3075))</f>
        <v>La CaleraCundinamarcaCanal Uno</v>
      </c>
      <c r="N3075" t="s">
        <v>4609</v>
      </c>
    </row>
    <row r="3076" spans="1:14" x14ac:dyDescent="0.25">
      <c r="A3076">
        <v>25377</v>
      </c>
      <c r="B3076" t="s">
        <v>293</v>
      </c>
      <c r="C3076" t="s">
        <v>721</v>
      </c>
      <c r="E3076">
        <v>6</v>
      </c>
      <c r="F3076" t="s">
        <v>8337</v>
      </c>
      <c r="G3076" t="s">
        <v>703</v>
      </c>
      <c r="H3076" t="str">
        <f>INDEX(referencias!$Q$1:$Q$34,MATCH('Registro de Frecuencias TV'!G3076,referencias!$R$1:$R$34,0),1)</f>
        <v>C.Institucional</v>
      </c>
      <c r="I3076" t="s">
        <v>293</v>
      </c>
      <c r="J3076" t="s">
        <v>8338</v>
      </c>
      <c r="K3076">
        <v>6</v>
      </c>
      <c r="L3076" t="str">
        <f t="shared" si="102"/>
        <v>La CaleraCundinamarcaC.Institucional6</v>
      </c>
      <c r="M3076" t="str">
        <f t="shared" si="103"/>
        <v>La CaleraCundinamarcaC.Institucional</v>
      </c>
      <c r="N3076" t="s">
        <v>4610</v>
      </c>
    </row>
    <row r="3077" spans="1:14" x14ac:dyDescent="0.25">
      <c r="A3077">
        <v>25377</v>
      </c>
      <c r="B3077" t="s">
        <v>293</v>
      </c>
      <c r="C3077" t="s">
        <v>721</v>
      </c>
      <c r="E3077">
        <v>12</v>
      </c>
      <c r="F3077" t="s">
        <v>8337</v>
      </c>
      <c r="G3077" t="s">
        <v>188</v>
      </c>
      <c r="H3077" t="str">
        <f>INDEX(referencias!$Q$1:$Q$34,MATCH('Registro de Frecuencias TV'!G3077,referencias!$R$1:$R$34,0),1)</f>
        <v>Señal Colombia</v>
      </c>
      <c r="I3077" t="s">
        <v>293</v>
      </c>
      <c r="J3077" t="s">
        <v>8338</v>
      </c>
      <c r="K3077">
        <v>12</v>
      </c>
      <c r="L3077" t="str">
        <f t="shared" si="102"/>
        <v>La CaleraCundinamarcaSeñal Colombia12</v>
      </c>
      <c r="M3077" t="str">
        <f t="shared" si="103"/>
        <v>La CaleraCundinamarcaSeñal Colombia</v>
      </c>
      <c r="N3077" t="s">
        <v>4611</v>
      </c>
    </row>
    <row r="3078" spans="1:14" x14ac:dyDescent="0.25">
      <c r="A3078">
        <v>25377</v>
      </c>
      <c r="B3078" t="s">
        <v>293</v>
      </c>
      <c r="C3078" t="s">
        <v>721</v>
      </c>
      <c r="F3078" t="s">
        <v>8339</v>
      </c>
      <c r="G3078" t="s">
        <v>623</v>
      </c>
      <c r="H3078" t="str">
        <f>INDEX(referencias!$Q$1:$Q$34,MATCH('Registro de Frecuencias TV'!G3078,referencias!$R$1:$R$34,0),1)</f>
        <v>Teveandina</v>
      </c>
      <c r="J3078" t="s">
        <v>8338</v>
      </c>
      <c r="K3078">
        <v>24</v>
      </c>
      <c r="L3078" t="str">
        <f t="shared" si="102"/>
        <v>La CaleraCundinamarcaTeveandina24</v>
      </c>
      <c r="M3078" t="str">
        <f t="shared" si="103"/>
        <v>La CaleraCundinamarcaTeveandina</v>
      </c>
      <c r="N3078" t="s">
        <v>4612</v>
      </c>
    </row>
    <row r="3079" spans="1:14" x14ac:dyDescent="0.25">
      <c r="A3079">
        <v>25377</v>
      </c>
      <c r="B3079" t="s">
        <v>293</v>
      </c>
      <c r="C3079" t="s">
        <v>721</v>
      </c>
      <c r="E3079">
        <v>8</v>
      </c>
      <c r="F3079" t="s">
        <v>8341</v>
      </c>
      <c r="G3079" t="s">
        <v>750</v>
      </c>
      <c r="H3079" t="str">
        <f>INDEX(referencias!$Q$1:$Q$34,MATCH('Registro de Frecuencias TV'!G3079,referencias!$R$1:$R$34,0),1)</f>
        <v>RCN TV S.A.</v>
      </c>
      <c r="I3079" t="s">
        <v>8474</v>
      </c>
      <c r="J3079" t="s">
        <v>8338</v>
      </c>
      <c r="K3079">
        <v>8</v>
      </c>
      <c r="L3079" t="str">
        <f t="shared" si="102"/>
        <v>La CaleraCundinamarcaRCN TV S.A.8</v>
      </c>
      <c r="M3079" t="str">
        <f t="shared" si="103"/>
        <v>La CaleraCundinamarcaRCN TV S.A.</v>
      </c>
      <c r="N3079" t="s">
        <v>4613</v>
      </c>
    </row>
    <row r="3080" spans="1:14" x14ac:dyDescent="0.25">
      <c r="A3080">
        <v>25377</v>
      </c>
      <c r="B3080" t="s">
        <v>293</v>
      </c>
      <c r="C3080" t="s">
        <v>721</v>
      </c>
      <c r="E3080">
        <v>31</v>
      </c>
      <c r="F3080" t="s">
        <v>8341</v>
      </c>
      <c r="G3080" t="s">
        <v>723</v>
      </c>
      <c r="H3080" t="str">
        <f>INDEX(referencias!$Q$1:$Q$34,MATCH('Registro de Frecuencias TV'!G3080,referencias!$R$1:$R$34,0),1)</f>
        <v>Caracol TV S.A.</v>
      </c>
      <c r="I3080" t="s">
        <v>8474</v>
      </c>
      <c r="J3080" t="s">
        <v>8338</v>
      </c>
      <c r="K3080">
        <v>31</v>
      </c>
      <c r="L3080" t="str">
        <f t="shared" si="102"/>
        <v>La CaleraCundinamarcaCaracol TV S.A.31</v>
      </c>
      <c r="M3080" t="str">
        <f t="shared" si="103"/>
        <v>La CaleraCundinamarcaCaracol TV S.A.</v>
      </c>
      <c r="N3080" t="s">
        <v>4614</v>
      </c>
    </row>
    <row r="3081" spans="1:14" x14ac:dyDescent="0.25">
      <c r="A3081">
        <v>25386</v>
      </c>
      <c r="B3081" t="s">
        <v>1632</v>
      </c>
      <c r="C3081" t="s">
        <v>721</v>
      </c>
      <c r="E3081">
        <v>7</v>
      </c>
      <c r="F3081" t="s">
        <v>8337</v>
      </c>
      <c r="G3081" t="s">
        <v>420</v>
      </c>
      <c r="H3081" t="str">
        <f>INDEX(referencias!$Q$1:$Q$34,MATCH('Registro de Frecuencias TV'!G3081,referencias!$R$1:$R$34,0),1)</f>
        <v>Canal Uno</v>
      </c>
      <c r="I3081" t="s">
        <v>313</v>
      </c>
      <c r="J3081" t="s">
        <v>8338</v>
      </c>
      <c r="K3081">
        <v>7</v>
      </c>
      <c r="L3081" t="str">
        <f t="shared" si="102"/>
        <v>La MesaCundinamarcaCanal Uno7</v>
      </c>
      <c r="M3081" t="str">
        <f t="shared" si="103"/>
        <v>La MesaCundinamarcaCanal Uno</v>
      </c>
      <c r="N3081" t="s">
        <v>4615</v>
      </c>
    </row>
    <row r="3082" spans="1:14" x14ac:dyDescent="0.25">
      <c r="A3082">
        <v>25386</v>
      </c>
      <c r="B3082" t="s">
        <v>1632</v>
      </c>
      <c r="C3082" t="s">
        <v>721</v>
      </c>
      <c r="E3082">
        <v>9</v>
      </c>
      <c r="F3082" t="s">
        <v>8337</v>
      </c>
      <c r="G3082" t="s">
        <v>703</v>
      </c>
      <c r="H3082" t="str">
        <f>INDEX(referencias!$Q$1:$Q$34,MATCH('Registro de Frecuencias TV'!G3082,referencias!$R$1:$R$34,0),1)</f>
        <v>C.Institucional</v>
      </c>
      <c r="I3082" t="s">
        <v>313</v>
      </c>
      <c r="J3082" t="s">
        <v>8338</v>
      </c>
      <c r="K3082">
        <v>9</v>
      </c>
      <c r="L3082" t="str">
        <f t="shared" si="102"/>
        <v>La MesaCundinamarcaC.Institucional9</v>
      </c>
      <c r="M3082" t="str">
        <f t="shared" si="103"/>
        <v>La MesaCundinamarcaC.Institucional</v>
      </c>
      <c r="N3082" t="s">
        <v>4616</v>
      </c>
    </row>
    <row r="3083" spans="1:14" x14ac:dyDescent="0.25">
      <c r="A3083">
        <v>25386</v>
      </c>
      <c r="B3083" t="s">
        <v>1632</v>
      </c>
      <c r="C3083" t="s">
        <v>721</v>
      </c>
      <c r="E3083">
        <v>11</v>
      </c>
      <c r="F3083" t="s">
        <v>8337</v>
      </c>
      <c r="G3083" t="s">
        <v>188</v>
      </c>
      <c r="H3083" t="str">
        <f>INDEX(referencias!$Q$1:$Q$34,MATCH('Registro de Frecuencias TV'!G3083,referencias!$R$1:$R$34,0),1)</f>
        <v>Señal Colombia</v>
      </c>
      <c r="I3083" t="s">
        <v>313</v>
      </c>
      <c r="J3083" t="s">
        <v>8338</v>
      </c>
      <c r="K3083">
        <v>11</v>
      </c>
      <c r="L3083" t="str">
        <f t="shared" si="102"/>
        <v>La MesaCundinamarcaSeñal Colombia11</v>
      </c>
      <c r="M3083" t="str">
        <f t="shared" si="103"/>
        <v>La MesaCundinamarcaSeñal Colombia</v>
      </c>
      <c r="N3083" t="s">
        <v>4617</v>
      </c>
    </row>
    <row r="3084" spans="1:14" x14ac:dyDescent="0.25">
      <c r="A3084">
        <v>25386</v>
      </c>
      <c r="B3084" t="s">
        <v>1632</v>
      </c>
      <c r="C3084" t="s">
        <v>721</v>
      </c>
      <c r="E3084">
        <v>13</v>
      </c>
      <c r="F3084" t="s">
        <v>8339</v>
      </c>
      <c r="G3084" t="s">
        <v>623</v>
      </c>
      <c r="H3084" t="str">
        <f>INDEX(referencias!$Q$1:$Q$34,MATCH('Registro de Frecuencias TV'!G3084,referencias!$R$1:$R$34,0),1)</f>
        <v>Teveandina</v>
      </c>
      <c r="I3084" t="s">
        <v>8444</v>
      </c>
      <c r="J3084" t="s">
        <v>8338</v>
      </c>
      <c r="K3084">
        <v>13</v>
      </c>
      <c r="L3084" t="str">
        <f t="shared" si="102"/>
        <v>La MesaCundinamarcaTeveandina13</v>
      </c>
      <c r="M3084" t="str">
        <f t="shared" si="103"/>
        <v>La MesaCundinamarcaTeveandina</v>
      </c>
      <c r="N3084" t="s">
        <v>4618</v>
      </c>
    </row>
    <row r="3085" spans="1:14" x14ac:dyDescent="0.25">
      <c r="A3085">
        <v>25386</v>
      </c>
      <c r="B3085" t="s">
        <v>1632</v>
      </c>
      <c r="C3085" t="s">
        <v>721</v>
      </c>
      <c r="E3085">
        <v>4</v>
      </c>
      <c r="F3085" t="s">
        <v>8341</v>
      </c>
      <c r="G3085" t="s">
        <v>750</v>
      </c>
      <c r="H3085" t="str">
        <f>INDEX(referencias!$Q$1:$Q$34,MATCH('Registro de Frecuencias TV'!G3085,referencias!$R$1:$R$34,0),1)</f>
        <v>RCN TV S.A.</v>
      </c>
      <c r="I3085" t="s">
        <v>313</v>
      </c>
      <c r="J3085" t="s">
        <v>8338</v>
      </c>
      <c r="K3085">
        <v>4</v>
      </c>
      <c r="L3085" t="str">
        <f t="shared" si="102"/>
        <v>La MesaCundinamarcaRCN TV S.A.4</v>
      </c>
      <c r="M3085" t="str">
        <f t="shared" si="103"/>
        <v>La MesaCundinamarcaRCN TV S.A.</v>
      </c>
      <c r="N3085" t="s">
        <v>4619</v>
      </c>
    </row>
    <row r="3086" spans="1:14" x14ac:dyDescent="0.25">
      <c r="A3086">
        <v>25386</v>
      </c>
      <c r="B3086" t="s">
        <v>1632</v>
      </c>
      <c r="C3086" t="s">
        <v>721</v>
      </c>
      <c r="E3086">
        <v>5</v>
      </c>
      <c r="F3086" t="s">
        <v>8341</v>
      </c>
      <c r="G3086" t="s">
        <v>723</v>
      </c>
      <c r="H3086" t="str">
        <f>INDEX(referencias!$Q$1:$Q$34,MATCH('Registro de Frecuencias TV'!G3086,referencias!$R$1:$R$34,0),1)</f>
        <v>Caracol TV S.A.</v>
      </c>
      <c r="I3086" t="s">
        <v>313</v>
      </c>
      <c r="J3086" t="s">
        <v>8338</v>
      </c>
      <c r="K3086">
        <v>5</v>
      </c>
      <c r="L3086" t="str">
        <f t="shared" si="102"/>
        <v>La MesaCundinamarcaCaracol TV S.A.5</v>
      </c>
      <c r="M3086" t="str">
        <f t="shared" si="103"/>
        <v>La MesaCundinamarcaCaracol TV S.A.</v>
      </c>
      <c r="N3086" t="s">
        <v>4620</v>
      </c>
    </row>
    <row r="3087" spans="1:14" x14ac:dyDescent="0.25">
      <c r="A3087">
        <v>25394</v>
      </c>
      <c r="B3087" t="s">
        <v>542</v>
      </c>
      <c r="C3087" t="s">
        <v>721</v>
      </c>
      <c r="E3087">
        <v>7</v>
      </c>
      <c r="F3087" t="s">
        <v>8337</v>
      </c>
      <c r="G3087" t="s">
        <v>420</v>
      </c>
      <c r="H3087" t="str">
        <f>INDEX(referencias!$Q$1:$Q$34,MATCH('Registro de Frecuencias TV'!G3087,referencias!$R$1:$R$34,0),1)</f>
        <v>Canal Uno</v>
      </c>
      <c r="I3087" t="s">
        <v>313</v>
      </c>
      <c r="J3087" t="s">
        <v>8338</v>
      </c>
      <c r="K3087">
        <v>7</v>
      </c>
      <c r="L3087" t="str">
        <f t="shared" si="102"/>
        <v>La PalmaCundinamarcaCanal Uno7</v>
      </c>
      <c r="M3087" t="str">
        <f t="shared" si="103"/>
        <v>La PalmaCundinamarcaCanal Uno</v>
      </c>
      <c r="N3087" t="s">
        <v>4621</v>
      </c>
    </row>
    <row r="3088" spans="1:14" x14ac:dyDescent="0.25">
      <c r="A3088">
        <v>25394</v>
      </c>
      <c r="B3088" t="s">
        <v>542</v>
      </c>
      <c r="C3088" t="s">
        <v>721</v>
      </c>
      <c r="E3088">
        <v>9</v>
      </c>
      <c r="F3088" t="s">
        <v>8337</v>
      </c>
      <c r="G3088" t="s">
        <v>703</v>
      </c>
      <c r="H3088" t="str">
        <f>INDEX(referencias!$Q$1:$Q$34,MATCH('Registro de Frecuencias TV'!G3088,referencias!$R$1:$R$34,0),1)</f>
        <v>C.Institucional</v>
      </c>
      <c r="I3088" t="s">
        <v>313</v>
      </c>
      <c r="J3088" t="s">
        <v>8338</v>
      </c>
      <c r="K3088">
        <v>9</v>
      </c>
      <c r="L3088" t="str">
        <f t="shared" si="102"/>
        <v>La PalmaCundinamarcaC.Institucional9</v>
      </c>
      <c r="M3088" t="str">
        <f t="shared" si="103"/>
        <v>La PalmaCundinamarcaC.Institucional</v>
      </c>
      <c r="N3088" t="s">
        <v>4622</v>
      </c>
    </row>
    <row r="3089" spans="1:14" x14ac:dyDescent="0.25">
      <c r="A3089">
        <v>25394</v>
      </c>
      <c r="B3089" t="s">
        <v>542</v>
      </c>
      <c r="C3089" t="s">
        <v>721</v>
      </c>
      <c r="E3089">
        <v>11</v>
      </c>
      <c r="F3089" t="s">
        <v>8337</v>
      </c>
      <c r="G3089" t="s">
        <v>188</v>
      </c>
      <c r="H3089" t="str">
        <f>INDEX(referencias!$Q$1:$Q$34,MATCH('Registro de Frecuencias TV'!G3089,referencias!$R$1:$R$34,0),1)</f>
        <v>Señal Colombia</v>
      </c>
      <c r="I3089" t="s">
        <v>313</v>
      </c>
      <c r="J3089" t="s">
        <v>8338</v>
      </c>
      <c r="K3089">
        <v>11</v>
      </c>
      <c r="L3089" t="str">
        <f t="shared" si="102"/>
        <v>La PalmaCundinamarcaSeñal Colombia11</v>
      </c>
      <c r="M3089" t="str">
        <f t="shared" si="103"/>
        <v>La PalmaCundinamarcaSeñal Colombia</v>
      </c>
      <c r="N3089" t="s">
        <v>4623</v>
      </c>
    </row>
    <row r="3090" spans="1:14" x14ac:dyDescent="0.25">
      <c r="A3090">
        <v>25394</v>
      </c>
      <c r="B3090" t="s">
        <v>542</v>
      </c>
      <c r="C3090" t="s">
        <v>721</v>
      </c>
      <c r="E3090">
        <v>13</v>
      </c>
      <c r="F3090" t="s">
        <v>8339</v>
      </c>
      <c r="G3090" t="s">
        <v>623</v>
      </c>
      <c r="H3090" t="str">
        <f>INDEX(referencias!$Q$1:$Q$34,MATCH('Registro de Frecuencias TV'!G3090,referencias!$R$1:$R$34,0),1)</f>
        <v>Teveandina</v>
      </c>
      <c r="I3090" t="s">
        <v>8444</v>
      </c>
      <c r="J3090" t="s">
        <v>8338</v>
      </c>
      <c r="K3090">
        <v>13</v>
      </c>
      <c r="L3090" t="str">
        <f t="shared" si="102"/>
        <v>La PalmaCundinamarcaTeveandina13</v>
      </c>
      <c r="M3090" t="str">
        <f t="shared" si="103"/>
        <v>La PalmaCundinamarcaTeveandina</v>
      </c>
      <c r="N3090" t="s">
        <v>4624</v>
      </c>
    </row>
    <row r="3091" spans="1:14" x14ac:dyDescent="0.25">
      <c r="A3091">
        <v>25394</v>
      </c>
      <c r="B3091" t="s">
        <v>542</v>
      </c>
      <c r="C3091" t="s">
        <v>721</v>
      </c>
      <c r="E3091">
        <v>4</v>
      </c>
      <c r="F3091" t="s">
        <v>8341</v>
      </c>
      <c r="G3091" t="s">
        <v>750</v>
      </c>
      <c r="H3091" t="str">
        <f>INDEX(referencias!$Q$1:$Q$34,MATCH('Registro de Frecuencias TV'!G3091,referencias!$R$1:$R$34,0),1)</f>
        <v>RCN TV S.A.</v>
      </c>
      <c r="I3091" t="s">
        <v>313</v>
      </c>
      <c r="J3091" t="s">
        <v>8338</v>
      </c>
      <c r="K3091">
        <v>4</v>
      </c>
      <c r="L3091" t="str">
        <f t="shared" si="102"/>
        <v>La PalmaCundinamarcaRCN TV S.A.4</v>
      </c>
      <c r="M3091" t="str">
        <f t="shared" si="103"/>
        <v>La PalmaCundinamarcaRCN TV S.A.</v>
      </c>
      <c r="N3091" t="s">
        <v>4625</v>
      </c>
    </row>
    <row r="3092" spans="1:14" x14ac:dyDescent="0.25">
      <c r="A3092">
        <v>25394</v>
      </c>
      <c r="B3092" t="s">
        <v>542</v>
      </c>
      <c r="C3092" t="s">
        <v>721</v>
      </c>
      <c r="E3092">
        <v>5</v>
      </c>
      <c r="F3092" t="s">
        <v>8341</v>
      </c>
      <c r="G3092" t="s">
        <v>723</v>
      </c>
      <c r="H3092" t="str">
        <f>INDEX(referencias!$Q$1:$Q$34,MATCH('Registro de Frecuencias TV'!G3092,referencias!$R$1:$R$34,0),1)</f>
        <v>Caracol TV S.A.</v>
      </c>
      <c r="I3092" t="s">
        <v>313</v>
      </c>
      <c r="J3092" t="s">
        <v>8338</v>
      </c>
      <c r="K3092">
        <v>5</v>
      </c>
      <c r="L3092" t="str">
        <f t="shared" si="102"/>
        <v>La PalmaCundinamarcaCaracol TV S.A.5</v>
      </c>
      <c r="M3092" t="str">
        <f t="shared" si="103"/>
        <v>La PalmaCundinamarcaCaracol TV S.A.</v>
      </c>
      <c r="N3092" t="s">
        <v>4626</v>
      </c>
    </row>
    <row r="3093" spans="1:14" x14ac:dyDescent="0.25">
      <c r="A3093">
        <v>25398</v>
      </c>
      <c r="B3093" t="s">
        <v>1641</v>
      </c>
      <c r="C3093" t="s">
        <v>721</v>
      </c>
      <c r="E3093">
        <v>7</v>
      </c>
      <c r="F3093" t="s">
        <v>8337</v>
      </c>
      <c r="G3093" t="s">
        <v>420</v>
      </c>
      <c r="H3093" t="str">
        <f>INDEX(referencias!$Q$1:$Q$34,MATCH('Registro de Frecuencias TV'!G3093,referencias!$R$1:$R$34,0),1)</f>
        <v>Canal Uno</v>
      </c>
      <c r="I3093" t="s">
        <v>313</v>
      </c>
      <c r="J3093" t="s">
        <v>8338</v>
      </c>
      <c r="K3093">
        <v>7</v>
      </c>
      <c r="L3093" t="str">
        <f t="shared" si="102"/>
        <v>La PeñaCundinamarcaCanal Uno7</v>
      </c>
      <c r="M3093" t="str">
        <f t="shared" si="103"/>
        <v>La PeñaCundinamarcaCanal Uno</v>
      </c>
      <c r="N3093" t="s">
        <v>4627</v>
      </c>
    </row>
    <row r="3094" spans="1:14" x14ac:dyDescent="0.25">
      <c r="A3094">
        <v>25398</v>
      </c>
      <c r="B3094" t="s">
        <v>1641</v>
      </c>
      <c r="C3094" t="s">
        <v>721</v>
      </c>
      <c r="E3094">
        <v>9</v>
      </c>
      <c r="F3094" t="s">
        <v>8337</v>
      </c>
      <c r="G3094" t="s">
        <v>703</v>
      </c>
      <c r="H3094" t="str">
        <f>INDEX(referencias!$Q$1:$Q$34,MATCH('Registro de Frecuencias TV'!G3094,referencias!$R$1:$R$34,0),1)</f>
        <v>C.Institucional</v>
      </c>
      <c r="I3094" t="s">
        <v>313</v>
      </c>
      <c r="J3094" t="s">
        <v>8338</v>
      </c>
      <c r="K3094">
        <v>9</v>
      </c>
      <c r="L3094" t="str">
        <f t="shared" si="102"/>
        <v>La PeñaCundinamarcaC.Institucional9</v>
      </c>
      <c r="M3094" t="str">
        <f t="shared" si="103"/>
        <v>La PeñaCundinamarcaC.Institucional</v>
      </c>
      <c r="N3094" t="s">
        <v>4628</v>
      </c>
    </row>
    <row r="3095" spans="1:14" x14ac:dyDescent="0.25">
      <c r="A3095">
        <v>25398</v>
      </c>
      <c r="B3095" t="s">
        <v>1641</v>
      </c>
      <c r="C3095" t="s">
        <v>721</v>
      </c>
      <c r="E3095">
        <v>11</v>
      </c>
      <c r="F3095" t="s">
        <v>8337</v>
      </c>
      <c r="G3095" t="s">
        <v>188</v>
      </c>
      <c r="H3095" t="str">
        <f>INDEX(referencias!$Q$1:$Q$34,MATCH('Registro de Frecuencias TV'!G3095,referencias!$R$1:$R$34,0),1)</f>
        <v>Señal Colombia</v>
      </c>
      <c r="I3095" t="s">
        <v>313</v>
      </c>
      <c r="J3095" t="s">
        <v>8338</v>
      </c>
      <c r="K3095">
        <v>11</v>
      </c>
      <c r="L3095" t="str">
        <f t="shared" si="102"/>
        <v>La PeñaCundinamarcaSeñal Colombia11</v>
      </c>
      <c r="M3095" t="str">
        <f t="shared" si="103"/>
        <v>La PeñaCundinamarcaSeñal Colombia</v>
      </c>
      <c r="N3095" t="s">
        <v>4629</v>
      </c>
    </row>
    <row r="3096" spans="1:14" x14ac:dyDescent="0.25">
      <c r="A3096">
        <v>25398</v>
      </c>
      <c r="B3096" t="s">
        <v>1641</v>
      </c>
      <c r="C3096" t="s">
        <v>721</v>
      </c>
      <c r="E3096">
        <v>13</v>
      </c>
      <c r="F3096" t="s">
        <v>8339</v>
      </c>
      <c r="G3096" t="s">
        <v>623</v>
      </c>
      <c r="H3096" t="str">
        <f>INDEX(referencias!$Q$1:$Q$34,MATCH('Registro de Frecuencias TV'!G3096,referencias!$R$1:$R$34,0),1)</f>
        <v>Teveandina</v>
      </c>
      <c r="I3096" t="s">
        <v>8444</v>
      </c>
      <c r="J3096" t="s">
        <v>8338</v>
      </c>
      <c r="K3096">
        <v>13</v>
      </c>
      <c r="L3096" t="str">
        <f t="shared" si="102"/>
        <v>La PeñaCundinamarcaTeveandina13</v>
      </c>
      <c r="M3096" t="str">
        <f t="shared" si="103"/>
        <v>La PeñaCundinamarcaTeveandina</v>
      </c>
      <c r="N3096" t="s">
        <v>4630</v>
      </c>
    </row>
    <row r="3097" spans="1:14" x14ac:dyDescent="0.25">
      <c r="A3097">
        <v>25398</v>
      </c>
      <c r="B3097" t="s">
        <v>1641</v>
      </c>
      <c r="C3097" t="s">
        <v>721</v>
      </c>
      <c r="E3097">
        <v>4</v>
      </c>
      <c r="F3097" t="s">
        <v>8341</v>
      </c>
      <c r="G3097" t="s">
        <v>750</v>
      </c>
      <c r="H3097" t="str">
        <f>INDEX(referencias!$Q$1:$Q$34,MATCH('Registro de Frecuencias TV'!G3097,referencias!$R$1:$R$34,0),1)</f>
        <v>RCN TV S.A.</v>
      </c>
      <c r="I3097" t="s">
        <v>313</v>
      </c>
      <c r="J3097" t="s">
        <v>8338</v>
      </c>
      <c r="K3097">
        <v>4</v>
      </c>
      <c r="L3097" t="str">
        <f t="shared" si="102"/>
        <v>La PeñaCundinamarcaRCN TV S.A.4</v>
      </c>
      <c r="M3097" t="str">
        <f t="shared" si="103"/>
        <v>La PeñaCundinamarcaRCN TV S.A.</v>
      </c>
      <c r="N3097" t="s">
        <v>4631</v>
      </c>
    </row>
    <row r="3098" spans="1:14" x14ac:dyDescent="0.25">
      <c r="A3098">
        <v>25398</v>
      </c>
      <c r="B3098" t="s">
        <v>1641</v>
      </c>
      <c r="C3098" t="s">
        <v>721</v>
      </c>
      <c r="E3098">
        <v>5</v>
      </c>
      <c r="F3098" t="s">
        <v>8341</v>
      </c>
      <c r="G3098" t="s">
        <v>723</v>
      </c>
      <c r="H3098" t="str">
        <f>INDEX(referencias!$Q$1:$Q$34,MATCH('Registro de Frecuencias TV'!G3098,referencias!$R$1:$R$34,0),1)</f>
        <v>Caracol TV S.A.</v>
      </c>
      <c r="I3098" t="s">
        <v>313</v>
      </c>
      <c r="J3098" t="s">
        <v>8338</v>
      </c>
      <c r="K3098">
        <v>5</v>
      </c>
      <c r="L3098" t="str">
        <f t="shared" si="102"/>
        <v>La PeñaCundinamarcaCaracol TV S.A.5</v>
      </c>
      <c r="M3098" t="str">
        <f t="shared" si="103"/>
        <v>La PeñaCundinamarcaCaracol TV S.A.</v>
      </c>
      <c r="N3098" t="s">
        <v>4632</v>
      </c>
    </row>
    <row r="3099" spans="1:14" x14ac:dyDescent="0.25">
      <c r="A3099">
        <v>25402</v>
      </c>
      <c r="B3099" t="s">
        <v>545</v>
      </c>
      <c r="C3099" t="s">
        <v>721</v>
      </c>
      <c r="E3099">
        <v>3</v>
      </c>
      <c r="F3099" t="s">
        <v>8337</v>
      </c>
      <c r="G3099" t="s">
        <v>420</v>
      </c>
      <c r="H3099" t="str">
        <f>INDEX(referencias!$Q$1:$Q$34,MATCH('Registro de Frecuencias TV'!G3099,referencias!$R$1:$R$34,0),1)</f>
        <v>Canal Uno</v>
      </c>
      <c r="I3099" t="s">
        <v>305</v>
      </c>
      <c r="J3099" t="s">
        <v>8338</v>
      </c>
      <c r="K3099">
        <v>3</v>
      </c>
      <c r="L3099" t="str">
        <f t="shared" si="102"/>
        <v>La VegaCundinamarcaCanal Uno3</v>
      </c>
      <c r="M3099" t="str">
        <f t="shared" si="103"/>
        <v>La VegaCundinamarcaCanal Uno</v>
      </c>
      <c r="N3099" t="s">
        <v>4633</v>
      </c>
    </row>
    <row r="3100" spans="1:14" x14ac:dyDescent="0.25">
      <c r="A3100">
        <v>25402</v>
      </c>
      <c r="B3100" t="s">
        <v>545</v>
      </c>
      <c r="C3100" t="s">
        <v>721</v>
      </c>
      <c r="E3100">
        <v>6</v>
      </c>
      <c r="F3100" t="s">
        <v>8337</v>
      </c>
      <c r="G3100" t="s">
        <v>703</v>
      </c>
      <c r="H3100" t="str">
        <f>INDEX(referencias!$Q$1:$Q$34,MATCH('Registro de Frecuencias TV'!G3100,referencias!$R$1:$R$34,0),1)</f>
        <v>C.Institucional</v>
      </c>
      <c r="I3100" t="s">
        <v>305</v>
      </c>
      <c r="J3100" t="s">
        <v>8338</v>
      </c>
      <c r="K3100">
        <v>6</v>
      </c>
      <c r="L3100" t="str">
        <f t="shared" si="102"/>
        <v>La VegaCundinamarcaC.Institucional6</v>
      </c>
      <c r="M3100" t="str">
        <f t="shared" si="103"/>
        <v>La VegaCundinamarcaC.Institucional</v>
      </c>
      <c r="N3100" t="s">
        <v>4634</v>
      </c>
    </row>
    <row r="3101" spans="1:14" x14ac:dyDescent="0.25">
      <c r="A3101">
        <v>25402</v>
      </c>
      <c r="B3101" t="s">
        <v>545</v>
      </c>
      <c r="C3101" t="s">
        <v>721</v>
      </c>
      <c r="E3101">
        <v>12</v>
      </c>
      <c r="F3101" t="s">
        <v>8337</v>
      </c>
      <c r="G3101" t="s">
        <v>188</v>
      </c>
      <c r="H3101" t="str">
        <f>INDEX(referencias!$Q$1:$Q$34,MATCH('Registro de Frecuencias TV'!G3101,referencias!$R$1:$R$34,0),1)</f>
        <v>Señal Colombia</v>
      </c>
      <c r="I3101" t="s">
        <v>305</v>
      </c>
      <c r="J3101" t="s">
        <v>8338</v>
      </c>
      <c r="K3101">
        <v>12</v>
      </c>
      <c r="L3101" t="str">
        <f t="shared" si="102"/>
        <v>La VegaCundinamarcaSeñal Colombia12</v>
      </c>
      <c r="M3101" t="str">
        <f t="shared" si="103"/>
        <v>La VegaCundinamarcaSeñal Colombia</v>
      </c>
      <c r="N3101" t="s">
        <v>4635</v>
      </c>
    </row>
    <row r="3102" spans="1:14" x14ac:dyDescent="0.25">
      <c r="A3102">
        <v>25402</v>
      </c>
      <c r="B3102" t="s">
        <v>545</v>
      </c>
      <c r="C3102" t="s">
        <v>721</v>
      </c>
      <c r="F3102" t="s">
        <v>8339</v>
      </c>
      <c r="G3102" t="s">
        <v>623</v>
      </c>
      <c r="H3102" t="str">
        <f>INDEX(referencias!$Q$1:$Q$34,MATCH('Registro de Frecuencias TV'!G3102,referencias!$R$1:$R$34,0),1)</f>
        <v>Teveandina</v>
      </c>
      <c r="J3102" t="s">
        <v>8338</v>
      </c>
      <c r="K3102">
        <v>24</v>
      </c>
      <c r="L3102" t="str">
        <f t="shared" si="102"/>
        <v>La VegaCundinamarcaTeveandina24</v>
      </c>
      <c r="M3102" t="str">
        <f t="shared" si="103"/>
        <v>La VegaCundinamarcaTeveandina</v>
      </c>
      <c r="N3102" t="s">
        <v>4636</v>
      </c>
    </row>
    <row r="3103" spans="1:14" x14ac:dyDescent="0.25">
      <c r="A3103">
        <v>25402</v>
      </c>
      <c r="B3103" t="s">
        <v>545</v>
      </c>
      <c r="C3103" t="s">
        <v>721</v>
      </c>
      <c r="F3103" t="s">
        <v>8341</v>
      </c>
      <c r="G3103" t="s">
        <v>750</v>
      </c>
      <c r="H3103" t="str">
        <f>INDEX(referencias!$Q$1:$Q$34,MATCH('Registro de Frecuencias TV'!G3103,referencias!$R$1:$R$34,0),1)</f>
        <v>RCN TV S.A.</v>
      </c>
      <c r="J3103" t="s">
        <v>8338</v>
      </c>
      <c r="K3103">
        <v>8</v>
      </c>
      <c r="L3103" t="str">
        <f t="shared" si="102"/>
        <v>La VegaCundinamarcaRCN TV S.A.8</v>
      </c>
      <c r="M3103" t="str">
        <f t="shared" si="103"/>
        <v>La VegaCundinamarcaRCN TV S.A.</v>
      </c>
      <c r="N3103" t="s">
        <v>4637</v>
      </c>
    </row>
    <row r="3104" spans="1:14" x14ac:dyDescent="0.25">
      <c r="A3104">
        <v>25402</v>
      </c>
      <c r="B3104" t="s">
        <v>545</v>
      </c>
      <c r="C3104" t="s">
        <v>721</v>
      </c>
      <c r="F3104" t="s">
        <v>8341</v>
      </c>
      <c r="G3104" t="s">
        <v>723</v>
      </c>
      <c r="H3104" t="str">
        <f>INDEX(referencias!$Q$1:$Q$34,MATCH('Registro de Frecuencias TV'!G3104,referencias!$R$1:$R$34,0),1)</f>
        <v>Caracol TV S.A.</v>
      </c>
      <c r="J3104" t="s">
        <v>8338</v>
      </c>
      <c r="K3104">
        <v>10</v>
      </c>
      <c r="L3104" t="str">
        <f t="shared" si="102"/>
        <v>La VegaCundinamarcaCaracol TV S.A.10</v>
      </c>
      <c r="M3104" t="str">
        <f t="shared" si="103"/>
        <v>La VegaCundinamarcaCaracol TV S.A.</v>
      </c>
      <c r="N3104" t="s">
        <v>4638</v>
      </c>
    </row>
    <row r="3105" spans="1:14" x14ac:dyDescent="0.25">
      <c r="A3105">
        <v>25407</v>
      </c>
      <c r="B3105" t="s">
        <v>1687</v>
      </c>
      <c r="C3105" t="s">
        <v>721</v>
      </c>
      <c r="F3105" t="s">
        <v>8337</v>
      </c>
      <c r="G3105" t="s">
        <v>420</v>
      </c>
      <c r="H3105" t="str">
        <f>INDEX(referencias!$Q$1:$Q$34,MATCH('Registro de Frecuencias TV'!G3105,referencias!$R$1:$R$34,0),1)</f>
        <v>Canal Uno</v>
      </c>
      <c r="J3105" t="s">
        <v>8338</v>
      </c>
      <c r="K3105">
        <v>12</v>
      </c>
      <c r="L3105" t="str">
        <f t="shared" si="102"/>
        <v>LenguazaqueCundinamarcaCanal Uno12</v>
      </c>
      <c r="M3105" t="str">
        <f t="shared" si="103"/>
        <v>LenguazaqueCundinamarcaCanal Uno</v>
      </c>
      <c r="N3105" t="s">
        <v>4639</v>
      </c>
    </row>
    <row r="3106" spans="1:14" x14ac:dyDescent="0.25">
      <c r="A3106">
        <v>25407</v>
      </c>
      <c r="B3106" t="s">
        <v>1687</v>
      </c>
      <c r="C3106" t="s">
        <v>721</v>
      </c>
      <c r="F3106" t="s">
        <v>8337</v>
      </c>
      <c r="G3106" t="s">
        <v>703</v>
      </c>
      <c r="H3106" t="str">
        <f>INDEX(referencias!$Q$1:$Q$34,MATCH('Registro de Frecuencias TV'!G3106,referencias!$R$1:$R$34,0),1)</f>
        <v>C.Institucional</v>
      </c>
      <c r="J3106" t="s">
        <v>8338</v>
      </c>
      <c r="K3106">
        <v>10</v>
      </c>
      <c r="L3106" t="str">
        <f t="shared" si="102"/>
        <v>LenguazaqueCundinamarcaC.Institucional10</v>
      </c>
      <c r="M3106" t="str">
        <f t="shared" si="103"/>
        <v>LenguazaqueCundinamarcaC.Institucional</v>
      </c>
      <c r="N3106" t="s">
        <v>4640</v>
      </c>
    </row>
    <row r="3107" spans="1:14" x14ac:dyDescent="0.25">
      <c r="A3107">
        <v>25407</v>
      </c>
      <c r="B3107" t="s">
        <v>1687</v>
      </c>
      <c r="C3107" t="s">
        <v>721</v>
      </c>
      <c r="F3107" t="s">
        <v>8337</v>
      </c>
      <c r="G3107" t="s">
        <v>188</v>
      </c>
      <c r="H3107" t="str">
        <f>INDEX(referencias!$Q$1:$Q$34,MATCH('Registro de Frecuencias TV'!G3107,referencias!$R$1:$R$34,0),1)</f>
        <v>Señal Colombia</v>
      </c>
      <c r="J3107" t="s">
        <v>8338</v>
      </c>
      <c r="K3107">
        <v>26</v>
      </c>
      <c r="L3107" t="str">
        <f t="shared" si="102"/>
        <v>LenguazaqueCundinamarcaSeñal Colombia26</v>
      </c>
      <c r="M3107" t="str">
        <f t="shared" si="103"/>
        <v>LenguazaqueCundinamarcaSeñal Colombia</v>
      </c>
      <c r="N3107" t="s">
        <v>4641</v>
      </c>
    </row>
    <row r="3108" spans="1:14" x14ac:dyDescent="0.25">
      <c r="A3108">
        <v>25407</v>
      </c>
      <c r="B3108" t="s">
        <v>1687</v>
      </c>
      <c r="C3108" t="s">
        <v>721</v>
      </c>
      <c r="F3108" t="s">
        <v>8339</v>
      </c>
      <c r="G3108" t="s">
        <v>623</v>
      </c>
      <c r="H3108" t="str">
        <f>INDEX(referencias!$Q$1:$Q$34,MATCH('Registro de Frecuencias TV'!G3108,referencias!$R$1:$R$34,0),1)</f>
        <v>Teveandina</v>
      </c>
      <c r="J3108" t="s">
        <v>8338</v>
      </c>
      <c r="K3108">
        <v>6</v>
      </c>
      <c r="L3108" t="str">
        <f t="shared" si="102"/>
        <v>LenguazaqueCundinamarcaTeveandina6</v>
      </c>
      <c r="M3108" t="str">
        <f t="shared" si="103"/>
        <v>LenguazaqueCundinamarcaTeveandina</v>
      </c>
      <c r="N3108" t="s">
        <v>4642</v>
      </c>
    </row>
    <row r="3109" spans="1:14" x14ac:dyDescent="0.25">
      <c r="A3109">
        <v>25407</v>
      </c>
      <c r="B3109" t="s">
        <v>1687</v>
      </c>
      <c r="C3109" t="s">
        <v>721</v>
      </c>
      <c r="E3109">
        <v>4</v>
      </c>
      <c r="F3109" t="s">
        <v>8341</v>
      </c>
      <c r="G3109" t="s">
        <v>750</v>
      </c>
      <c r="H3109" t="str">
        <f>INDEX(referencias!$Q$1:$Q$34,MATCH('Registro de Frecuencias TV'!G3109,referencias!$R$1:$R$34,0),1)</f>
        <v>RCN TV S.A.</v>
      </c>
      <c r="I3109" t="s">
        <v>352</v>
      </c>
      <c r="J3109" t="s">
        <v>8338</v>
      </c>
      <c r="K3109">
        <v>4</v>
      </c>
      <c r="L3109" t="str">
        <f t="shared" si="102"/>
        <v>LenguazaqueCundinamarcaRCN TV S.A.4</v>
      </c>
      <c r="M3109" t="str">
        <f t="shared" si="103"/>
        <v>LenguazaqueCundinamarcaRCN TV S.A.</v>
      </c>
      <c r="N3109" t="s">
        <v>4643</v>
      </c>
    </row>
    <row r="3110" spans="1:14" x14ac:dyDescent="0.25">
      <c r="A3110">
        <v>25407</v>
      </c>
      <c r="B3110" t="s">
        <v>1687</v>
      </c>
      <c r="C3110" t="s">
        <v>721</v>
      </c>
      <c r="E3110">
        <v>8</v>
      </c>
      <c r="F3110" t="s">
        <v>8341</v>
      </c>
      <c r="G3110" t="s">
        <v>723</v>
      </c>
      <c r="H3110" t="str">
        <f>INDEX(referencias!$Q$1:$Q$34,MATCH('Registro de Frecuencias TV'!G3110,referencias!$R$1:$R$34,0),1)</f>
        <v>Caracol TV S.A.</v>
      </c>
      <c r="I3110" t="s">
        <v>352</v>
      </c>
      <c r="J3110" t="s">
        <v>8338</v>
      </c>
      <c r="K3110">
        <v>8</v>
      </c>
      <c r="L3110" t="str">
        <f t="shared" si="102"/>
        <v>LenguazaqueCundinamarcaCaracol TV S.A.8</v>
      </c>
      <c r="M3110" t="str">
        <f t="shared" si="103"/>
        <v>LenguazaqueCundinamarcaCaracol TV S.A.</v>
      </c>
      <c r="N3110" t="s">
        <v>4644</v>
      </c>
    </row>
    <row r="3111" spans="1:14" x14ac:dyDescent="0.25">
      <c r="A3111">
        <v>25426</v>
      </c>
      <c r="B3111" t="s">
        <v>1720</v>
      </c>
      <c r="C3111" t="s">
        <v>721</v>
      </c>
      <c r="F3111" t="s">
        <v>8337</v>
      </c>
      <c r="G3111" t="s">
        <v>420</v>
      </c>
      <c r="H3111" t="str">
        <f>INDEX(referencias!$Q$1:$Q$34,MATCH('Registro de Frecuencias TV'!G3111,referencias!$R$1:$R$34,0),1)</f>
        <v>Canal Uno</v>
      </c>
      <c r="J3111" t="s">
        <v>8338</v>
      </c>
      <c r="K3111">
        <v>3</v>
      </c>
      <c r="L3111" t="str">
        <f t="shared" si="102"/>
        <v>MachetaCundinamarcaCanal Uno3</v>
      </c>
      <c r="M3111" t="str">
        <f t="shared" si="103"/>
        <v>MachetaCundinamarcaCanal Uno</v>
      </c>
      <c r="N3111" t="s">
        <v>4645</v>
      </c>
    </row>
    <row r="3112" spans="1:14" x14ac:dyDescent="0.25">
      <c r="A3112">
        <v>25426</v>
      </c>
      <c r="B3112" t="s">
        <v>1720</v>
      </c>
      <c r="C3112" t="s">
        <v>721</v>
      </c>
      <c r="F3112" t="s">
        <v>8337</v>
      </c>
      <c r="G3112" t="s">
        <v>703</v>
      </c>
      <c r="H3112" t="str">
        <f>INDEX(referencias!$Q$1:$Q$34,MATCH('Registro de Frecuencias TV'!G3112,referencias!$R$1:$R$34,0),1)</f>
        <v>C.Institucional</v>
      </c>
      <c r="J3112" t="s">
        <v>8338</v>
      </c>
      <c r="K3112">
        <v>6</v>
      </c>
      <c r="L3112" t="str">
        <f t="shared" si="102"/>
        <v>MachetaCundinamarcaC.Institucional6</v>
      </c>
      <c r="M3112" t="str">
        <f t="shared" si="103"/>
        <v>MachetaCundinamarcaC.Institucional</v>
      </c>
      <c r="N3112" t="s">
        <v>4646</v>
      </c>
    </row>
    <row r="3113" spans="1:14" x14ac:dyDescent="0.25">
      <c r="A3113">
        <v>25426</v>
      </c>
      <c r="B3113" t="s">
        <v>1720</v>
      </c>
      <c r="C3113" t="s">
        <v>721</v>
      </c>
      <c r="F3113" t="s">
        <v>8337</v>
      </c>
      <c r="G3113" t="s">
        <v>188</v>
      </c>
      <c r="H3113" t="str">
        <f>INDEX(referencias!$Q$1:$Q$34,MATCH('Registro de Frecuencias TV'!G3113,referencias!$R$1:$R$34,0),1)</f>
        <v>Señal Colombia</v>
      </c>
      <c r="J3113" t="s">
        <v>8338</v>
      </c>
      <c r="K3113">
        <v>12</v>
      </c>
      <c r="L3113" t="str">
        <f t="shared" si="102"/>
        <v>MachetaCundinamarcaSeñal Colombia12</v>
      </c>
      <c r="M3113" t="str">
        <f t="shared" si="103"/>
        <v>MachetaCundinamarcaSeñal Colombia</v>
      </c>
      <c r="N3113" t="s">
        <v>4647</v>
      </c>
    </row>
    <row r="3114" spans="1:14" x14ac:dyDescent="0.25">
      <c r="A3114">
        <v>25426</v>
      </c>
      <c r="B3114" t="s">
        <v>1720</v>
      </c>
      <c r="C3114" t="s">
        <v>721</v>
      </c>
      <c r="F3114" t="s">
        <v>8339</v>
      </c>
      <c r="G3114" t="s">
        <v>623</v>
      </c>
      <c r="H3114" t="str">
        <f>INDEX(referencias!$Q$1:$Q$34,MATCH('Registro de Frecuencias TV'!G3114,referencias!$R$1:$R$34,0),1)</f>
        <v>Teveandina</v>
      </c>
      <c r="J3114" t="s">
        <v>8338</v>
      </c>
      <c r="K3114">
        <v>24</v>
      </c>
      <c r="L3114" t="str">
        <f t="shared" si="102"/>
        <v>MachetaCundinamarcaTeveandina24</v>
      </c>
      <c r="M3114" t="str">
        <f t="shared" si="103"/>
        <v>MachetaCundinamarcaTeveandina</v>
      </c>
      <c r="N3114" t="s">
        <v>4648</v>
      </c>
    </row>
    <row r="3115" spans="1:14" x14ac:dyDescent="0.25">
      <c r="A3115">
        <v>25426</v>
      </c>
      <c r="B3115" t="s">
        <v>1720</v>
      </c>
      <c r="C3115" t="s">
        <v>721</v>
      </c>
      <c r="F3115" t="s">
        <v>8341</v>
      </c>
      <c r="G3115" t="s">
        <v>750</v>
      </c>
      <c r="H3115" t="str">
        <f>INDEX(referencias!$Q$1:$Q$34,MATCH('Registro de Frecuencias TV'!G3115,referencias!$R$1:$R$34,0),1)</f>
        <v>RCN TV S.A.</v>
      </c>
      <c r="J3115" t="s">
        <v>8338</v>
      </c>
      <c r="K3115">
        <v>27</v>
      </c>
      <c r="L3115" t="str">
        <f t="shared" si="102"/>
        <v>MachetaCundinamarcaRCN TV S.A.27</v>
      </c>
      <c r="M3115" t="str">
        <f t="shared" si="103"/>
        <v>MachetaCundinamarcaRCN TV S.A.</v>
      </c>
      <c r="N3115" t="s">
        <v>4649</v>
      </c>
    </row>
    <row r="3116" spans="1:14" x14ac:dyDescent="0.25">
      <c r="A3116">
        <v>25426</v>
      </c>
      <c r="B3116" t="s">
        <v>1720</v>
      </c>
      <c r="C3116" t="s">
        <v>721</v>
      </c>
      <c r="F3116" t="s">
        <v>8341</v>
      </c>
      <c r="G3116" t="s">
        <v>723</v>
      </c>
      <c r="H3116" t="str">
        <f>INDEX(referencias!$Q$1:$Q$34,MATCH('Registro de Frecuencias TV'!G3116,referencias!$R$1:$R$34,0),1)</f>
        <v>Caracol TV S.A.</v>
      </c>
      <c r="J3116" t="s">
        <v>8338</v>
      </c>
      <c r="K3116">
        <v>31</v>
      </c>
      <c r="L3116" t="str">
        <f t="shared" si="102"/>
        <v>MachetaCundinamarcaCaracol TV S.A.31</v>
      </c>
      <c r="M3116" t="str">
        <f t="shared" si="103"/>
        <v>MachetaCundinamarcaCaracol TV S.A.</v>
      </c>
      <c r="N3116" t="s">
        <v>4650</v>
      </c>
    </row>
    <row r="3117" spans="1:14" x14ac:dyDescent="0.25">
      <c r="A3117">
        <v>25430</v>
      </c>
      <c r="B3117" t="s">
        <v>1722</v>
      </c>
      <c r="C3117" t="s">
        <v>721</v>
      </c>
      <c r="E3117">
        <v>7</v>
      </c>
      <c r="F3117" t="s">
        <v>8337</v>
      </c>
      <c r="G3117" t="s">
        <v>420</v>
      </c>
      <c r="H3117" t="str">
        <f>INDEX(referencias!$Q$1:$Q$34,MATCH('Registro de Frecuencias TV'!G3117,referencias!$R$1:$R$34,0),1)</f>
        <v>Canal Uno</v>
      </c>
      <c r="I3117" t="s">
        <v>313</v>
      </c>
      <c r="J3117" t="s">
        <v>8338</v>
      </c>
      <c r="K3117">
        <v>7</v>
      </c>
      <c r="L3117" t="str">
        <f t="shared" si="102"/>
        <v>MadridCundinamarcaCanal Uno7</v>
      </c>
      <c r="M3117" t="str">
        <f t="shared" si="103"/>
        <v>MadridCundinamarcaCanal Uno</v>
      </c>
      <c r="N3117" t="s">
        <v>4651</v>
      </c>
    </row>
    <row r="3118" spans="1:14" x14ac:dyDescent="0.25">
      <c r="A3118">
        <v>25430</v>
      </c>
      <c r="B3118" t="s">
        <v>1722</v>
      </c>
      <c r="C3118" t="s">
        <v>721</v>
      </c>
      <c r="E3118">
        <v>9</v>
      </c>
      <c r="F3118" t="s">
        <v>8337</v>
      </c>
      <c r="G3118" t="s">
        <v>703</v>
      </c>
      <c r="H3118" t="str">
        <f>INDEX(referencias!$Q$1:$Q$34,MATCH('Registro de Frecuencias TV'!G3118,referencias!$R$1:$R$34,0),1)</f>
        <v>C.Institucional</v>
      </c>
      <c r="I3118" t="s">
        <v>313</v>
      </c>
      <c r="J3118" t="s">
        <v>8338</v>
      </c>
      <c r="K3118">
        <v>9</v>
      </c>
      <c r="L3118" t="str">
        <f t="shared" si="102"/>
        <v>MadridCundinamarcaC.Institucional9</v>
      </c>
      <c r="M3118" t="str">
        <f t="shared" si="103"/>
        <v>MadridCundinamarcaC.Institucional</v>
      </c>
      <c r="N3118" t="s">
        <v>4652</v>
      </c>
    </row>
    <row r="3119" spans="1:14" x14ac:dyDescent="0.25">
      <c r="A3119">
        <v>25430</v>
      </c>
      <c r="B3119" t="s">
        <v>1722</v>
      </c>
      <c r="C3119" t="s">
        <v>721</v>
      </c>
      <c r="E3119">
        <v>11</v>
      </c>
      <c r="F3119" t="s">
        <v>8337</v>
      </c>
      <c r="G3119" t="s">
        <v>188</v>
      </c>
      <c r="H3119" t="str">
        <f>INDEX(referencias!$Q$1:$Q$34,MATCH('Registro de Frecuencias TV'!G3119,referencias!$R$1:$R$34,0),1)</f>
        <v>Señal Colombia</v>
      </c>
      <c r="I3119" t="s">
        <v>313</v>
      </c>
      <c r="J3119" t="s">
        <v>8338</v>
      </c>
      <c r="K3119">
        <v>11</v>
      </c>
      <c r="L3119" t="str">
        <f t="shared" si="102"/>
        <v>MadridCundinamarcaSeñal Colombia11</v>
      </c>
      <c r="M3119" t="str">
        <f t="shared" si="103"/>
        <v>MadridCundinamarcaSeñal Colombia</v>
      </c>
      <c r="N3119" t="s">
        <v>4653</v>
      </c>
    </row>
    <row r="3120" spans="1:14" x14ac:dyDescent="0.25">
      <c r="A3120">
        <v>25430</v>
      </c>
      <c r="B3120" t="s">
        <v>1722</v>
      </c>
      <c r="C3120" t="s">
        <v>721</v>
      </c>
      <c r="E3120">
        <v>13</v>
      </c>
      <c r="F3120" t="s">
        <v>8339</v>
      </c>
      <c r="G3120" t="s">
        <v>623</v>
      </c>
      <c r="H3120" t="str">
        <f>INDEX(referencias!$Q$1:$Q$34,MATCH('Registro de Frecuencias TV'!G3120,referencias!$R$1:$R$34,0),1)</f>
        <v>Teveandina</v>
      </c>
      <c r="I3120" t="s">
        <v>8444</v>
      </c>
      <c r="J3120" t="s">
        <v>8338</v>
      </c>
      <c r="K3120">
        <v>13</v>
      </c>
      <c r="L3120" t="str">
        <f t="shared" si="102"/>
        <v>MadridCundinamarcaTeveandina13</v>
      </c>
      <c r="M3120" t="str">
        <f t="shared" si="103"/>
        <v>MadridCundinamarcaTeveandina</v>
      </c>
      <c r="N3120" t="s">
        <v>4654</v>
      </c>
    </row>
    <row r="3121" spans="1:14" x14ac:dyDescent="0.25">
      <c r="A3121">
        <v>25430</v>
      </c>
      <c r="B3121" t="s">
        <v>1722</v>
      </c>
      <c r="C3121" t="s">
        <v>721</v>
      </c>
      <c r="E3121">
        <v>4</v>
      </c>
      <c r="F3121" t="s">
        <v>8341</v>
      </c>
      <c r="G3121" t="s">
        <v>750</v>
      </c>
      <c r="H3121" t="str">
        <f>INDEX(referencias!$Q$1:$Q$34,MATCH('Registro de Frecuencias TV'!G3121,referencias!$R$1:$R$34,0),1)</f>
        <v>RCN TV S.A.</v>
      </c>
      <c r="I3121" t="s">
        <v>313</v>
      </c>
      <c r="J3121" t="s">
        <v>8338</v>
      </c>
      <c r="K3121">
        <v>4</v>
      </c>
      <c r="L3121" t="str">
        <f t="shared" si="102"/>
        <v>MadridCundinamarcaRCN TV S.A.4</v>
      </c>
      <c r="M3121" t="str">
        <f t="shared" si="103"/>
        <v>MadridCundinamarcaRCN TV S.A.</v>
      </c>
      <c r="N3121" t="s">
        <v>4655</v>
      </c>
    </row>
    <row r="3122" spans="1:14" x14ac:dyDescent="0.25">
      <c r="A3122">
        <v>25430</v>
      </c>
      <c r="B3122" t="s">
        <v>1722</v>
      </c>
      <c r="C3122" t="s">
        <v>721</v>
      </c>
      <c r="E3122">
        <v>5</v>
      </c>
      <c r="F3122" t="s">
        <v>8341</v>
      </c>
      <c r="G3122" t="s">
        <v>723</v>
      </c>
      <c r="H3122" t="str">
        <f>INDEX(referencias!$Q$1:$Q$34,MATCH('Registro de Frecuencias TV'!G3122,referencias!$R$1:$R$34,0),1)</f>
        <v>Caracol TV S.A.</v>
      </c>
      <c r="I3122" t="s">
        <v>313</v>
      </c>
      <c r="J3122" t="s">
        <v>8338</v>
      </c>
      <c r="K3122">
        <v>5</v>
      </c>
      <c r="L3122" t="str">
        <f t="shared" si="102"/>
        <v>MadridCundinamarcaCaracol TV S.A.5</v>
      </c>
      <c r="M3122" t="str">
        <f t="shared" si="103"/>
        <v>MadridCundinamarcaCaracol TV S.A.</v>
      </c>
      <c r="N3122" t="s">
        <v>4656</v>
      </c>
    </row>
    <row r="3123" spans="1:14" x14ac:dyDescent="0.25">
      <c r="A3123">
        <v>25436</v>
      </c>
      <c r="B3123" t="s">
        <v>1748</v>
      </c>
      <c r="C3123" t="s">
        <v>721</v>
      </c>
      <c r="F3123" t="s">
        <v>8337</v>
      </c>
      <c r="G3123" t="s">
        <v>420</v>
      </c>
      <c r="H3123" t="str">
        <f>INDEX(referencias!$Q$1:$Q$34,MATCH('Registro de Frecuencias TV'!G3123,referencias!$R$1:$R$34,0),1)</f>
        <v>Canal Uno</v>
      </c>
      <c r="J3123" t="s">
        <v>8338</v>
      </c>
      <c r="K3123">
        <v>3</v>
      </c>
      <c r="L3123" t="str">
        <f t="shared" si="102"/>
        <v>MantaCundinamarcaCanal Uno3</v>
      </c>
      <c r="M3123" t="str">
        <f t="shared" si="103"/>
        <v>MantaCundinamarcaCanal Uno</v>
      </c>
      <c r="N3123" t="s">
        <v>4657</v>
      </c>
    </row>
    <row r="3124" spans="1:14" x14ac:dyDescent="0.25">
      <c r="A3124">
        <v>25436</v>
      </c>
      <c r="B3124" t="s">
        <v>1748</v>
      </c>
      <c r="C3124" t="s">
        <v>721</v>
      </c>
      <c r="F3124" t="s">
        <v>8337</v>
      </c>
      <c r="G3124" t="s">
        <v>703</v>
      </c>
      <c r="H3124" t="str">
        <f>INDEX(referencias!$Q$1:$Q$34,MATCH('Registro de Frecuencias TV'!G3124,referencias!$R$1:$R$34,0),1)</f>
        <v>C.Institucional</v>
      </c>
      <c r="J3124" t="s">
        <v>8338</v>
      </c>
      <c r="K3124">
        <v>6</v>
      </c>
      <c r="L3124" t="str">
        <f t="shared" si="102"/>
        <v>MantaCundinamarcaC.Institucional6</v>
      </c>
      <c r="M3124" t="str">
        <f t="shared" si="103"/>
        <v>MantaCundinamarcaC.Institucional</v>
      </c>
      <c r="N3124" t="s">
        <v>4658</v>
      </c>
    </row>
    <row r="3125" spans="1:14" x14ac:dyDescent="0.25">
      <c r="A3125">
        <v>25436</v>
      </c>
      <c r="B3125" t="s">
        <v>1748</v>
      </c>
      <c r="C3125" t="s">
        <v>721</v>
      </c>
      <c r="F3125" t="s">
        <v>8337</v>
      </c>
      <c r="G3125" t="s">
        <v>188</v>
      </c>
      <c r="H3125" t="str">
        <f>INDEX(referencias!$Q$1:$Q$34,MATCH('Registro de Frecuencias TV'!G3125,referencias!$R$1:$R$34,0),1)</f>
        <v>Señal Colombia</v>
      </c>
      <c r="J3125" t="s">
        <v>8338</v>
      </c>
      <c r="K3125">
        <v>12</v>
      </c>
      <c r="L3125" t="str">
        <f t="shared" si="102"/>
        <v>MantaCundinamarcaSeñal Colombia12</v>
      </c>
      <c r="M3125" t="str">
        <f t="shared" si="103"/>
        <v>MantaCundinamarcaSeñal Colombia</v>
      </c>
      <c r="N3125" t="s">
        <v>4659</v>
      </c>
    </row>
    <row r="3126" spans="1:14" x14ac:dyDescent="0.25">
      <c r="A3126">
        <v>25436</v>
      </c>
      <c r="B3126" t="s">
        <v>1748</v>
      </c>
      <c r="C3126" t="s">
        <v>721</v>
      </c>
      <c r="F3126" t="s">
        <v>8339</v>
      </c>
      <c r="G3126" t="s">
        <v>623</v>
      </c>
      <c r="H3126" t="str">
        <f>INDEX(referencias!$Q$1:$Q$34,MATCH('Registro de Frecuencias TV'!G3126,referencias!$R$1:$R$34,0),1)</f>
        <v>Teveandina</v>
      </c>
      <c r="J3126" t="s">
        <v>8338</v>
      </c>
      <c r="K3126">
        <v>24</v>
      </c>
      <c r="L3126" t="str">
        <f t="shared" si="102"/>
        <v>MantaCundinamarcaTeveandina24</v>
      </c>
      <c r="M3126" t="str">
        <f t="shared" si="103"/>
        <v>MantaCundinamarcaTeveandina</v>
      </c>
      <c r="N3126" t="s">
        <v>4660</v>
      </c>
    </row>
    <row r="3127" spans="1:14" x14ac:dyDescent="0.25">
      <c r="A3127">
        <v>25436</v>
      </c>
      <c r="B3127" t="s">
        <v>1748</v>
      </c>
      <c r="C3127" t="s">
        <v>721</v>
      </c>
      <c r="F3127" t="s">
        <v>8341</v>
      </c>
      <c r="G3127" t="s">
        <v>750</v>
      </c>
      <c r="H3127" t="str">
        <f>INDEX(referencias!$Q$1:$Q$34,MATCH('Registro de Frecuencias TV'!G3127,referencias!$R$1:$R$34,0),1)</f>
        <v>RCN TV S.A.</v>
      </c>
      <c r="J3127" t="s">
        <v>8338</v>
      </c>
      <c r="K3127">
        <v>27</v>
      </c>
      <c r="L3127" t="str">
        <f t="shared" si="102"/>
        <v>MantaCundinamarcaRCN TV S.A.27</v>
      </c>
      <c r="M3127" t="str">
        <f t="shared" si="103"/>
        <v>MantaCundinamarcaRCN TV S.A.</v>
      </c>
      <c r="N3127" t="s">
        <v>4661</v>
      </c>
    </row>
    <row r="3128" spans="1:14" x14ac:dyDescent="0.25">
      <c r="A3128">
        <v>25436</v>
      </c>
      <c r="B3128" t="s">
        <v>1748</v>
      </c>
      <c r="C3128" t="s">
        <v>721</v>
      </c>
      <c r="F3128" t="s">
        <v>8341</v>
      </c>
      <c r="G3128" t="s">
        <v>723</v>
      </c>
      <c r="H3128" t="str">
        <f>INDEX(referencias!$Q$1:$Q$34,MATCH('Registro de Frecuencias TV'!G3128,referencias!$R$1:$R$34,0),1)</f>
        <v>Caracol TV S.A.</v>
      </c>
      <c r="J3128" t="s">
        <v>8338</v>
      </c>
      <c r="K3128">
        <v>31</v>
      </c>
      <c r="L3128" t="str">
        <f t="shared" si="102"/>
        <v>MantaCundinamarcaCaracol TV S.A.31</v>
      </c>
      <c r="M3128" t="str">
        <f t="shared" si="103"/>
        <v>MantaCundinamarcaCaracol TV S.A.</v>
      </c>
      <c r="N3128" t="s">
        <v>4662</v>
      </c>
    </row>
    <row r="3129" spans="1:14" x14ac:dyDescent="0.25">
      <c r="A3129">
        <v>25438</v>
      </c>
      <c r="B3129" t="s">
        <v>1777</v>
      </c>
      <c r="C3129" t="s">
        <v>721</v>
      </c>
      <c r="F3129" t="s">
        <v>8337</v>
      </c>
      <c r="G3129" t="s">
        <v>420</v>
      </c>
      <c r="H3129" t="str">
        <f>INDEX(referencias!$Q$1:$Q$34,MATCH('Registro de Frecuencias TV'!G3129,referencias!$R$1:$R$34,0),1)</f>
        <v>Canal Uno</v>
      </c>
      <c r="J3129" t="s">
        <v>8338</v>
      </c>
      <c r="K3129">
        <v>7</v>
      </c>
      <c r="L3129" t="str">
        <f t="shared" si="102"/>
        <v>MedinaCundinamarcaCanal Uno7</v>
      </c>
      <c r="M3129" t="str">
        <f t="shared" si="103"/>
        <v>MedinaCundinamarcaCanal Uno</v>
      </c>
      <c r="N3129" t="s">
        <v>4663</v>
      </c>
    </row>
    <row r="3130" spans="1:14" x14ac:dyDescent="0.25">
      <c r="A3130">
        <v>25438</v>
      </c>
      <c r="B3130" t="s">
        <v>1777</v>
      </c>
      <c r="C3130" t="s">
        <v>721</v>
      </c>
      <c r="F3130" t="s">
        <v>8337</v>
      </c>
      <c r="G3130" t="s">
        <v>703</v>
      </c>
      <c r="H3130" t="str">
        <f>INDEX(referencias!$Q$1:$Q$34,MATCH('Registro de Frecuencias TV'!G3130,referencias!$R$1:$R$34,0),1)</f>
        <v>C.Institucional</v>
      </c>
      <c r="J3130" t="s">
        <v>8338</v>
      </c>
      <c r="K3130">
        <v>9</v>
      </c>
      <c r="L3130" t="str">
        <f t="shared" si="102"/>
        <v>MedinaCundinamarcaC.Institucional9</v>
      </c>
      <c r="M3130" t="str">
        <f t="shared" si="103"/>
        <v>MedinaCundinamarcaC.Institucional</v>
      </c>
      <c r="N3130" t="s">
        <v>4664</v>
      </c>
    </row>
    <row r="3131" spans="1:14" x14ac:dyDescent="0.25">
      <c r="A3131">
        <v>25438</v>
      </c>
      <c r="B3131" t="s">
        <v>1777</v>
      </c>
      <c r="C3131" t="s">
        <v>721</v>
      </c>
      <c r="F3131" t="s">
        <v>8337</v>
      </c>
      <c r="G3131" t="s">
        <v>188</v>
      </c>
      <c r="H3131" t="str">
        <f>INDEX(referencias!$Q$1:$Q$34,MATCH('Registro de Frecuencias TV'!G3131,referencias!$R$1:$R$34,0),1)</f>
        <v>Señal Colombia</v>
      </c>
      <c r="J3131" t="s">
        <v>8338</v>
      </c>
      <c r="K3131">
        <v>11</v>
      </c>
      <c r="L3131" t="str">
        <f t="shared" si="102"/>
        <v>MedinaCundinamarcaSeñal Colombia11</v>
      </c>
      <c r="M3131" t="str">
        <f t="shared" si="103"/>
        <v>MedinaCundinamarcaSeñal Colombia</v>
      </c>
      <c r="N3131" t="s">
        <v>4665</v>
      </c>
    </row>
    <row r="3132" spans="1:14" x14ac:dyDescent="0.25">
      <c r="A3132">
        <v>25438</v>
      </c>
      <c r="B3132" t="s">
        <v>1777</v>
      </c>
      <c r="C3132" t="s">
        <v>721</v>
      </c>
      <c r="F3132" t="s">
        <v>8339</v>
      </c>
      <c r="G3132" t="s">
        <v>623</v>
      </c>
      <c r="H3132" t="str">
        <f>INDEX(referencias!$Q$1:$Q$34,MATCH('Registro de Frecuencias TV'!G3132,referencias!$R$1:$R$34,0),1)</f>
        <v>Teveandina</v>
      </c>
      <c r="J3132" t="s">
        <v>8338</v>
      </c>
      <c r="K3132">
        <v>13</v>
      </c>
      <c r="L3132" t="str">
        <f t="shared" si="102"/>
        <v>MedinaCundinamarcaTeveandina13</v>
      </c>
      <c r="M3132" t="str">
        <f t="shared" si="103"/>
        <v>MedinaCundinamarcaTeveandina</v>
      </c>
      <c r="N3132" t="s">
        <v>4666</v>
      </c>
    </row>
    <row r="3133" spans="1:14" x14ac:dyDescent="0.25">
      <c r="A3133">
        <v>25438</v>
      </c>
      <c r="B3133" t="s">
        <v>1777</v>
      </c>
      <c r="C3133" t="s">
        <v>721</v>
      </c>
      <c r="E3133">
        <v>4</v>
      </c>
      <c r="F3133" t="s">
        <v>8341</v>
      </c>
      <c r="G3133" t="s">
        <v>750</v>
      </c>
      <c r="H3133" t="str">
        <f>INDEX(referencias!$Q$1:$Q$34,MATCH('Registro de Frecuencias TV'!G3133,referencias!$R$1:$R$34,0),1)</f>
        <v>RCN TV S.A.</v>
      </c>
      <c r="I3133" t="s">
        <v>215</v>
      </c>
      <c r="J3133" t="s">
        <v>8338</v>
      </c>
      <c r="K3133">
        <v>4</v>
      </c>
      <c r="L3133" t="str">
        <f t="shared" si="102"/>
        <v>MedinaCundinamarcaRCN TV S.A.4</v>
      </c>
      <c r="M3133" t="str">
        <f t="shared" si="103"/>
        <v>MedinaCundinamarcaRCN TV S.A.</v>
      </c>
      <c r="N3133" t="s">
        <v>4667</v>
      </c>
    </row>
    <row r="3134" spans="1:14" x14ac:dyDescent="0.25">
      <c r="A3134">
        <v>25438</v>
      </c>
      <c r="B3134" t="s">
        <v>1777</v>
      </c>
      <c r="C3134" t="s">
        <v>721</v>
      </c>
      <c r="E3134">
        <v>5</v>
      </c>
      <c r="F3134" t="s">
        <v>8341</v>
      </c>
      <c r="G3134" t="s">
        <v>723</v>
      </c>
      <c r="H3134" t="str">
        <f>INDEX(referencias!$Q$1:$Q$34,MATCH('Registro de Frecuencias TV'!G3134,referencias!$R$1:$R$34,0),1)</f>
        <v>Caracol TV S.A.</v>
      </c>
      <c r="I3134" t="s">
        <v>215</v>
      </c>
      <c r="J3134" t="s">
        <v>8338</v>
      </c>
      <c r="K3134">
        <v>5</v>
      </c>
      <c r="L3134" t="str">
        <f t="shared" si="102"/>
        <v>MedinaCundinamarcaCaracol TV S.A.5</v>
      </c>
      <c r="M3134" t="str">
        <f t="shared" si="103"/>
        <v>MedinaCundinamarcaCaracol TV S.A.</v>
      </c>
      <c r="N3134" t="s">
        <v>4668</v>
      </c>
    </row>
    <row r="3135" spans="1:14" x14ac:dyDescent="0.25">
      <c r="A3135">
        <v>25473</v>
      </c>
      <c r="B3135" t="s">
        <v>1837</v>
      </c>
      <c r="C3135" t="s">
        <v>721</v>
      </c>
      <c r="E3135">
        <v>7</v>
      </c>
      <c r="F3135" t="s">
        <v>8337</v>
      </c>
      <c r="G3135" t="s">
        <v>420</v>
      </c>
      <c r="H3135" t="str">
        <f>INDEX(referencias!$Q$1:$Q$34,MATCH('Registro de Frecuencias TV'!G3135,referencias!$R$1:$R$34,0),1)</f>
        <v>Canal Uno</v>
      </c>
      <c r="I3135" t="s">
        <v>313</v>
      </c>
      <c r="J3135" t="s">
        <v>8338</v>
      </c>
      <c r="K3135">
        <v>7</v>
      </c>
      <c r="L3135" t="str">
        <f t="shared" si="102"/>
        <v>MosqueraCundinamarcaCanal Uno7</v>
      </c>
      <c r="M3135" t="str">
        <f t="shared" si="103"/>
        <v>MosqueraCundinamarcaCanal Uno</v>
      </c>
      <c r="N3135" t="s">
        <v>4669</v>
      </c>
    </row>
    <row r="3136" spans="1:14" x14ac:dyDescent="0.25">
      <c r="A3136">
        <v>25473</v>
      </c>
      <c r="B3136" t="s">
        <v>1837</v>
      </c>
      <c r="C3136" t="s">
        <v>721</v>
      </c>
      <c r="E3136">
        <v>9</v>
      </c>
      <c r="F3136" t="s">
        <v>8337</v>
      </c>
      <c r="G3136" t="s">
        <v>703</v>
      </c>
      <c r="H3136" t="str">
        <f>INDEX(referencias!$Q$1:$Q$34,MATCH('Registro de Frecuencias TV'!G3136,referencias!$R$1:$R$34,0),1)</f>
        <v>C.Institucional</v>
      </c>
      <c r="I3136" t="s">
        <v>313</v>
      </c>
      <c r="J3136" t="s">
        <v>8338</v>
      </c>
      <c r="K3136">
        <v>9</v>
      </c>
      <c r="L3136" t="str">
        <f t="shared" si="102"/>
        <v>MosqueraCundinamarcaC.Institucional9</v>
      </c>
      <c r="M3136" t="str">
        <f t="shared" si="103"/>
        <v>MosqueraCundinamarcaC.Institucional</v>
      </c>
      <c r="N3136" t="s">
        <v>4670</v>
      </c>
    </row>
    <row r="3137" spans="1:14" x14ac:dyDescent="0.25">
      <c r="A3137">
        <v>25473</v>
      </c>
      <c r="B3137" t="s">
        <v>1837</v>
      </c>
      <c r="C3137" t="s">
        <v>721</v>
      </c>
      <c r="E3137">
        <v>11</v>
      </c>
      <c r="F3137" t="s">
        <v>8337</v>
      </c>
      <c r="G3137" t="s">
        <v>188</v>
      </c>
      <c r="H3137" t="str">
        <f>INDEX(referencias!$Q$1:$Q$34,MATCH('Registro de Frecuencias TV'!G3137,referencias!$R$1:$R$34,0),1)</f>
        <v>Señal Colombia</v>
      </c>
      <c r="I3137" t="s">
        <v>313</v>
      </c>
      <c r="J3137" t="s">
        <v>8338</v>
      </c>
      <c r="K3137">
        <v>11</v>
      </c>
      <c r="L3137" t="str">
        <f t="shared" si="102"/>
        <v>MosqueraCundinamarcaSeñal Colombia11</v>
      </c>
      <c r="M3137" t="str">
        <f t="shared" si="103"/>
        <v>MosqueraCundinamarcaSeñal Colombia</v>
      </c>
      <c r="N3137" t="s">
        <v>4671</v>
      </c>
    </row>
    <row r="3138" spans="1:14" x14ac:dyDescent="0.25">
      <c r="A3138">
        <v>25473</v>
      </c>
      <c r="B3138" t="s">
        <v>1837</v>
      </c>
      <c r="C3138" t="s">
        <v>721</v>
      </c>
      <c r="E3138">
        <v>13</v>
      </c>
      <c r="F3138" t="s">
        <v>8339</v>
      </c>
      <c r="G3138" t="s">
        <v>623</v>
      </c>
      <c r="H3138" t="str">
        <f>INDEX(referencias!$Q$1:$Q$34,MATCH('Registro de Frecuencias TV'!G3138,referencias!$R$1:$R$34,0),1)</f>
        <v>Teveandina</v>
      </c>
      <c r="I3138" t="s">
        <v>8444</v>
      </c>
      <c r="J3138" t="s">
        <v>8338</v>
      </c>
      <c r="K3138">
        <v>13</v>
      </c>
      <c r="L3138" t="str">
        <f t="shared" si="102"/>
        <v>MosqueraCundinamarcaTeveandina13</v>
      </c>
      <c r="M3138" t="str">
        <f t="shared" si="103"/>
        <v>MosqueraCundinamarcaTeveandina</v>
      </c>
      <c r="N3138" t="s">
        <v>4672</v>
      </c>
    </row>
    <row r="3139" spans="1:14" x14ac:dyDescent="0.25">
      <c r="A3139">
        <v>25473</v>
      </c>
      <c r="B3139" t="s">
        <v>1837</v>
      </c>
      <c r="C3139" t="s">
        <v>721</v>
      </c>
      <c r="E3139">
        <v>4</v>
      </c>
      <c r="F3139" t="s">
        <v>8341</v>
      </c>
      <c r="G3139" t="s">
        <v>750</v>
      </c>
      <c r="H3139" t="str">
        <f>INDEX(referencias!$Q$1:$Q$34,MATCH('Registro de Frecuencias TV'!G3139,referencias!$R$1:$R$34,0),1)</f>
        <v>RCN TV S.A.</v>
      </c>
      <c r="I3139" t="s">
        <v>313</v>
      </c>
      <c r="J3139" t="s">
        <v>8338</v>
      </c>
      <c r="K3139">
        <v>4</v>
      </c>
      <c r="L3139" t="str">
        <f t="shared" ref="L3139:L3202" si="104">_xlfn.CONCAT(TRIM(B3139),TRIM(C3139),TRIM(H3139),TRIM(K3139))</f>
        <v>MosqueraCundinamarcaRCN TV S.A.4</v>
      </c>
      <c r="M3139" t="str">
        <f t="shared" ref="M3139:M3202" si="105">_xlfn.CONCAT(TRIM(B3139),TRIM(C3139),TRIM(H3139))</f>
        <v>MosqueraCundinamarcaRCN TV S.A.</v>
      </c>
      <c r="N3139" t="s">
        <v>4673</v>
      </c>
    </row>
    <row r="3140" spans="1:14" x14ac:dyDescent="0.25">
      <c r="A3140">
        <v>25473</v>
      </c>
      <c r="B3140" t="s">
        <v>1837</v>
      </c>
      <c r="C3140" t="s">
        <v>721</v>
      </c>
      <c r="E3140">
        <v>5</v>
      </c>
      <c r="F3140" t="s">
        <v>8341</v>
      </c>
      <c r="G3140" t="s">
        <v>723</v>
      </c>
      <c r="H3140" t="str">
        <f>INDEX(referencias!$Q$1:$Q$34,MATCH('Registro de Frecuencias TV'!G3140,referencias!$R$1:$R$34,0),1)</f>
        <v>Caracol TV S.A.</v>
      </c>
      <c r="I3140" t="s">
        <v>313</v>
      </c>
      <c r="J3140" t="s">
        <v>8338</v>
      </c>
      <c r="K3140">
        <v>5</v>
      </c>
      <c r="L3140" t="str">
        <f t="shared" si="104"/>
        <v>MosqueraCundinamarcaCaracol TV S.A.5</v>
      </c>
      <c r="M3140" t="str">
        <f t="shared" si="105"/>
        <v>MosqueraCundinamarcaCaracol TV S.A.</v>
      </c>
      <c r="N3140" t="s">
        <v>4674</v>
      </c>
    </row>
    <row r="3141" spans="1:14" x14ac:dyDescent="0.25">
      <c r="A3141">
        <v>25483</v>
      </c>
      <c r="B3141" t="s">
        <v>455</v>
      </c>
      <c r="C3141" t="s">
        <v>721</v>
      </c>
      <c r="E3141">
        <v>7</v>
      </c>
      <c r="F3141" t="s">
        <v>8337</v>
      </c>
      <c r="G3141" t="s">
        <v>420</v>
      </c>
      <c r="H3141" t="str">
        <f>INDEX(referencias!$Q$1:$Q$34,MATCH('Registro de Frecuencias TV'!G3141,referencias!$R$1:$R$34,0),1)</f>
        <v>Canal Uno</v>
      </c>
      <c r="I3141" t="s">
        <v>313</v>
      </c>
      <c r="J3141" t="s">
        <v>8338</v>
      </c>
      <c r="K3141">
        <v>7</v>
      </c>
      <c r="L3141" t="str">
        <f t="shared" si="104"/>
        <v>NariñoCundinamarcaCanal Uno7</v>
      </c>
      <c r="M3141" t="str">
        <f t="shared" si="105"/>
        <v>NariñoCundinamarcaCanal Uno</v>
      </c>
      <c r="N3141" t="s">
        <v>4675</v>
      </c>
    </row>
    <row r="3142" spans="1:14" x14ac:dyDescent="0.25">
      <c r="A3142">
        <v>25483</v>
      </c>
      <c r="B3142" t="s">
        <v>455</v>
      </c>
      <c r="C3142" t="s">
        <v>721</v>
      </c>
      <c r="E3142">
        <v>9</v>
      </c>
      <c r="F3142" t="s">
        <v>8337</v>
      </c>
      <c r="G3142" t="s">
        <v>703</v>
      </c>
      <c r="H3142" t="str">
        <f>INDEX(referencias!$Q$1:$Q$34,MATCH('Registro de Frecuencias TV'!G3142,referencias!$R$1:$R$34,0),1)</f>
        <v>C.Institucional</v>
      </c>
      <c r="I3142" t="s">
        <v>313</v>
      </c>
      <c r="J3142" t="s">
        <v>8338</v>
      </c>
      <c r="K3142">
        <v>9</v>
      </c>
      <c r="L3142" t="str">
        <f t="shared" si="104"/>
        <v>NariñoCundinamarcaC.Institucional9</v>
      </c>
      <c r="M3142" t="str">
        <f t="shared" si="105"/>
        <v>NariñoCundinamarcaC.Institucional</v>
      </c>
      <c r="N3142" t="s">
        <v>4676</v>
      </c>
    </row>
    <row r="3143" spans="1:14" x14ac:dyDescent="0.25">
      <c r="A3143">
        <v>25483</v>
      </c>
      <c r="B3143" t="s">
        <v>455</v>
      </c>
      <c r="C3143" t="s">
        <v>721</v>
      </c>
      <c r="E3143">
        <v>11</v>
      </c>
      <c r="F3143" t="s">
        <v>8337</v>
      </c>
      <c r="G3143" t="s">
        <v>188</v>
      </c>
      <c r="H3143" t="str">
        <f>INDEX(referencias!$Q$1:$Q$34,MATCH('Registro de Frecuencias TV'!G3143,referencias!$R$1:$R$34,0),1)</f>
        <v>Señal Colombia</v>
      </c>
      <c r="I3143" t="s">
        <v>313</v>
      </c>
      <c r="J3143" t="s">
        <v>8338</v>
      </c>
      <c r="K3143">
        <v>11</v>
      </c>
      <c r="L3143" t="str">
        <f t="shared" si="104"/>
        <v>NariñoCundinamarcaSeñal Colombia11</v>
      </c>
      <c r="M3143" t="str">
        <f t="shared" si="105"/>
        <v>NariñoCundinamarcaSeñal Colombia</v>
      </c>
      <c r="N3143" t="s">
        <v>4677</v>
      </c>
    </row>
    <row r="3144" spans="1:14" x14ac:dyDescent="0.25">
      <c r="A3144">
        <v>25483</v>
      </c>
      <c r="B3144" t="s">
        <v>455</v>
      </c>
      <c r="C3144" t="s">
        <v>721</v>
      </c>
      <c r="E3144">
        <v>13</v>
      </c>
      <c r="F3144" t="s">
        <v>8339</v>
      </c>
      <c r="G3144" t="s">
        <v>623</v>
      </c>
      <c r="H3144" t="str">
        <f>INDEX(referencias!$Q$1:$Q$34,MATCH('Registro de Frecuencias TV'!G3144,referencias!$R$1:$R$34,0),1)</f>
        <v>Teveandina</v>
      </c>
      <c r="I3144" t="s">
        <v>8444</v>
      </c>
      <c r="J3144" t="s">
        <v>8338</v>
      </c>
      <c r="K3144">
        <v>13</v>
      </c>
      <c r="L3144" t="str">
        <f t="shared" si="104"/>
        <v>NariñoCundinamarcaTeveandina13</v>
      </c>
      <c r="M3144" t="str">
        <f t="shared" si="105"/>
        <v>NariñoCundinamarcaTeveandina</v>
      </c>
      <c r="N3144" t="s">
        <v>4678</v>
      </c>
    </row>
    <row r="3145" spans="1:14" x14ac:dyDescent="0.25">
      <c r="A3145">
        <v>25483</v>
      </c>
      <c r="B3145" t="s">
        <v>455</v>
      </c>
      <c r="C3145" t="s">
        <v>721</v>
      </c>
      <c r="E3145">
        <v>4</v>
      </c>
      <c r="F3145" t="s">
        <v>8341</v>
      </c>
      <c r="G3145" t="s">
        <v>750</v>
      </c>
      <c r="H3145" t="str">
        <f>INDEX(referencias!$Q$1:$Q$34,MATCH('Registro de Frecuencias TV'!G3145,referencias!$R$1:$R$34,0),1)</f>
        <v>RCN TV S.A.</v>
      </c>
      <c r="I3145" t="s">
        <v>313</v>
      </c>
      <c r="J3145" t="s">
        <v>8338</v>
      </c>
      <c r="K3145">
        <v>4</v>
      </c>
      <c r="L3145" t="str">
        <f t="shared" si="104"/>
        <v>NariñoCundinamarcaRCN TV S.A.4</v>
      </c>
      <c r="M3145" t="str">
        <f t="shared" si="105"/>
        <v>NariñoCundinamarcaRCN TV S.A.</v>
      </c>
      <c r="N3145" t="s">
        <v>4679</v>
      </c>
    </row>
    <row r="3146" spans="1:14" x14ac:dyDescent="0.25">
      <c r="A3146">
        <v>25483</v>
      </c>
      <c r="B3146" t="s">
        <v>455</v>
      </c>
      <c r="C3146" t="s">
        <v>721</v>
      </c>
      <c r="E3146">
        <v>5</v>
      </c>
      <c r="F3146" t="s">
        <v>8341</v>
      </c>
      <c r="G3146" t="s">
        <v>723</v>
      </c>
      <c r="H3146" t="str">
        <f>INDEX(referencias!$Q$1:$Q$34,MATCH('Registro de Frecuencias TV'!G3146,referencias!$R$1:$R$34,0),1)</f>
        <v>Caracol TV S.A.</v>
      </c>
      <c r="I3146" t="s">
        <v>313</v>
      </c>
      <c r="J3146" t="s">
        <v>8338</v>
      </c>
      <c r="K3146">
        <v>5</v>
      </c>
      <c r="L3146" t="str">
        <f t="shared" si="104"/>
        <v>NariñoCundinamarcaCaracol TV S.A.5</v>
      </c>
      <c r="M3146" t="str">
        <f t="shared" si="105"/>
        <v>NariñoCundinamarcaCaracol TV S.A.</v>
      </c>
      <c r="N3146" t="s">
        <v>4680</v>
      </c>
    </row>
    <row r="3147" spans="1:14" x14ac:dyDescent="0.25">
      <c r="A3147">
        <v>25486</v>
      </c>
      <c r="B3147" t="s">
        <v>325</v>
      </c>
      <c r="C3147" t="s">
        <v>721</v>
      </c>
      <c r="E3147">
        <v>3</v>
      </c>
      <c r="F3147" t="s">
        <v>8337</v>
      </c>
      <c r="G3147" t="s">
        <v>420</v>
      </c>
      <c r="H3147" t="str">
        <f>INDEX(referencias!$Q$1:$Q$34,MATCH('Registro de Frecuencias TV'!G3147,referencias!$R$1:$R$34,0),1)</f>
        <v>Canal Uno</v>
      </c>
      <c r="I3147" t="s">
        <v>325</v>
      </c>
      <c r="J3147" t="s">
        <v>8338</v>
      </c>
      <c r="K3147">
        <v>3</v>
      </c>
      <c r="L3147" t="str">
        <f t="shared" si="104"/>
        <v>NemocónCundinamarcaCanal Uno3</v>
      </c>
      <c r="M3147" t="str">
        <f t="shared" si="105"/>
        <v>NemocónCundinamarcaCanal Uno</v>
      </c>
      <c r="N3147" t="s">
        <v>4681</v>
      </c>
    </row>
    <row r="3148" spans="1:14" x14ac:dyDescent="0.25">
      <c r="A3148">
        <v>25486</v>
      </c>
      <c r="B3148" t="s">
        <v>325</v>
      </c>
      <c r="C3148" t="s">
        <v>721</v>
      </c>
      <c r="E3148">
        <v>6</v>
      </c>
      <c r="F3148" t="s">
        <v>8337</v>
      </c>
      <c r="G3148" t="s">
        <v>703</v>
      </c>
      <c r="H3148" t="str">
        <f>INDEX(referencias!$Q$1:$Q$34,MATCH('Registro de Frecuencias TV'!G3148,referencias!$R$1:$R$34,0),1)</f>
        <v>C.Institucional</v>
      </c>
      <c r="I3148" t="s">
        <v>325</v>
      </c>
      <c r="J3148" t="s">
        <v>8338</v>
      </c>
      <c r="K3148">
        <v>6</v>
      </c>
      <c r="L3148" t="str">
        <f t="shared" si="104"/>
        <v>NemocónCundinamarcaC.Institucional6</v>
      </c>
      <c r="M3148" t="str">
        <f t="shared" si="105"/>
        <v>NemocónCundinamarcaC.Institucional</v>
      </c>
      <c r="N3148" t="s">
        <v>4682</v>
      </c>
    </row>
    <row r="3149" spans="1:14" x14ac:dyDescent="0.25">
      <c r="A3149">
        <v>25486</v>
      </c>
      <c r="B3149" t="s">
        <v>325</v>
      </c>
      <c r="C3149" t="s">
        <v>721</v>
      </c>
      <c r="E3149">
        <v>12</v>
      </c>
      <c r="F3149" t="s">
        <v>8337</v>
      </c>
      <c r="G3149" t="s">
        <v>188</v>
      </c>
      <c r="H3149" t="str">
        <f>INDEX(referencias!$Q$1:$Q$34,MATCH('Registro de Frecuencias TV'!G3149,referencias!$R$1:$R$34,0),1)</f>
        <v>Señal Colombia</v>
      </c>
      <c r="I3149" t="s">
        <v>325</v>
      </c>
      <c r="J3149" t="s">
        <v>8338</v>
      </c>
      <c r="K3149">
        <v>12</v>
      </c>
      <c r="L3149" t="str">
        <f t="shared" si="104"/>
        <v>NemocónCundinamarcaSeñal Colombia12</v>
      </c>
      <c r="M3149" t="str">
        <f t="shared" si="105"/>
        <v>NemocónCundinamarcaSeñal Colombia</v>
      </c>
      <c r="N3149" t="s">
        <v>4683</v>
      </c>
    </row>
    <row r="3150" spans="1:14" x14ac:dyDescent="0.25">
      <c r="A3150">
        <v>25486</v>
      </c>
      <c r="B3150" t="s">
        <v>325</v>
      </c>
      <c r="C3150" t="s">
        <v>721</v>
      </c>
      <c r="F3150" t="s">
        <v>8339</v>
      </c>
      <c r="G3150" t="s">
        <v>623</v>
      </c>
      <c r="H3150" t="str">
        <f>INDEX(referencias!$Q$1:$Q$34,MATCH('Registro de Frecuencias TV'!G3150,referencias!$R$1:$R$34,0),1)</f>
        <v>Teveandina</v>
      </c>
      <c r="J3150" t="s">
        <v>8338</v>
      </c>
      <c r="K3150">
        <v>24</v>
      </c>
      <c r="L3150" t="str">
        <f t="shared" si="104"/>
        <v>NemocónCundinamarcaTeveandina24</v>
      </c>
      <c r="M3150" t="str">
        <f t="shared" si="105"/>
        <v>NemocónCundinamarcaTeveandina</v>
      </c>
      <c r="N3150" t="s">
        <v>4684</v>
      </c>
    </row>
    <row r="3151" spans="1:14" x14ac:dyDescent="0.25">
      <c r="A3151">
        <v>25486</v>
      </c>
      <c r="B3151" t="s">
        <v>325</v>
      </c>
      <c r="C3151" t="s">
        <v>721</v>
      </c>
      <c r="F3151" t="s">
        <v>8341</v>
      </c>
      <c r="G3151" t="s">
        <v>750</v>
      </c>
      <c r="H3151" t="str">
        <f>INDEX(referencias!$Q$1:$Q$34,MATCH('Registro de Frecuencias TV'!G3151,referencias!$R$1:$R$34,0),1)</f>
        <v>RCN TV S.A.</v>
      </c>
      <c r="J3151" t="s">
        <v>8338</v>
      </c>
      <c r="K3151">
        <v>27</v>
      </c>
      <c r="L3151" t="str">
        <f t="shared" si="104"/>
        <v>NemocónCundinamarcaRCN TV S.A.27</v>
      </c>
      <c r="M3151" t="str">
        <f t="shared" si="105"/>
        <v>NemocónCundinamarcaRCN TV S.A.</v>
      </c>
      <c r="N3151" t="s">
        <v>4685</v>
      </c>
    </row>
    <row r="3152" spans="1:14" x14ac:dyDescent="0.25">
      <c r="A3152">
        <v>25486</v>
      </c>
      <c r="B3152" t="s">
        <v>325</v>
      </c>
      <c r="C3152" t="s">
        <v>721</v>
      </c>
      <c r="F3152" t="s">
        <v>8341</v>
      </c>
      <c r="G3152" t="s">
        <v>723</v>
      </c>
      <c r="H3152" t="str">
        <f>INDEX(referencias!$Q$1:$Q$34,MATCH('Registro de Frecuencias TV'!G3152,referencias!$R$1:$R$34,0),1)</f>
        <v>Caracol TV S.A.</v>
      </c>
      <c r="J3152" t="s">
        <v>8338</v>
      </c>
      <c r="K3152">
        <v>31</v>
      </c>
      <c r="L3152" t="str">
        <f t="shared" si="104"/>
        <v>NemocónCundinamarcaCaracol TV S.A.31</v>
      </c>
      <c r="M3152" t="str">
        <f t="shared" si="105"/>
        <v>NemocónCundinamarcaCaracol TV S.A.</v>
      </c>
      <c r="N3152" t="s">
        <v>4686</v>
      </c>
    </row>
    <row r="3153" spans="1:14" x14ac:dyDescent="0.25">
      <c r="A3153">
        <v>25488</v>
      </c>
      <c r="B3153" t="s">
        <v>1865</v>
      </c>
      <c r="C3153" t="s">
        <v>721</v>
      </c>
      <c r="E3153">
        <v>7</v>
      </c>
      <c r="F3153" t="s">
        <v>8337</v>
      </c>
      <c r="G3153" t="s">
        <v>420</v>
      </c>
      <c r="H3153" t="str">
        <f>INDEX(referencias!$Q$1:$Q$34,MATCH('Registro de Frecuencias TV'!G3153,referencias!$R$1:$R$34,0),1)</f>
        <v>Canal Uno</v>
      </c>
      <c r="I3153" t="s">
        <v>313</v>
      </c>
      <c r="J3153" t="s">
        <v>8338</v>
      </c>
      <c r="K3153">
        <v>7</v>
      </c>
      <c r="L3153" t="str">
        <f t="shared" si="104"/>
        <v>NiloCundinamarcaCanal Uno7</v>
      </c>
      <c r="M3153" t="str">
        <f t="shared" si="105"/>
        <v>NiloCundinamarcaCanal Uno</v>
      </c>
      <c r="N3153" t="s">
        <v>4687</v>
      </c>
    </row>
    <row r="3154" spans="1:14" x14ac:dyDescent="0.25">
      <c r="A3154">
        <v>25488</v>
      </c>
      <c r="B3154" t="s">
        <v>1865</v>
      </c>
      <c r="C3154" t="s">
        <v>721</v>
      </c>
      <c r="E3154">
        <v>9</v>
      </c>
      <c r="F3154" t="s">
        <v>8337</v>
      </c>
      <c r="G3154" t="s">
        <v>703</v>
      </c>
      <c r="H3154" t="str">
        <f>INDEX(referencias!$Q$1:$Q$34,MATCH('Registro de Frecuencias TV'!G3154,referencias!$R$1:$R$34,0),1)</f>
        <v>C.Institucional</v>
      </c>
      <c r="I3154" t="s">
        <v>313</v>
      </c>
      <c r="J3154" t="s">
        <v>8338</v>
      </c>
      <c r="K3154">
        <v>9</v>
      </c>
      <c r="L3154" t="str">
        <f t="shared" si="104"/>
        <v>NiloCundinamarcaC.Institucional9</v>
      </c>
      <c r="M3154" t="str">
        <f t="shared" si="105"/>
        <v>NiloCundinamarcaC.Institucional</v>
      </c>
      <c r="N3154" t="s">
        <v>4688</v>
      </c>
    </row>
    <row r="3155" spans="1:14" x14ac:dyDescent="0.25">
      <c r="A3155">
        <v>25488</v>
      </c>
      <c r="B3155" t="s">
        <v>1865</v>
      </c>
      <c r="C3155" t="s">
        <v>721</v>
      </c>
      <c r="E3155">
        <v>11</v>
      </c>
      <c r="F3155" t="s">
        <v>8337</v>
      </c>
      <c r="G3155" t="s">
        <v>188</v>
      </c>
      <c r="H3155" t="str">
        <f>INDEX(referencias!$Q$1:$Q$34,MATCH('Registro de Frecuencias TV'!G3155,referencias!$R$1:$R$34,0),1)</f>
        <v>Señal Colombia</v>
      </c>
      <c r="I3155" t="s">
        <v>313</v>
      </c>
      <c r="J3155" t="s">
        <v>8338</v>
      </c>
      <c r="K3155">
        <v>11</v>
      </c>
      <c r="L3155" t="str">
        <f t="shared" si="104"/>
        <v>NiloCundinamarcaSeñal Colombia11</v>
      </c>
      <c r="M3155" t="str">
        <f t="shared" si="105"/>
        <v>NiloCundinamarcaSeñal Colombia</v>
      </c>
      <c r="N3155" t="s">
        <v>4689</v>
      </c>
    </row>
    <row r="3156" spans="1:14" x14ac:dyDescent="0.25">
      <c r="A3156">
        <v>25488</v>
      </c>
      <c r="B3156" t="s">
        <v>1865</v>
      </c>
      <c r="C3156" t="s">
        <v>721</v>
      </c>
      <c r="E3156">
        <v>13</v>
      </c>
      <c r="F3156" t="s">
        <v>8339</v>
      </c>
      <c r="G3156" t="s">
        <v>623</v>
      </c>
      <c r="H3156" t="str">
        <f>INDEX(referencias!$Q$1:$Q$34,MATCH('Registro de Frecuencias TV'!G3156,referencias!$R$1:$R$34,0),1)</f>
        <v>Teveandina</v>
      </c>
      <c r="I3156" t="s">
        <v>8444</v>
      </c>
      <c r="J3156" t="s">
        <v>8338</v>
      </c>
      <c r="K3156">
        <v>13</v>
      </c>
      <c r="L3156" t="str">
        <f t="shared" si="104"/>
        <v>NiloCundinamarcaTeveandina13</v>
      </c>
      <c r="M3156" t="str">
        <f t="shared" si="105"/>
        <v>NiloCundinamarcaTeveandina</v>
      </c>
      <c r="N3156" t="s">
        <v>4690</v>
      </c>
    </row>
    <row r="3157" spans="1:14" x14ac:dyDescent="0.25">
      <c r="A3157">
        <v>25488</v>
      </c>
      <c r="B3157" t="s">
        <v>1865</v>
      </c>
      <c r="C3157" t="s">
        <v>721</v>
      </c>
      <c r="E3157">
        <v>4</v>
      </c>
      <c r="F3157" t="s">
        <v>8341</v>
      </c>
      <c r="G3157" t="s">
        <v>750</v>
      </c>
      <c r="H3157" t="str">
        <f>INDEX(referencias!$Q$1:$Q$34,MATCH('Registro de Frecuencias TV'!G3157,referencias!$R$1:$R$34,0),1)</f>
        <v>RCN TV S.A.</v>
      </c>
      <c r="I3157" t="s">
        <v>313</v>
      </c>
      <c r="J3157" t="s">
        <v>8338</v>
      </c>
      <c r="K3157">
        <v>4</v>
      </c>
      <c r="L3157" t="str">
        <f t="shared" si="104"/>
        <v>NiloCundinamarcaRCN TV S.A.4</v>
      </c>
      <c r="M3157" t="str">
        <f t="shared" si="105"/>
        <v>NiloCundinamarcaRCN TV S.A.</v>
      </c>
      <c r="N3157" t="s">
        <v>4691</v>
      </c>
    </row>
    <row r="3158" spans="1:14" x14ac:dyDescent="0.25">
      <c r="A3158">
        <v>25488</v>
      </c>
      <c r="B3158" t="s">
        <v>1865</v>
      </c>
      <c r="C3158" t="s">
        <v>721</v>
      </c>
      <c r="E3158">
        <v>5</v>
      </c>
      <c r="F3158" t="s">
        <v>8341</v>
      </c>
      <c r="G3158" t="s">
        <v>723</v>
      </c>
      <c r="H3158" t="str">
        <f>INDEX(referencias!$Q$1:$Q$34,MATCH('Registro de Frecuencias TV'!G3158,referencias!$R$1:$R$34,0),1)</f>
        <v>Caracol TV S.A.</v>
      </c>
      <c r="I3158" t="s">
        <v>313</v>
      </c>
      <c r="J3158" t="s">
        <v>8338</v>
      </c>
      <c r="K3158">
        <v>5</v>
      </c>
      <c r="L3158" t="str">
        <f t="shared" si="104"/>
        <v>NiloCundinamarcaCaracol TV S.A.5</v>
      </c>
      <c r="M3158" t="str">
        <f t="shared" si="105"/>
        <v>NiloCundinamarcaCaracol TV S.A.</v>
      </c>
      <c r="N3158" t="s">
        <v>4692</v>
      </c>
    </row>
    <row r="3159" spans="1:14" x14ac:dyDescent="0.25">
      <c r="A3159">
        <v>25489</v>
      </c>
      <c r="B3159" t="s">
        <v>1867</v>
      </c>
      <c r="C3159" t="s">
        <v>721</v>
      </c>
      <c r="F3159" t="s">
        <v>8337</v>
      </c>
      <c r="G3159" t="s">
        <v>420</v>
      </c>
      <c r="H3159" t="str">
        <f>INDEX(referencias!$Q$1:$Q$34,MATCH('Registro de Frecuencias TV'!G3159,referencias!$R$1:$R$34,0),1)</f>
        <v>Canal Uno</v>
      </c>
      <c r="J3159" t="s">
        <v>8338</v>
      </c>
      <c r="K3159">
        <v>3</v>
      </c>
      <c r="L3159" t="str">
        <f t="shared" si="104"/>
        <v>NimaimaCundinamarcaCanal Uno3</v>
      </c>
      <c r="M3159" t="str">
        <f t="shared" si="105"/>
        <v>NimaimaCundinamarcaCanal Uno</v>
      </c>
      <c r="N3159" t="s">
        <v>4693</v>
      </c>
    </row>
    <row r="3160" spans="1:14" x14ac:dyDescent="0.25">
      <c r="A3160">
        <v>25489</v>
      </c>
      <c r="B3160" t="s">
        <v>1867</v>
      </c>
      <c r="C3160" t="s">
        <v>721</v>
      </c>
      <c r="F3160" t="s">
        <v>8337</v>
      </c>
      <c r="G3160" t="s">
        <v>703</v>
      </c>
      <c r="H3160" t="str">
        <f>INDEX(referencias!$Q$1:$Q$34,MATCH('Registro de Frecuencias TV'!G3160,referencias!$R$1:$R$34,0),1)</f>
        <v>C.Institucional</v>
      </c>
      <c r="J3160" t="s">
        <v>8338</v>
      </c>
      <c r="K3160">
        <v>6</v>
      </c>
      <c r="L3160" t="str">
        <f t="shared" si="104"/>
        <v>NimaimaCundinamarcaC.Institucional6</v>
      </c>
      <c r="M3160" t="str">
        <f t="shared" si="105"/>
        <v>NimaimaCundinamarcaC.Institucional</v>
      </c>
      <c r="N3160" t="s">
        <v>4694</v>
      </c>
    </row>
    <row r="3161" spans="1:14" x14ac:dyDescent="0.25">
      <c r="A3161">
        <v>25489</v>
      </c>
      <c r="B3161" t="s">
        <v>1867</v>
      </c>
      <c r="C3161" t="s">
        <v>721</v>
      </c>
      <c r="F3161" t="s">
        <v>8337</v>
      </c>
      <c r="G3161" t="s">
        <v>188</v>
      </c>
      <c r="H3161" t="str">
        <f>INDEX(referencias!$Q$1:$Q$34,MATCH('Registro de Frecuencias TV'!G3161,referencias!$R$1:$R$34,0),1)</f>
        <v>Señal Colombia</v>
      </c>
      <c r="J3161" t="s">
        <v>8338</v>
      </c>
      <c r="K3161">
        <v>12</v>
      </c>
      <c r="L3161" t="str">
        <f t="shared" si="104"/>
        <v>NimaimaCundinamarcaSeñal Colombia12</v>
      </c>
      <c r="M3161" t="str">
        <f t="shared" si="105"/>
        <v>NimaimaCundinamarcaSeñal Colombia</v>
      </c>
      <c r="N3161" t="s">
        <v>4695</v>
      </c>
    </row>
    <row r="3162" spans="1:14" x14ac:dyDescent="0.25">
      <c r="A3162">
        <v>25489</v>
      </c>
      <c r="B3162" t="s">
        <v>1867</v>
      </c>
      <c r="C3162" t="s">
        <v>721</v>
      </c>
      <c r="F3162" t="s">
        <v>8339</v>
      </c>
      <c r="G3162" t="s">
        <v>623</v>
      </c>
      <c r="H3162" t="str">
        <f>INDEX(referencias!$Q$1:$Q$34,MATCH('Registro de Frecuencias TV'!G3162,referencias!$R$1:$R$34,0),1)</f>
        <v>Teveandina</v>
      </c>
      <c r="J3162" t="s">
        <v>8338</v>
      </c>
      <c r="K3162">
        <v>24</v>
      </c>
      <c r="L3162" t="str">
        <f t="shared" si="104"/>
        <v>NimaimaCundinamarcaTeveandina24</v>
      </c>
      <c r="M3162" t="str">
        <f t="shared" si="105"/>
        <v>NimaimaCundinamarcaTeveandina</v>
      </c>
      <c r="N3162" t="s">
        <v>4696</v>
      </c>
    </row>
    <row r="3163" spans="1:14" x14ac:dyDescent="0.25">
      <c r="A3163">
        <v>25489</v>
      </c>
      <c r="B3163" t="s">
        <v>1867</v>
      </c>
      <c r="C3163" t="s">
        <v>721</v>
      </c>
      <c r="F3163" t="s">
        <v>8341</v>
      </c>
      <c r="G3163" t="s">
        <v>750</v>
      </c>
      <c r="H3163" t="str">
        <f>INDEX(referencias!$Q$1:$Q$34,MATCH('Registro de Frecuencias TV'!G3163,referencias!$R$1:$R$34,0),1)</f>
        <v>RCN TV S.A.</v>
      </c>
      <c r="J3163" t="s">
        <v>8338</v>
      </c>
      <c r="K3163">
        <v>27</v>
      </c>
      <c r="L3163" t="str">
        <f t="shared" si="104"/>
        <v>NimaimaCundinamarcaRCN TV S.A.27</v>
      </c>
      <c r="M3163" t="str">
        <f t="shared" si="105"/>
        <v>NimaimaCundinamarcaRCN TV S.A.</v>
      </c>
      <c r="N3163" t="s">
        <v>4697</v>
      </c>
    </row>
    <row r="3164" spans="1:14" x14ac:dyDescent="0.25">
      <c r="A3164">
        <v>25489</v>
      </c>
      <c r="B3164" t="s">
        <v>1867</v>
      </c>
      <c r="C3164" t="s">
        <v>721</v>
      </c>
      <c r="F3164" t="s">
        <v>8341</v>
      </c>
      <c r="G3164" t="s">
        <v>723</v>
      </c>
      <c r="H3164" t="str">
        <f>INDEX(referencias!$Q$1:$Q$34,MATCH('Registro de Frecuencias TV'!G3164,referencias!$R$1:$R$34,0),1)</f>
        <v>Caracol TV S.A.</v>
      </c>
      <c r="J3164" t="s">
        <v>8338</v>
      </c>
      <c r="K3164">
        <v>31</v>
      </c>
      <c r="L3164" t="str">
        <f t="shared" si="104"/>
        <v>NimaimaCundinamarcaCaracol TV S.A.31</v>
      </c>
      <c r="M3164" t="str">
        <f t="shared" si="105"/>
        <v>NimaimaCundinamarcaCaracol TV S.A.</v>
      </c>
      <c r="N3164" t="s">
        <v>4698</v>
      </c>
    </row>
    <row r="3165" spans="1:14" x14ac:dyDescent="0.25">
      <c r="A3165">
        <v>25491</v>
      </c>
      <c r="B3165" t="s">
        <v>1871</v>
      </c>
      <c r="C3165" t="s">
        <v>721</v>
      </c>
      <c r="E3165">
        <v>7</v>
      </c>
      <c r="F3165" t="s">
        <v>8337</v>
      </c>
      <c r="G3165" t="s">
        <v>420</v>
      </c>
      <c r="H3165" t="str">
        <f>INDEX(referencias!$Q$1:$Q$34,MATCH('Registro de Frecuencias TV'!G3165,referencias!$R$1:$R$34,0),1)</f>
        <v>Canal Uno</v>
      </c>
      <c r="I3165" t="s">
        <v>313</v>
      </c>
      <c r="J3165" t="s">
        <v>8338</v>
      </c>
      <c r="K3165">
        <v>3</v>
      </c>
      <c r="L3165" t="str">
        <f t="shared" si="104"/>
        <v>NocaimaCundinamarcaCanal Uno3</v>
      </c>
      <c r="M3165" t="str">
        <f t="shared" si="105"/>
        <v>NocaimaCundinamarcaCanal Uno</v>
      </c>
      <c r="N3165" t="s">
        <v>4699</v>
      </c>
    </row>
    <row r="3166" spans="1:14" x14ac:dyDescent="0.25">
      <c r="A3166">
        <v>25491</v>
      </c>
      <c r="B3166" t="s">
        <v>1871</v>
      </c>
      <c r="C3166" t="s">
        <v>721</v>
      </c>
      <c r="E3166">
        <v>9</v>
      </c>
      <c r="F3166" t="s">
        <v>8337</v>
      </c>
      <c r="G3166" t="s">
        <v>703</v>
      </c>
      <c r="H3166" t="str">
        <f>INDEX(referencias!$Q$1:$Q$34,MATCH('Registro de Frecuencias TV'!G3166,referencias!$R$1:$R$34,0),1)</f>
        <v>C.Institucional</v>
      </c>
      <c r="I3166" t="s">
        <v>313</v>
      </c>
      <c r="J3166" t="s">
        <v>8338</v>
      </c>
      <c r="K3166">
        <v>6</v>
      </c>
      <c r="L3166" t="str">
        <f t="shared" si="104"/>
        <v>NocaimaCundinamarcaC.Institucional6</v>
      </c>
      <c r="M3166" t="str">
        <f t="shared" si="105"/>
        <v>NocaimaCundinamarcaC.Institucional</v>
      </c>
      <c r="N3166" t="s">
        <v>4700</v>
      </c>
    </row>
    <row r="3167" spans="1:14" x14ac:dyDescent="0.25">
      <c r="A3167">
        <v>25491</v>
      </c>
      <c r="B3167" t="s">
        <v>1871</v>
      </c>
      <c r="C3167" t="s">
        <v>721</v>
      </c>
      <c r="E3167">
        <v>11</v>
      </c>
      <c r="F3167" t="s">
        <v>8337</v>
      </c>
      <c r="G3167" t="s">
        <v>188</v>
      </c>
      <c r="H3167" t="str">
        <f>INDEX(referencias!$Q$1:$Q$34,MATCH('Registro de Frecuencias TV'!G3167,referencias!$R$1:$R$34,0),1)</f>
        <v>Señal Colombia</v>
      </c>
      <c r="I3167" t="s">
        <v>313</v>
      </c>
      <c r="J3167" t="s">
        <v>8338</v>
      </c>
      <c r="K3167">
        <v>12</v>
      </c>
      <c r="L3167" t="str">
        <f t="shared" si="104"/>
        <v>NocaimaCundinamarcaSeñal Colombia12</v>
      </c>
      <c r="M3167" t="str">
        <f t="shared" si="105"/>
        <v>NocaimaCundinamarcaSeñal Colombia</v>
      </c>
      <c r="N3167" t="s">
        <v>4701</v>
      </c>
    </row>
    <row r="3168" spans="1:14" x14ac:dyDescent="0.25">
      <c r="A3168">
        <v>25491</v>
      </c>
      <c r="B3168" t="s">
        <v>1871</v>
      </c>
      <c r="C3168" t="s">
        <v>721</v>
      </c>
      <c r="E3168">
        <v>13</v>
      </c>
      <c r="F3168" t="s">
        <v>8339</v>
      </c>
      <c r="G3168" t="s">
        <v>623</v>
      </c>
      <c r="H3168" t="str">
        <f>INDEX(referencias!$Q$1:$Q$34,MATCH('Registro de Frecuencias TV'!G3168,referencias!$R$1:$R$34,0),1)</f>
        <v>Teveandina</v>
      </c>
      <c r="I3168" t="s">
        <v>8444</v>
      </c>
      <c r="J3168" t="s">
        <v>8338</v>
      </c>
      <c r="K3168">
        <v>24</v>
      </c>
      <c r="L3168" t="str">
        <f t="shared" si="104"/>
        <v>NocaimaCundinamarcaTeveandina24</v>
      </c>
      <c r="M3168" t="str">
        <f t="shared" si="105"/>
        <v>NocaimaCundinamarcaTeveandina</v>
      </c>
      <c r="N3168" t="s">
        <v>4702</v>
      </c>
    </row>
    <row r="3169" spans="1:14" x14ac:dyDescent="0.25">
      <c r="A3169">
        <v>25491</v>
      </c>
      <c r="B3169" t="s">
        <v>1871</v>
      </c>
      <c r="C3169" t="s">
        <v>721</v>
      </c>
      <c r="F3169" t="s">
        <v>8341</v>
      </c>
      <c r="G3169" t="s">
        <v>750</v>
      </c>
      <c r="H3169" t="str">
        <f>INDEX(referencias!$Q$1:$Q$34,MATCH('Registro de Frecuencias TV'!G3169,referencias!$R$1:$R$34,0),1)</f>
        <v>RCN TV S.A.</v>
      </c>
      <c r="J3169" t="s">
        <v>8338</v>
      </c>
      <c r="K3169">
        <v>27</v>
      </c>
      <c r="L3169" t="str">
        <f t="shared" si="104"/>
        <v>NocaimaCundinamarcaRCN TV S.A.27</v>
      </c>
      <c r="M3169" t="str">
        <f t="shared" si="105"/>
        <v>NocaimaCundinamarcaRCN TV S.A.</v>
      </c>
      <c r="N3169" t="s">
        <v>4703</v>
      </c>
    </row>
    <row r="3170" spans="1:14" x14ac:dyDescent="0.25">
      <c r="A3170">
        <v>25491</v>
      </c>
      <c r="B3170" t="s">
        <v>1871</v>
      </c>
      <c r="C3170" t="s">
        <v>721</v>
      </c>
      <c r="F3170" t="s">
        <v>8341</v>
      </c>
      <c r="G3170" t="s">
        <v>723</v>
      </c>
      <c r="H3170" t="str">
        <f>INDEX(referencias!$Q$1:$Q$34,MATCH('Registro de Frecuencias TV'!G3170,referencias!$R$1:$R$34,0),1)</f>
        <v>Caracol TV S.A.</v>
      </c>
      <c r="J3170" t="s">
        <v>8338</v>
      </c>
      <c r="K3170">
        <v>31</v>
      </c>
      <c r="L3170" t="str">
        <f t="shared" si="104"/>
        <v>NocaimaCundinamarcaCaracol TV S.A.31</v>
      </c>
      <c r="M3170" t="str">
        <f t="shared" si="105"/>
        <v>NocaimaCundinamarcaCaracol TV S.A.</v>
      </c>
      <c r="N3170" t="s">
        <v>4704</v>
      </c>
    </row>
    <row r="3171" spans="1:14" x14ac:dyDescent="0.25">
      <c r="A3171">
        <v>25506</v>
      </c>
      <c r="B3171" t="s">
        <v>2640</v>
      </c>
      <c r="C3171" t="s">
        <v>721</v>
      </c>
      <c r="E3171">
        <v>7</v>
      </c>
      <c r="F3171" t="s">
        <v>8337</v>
      </c>
      <c r="G3171" t="s">
        <v>420</v>
      </c>
      <c r="H3171" t="str">
        <f>INDEX(referencias!$Q$1:$Q$34,MATCH('Registro de Frecuencias TV'!G3171,referencias!$R$1:$R$34,0),1)</f>
        <v>Canal Uno</v>
      </c>
      <c r="I3171" t="s">
        <v>313</v>
      </c>
      <c r="J3171" t="s">
        <v>8338</v>
      </c>
      <c r="K3171">
        <v>7</v>
      </c>
      <c r="L3171" t="str">
        <f t="shared" si="104"/>
        <v>VeneciaCundinamarcaCanal Uno7</v>
      </c>
      <c r="M3171" t="str">
        <f t="shared" si="105"/>
        <v>VeneciaCundinamarcaCanal Uno</v>
      </c>
      <c r="N3171" t="s">
        <v>4705</v>
      </c>
    </row>
    <row r="3172" spans="1:14" x14ac:dyDescent="0.25">
      <c r="A3172">
        <v>25506</v>
      </c>
      <c r="B3172" t="s">
        <v>2640</v>
      </c>
      <c r="C3172" t="s">
        <v>721</v>
      </c>
      <c r="E3172">
        <v>9</v>
      </c>
      <c r="F3172" t="s">
        <v>8337</v>
      </c>
      <c r="G3172" t="s">
        <v>703</v>
      </c>
      <c r="H3172" t="str">
        <f>INDEX(referencias!$Q$1:$Q$34,MATCH('Registro de Frecuencias TV'!G3172,referencias!$R$1:$R$34,0),1)</f>
        <v>C.Institucional</v>
      </c>
      <c r="I3172" t="s">
        <v>313</v>
      </c>
      <c r="J3172" t="s">
        <v>8338</v>
      </c>
      <c r="K3172">
        <v>9</v>
      </c>
      <c r="L3172" t="str">
        <f t="shared" si="104"/>
        <v>VeneciaCundinamarcaC.Institucional9</v>
      </c>
      <c r="M3172" t="str">
        <f t="shared" si="105"/>
        <v>VeneciaCundinamarcaC.Institucional</v>
      </c>
      <c r="N3172" t="s">
        <v>4706</v>
      </c>
    </row>
    <row r="3173" spans="1:14" x14ac:dyDescent="0.25">
      <c r="A3173">
        <v>25506</v>
      </c>
      <c r="B3173" t="s">
        <v>2640</v>
      </c>
      <c r="C3173" t="s">
        <v>721</v>
      </c>
      <c r="E3173">
        <v>11</v>
      </c>
      <c r="F3173" t="s">
        <v>8337</v>
      </c>
      <c r="G3173" t="s">
        <v>188</v>
      </c>
      <c r="H3173" t="str">
        <f>INDEX(referencias!$Q$1:$Q$34,MATCH('Registro de Frecuencias TV'!G3173,referencias!$R$1:$R$34,0),1)</f>
        <v>Señal Colombia</v>
      </c>
      <c r="I3173" t="s">
        <v>313</v>
      </c>
      <c r="J3173" t="s">
        <v>8338</v>
      </c>
      <c r="K3173">
        <v>11</v>
      </c>
      <c r="L3173" t="str">
        <f t="shared" si="104"/>
        <v>VeneciaCundinamarcaSeñal Colombia11</v>
      </c>
      <c r="M3173" t="str">
        <f t="shared" si="105"/>
        <v>VeneciaCundinamarcaSeñal Colombia</v>
      </c>
      <c r="N3173" t="s">
        <v>4707</v>
      </c>
    </row>
    <row r="3174" spans="1:14" x14ac:dyDescent="0.25">
      <c r="A3174">
        <v>25506</v>
      </c>
      <c r="B3174" t="s">
        <v>2640</v>
      </c>
      <c r="C3174" t="s">
        <v>721</v>
      </c>
      <c r="F3174" t="s">
        <v>8339</v>
      </c>
      <c r="G3174" t="s">
        <v>623</v>
      </c>
      <c r="H3174" t="str">
        <f>INDEX(referencias!$Q$1:$Q$34,MATCH('Registro de Frecuencias TV'!G3174,referencias!$R$1:$R$34,0),1)</f>
        <v>Teveandina</v>
      </c>
      <c r="J3174" t="s">
        <v>8338</v>
      </c>
      <c r="K3174">
        <v>13</v>
      </c>
      <c r="L3174" t="str">
        <f t="shared" si="104"/>
        <v>VeneciaCundinamarcaTeveandina13</v>
      </c>
      <c r="M3174" t="str">
        <f t="shared" si="105"/>
        <v>VeneciaCundinamarcaTeveandina</v>
      </c>
      <c r="N3174" t="s">
        <v>4708</v>
      </c>
    </row>
    <row r="3175" spans="1:14" x14ac:dyDescent="0.25">
      <c r="A3175">
        <v>25506</v>
      </c>
      <c r="B3175" t="s">
        <v>2640</v>
      </c>
      <c r="C3175" t="s">
        <v>721</v>
      </c>
      <c r="E3175">
        <v>4</v>
      </c>
      <c r="F3175" t="s">
        <v>8341</v>
      </c>
      <c r="G3175" t="s">
        <v>750</v>
      </c>
      <c r="H3175" t="str">
        <f>INDEX(referencias!$Q$1:$Q$34,MATCH('Registro de Frecuencias TV'!G3175,referencias!$R$1:$R$34,0),1)</f>
        <v>RCN TV S.A.</v>
      </c>
      <c r="I3175" t="s">
        <v>313</v>
      </c>
      <c r="J3175" t="s">
        <v>8338</v>
      </c>
      <c r="K3175">
        <v>4</v>
      </c>
      <c r="L3175" t="str">
        <f t="shared" si="104"/>
        <v>VeneciaCundinamarcaRCN TV S.A.4</v>
      </c>
      <c r="M3175" t="str">
        <f t="shared" si="105"/>
        <v>VeneciaCundinamarcaRCN TV S.A.</v>
      </c>
      <c r="N3175" t="s">
        <v>4709</v>
      </c>
    </row>
    <row r="3176" spans="1:14" x14ac:dyDescent="0.25">
      <c r="A3176">
        <v>25506</v>
      </c>
      <c r="B3176" t="s">
        <v>2640</v>
      </c>
      <c r="C3176" t="s">
        <v>721</v>
      </c>
      <c r="E3176">
        <v>5</v>
      </c>
      <c r="F3176" t="s">
        <v>8341</v>
      </c>
      <c r="G3176" t="s">
        <v>723</v>
      </c>
      <c r="H3176" t="str">
        <f>INDEX(referencias!$Q$1:$Q$34,MATCH('Registro de Frecuencias TV'!G3176,referencias!$R$1:$R$34,0),1)</f>
        <v>Caracol TV S.A.</v>
      </c>
      <c r="I3176" t="s">
        <v>313</v>
      </c>
      <c r="J3176" t="s">
        <v>8338</v>
      </c>
      <c r="K3176">
        <v>5</v>
      </c>
      <c r="L3176" t="str">
        <f t="shared" si="104"/>
        <v>VeneciaCundinamarcaCaracol TV S.A.5</v>
      </c>
      <c r="M3176" t="str">
        <f t="shared" si="105"/>
        <v>VeneciaCundinamarcaCaracol TV S.A.</v>
      </c>
      <c r="N3176" t="s">
        <v>4710</v>
      </c>
    </row>
    <row r="3177" spans="1:14" x14ac:dyDescent="0.25">
      <c r="A3177">
        <v>25513</v>
      </c>
      <c r="B3177" t="s">
        <v>329</v>
      </c>
      <c r="C3177" t="s">
        <v>721</v>
      </c>
      <c r="E3177">
        <v>3</v>
      </c>
      <c r="F3177" t="s">
        <v>8337</v>
      </c>
      <c r="G3177" t="s">
        <v>420</v>
      </c>
      <c r="H3177" t="str">
        <f>INDEX(referencias!$Q$1:$Q$34,MATCH('Registro de Frecuencias TV'!G3177,referencias!$R$1:$R$34,0),1)</f>
        <v>Canal Uno</v>
      </c>
      <c r="I3177" t="s">
        <v>329</v>
      </c>
      <c r="J3177" t="s">
        <v>8338</v>
      </c>
      <c r="K3177">
        <v>3</v>
      </c>
      <c r="L3177" t="str">
        <f t="shared" si="104"/>
        <v>PachoCundinamarcaCanal Uno3</v>
      </c>
      <c r="M3177" t="str">
        <f t="shared" si="105"/>
        <v>PachoCundinamarcaCanal Uno</v>
      </c>
      <c r="N3177" t="s">
        <v>4711</v>
      </c>
    </row>
    <row r="3178" spans="1:14" x14ac:dyDescent="0.25">
      <c r="A3178">
        <v>25513</v>
      </c>
      <c r="B3178" t="s">
        <v>329</v>
      </c>
      <c r="C3178" t="s">
        <v>721</v>
      </c>
      <c r="E3178">
        <v>6</v>
      </c>
      <c r="F3178" t="s">
        <v>8337</v>
      </c>
      <c r="G3178" t="s">
        <v>703</v>
      </c>
      <c r="H3178" t="str">
        <f>INDEX(referencias!$Q$1:$Q$34,MATCH('Registro de Frecuencias TV'!G3178,referencias!$R$1:$R$34,0),1)</f>
        <v>C.Institucional</v>
      </c>
      <c r="I3178" t="s">
        <v>329</v>
      </c>
      <c r="J3178" t="s">
        <v>8338</v>
      </c>
      <c r="K3178">
        <v>6</v>
      </c>
      <c r="L3178" t="str">
        <f t="shared" si="104"/>
        <v>PachoCundinamarcaC.Institucional6</v>
      </c>
      <c r="M3178" t="str">
        <f t="shared" si="105"/>
        <v>PachoCundinamarcaC.Institucional</v>
      </c>
      <c r="N3178" t="s">
        <v>4712</v>
      </c>
    </row>
    <row r="3179" spans="1:14" x14ac:dyDescent="0.25">
      <c r="A3179">
        <v>25513</v>
      </c>
      <c r="B3179" t="s">
        <v>329</v>
      </c>
      <c r="C3179" t="s">
        <v>721</v>
      </c>
      <c r="E3179">
        <v>12</v>
      </c>
      <c r="F3179" t="s">
        <v>8337</v>
      </c>
      <c r="G3179" t="s">
        <v>188</v>
      </c>
      <c r="H3179" t="str">
        <f>INDEX(referencias!$Q$1:$Q$34,MATCH('Registro de Frecuencias TV'!G3179,referencias!$R$1:$R$34,0),1)</f>
        <v>Señal Colombia</v>
      </c>
      <c r="I3179" t="s">
        <v>329</v>
      </c>
      <c r="J3179" t="s">
        <v>8338</v>
      </c>
      <c r="K3179">
        <v>12</v>
      </c>
      <c r="L3179" t="str">
        <f t="shared" si="104"/>
        <v>PachoCundinamarcaSeñal Colombia12</v>
      </c>
      <c r="M3179" t="str">
        <f t="shared" si="105"/>
        <v>PachoCundinamarcaSeñal Colombia</v>
      </c>
      <c r="N3179" t="s">
        <v>4713</v>
      </c>
    </row>
    <row r="3180" spans="1:14" x14ac:dyDescent="0.25">
      <c r="A3180">
        <v>25513</v>
      </c>
      <c r="B3180" t="s">
        <v>329</v>
      </c>
      <c r="C3180" t="s">
        <v>721</v>
      </c>
      <c r="F3180" t="s">
        <v>8339</v>
      </c>
      <c r="G3180" t="s">
        <v>623</v>
      </c>
      <c r="H3180" t="str">
        <f>INDEX(referencias!$Q$1:$Q$34,MATCH('Registro de Frecuencias TV'!G3180,referencias!$R$1:$R$34,0),1)</f>
        <v>Teveandina</v>
      </c>
      <c r="J3180" t="s">
        <v>8338</v>
      </c>
      <c r="K3180">
        <v>24</v>
      </c>
      <c r="L3180" t="str">
        <f t="shared" si="104"/>
        <v>PachoCundinamarcaTeveandina24</v>
      </c>
      <c r="M3180" t="str">
        <f t="shared" si="105"/>
        <v>PachoCundinamarcaTeveandina</v>
      </c>
      <c r="N3180" t="s">
        <v>4714</v>
      </c>
    </row>
    <row r="3181" spans="1:14" x14ac:dyDescent="0.25">
      <c r="A3181">
        <v>25513</v>
      </c>
      <c r="B3181" t="s">
        <v>329</v>
      </c>
      <c r="C3181" t="s">
        <v>721</v>
      </c>
      <c r="E3181">
        <v>8</v>
      </c>
      <c r="F3181" t="s">
        <v>8341</v>
      </c>
      <c r="G3181" t="s">
        <v>750</v>
      </c>
      <c r="H3181" t="str">
        <f>INDEX(referencias!$Q$1:$Q$34,MATCH('Registro de Frecuencias TV'!G3181,referencias!$R$1:$R$34,0),1)</f>
        <v>RCN TV S.A.</v>
      </c>
      <c r="I3181" t="s">
        <v>8475</v>
      </c>
      <c r="J3181" t="s">
        <v>8338</v>
      </c>
      <c r="K3181">
        <v>8</v>
      </c>
      <c r="L3181" t="str">
        <f t="shared" si="104"/>
        <v>PachoCundinamarcaRCN TV S.A.8</v>
      </c>
      <c r="M3181" t="str">
        <f t="shared" si="105"/>
        <v>PachoCundinamarcaRCN TV S.A.</v>
      </c>
      <c r="N3181" t="s">
        <v>4715</v>
      </c>
    </row>
    <row r="3182" spans="1:14" x14ac:dyDescent="0.25">
      <c r="A3182">
        <v>25513</v>
      </c>
      <c r="B3182" t="s">
        <v>329</v>
      </c>
      <c r="C3182" t="s">
        <v>721</v>
      </c>
      <c r="E3182">
        <v>31</v>
      </c>
      <c r="F3182" t="s">
        <v>8341</v>
      </c>
      <c r="G3182" t="s">
        <v>723</v>
      </c>
      <c r="H3182" t="str">
        <f>INDEX(referencias!$Q$1:$Q$34,MATCH('Registro de Frecuencias TV'!G3182,referencias!$R$1:$R$34,0),1)</f>
        <v>Caracol TV S.A.</v>
      </c>
      <c r="I3182" t="s">
        <v>8475</v>
      </c>
      <c r="J3182" t="s">
        <v>8338</v>
      </c>
      <c r="K3182">
        <v>31</v>
      </c>
      <c r="L3182" t="str">
        <f t="shared" si="104"/>
        <v>PachoCundinamarcaCaracol TV S.A.31</v>
      </c>
      <c r="M3182" t="str">
        <f t="shared" si="105"/>
        <v>PachoCundinamarcaCaracol TV S.A.</v>
      </c>
      <c r="N3182" t="s">
        <v>4716</v>
      </c>
    </row>
    <row r="3183" spans="1:14" x14ac:dyDescent="0.25">
      <c r="A3183">
        <v>25518</v>
      </c>
      <c r="B3183" t="s">
        <v>1928</v>
      </c>
      <c r="C3183" t="s">
        <v>721</v>
      </c>
      <c r="F3183" t="s">
        <v>8337</v>
      </c>
      <c r="G3183" t="s">
        <v>420</v>
      </c>
      <c r="H3183" t="str">
        <f>INDEX(referencias!$Q$1:$Q$34,MATCH('Registro de Frecuencias TV'!G3183,referencias!$R$1:$R$34,0),1)</f>
        <v>Canal Uno</v>
      </c>
      <c r="J3183" t="s">
        <v>8338</v>
      </c>
      <c r="K3183">
        <v>7</v>
      </c>
      <c r="L3183" t="str">
        <f t="shared" si="104"/>
        <v>PaimeCundinamarcaCanal Uno7</v>
      </c>
      <c r="M3183" t="str">
        <f t="shared" si="105"/>
        <v>PaimeCundinamarcaCanal Uno</v>
      </c>
      <c r="N3183" t="s">
        <v>4717</v>
      </c>
    </row>
    <row r="3184" spans="1:14" x14ac:dyDescent="0.25">
      <c r="A3184">
        <v>25518</v>
      </c>
      <c r="B3184" t="s">
        <v>1928</v>
      </c>
      <c r="C3184" t="s">
        <v>721</v>
      </c>
      <c r="F3184" t="s">
        <v>8337</v>
      </c>
      <c r="G3184" t="s">
        <v>703</v>
      </c>
      <c r="H3184" t="str">
        <f>INDEX(referencias!$Q$1:$Q$34,MATCH('Registro de Frecuencias TV'!G3184,referencias!$R$1:$R$34,0),1)</f>
        <v>C.Institucional</v>
      </c>
      <c r="J3184" t="s">
        <v>8338</v>
      </c>
      <c r="K3184">
        <v>9</v>
      </c>
      <c r="L3184" t="str">
        <f t="shared" si="104"/>
        <v>PaimeCundinamarcaC.Institucional9</v>
      </c>
      <c r="M3184" t="str">
        <f t="shared" si="105"/>
        <v>PaimeCundinamarcaC.Institucional</v>
      </c>
      <c r="N3184" t="s">
        <v>4718</v>
      </c>
    </row>
    <row r="3185" spans="1:14" x14ac:dyDescent="0.25">
      <c r="A3185">
        <v>25518</v>
      </c>
      <c r="B3185" t="s">
        <v>1928</v>
      </c>
      <c r="C3185" t="s">
        <v>721</v>
      </c>
      <c r="F3185" t="s">
        <v>8337</v>
      </c>
      <c r="G3185" t="s">
        <v>188</v>
      </c>
      <c r="H3185" t="str">
        <f>INDEX(referencias!$Q$1:$Q$34,MATCH('Registro de Frecuencias TV'!G3185,referencias!$R$1:$R$34,0),1)</f>
        <v>Señal Colombia</v>
      </c>
      <c r="J3185" t="s">
        <v>8338</v>
      </c>
      <c r="K3185">
        <v>11</v>
      </c>
      <c r="L3185" t="str">
        <f t="shared" si="104"/>
        <v>PaimeCundinamarcaSeñal Colombia11</v>
      </c>
      <c r="M3185" t="str">
        <f t="shared" si="105"/>
        <v>PaimeCundinamarcaSeñal Colombia</v>
      </c>
      <c r="N3185" t="s">
        <v>4719</v>
      </c>
    </row>
    <row r="3186" spans="1:14" x14ac:dyDescent="0.25">
      <c r="A3186">
        <v>25518</v>
      </c>
      <c r="B3186" t="s">
        <v>1928</v>
      </c>
      <c r="C3186" t="s">
        <v>721</v>
      </c>
      <c r="F3186" t="s">
        <v>8339</v>
      </c>
      <c r="G3186" t="s">
        <v>623</v>
      </c>
      <c r="H3186" t="str">
        <f>INDEX(referencias!$Q$1:$Q$34,MATCH('Registro de Frecuencias TV'!G3186,referencias!$R$1:$R$34,0),1)</f>
        <v>Teveandina</v>
      </c>
      <c r="J3186" t="s">
        <v>8338</v>
      </c>
      <c r="K3186">
        <v>13</v>
      </c>
      <c r="L3186" t="str">
        <f t="shared" si="104"/>
        <v>PaimeCundinamarcaTeveandina13</v>
      </c>
      <c r="M3186" t="str">
        <f t="shared" si="105"/>
        <v>PaimeCundinamarcaTeveandina</v>
      </c>
      <c r="N3186" t="s">
        <v>4720</v>
      </c>
    </row>
    <row r="3187" spans="1:14" x14ac:dyDescent="0.25">
      <c r="A3187">
        <v>25518</v>
      </c>
      <c r="B3187" t="s">
        <v>1928</v>
      </c>
      <c r="C3187" t="s">
        <v>721</v>
      </c>
      <c r="E3187">
        <v>4</v>
      </c>
      <c r="F3187" t="s">
        <v>8341</v>
      </c>
      <c r="G3187" t="s">
        <v>750</v>
      </c>
      <c r="H3187" t="str">
        <f>INDEX(referencias!$Q$1:$Q$34,MATCH('Registro de Frecuencias TV'!G3187,referencias!$R$1:$R$34,0),1)</f>
        <v>RCN TV S.A.</v>
      </c>
      <c r="I3187" t="s">
        <v>313</v>
      </c>
      <c r="J3187" t="s">
        <v>8338</v>
      </c>
      <c r="K3187">
        <v>4</v>
      </c>
      <c r="L3187" t="str">
        <f t="shared" si="104"/>
        <v>PaimeCundinamarcaRCN TV S.A.4</v>
      </c>
      <c r="M3187" t="str">
        <f t="shared" si="105"/>
        <v>PaimeCundinamarcaRCN TV S.A.</v>
      </c>
      <c r="N3187" t="s">
        <v>4721</v>
      </c>
    </row>
    <row r="3188" spans="1:14" x14ac:dyDescent="0.25">
      <c r="A3188">
        <v>25518</v>
      </c>
      <c r="B3188" t="s">
        <v>1928</v>
      </c>
      <c r="C3188" t="s">
        <v>721</v>
      </c>
      <c r="E3188">
        <v>5</v>
      </c>
      <c r="F3188" t="s">
        <v>8341</v>
      </c>
      <c r="G3188" t="s">
        <v>723</v>
      </c>
      <c r="H3188" t="str">
        <f>INDEX(referencias!$Q$1:$Q$34,MATCH('Registro de Frecuencias TV'!G3188,referencias!$R$1:$R$34,0),1)</f>
        <v>Caracol TV S.A.</v>
      </c>
      <c r="I3188" t="s">
        <v>313</v>
      </c>
      <c r="J3188" t="s">
        <v>8338</v>
      </c>
      <c r="K3188">
        <v>5</v>
      </c>
      <c r="L3188" t="str">
        <f t="shared" si="104"/>
        <v>PaimeCundinamarcaCaracol TV S.A.5</v>
      </c>
      <c r="M3188" t="str">
        <f t="shared" si="105"/>
        <v>PaimeCundinamarcaCaracol TV S.A.</v>
      </c>
      <c r="N3188" t="s">
        <v>4722</v>
      </c>
    </row>
    <row r="3189" spans="1:14" x14ac:dyDescent="0.25">
      <c r="A3189">
        <v>25524</v>
      </c>
      <c r="B3189" t="s">
        <v>333</v>
      </c>
      <c r="C3189" t="s">
        <v>721</v>
      </c>
      <c r="E3189">
        <v>3</v>
      </c>
      <c r="F3189" t="s">
        <v>8337</v>
      </c>
      <c r="G3189" t="s">
        <v>420</v>
      </c>
      <c r="H3189" t="str">
        <f>INDEX(referencias!$Q$1:$Q$34,MATCH('Registro de Frecuencias TV'!G3189,referencias!$R$1:$R$34,0),1)</f>
        <v>Canal Uno</v>
      </c>
      <c r="I3189" t="s">
        <v>333</v>
      </c>
      <c r="J3189" t="s">
        <v>8338</v>
      </c>
      <c r="K3189">
        <v>3</v>
      </c>
      <c r="L3189" t="str">
        <f t="shared" si="104"/>
        <v>PandiCundinamarcaCanal Uno3</v>
      </c>
      <c r="M3189" t="str">
        <f t="shared" si="105"/>
        <v>PandiCundinamarcaCanal Uno</v>
      </c>
      <c r="N3189" t="s">
        <v>4723</v>
      </c>
    </row>
    <row r="3190" spans="1:14" x14ac:dyDescent="0.25">
      <c r="A3190">
        <v>25524</v>
      </c>
      <c r="B3190" t="s">
        <v>333</v>
      </c>
      <c r="C3190" t="s">
        <v>721</v>
      </c>
      <c r="E3190">
        <v>6</v>
      </c>
      <c r="F3190" t="s">
        <v>8337</v>
      </c>
      <c r="G3190" t="s">
        <v>703</v>
      </c>
      <c r="H3190" t="str">
        <f>INDEX(referencias!$Q$1:$Q$34,MATCH('Registro de Frecuencias TV'!G3190,referencias!$R$1:$R$34,0),1)</f>
        <v>C.Institucional</v>
      </c>
      <c r="I3190" t="s">
        <v>333</v>
      </c>
      <c r="J3190" t="s">
        <v>8338</v>
      </c>
      <c r="K3190">
        <v>6</v>
      </c>
      <c r="L3190" t="str">
        <f t="shared" si="104"/>
        <v>PandiCundinamarcaC.Institucional6</v>
      </c>
      <c r="M3190" t="str">
        <f t="shared" si="105"/>
        <v>PandiCundinamarcaC.Institucional</v>
      </c>
      <c r="N3190" t="s">
        <v>4724</v>
      </c>
    </row>
    <row r="3191" spans="1:14" x14ac:dyDescent="0.25">
      <c r="A3191">
        <v>25524</v>
      </c>
      <c r="B3191" t="s">
        <v>333</v>
      </c>
      <c r="C3191" t="s">
        <v>721</v>
      </c>
      <c r="E3191">
        <v>12</v>
      </c>
      <c r="F3191" t="s">
        <v>8337</v>
      </c>
      <c r="G3191" t="s">
        <v>188</v>
      </c>
      <c r="H3191" t="str">
        <f>INDEX(referencias!$Q$1:$Q$34,MATCH('Registro de Frecuencias TV'!G3191,referencias!$R$1:$R$34,0),1)</f>
        <v>Señal Colombia</v>
      </c>
      <c r="I3191" t="s">
        <v>333</v>
      </c>
      <c r="J3191" t="s">
        <v>8338</v>
      </c>
      <c r="K3191">
        <v>12</v>
      </c>
      <c r="L3191" t="str">
        <f t="shared" si="104"/>
        <v>PandiCundinamarcaSeñal Colombia12</v>
      </c>
      <c r="M3191" t="str">
        <f t="shared" si="105"/>
        <v>PandiCundinamarcaSeñal Colombia</v>
      </c>
      <c r="N3191" t="s">
        <v>4725</v>
      </c>
    </row>
    <row r="3192" spans="1:14" x14ac:dyDescent="0.25">
      <c r="A3192">
        <v>25524</v>
      </c>
      <c r="B3192" t="s">
        <v>333</v>
      </c>
      <c r="C3192" t="s">
        <v>721</v>
      </c>
      <c r="F3192" t="s">
        <v>8339</v>
      </c>
      <c r="G3192" t="s">
        <v>623</v>
      </c>
      <c r="H3192" t="str">
        <f>INDEX(referencias!$Q$1:$Q$34,MATCH('Registro de Frecuencias TV'!G3192,referencias!$R$1:$R$34,0),1)</f>
        <v>Teveandina</v>
      </c>
      <c r="J3192" t="s">
        <v>8338</v>
      </c>
      <c r="K3192">
        <v>24</v>
      </c>
      <c r="L3192" t="str">
        <f t="shared" si="104"/>
        <v>PandiCundinamarcaTeveandina24</v>
      </c>
      <c r="M3192" t="str">
        <f t="shared" si="105"/>
        <v>PandiCundinamarcaTeveandina</v>
      </c>
      <c r="N3192" t="s">
        <v>4726</v>
      </c>
    </row>
    <row r="3193" spans="1:14" x14ac:dyDescent="0.25">
      <c r="A3193">
        <v>25524</v>
      </c>
      <c r="B3193" t="s">
        <v>333</v>
      </c>
      <c r="C3193" t="s">
        <v>721</v>
      </c>
      <c r="F3193" t="s">
        <v>8341</v>
      </c>
      <c r="G3193" t="s">
        <v>750</v>
      </c>
      <c r="H3193" t="str">
        <f>INDEX(referencias!$Q$1:$Q$34,MATCH('Registro de Frecuencias TV'!G3193,referencias!$R$1:$R$34,0),1)</f>
        <v>RCN TV S.A.</v>
      </c>
      <c r="J3193" t="s">
        <v>8338</v>
      </c>
      <c r="K3193">
        <v>27</v>
      </c>
      <c r="L3193" t="str">
        <f t="shared" si="104"/>
        <v>PandiCundinamarcaRCN TV S.A.27</v>
      </c>
      <c r="M3193" t="str">
        <f t="shared" si="105"/>
        <v>PandiCundinamarcaRCN TV S.A.</v>
      </c>
      <c r="N3193" t="s">
        <v>4727</v>
      </c>
    </row>
    <row r="3194" spans="1:14" x14ac:dyDescent="0.25">
      <c r="A3194">
        <v>25524</v>
      </c>
      <c r="B3194" t="s">
        <v>333</v>
      </c>
      <c r="C3194" t="s">
        <v>721</v>
      </c>
      <c r="F3194" t="s">
        <v>8341</v>
      </c>
      <c r="G3194" t="s">
        <v>723</v>
      </c>
      <c r="H3194" t="str">
        <f>INDEX(referencias!$Q$1:$Q$34,MATCH('Registro de Frecuencias TV'!G3194,referencias!$R$1:$R$34,0),1)</f>
        <v>Caracol TV S.A.</v>
      </c>
      <c r="J3194" t="s">
        <v>8338</v>
      </c>
      <c r="K3194">
        <v>31</v>
      </c>
      <c r="L3194" t="str">
        <f t="shared" si="104"/>
        <v>PandiCundinamarcaCaracol TV S.A.31</v>
      </c>
      <c r="M3194" t="str">
        <f t="shared" si="105"/>
        <v>PandiCundinamarcaCaracol TV S.A.</v>
      </c>
      <c r="N3194" t="s">
        <v>4728</v>
      </c>
    </row>
    <row r="3195" spans="1:14" x14ac:dyDescent="0.25">
      <c r="A3195">
        <v>25530</v>
      </c>
      <c r="B3195" t="s">
        <v>1963</v>
      </c>
      <c r="C3195" t="s">
        <v>721</v>
      </c>
      <c r="E3195">
        <v>7</v>
      </c>
      <c r="F3195" t="s">
        <v>8337</v>
      </c>
      <c r="G3195" t="s">
        <v>420</v>
      </c>
      <c r="H3195" t="str">
        <f>INDEX(referencias!$Q$1:$Q$34,MATCH('Registro de Frecuencias TV'!G3195,referencias!$R$1:$R$34,0),1)</f>
        <v>Canal Uno</v>
      </c>
      <c r="I3195" t="s">
        <v>193</v>
      </c>
      <c r="J3195" t="s">
        <v>8338</v>
      </c>
      <c r="K3195">
        <v>7</v>
      </c>
      <c r="L3195" t="str">
        <f t="shared" si="104"/>
        <v>ParatebuenoCundinamarcaCanal Uno7</v>
      </c>
      <c r="M3195" t="str">
        <f t="shared" si="105"/>
        <v>ParatebuenoCundinamarcaCanal Uno</v>
      </c>
      <c r="N3195" t="s">
        <v>4729</v>
      </c>
    </row>
    <row r="3196" spans="1:14" x14ac:dyDescent="0.25">
      <c r="A3196">
        <v>25530</v>
      </c>
      <c r="B3196" t="s">
        <v>1963</v>
      </c>
      <c r="C3196" t="s">
        <v>721</v>
      </c>
      <c r="E3196">
        <v>9</v>
      </c>
      <c r="F3196" t="s">
        <v>8337</v>
      </c>
      <c r="G3196" t="s">
        <v>703</v>
      </c>
      <c r="H3196" t="str">
        <f>INDEX(referencias!$Q$1:$Q$34,MATCH('Registro de Frecuencias TV'!G3196,referencias!$R$1:$R$34,0),1)</f>
        <v>C.Institucional</v>
      </c>
      <c r="I3196" t="s">
        <v>193</v>
      </c>
      <c r="J3196" t="s">
        <v>8338</v>
      </c>
      <c r="K3196">
        <v>9</v>
      </c>
      <c r="L3196" t="str">
        <f t="shared" si="104"/>
        <v>ParatebuenoCundinamarcaC.Institucional9</v>
      </c>
      <c r="M3196" t="str">
        <f t="shared" si="105"/>
        <v>ParatebuenoCundinamarcaC.Institucional</v>
      </c>
      <c r="N3196" t="s">
        <v>4730</v>
      </c>
    </row>
    <row r="3197" spans="1:14" x14ac:dyDescent="0.25">
      <c r="A3197">
        <v>25530</v>
      </c>
      <c r="B3197" t="s">
        <v>1963</v>
      </c>
      <c r="C3197" t="s">
        <v>721</v>
      </c>
      <c r="E3197">
        <v>11</v>
      </c>
      <c r="F3197" t="s">
        <v>8337</v>
      </c>
      <c r="G3197" t="s">
        <v>188</v>
      </c>
      <c r="H3197" t="str">
        <f>INDEX(referencias!$Q$1:$Q$34,MATCH('Registro de Frecuencias TV'!G3197,referencias!$R$1:$R$34,0),1)</f>
        <v>Señal Colombia</v>
      </c>
      <c r="I3197" t="s">
        <v>193</v>
      </c>
      <c r="J3197" t="s">
        <v>8338</v>
      </c>
      <c r="K3197">
        <v>11</v>
      </c>
      <c r="L3197" t="str">
        <f t="shared" si="104"/>
        <v>ParatebuenoCundinamarcaSeñal Colombia11</v>
      </c>
      <c r="M3197" t="str">
        <f t="shared" si="105"/>
        <v>ParatebuenoCundinamarcaSeñal Colombia</v>
      </c>
      <c r="N3197" t="s">
        <v>4731</v>
      </c>
    </row>
    <row r="3198" spans="1:14" x14ac:dyDescent="0.25">
      <c r="A3198">
        <v>25530</v>
      </c>
      <c r="B3198" t="s">
        <v>1963</v>
      </c>
      <c r="C3198" t="s">
        <v>721</v>
      </c>
      <c r="E3198">
        <v>13</v>
      </c>
      <c r="F3198" t="s">
        <v>8339</v>
      </c>
      <c r="G3198" t="s">
        <v>623</v>
      </c>
      <c r="H3198" t="str">
        <f>INDEX(referencias!$Q$1:$Q$34,MATCH('Registro de Frecuencias TV'!G3198,referencias!$R$1:$R$34,0),1)</f>
        <v>Teveandina</v>
      </c>
      <c r="I3198" t="s">
        <v>8476</v>
      </c>
      <c r="J3198" t="s">
        <v>8338</v>
      </c>
      <c r="K3198">
        <v>13</v>
      </c>
      <c r="L3198" t="str">
        <f t="shared" si="104"/>
        <v>ParatebuenoCundinamarcaTeveandina13</v>
      </c>
      <c r="M3198" t="str">
        <f t="shared" si="105"/>
        <v>ParatebuenoCundinamarcaTeveandina</v>
      </c>
      <c r="N3198" t="s">
        <v>4732</v>
      </c>
    </row>
    <row r="3199" spans="1:14" x14ac:dyDescent="0.25">
      <c r="A3199">
        <v>25530</v>
      </c>
      <c r="B3199" t="s">
        <v>1963</v>
      </c>
      <c r="C3199" t="s">
        <v>721</v>
      </c>
      <c r="E3199">
        <v>4</v>
      </c>
      <c r="F3199" t="s">
        <v>8341</v>
      </c>
      <c r="G3199" t="s">
        <v>750</v>
      </c>
      <c r="H3199" t="str">
        <f>INDEX(referencias!$Q$1:$Q$34,MATCH('Registro de Frecuencias TV'!G3199,referencias!$R$1:$R$34,0),1)</f>
        <v>RCN TV S.A.</v>
      </c>
      <c r="I3199" t="s">
        <v>215</v>
      </c>
      <c r="J3199" t="s">
        <v>8338</v>
      </c>
      <c r="K3199">
        <v>4</v>
      </c>
      <c r="L3199" t="str">
        <f t="shared" si="104"/>
        <v>ParatebuenoCundinamarcaRCN TV S.A.4</v>
      </c>
      <c r="M3199" t="str">
        <f t="shared" si="105"/>
        <v>ParatebuenoCundinamarcaRCN TV S.A.</v>
      </c>
      <c r="N3199" t="s">
        <v>4733</v>
      </c>
    </row>
    <row r="3200" spans="1:14" x14ac:dyDescent="0.25">
      <c r="A3200">
        <v>25530</v>
      </c>
      <c r="B3200" t="s">
        <v>1963</v>
      </c>
      <c r="C3200" t="s">
        <v>721</v>
      </c>
      <c r="E3200">
        <v>5</v>
      </c>
      <c r="F3200" t="s">
        <v>8341</v>
      </c>
      <c r="G3200" t="s">
        <v>723</v>
      </c>
      <c r="H3200" t="str">
        <f>INDEX(referencias!$Q$1:$Q$34,MATCH('Registro de Frecuencias TV'!G3200,referencias!$R$1:$R$34,0),1)</f>
        <v>Caracol TV S.A.</v>
      </c>
      <c r="I3200" t="s">
        <v>215</v>
      </c>
      <c r="J3200" t="s">
        <v>8338</v>
      </c>
      <c r="K3200">
        <v>5</v>
      </c>
      <c r="L3200" t="str">
        <f t="shared" si="104"/>
        <v>ParatebuenoCundinamarcaCaracol TV S.A.5</v>
      </c>
      <c r="M3200" t="str">
        <f t="shared" si="105"/>
        <v>ParatebuenoCundinamarcaCaracol TV S.A.</v>
      </c>
      <c r="N3200" t="s">
        <v>4734</v>
      </c>
    </row>
    <row r="3201" spans="1:14" x14ac:dyDescent="0.25">
      <c r="A3201">
        <v>25535</v>
      </c>
      <c r="B3201" t="s">
        <v>1965</v>
      </c>
      <c r="C3201" t="s">
        <v>721</v>
      </c>
      <c r="E3201">
        <v>39</v>
      </c>
      <c r="F3201" t="s">
        <v>8337</v>
      </c>
      <c r="G3201" t="s">
        <v>420</v>
      </c>
      <c r="H3201" t="str">
        <f>INDEX(referencias!$Q$1:$Q$34,MATCH('Registro de Frecuencias TV'!G3201,referencias!$R$1:$R$34,0),1)</f>
        <v>Canal Uno</v>
      </c>
      <c r="I3201" t="s">
        <v>344</v>
      </c>
      <c r="J3201" t="s">
        <v>8338</v>
      </c>
      <c r="K3201">
        <v>3</v>
      </c>
      <c r="L3201" t="str">
        <f t="shared" si="104"/>
        <v>PascaCundinamarcaCanal Uno3</v>
      </c>
      <c r="M3201" t="str">
        <f t="shared" si="105"/>
        <v>PascaCundinamarcaCanal Uno</v>
      </c>
      <c r="N3201" t="s">
        <v>4735</v>
      </c>
    </row>
    <row r="3202" spans="1:14" x14ac:dyDescent="0.25">
      <c r="A3202">
        <v>25535</v>
      </c>
      <c r="B3202" t="s">
        <v>1965</v>
      </c>
      <c r="C3202" t="s">
        <v>721</v>
      </c>
      <c r="E3202">
        <v>41</v>
      </c>
      <c r="F3202" t="s">
        <v>8337</v>
      </c>
      <c r="G3202" t="s">
        <v>703</v>
      </c>
      <c r="H3202" t="str">
        <f>INDEX(referencias!$Q$1:$Q$34,MATCH('Registro de Frecuencias TV'!G3202,referencias!$R$1:$R$34,0),1)</f>
        <v>C.Institucional</v>
      </c>
      <c r="I3202" t="s">
        <v>344</v>
      </c>
      <c r="J3202" t="s">
        <v>8338</v>
      </c>
      <c r="K3202">
        <v>6</v>
      </c>
      <c r="L3202" t="str">
        <f t="shared" si="104"/>
        <v>PascaCundinamarcaC.Institucional6</v>
      </c>
      <c r="M3202" t="str">
        <f t="shared" si="105"/>
        <v>PascaCundinamarcaC.Institucional</v>
      </c>
      <c r="N3202" t="s">
        <v>4736</v>
      </c>
    </row>
    <row r="3203" spans="1:14" x14ac:dyDescent="0.25">
      <c r="A3203">
        <v>25535</v>
      </c>
      <c r="B3203" t="s">
        <v>1965</v>
      </c>
      <c r="C3203" t="s">
        <v>721</v>
      </c>
      <c r="E3203">
        <v>49</v>
      </c>
      <c r="F3203" t="s">
        <v>8337</v>
      </c>
      <c r="G3203" t="s">
        <v>188</v>
      </c>
      <c r="H3203" t="str">
        <f>INDEX(referencias!$Q$1:$Q$34,MATCH('Registro de Frecuencias TV'!G3203,referencias!$R$1:$R$34,0),1)</f>
        <v>Señal Colombia</v>
      </c>
      <c r="I3203" t="s">
        <v>344</v>
      </c>
      <c r="J3203" t="s">
        <v>8338</v>
      </c>
      <c r="K3203">
        <v>12</v>
      </c>
      <c r="L3203" t="str">
        <f t="shared" ref="L3203:L3266" si="106">_xlfn.CONCAT(TRIM(B3203),TRIM(C3203),TRIM(H3203),TRIM(K3203))</f>
        <v>PascaCundinamarcaSeñal Colombia12</v>
      </c>
      <c r="M3203" t="str">
        <f t="shared" ref="M3203:M3266" si="107">_xlfn.CONCAT(TRIM(B3203),TRIM(C3203),TRIM(H3203))</f>
        <v>PascaCundinamarcaSeñal Colombia</v>
      </c>
      <c r="N3203" t="s">
        <v>4737</v>
      </c>
    </row>
    <row r="3204" spans="1:14" x14ac:dyDescent="0.25">
      <c r="A3204">
        <v>25535</v>
      </c>
      <c r="B3204" t="s">
        <v>1965</v>
      </c>
      <c r="C3204" t="s">
        <v>721</v>
      </c>
      <c r="E3204">
        <v>24</v>
      </c>
      <c r="F3204" t="s">
        <v>8339</v>
      </c>
      <c r="G3204" t="s">
        <v>623</v>
      </c>
      <c r="H3204" t="str">
        <f>INDEX(referencias!$Q$1:$Q$34,MATCH('Registro de Frecuencias TV'!G3204,referencias!$R$1:$R$34,0),1)</f>
        <v>Teveandina</v>
      </c>
      <c r="I3204" t="s">
        <v>8477</v>
      </c>
      <c r="J3204" t="s">
        <v>8338</v>
      </c>
      <c r="K3204">
        <v>24</v>
      </c>
      <c r="L3204" t="str">
        <f t="shared" si="106"/>
        <v>PascaCundinamarcaTeveandina24</v>
      </c>
      <c r="M3204" t="str">
        <f t="shared" si="107"/>
        <v>PascaCundinamarcaTeveandina</v>
      </c>
      <c r="N3204" t="s">
        <v>4738</v>
      </c>
    </row>
    <row r="3205" spans="1:14" x14ac:dyDescent="0.25">
      <c r="A3205">
        <v>25535</v>
      </c>
      <c r="B3205" t="s">
        <v>1965</v>
      </c>
      <c r="C3205" t="s">
        <v>721</v>
      </c>
      <c r="F3205" t="s">
        <v>8341</v>
      </c>
      <c r="G3205" t="s">
        <v>750</v>
      </c>
      <c r="H3205" t="str">
        <f>INDEX(referencias!$Q$1:$Q$34,MATCH('Registro de Frecuencias TV'!G3205,referencias!$R$1:$R$34,0),1)</f>
        <v>RCN TV S.A.</v>
      </c>
      <c r="J3205" t="s">
        <v>8338</v>
      </c>
      <c r="K3205">
        <v>27</v>
      </c>
      <c r="L3205" t="str">
        <f t="shared" si="106"/>
        <v>PascaCundinamarcaRCN TV S.A.27</v>
      </c>
      <c r="M3205" t="str">
        <f t="shared" si="107"/>
        <v>PascaCundinamarcaRCN TV S.A.</v>
      </c>
      <c r="N3205" t="s">
        <v>4739</v>
      </c>
    </row>
    <row r="3206" spans="1:14" x14ac:dyDescent="0.25">
      <c r="A3206">
        <v>25535</v>
      </c>
      <c r="B3206" t="s">
        <v>1965</v>
      </c>
      <c r="C3206" t="s">
        <v>721</v>
      </c>
      <c r="F3206" t="s">
        <v>8341</v>
      </c>
      <c r="G3206" t="s">
        <v>723</v>
      </c>
      <c r="H3206" t="str">
        <f>INDEX(referencias!$Q$1:$Q$34,MATCH('Registro de Frecuencias TV'!G3206,referencias!$R$1:$R$34,0),1)</f>
        <v>Caracol TV S.A.</v>
      </c>
      <c r="J3206" t="s">
        <v>8338</v>
      </c>
      <c r="K3206">
        <v>31</v>
      </c>
      <c r="L3206" t="str">
        <f t="shared" si="106"/>
        <v>PascaCundinamarcaCaracol TV S.A.31</v>
      </c>
      <c r="M3206" t="str">
        <f t="shared" si="107"/>
        <v>PascaCundinamarcaCaracol TV S.A.</v>
      </c>
      <c r="N3206" t="s">
        <v>4740</v>
      </c>
    </row>
    <row r="3207" spans="1:14" x14ac:dyDescent="0.25">
      <c r="A3207">
        <v>25572</v>
      </c>
      <c r="B3207" t="s">
        <v>2085</v>
      </c>
      <c r="C3207" t="s">
        <v>721</v>
      </c>
      <c r="E3207">
        <v>12</v>
      </c>
      <c r="F3207" t="s">
        <v>8337</v>
      </c>
      <c r="G3207" t="s">
        <v>420</v>
      </c>
      <c r="H3207" t="str">
        <f>INDEX(referencias!$Q$1:$Q$34,MATCH('Registro de Frecuencias TV'!G3207,referencias!$R$1:$R$34,0),1)</f>
        <v>Canal Uno</v>
      </c>
      <c r="I3207" t="s">
        <v>263</v>
      </c>
      <c r="J3207" t="s">
        <v>8338</v>
      </c>
      <c r="K3207">
        <v>12</v>
      </c>
      <c r="L3207" t="str">
        <f t="shared" si="106"/>
        <v>Puerto SalgarCundinamarcaCanal Uno12</v>
      </c>
      <c r="M3207" t="str">
        <f t="shared" si="107"/>
        <v>Puerto SalgarCundinamarcaCanal Uno</v>
      </c>
      <c r="N3207" t="s">
        <v>4741</v>
      </c>
    </row>
    <row r="3208" spans="1:14" x14ac:dyDescent="0.25">
      <c r="A3208">
        <v>25572</v>
      </c>
      <c r="B3208" t="s">
        <v>2085</v>
      </c>
      <c r="C3208" t="s">
        <v>721</v>
      </c>
      <c r="E3208">
        <v>10</v>
      </c>
      <c r="F3208" t="s">
        <v>8337</v>
      </c>
      <c r="G3208" t="s">
        <v>703</v>
      </c>
      <c r="H3208" t="str">
        <f>INDEX(referencias!$Q$1:$Q$34,MATCH('Registro de Frecuencias TV'!G3208,referencias!$R$1:$R$34,0),1)</f>
        <v>C.Institucional</v>
      </c>
      <c r="I3208" t="s">
        <v>263</v>
      </c>
      <c r="J3208" t="s">
        <v>8338</v>
      </c>
      <c r="K3208">
        <v>10</v>
      </c>
      <c r="L3208" t="str">
        <f t="shared" si="106"/>
        <v>Puerto SalgarCundinamarcaC.Institucional10</v>
      </c>
      <c r="M3208" t="str">
        <f t="shared" si="107"/>
        <v>Puerto SalgarCundinamarcaC.Institucional</v>
      </c>
      <c r="N3208" t="s">
        <v>4742</v>
      </c>
    </row>
    <row r="3209" spans="1:14" x14ac:dyDescent="0.25">
      <c r="A3209">
        <v>25572</v>
      </c>
      <c r="B3209" t="s">
        <v>2085</v>
      </c>
      <c r="C3209" t="s">
        <v>721</v>
      </c>
      <c r="E3209">
        <v>21</v>
      </c>
      <c r="F3209" t="s">
        <v>8337</v>
      </c>
      <c r="G3209" t="s">
        <v>188</v>
      </c>
      <c r="H3209" t="str">
        <f>INDEX(referencias!$Q$1:$Q$34,MATCH('Registro de Frecuencias TV'!G3209,referencias!$R$1:$R$34,0),1)</f>
        <v>Señal Colombia</v>
      </c>
      <c r="I3209" t="s">
        <v>263</v>
      </c>
      <c r="J3209" t="s">
        <v>8338</v>
      </c>
      <c r="K3209">
        <v>21</v>
      </c>
      <c r="L3209" t="str">
        <f t="shared" si="106"/>
        <v>Puerto SalgarCundinamarcaSeñal Colombia21</v>
      </c>
      <c r="M3209" t="str">
        <f t="shared" si="107"/>
        <v>Puerto SalgarCundinamarcaSeñal Colombia</v>
      </c>
      <c r="N3209" t="s">
        <v>4743</v>
      </c>
    </row>
    <row r="3210" spans="1:14" x14ac:dyDescent="0.25">
      <c r="A3210">
        <v>25572</v>
      </c>
      <c r="B3210" t="s">
        <v>2085</v>
      </c>
      <c r="C3210" t="s">
        <v>721</v>
      </c>
      <c r="E3210">
        <v>13</v>
      </c>
      <c r="F3210" t="s">
        <v>8339</v>
      </c>
      <c r="G3210" t="s">
        <v>623</v>
      </c>
      <c r="H3210" t="str">
        <f>INDEX(referencias!$Q$1:$Q$34,MATCH('Registro de Frecuencias TV'!G3210,referencias!$R$1:$R$34,0),1)</f>
        <v>Teveandina</v>
      </c>
      <c r="I3210" t="s">
        <v>8444</v>
      </c>
      <c r="J3210" t="s">
        <v>8338</v>
      </c>
      <c r="K3210">
        <v>13</v>
      </c>
      <c r="L3210" t="str">
        <f t="shared" si="106"/>
        <v>Puerto SalgarCundinamarcaTeveandina13</v>
      </c>
      <c r="M3210" t="str">
        <f t="shared" si="107"/>
        <v>Puerto SalgarCundinamarcaTeveandina</v>
      </c>
      <c r="N3210" t="s">
        <v>4744</v>
      </c>
    </row>
    <row r="3211" spans="1:14" x14ac:dyDescent="0.25">
      <c r="A3211">
        <v>25572</v>
      </c>
      <c r="B3211" t="s">
        <v>2085</v>
      </c>
      <c r="C3211" t="s">
        <v>721</v>
      </c>
      <c r="E3211">
        <v>30</v>
      </c>
      <c r="F3211" t="s">
        <v>8341</v>
      </c>
      <c r="G3211" t="s">
        <v>750</v>
      </c>
      <c r="H3211" t="str">
        <f>INDEX(referencias!$Q$1:$Q$34,MATCH('Registro de Frecuencias TV'!G3211,referencias!$R$1:$R$34,0),1)</f>
        <v>RCN TV S.A.</v>
      </c>
      <c r="I3211" t="s">
        <v>526</v>
      </c>
      <c r="J3211" t="s">
        <v>8338</v>
      </c>
      <c r="K3211">
        <v>30</v>
      </c>
      <c r="L3211" t="str">
        <f t="shared" si="106"/>
        <v>Puerto SalgarCundinamarcaRCN TV S.A.30</v>
      </c>
      <c r="M3211" t="str">
        <f t="shared" si="107"/>
        <v>Puerto SalgarCundinamarcaRCN TV S.A.</v>
      </c>
      <c r="N3211" t="s">
        <v>4745</v>
      </c>
    </row>
    <row r="3212" spans="1:14" x14ac:dyDescent="0.25">
      <c r="A3212">
        <v>25572</v>
      </c>
      <c r="B3212" t="s">
        <v>2085</v>
      </c>
      <c r="C3212" t="s">
        <v>721</v>
      </c>
      <c r="E3212">
        <v>36</v>
      </c>
      <c r="F3212" t="s">
        <v>8341</v>
      </c>
      <c r="G3212" t="s">
        <v>723</v>
      </c>
      <c r="H3212" t="str">
        <f>INDEX(referencias!$Q$1:$Q$34,MATCH('Registro de Frecuencias TV'!G3212,referencias!$R$1:$R$34,0),1)</f>
        <v>Caracol TV S.A.</v>
      </c>
      <c r="I3212" t="s">
        <v>526</v>
      </c>
      <c r="J3212" t="s">
        <v>8338</v>
      </c>
      <c r="K3212">
        <v>36</v>
      </c>
      <c r="L3212" t="str">
        <f t="shared" si="106"/>
        <v>Puerto SalgarCundinamarcaCaracol TV S.A.36</v>
      </c>
      <c r="M3212" t="str">
        <f t="shared" si="107"/>
        <v>Puerto SalgarCundinamarcaCaracol TV S.A.</v>
      </c>
      <c r="N3212" t="s">
        <v>4746</v>
      </c>
    </row>
    <row r="3213" spans="1:14" x14ac:dyDescent="0.25">
      <c r="A3213">
        <v>25580</v>
      </c>
      <c r="B3213" t="s">
        <v>2095</v>
      </c>
      <c r="C3213" t="s">
        <v>721</v>
      </c>
      <c r="E3213">
        <v>7</v>
      </c>
      <c r="F3213" t="s">
        <v>8337</v>
      </c>
      <c r="G3213" t="s">
        <v>420</v>
      </c>
      <c r="H3213" t="str">
        <f>INDEX(referencias!$Q$1:$Q$34,MATCH('Registro de Frecuencias TV'!G3213,referencias!$R$1:$R$34,0),1)</f>
        <v>Canal Uno</v>
      </c>
      <c r="I3213" t="s">
        <v>313</v>
      </c>
      <c r="J3213" t="s">
        <v>8338</v>
      </c>
      <c r="K3213">
        <v>7</v>
      </c>
      <c r="L3213" t="str">
        <f t="shared" si="106"/>
        <v>PulíCundinamarcaCanal Uno7</v>
      </c>
      <c r="M3213" t="str">
        <f t="shared" si="107"/>
        <v>PulíCundinamarcaCanal Uno</v>
      </c>
      <c r="N3213" t="s">
        <v>4747</v>
      </c>
    </row>
    <row r="3214" spans="1:14" x14ac:dyDescent="0.25">
      <c r="A3214">
        <v>25580</v>
      </c>
      <c r="B3214" t="s">
        <v>2095</v>
      </c>
      <c r="C3214" t="s">
        <v>721</v>
      </c>
      <c r="E3214">
        <v>9</v>
      </c>
      <c r="F3214" t="s">
        <v>8337</v>
      </c>
      <c r="G3214" t="s">
        <v>703</v>
      </c>
      <c r="H3214" t="str">
        <f>INDEX(referencias!$Q$1:$Q$34,MATCH('Registro de Frecuencias TV'!G3214,referencias!$R$1:$R$34,0),1)</f>
        <v>C.Institucional</v>
      </c>
      <c r="I3214" t="s">
        <v>313</v>
      </c>
      <c r="J3214" t="s">
        <v>8338</v>
      </c>
      <c r="K3214">
        <v>9</v>
      </c>
      <c r="L3214" t="str">
        <f t="shared" si="106"/>
        <v>PulíCundinamarcaC.Institucional9</v>
      </c>
      <c r="M3214" t="str">
        <f t="shared" si="107"/>
        <v>PulíCundinamarcaC.Institucional</v>
      </c>
      <c r="N3214" t="s">
        <v>4748</v>
      </c>
    </row>
    <row r="3215" spans="1:14" x14ac:dyDescent="0.25">
      <c r="A3215">
        <v>25580</v>
      </c>
      <c r="B3215" t="s">
        <v>2095</v>
      </c>
      <c r="C3215" t="s">
        <v>721</v>
      </c>
      <c r="E3215">
        <v>11</v>
      </c>
      <c r="F3215" t="s">
        <v>8337</v>
      </c>
      <c r="G3215" t="s">
        <v>188</v>
      </c>
      <c r="H3215" t="str">
        <f>INDEX(referencias!$Q$1:$Q$34,MATCH('Registro de Frecuencias TV'!G3215,referencias!$R$1:$R$34,0),1)</f>
        <v>Señal Colombia</v>
      </c>
      <c r="I3215" t="s">
        <v>313</v>
      </c>
      <c r="J3215" t="s">
        <v>8338</v>
      </c>
      <c r="K3215">
        <v>11</v>
      </c>
      <c r="L3215" t="str">
        <f t="shared" si="106"/>
        <v>PulíCundinamarcaSeñal Colombia11</v>
      </c>
      <c r="M3215" t="str">
        <f t="shared" si="107"/>
        <v>PulíCundinamarcaSeñal Colombia</v>
      </c>
      <c r="N3215" t="s">
        <v>4749</v>
      </c>
    </row>
    <row r="3216" spans="1:14" x14ac:dyDescent="0.25">
      <c r="A3216">
        <v>25580</v>
      </c>
      <c r="B3216" t="s">
        <v>2095</v>
      </c>
      <c r="C3216" t="s">
        <v>721</v>
      </c>
      <c r="E3216">
        <v>13</v>
      </c>
      <c r="F3216" t="s">
        <v>8339</v>
      </c>
      <c r="G3216" t="s">
        <v>623</v>
      </c>
      <c r="H3216" t="str">
        <f>INDEX(referencias!$Q$1:$Q$34,MATCH('Registro de Frecuencias TV'!G3216,referencias!$R$1:$R$34,0),1)</f>
        <v>Teveandina</v>
      </c>
      <c r="I3216" t="s">
        <v>8444</v>
      </c>
      <c r="J3216" t="s">
        <v>8338</v>
      </c>
      <c r="K3216">
        <v>13</v>
      </c>
      <c r="L3216" t="str">
        <f t="shared" si="106"/>
        <v>PulíCundinamarcaTeveandina13</v>
      </c>
      <c r="M3216" t="str">
        <f t="shared" si="107"/>
        <v>PulíCundinamarcaTeveandina</v>
      </c>
      <c r="N3216" t="s">
        <v>4750</v>
      </c>
    </row>
    <row r="3217" spans="1:14" x14ac:dyDescent="0.25">
      <c r="A3217">
        <v>25580</v>
      </c>
      <c r="B3217" t="s">
        <v>2095</v>
      </c>
      <c r="C3217" t="s">
        <v>721</v>
      </c>
      <c r="E3217">
        <v>4</v>
      </c>
      <c r="F3217" t="s">
        <v>8341</v>
      </c>
      <c r="G3217" t="s">
        <v>750</v>
      </c>
      <c r="H3217" t="str">
        <f>INDEX(referencias!$Q$1:$Q$34,MATCH('Registro de Frecuencias TV'!G3217,referencias!$R$1:$R$34,0),1)</f>
        <v>RCN TV S.A.</v>
      </c>
      <c r="I3217" t="s">
        <v>313</v>
      </c>
      <c r="J3217" t="s">
        <v>8338</v>
      </c>
      <c r="K3217">
        <v>4</v>
      </c>
      <c r="L3217" t="str">
        <f t="shared" si="106"/>
        <v>PulíCundinamarcaRCN TV S.A.4</v>
      </c>
      <c r="M3217" t="str">
        <f t="shared" si="107"/>
        <v>PulíCundinamarcaRCN TV S.A.</v>
      </c>
      <c r="N3217" t="s">
        <v>4751</v>
      </c>
    </row>
    <row r="3218" spans="1:14" x14ac:dyDescent="0.25">
      <c r="A3218">
        <v>25580</v>
      </c>
      <c r="B3218" t="s">
        <v>2095</v>
      </c>
      <c r="C3218" t="s">
        <v>721</v>
      </c>
      <c r="E3218">
        <v>5</v>
      </c>
      <c r="F3218" t="s">
        <v>8341</v>
      </c>
      <c r="G3218" t="s">
        <v>723</v>
      </c>
      <c r="H3218" t="str">
        <f>INDEX(referencias!$Q$1:$Q$34,MATCH('Registro de Frecuencias TV'!G3218,referencias!$R$1:$R$34,0),1)</f>
        <v>Caracol TV S.A.</v>
      </c>
      <c r="I3218" t="s">
        <v>313</v>
      </c>
      <c r="J3218" t="s">
        <v>8338</v>
      </c>
      <c r="K3218">
        <v>5</v>
      </c>
      <c r="L3218" t="str">
        <f t="shared" si="106"/>
        <v>PulíCundinamarcaCaracol TV S.A.5</v>
      </c>
      <c r="M3218" t="str">
        <f t="shared" si="107"/>
        <v>PulíCundinamarcaCaracol TV S.A.</v>
      </c>
      <c r="N3218" t="s">
        <v>4752</v>
      </c>
    </row>
    <row r="3219" spans="1:14" x14ac:dyDescent="0.25">
      <c r="A3219">
        <v>25592</v>
      </c>
      <c r="B3219" t="s">
        <v>2105</v>
      </c>
      <c r="C3219" t="s">
        <v>721</v>
      </c>
      <c r="E3219">
        <v>7</v>
      </c>
      <c r="F3219" t="s">
        <v>8337</v>
      </c>
      <c r="G3219" t="s">
        <v>420</v>
      </c>
      <c r="H3219" t="str">
        <f>INDEX(referencias!$Q$1:$Q$34,MATCH('Registro de Frecuencias TV'!G3219,referencias!$R$1:$R$34,0),1)</f>
        <v>Canal Uno</v>
      </c>
      <c r="I3219" t="s">
        <v>313</v>
      </c>
      <c r="J3219" t="s">
        <v>8338</v>
      </c>
      <c r="K3219">
        <v>7</v>
      </c>
      <c r="L3219" t="str">
        <f t="shared" si="106"/>
        <v>QuebradanegraCundinamarcaCanal Uno7</v>
      </c>
      <c r="M3219" t="str">
        <f t="shared" si="107"/>
        <v>QuebradanegraCundinamarcaCanal Uno</v>
      </c>
      <c r="N3219" t="s">
        <v>4753</v>
      </c>
    </row>
    <row r="3220" spans="1:14" x14ac:dyDescent="0.25">
      <c r="A3220">
        <v>25592</v>
      </c>
      <c r="B3220" t="s">
        <v>2105</v>
      </c>
      <c r="C3220" t="s">
        <v>721</v>
      </c>
      <c r="E3220">
        <v>9</v>
      </c>
      <c r="F3220" t="s">
        <v>8337</v>
      </c>
      <c r="G3220" t="s">
        <v>703</v>
      </c>
      <c r="H3220" t="str">
        <f>INDEX(referencias!$Q$1:$Q$34,MATCH('Registro de Frecuencias TV'!G3220,referencias!$R$1:$R$34,0),1)</f>
        <v>C.Institucional</v>
      </c>
      <c r="I3220" t="s">
        <v>313</v>
      </c>
      <c r="J3220" t="s">
        <v>8338</v>
      </c>
      <c r="K3220">
        <v>9</v>
      </c>
      <c r="L3220" t="str">
        <f t="shared" si="106"/>
        <v>QuebradanegraCundinamarcaC.Institucional9</v>
      </c>
      <c r="M3220" t="str">
        <f t="shared" si="107"/>
        <v>QuebradanegraCundinamarcaC.Institucional</v>
      </c>
      <c r="N3220" t="s">
        <v>4754</v>
      </c>
    </row>
    <row r="3221" spans="1:14" x14ac:dyDescent="0.25">
      <c r="A3221">
        <v>25592</v>
      </c>
      <c r="B3221" t="s">
        <v>2105</v>
      </c>
      <c r="C3221" t="s">
        <v>721</v>
      </c>
      <c r="E3221">
        <v>11</v>
      </c>
      <c r="F3221" t="s">
        <v>8337</v>
      </c>
      <c r="G3221" t="s">
        <v>188</v>
      </c>
      <c r="H3221" t="str">
        <f>INDEX(referencias!$Q$1:$Q$34,MATCH('Registro de Frecuencias TV'!G3221,referencias!$R$1:$R$34,0),1)</f>
        <v>Señal Colombia</v>
      </c>
      <c r="I3221" t="s">
        <v>313</v>
      </c>
      <c r="J3221" t="s">
        <v>8338</v>
      </c>
      <c r="K3221">
        <v>11</v>
      </c>
      <c r="L3221" t="str">
        <f t="shared" si="106"/>
        <v>QuebradanegraCundinamarcaSeñal Colombia11</v>
      </c>
      <c r="M3221" t="str">
        <f t="shared" si="107"/>
        <v>QuebradanegraCundinamarcaSeñal Colombia</v>
      </c>
      <c r="N3221" t="s">
        <v>4755</v>
      </c>
    </row>
    <row r="3222" spans="1:14" x14ac:dyDescent="0.25">
      <c r="A3222">
        <v>25592</v>
      </c>
      <c r="B3222" t="s">
        <v>2105</v>
      </c>
      <c r="C3222" t="s">
        <v>721</v>
      </c>
      <c r="E3222">
        <v>13</v>
      </c>
      <c r="F3222" t="s">
        <v>8339</v>
      </c>
      <c r="G3222" t="s">
        <v>623</v>
      </c>
      <c r="H3222" t="str">
        <f>INDEX(referencias!$Q$1:$Q$34,MATCH('Registro de Frecuencias TV'!G3222,referencias!$R$1:$R$34,0),1)</f>
        <v>Teveandina</v>
      </c>
      <c r="I3222" t="s">
        <v>8444</v>
      </c>
      <c r="J3222" t="s">
        <v>8338</v>
      </c>
      <c r="K3222">
        <v>13</v>
      </c>
      <c r="L3222" t="str">
        <f t="shared" si="106"/>
        <v>QuebradanegraCundinamarcaTeveandina13</v>
      </c>
      <c r="M3222" t="str">
        <f t="shared" si="107"/>
        <v>QuebradanegraCundinamarcaTeveandina</v>
      </c>
      <c r="N3222" t="s">
        <v>4756</v>
      </c>
    </row>
    <row r="3223" spans="1:14" x14ac:dyDescent="0.25">
      <c r="A3223">
        <v>25592</v>
      </c>
      <c r="B3223" t="s">
        <v>2105</v>
      </c>
      <c r="C3223" t="s">
        <v>721</v>
      </c>
      <c r="E3223">
        <v>4</v>
      </c>
      <c r="F3223" t="s">
        <v>8341</v>
      </c>
      <c r="G3223" t="s">
        <v>750</v>
      </c>
      <c r="H3223" t="str">
        <f>INDEX(referencias!$Q$1:$Q$34,MATCH('Registro de Frecuencias TV'!G3223,referencias!$R$1:$R$34,0),1)</f>
        <v>RCN TV S.A.</v>
      </c>
      <c r="I3223" t="s">
        <v>313</v>
      </c>
      <c r="J3223" t="s">
        <v>8338</v>
      </c>
      <c r="K3223">
        <v>4</v>
      </c>
      <c r="L3223" t="str">
        <f t="shared" si="106"/>
        <v>QuebradanegraCundinamarcaRCN TV S.A.4</v>
      </c>
      <c r="M3223" t="str">
        <f t="shared" si="107"/>
        <v>QuebradanegraCundinamarcaRCN TV S.A.</v>
      </c>
      <c r="N3223" t="s">
        <v>4757</v>
      </c>
    </row>
    <row r="3224" spans="1:14" x14ac:dyDescent="0.25">
      <c r="A3224">
        <v>25592</v>
      </c>
      <c r="B3224" t="s">
        <v>2105</v>
      </c>
      <c r="C3224" t="s">
        <v>721</v>
      </c>
      <c r="E3224">
        <v>5</v>
      </c>
      <c r="F3224" t="s">
        <v>8341</v>
      </c>
      <c r="G3224" t="s">
        <v>723</v>
      </c>
      <c r="H3224" t="str">
        <f>INDEX(referencias!$Q$1:$Q$34,MATCH('Registro de Frecuencias TV'!G3224,referencias!$R$1:$R$34,0),1)</f>
        <v>Caracol TV S.A.</v>
      </c>
      <c r="I3224" t="s">
        <v>313</v>
      </c>
      <c r="J3224" t="s">
        <v>8338</v>
      </c>
      <c r="K3224">
        <v>5</v>
      </c>
      <c r="L3224" t="str">
        <f t="shared" si="106"/>
        <v>QuebradanegraCundinamarcaCaracol TV S.A.5</v>
      </c>
      <c r="M3224" t="str">
        <f t="shared" si="107"/>
        <v>QuebradanegraCundinamarcaCaracol TV S.A.</v>
      </c>
      <c r="N3224" t="s">
        <v>4758</v>
      </c>
    </row>
    <row r="3225" spans="1:14" x14ac:dyDescent="0.25">
      <c r="A3225">
        <v>25594</v>
      </c>
      <c r="B3225" t="s">
        <v>343</v>
      </c>
      <c r="C3225" t="s">
        <v>721</v>
      </c>
      <c r="E3225">
        <v>3</v>
      </c>
      <c r="F3225" t="s">
        <v>8337</v>
      </c>
      <c r="G3225" t="s">
        <v>420</v>
      </c>
      <c r="H3225" t="str">
        <f>INDEX(referencias!$Q$1:$Q$34,MATCH('Registro de Frecuencias TV'!G3225,referencias!$R$1:$R$34,0),1)</f>
        <v>Canal Uno</v>
      </c>
      <c r="I3225" t="s">
        <v>343</v>
      </c>
      <c r="J3225" t="s">
        <v>8338</v>
      </c>
      <c r="K3225">
        <v>3</v>
      </c>
      <c r="L3225" t="str">
        <f t="shared" si="106"/>
        <v>QuetameCundinamarcaCanal Uno3</v>
      </c>
      <c r="M3225" t="str">
        <f t="shared" si="107"/>
        <v>QuetameCundinamarcaCanal Uno</v>
      </c>
      <c r="N3225" t="s">
        <v>4759</v>
      </c>
    </row>
    <row r="3226" spans="1:14" x14ac:dyDescent="0.25">
      <c r="A3226">
        <v>25594</v>
      </c>
      <c r="B3226" t="s">
        <v>343</v>
      </c>
      <c r="C3226" t="s">
        <v>721</v>
      </c>
      <c r="E3226">
        <v>6</v>
      </c>
      <c r="F3226" t="s">
        <v>8337</v>
      </c>
      <c r="G3226" t="s">
        <v>703</v>
      </c>
      <c r="H3226" t="str">
        <f>INDEX(referencias!$Q$1:$Q$34,MATCH('Registro de Frecuencias TV'!G3226,referencias!$R$1:$R$34,0),1)</f>
        <v>C.Institucional</v>
      </c>
      <c r="I3226" t="s">
        <v>343</v>
      </c>
      <c r="J3226" t="s">
        <v>8338</v>
      </c>
      <c r="K3226">
        <v>6</v>
      </c>
      <c r="L3226" t="str">
        <f t="shared" si="106"/>
        <v>QuetameCundinamarcaC.Institucional6</v>
      </c>
      <c r="M3226" t="str">
        <f t="shared" si="107"/>
        <v>QuetameCundinamarcaC.Institucional</v>
      </c>
      <c r="N3226" t="s">
        <v>4760</v>
      </c>
    </row>
    <row r="3227" spans="1:14" x14ac:dyDescent="0.25">
      <c r="A3227">
        <v>25594</v>
      </c>
      <c r="B3227" t="s">
        <v>343</v>
      </c>
      <c r="C3227" t="s">
        <v>721</v>
      </c>
      <c r="E3227">
        <v>12</v>
      </c>
      <c r="F3227" t="s">
        <v>8337</v>
      </c>
      <c r="G3227" t="s">
        <v>188</v>
      </c>
      <c r="H3227" t="str">
        <f>INDEX(referencias!$Q$1:$Q$34,MATCH('Registro de Frecuencias TV'!G3227,referencias!$R$1:$R$34,0),1)</f>
        <v>Señal Colombia</v>
      </c>
      <c r="I3227" t="s">
        <v>343</v>
      </c>
      <c r="J3227" t="s">
        <v>8338</v>
      </c>
      <c r="K3227">
        <v>12</v>
      </c>
      <c r="L3227" t="str">
        <f t="shared" si="106"/>
        <v>QuetameCundinamarcaSeñal Colombia12</v>
      </c>
      <c r="M3227" t="str">
        <f t="shared" si="107"/>
        <v>QuetameCundinamarcaSeñal Colombia</v>
      </c>
      <c r="N3227" t="s">
        <v>4761</v>
      </c>
    </row>
    <row r="3228" spans="1:14" x14ac:dyDescent="0.25">
      <c r="A3228">
        <v>25594</v>
      </c>
      <c r="B3228" t="s">
        <v>343</v>
      </c>
      <c r="C3228" t="s">
        <v>721</v>
      </c>
      <c r="F3228" t="s">
        <v>8339</v>
      </c>
      <c r="G3228" t="s">
        <v>623</v>
      </c>
      <c r="H3228" t="str">
        <f>INDEX(referencias!$Q$1:$Q$34,MATCH('Registro de Frecuencias TV'!G3228,referencias!$R$1:$R$34,0),1)</f>
        <v>Teveandina</v>
      </c>
      <c r="J3228" t="s">
        <v>8338</v>
      </c>
      <c r="K3228">
        <v>24</v>
      </c>
      <c r="L3228" t="str">
        <f t="shared" si="106"/>
        <v>QuetameCundinamarcaTeveandina24</v>
      </c>
      <c r="M3228" t="str">
        <f t="shared" si="107"/>
        <v>QuetameCundinamarcaTeveandina</v>
      </c>
      <c r="N3228" t="s">
        <v>4762</v>
      </c>
    </row>
    <row r="3229" spans="1:14" x14ac:dyDescent="0.25">
      <c r="A3229">
        <v>25594</v>
      </c>
      <c r="B3229" t="s">
        <v>343</v>
      </c>
      <c r="C3229" t="s">
        <v>721</v>
      </c>
      <c r="F3229" t="s">
        <v>8341</v>
      </c>
      <c r="G3229" t="s">
        <v>750</v>
      </c>
      <c r="H3229" t="str">
        <f>INDEX(referencias!$Q$1:$Q$34,MATCH('Registro de Frecuencias TV'!G3229,referencias!$R$1:$R$34,0),1)</f>
        <v>RCN TV S.A.</v>
      </c>
      <c r="J3229" t="s">
        <v>8338</v>
      </c>
      <c r="K3229">
        <v>8</v>
      </c>
      <c r="L3229" t="str">
        <f t="shared" si="106"/>
        <v>QuetameCundinamarcaRCN TV S.A.8</v>
      </c>
      <c r="M3229" t="str">
        <f t="shared" si="107"/>
        <v>QuetameCundinamarcaRCN TV S.A.</v>
      </c>
      <c r="N3229" t="s">
        <v>4763</v>
      </c>
    </row>
    <row r="3230" spans="1:14" x14ac:dyDescent="0.25">
      <c r="A3230">
        <v>25594</v>
      </c>
      <c r="B3230" t="s">
        <v>343</v>
      </c>
      <c r="C3230" t="s">
        <v>721</v>
      </c>
      <c r="F3230" t="s">
        <v>8341</v>
      </c>
      <c r="G3230" t="s">
        <v>723</v>
      </c>
      <c r="H3230" t="str">
        <f>INDEX(referencias!$Q$1:$Q$34,MATCH('Registro de Frecuencias TV'!G3230,referencias!$R$1:$R$34,0),1)</f>
        <v>Caracol TV S.A.</v>
      </c>
      <c r="J3230" t="s">
        <v>8338</v>
      </c>
      <c r="K3230">
        <v>10</v>
      </c>
      <c r="L3230" t="str">
        <f t="shared" si="106"/>
        <v>QuetameCundinamarcaCaracol TV S.A.10</v>
      </c>
      <c r="M3230" t="str">
        <f t="shared" si="107"/>
        <v>QuetameCundinamarcaCaracol TV S.A.</v>
      </c>
      <c r="N3230" t="s">
        <v>4764</v>
      </c>
    </row>
    <row r="3231" spans="1:14" x14ac:dyDescent="0.25">
      <c r="A3231">
        <v>25596</v>
      </c>
      <c r="B3231" t="s">
        <v>2115</v>
      </c>
      <c r="C3231" t="s">
        <v>721</v>
      </c>
      <c r="E3231">
        <v>7</v>
      </c>
      <c r="F3231" t="s">
        <v>8337</v>
      </c>
      <c r="G3231" t="s">
        <v>420</v>
      </c>
      <c r="H3231" t="str">
        <f>INDEX(referencias!$Q$1:$Q$34,MATCH('Registro de Frecuencias TV'!G3231,referencias!$R$1:$R$34,0),1)</f>
        <v>Canal Uno</v>
      </c>
      <c r="I3231" t="s">
        <v>313</v>
      </c>
      <c r="J3231" t="s">
        <v>8338</v>
      </c>
      <c r="K3231">
        <v>7</v>
      </c>
      <c r="L3231" t="str">
        <f t="shared" si="106"/>
        <v>QuipileCundinamarcaCanal Uno7</v>
      </c>
      <c r="M3231" t="str">
        <f t="shared" si="107"/>
        <v>QuipileCundinamarcaCanal Uno</v>
      </c>
      <c r="N3231" t="s">
        <v>4765</v>
      </c>
    </row>
    <row r="3232" spans="1:14" x14ac:dyDescent="0.25">
      <c r="A3232">
        <v>25596</v>
      </c>
      <c r="B3232" t="s">
        <v>2115</v>
      </c>
      <c r="C3232" t="s">
        <v>721</v>
      </c>
      <c r="E3232">
        <v>9</v>
      </c>
      <c r="F3232" t="s">
        <v>8337</v>
      </c>
      <c r="G3232" t="s">
        <v>703</v>
      </c>
      <c r="H3232" t="str">
        <f>INDEX(referencias!$Q$1:$Q$34,MATCH('Registro de Frecuencias TV'!G3232,referencias!$R$1:$R$34,0),1)</f>
        <v>C.Institucional</v>
      </c>
      <c r="I3232" t="s">
        <v>313</v>
      </c>
      <c r="J3232" t="s">
        <v>8338</v>
      </c>
      <c r="K3232">
        <v>9</v>
      </c>
      <c r="L3232" t="str">
        <f t="shared" si="106"/>
        <v>QuipileCundinamarcaC.Institucional9</v>
      </c>
      <c r="M3232" t="str">
        <f t="shared" si="107"/>
        <v>QuipileCundinamarcaC.Institucional</v>
      </c>
      <c r="N3232" t="s">
        <v>4766</v>
      </c>
    </row>
    <row r="3233" spans="1:14" x14ac:dyDescent="0.25">
      <c r="A3233">
        <v>25596</v>
      </c>
      <c r="B3233" t="s">
        <v>2115</v>
      </c>
      <c r="C3233" t="s">
        <v>721</v>
      </c>
      <c r="E3233">
        <v>11</v>
      </c>
      <c r="F3233" t="s">
        <v>8337</v>
      </c>
      <c r="G3233" t="s">
        <v>188</v>
      </c>
      <c r="H3233" t="str">
        <f>INDEX(referencias!$Q$1:$Q$34,MATCH('Registro de Frecuencias TV'!G3233,referencias!$R$1:$R$34,0),1)</f>
        <v>Señal Colombia</v>
      </c>
      <c r="I3233" t="s">
        <v>313</v>
      </c>
      <c r="J3233" t="s">
        <v>8338</v>
      </c>
      <c r="K3233">
        <v>11</v>
      </c>
      <c r="L3233" t="str">
        <f t="shared" si="106"/>
        <v>QuipileCundinamarcaSeñal Colombia11</v>
      </c>
      <c r="M3233" t="str">
        <f t="shared" si="107"/>
        <v>QuipileCundinamarcaSeñal Colombia</v>
      </c>
      <c r="N3233" t="s">
        <v>4767</v>
      </c>
    </row>
    <row r="3234" spans="1:14" x14ac:dyDescent="0.25">
      <c r="A3234">
        <v>25596</v>
      </c>
      <c r="B3234" t="s">
        <v>2115</v>
      </c>
      <c r="C3234" t="s">
        <v>721</v>
      </c>
      <c r="E3234">
        <v>13</v>
      </c>
      <c r="F3234" t="s">
        <v>8339</v>
      </c>
      <c r="G3234" t="s">
        <v>623</v>
      </c>
      <c r="H3234" t="str">
        <f>INDEX(referencias!$Q$1:$Q$34,MATCH('Registro de Frecuencias TV'!G3234,referencias!$R$1:$R$34,0),1)</f>
        <v>Teveandina</v>
      </c>
      <c r="I3234" t="s">
        <v>8444</v>
      </c>
      <c r="J3234" t="s">
        <v>8338</v>
      </c>
      <c r="K3234">
        <v>13</v>
      </c>
      <c r="L3234" t="str">
        <f t="shared" si="106"/>
        <v>QuipileCundinamarcaTeveandina13</v>
      </c>
      <c r="M3234" t="str">
        <f t="shared" si="107"/>
        <v>QuipileCundinamarcaTeveandina</v>
      </c>
      <c r="N3234" t="s">
        <v>4768</v>
      </c>
    </row>
    <row r="3235" spans="1:14" x14ac:dyDescent="0.25">
      <c r="A3235">
        <v>25596</v>
      </c>
      <c r="B3235" t="s">
        <v>2115</v>
      </c>
      <c r="C3235" t="s">
        <v>721</v>
      </c>
      <c r="E3235">
        <v>4</v>
      </c>
      <c r="F3235" t="s">
        <v>8341</v>
      </c>
      <c r="G3235" t="s">
        <v>750</v>
      </c>
      <c r="H3235" t="str">
        <f>INDEX(referencias!$Q$1:$Q$34,MATCH('Registro de Frecuencias TV'!G3235,referencias!$R$1:$R$34,0),1)</f>
        <v>RCN TV S.A.</v>
      </c>
      <c r="I3235" t="s">
        <v>313</v>
      </c>
      <c r="J3235" t="s">
        <v>8338</v>
      </c>
      <c r="K3235">
        <v>4</v>
      </c>
      <c r="L3235" t="str">
        <f t="shared" si="106"/>
        <v>QuipileCundinamarcaRCN TV S.A.4</v>
      </c>
      <c r="M3235" t="str">
        <f t="shared" si="107"/>
        <v>QuipileCundinamarcaRCN TV S.A.</v>
      </c>
      <c r="N3235" t="s">
        <v>4769</v>
      </c>
    </row>
    <row r="3236" spans="1:14" x14ac:dyDescent="0.25">
      <c r="A3236">
        <v>25596</v>
      </c>
      <c r="B3236" t="s">
        <v>2115</v>
      </c>
      <c r="C3236" t="s">
        <v>721</v>
      </c>
      <c r="E3236">
        <v>5</v>
      </c>
      <c r="F3236" t="s">
        <v>8341</v>
      </c>
      <c r="G3236" t="s">
        <v>723</v>
      </c>
      <c r="H3236" t="str">
        <f>INDEX(referencias!$Q$1:$Q$34,MATCH('Registro de Frecuencias TV'!G3236,referencias!$R$1:$R$34,0),1)</f>
        <v>Caracol TV S.A.</v>
      </c>
      <c r="I3236" t="s">
        <v>313</v>
      </c>
      <c r="J3236" t="s">
        <v>8338</v>
      </c>
      <c r="K3236">
        <v>5</v>
      </c>
      <c r="L3236" t="str">
        <f t="shared" si="106"/>
        <v>QuipileCundinamarcaCaracol TV S.A.5</v>
      </c>
      <c r="M3236" t="str">
        <f t="shared" si="107"/>
        <v>QuipileCundinamarcaCaracol TV S.A.</v>
      </c>
      <c r="N3236" t="s">
        <v>4770</v>
      </c>
    </row>
    <row r="3237" spans="1:14" x14ac:dyDescent="0.25">
      <c r="A3237">
        <v>25599</v>
      </c>
      <c r="B3237" t="s">
        <v>876</v>
      </c>
      <c r="C3237" t="s">
        <v>721</v>
      </c>
      <c r="E3237">
        <v>7</v>
      </c>
      <c r="F3237" t="s">
        <v>8337</v>
      </c>
      <c r="G3237" t="s">
        <v>420</v>
      </c>
      <c r="H3237" t="str">
        <f>INDEX(referencias!$Q$1:$Q$34,MATCH('Registro de Frecuencias TV'!G3237,referencias!$R$1:$R$34,0),1)</f>
        <v>Canal Uno</v>
      </c>
      <c r="I3237" t="s">
        <v>313</v>
      </c>
      <c r="J3237" t="s">
        <v>8338</v>
      </c>
      <c r="K3237">
        <v>7</v>
      </c>
      <c r="L3237" t="str">
        <f t="shared" si="106"/>
        <v>ApuloCundinamarcaCanal Uno7</v>
      </c>
      <c r="M3237" t="str">
        <f t="shared" si="107"/>
        <v>ApuloCundinamarcaCanal Uno</v>
      </c>
      <c r="N3237" t="s">
        <v>4771</v>
      </c>
    </row>
    <row r="3238" spans="1:14" x14ac:dyDescent="0.25">
      <c r="A3238">
        <v>25599</v>
      </c>
      <c r="B3238" t="s">
        <v>876</v>
      </c>
      <c r="C3238" t="s">
        <v>721</v>
      </c>
      <c r="E3238">
        <v>9</v>
      </c>
      <c r="F3238" t="s">
        <v>8337</v>
      </c>
      <c r="G3238" t="s">
        <v>703</v>
      </c>
      <c r="H3238" t="str">
        <f>INDEX(referencias!$Q$1:$Q$34,MATCH('Registro de Frecuencias TV'!G3238,referencias!$R$1:$R$34,0),1)</f>
        <v>C.Institucional</v>
      </c>
      <c r="I3238" t="s">
        <v>313</v>
      </c>
      <c r="J3238" t="s">
        <v>8338</v>
      </c>
      <c r="K3238">
        <v>9</v>
      </c>
      <c r="L3238" t="str">
        <f t="shared" si="106"/>
        <v>ApuloCundinamarcaC.Institucional9</v>
      </c>
      <c r="M3238" t="str">
        <f t="shared" si="107"/>
        <v>ApuloCundinamarcaC.Institucional</v>
      </c>
      <c r="N3238" t="s">
        <v>4772</v>
      </c>
    </row>
    <row r="3239" spans="1:14" x14ac:dyDescent="0.25">
      <c r="A3239">
        <v>25599</v>
      </c>
      <c r="B3239" t="s">
        <v>876</v>
      </c>
      <c r="C3239" t="s">
        <v>721</v>
      </c>
      <c r="E3239">
        <v>11</v>
      </c>
      <c r="F3239" t="s">
        <v>8337</v>
      </c>
      <c r="G3239" t="s">
        <v>188</v>
      </c>
      <c r="H3239" t="str">
        <f>INDEX(referencias!$Q$1:$Q$34,MATCH('Registro de Frecuencias TV'!G3239,referencias!$R$1:$R$34,0),1)</f>
        <v>Señal Colombia</v>
      </c>
      <c r="I3239" t="s">
        <v>313</v>
      </c>
      <c r="J3239" t="s">
        <v>8338</v>
      </c>
      <c r="K3239">
        <v>11</v>
      </c>
      <c r="L3239" t="str">
        <f t="shared" si="106"/>
        <v>ApuloCundinamarcaSeñal Colombia11</v>
      </c>
      <c r="M3239" t="str">
        <f t="shared" si="107"/>
        <v>ApuloCundinamarcaSeñal Colombia</v>
      </c>
      <c r="N3239" t="s">
        <v>4773</v>
      </c>
    </row>
    <row r="3240" spans="1:14" x14ac:dyDescent="0.25">
      <c r="A3240">
        <v>25599</v>
      </c>
      <c r="B3240" t="s">
        <v>876</v>
      </c>
      <c r="C3240" t="s">
        <v>721</v>
      </c>
      <c r="E3240">
        <v>13</v>
      </c>
      <c r="F3240" t="s">
        <v>8339</v>
      </c>
      <c r="G3240" t="s">
        <v>623</v>
      </c>
      <c r="H3240" t="str">
        <f>INDEX(referencias!$Q$1:$Q$34,MATCH('Registro de Frecuencias TV'!G3240,referencias!$R$1:$R$34,0),1)</f>
        <v>Teveandina</v>
      </c>
      <c r="I3240" t="s">
        <v>8444</v>
      </c>
      <c r="J3240" t="s">
        <v>8338</v>
      </c>
      <c r="K3240">
        <v>13</v>
      </c>
      <c r="L3240" t="str">
        <f t="shared" si="106"/>
        <v>ApuloCundinamarcaTeveandina13</v>
      </c>
      <c r="M3240" t="str">
        <f t="shared" si="107"/>
        <v>ApuloCundinamarcaTeveandina</v>
      </c>
      <c r="N3240" t="s">
        <v>4774</v>
      </c>
    </row>
    <row r="3241" spans="1:14" x14ac:dyDescent="0.25">
      <c r="A3241">
        <v>25599</v>
      </c>
      <c r="B3241" t="s">
        <v>876</v>
      </c>
      <c r="C3241" t="s">
        <v>721</v>
      </c>
      <c r="E3241">
        <v>4</v>
      </c>
      <c r="F3241" t="s">
        <v>8341</v>
      </c>
      <c r="G3241" t="s">
        <v>750</v>
      </c>
      <c r="H3241" t="str">
        <f>INDEX(referencias!$Q$1:$Q$34,MATCH('Registro de Frecuencias TV'!G3241,referencias!$R$1:$R$34,0),1)</f>
        <v>RCN TV S.A.</v>
      </c>
      <c r="I3241" t="s">
        <v>313</v>
      </c>
      <c r="J3241" t="s">
        <v>8338</v>
      </c>
      <c r="K3241">
        <v>4</v>
      </c>
      <c r="L3241" t="str">
        <f t="shared" si="106"/>
        <v>ApuloCundinamarcaRCN TV S.A.4</v>
      </c>
      <c r="M3241" t="str">
        <f t="shared" si="107"/>
        <v>ApuloCundinamarcaRCN TV S.A.</v>
      </c>
      <c r="N3241" t="s">
        <v>4775</v>
      </c>
    </row>
    <row r="3242" spans="1:14" x14ac:dyDescent="0.25">
      <c r="A3242">
        <v>25599</v>
      </c>
      <c r="B3242" t="s">
        <v>876</v>
      </c>
      <c r="C3242" t="s">
        <v>721</v>
      </c>
      <c r="E3242">
        <v>5</v>
      </c>
      <c r="F3242" t="s">
        <v>8341</v>
      </c>
      <c r="G3242" t="s">
        <v>723</v>
      </c>
      <c r="H3242" t="str">
        <f>INDEX(referencias!$Q$1:$Q$34,MATCH('Registro de Frecuencias TV'!G3242,referencias!$R$1:$R$34,0),1)</f>
        <v>Caracol TV S.A.</v>
      </c>
      <c r="I3242" t="s">
        <v>313</v>
      </c>
      <c r="J3242" t="s">
        <v>8338</v>
      </c>
      <c r="K3242">
        <v>5</v>
      </c>
      <c r="L3242" t="str">
        <f t="shared" si="106"/>
        <v>ApuloCundinamarcaCaracol TV S.A.5</v>
      </c>
      <c r="M3242" t="str">
        <f t="shared" si="107"/>
        <v>ApuloCundinamarcaCaracol TV S.A.</v>
      </c>
      <c r="N3242" t="s">
        <v>4776</v>
      </c>
    </row>
    <row r="3243" spans="1:14" x14ac:dyDescent="0.25">
      <c r="A3243">
        <v>25612</v>
      </c>
      <c r="B3243" t="s">
        <v>346</v>
      </c>
      <c r="C3243" t="s">
        <v>721</v>
      </c>
      <c r="E3243">
        <v>7</v>
      </c>
      <c r="F3243" t="s">
        <v>8337</v>
      </c>
      <c r="G3243" t="s">
        <v>420</v>
      </c>
      <c r="H3243" t="str">
        <f>INDEX(referencias!$Q$1:$Q$34,MATCH('Registro de Frecuencias TV'!G3243,referencias!$R$1:$R$34,0),1)</f>
        <v>Canal Uno</v>
      </c>
      <c r="I3243" t="s">
        <v>313</v>
      </c>
      <c r="J3243" t="s">
        <v>8338</v>
      </c>
      <c r="K3243">
        <v>7</v>
      </c>
      <c r="L3243" t="str">
        <f t="shared" si="106"/>
        <v>RicaurteCundinamarcaCanal Uno7</v>
      </c>
      <c r="M3243" t="str">
        <f t="shared" si="107"/>
        <v>RicaurteCundinamarcaCanal Uno</v>
      </c>
      <c r="N3243" t="s">
        <v>4777</v>
      </c>
    </row>
    <row r="3244" spans="1:14" x14ac:dyDescent="0.25">
      <c r="A3244">
        <v>25612</v>
      </c>
      <c r="B3244" t="s">
        <v>346</v>
      </c>
      <c r="C3244" t="s">
        <v>721</v>
      </c>
      <c r="E3244">
        <v>9</v>
      </c>
      <c r="F3244" t="s">
        <v>8337</v>
      </c>
      <c r="G3244" t="s">
        <v>703</v>
      </c>
      <c r="H3244" t="str">
        <f>INDEX(referencias!$Q$1:$Q$34,MATCH('Registro de Frecuencias TV'!G3244,referencias!$R$1:$R$34,0),1)</f>
        <v>C.Institucional</v>
      </c>
      <c r="I3244" t="s">
        <v>313</v>
      </c>
      <c r="J3244" t="s">
        <v>8338</v>
      </c>
      <c r="K3244">
        <v>9</v>
      </c>
      <c r="L3244" t="str">
        <f t="shared" si="106"/>
        <v>RicaurteCundinamarcaC.Institucional9</v>
      </c>
      <c r="M3244" t="str">
        <f t="shared" si="107"/>
        <v>RicaurteCundinamarcaC.Institucional</v>
      </c>
      <c r="N3244" t="s">
        <v>4778</v>
      </c>
    </row>
    <row r="3245" spans="1:14" x14ac:dyDescent="0.25">
      <c r="A3245">
        <v>25612</v>
      </c>
      <c r="B3245" t="s">
        <v>346</v>
      </c>
      <c r="C3245" t="s">
        <v>721</v>
      </c>
      <c r="E3245">
        <v>11</v>
      </c>
      <c r="F3245" t="s">
        <v>8337</v>
      </c>
      <c r="G3245" t="s">
        <v>188</v>
      </c>
      <c r="H3245" t="str">
        <f>INDEX(referencias!$Q$1:$Q$34,MATCH('Registro de Frecuencias TV'!G3245,referencias!$R$1:$R$34,0),1)</f>
        <v>Señal Colombia</v>
      </c>
      <c r="I3245" t="s">
        <v>313</v>
      </c>
      <c r="J3245" t="s">
        <v>8338</v>
      </c>
      <c r="K3245">
        <v>11</v>
      </c>
      <c r="L3245" t="str">
        <f t="shared" si="106"/>
        <v>RicaurteCundinamarcaSeñal Colombia11</v>
      </c>
      <c r="M3245" t="str">
        <f t="shared" si="107"/>
        <v>RicaurteCundinamarcaSeñal Colombia</v>
      </c>
      <c r="N3245" t="s">
        <v>4779</v>
      </c>
    </row>
    <row r="3246" spans="1:14" x14ac:dyDescent="0.25">
      <c r="A3246">
        <v>25612</v>
      </c>
      <c r="B3246" t="s">
        <v>346</v>
      </c>
      <c r="C3246" t="s">
        <v>721</v>
      </c>
      <c r="E3246">
        <v>13</v>
      </c>
      <c r="F3246" t="s">
        <v>8339</v>
      </c>
      <c r="G3246" t="s">
        <v>623</v>
      </c>
      <c r="H3246" t="str">
        <f>INDEX(referencias!$Q$1:$Q$34,MATCH('Registro de Frecuencias TV'!G3246,referencias!$R$1:$R$34,0),1)</f>
        <v>Teveandina</v>
      </c>
      <c r="I3246" t="s">
        <v>8444</v>
      </c>
      <c r="J3246" t="s">
        <v>8338</v>
      </c>
      <c r="K3246">
        <v>13</v>
      </c>
      <c r="L3246" t="str">
        <f t="shared" si="106"/>
        <v>RicaurteCundinamarcaTeveandina13</v>
      </c>
      <c r="M3246" t="str">
        <f t="shared" si="107"/>
        <v>RicaurteCundinamarcaTeveandina</v>
      </c>
      <c r="N3246" t="s">
        <v>4780</v>
      </c>
    </row>
    <row r="3247" spans="1:14" x14ac:dyDescent="0.25">
      <c r="A3247">
        <v>25612</v>
      </c>
      <c r="B3247" t="s">
        <v>346</v>
      </c>
      <c r="C3247" t="s">
        <v>721</v>
      </c>
      <c r="E3247">
        <v>4</v>
      </c>
      <c r="F3247" t="s">
        <v>8341</v>
      </c>
      <c r="G3247" t="s">
        <v>750</v>
      </c>
      <c r="H3247" t="str">
        <f>INDEX(referencias!$Q$1:$Q$34,MATCH('Registro de Frecuencias TV'!G3247,referencias!$R$1:$R$34,0),1)</f>
        <v>RCN TV S.A.</v>
      </c>
      <c r="I3247" t="s">
        <v>313</v>
      </c>
      <c r="J3247" t="s">
        <v>8338</v>
      </c>
      <c r="K3247">
        <v>4</v>
      </c>
      <c r="L3247" t="str">
        <f t="shared" si="106"/>
        <v>RicaurteCundinamarcaRCN TV S.A.4</v>
      </c>
      <c r="M3247" t="str">
        <f t="shared" si="107"/>
        <v>RicaurteCundinamarcaRCN TV S.A.</v>
      </c>
      <c r="N3247" t="s">
        <v>4781</v>
      </c>
    </row>
    <row r="3248" spans="1:14" x14ac:dyDescent="0.25">
      <c r="A3248">
        <v>25612</v>
      </c>
      <c r="B3248" t="s">
        <v>346</v>
      </c>
      <c r="C3248" t="s">
        <v>721</v>
      </c>
      <c r="E3248">
        <v>5</v>
      </c>
      <c r="F3248" t="s">
        <v>8341</v>
      </c>
      <c r="G3248" t="s">
        <v>723</v>
      </c>
      <c r="H3248" t="str">
        <f>INDEX(referencias!$Q$1:$Q$34,MATCH('Registro de Frecuencias TV'!G3248,referencias!$R$1:$R$34,0),1)</f>
        <v>Caracol TV S.A.</v>
      </c>
      <c r="I3248" t="s">
        <v>313</v>
      </c>
      <c r="J3248" t="s">
        <v>8338</v>
      </c>
      <c r="K3248">
        <v>5</v>
      </c>
      <c r="L3248" t="str">
        <f t="shared" si="106"/>
        <v>RicaurteCundinamarcaCaracol TV S.A.5</v>
      </c>
      <c r="M3248" t="str">
        <f t="shared" si="107"/>
        <v>RicaurteCundinamarcaCaracol TV S.A.</v>
      </c>
      <c r="N3248" t="s">
        <v>4782</v>
      </c>
    </row>
    <row r="3249" spans="1:14" x14ac:dyDescent="0.25">
      <c r="A3249">
        <v>25645</v>
      </c>
      <c r="B3249" t="s">
        <v>2217</v>
      </c>
      <c r="C3249" t="s">
        <v>721</v>
      </c>
      <c r="E3249">
        <v>7</v>
      </c>
      <c r="F3249" t="s">
        <v>8337</v>
      </c>
      <c r="G3249" t="s">
        <v>420</v>
      </c>
      <c r="H3249" t="str">
        <f>INDEX(referencias!$Q$1:$Q$34,MATCH('Registro de Frecuencias TV'!G3249,referencias!$R$1:$R$34,0),1)</f>
        <v>Canal Uno</v>
      </c>
      <c r="I3249" t="s">
        <v>313</v>
      </c>
      <c r="J3249" t="s">
        <v>8338</v>
      </c>
      <c r="K3249">
        <v>7</v>
      </c>
      <c r="L3249" t="str">
        <f t="shared" si="106"/>
        <v>San Antonio del TequendamaCundinamarcaCanal Uno7</v>
      </c>
      <c r="M3249" t="str">
        <f t="shared" si="107"/>
        <v>San Antonio del TequendamaCundinamarcaCanal Uno</v>
      </c>
      <c r="N3249" t="s">
        <v>4783</v>
      </c>
    </row>
    <row r="3250" spans="1:14" x14ac:dyDescent="0.25">
      <c r="A3250">
        <v>25645</v>
      </c>
      <c r="B3250" t="s">
        <v>2217</v>
      </c>
      <c r="C3250" t="s">
        <v>721</v>
      </c>
      <c r="E3250">
        <v>9</v>
      </c>
      <c r="F3250" t="s">
        <v>8337</v>
      </c>
      <c r="G3250" t="s">
        <v>703</v>
      </c>
      <c r="H3250" t="str">
        <f>INDEX(referencias!$Q$1:$Q$34,MATCH('Registro de Frecuencias TV'!G3250,referencias!$R$1:$R$34,0),1)</f>
        <v>C.Institucional</v>
      </c>
      <c r="I3250" t="s">
        <v>313</v>
      </c>
      <c r="J3250" t="s">
        <v>8338</v>
      </c>
      <c r="K3250">
        <v>9</v>
      </c>
      <c r="L3250" t="str">
        <f t="shared" si="106"/>
        <v>San Antonio del TequendamaCundinamarcaC.Institucional9</v>
      </c>
      <c r="M3250" t="str">
        <f t="shared" si="107"/>
        <v>San Antonio del TequendamaCundinamarcaC.Institucional</v>
      </c>
      <c r="N3250" t="s">
        <v>4784</v>
      </c>
    </row>
    <row r="3251" spans="1:14" x14ac:dyDescent="0.25">
      <c r="A3251">
        <v>25645</v>
      </c>
      <c r="B3251" t="s">
        <v>2217</v>
      </c>
      <c r="C3251" t="s">
        <v>721</v>
      </c>
      <c r="E3251">
        <v>11</v>
      </c>
      <c r="F3251" t="s">
        <v>8337</v>
      </c>
      <c r="G3251" t="s">
        <v>188</v>
      </c>
      <c r="H3251" t="str">
        <f>INDEX(referencias!$Q$1:$Q$34,MATCH('Registro de Frecuencias TV'!G3251,referencias!$R$1:$R$34,0),1)</f>
        <v>Señal Colombia</v>
      </c>
      <c r="I3251" t="s">
        <v>313</v>
      </c>
      <c r="J3251" t="s">
        <v>8338</v>
      </c>
      <c r="K3251">
        <v>11</v>
      </c>
      <c r="L3251" t="str">
        <f t="shared" si="106"/>
        <v>San Antonio del TequendamaCundinamarcaSeñal Colombia11</v>
      </c>
      <c r="M3251" t="str">
        <f t="shared" si="107"/>
        <v>San Antonio del TequendamaCundinamarcaSeñal Colombia</v>
      </c>
      <c r="N3251" t="s">
        <v>4785</v>
      </c>
    </row>
    <row r="3252" spans="1:14" x14ac:dyDescent="0.25">
      <c r="A3252">
        <v>25645</v>
      </c>
      <c r="B3252" t="s">
        <v>2217</v>
      </c>
      <c r="C3252" t="s">
        <v>721</v>
      </c>
      <c r="E3252">
        <v>13</v>
      </c>
      <c r="F3252" t="s">
        <v>8339</v>
      </c>
      <c r="G3252" t="s">
        <v>623</v>
      </c>
      <c r="H3252" t="str">
        <f>INDEX(referencias!$Q$1:$Q$34,MATCH('Registro de Frecuencias TV'!G3252,referencias!$R$1:$R$34,0),1)</f>
        <v>Teveandina</v>
      </c>
      <c r="I3252" t="s">
        <v>8444</v>
      </c>
      <c r="J3252" t="s">
        <v>8338</v>
      </c>
      <c r="K3252">
        <v>24</v>
      </c>
      <c r="L3252" t="str">
        <f t="shared" si="106"/>
        <v>San Antonio del TequendamaCundinamarcaTeveandina24</v>
      </c>
      <c r="M3252" t="str">
        <f t="shared" si="107"/>
        <v>San Antonio del TequendamaCundinamarcaTeveandina</v>
      </c>
      <c r="N3252" t="s">
        <v>4786</v>
      </c>
    </row>
    <row r="3253" spans="1:14" x14ac:dyDescent="0.25">
      <c r="A3253">
        <v>25645</v>
      </c>
      <c r="B3253" t="s">
        <v>2217</v>
      </c>
      <c r="C3253" t="s">
        <v>721</v>
      </c>
      <c r="F3253" t="s">
        <v>8341</v>
      </c>
      <c r="G3253" t="s">
        <v>750</v>
      </c>
      <c r="H3253" t="str">
        <f>INDEX(referencias!$Q$1:$Q$34,MATCH('Registro de Frecuencias TV'!G3253,referencias!$R$1:$R$34,0),1)</f>
        <v>RCN TV S.A.</v>
      </c>
      <c r="J3253" t="s">
        <v>8338</v>
      </c>
      <c r="K3253">
        <v>27</v>
      </c>
      <c r="L3253" t="str">
        <f t="shared" si="106"/>
        <v>San Antonio del TequendamaCundinamarcaRCN TV S.A.27</v>
      </c>
      <c r="M3253" t="str">
        <f t="shared" si="107"/>
        <v>San Antonio del TequendamaCundinamarcaRCN TV S.A.</v>
      </c>
      <c r="N3253" t="s">
        <v>4787</v>
      </c>
    </row>
    <row r="3254" spans="1:14" x14ac:dyDescent="0.25">
      <c r="A3254">
        <v>25645</v>
      </c>
      <c r="B3254" t="s">
        <v>2217</v>
      </c>
      <c r="C3254" t="s">
        <v>721</v>
      </c>
      <c r="F3254" t="s">
        <v>8341</v>
      </c>
      <c r="G3254" t="s">
        <v>723</v>
      </c>
      <c r="H3254" t="str">
        <f>INDEX(referencias!$Q$1:$Q$34,MATCH('Registro de Frecuencias TV'!G3254,referencias!$R$1:$R$34,0),1)</f>
        <v>Caracol TV S.A.</v>
      </c>
      <c r="J3254" t="s">
        <v>8338</v>
      </c>
      <c r="K3254">
        <v>31</v>
      </c>
      <c r="L3254" t="str">
        <f t="shared" si="106"/>
        <v>San Antonio del TequendamaCundinamarcaCaracol TV S.A.31</v>
      </c>
      <c r="M3254" t="str">
        <f t="shared" si="107"/>
        <v>San Antonio del TequendamaCundinamarcaCaracol TV S.A.</v>
      </c>
      <c r="N3254" t="s">
        <v>4788</v>
      </c>
    </row>
    <row r="3255" spans="1:14" x14ac:dyDescent="0.25">
      <c r="A3255">
        <v>25649</v>
      </c>
      <c r="B3255" t="s">
        <v>2223</v>
      </c>
      <c r="C3255" t="s">
        <v>721</v>
      </c>
      <c r="E3255">
        <v>39</v>
      </c>
      <c r="F3255" t="s">
        <v>8337</v>
      </c>
      <c r="G3255" t="s">
        <v>420</v>
      </c>
      <c r="H3255" t="str">
        <f>INDEX(referencias!$Q$1:$Q$34,MATCH('Registro de Frecuencias TV'!G3255,referencias!$R$1:$R$34,0),1)</f>
        <v>Canal Uno</v>
      </c>
      <c r="I3255" t="s">
        <v>344</v>
      </c>
      <c r="J3255" t="s">
        <v>8338</v>
      </c>
      <c r="K3255">
        <v>39</v>
      </c>
      <c r="L3255" t="str">
        <f t="shared" si="106"/>
        <v>San BernardoCundinamarcaCanal Uno39</v>
      </c>
      <c r="M3255" t="str">
        <f t="shared" si="107"/>
        <v>San BernardoCundinamarcaCanal Uno</v>
      </c>
      <c r="N3255" t="s">
        <v>4789</v>
      </c>
    </row>
    <row r="3256" spans="1:14" x14ac:dyDescent="0.25">
      <c r="A3256">
        <v>25649</v>
      </c>
      <c r="B3256" t="s">
        <v>2223</v>
      </c>
      <c r="C3256" t="s">
        <v>721</v>
      </c>
      <c r="E3256">
        <v>41</v>
      </c>
      <c r="F3256" t="s">
        <v>8337</v>
      </c>
      <c r="G3256" t="s">
        <v>703</v>
      </c>
      <c r="H3256" t="str">
        <f>INDEX(referencias!$Q$1:$Q$34,MATCH('Registro de Frecuencias TV'!G3256,referencias!$R$1:$R$34,0),1)</f>
        <v>C.Institucional</v>
      </c>
      <c r="I3256" t="s">
        <v>344</v>
      </c>
      <c r="J3256" t="s">
        <v>8338</v>
      </c>
      <c r="K3256">
        <v>41</v>
      </c>
      <c r="L3256" t="str">
        <f t="shared" si="106"/>
        <v>San BernardoCundinamarcaC.Institucional41</v>
      </c>
      <c r="M3256" t="str">
        <f t="shared" si="107"/>
        <v>San BernardoCundinamarcaC.Institucional</v>
      </c>
      <c r="N3256" t="s">
        <v>4790</v>
      </c>
    </row>
    <row r="3257" spans="1:14" x14ac:dyDescent="0.25">
      <c r="A3257">
        <v>25649</v>
      </c>
      <c r="B3257" t="s">
        <v>2223</v>
      </c>
      <c r="C3257" t="s">
        <v>721</v>
      </c>
      <c r="E3257">
        <v>49</v>
      </c>
      <c r="F3257" t="s">
        <v>8337</v>
      </c>
      <c r="G3257" t="s">
        <v>188</v>
      </c>
      <c r="H3257" t="str">
        <f>INDEX(referencias!$Q$1:$Q$34,MATCH('Registro de Frecuencias TV'!G3257,referencias!$R$1:$R$34,0),1)</f>
        <v>Señal Colombia</v>
      </c>
      <c r="I3257" t="s">
        <v>344</v>
      </c>
      <c r="J3257" t="s">
        <v>8338</v>
      </c>
      <c r="K3257">
        <v>49</v>
      </c>
      <c r="L3257" t="str">
        <f t="shared" si="106"/>
        <v>San BernardoCundinamarcaSeñal Colombia49</v>
      </c>
      <c r="M3257" t="str">
        <f t="shared" si="107"/>
        <v>San BernardoCundinamarcaSeñal Colombia</v>
      </c>
      <c r="N3257" t="s">
        <v>4791</v>
      </c>
    </row>
    <row r="3258" spans="1:14" x14ac:dyDescent="0.25">
      <c r="A3258">
        <v>25649</v>
      </c>
      <c r="B3258" t="s">
        <v>2223</v>
      </c>
      <c r="C3258" t="s">
        <v>721</v>
      </c>
      <c r="E3258">
        <v>24</v>
      </c>
      <c r="F3258" t="s">
        <v>8339</v>
      </c>
      <c r="G3258" t="s">
        <v>623</v>
      </c>
      <c r="H3258" t="str">
        <f>INDEX(referencias!$Q$1:$Q$34,MATCH('Registro de Frecuencias TV'!G3258,referencias!$R$1:$R$34,0),1)</f>
        <v>Teveandina</v>
      </c>
      <c r="I3258" t="s">
        <v>8477</v>
      </c>
      <c r="J3258" t="s">
        <v>8338</v>
      </c>
      <c r="K3258">
        <v>24</v>
      </c>
      <c r="L3258" t="str">
        <f t="shared" si="106"/>
        <v>San BernardoCundinamarcaTeveandina24</v>
      </c>
      <c r="M3258" t="str">
        <f t="shared" si="107"/>
        <v>San BernardoCundinamarcaTeveandina</v>
      </c>
      <c r="N3258" t="s">
        <v>4792</v>
      </c>
    </row>
    <row r="3259" spans="1:14" x14ac:dyDescent="0.25">
      <c r="A3259">
        <v>25649</v>
      </c>
      <c r="B3259" t="s">
        <v>2223</v>
      </c>
      <c r="C3259" t="s">
        <v>721</v>
      </c>
      <c r="E3259">
        <v>35</v>
      </c>
      <c r="F3259" t="s">
        <v>8341</v>
      </c>
      <c r="G3259" t="s">
        <v>750</v>
      </c>
      <c r="H3259" t="str">
        <f>INDEX(referencias!$Q$1:$Q$34,MATCH('Registro de Frecuencias TV'!G3259,referencias!$R$1:$R$34,0),1)</f>
        <v>RCN TV S.A.</v>
      </c>
      <c r="I3259" t="s">
        <v>8478</v>
      </c>
      <c r="J3259" t="s">
        <v>8338</v>
      </c>
      <c r="K3259">
        <v>35</v>
      </c>
      <c r="L3259" t="str">
        <f t="shared" si="106"/>
        <v>San BernardoCundinamarcaRCN TV S.A.35</v>
      </c>
      <c r="M3259" t="str">
        <f t="shared" si="107"/>
        <v>San BernardoCundinamarcaRCN TV S.A.</v>
      </c>
      <c r="N3259" t="s">
        <v>4793</v>
      </c>
    </row>
    <row r="3260" spans="1:14" x14ac:dyDescent="0.25">
      <c r="A3260">
        <v>25649</v>
      </c>
      <c r="B3260" t="s">
        <v>2223</v>
      </c>
      <c r="C3260" t="s">
        <v>721</v>
      </c>
      <c r="E3260">
        <v>31</v>
      </c>
      <c r="F3260" t="s">
        <v>8341</v>
      </c>
      <c r="G3260" t="s">
        <v>723</v>
      </c>
      <c r="H3260" t="str">
        <f>INDEX(referencias!$Q$1:$Q$34,MATCH('Registro de Frecuencias TV'!G3260,referencias!$R$1:$R$34,0),1)</f>
        <v>Caracol TV S.A.</v>
      </c>
      <c r="I3260" t="s">
        <v>8478</v>
      </c>
      <c r="J3260" t="s">
        <v>8338</v>
      </c>
      <c r="K3260">
        <v>31</v>
      </c>
      <c r="L3260" t="str">
        <f t="shared" si="106"/>
        <v>San BernardoCundinamarcaCaracol TV S.A.31</v>
      </c>
      <c r="M3260" t="str">
        <f t="shared" si="107"/>
        <v>San BernardoCundinamarcaCaracol TV S.A.</v>
      </c>
      <c r="N3260" t="s">
        <v>4794</v>
      </c>
    </row>
    <row r="3261" spans="1:14" x14ac:dyDescent="0.25">
      <c r="A3261">
        <v>25653</v>
      </c>
      <c r="B3261" t="s">
        <v>2234</v>
      </c>
      <c r="C3261" t="s">
        <v>721</v>
      </c>
      <c r="E3261">
        <v>7</v>
      </c>
      <c r="F3261" t="s">
        <v>8337</v>
      </c>
      <c r="G3261" t="s">
        <v>420</v>
      </c>
      <c r="H3261" t="str">
        <f>INDEX(referencias!$Q$1:$Q$34,MATCH('Registro de Frecuencias TV'!G3261,referencias!$R$1:$R$34,0),1)</f>
        <v>Canal Uno</v>
      </c>
      <c r="I3261" t="s">
        <v>313</v>
      </c>
      <c r="J3261" t="s">
        <v>8338</v>
      </c>
      <c r="K3261">
        <v>7</v>
      </c>
      <c r="L3261" t="str">
        <f t="shared" si="106"/>
        <v>San CayetanoCundinamarcaCanal Uno7</v>
      </c>
      <c r="M3261" t="str">
        <f t="shared" si="107"/>
        <v>San CayetanoCundinamarcaCanal Uno</v>
      </c>
      <c r="N3261" t="s">
        <v>4795</v>
      </c>
    </row>
    <row r="3262" spans="1:14" x14ac:dyDescent="0.25">
      <c r="A3262">
        <v>25653</v>
      </c>
      <c r="B3262" t="s">
        <v>2234</v>
      </c>
      <c r="C3262" t="s">
        <v>721</v>
      </c>
      <c r="E3262">
        <v>9</v>
      </c>
      <c r="F3262" t="s">
        <v>8337</v>
      </c>
      <c r="G3262" t="s">
        <v>703</v>
      </c>
      <c r="H3262" t="str">
        <f>INDEX(referencias!$Q$1:$Q$34,MATCH('Registro de Frecuencias TV'!G3262,referencias!$R$1:$R$34,0),1)</f>
        <v>C.Institucional</v>
      </c>
      <c r="I3262" t="s">
        <v>313</v>
      </c>
      <c r="J3262" t="s">
        <v>8338</v>
      </c>
      <c r="K3262">
        <v>9</v>
      </c>
      <c r="L3262" t="str">
        <f t="shared" si="106"/>
        <v>San CayetanoCundinamarcaC.Institucional9</v>
      </c>
      <c r="M3262" t="str">
        <f t="shared" si="107"/>
        <v>San CayetanoCundinamarcaC.Institucional</v>
      </c>
      <c r="N3262" t="s">
        <v>4796</v>
      </c>
    </row>
    <row r="3263" spans="1:14" x14ac:dyDescent="0.25">
      <c r="A3263">
        <v>25653</v>
      </c>
      <c r="B3263" t="s">
        <v>2234</v>
      </c>
      <c r="C3263" t="s">
        <v>721</v>
      </c>
      <c r="E3263">
        <v>11</v>
      </c>
      <c r="F3263" t="s">
        <v>8337</v>
      </c>
      <c r="G3263" t="s">
        <v>188</v>
      </c>
      <c r="H3263" t="str">
        <f>INDEX(referencias!$Q$1:$Q$34,MATCH('Registro de Frecuencias TV'!G3263,referencias!$R$1:$R$34,0),1)</f>
        <v>Señal Colombia</v>
      </c>
      <c r="I3263" t="s">
        <v>313</v>
      </c>
      <c r="J3263" t="s">
        <v>8338</v>
      </c>
      <c r="K3263">
        <v>11</v>
      </c>
      <c r="L3263" t="str">
        <f t="shared" si="106"/>
        <v>San CayetanoCundinamarcaSeñal Colombia11</v>
      </c>
      <c r="M3263" t="str">
        <f t="shared" si="107"/>
        <v>San CayetanoCundinamarcaSeñal Colombia</v>
      </c>
      <c r="N3263" t="s">
        <v>4797</v>
      </c>
    </row>
    <row r="3264" spans="1:14" x14ac:dyDescent="0.25">
      <c r="A3264">
        <v>25653</v>
      </c>
      <c r="B3264" t="s">
        <v>2234</v>
      </c>
      <c r="C3264" t="s">
        <v>721</v>
      </c>
      <c r="E3264">
        <v>13</v>
      </c>
      <c r="F3264" t="s">
        <v>8339</v>
      </c>
      <c r="G3264" t="s">
        <v>623</v>
      </c>
      <c r="H3264" t="str">
        <f>INDEX(referencias!$Q$1:$Q$34,MATCH('Registro de Frecuencias TV'!G3264,referencias!$R$1:$R$34,0),1)</f>
        <v>Teveandina</v>
      </c>
      <c r="I3264" t="s">
        <v>8444</v>
      </c>
      <c r="J3264" t="s">
        <v>8338</v>
      </c>
      <c r="K3264">
        <v>13</v>
      </c>
      <c r="L3264" t="str">
        <f t="shared" si="106"/>
        <v>San CayetanoCundinamarcaTeveandina13</v>
      </c>
      <c r="M3264" t="str">
        <f t="shared" si="107"/>
        <v>San CayetanoCundinamarcaTeveandina</v>
      </c>
      <c r="N3264" t="s">
        <v>4798</v>
      </c>
    </row>
    <row r="3265" spans="1:14" x14ac:dyDescent="0.25">
      <c r="A3265">
        <v>25653</v>
      </c>
      <c r="B3265" t="s">
        <v>2234</v>
      </c>
      <c r="C3265" t="s">
        <v>721</v>
      </c>
      <c r="E3265">
        <v>4</v>
      </c>
      <c r="F3265" t="s">
        <v>8341</v>
      </c>
      <c r="G3265" t="s">
        <v>750</v>
      </c>
      <c r="H3265" t="str">
        <f>INDEX(referencias!$Q$1:$Q$34,MATCH('Registro de Frecuencias TV'!G3265,referencias!$R$1:$R$34,0),1)</f>
        <v>RCN TV S.A.</v>
      </c>
      <c r="I3265" t="s">
        <v>313</v>
      </c>
      <c r="J3265" t="s">
        <v>8338</v>
      </c>
      <c r="K3265">
        <v>4</v>
      </c>
      <c r="L3265" t="str">
        <f t="shared" si="106"/>
        <v>San CayetanoCundinamarcaRCN TV S.A.4</v>
      </c>
      <c r="M3265" t="str">
        <f t="shared" si="107"/>
        <v>San CayetanoCundinamarcaRCN TV S.A.</v>
      </c>
      <c r="N3265" t="s">
        <v>4799</v>
      </c>
    </row>
    <row r="3266" spans="1:14" x14ac:dyDescent="0.25">
      <c r="A3266">
        <v>25653</v>
      </c>
      <c r="B3266" t="s">
        <v>2234</v>
      </c>
      <c r="C3266" t="s">
        <v>721</v>
      </c>
      <c r="E3266">
        <v>5</v>
      </c>
      <c r="F3266" t="s">
        <v>8341</v>
      </c>
      <c r="G3266" t="s">
        <v>723</v>
      </c>
      <c r="H3266" t="str">
        <f>INDEX(referencias!$Q$1:$Q$34,MATCH('Registro de Frecuencias TV'!G3266,referencias!$R$1:$R$34,0),1)</f>
        <v>Caracol TV S.A.</v>
      </c>
      <c r="I3266" t="s">
        <v>313</v>
      </c>
      <c r="J3266" t="s">
        <v>8338</v>
      </c>
      <c r="K3266">
        <v>5</v>
      </c>
      <c r="L3266" t="str">
        <f t="shared" si="106"/>
        <v>San CayetanoCundinamarcaCaracol TV S.A.5</v>
      </c>
      <c r="M3266" t="str">
        <f t="shared" si="107"/>
        <v>San CayetanoCundinamarcaCaracol TV S.A.</v>
      </c>
      <c r="N3266" t="s">
        <v>4800</v>
      </c>
    </row>
    <row r="3267" spans="1:14" x14ac:dyDescent="0.25">
      <c r="A3267">
        <v>25658</v>
      </c>
      <c r="B3267" t="s">
        <v>364</v>
      </c>
      <c r="C3267" t="s">
        <v>721</v>
      </c>
      <c r="E3267">
        <v>29</v>
      </c>
      <c r="F3267" t="s">
        <v>8337</v>
      </c>
      <c r="G3267" t="s">
        <v>420</v>
      </c>
      <c r="H3267" t="str">
        <f>INDEX(referencias!$Q$1:$Q$34,MATCH('Registro de Frecuencias TV'!G3267,referencias!$R$1:$R$34,0),1)</f>
        <v>Canal Uno</v>
      </c>
      <c r="I3267" t="s">
        <v>364</v>
      </c>
      <c r="J3267" t="s">
        <v>8338</v>
      </c>
      <c r="K3267">
        <v>29</v>
      </c>
      <c r="L3267" t="str">
        <f t="shared" ref="L3267:L3330" si="108">_xlfn.CONCAT(TRIM(B3267),TRIM(C3267),TRIM(H3267),TRIM(K3267))</f>
        <v>San FranciscoCundinamarcaCanal Uno29</v>
      </c>
      <c r="M3267" t="str">
        <f t="shared" ref="M3267:M3330" si="109">_xlfn.CONCAT(TRIM(B3267),TRIM(C3267),TRIM(H3267))</f>
        <v>San FranciscoCundinamarcaCanal Uno</v>
      </c>
      <c r="N3267" t="s">
        <v>4801</v>
      </c>
    </row>
    <row r="3268" spans="1:14" x14ac:dyDescent="0.25">
      <c r="A3268">
        <v>25658</v>
      </c>
      <c r="B3268" t="s">
        <v>364</v>
      </c>
      <c r="C3268" t="s">
        <v>721</v>
      </c>
      <c r="E3268">
        <v>33</v>
      </c>
      <c r="F3268" t="s">
        <v>8337</v>
      </c>
      <c r="G3268" t="s">
        <v>703</v>
      </c>
      <c r="H3268" t="str">
        <f>INDEX(referencias!$Q$1:$Q$34,MATCH('Registro de Frecuencias TV'!G3268,referencias!$R$1:$R$34,0),1)</f>
        <v>C.Institucional</v>
      </c>
      <c r="I3268" t="s">
        <v>364</v>
      </c>
      <c r="J3268" t="s">
        <v>8338</v>
      </c>
      <c r="K3268">
        <v>33</v>
      </c>
      <c r="L3268" t="str">
        <f t="shared" si="108"/>
        <v>San FranciscoCundinamarcaC.Institucional33</v>
      </c>
      <c r="M3268" t="str">
        <f t="shared" si="109"/>
        <v>San FranciscoCundinamarcaC.Institucional</v>
      </c>
      <c r="N3268" t="s">
        <v>4802</v>
      </c>
    </row>
    <row r="3269" spans="1:14" x14ac:dyDescent="0.25">
      <c r="A3269">
        <v>25658</v>
      </c>
      <c r="B3269" t="s">
        <v>364</v>
      </c>
      <c r="C3269" t="s">
        <v>721</v>
      </c>
      <c r="E3269">
        <v>36</v>
      </c>
      <c r="F3269" t="s">
        <v>8337</v>
      </c>
      <c r="G3269" t="s">
        <v>188</v>
      </c>
      <c r="H3269" t="str">
        <f>INDEX(referencias!$Q$1:$Q$34,MATCH('Registro de Frecuencias TV'!G3269,referencias!$R$1:$R$34,0),1)</f>
        <v>Señal Colombia</v>
      </c>
      <c r="I3269" t="s">
        <v>364</v>
      </c>
      <c r="J3269" t="s">
        <v>8338</v>
      </c>
      <c r="K3269">
        <v>36</v>
      </c>
      <c r="L3269" t="str">
        <f t="shared" si="108"/>
        <v>San FranciscoCundinamarcaSeñal Colombia36</v>
      </c>
      <c r="M3269" t="str">
        <f t="shared" si="109"/>
        <v>San FranciscoCundinamarcaSeñal Colombia</v>
      </c>
      <c r="N3269" t="s">
        <v>4803</v>
      </c>
    </row>
    <row r="3270" spans="1:14" x14ac:dyDescent="0.25">
      <c r="A3270">
        <v>25658</v>
      </c>
      <c r="B3270" t="s">
        <v>364</v>
      </c>
      <c r="C3270" t="s">
        <v>721</v>
      </c>
      <c r="F3270" t="s">
        <v>8339</v>
      </c>
      <c r="G3270" t="s">
        <v>623</v>
      </c>
      <c r="H3270" t="str">
        <f>INDEX(referencias!$Q$1:$Q$34,MATCH('Registro de Frecuencias TV'!G3270,referencias!$R$1:$R$34,0),1)</f>
        <v>Teveandina</v>
      </c>
      <c r="J3270" t="s">
        <v>8338</v>
      </c>
      <c r="K3270">
        <v>24</v>
      </c>
      <c r="L3270" t="str">
        <f t="shared" si="108"/>
        <v>San FranciscoCundinamarcaTeveandina24</v>
      </c>
      <c r="M3270" t="str">
        <f t="shared" si="109"/>
        <v>San FranciscoCundinamarcaTeveandina</v>
      </c>
      <c r="N3270" t="s">
        <v>4804</v>
      </c>
    </row>
    <row r="3271" spans="1:14" x14ac:dyDescent="0.25">
      <c r="A3271">
        <v>25658</v>
      </c>
      <c r="B3271" t="s">
        <v>364</v>
      </c>
      <c r="C3271" t="s">
        <v>721</v>
      </c>
      <c r="F3271" t="s">
        <v>8341</v>
      </c>
      <c r="G3271" t="s">
        <v>750</v>
      </c>
      <c r="H3271" t="str">
        <f>INDEX(referencias!$Q$1:$Q$34,MATCH('Registro de Frecuencias TV'!G3271,referencias!$R$1:$R$34,0),1)</f>
        <v>RCN TV S.A.</v>
      </c>
      <c r="J3271" t="s">
        <v>8338</v>
      </c>
      <c r="K3271">
        <v>27</v>
      </c>
      <c r="L3271" t="str">
        <f t="shared" si="108"/>
        <v>San FranciscoCundinamarcaRCN TV S.A.27</v>
      </c>
      <c r="M3271" t="str">
        <f t="shared" si="109"/>
        <v>San FranciscoCundinamarcaRCN TV S.A.</v>
      </c>
      <c r="N3271" t="s">
        <v>4805</v>
      </c>
    </row>
    <row r="3272" spans="1:14" x14ac:dyDescent="0.25">
      <c r="A3272">
        <v>25658</v>
      </c>
      <c r="B3272" t="s">
        <v>364</v>
      </c>
      <c r="C3272" t="s">
        <v>721</v>
      </c>
      <c r="F3272" t="s">
        <v>8341</v>
      </c>
      <c r="G3272" t="s">
        <v>723</v>
      </c>
      <c r="H3272" t="str">
        <f>INDEX(referencias!$Q$1:$Q$34,MATCH('Registro de Frecuencias TV'!G3272,referencias!$R$1:$R$34,0),1)</f>
        <v>Caracol TV S.A.</v>
      </c>
      <c r="J3272" t="s">
        <v>8338</v>
      </c>
      <c r="K3272">
        <v>31</v>
      </c>
      <c r="L3272" t="str">
        <f t="shared" si="108"/>
        <v>San FranciscoCundinamarcaCaracol TV S.A.31</v>
      </c>
      <c r="M3272" t="str">
        <f t="shared" si="109"/>
        <v>San FranciscoCundinamarcaCaracol TV S.A.</v>
      </c>
      <c r="N3272" t="s">
        <v>4806</v>
      </c>
    </row>
    <row r="3273" spans="1:14" x14ac:dyDescent="0.25">
      <c r="A3273">
        <v>25662</v>
      </c>
      <c r="B3273" t="s">
        <v>2276</v>
      </c>
      <c r="C3273" t="s">
        <v>721</v>
      </c>
      <c r="E3273">
        <v>12</v>
      </c>
      <c r="F3273" t="s">
        <v>8337</v>
      </c>
      <c r="G3273" t="s">
        <v>420</v>
      </c>
      <c r="H3273" t="str">
        <f>INDEX(referencias!$Q$1:$Q$34,MATCH('Registro de Frecuencias TV'!G3273,referencias!$R$1:$R$34,0),1)</f>
        <v>Canal Uno</v>
      </c>
      <c r="I3273" t="s">
        <v>263</v>
      </c>
      <c r="J3273" t="s">
        <v>8338</v>
      </c>
      <c r="K3273">
        <v>12</v>
      </c>
      <c r="L3273" t="str">
        <f t="shared" si="108"/>
        <v>San Juan de Río SecoCundinamarcaCanal Uno12</v>
      </c>
      <c r="M3273" t="str">
        <f t="shared" si="109"/>
        <v>San Juan de Río SecoCundinamarcaCanal Uno</v>
      </c>
      <c r="N3273" t="s">
        <v>4807</v>
      </c>
    </row>
    <row r="3274" spans="1:14" x14ac:dyDescent="0.25">
      <c r="A3274">
        <v>25662</v>
      </c>
      <c r="B3274" t="s">
        <v>2276</v>
      </c>
      <c r="C3274" t="s">
        <v>721</v>
      </c>
      <c r="E3274">
        <v>10</v>
      </c>
      <c r="F3274" t="s">
        <v>8337</v>
      </c>
      <c r="G3274" t="s">
        <v>703</v>
      </c>
      <c r="H3274" t="str">
        <f>INDEX(referencias!$Q$1:$Q$34,MATCH('Registro de Frecuencias TV'!G3274,referencias!$R$1:$R$34,0),1)</f>
        <v>C.Institucional</v>
      </c>
      <c r="I3274" t="s">
        <v>263</v>
      </c>
      <c r="J3274" t="s">
        <v>8338</v>
      </c>
      <c r="K3274">
        <v>10</v>
      </c>
      <c r="L3274" t="str">
        <f t="shared" si="108"/>
        <v>San Juan de Río SecoCundinamarcaC.Institucional10</v>
      </c>
      <c r="M3274" t="str">
        <f t="shared" si="109"/>
        <v>San Juan de Río SecoCundinamarcaC.Institucional</v>
      </c>
      <c r="N3274" t="s">
        <v>4808</v>
      </c>
    </row>
    <row r="3275" spans="1:14" x14ac:dyDescent="0.25">
      <c r="A3275">
        <v>25662</v>
      </c>
      <c r="B3275" t="s">
        <v>2276</v>
      </c>
      <c r="C3275" t="s">
        <v>721</v>
      </c>
      <c r="E3275">
        <v>21</v>
      </c>
      <c r="F3275" t="s">
        <v>8337</v>
      </c>
      <c r="G3275" t="s">
        <v>188</v>
      </c>
      <c r="H3275" t="str">
        <f>INDEX(referencias!$Q$1:$Q$34,MATCH('Registro de Frecuencias TV'!G3275,referencias!$R$1:$R$34,0),1)</f>
        <v>Señal Colombia</v>
      </c>
      <c r="I3275" t="s">
        <v>263</v>
      </c>
      <c r="J3275" t="s">
        <v>8338</v>
      </c>
      <c r="K3275">
        <v>21</v>
      </c>
      <c r="L3275" t="str">
        <f t="shared" si="108"/>
        <v>San Juan de Río SecoCundinamarcaSeñal Colombia21</v>
      </c>
      <c r="M3275" t="str">
        <f t="shared" si="109"/>
        <v>San Juan de Río SecoCundinamarcaSeñal Colombia</v>
      </c>
      <c r="N3275" t="s">
        <v>4809</v>
      </c>
    </row>
    <row r="3276" spans="1:14" x14ac:dyDescent="0.25">
      <c r="A3276">
        <v>25662</v>
      </c>
      <c r="B3276" t="s">
        <v>2276</v>
      </c>
      <c r="C3276" t="s">
        <v>721</v>
      </c>
      <c r="E3276">
        <v>13</v>
      </c>
      <c r="F3276" t="s">
        <v>8339</v>
      </c>
      <c r="G3276" t="s">
        <v>623</v>
      </c>
      <c r="H3276" t="str">
        <f>INDEX(referencias!$Q$1:$Q$34,MATCH('Registro de Frecuencias TV'!G3276,referencias!$R$1:$R$34,0),1)</f>
        <v>Teveandina</v>
      </c>
      <c r="I3276" t="s">
        <v>8444</v>
      </c>
      <c r="J3276" t="s">
        <v>8338</v>
      </c>
      <c r="K3276">
        <v>13</v>
      </c>
      <c r="L3276" t="str">
        <f t="shared" si="108"/>
        <v>San Juan de Río SecoCundinamarcaTeveandina13</v>
      </c>
      <c r="M3276" t="str">
        <f t="shared" si="109"/>
        <v>San Juan de Río SecoCundinamarcaTeveandina</v>
      </c>
      <c r="N3276" t="s">
        <v>4810</v>
      </c>
    </row>
    <row r="3277" spans="1:14" x14ac:dyDescent="0.25">
      <c r="A3277">
        <v>25662</v>
      </c>
      <c r="B3277" t="s">
        <v>2276</v>
      </c>
      <c r="C3277" t="s">
        <v>721</v>
      </c>
      <c r="E3277">
        <v>30</v>
      </c>
      <c r="F3277" t="s">
        <v>8341</v>
      </c>
      <c r="G3277" t="s">
        <v>750</v>
      </c>
      <c r="H3277" t="str">
        <f>INDEX(referencias!$Q$1:$Q$34,MATCH('Registro de Frecuencias TV'!G3277,referencias!$R$1:$R$34,0),1)</f>
        <v>RCN TV S.A.</v>
      </c>
      <c r="I3277" t="s">
        <v>526</v>
      </c>
      <c r="J3277" t="s">
        <v>8338</v>
      </c>
      <c r="K3277">
        <v>30</v>
      </c>
      <c r="L3277" t="str">
        <f t="shared" si="108"/>
        <v>San Juan de Río SecoCundinamarcaRCN TV S.A.30</v>
      </c>
      <c r="M3277" t="str">
        <f t="shared" si="109"/>
        <v>San Juan de Río SecoCundinamarcaRCN TV S.A.</v>
      </c>
      <c r="N3277" t="s">
        <v>4811</v>
      </c>
    </row>
    <row r="3278" spans="1:14" x14ac:dyDescent="0.25">
      <c r="A3278">
        <v>25662</v>
      </c>
      <c r="B3278" t="s">
        <v>2276</v>
      </c>
      <c r="C3278" t="s">
        <v>721</v>
      </c>
      <c r="E3278">
        <v>36</v>
      </c>
      <c r="F3278" t="s">
        <v>8341</v>
      </c>
      <c r="G3278" t="s">
        <v>723</v>
      </c>
      <c r="H3278" t="str">
        <f>INDEX(referencias!$Q$1:$Q$34,MATCH('Registro de Frecuencias TV'!G3278,referencias!$R$1:$R$34,0),1)</f>
        <v>Caracol TV S.A.</v>
      </c>
      <c r="I3278" t="s">
        <v>526</v>
      </c>
      <c r="J3278" t="s">
        <v>8338</v>
      </c>
      <c r="K3278">
        <v>36</v>
      </c>
      <c r="L3278" t="str">
        <f t="shared" si="108"/>
        <v>San Juan de Río SecoCundinamarcaCaracol TV S.A.36</v>
      </c>
      <c r="M3278" t="str">
        <f t="shared" si="109"/>
        <v>San Juan de Río SecoCundinamarcaCaracol TV S.A.</v>
      </c>
      <c r="N3278" t="s">
        <v>4812</v>
      </c>
    </row>
    <row r="3279" spans="1:14" x14ac:dyDescent="0.25">
      <c r="A3279">
        <v>25718</v>
      </c>
      <c r="B3279" t="s">
        <v>2388</v>
      </c>
      <c r="C3279" t="s">
        <v>721</v>
      </c>
      <c r="E3279">
        <v>3</v>
      </c>
      <c r="F3279" t="s">
        <v>8337</v>
      </c>
      <c r="G3279" t="s">
        <v>420</v>
      </c>
      <c r="H3279" t="str">
        <f>INDEX(referencias!$Q$1:$Q$34,MATCH('Registro de Frecuencias TV'!G3279,referencias!$R$1:$R$34,0),1)</f>
        <v>Canal Uno</v>
      </c>
      <c r="I3279" t="s">
        <v>305</v>
      </c>
      <c r="J3279" t="s">
        <v>8338</v>
      </c>
      <c r="K3279">
        <v>3</v>
      </c>
      <c r="L3279" t="str">
        <f t="shared" si="108"/>
        <v>SasaimaCundinamarcaCanal Uno3</v>
      </c>
      <c r="M3279" t="str">
        <f t="shared" si="109"/>
        <v>SasaimaCundinamarcaCanal Uno</v>
      </c>
      <c r="N3279" t="s">
        <v>4813</v>
      </c>
    </row>
    <row r="3280" spans="1:14" x14ac:dyDescent="0.25">
      <c r="A3280">
        <v>25718</v>
      </c>
      <c r="B3280" t="s">
        <v>2388</v>
      </c>
      <c r="C3280" t="s">
        <v>721</v>
      </c>
      <c r="E3280">
        <v>6</v>
      </c>
      <c r="F3280" t="s">
        <v>8337</v>
      </c>
      <c r="G3280" t="s">
        <v>703</v>
      </c>
      <c r="H3280" t="str">
        <f>INDEX(referencias!$Q$1:$Q$34,MATCH('Registro de Frecuencias TV'!G3280,referencias!$R$1:$R$34,0),1)</f>
        <v>C.Institucional</v>
      </c>
      <c r="I3280" t="s">
        <v>305</v>
      </c>
      <c r="J3280" t="s">
        <v>8338</v>
      </c>
      <c r="K3280">
        <v>6</v>
      </c>
      <c r="L3280" t="str">
        <f t="shared" si="108"/>
        <v>SasaimaCundinamarcaC.Institucional6</v>
      </c>
      <c r="M3280" t="str">
        <f t="shared" si="109"/>
        <v>SasaimaCundinamarcaC.Institucional</v>
      </c>
      <c r="N3280" t="s">
        <v>4814</v>
      </c>
    </row>
    <row r="3281" spans="1:14" x14ac:dyDescent="0.25">
      <c r="A3281">
        <v>25718</v>
      </c>
      <c r="B3281" t="s">
        <v>2388</v>
      </c>
      <c r="C3281" t="s">
        <v>721</v>
      </c>
      <c r="E3281">
        <v>12</v>
      </c>
      <c r="F3281" t="s">
        <v>8337</v>
      </c>
      <c r="G3281" t="s">
        <v>188</v>
      </c>
      <c r="H3281" t="str">
        <f>INDEX(referencias!$Q$1:$Q$34,MATCH('Registro de Frecuencias TV'!G3281,referencias!$R$1:$R$34,0),1)</f>
        <v>Señal Colombia</v>
      </c>
      <c r="I3281" t="s">
        <v>305</v>
      </c>
      <c r="J3281" t="s">
        <v>8338</v>
      </c>
      <c r="K3281">
        <v>12</v>
      </c>
      <c r="L3281" t="str">
        <f t="shared" si="108"/>
        <v>SasaimaCundinamarcaSeñal Colombia12</v>
      </c>
      <c r="M3281" t="str">
        <f t="shared" si="109"/>
        <v>SasaimaCundinamarcaSeñal Colombia</v>
      </c>
      <c r="N3281" t="s">
        <v>4815</v>
      </c>
    </row>
    <row r="3282" spans="1:14" x14ac:dyDescent="0.25">
      <c r="A3282">
        <v>25718</v>
      </c>
      <c r="B3282" t="s">
        <v>2388</v>
      </c>
      <c r="C3282" t="s">
        <v>721</v>
      </c>
      <c r="F3282" t="s">
        <v>8339</v>
      </c>
      <c r="G3282" t="s">
        <v>623</v>
      </c>
      <c r="H3282" t="str">
        <f>INDEX(referencias!$Q$1:$Q$34,MATCH('Registro de Frecuencias TV'!G3282,referencias!$R$1:$R$34,0),1)</f>
        <v>Teveandina</v>
      </c>
      <c r="J3282" t="s">
        <v>8338</v>
      </c>
      <c r="K3282">
        <v>24</v>
      </c>
      <c r="L3282" t="str">
        <f t="shared" si="108"/>
        <v>SasaimaCundinamarcaTeveandina24</v>
      </c>
      <c r="M3282" t="str">
        <f t="shared" si="109"/>
        <v>SasaimaCundinamarcaTeveandina</v>
      </c>
      <c r="N3282" t="s">
        <v>4816</v>
      </c>
    </row>
    <row r="3283" spans="1:14" x14ac:dyDescent="0.25">
      <c r="A3283">
        <v>25718</v>
      </c>
      <c r="B3283" t="s">
        <v>2388</v>
      </c>
      <c r="C3283" t="s">
        <v>721</v>
      </c>
      <c r="F3283" t="s">
        <v>8341</v>
      </c>
      <c r="G3283" t="s">
        <v>750</v>
      </c>
      <c r="H3283" t="str">
        <f>INDEX(referencias!$Q$1:$Q$34,MATCH('Registro de Frecuencias TV'!G3283,referencias!$R$1:$R$34,0),1)</f>
        <v>RCN TV S.A.</v>
      </c>
      <c r="J3283" t="s">
        <v>8338</v>
      </c>
      <c r="K3283">
        <v>27</v>
      </c>
      <c r="L3283" t="str">
        <f t="shared" si="108"/>
        <v>SasaimaCundinamarcaRCN TV S.A.27</v>
      </c>
      <c r="M3283" t="str">
        <f t="shared" si="109"/>
        <v>SasaimaCundinamarcaRCN TV S.A.</v>
      </c>
      <c r="N3283" t="s">
        <v>4817</v>
      </c>
    </row>
    <row r="3284" spans="1:14" x14ac:dyDescent="0.25">
      <c r="A3284">
        <v>25718</v>
      </c>
      <c r="B3284" t="s">
        <v>2388</v>
      </c>
      <c r="C3284" t="s">
        <v>721</v>
      </c>
      <c r="F3284" t="s">
        <v>8341</v>
      </c>
      <c r="G3284" t="s">
        <v>723</v>
      </c>
      <c r="H3284" t="str">
        <f>INDEX(referencias!$Q$1:$Q$34,MATCH('Registro de Frecuencias TV'!G3284,referencias!$R$1:$R$34,0),1)</f>
        <v>Caracol TV S.A.</v>
      </c>
      <c r="J3284" t="s">
        <v>8338</v>
      </c>
      <c r="K3284">
        <v>31</v>
      </c>
      <c r="L3284" t="str">
        <f t="shared" si="108"/>
        <v>SasaimaCundinamarcaCaracol TV S.A.31</v>
      </c>
      <c r="M3284" t="str">
        <f t="shared" si="109"/>
        <v>SasaimaCundinamarcaCaracol TV S.A.</v>
      </c>
      <c r="N3284" t="s">
        <v>4818</v>
      </c>
    </row>
    <row r="3285" spans="1:14" x14ac:dyDescent="0.25">
      <c r="A3285">
        <v>25736</v>
      </c>
      <c r="B3285" t="s">
        <v>2395</v>
      </c>
      <c r="C3285" t="s">
        <v>721</v>
      </c>
      <c r="F3285" t="s">
        <v>8337</v>
      </c>
      <c r="G3285" t="s">
        <v>420</v>
      </c>
      <c r="H3285" t="str">
        <f>INDEX(referencias!$Q$1:$Q$34,MATCH('Registro de Frecuencias TV'!G3285,referencias!$R$1:$R$34,0),1)</f>
        <v>Canal Uno</v>
      </c>
      <c r="J3285" t="s">
        <v>8338</v>
      </c>
      <c r="K3285">
        <v>3</v>
      </c>
      <c r="L3285" t="str">
        <f t="shared" si="108"/>
        <v>SesquiléCundinamarcaCanal Uno3</v>
      </c>
      <c r="M3285" t="str">
        <f t="shared" si="109"/>
        <v>SesquiléCundinamarcaCanal Uno</v>
      </c>
      <c r="N3285" t="s">
        <v>4819</v>
      </c>
    </row>
    <row r="3286" spans="1:14" x14ac:dyDescent="0.25">
      <c r="A3286">
        <v>25736</v>
      </c>
      <c r="B3286" t="s">
        <v>2395</v>
      </c>
      <c r="C3286" t="s">
        <v>721</v>
      </c>
      <c r="F3286" t="s">
        <v>8337</v>
      </c>
      <c r="G3286" t="s">
        <v>703</v>
      </c>
      <c r="H3286" t="str">
        <f>INDEX(referencias!$Q$1:$Q$34,MATCH('Registro de Frecuencias TV'!G3286,referencias!$R$1:$R$34,0),1)</f>
        <v>C.Institucional</v>
      </c>
      <c r="J3286" t="s">
        <v>8338</v>
      </c>
      <c r="K3286">
        <v>6</v>
      </c>
      <c r="L3286" t="str">
        <f t="shared" si="108"/>
        <v>SesquiléCundinamarcaC.Institucional6</v>
      </c>
      <c r="M3286" t="str">
        <f t="shared" si="109"/>
        <v>SesquiléCundinamarcaC.Institucional</v>
      </c>
      <c r="N3286" t="s">
        <v>4820</v>
      </c>
    </row>
    <row r="3287" spans="1:14" x14ac:dyDescent="0.25">
      <c r="A3287">
        <v>25736</v>
      </c>
      <c r="B3287" t="s">
        <v>2395</v>
      </c>
      <c r="C3287" t="s">
        <v>721</v>
      </c>
      <c r="F3287" t="s">
        <v>8337</v>
      </c>
      <c r="G3287" t="s">
        <v>188</v>
      </c>
      <c r="H3287" t="str">
        <f>INDEX(referencias!$Q$1:$Q$34,MATCH('Registro de Frecuencias TV'!G3287,referencias!$R$1:$R$34,0),1)</f>
        <v>Señal Colombia</v>
      </c>
      <c r="J3287" t="s">
        <v>8338</v>
      </c>
      <c r="K3287">
        <v>12</v>
      </c>
      <c r="L3287" t="str">
        <f t="shared" si="108"/>
        <v>SesquiléCundinamarcaSeñal Colombia12</v>
      </c>
      <c r="M3287" t="str">
        <f t="shared" si="109"/>
        <v>SesquiléCundinamarcaSeñal Colombia</v>
      </c>
      <c r="N3287" t="s">
        <v>4821</v>
      </c>
    </row>
    <row r="3288" spans="1:14" x14ac:dyDescent="0.25">
      <c r="A3288">
        <v>25736</v>
      </c>
      <c r="B3288" t="s">
        <v>2395</v>
      </c>
      <c r="C3288" t="s">
        <v>721</v>
      </c>
      <c r="F3288" t="s">
        <v>8339</v>
      </c>
      <c r="G3288" t="s">
        <v>623</v>
      </c>
      <c r="H3288" t="str">
        <f>INDEX(referencias!$Q$1:$Q$34,MATCH('Registro de Frecuencias TV'!G3288,referencias!$R$1:$R$34,0),1)</f>
        <v>Teveandina</v>
      </c>
      <c r="J3288" t="s">
        <v>8338</v>
      </c>
      <c r="K3288">
        <v>24</v>
      </c>
      <c r="L3288" t="str">
        <f t="shared" si="108"/>
        <v>SesquiléCundinamarcaTeveandina24</v>
      </c>
      <c r="M3288" t="str">
        <f t="shared" si="109"/>
        <v>SesquiléCundinamarcaTeveandina</v>
      </c>
      <c r="N3288" t="s">
        <v>4822</v>
      </c>
    </row>
    <row r="3289" spans="1:14" x14ac:dyDescent="0.25">
      <c r="A3289">
        <v>25736</v>
      </c>
      <c r="B3289" t="s">
        <v>2395</v>
      </c>
      <c r="C3289" t="s">
        <v>721</v>
      </c>
      <c r="F3289" t="s">
        <v>8341</v>
      </c>
      <c r="G3289" t="s">
        <v>750</v>
      </c>
      <c r="H3289" t="str">
        <f>INDEX(referencias!$Q$1:$Q$34,MATCH('Registro de Frecuencias TV'!G3289,referencias!$R$1:$R$34,0),1)</f>
        <v>RCN TV S.A.</v>
      </c>
      <c r="J3289" t="s">
        <v>8338</v>
      </c>
      <c r="K3289">
        <v>27</v>
      </c>
      <c r="L3289" t="str">
        <f t="shared" si="108"/>
        <v>SesquiléCundinamarcaRCN TV S.A.27</v>
      </c>
      <c r="M3289" t="str">
        <f t="shared" si="109"/>
        <v>SesquiléCundinamarcaRCN TV S.A.</v>
      </c>
      <c r="N3289" t="s">
        <v>4823</v>
      </c>
    </row>
    <row r="3290" spans="1:14" x14ac:dyDescent="0.25">
      <c r="A3290">
        <v>25736</v>
      </c>
      <c r="B3290" t="s">
        <v>2395</v>
      </c>
      <c r="C3290" t="s">
        <v>721</v>
      </c>
      <c r="F3290" t="s">
        <v>8341</v>
      </c>
      <c r="G3290" t="s">
        <v>723</v>
      </c>
      <c r="H3290" t="str">
        <f>INDEX(referencias!$Q$1:$Q$34,MATCH('Registro de Frecuencias TV'!G3290,referencias!$R$1:$R$34,0),1)</f>
        <v>Caracol TV S.A.</v>
      </c>
      <c r="J3290" t="s">
        <v>8338</v>
      </c>
      <c r="K3290">
        <v>31</v>
      </c>
      <c r="L3290" t="str">
        <f t="shared" si="108"/>
        <v>SesquiléCundinamarcaCaracol TV S.A.31</v>
      </c>
      <c r="M3290" t="str">
        <f t="shared" si="109"/>
        <v>SesquiléCundinamarcaCaracol TV S.A.</v>
      </c>
      <c r="N3290" t="s">
        <v>4824</v>
      </c>
    </row>
    <row r="3291" spans="1:14" x14ac:dyDescent="0.25">
      <c r="A3291">
        <v>25740</v>
      </c>
      <c r="B3291" t="s">
        <v>2401</v>
      </c>
      <c r="C3291" t="s">
        <v>721</v>
      </c>
      <c r="E3291">
        <v>7</v>
      </c>
      <c r="F3291" t="s">
        <v>8337</v>
      </c>
      <c r="G3291" t="s">
        <v>420</v>
      </c>
      <c r="H3291" t="str">
        <f>INDEX(referencias!$Q$1:$Q$34,MATCH('Registro de Frecuencias TV'!G3291,referencias!$R$1:$R$34,0),1)</f>
        <v>Canal Uno</v>
      </c>
      <c r="I3291" t="s">
        <v>313</v>
      </c>
      <c r="J3291" t="s">
        <v>8338</v>
      </c>
      <c r="K3291">
        <v>7</v>
      </c>
      <c r="L3291" t="str">
        <f t="shared" si="108"/>
        <v>SibatéCundinamarcaCanal Uno7</v>
      </c>
      <c r="M3291" t="str">
        <f t="shared" si="109"/>
        <v>SibatéCundinamarcaCanal Uno</v>
      </c>
      <c r="N3291" t="s">
        <v>4825</v>
      </c>
    </row>
    <row r="3292" spans="1:14" x14ac:dyDescent="0.25">
      <c r="A3292">
        <v>25740</v>
      </c>
      <c r="B3292" t="s">
        <v>2401</v>
      </c>
      <c r="C3292" t="s">
        <v>721</v>
      </c>
      <c r="E3292">
        <v>9</v>
      </c>
      <c r="F3292" t="s">
        <v>8337</v>
      </c>
      <c r="G3292" t="s">
        <v>703</v>
      </c>
      <c r="H3292" t="str">
        <f>INDEX(referencias!$Q$1:$Q$34,MATCH('Registro de Frecuencias TV'!G3292,referencias!$R$1:$R$34,0),1)</f>
        <v>C.Institucional</v>
      </c>
      <c r="I3292" t="s">
        <v>313</v>
      </c>
      <c r="J3292" t="s">
        <v>8338</v>
      </c>
      <c r="K3292">
        <v>9</v>
      </c>
      <c r="L3292" t="str">
        <f t="shared" si="108"/>
        <v>SibatéCundinamarcaC.Institucional9</v>
      </c>
      <c r="M3292" t="str">
        <f t="shared" si="109"/>
        <v>SibatéCundinamarcaC.Institucional</v>
      </c>
      <c r="N3292" t="s">
        <v>4826</v>
      </c>
    </row>
    <row r="3293" spans="1:14" x14ac:dyDescent="0.25">
      <c r="A3293">
        <v>25740</v>
      </c>
      <c r="B3293" t="s">
        <v>2401</v>
      </c>
      <c r="C3293" t="s">
        <v>721</v>
      </c>
      <c r="E3293">
        <v>11</v>
      </c>
      <c r="F3293" t="s">
        <v>8337</v>
      </c>
      <c r="G3293" t="s">
        <v>188</v>
      </c>
      <c r="H3293" t="str">
        <f>INDEX(referencias!$Q$1:$Q$34,MATCH('Registro de Frecuencias TV'!G3293,referencias!$R$1:$R$34,0),1)</f>
        <v>Señal Colombia</v>
      </c>
      <c r="I3293" t="s">
        <v>313</v>
      </c>
      <c r="J3293" t="s">
        <v>8338</v>
      </c>
      <c r="K3293">
        <v>11</v>
      </c>
      <c r="L3293" t="str">
        <f t="shared" si="108"/>
        <v>SibatéCundinamarcaSeñal Colombia11</v>
      </c>
      <c r="M3293" t="str">
        <f t="shared" si="109"/>
        <v>SibatéCundinamarcaSeñal Colombia</v>
      </c>
      <c r="N3293" t="s">
        <v>4827</v>
      </c>
    </row>
    <row r="3294" spans="1:14" x14ac:dyDescent="0.25">
      <c r="A3294">
        <v>25740</v>
      </c>
      <c r="B3294" t="s">
        <v>2401</v>
      </c>
      <c r="C3294" t="s">
        <v>721</v>
      </c>
      <c r="E3294">
        <v>13</v>
      </c>
      <c r="F3294" t="s">
        <v>8339</v>
      </c>
      <c r="G3294" t="s">
        <v>623</v>
      </c>
      <c r="H3294" t="str">
        <f>INDEX(referencias!$Q$1:$Q$34,MATCH('Registro de Frecuencias TV'!G3294,referencias!$R$1:$R$34,0),1)</f>
        <v>Teveandina</v>
      </c>
      <c r="I3294" t="s">
        <v>8444</v>
      </c>
      <c r="J3294" t="s">
        <v>8338</v>
      </c>
      <c r="K3294">
        <v>13</v>
      </c>
      <c r="L3294" t="str">
        <f t="shared" si="108"/>
        <v>SibatéCundinamarcaTeveandina13</v>
      </c>
      <c r="M3294" t="str">
        <f t="shared" si="109"/>
        <v>SibatéCundinamarcaTeveandina</v>
      </c>
      <c r="N3294" t="s">
        <v>4828</v>
      </c>
    </row>
    <row r="3295" spans="1:14" x14ac:dyDescent="0.25">
      <c r="A3295">
        <v>25740</v>
      </c>
      <c r="B3295" t="s">
        <v>2401</v>
      </c>
      <c r="C3295" t="s">
        <v>721</v>
      </c>
      <c r="E3295">
        <v>4</v>
      </c>
      <c r="F3295" t="s">
        <v>8341</v>
      </c>
      <c r="G3295" t="s">
        <v>750</v>
      </c>
      <c r="H3295" t="str">
        <f>INDEX(referencias!$Q$1:$Q$34,MATCH('Registro de Frecuencias TV'!G3295,referencias!$R$1:$R$34,0),1)</f>
        <v>RCN TV S.A.</v>
      </c>
      <c r="I3295" t="s">
        <v>313</v>
      </c>
      <c r="J3295" t="s">
        <v>8338</v>
      </c>
      <c r="K3295">
        <v>4</v>
      </c>
      <c r="L3295" t="str">
        <f t="shared" si="108"/>
        <v>SibatéCundinamarcaRCN TV S.A.4</v>
      </c>
      <c r="M3295" t="str">
        <f t="shared" si="109"/>
        <v>SibatéCundinamarcaRCN TV S.A.</v>
      </c>
      <c r="N3295" t="s">
        <v>4829</v>
      </c>
    </row>
    <row r="3296" spans="1:14" x14ac:dyDescent="0.25">
      <c r="A3296">
        <v>25740</v>
      </c>
      <c r="B3296" t="s">
        <v>2401</v>
      </c>
      <c r="C3296" t="s">
        <v>721</v>
      </c>
      <c r="E3296">
        <v>5</v>
      </c>
      <c r="F3296" t="s">
        <v>8341</v>
      </c>
      <c r="G3296" t="s">
        <v>723</v>
      </c>
      <c r="H3296" t="str">
        <f>INDEX(referencias!$Q$1:$Q$34,MATCH('Registro de Frecuencias TV'!G3296,referencias!$R$1:$R$34,0),1)</f>
        <v>Caracol TV S.A.</v>
      </c>
      <c r="I3296" t="s">
        <v>313</v>
      </c>
      <c r="J3296" t="s">
        <v>8338</v>
      </c>
      <c r="K3296">
        <v>5</v>
      </c>
      <c r="L3296" t="str">
        <f t="shared" si="108"/>
        <v>SibatéCundinamarcaCaracol TV S.A.5</v>
      </c>
      <c r="M3296" t="str">
        <f t="shared" si="109"/>
        <v>SibatéCundinamarcaCaracol TV S.A.</v>
      </c>
      <c r="N3296" t="s">
        <v>4830</v>
      </c>
    </row>
    <row r="3297" spans="1:14" x14ac:dyDescent="0.25">
      <c r="A3297">
        <v>25743</v>
      </c>
      <c r="B3297" t="s">
        <v>2405</v>
      </c>
      <c r="C3297" t="s">
        <v>721</v>
      </c>
      <c r="E3297">
        <v>39</v>
      </c>
      <c r="F3297" t="s">
        <v>8337</v>
      </c>
      <c r="G3297" t="s">
        <v>420</v>
      </c>
      <c r="H3297" t="str">
        <f>INDEX(referencias!$Q$1:$Q$34,MATCH('Registro de Frecuencias TV'!G3297,referencias!$R$1:$R$34,0),1)</f>
        <v>Canal Uno</v>
      </c>
      <c r="I3297" t="s">
        <v>344</v>
      </c>
      <c r="J3297" t="s">
        <v>8338</v>
      </c>
      <c r="K3297">
        <v>3</v>
      </c>
      <c r="L3297" t="str">
        <f t="shared" si="108"/>
        <v>SilvaniaCundinamarcaCanal Uno3</v>
      </c>
      <c r="M3297" t="str">
        <f t="shared" si="109"/>
        <v>SilvaniaCundinamarcaCanal Uno</v>
      </c>
      <c r="N3297" t="s">
        <v>4831</v>
      </c>
    </row>
    <row r="3298" spans="1:14" x14ac:dyDescent="0.25">
      <c r="A3298">
        <v>25743</v>
      </c>
      <c r="B3298" t="s">
        <v>2405</v>
      </c>
      <c r="C3298" t="s">
        <v>721</v>
      </c>
      <c r="E3298">
        <v>41</v>
      </c>
      <c r="F3298" t="s">
        <v>8337</v>
      </c>
      <c r="G3298" t="s">
        <v>703</v>
      </c>
      <c r="H3298" t="str">
        <f>INDEX(referencias!$Q$1:$Q$34,MATCH('Registro de Frecuencias TV'!G3298,referencias!$R$1:$R$34,0),1)</f>
        <v>C.Institucional</v>
      </c>
      <c r="I3298" t="s">
        <v>344</v>
      </c>
      <c r="J3298" t="s">
        <v>8338</v>
      </c>
      <c r="K3298">
        <v>6</v>
      </c>
      <c r="L3298" t="str">
        <f t="shared" si="108"/>
        <v>SilvaniaCundinamarcaC.Institucional6</v>
      </c>
      <c r="M3298" t="str">
        <f t="shared" si="109"/>
        <v>SilvaniaCundinamarcaC.Institucional</v>
      </c>
      <c r="N3298" t="s">
        <v>4832</v>
      </c>
    </row>
    <row r="3299" spans="1:14" x14ac:dyDescent="0.25">
      <c r="A3299">
        <v>25743</v>
      </c>
      <c r="B3299" t="s">
        <v>2405</v>
      </c>
      <c r="C3299" t="s">
        <v>721</v>
      </c>
      <c r="E3299">
        <v>49</v>
      </c>
      <c r="F3299" t="s">
        <v>8337</v>
      </c>
      <c r="G3299" t="s">
        <v>188</v>
      </c>
      <c r="H3299" t="str">
        <f>INDEX(referencias!$Q$1:$Q$34,MATCH('Registro de Frecuencias TV'!G3299,referencias!$R$1:$R$34,0),1)</f>
        <v>Señal Colombia</v>
      </c>
      <c r="I3299" t="s">
        <v>344</v>
      </c>
      <c r="J3299" t="s">
        <v>8338</v>
      </c>
      <c r="K3299">
        <v>12</v>
      </c>
      <c r="L3299" t="str">
        <f t="shared" si="108"/>
        <v>SilvaniaCundinamarcaSeñal Colombia12</v>
      </c>
      <c r="M3299" t="str">
        <f t="shared" si="109"/>
        <v>SilvaniaCundinamarcaSeñal Colombia</v>
      </c>
      <c r="N3299" t="s">
        <v>4833</v>
      </c>
    </row>
    <row r="3300" spans="1:14" x14ac:dyDescent="0.25">
      <c r="A3300">
        <v>25743</v>
      </c>
      <c r="B3300" t="s">
        <v>2405</v>
      </c>
      <c r="C3300" t="s">
        <v>721</v>
      </c>
      <c r="E3300">
        <v>24</v>
      </c>
      <c r="F3300" t="s">
        <v>8339</v>
      </c>
      <c r="G3300" t="s">
        <v>623</v>
      </c>
      <c r="H3300" t="str">
        <f>INDEX(referencias!$Q$1:$Q$34,MATCH('Registro de Frecuencias TV'!G3300,referencias!$R$1:$R$34,0),1)</f>
        <v>Teveandina</v>
      </c>
      <c r="I3300" t="s">
        <v>8477</v>
      </c>
      <c r="J3300" t="s">
        <v>8338</v>
      </c>
      <c r="K3300">
        <v>24</v>
      </c>
      <c r="L3300" t="str">
        <f t="shared" si="108"/>
        <v>SilvaniaCundinamarcaTeveandina24</v>
      </c>
      <c r="M3300" t="str">
        <f t="shared" si="109"/>
        <v>SilvaniaCundinamarcaTeveandina</v>
      </c>
      <c r="N3300" t="s">
        <v>4834</v>
      </c>
    </row>
    <row r="3301" spans="1:14" x14ac:dyDescent="0.25">
      <c r="A3301">
        <v>25743</v>
      </c>
      <c r="B3301" t="s">
        <v>2405</v>
      </c>
      <c r="C3301" t="s">
        <v>721</v>
      </c>
      <c r="E3301">
        <v>35</v>
      </c>
      <c r="F3301" t="s">
        <v>8341</v>
      </c>
      <c r="G3301" t="s">
        <v>750</v>
      </c>
      <c r="H3301" t="str">
        <f>INDEX(referencias!$Q$1:$Q$34,MATCH('Registro de Frecuencias TV'!G3301,referencias!$R$1:$R$34,0),1)</f>
        <v>RCN TV S.A.</v>
      </c>
      <c r="I3301" t="s">
        <v>8478</v>
      </c>
      <c r="J3301" t="s">
        <v>8338</v>
      </c>
      <c r="K3301">
        <v>35</v>
      </c>
      <c r="L3301" t="str">
        <f t="shared" si="108"/>
        <v>SilvaniaCundinamarcaRCN TV S.A.35</v>
      </c>
      <c r="M3301" t="str">
        <f t="shared" si="109"/>
        <v>SilvaniaCundinamarcaRCN TV S.A.</v>
      </c>
      <c r="N3301" t="s">
        <v>4835</v>
      </c>
    </row>
    <row r="3302" spans="1:14" x14ac:dyDescent="0.25">
      <c r="A3302">
        <v>25743</v>
      </c>
      <c r="B3302" t="s">
        <v>2405</v>
      </c>
      <c r="C3302" t="s">
        <v>721</v>
      </c>
      <c r="E3302">
        <v>31</v>
      </c>
      <c r="F3302" t="s">
        <v>8341</v>
      </c>
      <c r="G3302" t="s">
        <v>723</v>
      </c>
      <c r="H3302" t="str">
        <f>INDEX(referencias!$Q$1:$Q$34,MATCH('Registro de Frecuencias TV'!G3302,referencias!$R$1:$R$34,0),1)</f>
        <v>Caracol TV S.A.</v>
      </c>
      <c r="I3302" t="s">
        <v>8478</v>
      </c>
      <c r="J3302" t="s">
        <v>8338</v>
      </c>
      <c r="K3302">
        <v>31</v>
      </c>
      <c r="L3302" t="str">
        <f t="shared" si="108"/>
        <v>SilvaniaCundinamarcaCaracol TV S.A.31</v>
      </c>
      <c r="M3302" t="str">
        <f t="shared" si="109"/>
        <v>SilvaniaCundinamarcaCaracol TV S.A.</v>
      </c>
      <c r="N3302" t="s">
        <v>4836</v>
      </c>
    </row>
    <row r="3303" spans="1:14" x14ac:dyDescent="0.25">
      <c r="A3303">
        <v>25745</v>
      </c>
      <c r="B3303" t="s">
        <v>386</v>
      </c>
      <c r="C3303" t="s">
        <v>721</v>
      </c>
      <c r="E3303">
        <v>45</v>
      </c>
      <c r="F3303" t="s">
        <v>8337</v>
      </c>
      <c r="G3303" t="s">
        <v>420</v>
      </c>
      <c r="H3303" t="str">
        <f>INDEX(referencias!$Q$1:$Q$34,MATCH('Registro de Frecuencias TV'!G3303,referencias!$R$1:$R$34,0),1)</f>
        <v>Canal Uno</v>
      </c>
      <c r="I3303" t="s">
        <v>386</v>
      </c>
      <c r="J3303" t="s">
        <v>8338</v>
      </c>
      <c r="K3303">
        <v>45</v>
      </c>
      <c r="L3303" t="str">
        <f t="shared" si="108"/>
        <v>SimijacaCundinamarcaCanal Uno45</v>
      </c>
      <c r="M3303" t="str">
        <f t="shared" si="109"/>
        <v>SimijacaCundinamarcaCanal Uno</v>
      </c>
      <c r="N3303" t="s">
        <v>4837</v>
      </c>
    </row>
    <row r="3304" spans="1:14" x14ac:dyDescent="0.25">
      <c r="A3304">
        <v>25745</v>
      </c>
      <c r="B3304" t="s">
        <v>386</v>
      </c>
      <c r="C3304" t="s">
        <v>721</v>
      </c>
      <c r="E3304">
        <v>47</v>
      </c>
      <c r="F3304" t="s">
        <v>8337</v>
      </c>
      <c r="G3304" t="s">
        <v>703</v>
      </c>
      <c r="H3304" t="str">
        <f>INDEX(referencias!$Q$1:$Q$34,MATCH('Registro de Frecuencias TV'!G3304,referencias!$R$1:$R$34,0),1)</f>
        <v>C.Institucional</v>
      </c>
      <c r="I3304" t="s">
        <v>386</v>
      </c>
      <c r="J3304" t="s">
        <v>8338</v>
      </c>
      <c r="K3304">
        <v>47</v>
      </c>
      <c r="L3304" t="str">
        <f t="shared" si="108"/>
        <v>SimijacaCundinamarcaC.Institucional47</v>
      </c>
      <c r="M3304" t="str">
        <f t="shared" si="109"/>
        <v>SimijacaCundinamarcaC.Institucional</v>
      </c>
      <c r="N3304" t="s">
        <v>4838</v>
      </c>
    </row>
    <row r="3305" spans="1:14" x14ac:dyDescent="0.25">
      <c r="A3305">
        <v>25745</v>
      </c>
      <c r="B3305" t="s">
        <v>386</v>
      </c>
      <c r="C3305" t="s">
        <v>721</v>
      </c>
      <c r="E3305">
        <v>49</v>
      </c>
      <c r="F3305" t="s">
        <v>8337</v>
      </c>
      <c r="G3305" t="s">
        <v>188</v>
      </c>
      <c r="H3305" t="str">
        <f>INDEX(referencias!$Q$1:$Q$34,MATCH('Registro de Frecuencias TV'!G3305,referencias!$R$1:$R$34,0),1)</f>
        <v>Señal Colombia</v>
      </c>
      <c r="I3305" t="s">
        <v>386</v>
      </c>
      <c r="J3305" t="s">
        <v>8338</v>
      </c>
      <c r="K3305">
        <v>49</v>
      </c>
      <c r="L3305" t="str">
        <f t="shared" si="108"/>
        <v>SimijacaCundinamarcaSeñal Colombia49</v>
      </c>
      <c r="M3305" t="str">
        <f t="shared" si="109"/>
        <v>SimijacaCundinamarcaSeñal Colombia</v>
      </c>
      <c r="N3305" t="s">
        <v>4839</v>
      </c>
    </row>
    <row r="3306" spans="1:14" x14ac:dyDescent="0.25">
      <c r="A3306">
        <v>25745</v>
      </c>
      <c r="B3306" t="s">
        <v>386</v>
      </c>
      <c r="C3306" t="s">
        <v>721</v>
      </c>
      <c r="F3306" t="s">
        <v>8339</v>
      </c>
      <c r="G3306" t="s">
        <v>623</v>
      </c>
      <c r="H3306" t="str">
        <f>INDEX(referencias!$Q$1:$Q$34,MATCH('Registro de Frecuencias TV'!G3306,referencias!$R$1:$R$34,0),1)</f>
        <v>Teveandina</v>
      </c>
      <c r="J3306" t="s">
        <v>8338</v>
      </c>
      <c r="K3306">
        <v>6</v>
      </c>
      <c r="L3306" t="str">
        <f t="shared" si="108"/>
        <v>SimijacaCundinamarcaTeveandina6</v>
      </c>
      <c r="M3306" t="str">
        <f t="shared" si="109"/>
        <v>SimijacaCundinamarcaTeveandina</v>
      </c>
      <c r="N3306" t="s">
        <v>4840</v>
      </c>
    </row>
    <row r="3307" spans="1:14" x14ac:dyDescent="0.25">
      <c r="A3307">
        <v>25745</v>
      </c>
      <c r="B3307" t="s">
        <v>386</v>
      </c>
      <c r="C3307" t="s">
        <v>721</v>
      </c>
      <c r="E3307">
        <v>4</v>
      </c>
      <c r="F3307" t="s">
        <v>8341</v>
      </c>
      <c r="G3307" t="s">
        <v>750</v>
      </c>
      <c r="H3307" t="str">
        <f>INDEX(referencias!$Q$1:$Q$34,MATCH('Registro de Frecuencias TV'!G3307,referencias!$R$1:$R$34,0),1)</f>
        <v>RCN TV S.A.</v>
      </c>
      <c r="I3307" t="s">
        <v>352</v>
      </c>
      <c r="J3307" t="s">
        <v>8338</v>
      </c>
      <c r="K3307">
        <v>4</v>
      </c>
      <c r="L3307" t="str">
        <f t="shared" si="108"/>
        <v>SimijacaCundinamarcaRCN TV S.A.4</v>
      </c>
      <c r="M3307" t="str">
        <f t="shared" si="109"/>
        <v>SimijacaCundinamarcaRCN TV S.A.</v>
      </c>
      <c r="N3307" t="s">
        <v>4841</v>
      </c>
    </row>
    <row r="3308" spans="1:14" x14ac:dyDescent="0.25">
      <c r="A3308">
        <v>25745</v>
      </c>
      <c r="B3308" t="s">
        <v>386</v>
      </c>
      <c r="C3308" t="s">
        <v>721</v>
      </c>
      <c r="E3308">
        <v>8</v>
      </c>
      <c r="F3308" t="s">
        <v>8341</v>
      </c>
      <c r="G3308" t="s">
        <v>723</v>
      </c>
      <c r="H3308" t="str">
        <f>INDEX(referencias!$Q$1:$Q$34,MATCH('Registro de Frecuencias TV'!G3308,referencias!$R$1:$R$34,0),1)</f>
        <v>Caracol TV S.A.</v>
      </c>
      <c r="I3308" t="s">
        <v>352</v>
      </c>
      <c r="J3308" t="s">
        <v>8338</v>
      </c>
      <c r="K3308">
        <v>8</v>
      </c>
      <c r="L3308" t="str">
        <f t="shared" si="108"/>
        <v>SimijacaCundinamarcaCaracol TV S.A.8</v>
      </c>
      <c r="M3308" t="str">
        <f t="shared" si="109"/>
        <v>SimijacaCundinamarcaCaracol TV S.A.</v>
      </c>
      <c r="N3308" t="s">
        <v>4842</v>
      </c>
    </row>
    <row r="3309" spans="1:14" x14ac:dyDescent="0.25">
      <c r="A3309">
        <v>25754</v>
      </c>
      <c r="B3309" t="s">
        <v>2419</v>
      </c>
      <c r="C3309" t="s">
        <v>721</v>
      </c>
      <c r="E3309">
        <v>7</v>
      </c>
      <c r="F3309" t="s">
        <v>8337</v>
      </c>
      <c r="G3309" t="s">
        <v>420</v>
      </c>
      <c r="H3309" t="str">
        <f>INDEX(referencias!$Q$1:$Q$34,MATCH('Registro de Frecuencias TV'!G3309,referencias!$R$1:$R$34,0),1)</f>
        <v>Canal Uno</v>
      </c>
      <c r="I3309" t="s">
        <v>313</v>
      </c>
      <c r="J3309" t="s">
        <v>8338</v>
      </c>
      <c r="K3309">
        <v>7</v>
      </c>
      <c r="L3309" t="str">
        <f t="shared" si="108"/>
        <v>SoachaCundinamarcaCanal Uno7</v>
      </c>
      <c r="M3309" t="str">
        <f t="shared" si="109"/>
        <v>SoachaCundinamarcaCanal Uno</v>
      </c>
      <c r="N3309" t="s">
        <v>4843</v>
      </c>
    </row>
    <row r="3310" spans="1:14" x14ac:dyDescent="0.25">
      <c r="A3310">
        <v>25754</v>
      </c>
      <c r="B3310" t="s">
        <v>2419</v>
      </c>
      <c r="C3310" t="s">
        <v>721</v>
      </c>
      <c r="E3310">
        <v>9</v>
      </c>
      <c r="F3310" t="s">
        <v>8337</v>
      </c>
      <c r="G3310" t="s">
        <v>703</v>
      </c>
      <c r="H3310" t="str">
        <f>INDEX(referencias!$Q$1:$Q$34,MATCH('Registro de Frecuencias TV'!G3310,referencias!$R$1:$R$34,0),1)</f>
        <v>C.Institucional</v>
      </c>
      <c r="I3310" t="s">
        <v>313</v>
      </c>
      <c r="J3310" t="s">
        <v>8338</v>
      </c>
      <c r="K3310">
        <v>9</v>
      </c>
      <c r="L3310" t="str">
        <f t="shared" si="108"/>
        <v>SoachaCundinamarcaC.Institucional9</v>
      </c>
      <c r="M3310" t="str">
        <f t="shared" si="109"/>
        <v>SoachaCundinamarcaC.Institucional</v>
      </c>
      <c r="N3310" t="s">
        <v>4844</v>
      </c>
    </row>
    <row r="3311" spans="1:14" x14ac:dyDescent="0.25">
      <c r="A3311">
        <v>25754</v>
      </c>
      <c r="B3311" t="s">
        <v>2419</v>
      </c>
      <c r="C3311" t="s">
        <v>721</v>
      </c>
      <c r="E3311">
        <v>11</v>
      </c>
      <c r="F3311" t="s">
        <v>8337</v>
      </c>
      <c r="G3311" t="s">
        <v>188</v>
      </c>
      <c r="H3311" t="str">
        <f>INDEX(referencias!$Q$1:$Q$34,MATCH('Registro de Frecuencias TV'!G3311,referencias!$R$1:$R$34,0),1)</f>
        <v>Señal Colombia</v>
      </c>
      <c r="I3311" t="s">
        <v>313</v>
      </c>
      <c r="J3311" t="s">
        <v>8338</v>
      </c>
      <c r="K3311">
        <v>11</v>
      </c>
      <c r="L3311" t="str">
        <f t="shared" si="108"/>
        <v>SoachaCundinamarcaSeñal Colombia11</v>
      </c>
      <c r="M3311" t="str">
        <f t="shared" si="109"/>
        <v>SoachaCundinamarcaSeñal Colombia</v>
      </c>
      <c r="N3311" t="s">
        <v>4845</v>
      </c>
    </row>
    <row r="3312" spans="1:14" x14ac:dyDescent="0.25">
      <c r="A3312">
        <v>25754</v>
      </c>
      <c r="B3312" t="s">
        <v>2419</v>
      </c>
      <c r="C3312" t="s">
        <v>721</v>
      </c>
      <c r="E3312">
        <v>13</v>
      </c>
      <c r="F3312" t="s">
        <v>8339</v>
      </c>
      <c r="G3312" t="s">
        <v>623</v>
      </c>
      <c r="H3312" t="str">
        <f>INDEX(referencias!$Q$1:$Q$34,MATCH('Registro de Frecuencias TV'!G3312,referencias!$R$1:$R$34,0),1)</f>
        <v>Teveandina</v>
      </c>
      <c r="I3312" t="s">
        <v>8444</v>
      </c>
      <c r="J3312" t="s">
        <v>8338</v>
      </c>
      <c r="K3312">
        <v>13</v>
      </c>
      <c r="L3312" t="str">
        <f t="shared" si="108"/>
        <v>SoachaCundinamarcaTeveandina13</v>
      </c>
      <c r="M3312" t="str">
        <f t="shared" si="109"/>
        <v>SoachaCundinamarcaTeveandina</v>
      </c>
      <c r="N3312" t="s">
        <v>4846</v>
      </c>
    </row>
    <row r="3313" spans="1:14" x14ac:dyDescent="0.25">
      <c r="A3313">
        <v>25754</v>
      </c>
      <c r="B3313" t="s">
        <v>2419</v>
      </c>
      <c r="C3313" t="s">
        <v>721</v>
      </c>
      <c r="E3313">
        <v>4</v>
      </c>
      <c r="F3313" t="s">
        <v>8341</v>
      </c>
      <c r="G3313" t="s">
        <v>750</v>
      </c>
      <c r="H3313" t="str">
        <f>INDEX(referencias!$Q$1:$Q$34,MATCH('Registro de Frecuencias TV'!G3313,referencias!$R$1:$R$34,0),1)</f>
        <v>RCN TV S.A.</v>
      </c>
      <c r="I3313" t="s">
        <v>313</v>
      </c>
      <c r="J3313" t="s">
        <v>8338</v>
      </c>
      <c r="K3313">
        <v>4</v>
      </c>
      <c r="L3313" t="str">
        <f t="shared" si="108"/>
        <v>SoachaCundinamarcaRCN TV S.A.4</v>
      </c>
      <c r="M3313" t="str">
        <f t="shared" si="109"/>
        <v>SoachaCundinamarcaRCN TV S.A.</v>
      </c>
      <c r="N3313" t="s">
        <v>4847</v>
      </c>
    </row>
    <row r="3314" spans="1:14" x14ac:dyDescent="0.25">
      <c r="A3314">
        <v>25754</v>
      </c>
      <c r="B3314" t="s">
        <v>2419</v>
      </c>
      <c r="C3314" t="s">
        <v>721</v>
      </c>
      <c r="E3314">
        <v>5</v>
      </c>
      <c r="F3314" t="s">
        <v>8341</v>
      </c>
      <c r="G3314" t="s">
        <v>723</v>
      </c>
      <c r="H3314" t="str">
        <f>INDEX(referencias!$Q$1:$Q$34,MATCH('Registro de Frecuencias TV'!G3314,referencias!$R$1:$R$34,0),1)</f>
        <v>Caracol TV S.A.</v>
      </c>
      <c r="I3314" t="s">
        <v>313</v>
      </c>
      <c r="J3314" t="s">
        <v>8338</v>
      </c>
      <c r="K3314">
        <v>5</v>
      </c>
      <c r="L3314" t="str">
        <f t="shared" si="108"/>
        <v>SoachaCundinamarcaCaracol TV S.A.5</v>
      </c>
      <c r="M3314" t="str">
        <f t="shared" si="109"/>
        <v>SoachaCundinamarcaCaracol TV S.A.</v>
      </c>
      <c r="N3314" t="s">
        <v>4848</v>
      </c>
    </row>
    <row r="3315" spans="1:14" x14ac:dyDescent="0.25">
      <c r="A3315">
        <v>25758</v>
      </c>
      <c r="B3315" t="s">
        <v>2444</v>
      </c>
      <c r="C3315" t="s">
        <v>721</v>
      </c>
      <c r="E3315">
        <v>3</v>
      </c>
      <c r="F3315" t="s">
        <v>8337</v>
      </c>
      <c r="G3315" t="s">
        <v>420</v>
      </c>
      <c r="H3315" t="str">
        <f>INDEX(referencias!$Q$1:$Q$34,MATCH('Registro de Frecuencias TV'!G3315,referencias!$R$1:$R$34,0),1)</f>
        <v>Canal Uno</v>
      </c>
      <c r="I3315" t="s">
        <v>402</v>
      </c>
      <c r="J3315" t="s">
        <v>8338</v>
      </c>
      <c r="K3315">
        <v>3</v>
      </c>
      <c r="L3315" t="str">
        <f t="shared" si="108"/>
        <v>SopóCundinamarcaCanal Uno3</v>
      </c>
      <c r="M3315" t="str">
        <f t="shared" si="109"/>
        <v>SopóCundinamarcaCanal Uno</v>
      </c>
      <c r="N3315" t="s">
        <v>4849</v>
      </c>
    </row>
    <row r="3316" spans="1:14" x14ac:dyDescent="0.25">
      <c r="A3316">
        <v>25758</v>
      </c>
      <c r="B3316" t="s">
        <v>2444</v>
      </c>
      <c r="C3316" t="s">
        <v>721</v>
      </c>
      <c r="E3316">
        <v>6</v>
      </c>
      <c r="F3316" t="s">
        <v>8337</v>
      </c>
      <c r="G3316" t="s">
        <v>703</v>
      </c>
      <c r="H3316" t="str">
        <f>INDEX(referencias!$Q$1:$Q$34,MATCH('Registro de Frecuencias TV'!G3316,referencias!$R$1:$R$34,0),1)</f>
        <v>C.Institucional</v>
      </c>
      <c r="I3316" t="s">
        <v>402</v>
      </c>
      <c r="J3316" t="s">
        <v>8338</v>
      </c>
      <c r="K3316">
        <v>6</v>
      </c>
      <c r="L3316" t="str">
        <f t="shared" si="108"/>
        <v>SopóCundinamarcaC.Institucional6</v>
      </c>
      <c r="M3316" t="str">
        <f t="shared" si="109"/>
        <v>SopóCundinamarcaC.Institucional</v>
      </c>
      <c r="N3316" t="s">
        <v>4850</v>
      </c>
    </row>
    <row r="3317" spans="1:14" x14ac:dyDescent="0.25">
      <c r="A3317">
        <v>25758</v>
      </c>
      <c r="B3317" t="s">
        <v>2444</v>
      </c>
      <c r="C3317" t="s">
        <v>721</v>
      </c>
      <c r="E3317">
        <v>12</v>
      </c>
      <c r="F3317" t="s">
        <v>8337</v>
      </c>
      <c r="G3317" t="s">
        <v>188</v>
      </c>
      <c r="H3317" t="str">
        <f>INDEX(referencias!$Q$1:$Q$34,MATCH('Registro de Frecuencias TV'!G3317,referencias!$R$1:$R$34,0),1)</f>
        <v>Señal Colombia</v>
      </c>
      <c r="I3317" t="s">
        <v>402</v>
      </c>
      <c r="J3317" t="s">
        <v>8338</v>
      </c>
      <c r="K3317">
        <v>12</v>
      </c>
      <c r="L3317" t="str">
        <f t="shared" si="108"/>
        <v>SopóCundinamarcaSeñal Colombia12</v>
      </c>
      <c r="M3317" t="str">
        <f t="shared" si="109"/>
        <v>SopóCundinamarcaSeñal Colombia</v>
      </c>
      <c r="N3317" t="s">
        <v>4851</v>
      </c>
    </row>
    <row r="3318" spans="1:14" x14ac:dyDescent="0.25">
      <c r="A3318">
        <v>25758</v>
      </c>
      <c r="B3318" t="s">
        <v>2444</v>
      </c>
      <c r="C3318" t="s">
        <v>721</v>
      </c>
      <c r="E3318">
        <v>13</v>
      </c>
      <c r="F3318" t="s">
        <v>8339</v>
      </c>
      <c r="G3318" t="s">
        <v>623</v>
      </c>
      <c r="H3318" t="str">
        <f>INDEX(referencias!$Q$1:$Q$34,MATCH('Registro de Frecuencias TV'!G3318,referencias!$R$1:$R$34,0),1)</f>
        <v>Teveandina</v>
      </c>
      <c r="I3318" t="s">
        <v>8444</v>
      </c>
      <c r="J3318" t="s">
        <v>8338</v>
      </c>
      <c r="K3318">
        <v>24</v>
      </c>
      <c r="L3318" t="str">
        <f t="shared" si="108"/>
        <v>SopóCundinamarcaTeveandina24</v>
      </c>
      <c r="M3318" t="str">
        <f t="shared" si="109"/>
        <v>SopóCundinamarcaTeveandina</v>
      </c>
      <c r="N3318" t="s">
        <v>4852</v>
      </c>
    </row>
    <row r="3319" spans="1:14" x14ac:dyDescent="0.25">
      <c r="A3319">
        <v>25758</v>
      </c>
      <c r="B3319" t="s">
        <v>2444</v>
      </c>
      <c r="C3319" t="s">
        <v>721</v>
      </c>
      <c r="E3319">
        <v>4</v>
      </c>
      <c r="F3319" t="s">
        <v>8341</v>
      </c>
      <c r="G3319" t="s">
        <v>750</v>
      </c>
      <c r="H3319" t="str">
        <f>INDEX(referencias!$Q$1:$Q$34,MATCH('Registro de Frecuencias TV'!G3319,referencias!$R$1:$R$34,0),1)</f>
        <v>RCN TV S.A.</v>
      </c>
      <c r="I3319" t="s">
        <v>313</v>
      </c>
      <c r="J3319" t="s">
        <v>8338</v>
      </c>
      <c r="K3319">
        <v>4</v>
      </c>
      <c r="L3319" t="str">
        <f t="shared" si="108"/>
        <v>SopóCundinamarcaRCN TV S.A.4</v>
      </c>
      <c r="M3319" t="str">
        <f t="shared" si="109"/>
        <v>SopóCundinamarcaRCN TV S.A.</v>
      </c>
      <c r="N3319" t="s">
        <v>4853</v>
      </c>
    </row>
    <row r="3320" spans="1:14" x14ac:dyDescent="0.25">
      <c r="A3320">
        <v>25758</v>
      </c>
      <c r="B3320" t="s">
        <v>2444</v>
      </c>
      <c r="C3320" t="s">
        <v>721</v>
      </c>
      <c r="E3320">
        <v>5</v>
      </c>
      <c r="F3320" t="s">
        <v>8341</v>
      </c>
      <c r="G3320" t="s">
        <v>723</v>
      </c>
      <c r="H3320" t="str">
        <f>INDEX(referencias!$Q$1:$Q$34,MATCH('Registro de Frecuencias TV'!G3320,referencias!$R$1:$R$34,0),1)</f>
        <v>Caracol TV S.A.</v>
      </c>
      <c r="I3320" t="s">
        <v>313</v>
      </c>
      <c r="J3320" t="s">
        <v>8338</v>
      </c>
      <c r="K3320">
        <v>5</v>
      </c>
      <c r="L3320" t="str">
        <f t="shared" si="108"/>
        <v>SopóCundinamarcaCaracol TV S.A.5</v>
      </c>
      <c r="M3320" t="str">
        <f t="shared" si="109"/>
        <v>SopóCundinamarcaCaracol TV S.A.</v>
      </c>
      <c r="N3320" t="s">
        <v>4854</v>
      </c>
    </row>
    <row r="3321" spans="1:14" x14ac:dyDescent="0.25">
      <c r="A3321">
        <v>25769</v>
      </c>
      <c r="B3321" t="s">
        <v>2462</v>
      </c>
      <c r="C3321" t="s">
        <v>721</v>
      </c>
      <c r="E3321">
        <v>7</v>
      </c>
      <c r="F3321" t="s">
        <v>8337</v>
      </c>
      <c r="G3321" t="s">
        <v>420</v>
      </c>
      <c r="H3321" t="str">
        <f>INDEX(referencias!$Q$1:$Q$34,MATCH('Registro de Frecuencias TV'!G3321,referencias!$R$1:$R$34,0),1)</f>
        <v>Canal Uno</v>
      </c>
      <c r="I3321" t="s">
        <v>313</v>
      </c>
      <c r="J3321" t="s">
        <v>8338</v>
      </c>
      <c r="K3321">
        <v>7</v>
      </c>
      <c r="L3321" t="str">
        <f t="shared" si="108"/>
        <v>SubachoqueCundinamarcaCanal Uno7</v>
      </c>
      <c r="M3321" t="str">
        <f t="shared" si="109"/>
        <v>SubachoqueCundinamarcaCanal Uno</v>
      </c>
      <c r="N3321" t="s">
        <v>4855</v>
      </c>
    </row>
    <row r="3322" spans="1:14" x14ac:dyDescent="0.25">
      <c r="A3322">
        <v>25769</v>
      </c>
      <c r="B3322" t="s">
        <v>2462</v>
      </c>
      <c r="C3322" t="s">
        <v>721</v>
      </c>
      <c r="E3322">
        <v>9</v>
      </c>
      <c r="F3322" t="s">
        <v>8337</v>
      </c>
      <c r="G3322" t="s">
        <v>703</v>
      </c>
      <c r="H3322" t="str">
        <f>INDEX(referencias!$Q$1:$Q$34,MATCH('Registro de Frecuencias TV'!G3322,referencias!$R$1:$R$34,0),1)</f>
        <v>C.Institucional</v>
      </c>
      <c r="I3322" t="s">
        <v>313</v>
      </c>
      <c r="J3322" t="s">
        <v>8338</v>
      </c>
      <c r="K3322">
        <v>9</v>
      </c>
      <c r="L3322" t="str">
        <f t="shared" si="108"/>
        <v>SubachoqueCundinamarcaC.Institucional9</v>
      </c>
      <c r="M3322" t="str">
        <f t="shared" si="109"/>
        <v>SubachoqueCundinamarcaC.Institucional</v>
      </c>
      <c r="N3322" t="s">
        <v>4856</v>
      </c>
    </row>
    <row r="3323" spans="1:14" x14ac:dyDescent="0.25">
      <c r="A3323">
        <v>25769</v>
      </c>
      <c r="B3323" t="s">
        <v>2462</v>
      </c>
      <c r="C3323" t="s">
        <v>721</v>
      </c>
      <c r="E3323">
        <v>11</v>
      </c>
      <c r="F3323" t="s">
        <v>8337</v>
      </c>
      <c r="G3323" t="s">
        <v>188</v>
      </c>
      <c r="H3323" t="str">
        <f>INDEX(referencias!$Q$1:$Q$34,MATCH('Registro de Frecuencias TV'!G3323,referencias!$R$1:$R$34,0),1)</f>
        <v>Señal Colombia</v>
      </c>
      <c r="I3323" t="s">
        <v>313</v>
      </c>
      <c r="J3323" t="s">
        <v>8338</v>
      </c>
      <c r="K3323">
        <v>11</v>
      </c>
      <c r="L3323" t="str">
        <f t="shared" si="108"/>
        <v>SubachoqueCundinamarcaSeñal Colombia11</v>
      </c>
      <c r="M3323" t="str">
        <f t="shared" si="109"/>
        <v>SubachoqueCundinamarcaSeñal Colombia</v>
      </c>
      <c r="N3323" t="s">
        <v>4857</v>
      </c>
    </row>
    <row r="3324" spans="1:14" x14ac:dyDescent="0.25">
      <c r="A3324">
        <v>25769</v>
      </c>
      <c r="B3324" t="s">
        <v>2462</v>
      </c>
      <c r="C3324" t="s">
        <v>721</v>
      </c>
      <c r="E3324">
        <v>13</v>
      </c>
      <c r="F3324" t="s">
        <v>8339</v>
      </c>
      <c r="G3324" t="s">
        <v>623</v>
      </c>
      <c r="H3324" t="str">
        <f>INDEX(referencias!$Q$1:$Q$34,MATCH('Registro de Frecuencias TV'!G3324,referencias!$R$1:$R$34,0),1)</f>
        <v>Teveandina</v>
      </c>
      <c r="I3324" t="s">
        <v>8444</v>
      </c>
      <c r="J3324" t="s">
        <v>8338</v>
      </c>
      <c r="K3324">
        <v>13</v>
      </c>
      <c r="L3324" t="str">
        <f t="shared" si="108"/>
        <v>SubachoqueCundinamarcaTeveandina13</v>
      </c>
      <c r="M3324" t="str">
        <f t="shared" si="109"/>
        <v>SubachoqueCundinamarcaTeveandina</v>
      </c>
      <c r="N3324" t="s">
        <v>4858</v>
      </c>
    </row>
    <row r="3325" spans="1:14" x14ac:dyDescent="0.25">
      <c r="A3325">
        <v>25769</v>
      </c>
      <c r="B3325" t="s">
        <v>2462</v>
      </c>
      <c r="C3325" t="s">
        <v>721</v>
      </c>
      <c r="E3325">
        <v>4</v>
      </c>
      <c r="F3325" t="s">
        <v>8341</v>
      </c>
      <c r="G3325" t="s">
        <v>750</v>
      </c>
      <c r="H3325" t="str">
        <f>INDEX(referencias!$Q$1:$Q$34,MATCH('Registro de Frecuencias TV'!G3325,referencias!$R$1:$R$34,0),1)</f>
        <v>RCN TV S.A.</v>
      </c>
      <c r="I3325" t="s">
        <v>313</v>
      </c>
      <c r="J3325" t="s">
        <v>8338</v>
      </c>
      <c r="K3325">
        <v>4</v>
      </c>
      <c r="L3325" t="str">
        <f t="shared" si="108"/>
        <v>SubachoqueCundinamarcaRCN TV S.A.4</v>
      </c>
      <c r="M3325" t="str">
        <f t="shared" si="109"/>
        <v>SubachoqueCundinamarcaRCN TV S.A.</v>
      </c>
      <c r="N3325" t="s">
        <v>4859</v>
      </c>
    </row>
    <row r="3326" spans="1:14" x14ac:dyDescent="0.25">
      <c r="A3326">
        <v>25769</v>
      </c>
      <c r="B3326" t="s">
        <v>2462</v>
      </c>
      <c r="C3326" t="s">
        <v>721</v>
      </c>
      <c r="E3326">
        <v>5</v>
      </c>
      <c r="F3326" t="s">
        <v>8341</v>
      </c>
      <c r="G3326" t="s">
        <v>723</v>
      </c>
      <c r="H3326" t="str">
        <f>INDEX(referencias!$Q$1:$Q$34,MATCH('Registro de Frecuencias TV'!G3326,referencias!$R$1:$R$34,0),1)</f>
        <v>Caracol TV S.A.</v>
      </c>
      <c r="I3326" t="s">
        <v>313</v>
      </c>
      <c r="J3326" t="s">
        <v>8338</v>
      </c>
      <c r="K3326">
        <v>5</v>
      </c>
      <c r="L3326" t="str">
        <f t="shared" si="108"/>
        <v>SubachoqueCundinamarcaCaracol TV S.A.5</v>
      </c>
      <c r="M3326" t="str">
        <f t="shared" si="109"/>
        <v>SubachoqueCundinamarcaCaracol TV S.A.</v>
      </c>
      <c r="N3326" t="s">
        <v>4860</v>
      </c>
    </row>
    <row r="3327" spans="1:14" x14ac:dyDescent="0.25">
      <c r="A3327">
        <v>25772</v>
      </c>
      <c r="B3327" t="s">
        <v>389</v>
      </c>
      <c r="C3327" t="s">
        <v>721</v>
      </c>
      <c r="E3327">
        <v>3</v>
      </c>
      <c r="F3327" t="s">
        <v>8337</v>
      </c>
      <c r="G3327" t="s">
        <v>420</v>
      </c>
      <c r="H3327" t="str">
        <f>INDEX(referencias!$Q$1:$Q$34,MATCH('Registro de Frecuencias TV'!G3327,referencias!$R$1:$R$34,0),1)</f>
        <v>Canal Uno</v>
      </c>
      <c r="I3327" t="s">
        <v>389</v>
      </c>
      <c r="J3327" t="s">
        <v>8338</v>
      </c>
      <c r="K3327">
        <v>3</v>
      </c>
      <c r="L3327" t="str">
        <f t="shared" si="108"/>
        <v>SuescaCundinamarcaCanal Uno3</v>
      </c>
      <c r="M3327" t="str">
        <f t="shared" si="109"/>
        <v>SuescaCundinamarcaCanal Uno</v>
      </c>
      <c r="N3327" t="s">
        <v>4861</v>
      </c>
    </row>
    <row r="3328" spans="1:14" x14ac:dyDescent="0.25">
      <c r="A3328">
        <v>25772</v>
      </c>
      <c r="B3328" t="s">
        <v>389</v>
      </c>
      <c r="C3328" t="s">
        <v>721</v>
      </c>
      <c r="E3328">
        <v>6</v>
      </c>
      <c r="F3328" t="s">
        <v>8337</v>
      </c>
      <c r="G3328" t="s">
        <v>703</v>
      </c>
      <c r="H3328" t="str">
        <f>INDEX(referencias!$Q$1:$Q$34,MATCH('Registro de Frecuencias TV'!G3328,referencias!$R$1:$R$34,0),1)</f>
        <v>C.Institucional</v>
      </c>
      <c r="I3328" t="s">
        <v>389</v>
      </c>
      <c r="J3328" t="s">
        <v>8338</v>
      </c>
      <c r="K3328">
        <v>6</v>
      </c>
      <c r="L3328" t="str">
        <f t="shared" si="108"/>
        <v>SuescaCundinamarcaC.Institucional6</v>
      </c>
      <c r="M3328" t="str">
        <f t="shared" si="109"/>
        <v>SuescaCundinamarcaC.Institucional</v>
      </c>
      <c r="N3328" t="s">
        <v>4862</v>
      </c>
    </row>
    <row r="3329" spans="1:14" x14ac:dyDescent="0.25">
      <c r="A3329">
        <v>25772</v>
      </c>
      <c r="B3329" t="s">
        <v>389</v>
      </c>
      <c r="C3329" t="s">
        <v>721</v>
      </c>
      <c r="E3329">
        <v>12</v>
      </c>
      <c r="F3329" t="s">
        <v>8337</v>
      </c>
      <c r="G3329" t="s">
        <v>188</v>
      </c>
      <c r="H3329" t="str">
        <f>INDEX(referencias!$Q$1:$Q$34,MATCH('Registro de Frecuencias TV'!G3329,referencias!$R$1:$R$34,0),1)</f>
        <v>Señal Colombia</v>
      </c>
      <c r="I3329" t="s">
        <v>389</v>
      </c>
      <c r="J3329" t="s">
        <v>8338</v>
      </c>
      <c r="K3329">
        <v>12</v>
      </c>
      <c r="L3329" t="str">
        <f t="shared" si="108"/>
        <v>SuescaCundinamarcaSeñal Colombia12</v>
      </c>
      <c r="M3329" t="str">
        <f t="shared" si="109"/>
        <v>SuescaCundinamarcaSeñal Colombia</v>
      </c>
      <c r="N3329" t="s">
        <v>4863</v>
      </c>
    </row>
    <row r="3330" spans="1:14" x14ac:dyDescent="0.25">
      <c r="A3330">
        <v>25772</v>
      </c>
      <c r="B3330" t="s">
        <v>389</v>
      </c>
      <c r="C3330" t="s">
        <v>721</v>
      </c>
      <c r="F3330" t="s">
        <v>8339</v>
      </c>
      <c r="G3330" t="s">
        <v>623</v>
      </c>
      <c r="H3330" t="str">
        <f>INDEX(referencias!$Q$1:$Q$34,MATCH('Registro de Frecuencias TV'!G3330,referencias!$R$1:$R$34,0),1)</f>
        <v>Teveandina</v>
      </c>
      <c r="J3330" t="s">
        <v>8338</v>
      </c>
      <c r="K3330">
        <v>24</v>
      </c>
      <c r="L3330" t="str">
        <f t="shared" si="108"/>
        <v>SuescaCundinamarcaTeveandina24</v>
      </c>
      <c r="M3330" t="str">
        <f t="shared" si="109"/>
        <v>SuescaCundinamarcaTeveandina</v>
      </c>
      <c r="N3330" t="s">
        <v>4864</v>
      </c>
    </row>
    <row r="3331" spans="1:14" x14ac:dyDescent="0.25">
      <c r="A3331">
        <v>25772</v>
      </c>
      <c r="B3331" t="s">
        <v>389</v>
      </c>
      <c r="C3331" t="s">
        <v>721</v>
      </c>
      <c r="F3331" t="s">
        <v>8341</v>
      </c>
      <c r="G3331" t="s">
        <v>750</v>
      </c>
      <c r="H3331" t="str">
        <f>INDEX(referencias!$Q$1:$Q$34,MATCH('Registro de Frecuencias TV'!G3331,referencias!$R$1:$R$34,0),1)</f>
        <v>RCN TV S.A.</v>
      </c>
      <c r="J3331" t="s">
        <v>8338</v>
      </c>
      <c r="K3331">
        <v>27</v>
      </c>
      <c r="L3331" t="str">
        <f t="shared" ref="L3331:L3394" si="110">_xlfn.CONCAT(TRIM(B3331),TRIM(C3331),TRIM(H3331),TRIM(K3331))</f>
        <v>SuescaCundinamarcaRCN TV S.A.27</v>
      </c>
      <c r="M3331" t="str">
        <f t="shared" ref="M3331:M3394" si="111">_xlfn.CONCAT(TRIM(B3331),TRIM(C3331),TRIM(H3331))</f>
        <v>SuescaCundinamarcaRCN TV S.A.</v>
      </c>
      <c r="N3331" t="s">
        <v>4865</v>
      </c>
    </row>
    <row r="3332" spans="1:14" x14ac:dyDescent="0.25">
      <c r="A3332">
        <v>25772</v>
      </c>
      <c r="B3332" t="s">
        <v>389</v>
      </c>
      <c r="C3332" t="s">
        <v>721</v>
      </c>
      <c r="F3332" t="s">
        <v>8341</v>
      </c>
      <c r="G3332" t="s">
        <v>723</v>
      </c>
      <c r="H3332" t="str">
        <f>INDEX(referencias!$Q$1:$Q$34,MATCH('Registro de Frecuencias TV'!G3332,referencias!$R$1:$R$34,0),1)</f>
        <v>Caracol TV S.A.</v>
      </c>
      <c r="J3332" t="s">
        <v>8338</v>
      </c>
      <c r="K3332">
        <v>31</v>
      </c>
      <c r="L3332" t="str">
        <f t="shared" si="110"/>
        <v>SuescaCundinamarcaCaracol TV S.A.31</v>
      </c>
      <c r="M3332" t="str">
        <f t="shared" si="111"/>
        <v>SuescaCundinamarcaCaracol TV S.A.</v>
      </c>
      <c r="N3332" t="s">
        <v>4866</v>
      </c>
    </row>
    <row r="3333" spans="1:14" x14ac:dyDescent="0.25">
      <c r="A3333">
        <v>25777</v>
      </c>
      <c r="B3333" t="s">
        <v>2468</v>
      </c>
      <c r="C3333" t="s">
        <v>721</v>
      </c>
      <c r="F3333" t="s">
        <v>8337</v>
      </c>
      <c r="G3333" t="s">
        <v>420</v>
      </c>
      <c r="H3333" t="str">
        <f>INDEX(referencias!$Q$1:$Q$34,MATCH('Registro de Frecuencias TV'!G3333,referencias!$R$1:$R$34,0),1)</f>
        <v>Canal Uno</v>
      </c>
      <c r="J3333" t="s">
        <v>8338</v>
      </c>
      <c r="K3333">
        <v>7</v>
      </c>
      <c r="L3333" t="str">
        <f t="shared" si="110"/>
        <v>SupatáCundinamarcaCanal Uno7</v>
      </c>
      <c r="M3333" t="str">
        <f t="shared" si="111"/>
        <v>SupatáCundinamarcaCanal Uno</v>
      </c>
      <c r="N3333" t="s">
        <v>4867</v>
      </c>
    </row>
    <row r="3334" spans="1:14" x14ac:dyDescent="0.25">
      <c r="A3334">
        <v>25777</v>
      </c>
      <c r="B3334" t="s">
        <v>2468</v>
      </c>
      <c r="C3334" t="s">
        <v>721</v>
      </c>
      <c r="F3334" t="s">
        <v>8337</v>
      </c>
      <c r="G3334" t="s">
        <v>703</v>
      </c>
      <c r="H3334" t="str">
        <f>INDEX(referencias!$Q$1:$Q$34,MATCH('Registro de Frecuencias TV'!G3334,referencias!$R$1:$R$34,0),1)</f>
        <v>C.Institucional</v>
      </c>
      <c r="J3334" t="s">
        <v>8338</v>
      </c>
      <c r="K3334">
        <v>9</v>
      </c>
      <c r="L3334" t="str">
        <f t="shared" si="110"/>
        <v>SupatáCundinamarcaC.Institucional9</v>
      </c>
      <c r="M3334" t="str">
        <f t="shared" si="111"/>
        <v>SupatáCundinamarcaC.Institucional</v>
      </c>
      <c r="N3334" t="s">
        <v>4868</v>
      </c>
    </row>
    <row r="3335" spans="1:14" x14ac:dyDescent="0.25">
      <c r="A3335">
        <v>25777</v>
      </c>
      <c r="B3335" t="s">
        <v>2468</v>
      </c>
      <c r="C3335" t="s">
        <v>721</v>
      </c>
      <c r="F3335" t="s">
        <v>8337</v>
      </c>
      <c r="G3335" t="s">
        <v>188</v>
      </c>
      <c r="H3335" t="str">
        <f>INDEX(referencias!$Q$1:$Q$34,MATCH('Registro de Frecuencias TV'!G3335,referencias!$R$1:$R$34,0),1)</f>
        <v>Señal Colombia</v>
      </c>
      <c r="J3335" t="s">
        <v>8338</v>
      </c>
      <c r="K3335">
        <v>11</v>
      </c>
      <c r="L3335" t="str">
        <f t="shared" si="110"/>
        <v>SupatáCundinamarcaSeñal Colombia11</v>
      </c>
      <c r="M3335" t="str">
        <f t="shared" si="111"/>
        <v>SupatáCundinamarcaSeñal Colombia</v>
      </c>
      <c r="N3335" t="s">
        <v>4869</v>
      </c>
    </row>
    <row r="3336" spans="1:14" x14ac:dyDescent="0.25">
      <c r="A3336">
        <v>25777</v>
      </c>
      <c r="B3336" t="s">
        <v>2468</v>
      </c>
      <c r="C3336" t="s">
        <v>721</v>
      </c>
      <c r="E3336">
        <v>13</v>
      </c>
      <c r="F3336" t="s">
        <v>8339</v>
      </c>
      <c r="G3336" t="s">
        <v>623</v>
      </c>
      <c r="H3336" t="str">
        <f>INDEX(referencias!$Q$1:$Q$34,MATCH('Registro de Frecuencias TV'!G3336,referencias!$R$1:$R$34,0),1)</f>
        <v>Teveandina</v>
      </c>
      <c r="I3336" t="s">
        <v>8444</v>
      </c>
      <c r="J3336" t="s">
        <v>8338</v>
      </c>
      <c r="K3336">
        <v>13</v>
      </c>
      <c r="L3336" t="str">
        <f t="shared" si="110"/>
        <v>SupatáCundinamarcaTeveandina13</v>
      </c>
      <c r="M3336" t="str">
        <f t="shared" si="111"/>
        <v>SupatáCundinamarcaTeveandina</v>
      </c>
      <c r="N3336" t="s">
        <v>4870</v>
      </c>
    </row>
    <row r="3337" spans="1:14" x14ac:dyDescent="0.25">
      <c r="A3337">
        <v>25777</v>
      </c>
      <c r="B3337" t="s">
        <v>2468</v>
      </c>
      <c r="C3337" t="s">
        <v>721</v>
      </c>
      <c r="E3337">
        <v>4</v>
      </c>
      <c r="F3337" t="s">
        <v>8341</v>
      </c>
      <c r="G3337" t="s">
        <v>750</v>
      </c>
      <c r="H3337" t="str">
        <f>INDEX(referencias!$Q$1:$Q$34,MATCH('Registro de Frecuencias TV'!G3337,referencias!$R$1:$R$34,0),1)</f>
        <v>RCN TV S.A.</v>
      </c>
      <c r="I3337" t="s">
        <v>313</v>
      </c>
      <c r="J3337" t="s">
        <v>8338</v>
      </c>
      <c r="K3337">
        <v>4</v>
      </c>
      <c r="L3337" t="str">
        <f t="shared" si="110"/>
        <v>SupatáCundinamarcaRCN TV S.A.4</v>
      </c>
      <c r="M3337" t="str">
        <f t="shared" si="111"/>
        <v>SupatáCundinamarcaRCN TV S.A.</v>
      </c>
      <c r="N3337" t="s">
        <v>4871</v>
      </c>
    </row>
    <row r="3338" spans="1:14" x14ac:dyDescent="0.25">
      <c r="A3338">
        <v>25777</v>
      </c>
      <c r="B3338" t="s">
        <v>2468</v>
      </c>
      <c r="C3338" t="s">
        <v>721</v>
      </c>
      <c r="E3338">
        <v>5</v>
      </c>
      <c r="F3338" t="s">
        <v>8341</v>
      </c>
      <c r="G3338" t="s">
        <v>723</v>
      </c>
      <c r="H3338" t="str">
        <f>INDEX(referencias!$Q$1:$Q$34,MATCH('Registro de Frecuencias TV'!G3338,referencias!$R$1:$R$34,0),1)</f>
        <v>Caracol TV S.A.</v>
      </c>
      <c r="I3338" t="s">
        <v>313</v>
      </c>
      <c r="J3338" t="s">
        <v>8338</v>
      </c>
      <c r="K3338">
        <v>5</v>
      </c>
      <c r="L3338" t="str">
        <f t="shared" si="110"/>
        <v>SupatáCundinamarcaCaracol TV S.A.5</v>
      </c>
      <c r="M3338" t="str">
        <f t="shared" si="111"/>
        <v>SupatáCundinamarcaCaracol TV S.A.</v>
      </c>
      <c r="N3338" t="s">
        <v>4872</v>
      </c>
    </row>
    <row r="3339" spans="1:14" x14ac:dyDescent="0.25">
      <c r="A3339">
        <v>25779</v>
      </c>
      <c r="B3339" t="s">
        <v>2473</v>
      </c>
      <c r="C3339" t="s">
        <v>721</v>
      </c>
      <c r="E3339">
        <v>12</v>
      </c>
      <c r="F3339" t="s">
        <v>8337</v>
      </c>
      <c r="G3339" t="s">
        <v>420</v>
      </c>
      <c r="H3339" t="str">
        <f>INDEX(referencias!$Q$1:$Q$34,MATCH('Registro de Frecuencias TV'!G3339,referencias!$R$1:$R$34,0),1)</f>
        <v>Canal Uno</v>
      </c>
      <c r="I3339" t="s">
        <v>352</v>
      </c>
      <c r="J3339" t="s">
        <v>8338</v>
      </c>
      <c r="K3339">
        <v>12</v>
      </c>
      <c r="L3339" t="str">
        <f t="shared" si="110"/>
        <v>SusaCundinamarcaCanal Uno12</v>
      </c>
      <c r="M3339" t="str">
        <f t="shared" si="111"/>
        <v>SusaCundinamarcaCanal Uno</v>
      </c>
      <c r="N3339" t="s">
        <v>4873</v>
      </c>
    </row>
    <row r="3340" spans="1:14" x14ac:dyDescent="0.25">
      <c r="A3340">
        <v>25779</v>
      </c>
      <c r="B3340" t="s">
        <v>2473</v>
      </c>
      <c r="C3340" t="s">
        <v>721</v>
      </c>
      <c r="E3340">
        <v>10</v>
      </c>
      <c r="F3340" t="s">
        <v>8337</v>
      </c>
      <c r="G3340" t="s">
        <v>703</v>
      </c>
      <c r="H3340" t="str">
        <f>INDEX(referencias!$Q$1:$Q$34,MATCH('Registro de Frecuencias TV'!G3340,referencias!$R$1:$R$34,0),1)</f>
        <v>C.Institucional</v>
      </c>
      <c r="I3340" t="s">
        <v>352</v>
      </c>
      <c r="J3340" t="s">
        <v>8338</v>
      </c>
      <c r="K3340">
        <v>10</v>
      </c>
      <c r="L3340" t="str">
        <f t="shared" si="110"/>
        <v>SusaCundinamarcaC.Institucional10</v>
      </c>
      <c r="M3340" t="str">
        <f t="shared" si="111"/>
        <v>SusaCundinamarcaC.Institucional</v>
      </c>
      <c r="N3340" t="s">
        <v>4874</v>
      </c>
    </row>
    <row r="3341" spans="1:14" x14ac:dyDescent="0.25">
      <c r="A3341">
        <v>25779</v>
      </c>
      <c r="B3341" t="s">
        <v>2473</v>
      </c>
      <c r="C3341" t="s">
        <v>721</v>
      </c>
      <c r="E3341">
        <v>23</v>
      </c>
      <c r="F3341" t="s">
        <v>8337</v>
      </c>
      <c r="G3341" t="s">
        <v>188</v>
      </c>
      <c r="H3341" t="str">
        <f>INDEX(referencias!$Q$1:$Q$34,MATCH('Registro de Frecuencias TV'!G3341,referencias!$R$1:$R$34,0),1)</f>
        <v>Señal Colombia</v>
      </c>
      <c r="I3341" t="s">
        <v>352</v>
      </c>
      <c r="J3341" t="s">
        <v>8338</v>
      </c>
      <c r="K3341">
        <v>23</v>
      </c>
      <c r="L3341" t="str">
        <f t="shared" si="110"/>
        <v>SusaCundinamarcaSeñal Colombia23</v>
      </c>
      <c r="M3341" t="str">
        <f t="shared" si="111"/>
        <v>SusaCundinamarcaSeñal Colombia</v>
      </c>
      <c r="N3341" t="s">
        <v>4875</v>
      </c>
    </row>
    <row r="3342" spans="1:14" x14ac:dyDescent="0.25">
      <c r="A3342">
        <v>25779</v>
      </c>
      <c r="B3342" t="s">
        <v>2473</v>
      </c>
      <c r="C3342" t="s">
        <v>721</v>
      </c>
      <c r="F3342" t="s">
        <v>8339</v>
      </c>
      <c r="G3342" t="s">
        <v>623</v>
      </c>
      <c r="H3342" t="str">
        <f>INDEX(referencias!$Q$1:$Q$34,MATCH('Registro de Frecuencias TV'!G3342,referencias!$R$1:$R$34,0),1)</f>
        <v>Teveandina</v>
      </c>
      <c r="J3342" t="s">
        <v>8338</v>
      </c>
      <c r="K3342">
        <v>6</v>
      </c>
      <c r="L3342" t="str">
        <f t="shared" si="110"/>
        <v>SusaCundinamarcaTeveandina6</v>
      </c>
      <c r="M3342" t="str">
        <f t="shared" si="111"/>
        <v>SusaCundinamarcaTeveandina</v>
      </c>
      <c r="N3342" t="s">
        <v>4876</v>
      </c>
    </row>
    <row r="3343" spans="1:14" x14ac:dyDescent="0.25">
      <c r="A3343">
        <v>25779</v>
      </c>
      <c r="B3343" t="s">
        <v>2473</v>
      </c>
      <c r="C3343" t="s">
        <v>721</v>
      </c>
      <c r="E3343">
        <v>4</v>
      </c>
      <c r="F3343" t="s">
        <v>8341</v>
      </c>
      <c r="G3343" t="s">
        <v>750</v>
      </c>
      <c r="H3343" t="str">
        <f>INDEX(referencias!$Q$1:$Q$34,MATCH('Registro de Frecuencias TV'!G3343,referencias!$R$1:$R$34,0),1)</f>
        <v>RCN TV S.A.</v>
      </c>
      <c r="I3343" t="s">
        <v>352</v>
      </c>
      <c r="J3343" t="s">
        <v>8338</v>
      </c>
      <c r="K3343">
        <v>4</v>
      </c>
      <c r="L3343" t="str">
        <f t="shared" si="110"/>
        <v>SusaCundinamarcaRCN TV S.A.4</v>
      </c>
      <c r="M3343" t="str">
        <f t="shared" si="111"/>
        <v>SusaCundinamarcaRCN TV S.A.</v>
      </c>
      <c r="N3343" t="s">
        <v>4877</v>
      </c>
    </row>
    <row r="3344" spans="1:14" x14ac:dyDescent="0.25">
      <c r="A3344">
        <v>25779</v>
      </c>
      <c r="B3344" t="s">
        <v>2473</v>
      </c>
      <c r="C3344" t="s">
        <v>721</v>
      </c>
      <c r="E3344">
        <v>8</v>
      </c>
      <c r="F3344" t="s">
        <v>8341</v>
      </c>
      <c r="G3344" t="s">
        <v>723</v>
      </c>
      <c r="H3344" t="str">
        <f>INDEX(referencias!$Q$1:$Q$34,MATCH('Registro de Frecuencias TV'!G3344,referencias!$R$1:$R$34,0),1)</f>
        <v>Caracol TV S.A.</v>
      </c>
      <c r="I3344" t="s">
        <v>352</v>
      </c>
      <c r="J3344" t="s">
        <v>8338</v>
      </c>
      <c r="K3344">
        <v>8</v>
      </c>
      <c r="L3344" t="str">
        <f t="shared" si="110"/>
        <v>SusaCundinamarcaCaracol TV S.A.8</v>
      </c>
      <c r="M3344" t="str">
        <f t="shared" si="111"/>
        <v>SusaCundinamarcaCaracol TV S.A.</v>
      </c>
      <c r="N3344" t="s">
        <v>4878</v>
      </c>
    </row>
    <row r="3345" spans="1:14" x14ac:dyDescent="0.25">
      <c r="A3345">
        <v>25781</v>
      </c>
      <c r="B3345" t="s">
        <v>2479</v>
      </c>
      <c r="C3345" t="s">
        <v>721</v>
      </c>
      <c r="F3345" t="s">
        <v>8337</v>
      </c>
      <c r="G3345" t="s">
        <v>420</v>
      </c>
      <c r="H3345" t="str">
        <f>INDEX(referencias!$Q$1:$Q$34,MATCH('Registro de Frecuencias TV'!G3345,referencias!$R$1:$R$34,0),1)</f>
        <v>Canal Uno</v>
      </c>
      <c r="J3345" t="s">
        <v>8338</v>
      </c>
      <c r="K3345">
        <v>12</v>
      </c>
      <c r="L3345" t="str">
        <f t="shared" si="110"/>
        <v>SutatausaCundinamarcaCanal Uno12</v>
      </c>
      <c r="M3345" t="str">
        <f t="shared" si="111"/>
        <v>SutatausaCundinamarcaCanal Uno</v>
      </c>
      <c r="N3345" t="s">
        <v>4879</v>
      </c>
    </row>
    <row r="3346" spans="1:14" x14ac:dyDescent="0.25">
      <c r="A3346">
        <v>25781</v>
      </c>
      <c r="B3346" t="s">
        <v>2479</v>
      </c>
      <c r="C3346" t="s">
        <v>721</v>
      </c>
      <c r="F3346" t="s">
        <v>8337</v>
      </c>
      <c r="G3346" t="s">
        <v>703</v>
      </c>
      <c r="H3346" t="str">
        <f>INDEX(referencias!$Q$1:$Q$34,MATCH('Registro de Frecuencias TV'!G3346,referencias!$R$1:$R$34,0),1)</f>
        <v>C.Institucional</v>
      </c>
      <c r="J3346" t="s">
        <v>8338</v>
      </c>
      <c r="K3346">
        <v>10</v>
      </c>
      <c r="L3346" t="str">
        <f t="shared" si="110"/>
        <v>SutatausaCundinamarcaC.Institucional10</v>
      </c>
      <c r="M3346" t="str">
        <f t="shared" si="111"/>
        <v>SutatausaCundinamarcaC.Institucional</v>
      </c>
      <c r="N3346" t="s">
        <v>4880</v>
      </c>
    </row>
    <row r="3347" spans="1:14" x14ac:dyDescent="0.25">
      <c r="A3347">
        <v>25781</v>
      </c>
      <c r="B3347" t="s">
        <v>2479</v>
      </c>
      <c r="C3347" t="s">
        <v>721</v>
      </c>
      <c r="F3347" t="s">
        <v>8337</v>
      </c>
      <c r="G3347" t="s">
        <v>188</v>
      </c>
      <c r="H3347" t="str">
        <f>INDEX(referencias!$Q$1:$Q$34,MATCH('Registro de Frecuencias TV'!G3347,referencias!$R$1:$R$34,0),1)</f>
        <v>Señal Colombia</v>
      </c>
      <c r="J3347" t="s">
        <v>8338</v>
      </c>
      <c r="K3347">
        <v>26</v>
      </c>
      <c r="L3347" t="str">
        <f t="shared" si="110"/>
        <v>SutatausaCundinamarcaSeñal Colombia26</v>
      </c>
      <c r="M3347" t="str">
        <f t="shared" si="111"/>
        <v>SutatausaCundinamarcaSeñal Colombia</v>
      </c>
      <c r="N3347" t="s">
        <v>4881</v>
      </c>
    </row>
    <row r="3348" spans="1:14" x14ac:dyDescent="0.25">
      <c r="A3348">
        <v>25781</v>
      </c>
      <c r="B3348" t="s">
        <v>2479</v>
      </c>
      <c r="C3348" t="s">
        <v>721</v>
      </c>
      <c r="F3348" t="s">
        <v>8339</v>
      </c>
      <c r="G3348" t="s">
        <v>623</v>
      </c>
      <c r="H3348" t="str">
        <f>INDEX(referencias!$Q$1:$Q$34,MATCH('Registro de Frecuencias TV'!G3348,referencias!$R$1:$R$34,0),1)</f>
        <v>Teveandina</v>
      </c>
      <c r="J3348" t="s">
        <v>8338</v>
      </c>
      <c r="K3348">
        <v>6</v>
      </c>
      <c r="L3348" t="str">
        <f t="shared" si="110"/>
        <v>SutatausaCundinamarcaTeveandina6</v>
      </c>
      <c r="M3348" t="str">
        <f t="shared" si="111"/>
        <v>SutatausaCundinamarcaTeveandina</v>
      </c>
      <c r="N3348" t="s">
        <v>4882</v>
      </c>
    </row>
    <row r="3349" spans="1:14" x14ac:dyDescent="0.25">
      <c r="A3349">
        <v>25781</v>
      </c>
      <c r="B3349" t="s">
        <v>2479</v>
      </c>
      <c r="C3349" t="s">
        <v>721</v>
      </c>
      <c r="F3349" t="s">
        <v>8341</v>
      </c>
      <c r="G3349" t="s">
        <v>750</v>
      </c>
      <c r="H3349" t="str">
        <f>INDEX(referencias!$Q$1:$Q$34,MATCH('Registro de Frecuencias TV'!G3349,referencias!$R$1:$R$34,0),1)</f>
        <v>RCN TV S.A.</v>
      </c>
      <c r="J3349" t="s">
        <v>8338</v>
      </c>
      <c r="K3349">
        <v>4</v>
      </c>
      <c r="L3349" t="str">
        <f t="shared" si="110"/>
        <v>SutatausaCundinamarcaRCN TV S.A.4</v>
      </c>
      <c r="M3349" t="str">
        <f t="shared" si="111"/>
        <v>SutatausaCundinamarcaRCN TV S.A.</v>
      </c>
      <c r="N3349" t="s">
        <v>4883</v>
      </c>
    </row>
    <row r="3350" spans="1:14" x14ac:dyDescent="0.25">
      <c r="A3350">
        <v>25781</v>
      </c>
      <c r="B3350" t="s">
        <v>2479</v>
      </c>
      <c r="C3350" t="s">
        <v>721</v>
      </c>
      <c r="F3350" t="s">
        <v>8341</v>
      </c>
      <c r="G3350" t="s">
        <v>723</v>
      </c>
      <c r="H3350" t="str">
        <f>INDEX(referencias!$Q$1:$Q$34,MATCH('Registro de Frecuencias TV'!G3350,referencias!$R$1:$R$34,0),1)</f>
        <v>Caracol TV S.A.</v>
      </c>
      <c r="J3350" t="s">
        <v>8338</v>
      </c>
      <c r="K3350">
        <v>8</v>
      </c>
      <c r="L3350" t="str">
        <f t="shared" si="110"/>
        <v>SutatausaCundinamarcaCaracol TV S.A.8</v>
      </c>
      <c r="M3350" t="str">
        <f t="shared" si="111"/>
        <v>SutatausaCundinamarcaCaracol TV S.A.</v>
      </c>
      <c r="N3350" t="s">
        <v>4884</v>
      </c>
    </row>
    <row r="3351" spans="1:14" x14ac:dyDescent="0.25">
      <c r="A3351">
        <v>25785</v>
      </c>
      <c r="B3351" t="s">
        <v>391</v>
      </c>
      <c r="C3351" t="s">
        <v>721</v>
      </c>
      <c r="E3351">
        <v>33</v>
      </c>
      <c r="F3351" t="s">
        <v>8337</v>
      </c>
      <c r="G3351" t="s">
        <v>420</v>
      </c>
      <c r="H3351" t="str">
        <f>INDEX(referencias!$Q$1:$Q$34,MATCH('Registro de Frecuencias TV'!G3351,referencias!$R$1:$R$34,0),1)</f>
        <v>Canal Uno</v>
      </c>
      <c r="I3351" t="s">
        <v>391</v>
      </c>
      <c r="J3351" t="s">
        <v>8338</v>
      </c>
      <c r="K3351">
        <v>33</v>
      </c>
      <c r="L3351" t="str">
        <f t="shared" si="110"/>
        <v>TabioCundinamarcaCanal Uno33</v>
      </c>
      <c r="M3351" t="str">
        <f t="shared" si="111"/>
        <v>TabioCundinamarcaCanal Uno</v>
      </c>
      <c r="N3351" t="s">
        <v>4885</v>
      </c>
    </row>
    <row r="3352" spans="1:14" x14ac:dyDescent="0.25">
      <c r="A3352">
        <v>25785</v>
      </c>
      <c r="B3352" t="s">
        <v>391</v>
      </c>
      <c r="C3352" t="s">
        <v>721</v>
      </c>
      <c r="E3352">
        <v>39</v>
      </c>
      <c r="F3352" t="s">
        <v>8337</v>
      </c>
      <c r="G3352" t="s">
        <v>703</v>
      </c>
      <c r="H3352" t="str">
        <f>INDEX(referencias!$Q$1:$Q$34,MATCH('Registro de Frecuencias TV'!G3352,referencias!$R$1:$R$34,0),1)</f>
        <v>C.Institucional</v>
      </c>
      <c r="I3352" t="s">
        <v>391</v>
      </c>
      <c r="J3352" t="s">
        <v>8338</v>
      </c>
      <c r="K3352">
        <v>39</v>
      </c>
      <c r="L3352" t="str">
        <f t="shared" si="110"/>
        <v>TabioCundinamarcaC.Institucional39</v>
      </c>
      <c r="M3352" t="str">
        <f t="shared" si="111"/>
        <v>TabioCundinamarcaC.Institucional</v>
      </c>
      <c r="N3352" t="s">
        <v>4886</v>
      </c>
    </row>
    <row r="3353" spans="1:14" x14ac:dyDescent="0.25">
      <c r="A3353">
        <v>25785</v>
      </c>
      <c r="B3353" t="s">
        <v>391</v>
      </c>
      <c r="C3353" t="s">
        <v>721</v>
      </c>
      <c r="E3353">
        <v>29</v>
      </c>
      <c r="F3353" t="s">
        <v>8337</v>
      </c>
      <c r="G3353" t="s">
        <v>188</v>
      </c>
      <c r="H3353" t="str">
        <f>INDEX(referencias!$Q$1:$Q$34,MATCH('Registro de Frecuencias TV'!G3353,referencias!$R$1:$R$34,0),1)</f>
        <v>Señal Colombia</v>
      </c>
      <c r="I3353" t="s">
        <v>391</v>
      </c>
      <c r="J3353" t="s">
        <v>8338</v>
      </c>
      <c r="K3353">
        <v>29</v>
      </c>
      <c r="L3353" t="str">
        <f t="shared" si="110"/>
        <v>TabioCundinamarcaSeñal Colombia29</v>
      </c>
      <c r="M3353" t="str">
        <f t="shared" si="111"/>
        <v>TabioCundinamarcaSeñal Colombia</v>
      </c>
      <c r="N3353" t="s">
        <v>4887</v>
      </c>
    </row>
    <row r="3354" spans="1:14" x14ac:dyDescent="0.25">
      <c r="A3354">
        <v>25785</v>
      </c>
      <c r="B3354" t="s">
        <v>391</v>
      </c>
      <c r="C3354" t="s">
        <v>721</v>
      </c>
      <c r="F3354" t="s">
        <v>8339</v>
      </c>
      <c r="G3354" t="s">
        <v>623</v>
      </c>
      <c r="H3354" t="str">
        <f>INDEX(referencias!$Q$1:$Q$34,MATCH('Registro de Frecuencias TV'!G3354,referencias!$R$1:$R$34,0),1)</f>
        <v>Teveandina</v>
      </c>
      <c r="J3354" t="s">
        <v>8338</v>
      </c>
      <c r="K3354">
        <v>24</v>
      </c>
      <c r="L3354" t="str">
        <f t="shared" si="110"/>
        <v>TabioCundinamarcaTeveandina24</v>
      </c>
      <c r="M3354" t="str">
        <f t="shared" si="111"/>
        <v>TabioCundinamarcaTeveandina</v>
      </c>
      <c r="N3354" t="s">
        <v>4888</v>
      </c>
    </row>
    <row r="3355" spans="1:14" x14ac:dyDescent="0.25">
      <c r="A3355">
        <v>25785</v>
      </c>
      <c r="B3355" t="s">
        <v>391</v>
      </c>
      <c r="C3355" t="s">
        <v>721</v>
      </c>
      <c r="F3355" t="s">
        <v>8341</v>
      </c>
      <c r="G3355" t="s">
        <v>750</v>
      </c>
      <c r="H3355" t="str">
        <f>INDEX(referencias!$Q$1:$Q$34,MATCH('Registro de Frecuencias TV'!G3355,referencias!$R$1:$R$34,0),1)</f>
        <v>RCN TV S.A.</v>
      </c>
      <c r="J3355" t="s">
        <v>8338</v>
      </c>
      <c r="K3355">
        <v>27</v>
      </c>
      <c r="L3355" t="str">
        <f t="shared" si="110"/>
        <v>TabioCundinamarcaRCN TV S.A.27</v>
      </c>
      <c r="M3355" t="str">
        <f t="shared" si="111"/>
        <v>TabioCundinamarcaRCN TV S.A.</v>
      </c>
      <c r="N3355" t="s">
        <v>4889</v>
      </c>
    </row>
    <row r="3356" spans="1:14" x14ac:dyDescent="0.25">
      <c r="A3356">
        <v>25785</v>
      </c>
      <c r="B3356" t="s">
        <v>391</v>
      </c>
      <c r="C3356" t="s">
        <v>721</v>
      </c>
      <c r="F3356" t="s">
        <v>8341</v>
      </c>
      <c r="G3356" t="s">
        <v>723</v>
      </c>
      <c r="H3356" t="str">
        <f>INDEX(referencias!$Q$1:$Q$34,MATCH('Registro de Frecuencias TV'!G3356,referencias!$R$1:$R$34,0),1)</f>
        <v>Caracol TV S.A.</v>
      </c>
      <c r="J3356" t="s">
        <v>8338</v>
      </c>
      <c r="K3356">
        <v>31</v>
      </c>
      <c r="L3356" t="str">
        <f t="shared" si="110"/>
        <v>TabioCundinamarcaCaracol TV S.A.31</v>
      </c>
      <c r="M3356" t="str">
        <f t="shared" si="111"/>
        <v>TabioCundinamarcaCaracol TV S.A.</v>
      </c>
      <c r="N3356" t="s">
        <v>4890</v>
      </c>
    </row>
    <row r="3357" spans="1:14" x14ac:dyDescent="0.25">
      <c r="A3357">
        <v>25793</v>
      </c>
      <c r="B3357" t="s">
        <v>2508</v>
      </c>
      <c r="C3357" t="s">
        <v>721</v>
      </c>
      <c r="F3357" t="s">
        <v>8337</v>
      </c>
      <c r="G3357" t="s">
        <v>420</v>
      </c>
      <c r="H3357" t="str">
        <f>INDEX(referencias!$Q$1:$Q$34,MATCH('Registro de Frecuencias TV'!G3357,referencias!$R$1:$R$34,0),1)</f>
        <v>Canal Uno</v>
      </c>
      <c r="J3357" t="s">
        <v>8338</v>
      </c>
      <c r="K3357">
        <v>12</v>
      </c>
      <c r="L3357" t="str">
        <f t="shared" si="110"/>
        <v>TausaCundinamarcaCanal Uno12</v>
      </c>
      <c r="M3357" t="str">
        <f t="shared" si="111"/>
        <v>TausaCundinamarcaCanal Uno</v>
      </c>
      <c r="N3357" t="s">
        <v>4891</v>
      </c>
    </row>
    <row r="3358" spans="1:14" x14ac:dyDescent="0.25">
      <c r="A3358">
        <v>25793</v>
      </c>
      <c r="B3358" t="s">
        <v>2508</v>
      </c>
      <c r="C3358" t="s">
        <v>721</v>
      </c>
      <c r="F3358" t="s">
        <v>8337</v>
      </c>
      <c r="G3358" t="s">
        <v>703</v>
      </c>
      <c r="H3358" t="str">
        <f>INDEX(referencias!$Q$1:$Q$34,MATCH('Registro de Frecuencias TV'!G3358,referencias!$R$1:$R$34,0),1)</f>
        <v>C.Institucional</v>
      </c>
      <c r="J3358" t="s">
        <v>8338</v>
      </c>
      <c r="K3358">
        <v>10</v>
      </c>
      <c r="L3358" t="str">
        <f t="shared" si="110"/>
        <v>TausaCundinamarcaC.Institucional10</v>
      </c>
      <c r="M3358" t="str">
        <f t="shared" si="111"/>
        <v>TausaCundinamarcaC.Institucional</v>
      </c>
      <c r="N3358" t="s">
        <v>4892</v>
      </c>
    </row>
    <row r="3359" spans="1:14" x14ac:dyDescent="0.25">
      <c r="A3359">
        <v>25793</v>
      </c>
      <c r="B3359" t="s">
        <v>2508</v>
      </c>
      <c r="C3359" t="s">
        <v>721</v>
      </c>
      <c r="F3359" t="s">
        <v>8337</v>
      </c>
      <c r="G3359" t="s">
        <v>188</v>
      </c>
      <c r="H3359" t="str">
        <f>INDEX(referencias!$Q$1:$Q$34,MATCH('Registro de Frecuencias TV'!G3359,referencias!$R$1:$R$34,0),1)</f>
        <v>Señal Colombia</v>
      </c>
      <c r="J3359" t="s">
        <v>8338</v>
      </c>
      <c r="K3359">
        <v>26</v>
      </c>
      <c r="L3359" t="str">
        <f t="shared" si="110"/>
        <v>TausaCundinamarcaSeñal Colombia26</v>
      </c>
      <c r="M3359" t="str">
        <f t="shared" si="111"/>
        <v>TausaCundinamarcaSeñal Colombia</v>
      </c>
      <c r="N3359" t="s">
        <v>4893</v>
      </c>
    </row>
    <row r="3360" spans="1:14" x14ac:dyDescent="0.25">
      <c r="A3360">
        <v>25793</v>
      </c>
      <c r="B3360" t="s">
        <v>2508</v>
      </c>
      <c r="C3360" t="s">
        <v>721</v>
      </c>
      <c r="F3360" t="s">
        <v>8339</v>
      </c>
      <c r="G3360" t="s">
        <v>623</v>
      </c>
      <c r="H3360" t="str">
        <f>INDEX(referencias!$Q$1:$Q$34,MATCH('Registro de Frecuencias TV'!G3360,referencias!$R$1:$R$34,0),1)</f>
        <v>Teveandina</v>
      </c>
      <c r="J3360" t="s">
        <v>8338</v>
      </c>
      <c r="K3360">
        <v>6</v>
      </c>
      <c r="L3360" t="str">
        <f t="shared" si="110"/>
        <v>TausaCundinamarcaTeveandina6</v>
      </c>
      <c r="M3360" t="str">
        <f t="shared" si="111"/>
        <v>TausaCundinamarcaTeveandina</v>
      </c>
      <c r="N3360" t="s">
        <v>4894</v>
      </c>
    </row>
    <row r="3361" spans="1:14" x14ac:dyDescent="0.25">
      <c r="A3361">
        <v>25793</v>
      </c>
      <c r="B3361" t="s">
        <v>2508</v>
      </c>
      <c r="C3361" t="s">
        <v>721</v>
      </c>
      <c r="F3361" t="s">
        <v>8341</v>
      </c>
      <c r="G3361" t="s">
        <v>750</v>
      </c>
      <c r="H3361" t="str">
        <f>INDEX(referencias!$Q$1:$Q$34,MATCH('Registro de Frecuencias TV'!G3361,referencias!$R$1:$R$34,0),1)</f>
        <v>RCN TV S.A.</v>
      </c>
      <c r="J3361" t="s">
        <v>8338</v>
      </c>
      <c r="K3361">
        <v>4</v>
      </c>
      <c r="L3361" t="str">
        <f t="shared" si="110"/>
        <v>TausaCundinamarcaRCN TV S.A.4</v>
      </c>
      <c r="M3361" t="str">
        <f t="shared" si="111"/>
        <v>TausaCundinamarcaRCN TV S.A.</v>
      </c>
      <c r="N3361" t="s">
        <v>4895</v>
      </c>
    </row>
    <row r="3362" spans="1:14" x14ac:dyDescent="0.25">
      <c r="A3362">
        <v>25793</v>
      </c>
      <c r="B3362" t="s">
        <v>2508</v>
      </c>
      <c r="C3362" t="s">
        <v>721</v>
      </c>
      <c r="F3362" t="s">
        <v>8341</v>
      </c>
      <c r="G3362" t="s">
        <v>723</v>
      </c>
      <c r="H3362" t="str">
        <f>INDEX(referencias!$Q$1:$Q$34,MATCH('Registro de Frecuencias TV'!G3362,referencias!$R$1:$R$34,0),1)</f>
        <v>Caracol TV S.A.</v>
      </c>
      <c r="J3362" t="s">
        <v>8338</v>
      </c>
      <c r="K3362">
        <v>8</v>
      </c>
      <c r="L3362" t="str">
        <f t="shared" si="110"/>
        <v>TausaCundinamarcaCaracol TV S.A.8</v>
      </c>
      <c r="M3362" t="str">
        <f t="shared" si="111"/>
        <v>TausaCundinamarcaCaracol TV S.A.</v>
      </c>
      <c r="N3362" t="s">
        <v>4896</v>
      </c>
    </row>
    <row r="3363" spans="1:14" x14ac:dyDescent="0.25">
      <c r="A3363">
        <v>25797</v>
      </c>
      <c r="B3363" t="s">
        <v>397</v>
      </c>
      <c r="C3363" t="s">
        <v>721</v>
      </c>
      <c r="E3363">
        <v>45</v>
      </c>
      <c r="F3363" t="s">
        <v>8337</v>
      </c>
      <c r="G3363" t="s">
        <v>420</v>
      </c>
      <c r="H3363" t="str">
        <f>INDEX(referencias!$Q$1:$Q$34,MATCH('Registro de Frecuencias TV'!G3363,referencias!$R$1:$R$34,0),1)</f>
        <v>Canal Uno</v>
      </c>
      <c r="I3363" t="s">
        <v>8479</v>
      </c>
      <c r="J3363" t="s">
        <v>8338</v>
      </c>
      <c r="K3363">
        <v>45</v>
      </c>
      <c r="L3363" t="str">
        <f t="shared" si="110"/>
        <v>TenaCundinamarcaCanal Uno45</v>
      </c>
      <c r="M3363" t="str">
        <f t="shared" si="111"/>
        <v>TenaCundinamarcaCanal Uno</v>
      </c>
      <c r="N3363" t="s">
        <v>4897</v>
      </c>
    </row>
    <row r="3364" spans="1:14" x14ac:dyDescent="0.25">
      <c r="A3364">
        <v>25797</v>
      </c>
      <c r="B3364" t="s">
        <v>397</v>
      </c>
      <c r="C3364" t="s">
        <v>721</v>
      </c>
      <c r="E3364">
        <v>47</v>
      </c>
      <c r="F3364" t="s">
        <v>8337</v>
      </c>
      <c r="G3364" t="s">
        <v>703</v>
      </c>
      <c r="H3364" t="str">
        <f>INDEX(referencias!$Q$1:$Q$34,MATCH('Registro de Frecuencias TV'!G3364,referencias!$R$1:$R$34,0),1)</f>
        <v>C.Institucional</v>
      </c>
      <c r="I3364" t="s">
        <v>8479</v>
      </c>
      <c r="J3364" t="s">
        <v>8338</v>
      </c>
      <c r="K3364">
        <v>47</v>
      </c>
      <c r="L3364" t="str">
        <f t="shared" si="110"/>
        <v>TenaCundinamarcaC.Institucional47</v>
      </c>
      <c r="M3364" t="str">
        <f t="shared" si="111"/>
        <v>TenaCundinamarcaC.Institucional</v>
      </c>
      <c r="N3364" t="s">
        <v>4898</v>
      </c>
    </row>
    <row r="3365" spans="1:14" x14ac:dyDescent="0.25">
      <c r="A3365">
        <v>25797</v>
      </c>
      <c r="B3365" t="s">
        <v>397</v>
      </c>
      <c r="C3365" t="s">
        <v>721</v>
      </c>
      <c r="E3365">
        <v>49</v>
      </c>
      <c r="F3365" t="s">
        <v>8337</v>
      </c>
      <c r="G3365" t="s">
        <v>188</v>
      </c>
      <c r="H3365" t="str">
        <f>INDEX(referencias!$Q$1:$Q$34,MATCH('Registro de Frecuencias TV'!G3365,referencias!$R$1:$R$34,0),1)</f>
        <v>Señal Colombia</v>
      </c>
      <c r="I3365" t="s">
        <v>8479</v>
      </c>
      <c r="J3365" t="s">
        <v>8338</v>
      </c>
      <c r="K3365">
        <v>49</v>
      </c>
      <c r="L3365" t="str">
        <f t="shared" si="110"/>
        <v>TenaCundinamarcaSeñal Colombia49</v>
      </c>
      <c r="M3365" t="str">
        <f t="shared" si="111"/>
        <v>TenaCundinamarcaSeñal Colombia</v>
      </c>
      <c r="N3365" t="s">
        <v>4899</v>
      </c>
    </row>
    <row r="3366" spans="1:14" x14ac:dyDescent="0.25">
      <c r="A3366">
        <v>25797</v>
      </c>
      <c r="B3366" t="s">
        <v>397</v>
      </c>
      <c r="C3366" t="s">
        <v>721</v>
      </c>
      <c r="E3366">
        <v>13</v>
      </c>
      <c r="F3366" t="s">
        <v>8339</v>
      </c>
      <c r="G3366" t="s">
        <v>623</v>
      </c>
      <c r="H3366" t="str">
        <f>INDEX(referencias!$Q$1:$Q$34,MATCH('Registro de Frecuencias TV'!G3366,referencias!$R$1:$R$34,0),1)</f>
        <v>Teveandina</v>
      </c>
      <c r="I3366" t="s">
        <v>8444</v>
      </c>
      <c r="J3366" t="s">
        <v>8338</v>
      </c>
      <c r="K3366">
        <v>13</v>
      </c>
      <c r="L3366" t="str">
        <f t="shared" si="110"/>
        <v>TenaCundinamarcaTeveandina13</v>
      </c>
      <c r="M3366" t="str">
        <f t="shared" si="111"/>
        <v>TenaCundinamarcaTeveandina</v>
      </c>
      <c r="N3366" t="s">
        <v>4900</v>
      </c>
    </row>
    <row r="3367" spans="1:14" x14ac:dyDescent="0.25">
      <c r="A3367">
        <v>25797</v>
      </c>
      <c r="B3367" t="s">
        <v>397</v>
      </c>
      <c r="C3367" t="s">
        <v>721</v>
      </c>
      <c r="E3367">
        <v>4</v>
      </c>
      <c r="F3367" t="s">
        <v>8341</v>
      </c>
      <c r="G3367" t="s">
        <v>750</v>
      </c>
      <c r="H3367" t="str">
        <f>INDEX(referencias!$Q$1:$Q$34,MATCH('Registro de Frecuencias TV'!G3367,referencias!$R$1:$R$34,0),1)</f>
        <v>RCN TV S.A.</v>
      </c>
      <c r="I3367" t="s">
        <v>313</v>
      </c>
      <c r="J3367" t="s">
        <v>8338</v>
      </c>
      <c r="K3367">
        <v>4</v>
      </c>
      <c r="L3367" t="str">
        <f t="shared" si="110"/>
        <v>TenaCundinamarcaRCN TV S.A.4</v>
      </c>
      <c r="M3367" t="str">
        <f t="shared" si="111"/>
        <v>TenaCundinamarcaRCN TV S.A.</v>
      </c>
      <c r="N3367" t="s">
        <v>4901</v>
      </c>
    </row>
    <row r="3368" spans="1:14" x14ac:dyDescent="0.25">
      <c r="A3368">
        <v>25797</v>
      </c>
      <c r="B3368" t="s">
        <v>397</v>
      </c>
      <c r="C3368" t="s">
        <v>721</v>
      </c>
      <c r="E3368">
        <v>5</v>
      </c>
      <c r="F3368" t="s">
        <v>8341</v>
      </c>
      <c r="G3368" t="s">
        <v>723</v>
      </c>
      <c r="H3368" t="str">
        <f>INDEX(referencias!$Q$1:$Q$34,MATCH('Registro de Frecuencias TV'!G3368,referencias!$R$1:$R$34,0),1)</f>
        <v>Caracol TV S.A.</v>
      </c>
      <c r="I3368" t="s">
        <v>313</v>
      </c>
      <c r="J3368" t="s">
        <v>8338</v>
      </c>
      <c r="K3368">
        <v>5</v>
      </c>
      <c r="L3368" t="str">
        <f t="shared" si="110"/>
        <v>TenaCundinamarcaCaracol TV S.A.5</v>
      </c>
      <c r="M3368" t="str">
        <f t="shared" si="111"/>
        <v>TenaCundinamarcaCaracol TV S.A.</v>
      </c>
      <c r="N3368" t="s">
        <v>4902</v>
      </c>
    </row>
    <row r="3369" spans="1:14" x14ac:dyDescent="0.25">
      <c r="A3369">
        <v>25799</v>
      </c>
      <c r="B3369" t="s">
        <v>2514</v>
      </c>
      <c r="C3369" t="s">
        <v>721</v>
      </c>
      <c r="E3369">
        <v>7</v>
      </c>
      <c r="F3369" t="s">
        <v>8337</v>
      </c>
      <c r="G3369" t="s">
        <v>420</v>
      </c>
      <c r="H3369" t="str">
        <f>INDEX(referencias!$Q$1:$Q$34,MATCH('Registro de Frecuencias TV'!G3369,referencias!$R$1:$R$34,0),1)</f>
        <v>Canal Uno</v>
      </c>
      <c r="I3369" t="s">
        <v>313</v>
      </c>
      <c r="J3369" t="s">
        <v>8338</v>
      </c>
      <c r="K3369">
        <v>7</v>
      </c>
      <c r="L3369" t="str">
        <f t="shared" si="110"/>
        <v>TenjoCundinamarcaCanal Uno7</v>
      </c>
      <c r="M3369" t="str">
        <f t="shared" si="111"/>
        <v>TenjoCundinamarcaCanal Uno</v>
      </c>
      <c r="N3369" t="s">
        <v>4903</v>
      </c>
    </row>
    <row r="3370" spans="1:14" x14ac:dyDescent="0.25">
      <c r="A3370">
        <v>25799</v>
      </c>
      <c r="B3370" t="s">
        <v>2514</v>
      </c>
      <c r="C3370" t="s">
        <v>721</v>
      </c>
      <c r="E3370">
        <v>9</v>
      </c>
      <c r="F3370" t="s">
        <v>8337</v>
      </c>
      <c r="G3370" t="s">
        <v>703</v>
      </c>
      <c r="H3370" t="str">
        <f>INDEX(referencias!$Q$1:$Q$34,MATCH('Registro de Frecuencias TV'!G3370,referencias!$R$1:$R$34,0),1)</f>
        <v>C.Institucional</v>
      </c>
      <c r="I3370" t="s">
        <v>313</v>
      </c>
      <c r="J3370" t="s">
        <v>8338</v>
      </c>
      <c r="K3370">
        <v>9</v>
      </c>
      <c r="L3370" t="str">
        <f t="shared" si="110"/>
        <v>TenjoCundinamarcaC.Institucional9</v>
      </c>
      <c r="M3370" t="str">
        <f t="shared" si="111"/>
        <v>TenjoCundinamarcaC.Institucional</v>
      </c>
      <c r="N3370" t="s">
        <v>4904</v>
      </c>
    </row>
    <row r="3371" spans="1:14" x14ac:dyDescent="0.25">
      <c r="A3371">
        <v>25799</v>
      </c>
      <c r="B3371" t="s">
        <v>2514</v>
      </c>
      <c r="C3371" t="s">
        <v>721</v>
      </c>
      <c r="E3371">
        <v>11</v>
      </c>
      <c r="F3371" t="s">
        <v>8337</v>
      </c>
      <c r="G3371" t="s">
        <v>188</v>
      </c>
      <c r="H3371" t="str">
        <f>INDEX(referencias!$Q$1:$Q$34,MATCH('Registro de Frecuencias TV'!G3371,referencias!$R$1:$R$34,0),1)</f>
        <v>Señal Colombia</v>
      </c>
      <c r="I3371" t="s">
        <v>313</v>
      </c>
      <c r="J3371" t="s">
        <v>8338</v>
      </c>
      <c r="K3371">
        <v>11</v>
      </c>
      <c r="L3371" t="str">
        <f t="shared" si="110"/>
        <v>TenjoCundinamarcaSeñal Colombia11</v>
      </c>
      <c r="M3371" t="str">
        <f t="shared" si="111"/>
        <v>TenjoCundinamarcaSeñal Colombia</v>
      </c>
      <c r="N3371" t="s">
        <v>4905</v>
      </c>
    </row>
    <row r="3372" spans="1:14" x14ac:dyDescent="0.25">
      <c r="A3372">
        <v>25799</v>
      </c>
      <c r="B3372" t="s">
        <v>2514</v>
      </c>
      <c r="C3372" t="s">
        <v>721</v>
      </c>
      <c r="F3372" t="s">
        <v>8339</v>
      </c>
      <c r="G3372" t="s">
        <v>623</v>
      </c>
      <c r="H3372" t="str">
        <f>INDEX(referencias!$Q$1:$Q$34,MATCH('Registro de Frecuencias TV'!G3372,referencias!$R$1:$R$34,0),1)</f>
        <v>Teveandina</v>
      </c>
      <c r="J3372" t="s">
        <v>8338</v>
      </c>
      <c r="K3372">
        <v>13</v>
      </c>
      <c r="L3372" t="str">
        <f t="shared" si="110"/>
        <v>TenjoCundinamarcaTeveandina13</v>
      </c>
      <c r="M3372" t="str">
        <f t="shared" si="111"/>
        <v>TenjoCundinamarcaTeveandina</v>
      </c>
      <c r="N3372" t="s">
        <v>4906</v>
      </c>
    </row>
    <row r="3373" spans="1:14" x14ac:dyDescent="0.25">
      <c r="A3373">
        <v>25799</v>
      </c>
      <c r="B3373" t="s">
        <v>2514</v>
      </c>
      <c r="C3373" t="s">
        <v>721</v>
      </c>
      <c r="E3373">
        <v>4</v>
      </c>
      <c r="F3373" t="s">
        <v>8341</v>
      </c>
      <c r="G3373" t="s">
        <v>750</v>
      </c>
      <c r="H3373" t="str">
        <f>INDEX(referencias!$Q$1:$Q$34,MATCH('Registro de Frecuencias TV'!G3373,referencias!$R$1:$R$34,0),1)</f>
        <v>RCN TV S.A.</v>
      </c>
      <c r="I3373" t="s">
        <v>313</v>
      </c>
      <c r="J3373" t="s">
        <v>8338</v>
      </c>
      <c r="K3373">
        <v>4</v>
      </c>
      <c r="L3373" t="str">
        <f t="shared" si="110"/>
        <v>TenjoCundinamarcaRCN TV S.A.4</v>
      </c>
      <c r="M3373" t="str">
        <f t="shared" si="111"/>
        <v>TenjoCundinamarcaRCN TV S.A.</v>
      </c>
      <c r="N3373" t="s">
        <v>4907</v>
      </c>
    </row>
    <row r="3374" spans="1:14" x14ac:dyDescent="0.25">
      <c r="A3374">
        <v>25799</v>
      </c>
      <c r="B3374" t="s">
        <v>2514</v>
      </c>
      <c r="C3374" t="s">
        <v>721</v>
      </c>
      <c r="E3374">
        <v>5</v>
      </c>
      <c r="F3374" t="s">
        <v>8341</v>
      </c>
      <c r="G3374" t="s">
        <v>723</v>
      </c>
      <c r="H3374" t="str">
        <f>INDEX(referencias!$Q$1:$Q$34,MATCH('Registro de Frecuencias TV'!G3374,referencias!$R$1:$R$34,0),1)</f>
        <v>Caracol TV S.A.</v>
      </c>
      <c r="I3374" t="s">
        <v>313</v>
      </c>
      <c r="J3374" t="s">
        <v>8338</v>
      </c>
      <c r="K3374">
        <v>5</v>
      </c>
      <c r="L3374" t="str">
        <f t="shared" si="110"/>
        <v>TenjoCundinamarcaCaracol TV S.A.5</v>
      </c>
      <c r="M3374" t="str">
        <f t="shared" si="111"/>
        <v>TenjoCundinamarcaCaracol TV S.A.</v>
      </c>
      <c r="N3374" t="s">
        <v>4908</v>
      </c>
    </row>
    <row r="3375" spans="1:14" x14ac:dyDescent="0.25">
      <c r="A3375">
        <v>25805</v>
      </c>
      <c r="B3375" t="s">
        <v>2522</v>
      </c>
      <c r="C3375" t="s">
        <v>721</v>
      </c>
      <c r="E3375">
        <v>39</v>
      </c>
      <c r="F3375" t="s">
        <v>8337</v>
      </c>
      <c r="G3375" t="s">
        <v>420</v>
      </c>
      <c r="H3375" t="str">
        <f>INDEX(referencias!$Q$1:$Q$34,MATCH('Registro de Frecuencias TV'!G3375,referencias!$R$1:$R$34,0),1)</f>
        <v>Canal Uno</v>
      </c>
      <c r="I3375" t="s">
        <v>344</v>
      </c>
      <c r="J3375" t="s">
        <v>8338</v>
      </c>
      <c r="K3375">
        <v>3</v>
      </c>
      <c r="L3375" t="str">
        <f t="shared" si="110"/>
        <v>TibacuyCundinamarcaCanal Uno3</v>
      </c>
      <c r="M3375" t="str">
        <f t="shared" si="111"/>
        <v>TibacuyCundinamarcaCanal Uno</v>
      </c>
      <c r="N3375" t="s">
        <v>4909</v>
      </c>
    </row>
    <row r="3376" spans="1:14" x14ac:dyDescent="0.25">
      <c r="A3376">
        <v>25805</v>
      </c>
      <c r="B3376" t="s">
        <v>2522</v>
      </c>
      <c r="C3376" t="s">
        <v>721</v>
      </c>
      <c r="E3376">
        <v>41</v>
      </c>
      <c r="F3376" t="s">
        <v>8337</v>
      </c>
      <c r="G3376" t="s">
        <v>703</v>
      </c>
      <c r="H3376" t="str">
        <f>INDEX(referencias!$Q$1:$Q$34,MATCH('Registro de Frecuencias TV'!G3376,referencias!$R$1:$R$34,0),1)</f>
        <v>C.Institucional</v>
      </c>
      <c r="I3376" t="s">
        <v>344</v>
      </c>
      <c r="J3376" t="s">
        <v>8338</v>
      </c>
      <c r="K3376">
        <v>6</v>
      </c>
      <c r="L3376" t="str">
        <f t="shared" si="110"/>
        <v>TibacuyCundinamarcaC.Institucional6</v>
      </c>
      <c r="M3376" t="str">
        <f t="shared" si="111"/>
        <v>TibacuyCundinamarcaC.Institucional</v>
      </c>
      <c r="N3376" t="s">
        <v>4910</v>
      </c>
    </row>
    <row r="3377" spans="1:14" x14ac:dyDescent="0.25">
      <c r="A3377">
        <v>25805</v>
      </c>
      <c r="B3377" t="s">
        <v>2522</v>
      </c>
      <c r="C3377" t="s">
        <v>721</v>
      </c>
      <c r="E3377">
        <v>49</v>
      </c>
      <c r="F3377" t="s">
        <v>8337</v>
      </c>
      <c r="G3377" t="s">
        <v>188</v>
      </c>
      <c r="H3377" t="str">
        <f>INDEX(referencias!$Q$1:$Q$34,MATCH('Registro de Frecuencias TV'!G3377,referencias!$R$1:$R$34,0),1)</f>
        <v>Señal Colombia</v>
      </c>
      <c r="I3377" t="s">
        <v>344</v>
      </c>
      <c r="J3377" t="s">
        <v>8338</v>
      </c>
      <c r="K3377">
        <v>12</v>
      </c>
      <c r="L3377" t="str">
        <f t="shared" si="110"/>
        <v>TibacuyCundinamarcaSeñal Colombia12</v>
      </c>
      <c r="M3377" t="str">
        <f t="shared" si="111"/>
        <v>TibacuyCundinamarcaSeñal Colombia</v>
      </c>
      <c r="N3377" t="s">
        <v>4911</v>
      </c>
    </row>
    <row r="3378" spans="1:14" x14ac:dyDescent="0.25">
      <c r="A3378">
        <v>25805</v>
      </c>
      <c r="B3378" t="s">
        <v>2522</v>
      </c>
      <c r="C3378" t="s">
        <v>721</v>
      </c>
      <c r="E3378">
        <v>24</v>
      </c>
      <c r="F3378" t="s">
        <v>8339</v>
      </c>
      <c r="G3378" t="s">
        <v>623</v>
      </c>
      <c r="H3378" t="str">
        <f>INDEX(referencias!$Q$1:$Q$34,MATCH('Registro de Frecuencias TV'!G3378,referencias!$R$1:$R$34,0),1)</f>
        <v>Teveandina</v>
      </c>
      <c r="I3378" t="s">
        <v>8477</v>
      </c>
      <c r="J3378" t="s">
        <v>8338</v>
      </c>
      <c r="K3378">
        <v>24</v>
      </c>
      <c r="L3378" t="str">
        <f t="shared" si="110"/>
        <v>TibacuyCundinamarcaTeveandina24</v>
      </c>
      <c r="M3378" t="str">
        <f t="shared" si="111"/>
        <v>TibacuyCundinamarcaTeveandina</v>
      </c>
      <c r="N3378" t="s">
        <v>4912</v>
      </c>
    </row>
    <row r="3379" spans="1:14" x14ac:dyDescent="0.25">
      <c r="A3379">
        <v>25805</v>
      </c>
      <c r="B3379" t="s">
        <v>2522</v>
      </c>
      <c r="C3379" t="s">
        <v>721</v>
      </c>
      <c r="E3379">
        <v>35</v>
      </c>
      <c r="F3379" t="s">
        <v>8341</v>
      </c>
      <c r="G3379" t="s">
        <v>750</v>
      </c>
      <c r="H3379" t="str">
        <f>INDEX(referencias!$Q$1:$Q$34,MATCH('Registro de Frecuencias TV'!G3379,referencias!$R$1:$R$34,0),1)</f>
        <v>RCN TV S.A.</v>
      </c>
      <c r="I3379" t="s">
        <v>8478</v>
      </c>
      <c r="J3379" t="s">
        <v>8338</v>
      </c>
      <c r="K3379">
        <v>35</v>
      </c>
      <c r="L3379" t="str">
        <f t="shared" si="110"/>
        <v>TibacuyCundinamarcaRCN TV S.A.35</v>
      </c>
      <c r="M3379" t="str">
        <f t="shared" si="111"/>
        <v>TibacuyCundinamarcaRCN TV S.A.</v>
      </c>
      <c r="N3379" t="s">
        <v>4913</v>
      </c>
    </row>
    <row r="3380" spans="1:14" x14ac:dyDescent="0.25">
      <c r="A3380">
        <v>25805</v>
      </c>
      <c r="B3380" t="s">
        <v>2522</v>
      </c>
      <c r="C3380" t="s">
        <v>721</v>
      </c>
      <c r="E3380">
        <v>31</v>
      </c>
      <c r="F3380" t="s">
        <v>8341</v>
      </c>
      <c r="G3380" t="s">
        <v>723</v>
      </c>
      <c r="H3380" t="str">
        <f>INDEX(referencias!$Q$1:$Q$34,MATCH('Registro de Frecuencias TV'!G3380,referencias!$R$1:$R$34,0),1)</f>
        <v>Caracol TV S.A.</v>
      </c>
      <c r="I3380" t="s">
        <v>8478</v>
      </c>
      <c r="J3380" t="s">
        <v>8338</v>
      </c>
      <c r="K3380">
        <v>31</v>
      </c>
      <c r="L3380" t="str">
        <f t="shared" si="110"/>
        <v>TibacuyCundinamarcaCaracol TV S.A.31</v>
      </c>
      <c r="M3380" t="str">
        <f t="shared" si="111"/>
        <v>TibacuyCundinamarcaCaracol TV S.A.</v>
      </c>
      <c r="N3380" t="s">
        <v>4914</v>
      </c>
    </row>
    <row r="3381" spans="1:14" x14ac:dyDescent="0.25">
      <c r="A3381">
        <v>25807</v>
      </c>
      <c r="B3381" t="s">
        <v>2528</v>
      </c>
      <c r="C3381" t="s">
        <v>721</v>
      </c>
      <c r="E3381">
        <v>6</v>
      </c>
      <c r="F3381" t="s">
        <v>8337</v>
      </c>
      <c r="G3381" t="s">
        <v>420</v>
      </c>
      <c r="H3381" t="str">
        <f>INDEX(referencias!$Q$1:$Q$34,MATCH('Registro de Frecuencias TV'!G3381,referencias!$R$1:$R$34,0),1)</f>
        <v>Canal Uno</v>
      </c>
      <c r="I3381" t="s">
        <v>294</v>
      </c>
      <c r="J3381" t="s">
        <v>8338</v>
      </c>
      <c r="K3381">
        <v>3</v>
      </c>
      <c r="L3381" t="str">
        <f t="shared" si="110"/>
        <v>TibiritaCundinamarcaCanal Uno3</v>
      </c>
      <c r="M3381" t="str">
        <f t="shared" si="111"/>
        <v>TibiritaCundinamarcaCanal Uno</v>
      </c>
      <c r="N3381" t="s">
        <v>4915</v>
      </c>
    </row>
    <row r="3382" spans="1:14" x14ac:dyDescent="0.25">
      <c r="A3382">
        <v>25807</v>
      </c>
      <c r="B3382" t="s">
        <v>2528</v>
      </c>
      <c r="C3382" t="s">
        <v>721</v>
      </c>
      <c r="E3382">
        <v>3</v>
      </c>
      <c r="F3382" t="s">
        <v>8337</v>
      </c>
      <c r="G3382" t="s">
        <v>703</v>
      </c>
      <c r="H3382" t="str">
        <f>INDEX(referencias!$Q$1:$Q$34,MATCH('Registro de Frecuencias TV'!G3382,referencias!$R$1:$R$34,0),1)</f>
        <v>C.Institucional</v>
      </c>
      <c r="I3382" t="s">
        <v>294</v>
      </c>
      <c r="J3382" t="s">
        <v>8338</v>
      </c>
      <c r="K3382">
        <v>6</v>
      </c>
      <c r="L3382" t="str">
        <f t="shared" si="110"/>
        <v>TibiritaCundinamarcaC.Institucional6</v>
      </c>
      <c r="M3382" t="str">
        <f t="shared" si="111"/>
        <v>TibiritaCundinamarcaC.Institucional</v>
      </c>
      <c r="N3382" t="s">
        <v>4916</v>
      </c>
    </row>
    <row r="3383" spans="1:14" x14ac:dyDescent="0.25">
      <c r="A3383">
        <v>25807</v>
      </c>
      <c r="B3383" t="s">
        <v>2528</v>
      </c>
      <c r="C3383" t="s">
        <v>721</v>
      </c>
      <c r="E3383">
        <v>22</v>
      </c>
      <c r="F3383" t="s">
        <v>8337</v>
      </c>
      <c r="G3383" t="s">
        <v>188</v>
      </c>
      <c r="H3383" t="str">
        <f>INDEX(referencias!$Q$1:$Q$34,MATCH('Registro de Frecuencias TV'!G3383,referencias!$R$1:$R$34,0),1)</f>
        <v>Señal Colombia</v>
      </c>
      <c r="I3383" t="s">
        <v>294</v>
      </c>
      <c r="J3383" t="s">
        <v>8338</v>
      </c>
      <c r="K3383">
        <v>12</v>
      </c>
      <c r="L3383" t="str">
        <f t="shared" si="110"/>
        <v>TibiritaCundinamarcaSeñal Colombia12</v>
      </c>
      <c r="M3383" t="str">
        <f t="shared" si="111"/>
        <v>TibiritaCundinamarcaSeñal Colombia</v>
      </c>
      <c r="N3383" t="s">
        <v>4917</v>
      </c>
    </row>
    <row r="3384" spans="1:14" x14ac:dyDescent="0.25">
      <c r="A3384">
        <v>25807</v>
      </c>
      <c r="B3384" t="s">
        <v>2528</v>
      </c>
      <c r="C3384" t="s">
        <v>721</v>
      </c>
      <c r="F3384" t="s">
        <v>8339</v>
      </c>
      <c r="G3384" t="s">
        <v>623</v>
      </c>
      <c r="H3384" t="str">
        <f>INDEX(referencias!$Q$1:$Q$34,MATCH('Registro de Frecuencias TV'!G3384,referencias!$R$1:$R$34,0),1)</f>
        <v>Teveandina</v>
      </c>
      <c r="J3384" t="s">
        <v>8338</v>
      </c>
      <c r="K3384">
        <v>24</v>
      </c>
      <c r="L3384" t="str">
        <f t="shared" si="110"/>
        <v>TibiritaCundinamarcaTeveandina24</v>
      </c>
      <c r="M3384" t="str">
        <f t="shared" si="111"/>
        <v>TibiritaCundinamarcaTeveandina</v>
      </c>
      <c r="N3384" t="s">
        <v>4918</v>
      </c>
    </row>
    <row r="3385" spans="1:14" x14ac:dyDescent="0.25">
      <c r="A3385">
        <v>25807</v>
      </c>
      <c r="B3385" t="s">
        <v>2528</v>
      </c>
      <c r="C3385" t="s">
        <v>721</v>
      </c>
      <c r="F3385" t="s">
        <v>8341</v>
      </c>
      <c r="G3385" t="s">
        <v>750</v>
      </c>
      <c r="H3385" t="str">
        <f>INDEX(referencias!$Q$1:$Q$34,MATCH('Registro de Frecuencias TV'!G3385,referencias!$R$1:$R$34,0),1)</f>
        <v>RCN TV S.A.</v>
      </c>
      <c r="J3385" t="s">
        <v>8338</v>
      </c>
      <c r="K3385">
        <v>27</v>
      </c>
      <c r="L3385" t="str">
        <f t="shared" si="110"/>
        <v>TibiritaCundinamarcaRCN TV S.A.27</v>
      </c>
      <c r="M3385" t="str">
        <f t="shared" si="111"/>
        <v>TibiritaCundinamarcaRCN TV S.A.</v>
      </c>
      <c r="N3385" t="s">
        <v>4919</v>
      </c>
    </row>
    <row r="3386" spans="1:14" x14ac:dyDescent="0.25">
      <c r="A3386">
        <v>25807</v>
      </c>
      <c r="B3386" t="s">
        <v>2528</v>
      </c>
      <c r="C3386" t="s">
        <v>721</v>
      </c>
      <c r="F3386" t="s">
        <v>8341</v>
      </c>
      <c r="G3386" t="s">
        <v>723</v>
      </c>
      <c r="H3386" t="str">
        <f>INDEX(referencias!$Q$1:$Q$34,MATCH('Registro de Frecuencias TV'!G3386,referencias!$R$1:$R$34,0),1)</f>
        <v>Caracol TV S.A.</v>
      </c>
      <c r="J3386" t="s">
        <v>8338</v>
      </c>
      <c r="K3386">
        <v>31</v>
      </c>
      <c r="L3386" t="str">
        <f t="shared" si="110"/>
        <v>TibiritaCundinamarcaCaracol TV S.A.31</v>
      </c>
      <c r="M3386" t="str">
        <f t="shared" si="111"/>
        <v>TibiritaCundinamarcaCaracol TV S.A.</v>
      </c>
      <c r="N3386" t="s">
        <v>4920</v>
      </c>
    </row>
    <row r="3387" spans="1:14" x14ac:dyDescent="0.25">
      <c r="A3387">
        <v>25815</v>
      </c>
      <c r="B3387" t="s">
        <v>2549</v>
      </c>
      <c r="C3387" t="s">
        <v>721</v>
      </c>
      <c r="E3387">
        <v>7</v>
      </c>
      <c r="F3387" t="s">
        <v>8337</v>
      </c>
      <c r="G3387" t="s">
        <v>420</v>
      </c>
      <c r="H3387" t="str">
        <f>INDEX(referencias!$Q$1:$Q$34,MATCH('Registro de Frecuencias TV'!G3387,referencias!$R$1:$R$34,0),1)</f>
        <v>Canal Uno</v>
      </c>
      <c r="I3387" t="s">
        <v>313</v>
      </c>
      <c r="J3387" t="s">
        <v>8338</v>
      </c>
      <c r="K3387">
        <v>7</v>
      </c>
      <c r="L3387" t="str">
        <f t="shared" si="110"/>
        <v>TocaimaCundinamarcaCanal Uno7</v>
      </c>
      <c r="M3387" t="str">
        <f t="shared" si="111"/>
        <v>TocaimaCundinamarcaCanal Uno</v>
      </c>
      <c r="N3387" t="s">
        <v>4921</v>
      </c>
    </row>
    <row r="3388" spans="1:14" x14ac:dyDescent="0.25">
      <c r="A3388">
        <v>25815</v>
      </c>
      <c r="B3388" t="s">
        <v>2549</v>
      </c>
      <c r="C3388" t="s">
        <v>721</v>
      </c>
      <c r="E3388">
        <v>9</v>
      </c>
      <c r="F3388" t="s">
        <v>8337</v>
      </c>
      <c r="G3388" t="s">
        <v>703</v>
      </c>
      <c r="H3388" t="str">
        <f>INDEX(referencias!$Q$1:$Q$34,MATCH('Registro de Frecuencias TV'!G3388,referencias!$R$1:$R$34,0),1)</f>
        <v>C.Institucional</v>
      </c>
      <c r="I3388" t="s">
        <v>313</v>
      </c>
      <c r="J3388" t="s">
        <v>8338</v>
      </c>
      <c r="K3388">
        <v>9</v>
      </c>
      <c r="L3388" t="str">
        <f t="shared" si="110"/>
        <v>TocaimaCundinamarcaC.Institucional9</v>
      </c>
      <c r="M3388" t="str">
        <f t="shared" si="111"/>
        <v>TocaimaCundinamarcaC.Institucional</v>
      </c>
      <c r="N3388" t="s">
        <v>4922</v>
      </c>
    </row>
    <row r="3389" spans="1:14" x14ac:dyDescent="0.25">
      <c r="A3389">
        <v>25815</v>
      </c>
      <c r="B3389" t="s">
        <v>2549</v>
      </c>
      <c r="C3389" t="s">
        <v>721</v>
      </c>
      <c r="E3389">
        <v>11</v>
      </c>
      <c r="F3389" t="s">
        <v>8337</v>
      </c>
      <c r="G3389" t="s">
        <v>188</v>
      </c>
      <c r="H3389" t="str">
        <f>INDEX(referencias!$Q$1:$Q$34,MATCH('Registro de Frecuencias TV'!G3389,referencias!$R$1:$R$34,0),1)</f>
        <v>Señal Colombia</v>
      </c>
      <c r="I3389" t="s">
        <v>313</v>
      </c>
      <c r="J3389" t="s">
        <v>8338</v>
      </c>
      <c r="K3389">
        <v>11</v>
      </c>
      <c r="L3389" t="str">
        <f t="shared" si="110"/>
        <v>TocaimaCundinamarcaSeñal Colombia11</v>
      </c>
      <c r="M3389" t="str">
        <f t="shared" si="111"/>
        <v>TocaimaCundinamarcaSeñal Colombia</v>
      </c>
      <c r="N3389" t="s">
        <v>4923</v>
      </c>
    </row>
    <row r="3390" spans="1:14" x14ac:dyDescent="0.25">
      <c r="A3390">
        <v>25815</v>
      </c>
      <c r="B3390" t="s">
        <v>2549</v>
      </c>
      <c r="C3390" t="s">
        <v>721</v>
      </c>
      <c r="E3390">
        <v>13</v>
      </c>
      <c r="F3390" t="s">
        <v>8339</v>
      </c>
      <c r="G3390" t="s">
        <v>623</v>
      </c>
      <c r="H3390" t="str">
        <f>INDEX(referencias!$Q$1:$Q$34,MATCH('Registro de Frecuencias TV'!G3390,referencias!$R$1:$R$34,0),1)</f>
        <v>Teveandina</v>
      </c>
      <c r="I3390" t="s">
        <v>8444</v>
      </c>
      <c r="J3390" t="s">
        <v>8338</v>
      </c>
      <c r="K3390">
        <v>13</v>
      </c>
      <c r="L3390" t="str">
        <f t="shared" si="110"/>
        <v>TocaimaCundinamarcaTeveandina13</v>
      </c>
      <c r="M3390" t="str">
        <f t="shared" si="111"/>
        <v>TocaimaCundinamarcaTeveandina</v>
      </c>
      <c r="N3390" t="s">
        <v>4924</v>
      </c>
    </row>
    <row r="3391" spans="1:14" x14ac:dyDescent="0.25">
      <c r="A3391">
        <v>25815</v>
      </c>
      <c r="B3391" t="s">
        <v>2549</v>
      </c>
      <c r="C3391" t="s">
        <v>721</v>
      </c>
      <c r="E3391">
        <v>4</v>
      </c>
      <c r="F3391" t="s">
        <v>8341</v>
      </c>
      <c r="G3391" t="s">
        <v>750</v>
      </c>
      <c r="H3391" t="str">
        <f>INDEX(referencias!$Q$1:$Q$34,MATCH('Registro de Frecuencias TV'!G3391,referencias!$R$1:$R$34,0),1)</f>
        <v>RCN TV S.A.</v>
      </c>
      <c r="I3391" t="s">
        <v>313</v>
      </c>
      <c r="J3391" t="s">
        <v>8338</v>
      </c>
      <c r="K3391">
        <v>4</v>
      </c>
      <c r="L3391" t="str">
        <f t="shared" si="110"/>
        <v>TocaimaCundinamarcaRCN TV S.A.4</v>
      </c>
      <c r="M3391" t="str">
        <f t="shared" si="111"/>
        <v>TocaimaCundinamarcaRCN TV S.A.</v>
      </c>
      <c r="N3391" t="s">
        <v>4925</v>
      </c>
    </row>
    <row r="3392" spans="1:14" x14ac:dyDescent="0.25">
      <c r="A3392">
        <v>25815</v>
      </c>
      <c r="B3392" t="s">
        <v>2549</v>
      </c>
      <c r="C3392" t="s">
        <v>721</v>
      </c>
      <c r="E3392">
        <v>5</v>
      </c>
      <c r="F3392" t="s">
        <v>8341</v>
      </c>
      <c r="G3392" t="s">
        <v>723</v>
      </c>
      <c r="H3392" t="str">
        <f>INDEX(referencias!$Q$1:$Q$34,MATCH('Registro de Frecuencias TV'!G3392,referencias!$R$1:$R$34,0),1)</f>
        <v>Caracol TV S.A.</v>
      </c>
      <c r="I3392" t="s">
        <v>313</v>
      </c>
      <c r="J3392" t="s">
        <v>8338</v>
      </c>
      <c r="K3392">
        <v>5</v>
      </c>
      <c r="L3392" t="str">
        <f t="shared" si="110"/>
        <v>TocaimaCundinamarcaCaracol TV S.A.5</v>
      </c>
      <c r="M3392" t="str">
        <f t="shared" si="111"/>
        <v>TocaimaCundinamarcaCaracol TV S.A.</v>
      </c>
      <c r="N3392" t="s">
        <v>4926</v>
      </c>
    </row>
    <row r="3393" spans="1:14" x14ac:dyDescent="0.25">
      <c r="A3393">
        <v>25817</v>
      </c>
      <c r="B3393" t="s">
        <v>2551</v>
      </c>
      <c r="C3393" t="s">
        <v>721</v>
      </c>
      <c r="E3393">
        <v>7</v>
      </c>
      <c r="F3393" t="s">
        <v>8337</v>
      </c>
      <c r="G3393" t="s">
        <v>420</v>
      </c>
      <c r="H3393" t="str">
        <f>INDEX(referencias!$Q$1:$Q$34,MATCH('Registro de Frecuencias TV'!G3393,referencias!$R$1:$R$34,0),1)</f>
        <v>Canal Uno</v>
      </c>
      <c r="I3393" t="s">
        <v>313</v>
      </c>
      <c r="J3393" t="s">
        <v>8338</v>
      </c>
      <c r="K3393">
        <v>7</v>
      </c>
      <c r="L3393" t="str">
        <f t="shared" si="110"/>
        <v>TocancipáCundinamarcaCanal Uno7</v>
      </c>
      <c r="M3393" t="str">
        <f t="shared" si="111"/>
        <v>TocancipáCundinamarcaCanal Uno</v>
      </c>
      <c r="N3393" t="s">
        <v>4927</v>
      </c>
    </row>
    <row r="3394" spans="1:14" x14ac:dyDescent="0.25">
      <c r="A3394">
        <v>25817</v>
      </c>
      <c r="B3394" t="s">
        <v>2551</v>
      </c>
      <c r="C3394" t="s">
        <v>721</v>
      </c>
      <c r="E3394">
        <v>9</v>
      </c>
      <c r="F3394" t="s">
        <v>8337</v>
      </c>
      <c r="G3394" t="s">
        <v>703</v>
      </c>
      <c r="H3394" t="str">
        <f>INDEX(referencias!$Q$1:$Q$34,MATCH('Registro de Frecuencias TV'!G3394,referencias!$R$1:$R$34,0),1)</f>
        <v>C.Institucional</v>
      </c>
      <c r="I3394" t="s">
        <v>313</v>
      </c>
      <c r="J3394" t="s">
        <v>8338</v>
      </c>
      <c r="K3394">
        <v>9</v>
      </c>
      <c r="L3394" t="str">
        <f t="shared" si="110"/>
        <v>TocancipáCundinamarcaC.Institucional9</v>
      </c>
      <c r="M3394" t="str">
        <f t="shared" si="111"/>
        <v>TocancipáCundinamarcaC.Institucional</v>
      </c>
      <c r="N3394" t="s">
        <v>4928</v>
      </c>
    </row>
    <row r="3395" spans="1:14" x14ac:dyDescent="0.25">
      <c r="A3395">
        <v>25817</v>
      </c>
      <c r="B3395" t="s">
        <v>2551</v>
      </c>
      <c r="C3395" t="s">
        <v>721</v>
      </c>
      <c r="E3395">
        <v>11</v>
      </c>
      <c r="F3395" t="s">
        <v>8337</v>
      </c>
      <c r="G3395" t="s">
        <v>188</v>
      </c>
      <c r="H3395" t="str">
        <f>INDEX(referencias!$Q$1:$Q$34,MATCH('Registro de Frecuencias TV'!G3395,referencias!$R$1:$R$34,0),1)</f>
        <v>Señal Colombia</v>
      </c>
      <c r="I3395" t="s">
        <v>313</v>
      </c>
      <c r="J3395" t="s">
        <v>8338</v>
      </c>
      <c r="K3395">
        <v>11</v>
      </c>
      <c r="L3395" t="str">
        <f t="shared" ref="L3395:L3458" si="112">_xlfn.CONCAT(TRIM(B3395),TRIM(C3395),TRIM(H3395),TRIM(K3395))</f>
        <v>TocancipáCundinamarcaSeñal Colombia11</v>
      </c>
      <c r="M3395" t="str">
        <f t="shared" ref="M3395:M3458" si="113">_xlfn.CONCAT(TRIM(B3395),TRIM(C3395),TRIM(H3395))</f>
        <v>TocancipáCundinamarcaSeñal Colombia</v>
      </c>
      <c r="N3395" t="s">
        <v>4929</v>
      </c>
    </row>
    <row r="3396" spans="1:14" x14ac:dyDescent="0.25">
      <c r="A3396">
        <v>25817</v>
      </c>
      <c r="B3396" t="s">
        <v>2551</v>
      </c>
      <c r="C3396" t="s">
        <v>721</v>
      </c>
      <c r="F3396" t="s">
        <v>8339</v>
      </c>
      <c r="G3396" t="s">
        <v>623</v>
      </c>
      <c r="H3396" t="str">
        <f>INDEX(referencias!$Q$1:$Q$34,MATCH('Registro de Frecuencias TV'!G3396,referencias!$R$1:$R$34,0),1)</f>
        <v>Teveandina</v>
      </c>
      <c r="J3396" t="s">
        <v>8338</v>
      </c>
      <c r="K3396">
        <v>13</v>
      </c>
      <c r="L3396" t="str">
        <f t="shared" si="112"/>
        <v>TocancipáCundinamarcaTeveandina13</v>
      </c>
      <c r="M3396" t="str">
        <f t="shared" si="113"/>
        <v>TocancipáCundinamarcaTeveandina</v>
      </c>
      <c r="N3396" t="s">
        <v>4930</v>
      </c>
    </row>
    <row r="3397" spans="1:14" x14ac:dyDescent="0.25">
      <c r="A3397">
        <v>25817</v>
      </c>
      <c r="B3397" t="s">
        <v>2551</v>
      </c>
      <c r="C3397" t="s">
        <v>721</v>
      </c>
      <c r="E3397">
        <v>4</v>
      </c>
      <c r="F3397" t="s">
        <v>8341</v>
      </c>
      <c r="G3397" t="s">
        <v>750</v>
      </c>
      <c r="H3397" t="str">
        <f>INDEX(referencias!$Q$1:$Q$34,MATCH('Registro de Frecuencias TV'!G3397,referencias!$R$1:$R$34,0),1)</f>
        <v>RCN TV S.A.</v>
      </c>
      <c r="I3397" t="s">
        <v>313</v>
      </c>
      <c r="J3397" t="s">
        <v>8338</v>
      </c>
      <c r="K3397">
        <v>4</v>
      </c>
      <c r="L3397" t="str">
        <f t="shared" si="112"/>
        <v>TocancipáCundinamarcaRCN TV S.A.4</v>
      </c>
      <c r="M3397" t="str">
        <f t="shared" si="113"/>
        <v>TocancipáCundinamarcaRCN TV S.A.</v>
      </c>
      <c r="N3397" t="s">
        <v>4931</v>
      </c>
    </row>
    <row r="3398" spans="1:14" x14ac:dyDescent="0.25">
      <c r="A3398">
        <v>25817</v>
      </c>
      <c r="B3398" t="s">
        <v>2551</v>
      </c>
      <c r="C3398" t="s">
        <v>721</v>
      </c>
      <c r="E3398">
        <v>5</v>
      </c>
      <c r="F3398" t="s">
        <v>8341</v>
      </c>
      <c r="G3398" t="s">
        <v>723</v>
      </c>
      <c r="H3398" t="str">
        <f>INDEX(referencias!$Q$1:$Q$34,MATCH('Registro de Frecuencias TV'!G3398,referencias!$R$1:$R$34,0),1)</f>
        <v>Caracol TV S.A.</v>
      </c>
      <c r="I3398" t="s">
        <v>313</v>
      </c>
      <c r="J3398" t="s">
        <v>8338</v>
      </c>
      <c r="K3398">
        <v>5</v>
      </c>
      <c r="L3398" t="str">
        <f t="shared" si="112"/>
        <v>TocancipáCundinamarcaCaracol TV S.A.5</v>
      </c>
      <c r="M3398" t="str">
        <f t="shared" si="113"/>
        <v>TocancipáCundinamarcaCaracol TV S.A.</v>
      </c>
      <c r="N3398" t="s">
        <v>4932</v>
      </c>
    </row>
    <row r="3399" spans="1:14" x14ac:dyDescent="0.25">
      <c r="A3399">
        <v>25823</v>
      </c>
      <c r="B3399" t="s">
        <v>2562</v>
      </c>
      <c r="C3399" t="s">
        <v>721</v>
      </c>
      <c r="E3399">
        <v>7</v>
      </c>
      <c r="F3399" t="s">
        <v>8337</v>
      </c>
      <c r="G3399" t="s">
        <v>420</v>
      </c>
      <c r="H3399" t="str">
        <f>INDEX(referencias!$Q$1:$Q$34,MATCH('Registro de Frecuencias TV'!G3399,referencias!$R$1:$R$34,0),1)</f>
        <v>Canal Uno</v>
      </c>
      <c r="I3399" t="s">
        <v>313</v>
      </c>
      <c r="J3399" t="s">
        <v>8338</v>
      </c>
      <c r="K3399">
        <v>7</v>
      </c>
      <c r="L3399" t="str">
        <f t="shared" si="112"/>
        <v>TopaipíCundinamarcaCanal Uno7</v>
      </c>
      <c r="M3399" t="str">
        <f t="shared" si="113"/>
        <v>TopaipíCundinamarcaCanal Uno</v>
      </c>
      <c r="N3399" t="s">
        <v>4933</v>
      </c>
    </row>
    <row r="3400" spans="1:14" x14ac:dyDescent="0.25">
      <c r="A3400">
        <v>25823</v>
      </c>
      <c r="B3400" t="s">
        <v>2562</v>
      </c>
      <c r="C3400" t="s">
        <v>721</v>
      </c>
      <c r="E3400">
        <v>9</v>
      </c>
      <c r="F3400" t="s">
        <v>8337</v>
      </c>
      <c r="G3400" t="s">
        <v>703</v>
      </c>
      <c r="H3400" t="str">
        <f>INDEX(referencias!$Q$1:$Q$34,MATCH('Registro de Frecuencias TV'!G3400,referencias!$R$1:$R$34,0),1)</f>
        <v>C.Institucional</v>
      </c>
      <c r="I3400" t="s">
        <v>313</v>
      </c>
      <c r="J3400" t="s">
        <v>8338</v>
      </c>
      <c r="K3400">
        <v>9</v>
      </c>
      <c r="L3400" t="str">
        <f t="shared" si="112"/>
        <v>TopaipíCundinamarcaC.Institucional9</v>
      </c>
      <c r="M3400" t="str">
        <f t="shared" si="113"/>
        <v>TopaipíCundinamarcaC.Institucional</v>
      </c>
      <c r="N3400" t="s">
        <v>4934</v>
      </c>
    </row>
    <row r="3401" spans="1:14" x14ac:dyDescent="0.25">
      <c r="A3401">
        <v>25823</v>
      </c>
      <c r="B3401" t="s">
        <v>2562</v>
      </c>
      <c r="C3401" t="s">
        <v>721</v>
      </c>
      <c r="E3401">
        <v>11</v>
      </c>
      <c r="F3401" t="s">
        <v>8337</v>
      </c>
      <c r="G3401" t="s">
        <v>188</v>
      </c>
      <c r="H3401" t="str">
        <f>INDEX(referencias!$Q$1:$Q$34,MATCH('Registro de Frecuencias TV'!G3401,referencias!$R$1:$R$34,0),1)</f>
        <v>Señal Colombia</v>
      </c>
      <c r="I3401" t="s">
        <v>313</v>
      </c>
      <c r="J3401" t="s">
        <v>8338</v>
      </c>
      <c r="K3401">
        <v>11</v>
      </c>
      <c r="L3401" t="str">
        <f t="shared" si="112"/>
        <v>TopaipíCundinamarcaSeñal Colombia11</v>
      </c>
      <c r="M3401" t="str">
        <f t="shared" si="113"/>
        <v>TopaipíCundinamarcaSeñal Colombia</v>
      </c>
      <c r="N3401" t="s">
        <v>4935</v>
      </c>
    </row>
    <row r="3402" spans="1:14" x14ac:dyDescent="0.25">
      <c r="A3402">
        <v>25823</v>
      </c>
      <c r="B3402" t="s">
        <v>2562</v>
      </c>
      <c r="C3402" t="s">
        <v>721</v>
      </c>
      <c r="E3402">
        <v>13</v>
      </c>
      <c r="F3402" t="s">
        <v>8339</v>
      </c>
      <c r="G3402" t="s">
        <v>623</v>
      </c>
      <c r="H3402" t="str">
        <f>INDEX(referencias!$Q$1:$Q$34,MATCH('Registro de Frecuencias TV'!G3402,referencias!$R$1:$R$34,0),1)</f>
        <v>Teveandina</v>
      </c>
      <c r="I3402" t="s">
        <v>8444</v>
      </c>
      <c r="J3402" t="s">
        <v>8338</v>
      </c>
      <c r="K3402">
        <v>13</v>
      </c>
      <c r="L3402" t="str">
        <f t="shared" si="112"/>
        <v>TopaipíCundinamarcaTeveandina13</v>
      </c>
      <c r="M3402" t="str">
        <f t="shared" si="113"/>
        <v>TopaipíCundinamarcaTeveandina</v>
      </c>
      <c r="N3402" t="s">
        <v>4936</v>
      </c>
    </row>
    <row r="3403" spans="1:14" x14ac:dyDescent="0.25">
      <c r="A3403">
        <v>25823</v>
      </c>
      <c r="B3403" t="s">
        <v>2562</v>
      </c>
      <c r="C3403" t="s">
        <v>721</v>
      </c>
      <c r="E3403">
        <v>4</v>
      </c>
      <c r="F3403" t="s">
        <v>8341</v>
      </c>
      <c r="G3403" t="s">
        <v>750</v>
      </c>
      <c r="H3403" t="str">
        <f>INDEX(referencias!$Q$1:$Q$34,MATCH('Registro de Frecuencias TV'!G3403,referencias!$R$1:$R$34,0),1)</f>
        <v>RCN TV S.A.</v>
      </c>
      <c r="I3403" t="s">
        <v>313</v>
      </c>
      <c r="J3403" t="s">
        <v>8338</v>
      </c>
      <c r="K3403">
        <v>4</v>
      </c>
      <c r="L3403" t="str">
        <f t="shared" si="112"/>
        <v>TopaipíCundinamarcaRCN TV S.A.4</v>
      </c>
      <c r="M3403" t="str">
        <f t="shared" si="113"/>
        <v>TopaipíCundinamarcaRCN TV S.A.</v>
      </c>
      <c r="N3403" t="s">
        <v>4937</v>
      </c>
    </row>
    <row r="3404" spans="1:14" x14ac:dyDescent="0.25">
      <c r="A3404">
        <v>25823</v>
      </c>
      <c r="B3404" t="s">
        <v>2562</v>
      </c>
      <c r="C3404" t="s">
        <v>721</v>
      </c>
      <c r="E3404">
        <v>5</v>
      </c>
      <c r="F3404" t="s">
        <v>8341</v>
      </c>
      <c r="G3404" t="s">
        <v>723</v>
      </c>
      <c r="H3404" t="str">
        <f>INDEX(referencias!$Q$1:$Q$34,MATCH('Registro de Frecuencias TV'!G3404,referencias!$R$1:$R$34,0),1)</f>
        <v>Caracol TV S.A.</v>
      </c>
      <c r="I3404" t="s">
        <v>313</v>
      </c>
      <c r="J3404" t="s">
        <v>8338</v>
      </c>
      <c r="K3404">
        <v>5</v>
      </c>
      <c r="L3404" t="str">
        <f t="shared" si="112"/>
        <v>TopaipíCundinamarcaCaracol TV S.A.5</v>
      </c>
      <c r="M3404" t="str">
        <f t="shared" si="113"/>
        <v>TopaipíCundinamarcaCaracol TV S.A.</v>
      </c>
      <c r="N3404" t="s">
        <v>4938</v>
      </c>
    </row>
    <row r="3405" spans="1:14" x14ac:dyDescent="0.25">
      <c r="A3405">
        <v>25839</v>
      </c>
      <c r="B3405" t="s">
        <v>2597</v>
      </c>
      <c r="C3405" t="s">
        <v>721</v>
      </c>
      <c r="D3405" t="s">
        <v>8480</v>
      </c>
      <c r="E3405">
        <v>22</v>
      </c>
      <c r="F3405" t="s">
        <v>8337</v>
      </c>
      <c r="G3405" t="s">
        <v>420</v>
      </c>
      <c r="H3405" t="str">
        <f>INDEX(referencias!$Q$1:$Q$34,MATCH('Registro de Frecuencias TV'!G3405,referencias!$R$1:$R$34,0),1)</f>
        <v>Canal Uno</v>
      </c>
      <c r="I3405" t="s">
        <v>234</v>
      </c>
      <c r="J3405" t="s">
        <v>8338</v>
      </c>
      <c r="K3405">
        <v>22</v>
      </c>
      <c r="L3405" t="str">
        <f t="shared" si="112"/>
        <v>UbaláCundinamarcaCanal Uno22</v>
      </c>
      <c r="M3405" t="str">
        <f t="shared" si="113"/>
        <v>UbaláCundinamarcaCanal Uno</v>
      </c>
      <c r="N3405" t="s">
        <v>4939</v>
      </c>
    </row>
    <row r="3406" spans="1:14" x14ac:dyDescent="0.25">
      <c r="A3406">
        <v>25839</v>
      </c>
      <c r="B3406" t="s">
        <v>2597</v>
      </c>
      <c r="C3406" t="s">
        <v>721</v>
      </c>
      <c r="D3406" t="s">
        <v>2597</v>
      </c>
      <c r="E3406">
        <v>3</v>
      </c>
      <c r="F3406" t="s">
        <v>8337</v>
      </c>
      <c r="G3406" t="s">
        <v>420</v>
      </c>
      <c r="H3406" t="str">
        <f>INDEX(referencias!$Q$1:$Q$34,MATCH('Registro de Frecuencias TV'!G3406,referencias!$R$1:$R$34,0),1)</f>
        <v>Canal Uno</v>
      </c>
      <c r="I3406" t="s">
        <v>233</v>
      </c>
      <c r="J3406" t="s">
        <v>8338</v>
      </c>
      <c r="K3406">
        <v>3</v>
      </c>
      <c r="L3406" t="str">
        <f t="shared" si="112"/>
        <v>UbaláCundinamarcaCanal Uno3</v>
      </c>
      <c r="M3406" t="str">
        <f t="shared" si="113"/>
        <v>UbaláCundinamarcaCanal Uno</v>
      </c>
      <c r="N3406" t="s">
        <v>4939</v>
      </c>
    </row>
    <row r="3407" spans="1:14" x14ac:dyDescent="0.25">
      <c r="A3407">
        <v>25839</v>
      </c>
      <c r="B3407" t="s">
        <v>2597</v>
      </c>
      <c r="C3407" t="s">
        <v>721</v>
      </c>
      <c r="D3407" t="s">
        <v>8480</v>
      </c>
      <c r="E3407">
        <v>24</v>
      </c>
      <c r="F3407" t="s">
        <v>8337</v>
      </c>
      <c r="G3407" t="s">
        <v>703</v>
      </c>
      <c r="H3407" t="str">
        <f>INDEX(referencias!$Q$1:$Q$34,MATCH('Registro de Frecuencias TV'!G3407,referencias!$R$1:$R$34,0),1)</f>
        <v>C.Institucional</v>
      </c>
      <c r="I3407" t="s">
        <v>234</v>
      </c>
      <c r="J3407" t="s">
        <v>8338</v>
      </c>
      <c r="K3407">
        <v>24</v>
      </c>
      <c r="L3407" t="str">
        <f t="shared" si="112"/>
        <v>UbaláCundinamarcaC.Institucional24</v>
      </c>
      <c r="M3407" t="str">
        <f t="shared" si="113"/>
        <v>UbaláCundinamarcaC.Institucional</v>
      </c>
      <c r="N3407" t="s">
        <v>4940</v>
      </c>
    </row>
    <row r="3408" spans="1:14" x14ac:dyDescent="0.25">
      <c r="A3408">
        <v>25839</v>
      </c>
      <c r="B3408" t="s">
        <v>2597</v>
      </c>
      <c r="C3408" t="s">
        <v>721</v>
      </c>
      <c r="D3408" t="s">
        <v>2597</v>
      </c>
      <c r="E3408">
        <v>6</v>
      </c>
      <c r="F3408" t="s">
        <v>8337</v>
      </c>
      <c r="G3408" t="s">
        <v>703</v>
      </c>
      <c r="H3408" t="str">
        <f>INDEX(referencias!$Q$1:$Q$34,MATCH('Registro de Frecuencias TV'!G3408,referencias!$R$1:$R$34,0),1)</f>
        <v>C.Institucional</v>
      </c>
      <c r="I3408" t="s">
        <v>233</v>
      </c>
      <c r="J3408" t="s">
        <v>8338</v>
      </c>
      <c r="K3408">
        <v>6</v>
      </c>
      <c r="L3408" t="str">
        <f t="shared" si="112"/>
        <v>UbaláCundinamarcaC.Institucional6</v>
      </c>
      <c r="M3408" t="str">
        <f t="shared" si="113"/>
        <v>UbaláCundinamarcaC.Institucional</v>
      </c>
      <c r="N3408" t="s">
        <v>4940</v>
      </c>
    </row>
    <row r="3409" spans="1:14" x14ac:dyDescent="0.25">
      <c r="A3409">
        <v>25839</v>
      </c>
      <c r="B3409" t="s">
        <v>2597</v>
      </c>
      <c r="C3409" t="s">
        <v>721</v>
      </c>
      <c r="D3409" t="s">
        <v>8480</v>
      </c>
      <c r="E3409">
        <v>26</v>
      </c>
      <c r="F3409" t="s">
        <v>8337</v>
      </c>
      <c r="G3409" t="s">
        <v>188</v>
      </c>
      <c r="H3409" t="str">
        <f>INDEX(referencias!$Q$1:$Q$34,MATCH('Registro de Frecuencias TV'!G3409,referencias!$R$1:$R$34,0),1)</f>
        <v>Señal Colombia</v>
      </c>
      <c r="I3409" t="s">
        <v>234</v>
      </c>
      <c r="J3409" t="s">
        <v>8338</v>
      </c>
      <c r="K3409">
        <v>26</v>
      </c>
      <c r="L3409" t="str">
        <f t="shared" si="112"/>
        <v>UbaláCundinamarcaSeñal Colombia26</v>
      </c>
      <c r="M3409" t="str">
        <f t="shared" si="113"/>
        <v>UbaláCundinamarcaSeñal Colombia</v>
      </c>
      <c r="N3409" t="s">
        <v>4941</v>
      </c>
    </row>
    <row r="3410" spans="1:14" x14ac:dyDescent="0.25">
      <c r="A3410">
        <v>25839</v>
      </c>
      <c r="B3410" t="s">
        <v>2597</v>
      </c>
      <c r="C3410" t="s">
        <v>721</v>
      </c>
      <c r="D3410" t="s">
        <v>2597</v>
      </c>
      <c r="E3410">
        <v>12</v>
      </c>
      <c r="F3410" t="s">
        <v>8337</v>
      </c>
      <c r="G3410" t="s">
        <v>188</v>
      </c>
      <c r="H3410" t="str">
        <f>INDEX(referencias!$Q$1:$Q$34,MATCH('Registro de Frecuencias TV'!G3410,referencias!$R$1:$R$34,0),1)</f>
        <v>Señal Colombia</v>
      </c>
      <c r="I3410" t="s">
        <v>233</v>
      </c>
      <c r="J3410" t="s">
        <v>8338</v>
      </c>
      <c r="K3410">
        <v>12</v>
      </c>
      <c r="L3410" t="str">
        <f t="shared" si="112"/>
        <v>UbaláCundinamarcaSeñal Colombia12</v>
      </c>
      <c r="M3410" t="str">
        <f t="shared" si="113"/>
        <v>UbaláCundinamarcaSeñal Colombia</v>
      </c>
      <c r="N3410" t="s">
        <v>4941</v>
      </c>
    </row>
    <row r="3411" spans="1:14" x14ac:dyDescent="0.25">
      <c r="A3411">
        <v>25839</v>
      </c>
      <c r="B3411" t="s">
        <v>2597</v>
      </c>
      <c r="C3411" t="s">
        <v>721</v>
      </c>
      <c r="F3411" t="s">
        <v>8341</v>
      </c>
      <c r="G3411" t="s">
        <v>750</v>
      </c>
      <c r="H3411" t="str">
        <f>INDEX(referencias!$Q$1:$Q$34,MATCH('Registro de Frecuencias TV'!G3411,referencias!$R$1:$R$34,0),1)</f>
        <v>RCN TV S.A.</v>
      </c>
      <c r="J3411" t="s">
        <v>8338</v>
      </c>
      <c r="K3411">
        <v>27</v>
      </c>
      <c r="L3411" t="str">
        <f t="shared" si="112"/>
        <v>UbaláCundinamarcaRCN TV S.A.27</v>
      </c>
      <c r="M3411" t="str">
        <f t="shared" si="113"/>
        <v>UbaláCundinamarcaRCN TV S.A.</v>
      </c>
      <c r="N3411" t="s">
        <v>4942</v>
      </c>
    </row>
    <row r="3412" spans="1:14" x14ac:dyDescent="0.25">
      <c r="A3412">
        <v>25839</v>
      </c>
      <c r="B3412" t="s">
        <v>2597</v>
      </c>
      <c r="C3412" t="s">
        <v>721</v>
      </c>
      <c r="F3412" t="s">
        <v>8341</v>
      </c>
      <c r="G3412" t="s">
        <v>723</v>
      </c>
      <c r="H3412" t="str">
        <f>INDEX(referencias!$Q$1:$Q$34,MATCH('Registro de Frecuencias TV'!G3412,referencias!$R$1:$R$34,0),1)</f>
        <v>Caracol TV S.A.</v>
      </c>
      <c r="J3412" t="s">
        <v>8338</v>
      </c>
      <c r="K3412">
        <v>31</v>
      </c>
      <c r="L3412" t="str">
        <f t="shared" si="112"/>
        <v>UbaláCundinamarcaCaracol TV S.A.31</v>
      </c>
      <c r="M3412" t="str">
        <f t="shared" si="113"/>
        <v>UbaláCundinamarcaCaracol TV S.A.</v>
      </c>
      <c r="N3412" t="s">
        <v>4943</v>
      </c>
    </row>
    <row r="3413" spans="1:14" x14ac:dyDescent="0.25">
      <c r="A3413">
        <v>25839</v>
      </c>
      <c r="B3413" t="s">
        <v>2597</v>
      </c>
      <c r="C3413" t="s">
        <v>721</v>
      </c>
      <c r="D3413" t="s">
        <v>2597</v>
      </c>
      <c r="F3413" t="s">
        <v>8339</v>
      </c>
      <c r="G3413" t="s">
        <v>623</v>
      </c>
      <c r="H3413" t="str">
        <f>INDEX(referencias!$Q$1:$Q$34,MATCH('Registro de Frecuencias TV'!G3413,referencias!$R$1:$R$34,0),1)</f>
        <v>Teveandina</v>
      </c>
      <c r="J3413" t="s">
        <v>8338</v>
      </c>
      <c r="K3413">
        <v>24</v>
      </c>
      <c r="L3413" t="str">
        <f t="shared" si="112"/>
        <v>UbaláCundinamarcaTeveandina24</v>
      </c>
      <c r="M3413" t="str">
        <f t="shared" si="113"/>
        <v>UbaláCundinamarcaTeveandina</v>
      </c>
      <c r="N3413" t="s">
        <v>4944</v>
      </c>
    </row>
    <row r="3414" spans="1:14" x14ac:dyDescent="0.25">
      <c r="A3414">
        <v>25841</v>
      </c>
      <c r="B3414" t="s">
        <v>2599</v>
      </c>
      <c r="C3414" t="s">
        <v>721</v>
      </c>
      <c r="F3414" t="s">
        <v>8337</v>
      </c>
      <c r="G3414" t="s">
        <v>420</v>
      </c>
      <c r="H3414" t="str">
        <f>INDEX(referencias!$Q$1:$Q$34,MATCH('Registro de Frecuencias TV'!G3414,referencias!$R$1:$R$34,0),1)</f>
        <v>Canal Uno</v>
      </c>
      <c r="J3414" t="s">
        <v>8338</v>
      </c>
      <c r="K3414">
        <v>3</v>
      </c>
      <c r="L3414" t="str">
        <f t="shared" si="112"/>
        <v>UbaqueCundinamarcaCanal Uno3</v>
      </c>
      <c r="M3414" t="str">
        <f t="shared" si="113"/>
        <v>UbaqueCundinamarcaCanal Uno</v>
      </c>
      <c r="N3414" t="s">
        <v>4945</v>
      </c>
    </row>
    <row r="3415" spans="1:14" x14ac:dyDescent="0.25">
      <c r="A3415">
        <v>25841</v>
      </c>
      <c r="B3415" t="s">
        <v>2599</v>
      </c>
      <c r="C3415" t="s">
        <v>721</v>
      </c>
      <c r="F3415" t="s">
        <v>8337</v>
      </c>
      <c r="G3415" t="s">
        <v>703</v>
      </c>
      <c r="H3415" t="str">
        <f>INDEX(referencias!$Q$1:$Q$34,MATCH('Registro de Frecuencias TV'!G3415,referencias!$R$1:$R$34,0),1)</f>
        <v>C.Institucional</v>
      </c>
      <c r="J3415" t="s">
        <v>8338</v>
      </c>
      <c r="K3415">
        <v>6</v>
      </c>
      <c r="L3415" t="str">
        <f t="shared" si="112"/>
        <v>UbaqueCundinamarcaC.Institucional6</v>
      </c>
      <c r="M3415" t="str">
        <f t="shared" si="113"/>
        <v>UbaqueCundinamarcaC.Institucional</v>
      </c>
      <c r="N3415" t="s">
        <v>4946</v>
      </c>
    </row>
    <row r="3416" spans="1:14" x14ac:dyDescent="0.25">
      <c r="A3416">
        <v>25841</v>
      </c>
      <c r="B3416" t="s">
        <v>2599</v>
      </c>
      <c r="C3416" t="s">
        <v>721</v>
      </c>
      <c r="F3416" t="s">
        <v>8337</v>
      </c>
      <c r="G3416" t="s">
        <v>188</v>
      </c>
      <c r="H3416" t="str">
        <f>INDEX(referencias!$Q$1:$Q$34,MATCH('Registro de Frecuencias TV'!G3416,referencias!$R$1:$R$34,0),1)</f>
        <v>Señal Colombia</v>
      </c>
      <c r="J3416" t="s">
        <v>8338</v>
      </c>
      <c r="K3416">
        <v>12</v>
      </c>
      <c r="L3416" t="str">
        <f t="shared" si="112"/>
        <v>UbaqueCundinamarcaSeñal Colombia12</v>
      </c>
      <c r="M3416" t="str">
        <f t="shared" si="113"/>
        <v>UbaqueCundinamarcaSeñal Colombia</v>
      </c>
      <c r="N3416" t="s">
        <v>4947</v>
      </c>
    </row>
    <row r="3417" spans="1:14" x14ac:dyDescent="0.25">
      <c r="A3417">
        <v>25841</v>
      </c>
      <c r="B3417" t="s">
        <v>2599</v>
      </c>
      <c r="C3417" t="s">
        <v>721</v>
      </c>
      <c r="F3417" t="s">
        <v>8339</v>
      </c>
      <c r="G3417" t="s">
        <v>623</v>
      </c>
      <c r="H3417" t="str">
        <f>INDEX(referencias!$Q$1:$Q$34,MATCH('Registro de Frecuencias TV'!G3417,referencias!$R$1:$R$34,0),1)</f>
        <v>Teveandina</v>
      </c>
      <c r="J3417" t="s">
        <v>8338</v>
      </c>
      <c r="K3417">
        <v>24</v>
      </c>
      <c r="L3417" t="str">
        <f t="shared" si="112"/>
        <v>UbaqueCundinamarcaTeveandina24</v>
      </c>
      <c r="M3417" t="str">
        <f t="shared" si="113"/>
        <v>UbaqueCundinamarcaTeveandina</v>
      </c>
      <c r="N3417" t="s">
        <v>4948</v>
      </c>
    </row>
    <row r="3418" spans="1:14" x14ac:dyDescent="0.25">
      <c r="A3418">
        <v>25841</v>
      </c>
      <c r="B3418" t="s">
        <v>2599</v>
      </c>
      <c r="C3418" t="s">
        <v>721</v>
      </c>
      <c r="F3418" t="s">
        <v>8341</v>
      </c>
      <c r="G3418" t="s">
        <v>750</v>
      </c>
      <c r="H3418" t="str">
        <f>INDEX(referencias!$Q$1:$Q$34,MATCH('Registro de Frecuencias TV'!G3418,referencias!$R$1:$R$34,0),1)</f>
        <v>RCN TV S.A.</v>
      </c>
      <c r="J3418" t="s">
        <v>8338</v>
      </c>
      <c r="K3418">
        <v>8</v>
      </c>
      <c r="L3418" t="str">
        <f t="shared" si="112"/>
        <v>UbaqueCundinamarcaRCN TV S.A.8</v>
      </c>
      <c r="M3418" t="str">
        <f t="shared" si="113"/>
        <v>UbaqueCundinamarcaRCN TV S.A.</v>
      </c>
      <c r="N3418" t="s">
        <v>4949</v>
      </c>
    </row>
    <row r="3419" spans="1:14" x14ac:dyDescent="0.25">
      <c r="A3419">
        <v>25841</v>
      </c>
      <c r="B3419" t="s">
        <v>2599</v>
      </c>
      <c r="C3419" t="s">
        <v>721</v>
      </c>
      <c r="F3419" t="s">
        <v>8341</v>
      </c>
      <c r="G3419" t="s">
        <v>723</v>
      </c>
      <c r="H3419" t="str">
        <f>INDEX(referencias!$Q$1:$Q$34,MATCH('Registro de Frecuencias TV'!G3419,referencias!$R$1:$R$34,0),1)</f>
        <v>Caracol TV S.A.</v>
      </c>
      <c r="J3419" t="s">
        <v>8338</v>
      </c>
      <c r="K3419">
        <v>10</v>
      </c>
      <c r="L3419" t="str">
        <f t="shared" si="112"/>
        <v>UbaqueCundinamarcaCaracol TV S.A.10</v>
      </c>
      <c r="M3419" t="str">
        <f t="shared" si="113"/>
        <v>UbaqueCundinamarcaCaracol TV S.A.</v>
      </c>
      <c r="N3419" t="s">
        <v>4950</v>
      </c>
    </row>
    <row r="3420" spans="1:14" x14ac:dyDescent="0.25">
      <c r="A3420">
        <v>25843</v>
      </c>
      <c r="B3420" t="s">
        <v>2661</v>
      </c>
      <c r="C3420" t="s">
        <v>721</v>
      </c>
      <c r="E3420">
        <v>3</v>
      </c>
      <c r="F3420" t="s">
        <v>8337</v>
      </c>
      <c r="G3420" t="s">
        <v>420</v>
      </c>
      <c r="H3420" t="str">
        <f>INDEX(referencias!$Q$1:$Q$34,MATCH('Registro de Frecuencias TV'!G3420,referencias!$R$1:$R$34,0),1)</f>
        <v>Canal Uno</v>
      </c>
      <c r="I3420" t="s">
        <v>254</v>
      </c>
      <c r="J3420" t="s">
        <v>8338</v>
      </c>
      <c r="K3420">
        <v>3</v>
      </c>
      <c r="L3420" t="str">
        <f t="shared" si="112"/>
        <v>Villa de San Diego de UbateCundinamarcaCanal Uno3</v>
      </c>
      <c r="M3420" t="str">
        <f t="shared" si="113"/>
        <v>Villa de San Diego de UbateCundinamarcaCanal Uno</v>
      </c>
      <c r="N3420" t="s">
        <v>4951</v>
      </c>
    </row>
    <row r="3421" spans="1:14" x14ac:dyDescent="0.25">
      <c r="A3421">
        <v>25843</v>
      </c>
      <c r="B3421" t="s">
        <v>2661</v>
      </c>
      <c r="C3421" t="s">
        <v>721</v>
      </c>
      <c r="E3421">
        <v>10</v>
      </c>
      <c r="F3421" t="s">
        <v>8337</v>
      </c>
      <c r="G3421" t="s">
        <v>703</v>
      </c>
      <c r="H3421" t="str">
        <f>INDEX(referencias!$Q$1:$Q$34,MATCH('Registro de Frecuencias TV'!G3421,referencias!$R$1:$R$34,0),1)</f>
        <v>C.Institucional</v>
      </c>
      <c r="I3421" t="s">
        <v>254</v>
      </c>
      <c r="J3421" t="s">
        <v>8338</v>
      </c>
      <c r="K3421">
        <v>10</v>
      </c>
      <c r="L3421" t="str">
        <f t="shared" si="112"/>
        <v>Villa de San Diego de UbateCundinamarcaC.Institucional10</v>
      </c>
      <c r="M3421" t="str">
        <f t="shared" si="113"/>
        <v>Villa de San Diego de UbateCundinamarcaC.Institucional</v>
      </c>
      <c r="N3421" t="s">
        <v>4952</v>
      </c>
    </row>
    <row r="3422" spans="1:14" x14ac:dyDescent="0.25">
      <c r="A3422">
        <v>25843</v>
      </c>
      <c r="B3422" t="s">
        <v>2661</v>
      </c>
      <c r="C3422" t="s">
        <v>721</v>
      </c>
      <c r="E3422">
        <v>26</v>
      </c>
      <c r="F3422" t="s">
        <v>8337</v>
      </c>
      <c r="G3422" t="s">
        <v>188</v>
      </c>
      <c r="H3422" t="str">
        <f>INDEX(referencias!$Q$1:$Q$34,MATCH('Registro de Frecuencias TV'!G3422,referencias!$R$1:$R$34,0),1)</f>
        <v>Señal Colombia</v>
      </c>
      <c r="I3422" t="s">
        <v>254</v>
      </c>
      <c r="J3422" t="s">
        <v>8338</v>
      </c>
      <c r="K3422">
        <v>26</v>
      </c>
      <c r="L3422" t="str">
        <f t="shared" si="112"/>
        <v>Villa de San Diego de UbateCundinamarcaSeñal Colombia26</v>
      </c>
      <c r="M3422" t="str">
        <f t="shared" si="113"/>
        <v>Villa de San Diego de UbateCundinamarcaSeñal Colombia</v>
      </c>
      <c r="N3422" t="s">
        <v>4953</v>
      </c>
    </row>
    <row r="3423" spans="1:14" x14ac:dyDescent="0.25">
      <c r="A3423">
        <v>25843</v>
      </c>
      <c r="B3423" t="s">
        <v>2661</v>
      </c>
      <c r="C3423" t="s">
        <v>721</v>
      </c>
      <c r="F3423" t="s">
        <v>8339</v>
      </c>
      <c r="G3423" t="s">
        <v>623</v>
      </c>
      <c r="H3423" t="str">
        <f>INDEX(referencias!$Q$1:$Q$34,MATCH('Registro de Frecuencias TV'!G3423,referencias!$R$1:$R$34,0),1)</f>
        <v>Teveandina</v>
      </c>
      <c r="J3423" t="s">
        <v>8338</v>
      </c>
      <c r="K3423">
        <v>28</v>
      </c>
      <c r="L3423" t="str">
        <f t="shared" si="112"/>
        <v>Villa de San Diego de UbateCundinamarcaTeveandina28</v>
      </c>
      <c r="M3423" t="str">
        <f t="shared" si="113"/>
        <v>Villa de San Diego de UbateCundinamarcaTeveandina</v>
      </c>
      <c r="N3423" t="s">
        <v>4954</v>
      </c>
    </row>
    <row r="3424" spans="1:14" x14ac:dyDescent="0.25">
      <c r="A3424">
        <v>25843</v>
      </c>
      <c r="B3424" t="s">
        <v>2661</v>
      </c>
      <c r="C3424" t="s">
        <v>721</v>
      </c>
      <c r="E3424">
        <v>8</v>
      </c>
      <c r="F3424" t="s">
        <v>8341</v>
      </c>
      <c r="G3424" t="s">
        <v>750</v>
      </c>
      <c r="H3424" t="str">
        <f>INDEX(referencias!$Q$1:$Q$34,MATCH('Registro de Frecuencias TV'!G3424,referencias!$R$1:$R$34,0),1)</f>
        <v>RCN TV S.A.</v>
      </c>
      <c r="I3424" t="s">
        <v>8473</v>
      </c>
      <c r="J3424" t="s">
        <v>8338</v>
      </c>
      <c r="K3424">
        <v>8</v>
      </c>
      <c r="L3424" t="str">
        <f t="shared" si="112"/>
        <v>Villa de San Diego de UbateCundinamarcaRCN TV S.A.8</v>
      </c>
      <c r="M3424" t="str">
        <f t="shared" si="113"/>
        <v>Villa de San Diego de UbateCundinamarcaRCN TV S.A.</v>
      </c>
      <c r="N3424" t="s">
        <v>4955</v>
      </c>
    </row>
    <row r="3425" spans="1:14" x14ac:dyDescent="0.25">
      <c r="A3425">
        <v>25843</v>
      </c>
      <c r="B3425" t="s">
        <v>2661</v>
      </c>
      <c r="C3425" t="s">
        <v>721</v>
      </c>
      <c r="E3425">
        <v>12</v>
      </c>
      <c r="F3425" t="s">
        <v>8341</v>
      </c>
      <c r="G3425" t="s">
        <v>723</v>
      </c>
      <c r="H3425" t="str">
        <f>INDEX(referencias!$Q$1:$Q$34,MATCH('Registro de Frecuencias TV'!G3425,referencias!$R$1:$R$34,0),1)</f>
        <v>Caracol TV S.A.</v>
      </c>
      <c r="I3425" t="s">
        <v>8473</v>
      </c>
      <c r="J3425" t="s">
        <v>8338</v>
      </c>
      <c r="K3425">
        <v>12</v>
      </c>
      <c r="L3425" t="str">
        <f t="shared" si="112"/>
        <v>Villa de San Diego de UbateCundinamarcaCaracol TV S.A.12</v>
      </c>
      <c r="M3425" t="str">
        <f t="shared" si="113"/>
        <v>Villa de San Diego de UbateCundinamarcaCaracol TV S.A.</v>
      </c>
      <c r="N3425" t="s">
        <v>4956</v>
      </c>
    </row>
    <row r="3426" spans="1:14" x14ac:dyDescent="0.25">
      <c r="A3426">
        <v>25845</v>
      </c>
      <c r="B3426" t="s">
        <v>2605</v>
      </c>
      <c r="C3426" t="s">
        <v>721</v>
      </c>
      <c r="E3426">
        <v>3</v>
      </c>
      <c r="F3426" t="s">
        <v>8337</v>
      </c>
      <c r="G3426" t="s">
        <v>420</v>
      </c>
      <c r="H3426" t="str">
        <f>INDEX(referencias!$Q$1:$Q$34,MATCH('Registro de Frecuencias TV'!G3426,referencias!$R$1:$R$34,0),1)</f>
        <v>Canal Uno</v>
      </c>
      <c r="I3426" t="s">
        <v>213</v>
      </c>
      <c r="J3426" t="s">
        <v>8338</v>
      </c>
      <c r="K3426">
        <v>3</v>
      </c>
      <c r="L3426" t="str">
        <f t="shared" si="112"/>
        <v>UneCundinamarcaCanal Uno3</v>
      </c>
      <c r="M3426" t="str">
        <f t="shared" si="113"/>
        <v>UneCundinamarcaCanal Uno</v>
      </c>
      <c r="N3426" t="s">
        <v>4957</v>
      </c>
    </row>
    <row r="3427" spans="1:14" x14ac:dyDescent="0.25">
      <c r="A3427">
        <v>25845</v>
      </c>
      <c r="B3427" t="s">
        <v>2605</v>
      </c>
      <c r="C3427" t="s">
        <v>721</v>
      </c>
      <c r="E3427">
        <v>6</v>
      </c>
      <c r="F3427" t="s">
        <v>8337</v>
      </c>
      <c r="G3427" t="s">
        <v>703</v>
      </c>
      <c r="H3427" t="str">
        <f>INDEX(referencias!$Q$1:$Q$34,MATCH('Registro de Frecuencias TV'!G3427,referencias!$R$1:$R$34,0),1)</f>
        <v>C.Institucional</v>
      </c>
      <c r="I3427" t="s">
        <v>213</v>
      </c>
      <c r="J3427" t="s">
        <v>8338</v>
      </c>
      <c r="K3427">
        <v>6</v>
      </c>
      <c r="L3427" t="str">
        <f t="shared" si="112"/>
        <v>UneCundinamarcaC.Institucional6</v>
      </c>
      <c r="M3427" t="str">
        <f t="shared" si="113"/>
        <v>UneCundinamarcaC.Institucional</v>
      </c>
      <c r="N3427" t="s">
        <v>4958</v>
      </c>
    </row>
    <row r="3428" spans="1:14" x14ac:dyDescent="0.25">
      <c r="A3428">
        <v>25845</v>
      </c>
      <c r="B3428" t="s">
        <v>2605</v>
      </c>
      <c r="C3428" t="s">
        <v>721</v>
      </c>
      <c r="E3428">
        <v>12</v>
      </c>
      <c r="F3428" t="s">
        <v>8337</v>
      </c>
      <c r="G3428" t="s">
        <v>188</v>
      </c>
      <c r="H3428" t="str">
        <f>INDEX(referencias!$Q$1:$Q$34,MATCH('Registro de Frecuencias TV'!G3428,referencias!$R$1:$R$34,0),1)</f>
        <v>Señal Colombia</v>
      </c>
      <c r="I3428" t="s">
        <v>213</v>
      </c>
      <c r="J3428" t="s">
        <v>8338</v>
      </c>
      <c r="K3428">
        <v>12</v>
      </c>
      <c r="L3428" t="str">
        <f t="shared" si="112"/>
        <v>UneCundinamarcaSeñal Colombia12</v>
      </c>
      <c r="M3428" t="str">
        <f t="shared" si="113"/>
        <v>UneCundinamarcaSeñal Colombia</v>
      </c>
      <c r="N3428" t="s">
        <v>4959</v>
      </c>
    </row>
    <row r="3429" spans="1:14" x14ac:dyDescent="0.25">
      <c r="A3429">
        <v>25845</v>
      </c>
      <c r="B3429" t="s">
        <v>2605</v>
      </c>
      <c r="C3429" t="s">
        <v>721</v>
      </c>
      <c r="F3429" t="s">
        <v>8339</v>
      </c>
      <c r="G3429" t="s">
        <v>623</v>
      </c>
      <c r="H3429" t="str">
        <f>INDEX(referencias!$Q$1:$Q$34,MATCH('Registro de Frecuencias TV'!G3429,referencias!$R$1:$R$34,0),1)</f>
        <v>Teveandina</v>
      </c>
      <c r="J3429" t="s">
        <v>8338</v>
      </c>
      <c r="K3429">
        <v>23</v>
      </c>
      <c r="L3429" t="str">
        <f t="shared" si="112"/>
        <v>UneCundinamarcaTeveandina23</v>
      </c>
      <c r="M3429" t="str">
        <f t="shared" si="113"/>
        <v>UneCundinamarcaTeveandina</v>
      </c>
      <c r="N3429" t="s">
        <v>4960</v>
      </c>
    </row>
    <row r="3430" spans="1:14" x14ac:dyDescent="0.25">
      <c r="A3430">
        <v>25845</v>
      </c>
      <c r="B3430" t="s">
        <v>2605</v>
      </c>
      <c r="C3430" t="s">
        <v>721</v>
      </c>
      <c r="F3430" t="s">
        <v>8341</v>
      </c>
      <c r="G3430" t="s">
        <v>750</v>
      </c>
      <c r="H3430" t="str">
        <f>INDEX(referencias!$Q$1:$Q$34,MATCH('Registro de Frecuencias TV'!G3430,referencias!$R$1:$R$34,0),1)</f>
        <v>RCN TV S.A.</v>
      </c>
      <c r="J3430" t="s">
        <v>8338</v>
      </c>
      <c r="K3430">
        <v>8</v>
      </c>
      <c r="L3430" t="str">
        <f t="shared" si="112"/>
        <v>UneCundinamarcaRCN TV S.A.8</v>
      </c>
      <c r="M3430" t="str">
        <f t="shared" si="113"/>
        <v>UneCundinamarcaRCN TV S.A.</v>
      </c>
      <c r="N3430" t="s">
        <v>4961</v>
      </c>
    </row>
    <row r="3431" spans="1:14" x14ac:dyDescent="0.25">
      <c r="A3431">
        <v>25845</v>
      </c>
      <c r="B3431" t="s">
        <v>2605</v>
      </c>
      <c r="C3431" t="s">
        <v>721</v>
      </c>
      <c r="F3431" t="s">
        <v>8341</v>
      </c>
      <c r="G3431" t="s">
        <v>723</v>
      </c>
      <c r="H3431" t="str">
        <f>INDEX(referencias!$Q$1:$Q$34,MATCH('Registro de Frecuencias TV'!G3431,referencias!$R$1:$R$34,0),1)</f>
        <v>Caracol TV S.A.</v>
      </c>
      <c r="J3431" t="s">
        <v>8338</v>
      </c>
      <c r="K3431">
        <v>10</v>
      </c>
      <c r="L3431" t="str">
        <f t="shared" si="112"/>
        <v>UneCundinamarcaCaracol TV S.A.10</v>
      </c>
      <c r="M3431" t="str">
        <f t="shared" si="113"/>
        <v>UneCundinamarcaCaracol TV S.A.</v>
      </c>
      <c r="N3431" t="s">
        <v>4962</v>
      </c>
    </row>
    <row r="3432" spans="1:14" x14ac:dyDescent="0.25">
      <c r="A3432">
        <v>25851</v>
      </c>
      <c r="B3432" t="s">
        <v>2620</v>
      </c>
      <c r="C3432" t="s">
        <v>721</v>
      </c>
      <c r="F3432" t="s">
        <v>8337</v>
      </c>
      <c r="G3432" t="s">
        <v>420</v>
      </c>
      <c r="H3432" t="str">
        <f>INDEX(referencias!$Q$1:$Q$34,MATCH('Registro de Frecuencias TV'!G3432,referencias!$R$1:$R$34,0),1)</f>
        <v>Canal Uno</v>
      </c>
      <c r="J3432" t="s">
        <v>8338</v>
      </c>
      <c r="K3432">
        <v>22</v>
      </c>
      <c r="L3432" t="str">
        <f t="shared" si="112"/>
        <v>ÚticaCundinamarcaCanal Uno22</v>
      </c>
      <c r="M3432" t="str">
        <f t="shared" si="113"/>
        <v>ÚticaCundinamarcaCanal Uno</v>
      </c>
      <c r="N3432" t="s">
        <v>4963</v>
      </c>
    </row>
    <row r="3433" spans="1:14" x14ac:dyDescent="0.25">
      <c r="A3433">
        <v>25851</v>
      </c>
      <c r="B3433" t="s">
        <v>2620</v>
      </c>
      <c r="C3433" t="s">
        <v>721</v>
      </c>
      <c r="F3433" t="s">
        <v>8337</v>
      </c>
      <c r="G3433" t="s">
        <v>703</v>
      </c>
      <c r="H3433" t="str">
        <f>INDEX(referencias!$Q$1:$Q$34,MATCH('Registro de Frecuencias TV'!G3433,referencias!$R$1:$R$34,0),1)</f>
        <v>C.Institucional</v>
      </c>
      <c r="J3433" t="s">
        <v>8338</v>
      </c>
      <c r="K3433">
        <v>24</v>
      </c>
      <c r="L3433" t="str">
        <f t="shared" si="112"/>
        <v>ÚticaCundinamarcaC.Institucional24</v>
      </c>
      <c r="M3433" t="str">
        <f t="shared" si="113"/>
        <v>ÚticaCundinamarcaC.Institucional</v>
      </c>
      <c r="N3433" t="s">
        <v>4964</v>
      </c>
    </row>
    <row r="3434" spans="1:14" x14ac:dyDescent="0.25">
      <c r="A3434">
        <v>25851</v>
      </c>
      <c r="B3434" t="s">
        <v>2620</v>
      </c>
      <c r="C3434" t="s">
        <v>721</v>
      </c>
      <c r="F3434" t="s">
        <v>8337</v>
      </c>
      <c r="G3434" t="s">
        <v>188</v>
      </c>
      <c r="H3434" t="str">
        <f>INDEX(referencias!$Q$1:$Q$34,MATCH('Registro de Frecuencias TV'!G3434,referencias!$R$1:$R$34,0),1)</f>
        <v>Señal Colombia</v>
      </c>
      <c r="J3434" t="s">
        <v>8338</v>
      </c>
      <c r="K3434">
        <v>12</v>
      </c>
      <c r="L3434" t="str">
        <f t="shared" si="112"/>
        <v>ÚticaCundinamarcaSeñal Colombia12</v>
      </c>
      <c r="M3434" t="str">
        <f t="shared" si="113"/>
        <v>ÚticaCundinamarcaSeñal Colombia</v>
      </c>
      <c r="N3434" t="s">
        <v>4965</v>
      </c>
    </row>
    <row r="3435" spans="1:14" x14ac:dyDescent="0.25">
      <c r="A3435">
        <v>25851</v>
      </c>
      <c r="B3435" t="s">
        <v>2620</v>
      </c>
      <c r="C3435" t="s">
        <v>721</v>
      </c>
      <c r="F3435" t="s">
        <v>8339</v>
      </c>
      <c r="G3435" t="s">
        <v>623</v>
      </c>
      <c r="H3435" t="str">
        <f>INDEX(referencias!$Q$1:$Q$34,MATCH('Registro de Frecuencias TV'!G3435,referencias!$R$1:$R$34,0),1)</f>
        <v>Teveandina</v>
      </c>
      <c r="J3435" t="s">
        <v>8338</v>
      </c>
      <c r="K3435">
        <v>39</v>
      </c>
      <c r="L3435" t="str">
        <f t="shared" si="112"/>
        <v>ÚticaCundinamarcaTeveandina39</v>
      </c>
      <c r="M3435" t="str">
        <f t="shared" si="113"/>
        <v>ÚticaCundinamarcaTeveandina</v>
      </c>
      <c r="N3435" t="s">
        <v>4966</v>
      </c>
    </row>
    <row r="3436" spans="1:14" x14ac:dyDescent="0.25">
      <c r="A3436">
        <v>25851</v>
      </c>
      <c r="B3436" t="s">
        <v>2620</v>
      </c>
      <c r="C3436" t="s">
        <v>721</v>
      </c>
      <c r="F3436" t="s">
        <v>8341</v>
      </c>
      <c r="G3436" t="s">
        <v>750</v>
      </c>
      <c r="H3436" t="str">
        <f>INDEX(referencias!$Q$1:$Q$34,MATCH('Registro de Frecuencias TV'!G3436,referencias!$R$1:$R$34,0),1)</f>
        <v>RCN TV S.A.</v>
      </c>
      <c r="J3436" t="s">
        <v>8338</v>
      </c>
      <c r="K3436">
        <v>27</v>
      </c>
      <c r="L3436" t="str">
        <f t="shared" si="112"/>
        <v>ÚticaCundinamarcaRCN TV S.A.27</v>
      </c>
      <c r="M3436" t="str">
        <f t="shared" si="113"/>
        <v>ÚticaCundinamarcaRCN TV S.A.</v>
      </c>
      <c r="N3436" t="s">
        <v>4967</v>
      </c>
    </row>
    <row r="3437" spans="1:14" x14ac:dyDescent="0.25">
      <c r="A3437">
        <v>25851</v>
      </c>
      <c r="B3437" t="s">
        <v>2620</v>
      </c>
      <c r="C3437" t="s">
        <v>721</v>
      </c>
      <c r="F3437" t="s">
        <v>8341</v>
      </c>
      <c r="G3437" t="s">
        <v>723</v>
      </c>
      <c r="H3437" t="str">
        <f>INDEX(referencias!$Q$1:$Q$34,MATCH('Registro de Frecuencias TV'!G3437,referencias!$R$1:$R$34,0),1)</f>
        <v>Caracol TV S.A.</v>
      </c>
      <c r="J3437" t="s">
        <v>8338</v>
      </c>
      <c r="K3437">
        <v>31</v>
      </c>
      <c r="L3437" t="str">
        <f t="shared" si="112"/>
        <v>ÚticaCundinamarcaCaracol TV S.A.31</v>
      </c>
      <c r="M3437" t="str">
        <f t="shared" si="113"/>
        <v>ÚticaCundinamarcaCaracol TV S.A.</v>
      </c>
      <c r="N3437" t="s">
        <v>4968</v>
      </c>
    </row>
    <row r="3438" spans="1:14" x14ac:dyDescent="0.25">
      <c r="A3438">
        <v>25862</v>
      </c>
      <c r="B3438" t="s">
        <v>2645</v>
      </c>
      <c r="C3438" t="s">
        <v>721</v>
      </c>
      <c r="F3438" t="s">
        <v>8337</v>
      </c>
      <c r="G3438" t="s">
        <v>420</v>
      </c>
      <c r="H3438" t="str">
        <f>INDEX(referencias!$Q$1:$Q$34,MATCH('Registro de Frecuencias TV'!G3438,referencias!$R$1:$R$34,0),1)</f>
        <v>Canal Uno</v>
      </c>
      <c r="J3438" t="s">
        <v>8338</v>
      </c>
      <c r="K3438">
        <v>3</v>
      </c>
      <c r="L3438" t="str">
        <f t="shared" si="112"/>
        <v>VergaraCundinamarcaCanal Uno3</v>
      </c>
      <c r="M3438" t="str">
        <f t="shared" si="113"/>
        <v>VergaraCundinamarcaCanal Uno</v>
      </c>
      <c r="N3438" t="s">
        <v>4969</v>
      </c>
    </row>
    <row r="3439" spans="1:14" x14ac:dyDescent="0.25">
      <c r="A3439">
        <v>25862</v>
      </c>
      <c r="B3439" t="s">
        <v>2645</v>
      </c>
      <c r="C3439" t="s">
        <v>721</v>
      </c>
      <c r="F3439" t="s">
        <v>8337</v>
      </c>
      <c r="G3439" t="s">
        <v>703</v>
      </c>
      <c r="H3439" t="str">
        <f>INDEX(referencias!$Q$1:$Q$34,MATCH('Registro de Frecuencias TV'!G3439,referencias!$R$1:$R$34,0),1)</f>
        <v>C.Institucional</v>
      </c>
      <c r="J3439" t="s">
        <v>8338</v>
      </c>
      <c r="K3439">
        <v>6</v>
      </c>
      <c r="L3439" t="str">
        <f t="shared" si="112"/>
        <v>VergaraCundinamarcaC.Institucional6</v>
      </c>
      <c r="M3439" t="str">
        <f t="shared" si="113"/>
        <v>VergaraCundinamarcaC.Institucional</v>
      </c>
      <c r="N3439" t="s">
        <v>4970</v>
      </c>
    </row>
    <row r="3440" spans="1:14" x14ac:dyDescent="0.25">
      <c r="A3440">
        <v>25862</v>
      </c>
      <c r="B3440" t="s">
        <v>2645</v>
      </c>
      <c r="C3440" t="s">
        <v>721</v>
      </c>
      <c r="F3440" t="s">
        <v>8337</v>
      </c>
      <c r="G3440" t="s">
        <v>188</v>
      </c>
      <c r="H3440" t="str">
        <f>INDEX(referencias!$Q$1:$Q$34,MATCH('Registro de Frecuencias TV'!G3440,referencias!$R$1:$R$34,0),1)</f>
        <v>Señal Colombia</v>
      </c>
      <c r="J3440" t="s">
        <v>8338</v>
      </c>
      <c r="K3440">
        <v>12</v>
      </c>
      <c r="L3440" t="str">
        <f t="shared" si="112"/>
        <v>VergaraCundinamarcaSeñal Colombia12</v>
      </c>
      <c r="M3440" t="str">
        <f t="shared" si="113"/>
        <v>VergaraCundinamarcaSeñal Colombia</v>
      </c>
      <c r="N3440" t="s">
        <v>4971</v>
      </c>
    </row>
    <row r="3441" spans="1:14" x14ac:dyDescent="0.25">
      <c r="A3441">
        <v>25862</v>
      </c>
      <c r="B3441" t="s">
        <v>2645</v>
      </c>
      <c r="C3441" t="s">
        <v>721</v>
      </c>
      <c r="F3441" t="s">
        <v>8339</v>
      </c>
      <c r="G3441" t="s">
        <v>623</v>
      </c>
      <c r="H3441" t="str">
        <f>INDEX(referencias!$Q$1:$Q$34,MATCH('Registro de Frecuencias TV'!G3441,referencias!$R$1:$R$34,0),1)</f>
        <v>Teveandina</v>
      </c>
      <c r="J3441" t="s">
        <v>8338</v>
      </c>
      <c r="K3441">
        <v>24</v>
      </c>
      <c r="L3441" t="str">
        <f t="shared" si="112"/>
        <v>VergaraCundinamarcaTeveandina24</v>
      </c>
      <c r="M3441" t="str">
        <f t="shared" si="113"/>
        <v>VergaraCundinamarcaTeveandina</v>
      </c>
      <c r="N3441" t="s">
        <v>4972</v>
      </c>
    </row>
    <row r="3442" spans="1:14" x14ac:dyDescent="0.25">
      <c r="A3442">
        <v>25862</v>
      </c>
      <c r="B3442" t="s">
        <v>2645</v>
      </c>
      <c r="C3442" t="s">
        <v>721</v>
      </c>
      <c r="F3442" t="s">
        <v>8341</v>
      </c>
      <c r="G3442" t="s">
        <v>750</v>
      </c>
      <c r="H3442" t="str">
        <f>INDEX(referencias!$Q$1:$Q$34,MATCH('Registro de Frecuencias TV'!G3442,referencias!$R$1:$R$34,0),1)</f>
        <v>RCN TV S.A.</v>
      </c>
      <c r="J3442" t="s">
        <v>8338</v>
      </c>
      <c r="K3442">
        <v>8</v>
      </c>
      <c r="L3442" t="str">
        <f t="shared" si="112"/>
        <v>VergaraCundinamarcaRCN TV S.A.8</v>
      </c>
      <c r="M3442" t="str">
        <f t="shared" si="113"/>
        <v>VergaraCundinamarcaRCN TV S.A.</v>
      </c>
      <c r="N3442" t="s">
        <v>4973</v>
      </c>
    </row>
    <row r="3443" spans="1:14" x14ac:dyDescent="0.25">
      <c r="A3443">
        <v>25862</v>
      </c>
      <c r="B3443" t="s">
        <v>2645</v>
      </c>
      <c r="C3443" t="s">
        <v>721</v>
      </c>
      <c r="F3443" t="s">
        <v>8341</v>
      </c>
      <c r="G3443" t="s">
        <v>723</v>
      </c>
      <c r="H3443" t="str">
        <f>INDEX(referencias!$Q$1:$Q$34,MATCH('Registro de Frecuencias TV'!G3443,referencias!$R$1:$R$34,0),1)</f>
        <v>Caracol TV S.A.</v>
      </c>
      <c r="J3443" t="s">
        <v>8338</v>
      </c>
      <c r="K3443">
        <v>10</v>
      </c>
      <c r="L3443" t="str">
        <f t="shared" si="112"/>
        <v>VergaraCundinamarcaCaracol TV S.A.10</v>
      </c>
      <c r="M3443" t="str">
        <f t="shared" si="113"/>
        <v>VergaraCundinamarcaCaracol TV S.A.</v>
      </c>
      <c r="N3443" t="s">
        <v>4974</v>
      </c>
    </row>
    <row r="3444" spans="1:14" x14ac:dyDescent="0.25">
      <c r="A3444">
        <v>25867</v>
      </c>
      <c r="B3444" t="s">
        <v>2650</v>
      </c>
      <c r="C3444" t="s">
        <v>721</v>
      </c>
      <c r="E3444">
        <v>7</v>
      </c>
      <c r="F3444" t="s">
        <v>8337</v>
      </c>
      <c r="G3444" t="s">
        <v>420</v>
      </c>
      <c r="H3444" t="str">
        <f>INDEX(referencias!$Q$1:$Q$34,MATCH('Registro de Frecuencias TV'!G3444,referencias!$R$1:$R$34,0),1)</f>
        <v>Canal Uno</v>
      </c>
      <c r="I3444" t="s">
        <v>313</v>
      </c>
      <c r="J3444" t="s">
        <v>8338</v>
      </c>
      <c r="K3444">
        <v>7</v>
      </c>
      <c r="L3444" t="str">
        <f t="shared" si="112"/>
        <v>VianíCundinamarcaCanal Uno7</v>
      </c>
      <c r="M3444" t="str">
        <f t="shared" si="113"/>
        <v>VianíCundinamarcaCanal Uno</v>
      </c>
      <c r="N3444" t="s">
        <v>4975</v>
      </c>
    </row>
    <row r="3445" spans="1:14" x14ac:dyDescent="0.25">
      <c r="A3445">
        <v>25867</v>
      </c>
      <c r="B3445" t="s">
        <v>2650</v>
      </c>
      <c r="C3445" t="s">
        <v>721</v>
      </c>
      <c r="E3445">
        <v>9</v>
      </c>
      <c r="F3445" t="s">
        <v>8337</v>
      </c>
      <c r="G3445" t="s">
        <v>703</v>
      </c>
      <c r="H3445" t="str">
        <f>INDEX(referencias!$Q$1:$Q$34,MATCH('Registro de Frecuencias TV'!G3445,referencias!$R$1:$R$34,0),1)</f>
        <v>C.Institucional</v>
      </c>
      <c r="I3445" t="s">
        <v>313</v>
      </c>
      <c r="J3445" t="s">
        <v>8338</v>
      </c>
      <c r="K3445">
        <v>9</v>
      </c>
      <c r="L3445" t="str">
        <f t="shared" si="112"/>
        <v>VianíCundinamarcaC.Institucional9</v>
      </c>
      <c r="M3445" t="str">
        <f t="shared" si="113"/>
        <v>VianíCundinamarcaC.Institucional</v>
      </c>
      <c r="N3445" t="s">
        <v>4976</v>
      </c>
    </row>
    <row r="3446" spans="1:14" x14ac:dyDescent="0.25">
      <c r="A3446">
        <v>25867</v>
      </c>
      <c r="B3446" t="s">
        <v>2650</v>
      </c>
      <c r="C3446" t="s">
        <v>721</v>
      </c>
      <c r="E3446">
        <v>11</v>
      </c>
      <c r="F3446" t="s">
        <v>8337</v>
      </c>
      <c r="G3446" t="s">
        <v>188</v>
      </c>
      <c r="H3446" t="str">
        <f>INDEX(referencias!$Q$1:$Q$34,MATCH('Registro de Frecuencias TV'!G3446,referencias!$R$1:$R$34,0),1)</f>
        <v>Señal Colombia</v>
      </c>
      <c r="I3446" t="s">
        <v>313</v>
      </c>
      <c r="J3446" t="s">
        <v>8338</v>
      </c>
      <c r="K3446">
        <v>11</v>
      </c>
      <c r="L3446" t="str">
        <f t="shared" si="112"/>
        <v>VianíCundinamarcaSeñal Colombia11</v>
      </c>
      <c r="M3446" t="str">
        <f t="shared" si="113"/>
        <v>VianíCundinamarcaSeñal Colombia</v>
      </c>
      <c r="N3446" t="s">
        <v>4977</v>
      </c>
    </row>
    <row r="3447" spans="1:14" x14ac:dyDescent="0.25">
      <c r="A3447">
        <v>25867</v>
      </c>
      <c r="B3447" t="s">
        <v>2650</v>
      </c>
      <c r="C3447" t="s">
        <v>721</v>
      </c>
      <c r="E3447">
        <v>13</v>
      </c>
      <c r="F3447" t="s">
        <v>8339</v>
      </c>
      <c r="G3447" t="s">
        <v>623</v>
      </c>
      <c r="H3447" t="str">
        <f>INDEX(referencias!$Q$1:$Q$34,MATCH('Registro de Frecuencias TV'!G3447,referencias!$R$1:$R$34,0),1)</f>
        <v>Teveandina</v>
      </c>
      <c r="I3447" t="s">
        <v>8444</v>
      </c>
      <c r="J3447" t="s">
        <v>8338</v>
      </c>
      <c r="K3447">
        <v>13</v>
      </c>
      <c r="L3447" t="str">
        <f t="shared" si="112"/>
        <v>VianíCundinamarcaTeveandina13</v>
      </c>
      <c r="M3447" t="str">
        <f t="shared" si="113"/>
        <v>VianíCundinamarcaTeveandina</v>
      </c>
      <c r="N3447" t="s">
        <v>4978</v>
      </c>
    </row>
    <row r="3448" spans="1:14" x14ac:dyDescent="0.25">
      <c r="A3448">
        <v>25867</v>
      </c>
      <c r="B3448" t="s">
        <v>2650</v>
      </c>
      <c r="C3448" t="s">
        <v>721</v>
      </c>
      <c r="E3448">
        <v>4</v>
      </c>
      <c r="F3448" t="s">
        <v>8341</v>
      </c>
      <c r="G3448" t="s">
        <v>750</v>
      </c>
      <c r="H3448" t="str">
        <f>INDEX(referencias!$Q$1:$Q$34,MATCH('Registro de Frecuencias TV'!G3448,referencias!$R$1:$R$34,0),1)</f>
        <v>RCN TV S.A.</v>
      </c>
      <c r="I3448" t="s">
        <v>313</v>
      </c>
      <c r="J3448" t="s">
        <v>8338</v>
      </c>
      <c r="K3448">
        <v>4</v>
      </c>
      <c r="L3448" t="str">
        <f t="shared" si="112"/>
        <v>VianíCundinamarcaRCN TV S.A.4</v>
      </c>
      <c r="M3448" t="str">
        <f t="shared" si="113"/>
        <v>VianíCundinamarcaRCN TV S.A.</v>
      </c>
      <c r="N3448" t="s">
        <v>4979</v>
      </c>
    </row>
    <row r="3449" spans="1:14" x14ac:dyDescent="0.25">
      <c r="A3449">
        <v>25867</v>
      </c>
      <c r="B3449" t="s">
        <v>2650</v>
      </c>
      <c r="C3449" t="s">
        <v>721</v>
      </c>
      <c r="E3449">
        <v>5</v>
      </c>
      <c r="F3449" t="s">
        <v>8341</v>
      </c>
      <c r="G3449" t="s">
        <v>723</v>
      </c>
      <c r="H3449" t="str">
        <f>INDEX(referencias!$Q$1:$Q$34,MATCH('Registro de Frecuencias TV'!G3449,referencias!$R$1:$R$34,0),1)</f>
        <v>Caracol TV S.A.</v>
      </c>
      <c r="I3449" t="s">
        <v>313</v>
      </c>
      <c r="J3449" t="s">
        <v>8338</v>
      </c>
      <c r="K3449">
        <v>5</v>
      </c>
      <c r="L3449" t="str">
        <f t="shared" si="112"/>
        <v>VianíCundinamarcaCaracol TV S.A.5</v>
      </c>
      <c r="M3449" t="str">
        <f t="shared" si="113"/>
        <v>VianíCundinamarcaCaracol TV S.A.</v>
      </c>
      <c r="N3449" t="s">
        <v>4980</v>
      </c>
    </row>
    <row r="3450" spans="1:14" x14ac:dyDescent="0.25">
      <c r="A3450">
        <v>25871</v>
      </c>
      <c r="B3450" t="s">
        <v>2668</v>
      </c>
      <c r="C3450" t="s">
        <v>721</v>
      </c>
      <c r="F3450" t="s">
        <v>8337</v>
      </c>
      <c r="G3450" t="s">
        <v>420</v>
      </c>
      <c r="H3450" t="str">
        <f>INDEX(referencias!$Q$1:$Q$34,MATCH('Registro de Frecuencias TV'!G3450,referencias!$R$1:$R$34,0),1)</f>
        <v>Canal Uno</v>
      </c>
      <c r="J3450" t="s">
        <v>8338</v>
      </c>
      <c r="K3450">
        <v>7</v>
      </c>
      <c r="L3450" t="str">
        <f t="shared" si="112"/>
        <v>VillagómezCundinamarcaCanal Uno7</v>
      </c>
      <c r="M3450" t="str">
        <f t="shared" si="113"/>
        <v>VillagómezCundinamarcaCanal Uno</v>
      </c>
      <c r="N3450" t="s">
        <v>4981</v>
      </c>
    </row>
    <row r="3451" spans="1:14" x14ac:dyDescent="0.25">
      <c r="A3451">
        <v>25871</v>
      </c>
      <c r="B3451" t="s">
        <v>2668</v>
      </c>
      <c r="C3451" t="s">
        <v>721</v>
      </c>
      <c r="F3451" t="s">
        <v>8337</v>
      </c>
      <c r="G3451" t="s">
        <v>703</v>
      </c>
      <c r="H3451" t="str">
        <f>INDEX(referencias!$Q$1:$Q$34,MATCH('Registro de Frecuencias TV'!G3451,referencias!$R$1:$R$34,0),1)</f>
        <v>C.Institucional</v>
      </c>
      <c r="J3451" t="s">
        <v>8338</v>
      </c>
      <c r="K3451">
        <v>9</v>
      </c>
      <c r="L3451" t="str">
        <f t="shared" si="112"/>
        <v>VillagómezCundinamarcaC.Institucional9</v>
      </c>
      <c r="M3451" t="str">
        <f t="shared" si="113"/>
        <v>VillagómezCundinamarcaC.Institucional</v>
      </c>
      <c r="N3451" t="s">
        <v>4982</v>
      </c>
    </row>
    <row r="3452" spans="1:14" x14ac:dyDescent="0.25">
      <c r="A3452">
        <v>25871</v>
      </c>
      <c r="B3452" t="s">
        <v>2668</v>
      </c>
      <c r="C3452" t="s">
        <v>721</v>
      </c>
      <c r="F3452" t="s">
        <v>8337</v>
      </c>
      <c r="G3452" t="s">
        <v>188</v>
      </c>
      <c r="H3452" t="str">
        <f>INDEX(referencias!$Q$1:$Q$34,MATCH('Registro de Frecuencias TV'!G3452,referencias!$R$1:$R$34,0),1)</f>
        <v>Señal Colombia</v>
      </c>
      <c r="J3452" t="s">
        <v>8338</v>
      </c>
      <c r="K3452">
        <v>11</v>
      </c>
      <c r="L3452" t="str">
        <f t="shared" si="112"/>
        <v>VillagómezCundinamarcaSeñal Colombia11</v>
      </c>
      <c r="M3452" t="str">
        <f t="shared" si="113"/>
        <v>VillagómezCundinamarcaSeñal Colombia</v>
      </c>
      <c r="N3452" t="s">
        <v>4983</v>
      </c>
    </row>
    <row r="3453" spans="1:14" x14ac:dyDescent="0.25">
      <c r="A3453">
        <v>25871</v>
      </c>
      <c r="B3453" t="s">
        <v>2668</v>
      </c>
      <c r="C3453" t="s">
        <v>721</v>
      </c>
      <c r="E3453">
        <v>13</v>
      </c>
      <c r="F3453" t="s">
        <v>8339</v>
      </c>
      <c r="G3453" t="s">
        <v>623</v>
      </c>
      <c r="H3453" t="str">
        <f>INDEX(referencias!$Q$1:$Q$34,MATCH('Registro de Frecuencias TV'!G3453,referencias!$R$1:$R$34,0),1)</f>
        <v>Teveandina</v>
      </c>
      <c r="I3453" t="s">
        <v>8444</v>
      </c>
      <c r="J3453" t="s">
        <v>8338</v>
      </c>
      <c r="K3453">
        <v>13</v>
      </c>
      <c r="L3453" t="str">
        <f t="shared" si="112"/>
        <v>VillagómezCundinamarcaTeveandina13</v>
      </c>
      <c r="M3453" t="str">
        <f t="shared" si="113"/>
        <v>VillagómezCundinamarcaTeveandina</v>
      </c>
      <c r="N3453" t="s">
        <v>4984</v>
      </c>
    </row>
    <row r="3454" spans="1:14" x14ac:dyDescent="0.25">
      <c r="A3454">
        <v>25871</v>
      </c>
      <c r="B3454" t="s">
        <v>2668</v>
      </c>
      <c r="C3454" t="s">
        <v>721</v>
      </c>
      <c r="E3454">
        <v>4</v>
      </c>
      <c r="F3454" t="s">
        <v>8341</v>
      </c>
      <c r="G3454" t="s">
        <v>750</v>
      </c>
      <c r="H3454" t="str">
        <f>INDEX(referencias!$Q$1:$Q$34,MATCH('Registro de Frecuencias TV'!G3454,referencias!$R$1:$R$34,0),1)</f>
        <v>RCN TV S.A.</v>
      </c>
      <c r="I3454" t="s">
        <v>313</v>
      </c>
      <c r="J3454" t="s">
        <v>8338</v>
      </c>
      <c r="K3454">
        <v>4</v>
      </c>
      <c r="L3454" t="str">
        <f t="shared" si="112"/>
        <v>VillagómezCundinamarcaRCN TV S.A.4</v>
      </c>
      <c r="M3454" t="str">
        <f t="shared" si="113"/>
        <v>VillagómezCundinamarcaRCN TV S.A.</v>
      </c>
      <c r="N3454" t="s">
        <v>4985</v>
      </c>
    </row>
    <row r="3455" spans="1:14" x14ac:dyDescent="0.25">
      <c r="A3455">
        <v>25871</v>
      </c>
      <c r="B3455" t="s">
        <v>2668</v>
      </c>
      <c r="C3455" t="s">
        <v>721</v>
      </c>
      <c r="E3455">
        <v>5</v>
      </c>
      <c r="F3455" t="s">
        <v>8341</v>
      </c>
      <c r="G3455" t="s">
        <v>723</v>
      </c>
      <c r="H3455" t="str">
        <f>INDEX(referencias!$Q$1:$Q$34,MATCH('Registro de Frecuencias TV'!G3455,referencias!$R$1:$R$34,0),1)</f>
        <v>Caracol TV S.A.</v>
      </c>
      <c r="I3455" t="s">
        <v>313</v>
      </c>
      <c r="J3455" t="s">
        <v>8338</v>
      </c>
      <c r="K3455">
        <v>5</v>
      </c>
      <c r="L3455" t="str">
        <f t="shared" si="112"/>
        <v>VillagómezCundinamarcaCaracol TV S.A.5</v>
      </c>
      <c r="M3455" t="str">
        <f t="shared" si="113"/>
        <v>VillagómezCundinamarcaCaracol TV S.A.</v>
      </c>
      <c r="N3455" t="s">
        <v>4986</v>
      </c>
    </row>
    <row r="3456" spans="1:14" x14ac:dyDescent="0.25">
      <c r="A3456">
        <v>25873</v>
      </c>
      <c r="B3456" t="s">
        <v>416</v>
      </c>
      <c r="C3456" t="s">
        <v>721</v>
      </c>
      <c r="E3456">
        <v>3</v>
      </c>
      <c r="F3456" t="s">
        <v>8337</v>
      </c>
      <c r="G3456" t="s">
        <v>420</v>
      </c>
      <c r="H3456" t="str">
        <f>INDEX(referencias!$Q$1:$Q$34,MATCH('Registro de Frecuencias TV'!G3456,referencias!$R$1:$R$34,0),1)</f>
        <v>Canal Uno</v>
      </c>
      <c r="I3456" t="s">
        <v>416</v>
      </c>
      <c r="J3456" t="s">
        <v>8338</v>
      </c>
      <c r="K3456">
        <v>3</v>
      </c>
      <c r="L3456" t="str">
        <f t="shared" si="112"/>
        <v>VillapinzónCundinamarcaCanal Uno3</v>
      </c>
      <c r="M3456" t="str">
        <f t="shared" si="113"/>
        <v>VillapinzónCundinamarcaCanal Uno</v>
      </c>
      <c r="N3456" t="s">
        <v>4987</v>
      </c>
    </row>
    <row r="3457" spans="1:14" x14ac:dyDescent="0.25">
      <c r="A3457">
        <v>25873</v>
      </c>
      <c r="B3457" t="s">
        <v>416</v>
      </c>
      <c r="C3457" t="s">
        <v>721</v>
      </c>
      <c r="E3457">
        <v>6</v>
      </c>
      <c r="F3457" t="s">
        <v>8337</v>
      </c>
      <c r="G3457" t="s">
        <v>703</v>
      </c>
      <c r="H3457" t="str">
        <f>INDEX(referencias!$Q$1:$Q$34,MATCH('Registro de Frecuencias TV'!G3457,referencias!$R$1:$R$34,0),1)</f>
        <v>C.Institucional</v>
      </c>
      <c r="I3457" t="s">
        <v>416</v>
      </c>
      <c r="J3457" t="s">
        <v>8338</v>
      </c>
      <c r="K3457">
        <v>6</v>
      </c>
      <c r="L3457" t="str">
        <f t="shared" si="112"/>
        <v>VillapinzónCundinamarcaC.Institucional6</v>
      </c>
      <c r="M3457" t="str">
        <f t="shared" si="113"/>
        <v>VillapinzónCundinamarcaC.Institucional</v>
      </c>
      <c r="N3457" t="s">
        <v>4988</v>
      </c>
    </row>
    <row r="3458" spans="1:14" x14ac:dyDescent="0.25">
      <c r="A3458">
        <v>25873</v>
      </c>
      <c r="B3458" t="s">
        <v>416</v>
      </c>
      <c r="C3458" t="s">
        <v>721</v>
      </c>
      <c r="E3458">
        <v>12</v>
      </c>
      <c r="F3458" t="s">
        <v>8337</v>
      </c>
      <c r="G3458" t="s">
        <v>188</v>
      </c>
      <c r="H3458" t="str">
        <f>INDEX(referencias!$Q$1:$Q$34,MATCH('Registro de Frecuencias TV'!G3458,referencias!$R$1:$R$34,0),1)</f>
        <v>Señal Colombia</v>
      </c>
      <c r="I3458" t="s">
        <v>416</v>
      </c>
      <c r="J3458" t="s">
        <v>8338</v>
      </c>
      <c r="K3458">
        <v>12</v>
      </c>
      <c r="L3458" t="str">
        <f t="shared" si="112"/>
        <v>VillapinzónCundinamarcaSeñal Colombia12</v>
      </c>
      <c r="M3458" t="str">
        <f t="shared" si="113"/>
        <v>VillapinzónCundinamarcaSeñal Colombia</v>
      </c>
      <c r="N3458" t="s">
        <v>4989</v>
      </c>
    </row>
    <row r="3459" spans="1:14" x14ac:dyDescent="0.25">
      <c r="A3459">
        <v>25873</v>
      </c>
      <c r="B3459" t="s">
        <v>416</v>
      </c>
      <c r="C3459" t="s">
        <v>721</v>
      </c>
      <c r="F3459" t="s">
        <v>8339</v>
      </c>
      <c r="G3459" t="s">
        <v>623</v>
      </c>
      <c r="H3459" t="str">
        <f>INDEX(referencias!$Q$1:$Q$34,MATCH('Registro de Frecuencias TV'!G3459,referencias!$R$1:$R$34,0),1)</f>
        <v>Teveandina</v>
      </c>
      <c r="J3459" t="s">
        <v>8338</v>
      </c>
      <c r="K3459">
        <v>24</v>
      </c>
      <c r="L3459" t="str">
        <f t="shared" ref="L3459:L3522" si="114">_xlfn.CONCAT(TRIM(B3459),TRIM(C3459),TRIM(H3459),TRIM(K3459))</f>
        <v>VillapinzónCundinamarcaTeveandina24</v>
      </c>
      <c r="M3459" t="str">
        <f t="shared" ref="M3459:M3522" si="115">_xlfn.CONCAT(TRIM(B3459),TRIM(C3459),TRIM(H3459))</f>
        <v>VillapinzónCundinamarcaTeveandina</v>
      </c>
      <c r="N3459" t="s">
        <v>4990</v>
      </c>
    </row>
    <row r="3460" spans="1:14" x14ac:dyDescent="0.25">
      <c r="A3460">
        <v>25873</v>
      </c>
      <c r="B3460" t="s">
        <v>416</v>
      </c>
      <c r="C3460" t="s">
        <v>721</v>
      </c>
      <c r="F3460" t="s">
        <v>8341</v>
      </c>
      <c r="G3460" t="s">
        <v>750</v>
      </c>
      <c r="H3460" t="str">
        <f>INDEX(referencias!$Q$1:$Q$34,MATCH('Registro de Frecuencias TV'!G3460,referencias!$R$1:$R$34,0),1)</f>
        <v>RCN TV S.A.</v>
      </c>
      <c r="J3460" t="s">
        <v>8338</v>
      </c>
      <c r="K3460">
        <v>8</v>
      </c>
      <c r="L3460" t="str">
        <f t="shared" si="114"/>
        <v>VillapinzónCundinamarcaRCN TV S.A.8</v>
      </c>
      <c r="M3460" t="str">
        <f t="shared" si="115"/>
        <v>VillapinzónCundinamarcaRCN TV S.A.</v>
      </c>
      <c r="N3460" t="s">
        <v>4991</v>
      </c>
    </row>
    <row r="3461" spans="1:14" x14ac:dyDescent="0.25">
      <c r="A3461">
        <v>25873</v>
      </c>
      <c r="B3461" t="s">
        <v>416</v>
      </c>
      <c r="C3461" t="s">
        <v>721</v>
      </c>
      <c r="F3461" t="s">
        <v>8341</v>
      </c>
      <c r="G3461" t="s">
        <v>723</v>
      </c>
      <c r="H3461" t="str">
        <f>INDEX(referencias!$Q$1:$Q$34,MATCH('Registro de Frecuencias TV'!G3461,referencias!$R$1:$R$34,0),1)</f>
        <v>Caracol TV S.A.</v>
      </c>
      <c r="J3461" t="s">
        <v>8338</v>
      </c>
      <c r="K3461">
        <v>10</v>
      </c>
      <c r="L3461" t="str">
        <f t="shared" si="114"/>
        <v>VillapinzónCundinamarcaCaracol TV S.A.10</v>
      </c>
      <c r="M3461" t="str">
        <f t="shared" si="115"/>
        <v>VillapinzónCundinamarcaCaracol TV S.A.</v>
      </c>
      <c r="N3461" t="s">
        <v>4992</v>
      </c>
    </row>
    <row r="3462" spans="1:14" x14ac:dyDescent="0.25">
      <c r="A3462">
        <v>25875</v>
      </c>
      <c r="B3462" t="s">
        <v>2686</v>
      </c>
      <c r="C3462" t="s">
        <v>721</v>
      </c>
      <c r="E3462">
        <v>7</v>
      </c>
      <c r="F3462" t="s">
        <v>8337</v>
      </c>
      <c r="G3462" t="s">
        <v>420</v>
      </c>
      <c r="H3462" t="str">
        <f>INDEX(referencias!$Q$1:$Q$34,MATCH('Registro de Frecuencias TV'!G3462,referencias!$R$1:$R$34,0),1)</f>
        <v>Canal Uno</v>
      </c>
      <c r="I3462" t="s">
        <v>313</v>
      </c>
      <c r="J3462" t="s">
        <v>8338</v>
      </c>
      <c r="K3462">
        <v>7</v>
      </c>
      <c r="L3462" t="str">
        <f t="shared" si="114"/>
        <v>VilletaCundinamarcaCanal Uno7</v>
      </c>
      <c r="M3462" t="str">
        <f t="shared" si="115"/>
        <v>VilletaCundinamarcaCanal Uno</v>
      </c>
      <c r="N3462" t="s">
        <v>4993</v>
      </c>
    </row>
    <row r="3463" spans="1:14" x14ac:dyDescent="0.25">
      <c r="A3463">
        <v>25875</v>
      </c>
      <c r="B3463" t="s">
        <v>2686</v>
      </c>
      <c r="C3463" t="s">
        <v>721</v>
      </c>
      <c r="E3463">
        <v>9</v>
      </c>
      <c r="F3463" t="s">
        <v>8337</v>
      </c>
      <c r="G3463" t="s">
        <v>703</v>
      </c>
      <c r="H3463" t="str">
        <f>INDEX(referencias!$Q$1:$Q$34,MATCH('Registro de Frecuencias TV'!G3463,referencias!$R$1:$R$34,0),1)</f>
        <v>C.Institucional</v>
      </c>
      <c r="I3463" t="s">
        <v>313</v>
      </c>
      <c r="J3463" t="s">
        <v>8338</v>
      </c>
      <c r="K3463">
        <v>9</v>
      </c>
      <c r="L3463" t="str">
        <f t="shared" si="114"/>
        <v>VilletaCundinamarcaC.Institucional9</v>
      </c>
      <c r="M3463" t="str">
        <f t="shared" si="115"/>
        <v>VilletaCundinamarcaC.Institucional</v>
      </c>
      <c r="N3463" t="s">
        <v>4994</v>
      </c>
    </row>
    <row r="3464" spans="1:14" x14ac:dyDescent="0.25">
      <c r="A3464">
        <v>25875</v>
      </c>
      <c r="B3464" t="s">
        <v>2686</v>
      </c>
      <c r="C3464" t="s">
        <v>721</v>
      </c>
      <c r="E3464">
        <v>11</v>
      </c>
      <c r="F3464" t="s">
        <v>8337</v>
      </c>
      <c r="G3464" t="s">
        <v>188</v>
      </c>
      <c r="H3464" t="str">
        <f>INDEX(referencias!$Q$1:$Q$34,MATCH('Registro de Frecuencias TV'!G3464,referencias!$R$1:$R$34,0),1)</f>
        <v>Señal Colombia</v>
      </c>
      <c r="I3464" t="s">
        <v>313</v>
      </c>
      <c r="J3464" t="s">
        <v>8338</v>
      </c>
      <c r="K3464">
        <v>11</v>
      </c>
      <c r="L3464" t="str">
        <f t="shared" si="114"/>
        <v>VilletaCundinamarcaSeñal Colombia11</v>
      </c>
      <c r="M3464" t="str">
        <f t="shared" si="115"/>
        <v>VilletaCundinamarcaSeñal Colombia</v>
      </c>
      <c r="N3464" t="s">
        <v>4995</v>
      </c>
    </row>
    <row r="3465" spans="1:14" x14ac:dyDescent="0.25">
      <c r="A3465">
        <v>25875</v>
      </c>
      <c r="B3465" t="s">
        <v>2686</v>
      </c>
      <c r="C3465" t="s">
        <v>721</v>
      </c>
      <c r="E3465">
        <v>13</v>
      </c>
      <c r="F3465" t="s">
        <v>8339</v>
      </c>
      <c r="G3465" t="s">
        <v>623</v>
      </c>
      <c r="H3465" t="str">
        <f>INDEX(referencias!$Q$1:$Q$34,MATCH('Registro de Frecuencias TV'!G3465,referencias!$R$1:$R$34,0),1)</f>
        <v>Teveandina</v>
      </c>
      <c r="I3465" t="s">
        <v>8444</v>
      </c>
      <c r="J3465" t="s">
        <v>8338</v>
      </c>
      <c r="K3465">
        <v>24</v>
      </c>
      <c r="L3465" t="str">
        <f t="shared" si="114"/>
        <v>VilletaCundinamarcaTeveandina24</v>
      </c>
      <c r="M3465" t="str">
        <f t="shared" si="115"/>
        <v>VilletaCundinamarcaTeveandina</v>
      </c>
      <c r="N3465" t="s">
        <v>4996</v>
      </c>
    </row>
    <row r="3466" spans="1:14" x14ac:dyDescent="0.25">
      <c r="A3466">
        <v>25875</v>
      </c>
      <c r="B3466" t="s">
        <v>2686</v>
      </c>
      <c r="C3466" t="s">
        <v>721</v>
      </c>
      <c r="E3466">
        <v>4</v>
      </c>
      <c r="F3466" t="s">
        <v>8341</v>
      </c>
      <c r="G3466" t="s">
        <v>750</v>
      </c>
      <c r="H3466" t="str">
        <f>INDEX(referencias!$Q$1:$Q$34,MATCH('Registro de Frecuencias TV'!G3466,referencias!$R$1:$R$34,0),1)</f>
        <v>RCN TV S.A.</v>
      </c>
      <c r="I3466" t="s">
        <v>313</v>
      </c>
      <c r="J3466" t="s">
        <v>8338</v>
      </c>
      <c r="K3466">
        <v>4</v>
      </c>
      <c r="L3466" t="str">
        <f t="shared" si="114"/>
        <v>VilletaCundinamarcaRCN TV S.A.4</v>
      </c>
      <c r="M3466" t="str">
        <f t="shared" si="115"/>
        <v>VilletaCundinamarcaRCN TV S.A.</v>
      </c>
      <c r="N3466" t="s">
        <v>4997</v>
      </c>
    </row>
    <row r="3467" spans="1:14" x14ac:dyDescent="0.25">
      <c r="A3467">
        <v>25875</v>
      </c>
      <c r="B3467" t="s">
        <v>2686</v>
      </c>
      <c r="C3467" t="s">
        <v>721</v>
      </c>
      <c r="E3467">
        <v>5</v>
      </c>
      <c r="F3467" t="s">
        <v>8341</v>
      </c>
      <c r="G3467" t="s">
        <v>723</v>
      </c>
      <c r="H3467" t="str">
        <f>INDEX(referencias!$Q$1:$Q$34,MATCH('Registro de Frecuencias TV'!G3467,referencias!$R$1:$R$34,0),1)</f>
        <v>Caracol TV S.A.</v>
      </c>
      <c r="I3467" t="s">
        <v>313</v>
      </c>
      <c r="J3467" t="s">
        <v>8338</v>
      </c>
      <c r="K3467">
        <v>5</v>
      </c>
      <c r="L3467" t="str">
        <f t="shared" si="114"/>
        <v>VilletaCundinamarcaCaracol TV S.A.5</v>
      </c>
      <c r="M3467" t="str">
        <f t="shared" si="115"/>
        <v>VilletaCundinamarcaCaracol TV S.A.</v>
      </c>
      <c r="N3467" t="s">
        <v>4998</v>
      </c>
    </row>
    <row r="3468" spans="1:14" x14ac:dyDescent="0.25">
      <c r="A3468">
        <v>25878</v>
      </c>
      <c r="B3468" t="s">
        <v>2688</v>
      </c>
      <c r="C3468" t="s">
        <v>721</v>
      </c>
      <c r="E3468">
        <v>7</v>
      </c>
      <c r="F3468" t="s">
        <v>8337</v>
      </c>
      <c r="G3468" t="s">
        <v>420</v>
      </c>
      <c r="H3468" t="str">
        <f>INDEX(referencias!$Q$1:$Q$34,MATCH('Registro de Frecuencias TV'!G3468,referencias!$R$1:$R$34,0),1)</f>
        <v>Canal Uno</v>
      </c>
      <c r="I3468" t="s">
        <v>313</v>
      </c>
      <c r="J3468" t="s">
        <v>8338</v>
      </c>
      <c r="K3468">
        <v>7</v>
      </c>
      <c r="L3468" t="str">
        <f t="shared" si="114"/>
        <v>ViotáCundinamarcaCanal Uno7</v>
      </c>
      <c r="M3468" t="str">
        <f t="shared" si="115"/>
        <v>ViotáCundinamarcaCanal Uno</v>
      </c>
      <c r="N3468" t="s">
        <v>4999</v>
      </c>
    </row>
    <row r="3469" spans="1:14" x14ac:dyDescent="0.25">
      <c r="A3469">
        <v>25878</v>
      </c>
      <c r="B3469" t="s">
        <v>2688</v>
      </c>
      <c r="C3469" t="s">
        <v>721</v>
      </c>
      <c r="E3469">
        <v>9</v>
      </c>
      <c r="F3469" t="s">
        <v>8337</v>
      </c>
      <c r="G3469" t="s">
        <v>703</v>
      </c>
      <c r="H3469" t="str">
        <f>INDEX(referencias!$Q$1:$Q$34,MATCH('Registro de Frecuencias TV'!G3469,referencias!$R$1:$R$34,0),1)</f>
        <v>C.Institucional</v>
      </c>
      <c r="I3469" t="s">
        <v>313</v>
      </c>
      <c r="J3469" t="s">
        <v>8338</v>
      </c>
      <c r="K3469">
        <v>9</v>
      </c>
      <c r="L3469" t="str">
        <f t="shared" si="114"/>
        <v>ViotáCundinamarcaC.Institucional9</v>
      </c>
      <c r="M3469" t="str">
        <f t="shared" si="115"/>
        <v>ViotáCundinamarcaC.Institucional</v>
      </c>
      <c r="N3469" t="s">
        <v>5000</v>
      </c>
    </row>
    <row r="3470" spans="1:14" x14ac:dyDescent="0.25">
      <c r="A3470">
        <v>25878</v>
      </c>
      <c r="B3470" t="s">
        <v>2688</v>
      </c>
      <c r="C3470" t="s">
        <v>721</v>
      </c>
      <c r="E3470">
        <v>11</v>
      </c>
      <c r="F3470" t="s">
        <v>8337</v>
      </c>
      <c r="G3470" t="s">
        <v>188</v>
      </c>
      <c r="H3470" t="str">
        <f>INDEX(referencias!$Q$1:$Q$34,MATCH('Registro de Frecuencias TV'!G3470,referencias!$R$1:$R$34,0),1)</f>
        <v>Señal Colombia</v>
      </c>
      <c r="I3470" t="s">
        <v>313</v>
      </c>
      <c r="J3470" t="s">
        <v>8338</v>
      </c>
      <c r="K3470">
        <v>11</v>
      </c>
      <c r="L3470" t="str">
        <f t="shared" si="114"/>
        <v>ViotáCundinamarcaSeñal Colombia11</v>
      </c>
      <c r="M3470" t="str">
        <f t="shared" si="115"/>
        <v>ViotáCundinamarcaSeñal Colombia</v>
      </c>
      <c r="N3470" t="s">
        <v>5001</v>
      </c>
    </row>
    <row r="3471" spans="1:14" x14ac:dyDescent="0.25">
      <c r="A3471">
        <v>25878</v>
      </c>
      <c r="B3471" t="s">
        <v>2688</v>
      </c>
      <c r="C3471" t="s">
        <v>721</v>
      </c>
      <c r="E3471">
        <v>13</v>
      </c>
      <c r="F3471" t="s">
        <v>8339</v>
      </c>
      <c r="G3471" t="s">
        <v>623</v>
      </c>
      <c r="H3471" t="str">
        <f>INDEX(referencias!$Q$1:$Q$34,MATCH('Registro de Frecuencias TV'!G3471,referencias!$R$1:$R$34,0),1)</f>
        <v>Teveandina</v>
      </c>
      <c r="I3471" t="s">
        <v>8444</v>
      </c>
      <c r="J3471" t="s">
        <v>8338</v>
      </c>
      <c r="K3471">
        <v>13</v>
      </c>
      <c r="L3471" t="str">
        <f t="shared" si="114"/>
        <v>ViotáCundinamarcaTeveandina13</v>
      </c>
      <c r="M3471" t="str">
        <f t="shared" si="115"/>
        <v>ViotáCundinamarcaTeveandina</v>
      </c>
      <c r="N3471" t="s">
        <v>5002</v>
      </c>
    </row>
    <row r="3472" spans="1:14" x14ac:dyDescent="0.25">
      <c r="A3472">
        <v>25878</v>
      </c>
      <c r="B3472" t="s">
        <v>2688</v>
      </c>
      <c r="C3472" t="s">
        <v>721</v>
      </c>
      <c r="E3472">
        <v>4</v>
      </c>
      <c r="F3472" t="s">
        <v>8341</v>
      </c>
      <c r="G3472" t="s">
        <v>750</v>
      </c>
      <c r="H3472" t="str">
        <f>INDEX(referencias!$Q$1:$Q$34,MATCH('Registro de Frecuencias TV'!G3472,referencias!$R$1:$R$34,0),1)</f>
        <v>RCN TV S.A.</v>
      </c>
      <c r="I3472" t="s">
        <v>313</v>
      </c>
      <c r="J3472" t="s">
        <v>8338</v>
      </c>
      <c r="K3472">
        <v>4</v>
      </c>
      <c r="L3472" t="str">
        <f t="shared" si="114"/>
        <v>ViotáCundinamarcaRCN TV S.A.4</v>
      </c>
      <c r="M3472" t="str">
        <f t="shared" si="115"/>
        <v>ViotáCundinamarcaRCN TV S.A.</v>
      </c>
      <c r="N3472" t="s">
        <v>5003</v>
      </c>
    </row>
    <row r="3473" spans="1:14" x14ac:dyDescent="0.25">
      <c r="A3473">
        <v>25878</v>
      </c>
      <c r="B3473" t="s">
        <v>2688</v>
      </c>
      <c r="C3473" t="s">
        <v>721</v>
      </c>
      <c r="E3473">
        <v>5</v>
      </c>
      <c r="F3473" t="s">
        <v>8341</v>
      </c>
      <c r="G3473" t="s">
        <v>723</v>
      </c>
      <c r="H3473" t="str">
        <f>INDEX(referencias!$Q$1:$Q$34,MATCH('Registro de Frecuencias TV'!G3473,referencias!$R$1:$R$34,0),1)</f>
        <v>Caracol TV S.A.</v>
      </c>
      <c r="I3473" t="s">
        <v>313</v>
      </c>
      <c r="J3473" t="s">
        <v>8338</v>
      </c>
      <c r="K3473">
        <v>5</v>
      </c>
      <c r="L3473" t="str">
        <f t="shared" si="114"/>
        <v>ViotáCundinamarcaCaracol TV S.A.5</v>
      </c>
      <c r="M3473" t="str">
        <f t="shared" si="115"/>
        <v>ViotáCundinamarcaCaracol TV S.A.</v>
      </c>
      <c r="N3473" t="s">
        <v>5004</v>
      </c>
    </row>
    <row r="3474" spans="1:14" x14ac:dyDescent="0.25">
      <c r="A3474">
        <v>25885</v>
      </c>
      <c r="B3474" t="s">
        <v>2696</v>
      </c>
      <c r="C3474" t="s">
        <v>721</v>
      </c>
      <c r="E3474">
        <v>7</v>
      </c>
      <c r="F3474" t="s">
        <v>8337</v>
      </c>
      <c r="G3474" t="s">
        <v>420</v>
      </c>
      <c r="H3474" t="str">
        <f>INDEX(referencias!$Q$1:$Q$34,MATCH('Registro de Frecuencias TV'!G3474,referencias!$R$1:$R$34,0),1)</f>
        <v>Canal Uno</v>
      </c>
      <c r="I3474" t="s">
        <v>313</v>
      </c>
      <c r="J3474" t="s">
        <v>8338</v>
      </c>
      <c r="K3474">
        <v>7</v>
      </c>
      <c r="L3474" t="str">
        <f t="shared" si="114"/>
        <v>YacopíCundinamarcaCanal Uno7</v>
      </c>
      <c r="M3474" t="str">
        <f t="shared" si="115"/>
        <v>YacopíCundinamarcaCanal Uno</v>
      </c>
      <c r="N3474" t="s">
        <v>5005</v>
      </c>
    </row>
    <row r="3475" spans="1:14" x14ac:dyDescent="0.25">
      <c r="A3475">
        <v>25885</v>
      </c>
      <c r="B3475" t="s">
        <v>2696</v>
      </c>
      <c r="C3475" t="s">
        <v>721</v>
      </c>
      <c r="E3475">
        <v>9</v>
      </c>
      <c r="F3475" t="s">
        <v>8337</v>
      </c>
      <c r="G3475" t="s">
        <v>703</v>
      </c>
      <c r="H3475" t="str">
        <f>INDEX(referencias!$Q$1:$Q$34,MATCH('Registro de Frecuencias TV'!G3475,referencias!$R$1:$R$34,0),1)</f>
        <v>C.Institucional</v>
      </c>
      <c r="I3475" t="s">
        <v>313</v>
      </c>
      <c r="J3475" t="s">
        <v>8338</v>
      </c>
      <c r="K3475">
        <v>9</v>
      </c>
      <c r="L3475" t="str">
        <f t="shared" si="114"/>
        <v>YacopíCundinamarcaC.Institucional9</v>
      </c>
      <c r="M3475" t="str">
        <f t="shared" si="115"/>
        <v>YacopíCundinamarcaC.Institucional</v>
      </c>
      <c r="N3475" t="s">
        <v>5006</v>
      </c>
    </row>
    <row r="3476" spans="1:14" x14ac:dyDescent="0.25">
      <c r="A3476">
        <v>25885</v>
      </c>
      <c r="B3476" t="s">
        <v>2696</v>
      </c>
      <c r="C3476" t="s">
        <v>721</v>
      </c>
      <c r="E3476">
        <v>11</v>
      </c>
      <c r="F3476" t="s">
        <v>8337</v>
      </c>
      <c r="G3476" t="s">
        <v>188</v>
      </c>
      <c r="H3476" t="str">
        <f>INDEX(referencias!$Q$1:$Q$34,MATCH('Registro de Frecuencias TV'!G3476,referencias!$R$1:$R$34,0),1)</f>
        <v>Señal Colombia</v>
      </c>
      <c r="I3476" t="s">
        <v>313</v>
      </c>
      <c r="J3476" t="s">
        <v>8338</v>
      </c>
      <c r="K3476">
        <v>11</v>
      </c>
      <c r="L3476" t="str">
        <f t="shared" si="114"/>
        <v>YacopíCundinamarcaSeñal Colombia11</v>
      </c>
      <c r="M3476" t="str">
        <f t="shared" si="115"/>
        <v>YacopíCundinamarcaSeñal Colombia</v>
      </c>
      <c r="N3476" t="s">
        <v>5007</v>
      </c>
    </row>
    <row r="3477" spans="1:14" x14ac:dyDescent="0.25">
      <c r="A3477">
        <v>25885</v>
      </c>
      <c r="B3477" t="s">
        <v>2696</v>
      </c>
      <c r="C3477" t="s">
        <v>721</v>
      </c>
      <c r="E3477">
        <v>13</v>
      </c>
      <c r="F3477" t="s">
        <v>8339</v>
      </c>
      <c r="G3477" t="s">
        <v>623</v>
      </c>
      <c r="H3477" t="str">
        <f>INDEX(referencias!$Q$1:$Q$34,MATCH('Registro de Frecuencias TV'!G3477,referencias!$R$1:$R$34,0),1)</f>
        <v>Teveandina</v>
      </c>
      <c r="I3477" t="s">
        <v>8444</v>
      </c>
      <c r="J3477" t="s">
        <v>8338</v>
      </c>
      <c r="K3477">
        <v>13</v>
      </c>
      <c r="L3477" t="str">
        <f t="shared" si="114"/>
        <v>YacopíCundinamarcaTeveandina13</v>
      </c>
      <c r="M3477" t="str">
        <f t="shared" si="115"/>
        <v>YacopíCundinamarcaTeveandina</v>
      </c>
      <c r="N3477" t="s">
        <v>5008</v>
      </c>
    </row>
    <row r="3478" spans="1:14" x14ac:dyDescent="0.25">
      <c r="A3478">
        <v>25885</v>
      </c>
      <c r="B3478" t="s">
        <v>2696</v>
      </c>
      <c r="C3478" t="s">
        <v>721</v>
      </c>
      <c r="E3478">
        <v>4</v>
      </c>
      <c r="F3478" t="s">
        <v>8341</v>
      </c>
      <c r="G3478" t="s">
        <v>750</v>
      </c>
      <c r="H3478" t="str">
        <f>INDEX(referencias!$Q$1:$Q$34,MATCH('Registro de Frecuencias TV'!G3478,referencias!$R$1:$R$34,0),1)</f>
        <v>RCN TV S.A.</v>
      </c>
      <c r="I3478" t="s">
        <v>313</v>
      </c>
      <c r="J3478" t="s">
        <v>8338</v>
      </c>
      <c r="K3478">
        <v>4</v>
      </c>
      <c r="L3478" t="str">
        <f t="shared" si="114"/>
        <v>YacopíCundinamarcaRCN TV S.A.4</v>
      </c>
      <c r="M3478" t="str">
        <f t="shared" si="115"/>
        <v>YacopíCundinamarcaRCN TV S.A.</v>
      </c>
      <c r="N3478" t="s">
        <v>5009</v>
      </c>
    </row>
    <row r="3479" spans="1:14" x14ac:dyDescent="0.25">
      <c r="A3479">
        <v>25885</v>
      </c>
      <c r="B3479" t="s">
        <v>2696</v>
      </c>
      <c r="C3479" t="s">
        <v>721</v>
      </c>
      <c r="E3479">
        <v>5</v>
      </c>
      <c r="F3479" t="s">
        <v>8341</v>
      </c>
      <c r="G3479" t="s">
        <v>723</v>
      </c>
      <c r="H3479" t="str">
        <f>INDEX(referencias!$Q$1:$Q$34,MATCH('Registro de Frecuencias TV'!G3479,referencias!$R$1:$R$34,0),1)</f>
        <v>Caracol TV S.A.</v>
      </c>
      <c r="I3479" t="s">
        <v>313</v>
      </c>
      <c r="J3479" t="s">
        <v>8338</v>
      </c>
      <c r="K3479">
        <v>5</v>
      </c>
      <c r="L3479" t="str">
        <f t="shared" si="114"/>
        <v>YacopíCundinamarcaCaracol TV S.A.5</v>
      </c>
      <c r="M3479" t="str">
        <f t="shared" si="115"/>
        <v>YacopíCundinamarcaCaracol TV S.A.</v>
      </c>
      <c r="N3479" t="s">
        <v>5010</v>
      </c>
    </row>
    <row r="3480" spans="1:14" x14ac:dyDescent="0.25">
      <c r="A3480">
        <v>25898</v>
      </c>
      <c r="B3480" t="s">
        <v>2723</v>
      </c>
      <c r="C3480" t="s">
        <v>721</v>
      </c>
      <c r="E3480">
        <v>7</v>
      </c>
      <c r="F3480" t="s">
        <v>8337</v>
      </c>
      <c r="G3480" t="s">
        <v>420</v>
      </c>
      <c r="H3480" t="str">
        <f>INDEX(referencias!$Q$1:$Q$34,MATCH('Registro de Frecuencias TV'!G3480,referencias!$R$1:$R$34,0),1)</f>
        <v>Canal Uno</v>
      </c>
      <c r="I3480" t="s">
        <v>313</v>
      </c>
      <c r="J3480" t="s">
        <v>8338</v>
      </c>
      <c r="K3480">
        <v>7</v>
      </c>
      <c r="L3480" t="str">
        <f t="shared" si="114"/>
        <v>ZipacónCundinamarcaCanal Uno7</v>
      </c>
      <c r="M3480" t="str">
        <f t="shared" si="115"/>
        <v>ZipacónCundinamarcaCanal Uno</v>
      </c>
      <c r="N3480" t="s">
        <v>5011</v>
      </c>
    </row>
    <row r="3481" spans="1:14" x14ac:dyDescent="0.25">
      <c r="A3481">
        <v>25898</v>
      </c>
      <c r="B3481" t="s">
        <v>2723</v>
      </c>
      <c r="C3481" t="s">
        <v>721</v>
      </c>
      <c r="E3481">
        <v>9</v>
      </c>
      <c r="F3481" t="s">
        <v>8337</v>
      </c>
      <c r="G3481" t="s">
        <v>703</v>
      </c>
      <c r="H3481" t="str">
        <f>INDEX(referencias!$Q$1:$Q$34,MATCH('Registro de Frecuencias TV'!G3481,referencias!$R$1:$R$34,0),1)</f>
        <v>C.Institucional</v>
      </c>
      <c r="I3481" t="s">
        <v>313</v>
      </c>
      <c r="J3481" t="s">
        <v>8338</v>
      </c>
      <c r="K3481">
        <v>9</v>
      </c>
      <c r="L3481" t="str">
        <f t="shared" si="114"/>
        <v>ZipacónCundinamarcaC.Institucional9</v>
      </c>
      <c r="M3481" t="str">
        <f t="shared" si="115"/>
        <v>ZipacónCundinamarcaC.Institucional</v>
      </c>
      <c r="N3481" t="s">
        <v>5012</v>
      </c>
    </row>
    <row r="3482" spans="1:14" x14ac:dyDescent="0.25">
      <c r="A3482">
        <v>25898</v>
      </c>
      <c r="B3482" t="s">
        <v>2723</v>
      </c>
      <c r="C3482" t="s">
        <v>721</v>
      </c>
      <c r="E3482">
        <v>11</v>
      </c>
      <c r="F3482" t="s">
        <v>8337</v>
      </c>
      <c r="G3482" t="s">
        <v>188</v>
      </c>
      <c r="H3482" t="str">
        <f>INDEX(referencias!$Q$1:$Q$34,MATCH('Registro de Frecuencias TV'!G3482,referencias!$R$1:$R$34,0),1)</f>
        <v>Señal Colombia</v>
      </c>
      <c r="I3482" t="s">
        <v>313</v>
      </c>
      <c r="J3482" t="s">
        <v>8338</v>
      </c>
      <c r="K3482">
        <v>11</v>
      </c>
      <c r="L3482" t="str">
        <f t="shared" si="114"/>
        <v>ZipacónCundinamarcaSeñal Colombia11</v>
      </c>
      <c r="M3482" t="str">
        <f t="shared" si="115"/>
        <v>ZipacónCundinamarcaSeñal Colombia</v>
      </c>
      <c r="N3482" t="s">
        <v>5013</v>
      </c>
    </row>
    <row r="3483" spans="1:14" x14ac:dyDescent="0.25">
      <c r="A3483">
        <v>25898</v>
      </c>
      <c r="B3483" t="s">
        <v>2723</v>
      </c>
      <c r="C3483" t="s">
        <v>721</v>
      </c>
      <c r="E3483">
        <v>13</v>
      </c>
      <c r="F3483" t="s">
        <v>8339</v>
      </c>
      <c r="G3483" t="s">
        <v>623</v>
      </c>
      <c r="H3483" t="str">
        <f>INDEX(referencias!$Q$1:$Q$34,MATCH('Registro de Frecuencias TV'!G3483,referencias!$R$1:$R$34,0),1)</f>
        <v>Teveandina</v>
      </c>
      <c r="I3483" t="s">
        <v>8444</v>
      </c>
      <c r="J3483" t="s">
        <v>8338</v>
      </c>
      <c r="K3483">
        <v>13</v>
      </c>
      <c r="L3483" t="str">
        <f t="shared" si="114"/>
        <v>ZipacónCundinamarcaTeveandina13</v>
      </c>
      <c r="M3483" t="str">
        <f t="shared" si="115"/>
        <v>ZipacónCundinamarcaTeveandina</v>
      </c>
      <c r="N3483" t="s">
        <v>5014</v>
      </c>
    </row>
    <row r="3484" spans="1:14" x14ac:dyDescent="0.25">
      <c r="A3484">
        <v>25898</v>
      </c>
      <c r="B3484" t="s">
        <v>2723</v>
      </c>
      <c r="C3484" t="s">
        <v>721</v>
      </c>
      <c r="E3484">
        <v>4</v>
      </c>
      <c r="F3484" t="s">
        <v>8341</v>
      </c>
      <c r="G3484" t="s">
        <v>750</v>
      </c>
      <c r="H3484" t="str">
        <f>INDEX(referencias!$Q$1:$Q$34,MATCH('Registro de Frecuencias TV'!G3484,referencias!$R$1:$R$34,0),1)</f>
        <v>RCN TV S.A.</v>
      </c>
      <c r="I3484" t="s">
        <v>313</v>
      </c>
      <c r="J3484" t="s">
        <v>8338</v>
      </c>
      <c r="K3484">
        <v>4</v>
      </c>
      <c r="L3484" t="str">
        <f t="shared" si="114"/>
        <v>ZipacónCundinamarcaRCN TV S.A.4</v>
      </c>
      <c r="M3484" t="str">
        <f t="shared" si="115"/>
        <v>ZipacónCundinamarcaRCN TV S.A.</v>
      </c>
      <c r="N3484" t="s">
        <v>5015</v>
      </c>
    </row>
    <row r="3485" spans="1:14" x14ac:dyDescent="0.25">
      <c r="A3485">
        <v>25898</v>
      </c>
      <c r="B3485" t="s">
        <v>2723</v>
      </c>
      <c r="C3485" t="s">
        <v>721</v>
      </c>
      <c r="E3485">
        <v>5</v>
      </c>
      <c r="F3485" t="s">
        <v>8341</v>
      </c>
      <c r="G3485" t="s">
        <v>723</v>
      </c>
      <c r="H3485" t="str">
        <f>INDEX(referencias!$Q$1:$Q$34,MATCH('Registro de Frecuencias TV'!G3485,referencias!$R$1:$R$34,0),1)</f>
        <v>Caracol TV S.A.</v>
      </c>
      <c r="I3485" t="s">
        <v>313</v>
      </c>
      <c r="J3485" t="s">
        <v>8338</v>
      </c>
      <c r="K3485">
        <v>5</v>
      </c>
      <c r="L3485" t="str">
        <f t="shared" si="114"/>
        <v>ZipacónCundinamarcaCaracol TV S.A.5</v>
      </c>
      <c r="M3485" t="str">
        <f t="shared" si="115"/>
        <v>ZipacónCundinamarcaCaracol TV S.A.</v>
      </c>
      <c r="N3485" t="s">
        <v>5016</v>
      </c>
    </row>
    <row r="3486" spans="1:14" x14ac:dyDescent="0.25">
      <c r="A3486">
        <v>25899</v>
      </c>
      <c r="B3486" t="s">
        <v>595</v>
      </c>
      <c r="C3486" t="s">
        <v>721</v>
      </c>
      <c r="E3486">
        <v>3</v>
      </c>
      <c r="F3486" t="s">
        <v>8337</v>
      </c>
      <c r="G3486" t="s">
        <v>420</v>
      </c>
      <c r="H3486" t="str">
        <f>INDEX(referencias!$Q$1:$Q$34,MATCH('Registro de Frecuencias TV'!G3486,referencias!$R$1:$R$34,0),1)</f>
        <v>Canal Uno</v>
      </c>
      <c r="I3486" t="s">
        <v>402</v>
      </c>
      <c r="J3486" t="s">
        <v>8338</v>
      </c>
      <c r="K3486">
        <v>3</v>
      </c>
      <c r="L3486" t="str">
        <f t="shared" si="114"/>
        <v>ZipaquiráCundinamarcaCanal Uno3</v>
      </c>
      <c r="M3486" t="str">
        <f t="shared" si="115"/>
        <v>ZipaquiráCundinamarcaCanal Uno</v>
      </c>
      <c r="N3486" t="s">
        <v>5017</v>
      </c>
    </row>
    <row r="3487" spans="1:14" x14ac:dyDescent="0.25">
      <c r="A3487">
        <v>25899</v>
      </c>
      <c r="B3487" t="s">
        <v>595</v>
      </c>
      <c r="C3487" t="s">
        <v>721</v>
      </c>
      <c r="E3487">
        <v>6</v>
      </c>
      <c r="F3487" t="s">
        <v>8337</v>
      </c>
      <c r="G3487" t="s">
        <v>703</v>
      </c>
      <c r="H3487" t="str">
        <f>INDEX(referencias!$Q$1:$Q$34,MATCH('Registro de Frecuencias TV'!G3487,referencias!$R$1:$R$34,0),1)</f>
        <v>C.Institucional</v>
      </c>
      <c r="I3487" t="s">
        <v>402</v>
      </c>
      <c r="J3487" t="s">
        <v>8338</v>
      </c>
      <c r="K3487">
        <v>6</v>
      </c>
      <c r="L3487" t="str">
        <f t="shared" si="114"/>
        <v>ZipaquiráCundinamarcaC.Institucional6</v>
      </c>
      <c r="M3487" t="str">
        <f t="shared" si="115"/>
        <v>ZipaquiráCundinamarcaC.Institucional</v>
      </c>
      <c r="N3487" t="s">
        <v>5018</v>
      </c>
    </row>
    <row r="3488" spans="1:14" x14ac:dyDescent="0.25">
      <c r="A3488">
        <v>25899</v>
      </c>
      <c r="B3488" t="s">
        <v>595</v>
      </c>
      <c r="C3488" t="s">
        <v>721</v>
      </c>
      <c r="E3488">
        <v>12</v>
      </c>
      <c r="F3488" t="s">
        <v>8337</v>
      </c>
      <c r="G3488" t="s">
        <v>188</v>
      </c>
      <c r="H3488" t="str">
        <f>INDEX(referencias!$Q$1:$Q$34,MATCH('Registro de Frecuencias TV'!G3488,referencias!$R$1:$R$34,0),1)</f>
        <v>Señal Colombia</v>
      </c>
      <c r="I3488" t="s">
        <v>402</v>
      </c>
      <c r="J3488" t="s">
        <v>8338</v>
      </c>
      <c r="K3488">
        <v>12</v>
      </c>
      <c r="L3488" t="str">
        <f t="shared" si="114"/>
        <v>ZipaquiráCundinamarcaSeñal Colombia12</v>
      </c>
      <c r="M3488" t="str">
        <f t="shared" si="115"/>
        <v>ZipaquiráCundinamarcaSeñal Colombia</v>
      </c>
      <c r="N3488" t="s">
        <v>5019</v>
      </c>
    </row>
    <row r="3489" spans="1:14" x14ac:dyDescent="0.25">
      <c r="A3489">
        <v>25899</v>
      </c>
      <c r="B3489" t="s">
        <v>595</v>
      </c>
      <c r="C3489" t="s">
        <v>721</v>
      </c>
      <c r="F3489" t="s">
        <v>8339</v>
      </c>
      <c r="G3489" t="s">
        <v>623</v>
      </c>
      <c r="H3489" t="str">
        <f>INDEX(referencias!$Q$1:$Q$34,MATCH('Registro de Frecuencias TV'!G3489,referencias!$R$1:$R$34,0),1)</f>
        <v>Teveandina</v>
      </c>
      <c r="J3489" t="s">
        <v>8338</v>
      </c>
      <c r="K3489">
        <v>24</v>
      </c>
      <c r="L3489" t="str">
        <f t="shared" si="114"/>
        <v>ZipaquiráCundinamarcaTeveandina24</v>
      </c>
      <c r="M3489" t="str">
        <f t="shared" si="115"/>
        <v>ZipaquiráCundinamarcaTeveandina</v>
      </c>
      <c r="N3489" t="s">
        <v>5020</v>
      </c>
    </row>
    <row r="3490" spans="1:14" x14ac:dyDescent="0.25">
      <c r="A3490">
        <v>25899</v>
      </c>
      <c r="B3490" t="s">
        <v>595</v>
      </c>
      <c r="C3490" t="s">
        <v>721</v>
      </c>
      <c r="E3490">
        <v>34</v>
      </c>
      <c r="F3490" t="s">
        <v>8341</v>
      </c>
      <c r="G3490" t="s">
        <v>750</v>
      </c>
      <c r="H3490" t="str">
        <f>INDEX(referencias!$Q$1:$Q$34,MATCH('Registro de Frecuencias TV'!G3490,referencias!$R$1:$R$34,0),1)</f>
        <v>RCN TV S.A.</v>
      </c>
      <c r="I3490" t="s">
        <v>595</v>
      </c>
      <c r="J3490" t="s">
        <v>8338</v>
      </c>
      <c r="K3490">
        <v>34</v>
      </c>
      <c r="L3490" t="str">
        <f t="shared" si="114"/>
        <v>ZipaquiráCundinamarcaRCN TV S.A.34</v>
      </c>
      <c r="M3490" t="str">
        <f t="shared" si="115"/>
        <v>ZipaquiráCundinamarcaRCN TV S.A.</v>
      </c>
      <c r="N3490" t="s">
        <v>5021</v>
      </c>
    </row>
    <row r="3491" spans="1:14" x14ac:dyDescent="0.25">
      <c r="A3491">
        <v>25899</v>
      </c>
      <c r="B3491" t="s">
        <v>595</v>
      </c>
      <c r="C3491" t="s">
        <v>721</v>
      </c>
      <c r="E3491">
        <v>36</v>
      </c>
      <c r="F3491" t="s">
        <v>8341</v>
      </c>
      <c r="G3491" t="s">
        <v>723</v>
      </c>
      <c r="H3491" t="str">
        <f>INDEX(referencias!$Q$1:$Q$34,MATCH('Registro de Frecuencias TV'!G3491,referencias!$R$1:$R$34,0),1)</f>
        <v>Caracol TV S.A.</v>
      </c>
      <c r="I3491" t="s">
        <v>595</v>
      </c>
      <c r="J3491" t="s">
        <v>8338</v>
      </c>
      <c r="K3491">
        <v>36</v>
      </c>
      <c r="L3491" t="str">
        <f t="shared" si="114"/>
        <v>ZipaquiráCundinamarcaCaracol TV S.A.36</v>
      </c>
      <c r="M3491" t="str">
        <f t="shared" si="115"/>
        <v>ZipaquiráCundinamarcaCaracol TV S.A.</v>
      </c>
      <c r="N3491" t="s">
        <v>5022</v>
      </c>
    </row>
    <row r="3492" spans="1:14" x14ac:dyDescent="0.25">
      <c r="A3492">
        <v>27001</v>
      </c>
      <c r="B3492" t="s">
        <v>461</v>
      </c>
      <c r="C3492" t="s">
        <v>701</v>
      </c>
      <c r="E3492">
        <v>7</v>
      </c>
      <c r="F3492" t="s">
        <v>8337</v>
      </c>
      <c r="G3492" t="s">
        <v>420</v>
      </c>
      <c r="H3492" t="str">
        <f>INDEX(referencias!$Q$1:$Q$34,MATCH('Registro de Frecuencias TV'!G3492,referencias!$R$1:$R$34,0),1)</f>
        <v>Canal Uno</v>
      </c>
      <c r="I3492" t="s">
        <v>322</v>
      </c>
      <c r="J3492" t="s">
        <v>8338</v>
      </c>
      <c r="K3492">
        <v>7</v>
      </c>
      <c r="L3492" t="str">
        <f t="shared" si="114"/>
        <v>QuibdóChocoCanal Uno7</v>
      </c>
      <c r="M3492" t="str">
        <f t="shared" si="115"/>
        <v>QuibdóChocoCanal Uno</v>
      </c>
      <c r="N3492" t="s">
        <v>5023</v>
      </c>
    </row>
    <row r="3493" spans="1:14" x14ac:dyDescent="0.25">
      <c r="A3493">
        <v>27001</v>
      </c>
      <c r="B3493" t="s">
        <v>461</v>
      </c>
      <c r="C3493" t="s">
        <v>701</v>
      </c>
      <c r="E3493">
        <v>9</v>
      </c>
      <c r="F3493" t="s">
        <v>8337</v>
      </c>
      <c r="G3493" t="s">
        <v>703</v>
      </c>
      <c r="H3493" t="str">
        <f>INDEX(referencias!$Q$1:$Q$34,MATCH('Registro de Frecuencias TV'!G3493,referencias!$R$1:$R$34,0),1)</f>
        <v>C.Institucional</v>
      </c>
      <c r="I3493" t="s">
        <v>322</v>
      </c>
      <c r="J3493" t="s">
        <v>8338</v>
      </c>
      <c r="K3493">
        <v>9</v>
      </c>
      <c r="L3493" t="str">
        <f t="shared" si="114"/>
        <v>QuibdóChocoC.Institucional9</v>
      </c>
      <c r="M3493" t="str">
        <f t="shared" si="115"/>
        <v>QuibdóChocoC.Institucional</v>
      </c>
      <c r="N3493" t="s">
        <v>5024</v>
      </c>
    </row>
    <row r="3494" spans="1:14" x14ac:dyDescent="0.25">
      <c r="A3494">
        <v>27001</v>
      </c>
      <c r="B3494" t="s">
        <v>461</v>
      </c>
      <c r="C3494" t="s">
        <v>701</v>
      </c>
      <c r="E3494">
        <v>11</v>
      </c>
      <c r="F3494" t="s">
        <v>8337</v>
      </c>
      <c r="G3494" t="s">
        <v>188</v>
      </c>
      <c r="H3494" t="str">
        <f>INDEX(referencias!$Q$1:$Q$34,MATCH('Registro de Frecuencias TV'!G3494,referencias!$R$1:$R$34,0),1)</f>
        <v>Señal Colombia</v>
      </c>
      <c r="I3494" t="s">
        <v>322</v>
      </c>
      <c r="J3494" t="s">
        <v>8338</v>
      </c>
      <c r="K3494">
        <v>11</v>
      </c>
      <c r="L3494" t="str">
        <f t="shared" si="114"/>
        <v>QuibdóChocoSeñal Colombia11</v>
      </c>
      <c r="M3494" t="str">
        <f t="shared" si="115"/>
        <v>QuibdóChocoSeñal Colombia</v>
      </c>
      <c r="N3494" t="s">
        <v>5025</v>
      </c>
    </row>
    <row r="3495" spans="1:14" x14ac:dyDescent="0.25">
      <c r="A3495">
        <v>27001</v>
      </c>
      <c r="B3495" t="s">
        <v>461</v>
      </c>
      <c r="C3495" t="s">
        <v>701</v>
      </c>
      <c r="E3495">
        <v>13</v>
      </c>
      <c r="F3495" t="s">
        <v>8339</v>
      </c>
      <c r="G3495" t="s">
        <v>627</v>
      </c>
      <c r="H3495" t="str">
        <f>INDEX(referencias!$Q$1:$Q$34,MATCH('Registro de Frecuencias TV'!G3495,referencias!$R$1:$R$34,0),1)</f>
        <v>Telepacífico</v>
      </c>
      <c r="I3495" t="s">
        <v>8481</v>
      </c>
      <c r="J3495" t="s">
        <v>8338</v>
      </c>
      <c r="K3495">
        <v>13</v>
      </c>
      <c r="L3495" t="str">
        <f t="shared" si="114"/>
        <v>QuibdóChocoTelepacífico13</v>
      </c>
      <c r="M3495" t="str">
        <f t="shared" si="115"/>
        <v>QuibdóChocoTelepacífico</v>
      </c>
      <c r="N3495" t="s">
        <v>5026</v>
      </c>
    </row>
    <row r="3496" spans="1:14" x14ac:dyDescent="0.25">
      <c r="A3496">
        <v>27001</v>
      </c>
      <c r="B3496" t="s">
        <v>461</v>
      </c>
      <c r="C3496" t="s">
        <v>701</v>
      </c>
      <c r="E3496">
        <v>23</v>
      </c>
      <c r="F3496" t="s">
        <v>8339</v>
      </c>
      <c r="G3496" t="s">
        <v>422</v>
      </c>
      <c r="H3496" t="str">
        <f>INDEX(referencias!$Q$1:$Q$34,MATCH('Registro de Frecuencias TV'!G3496,referencias!$R$1:$R$34,0),1)</f>
        <v>Teleantioquia</v>
      </c>
      <c r="I3496" t="s">
        <v>8481</v>
      </c>
      <c r="J3496" t="s">
        <v>8338</v>
      </c>
      <c r="K3496">
        <v>23</v>
      </c>
      <c r="L3496" t="str">
        <f t="shared" si="114"/>
        <v>QuibdóChocoTeleantioquia23</v>
      </c>
      <c r="M3496" t="str">
        <f t="shared" si="115"/>
        <v>QuibdóChocoTeleantioquia</v>
      </c>
      <c r="N3496" t="s">
        <v>5027</v>
      </c>
    </row>
    <row r="3497" spans="1:14" x14ac:dyDescent="0.25">
      <c r="A3497">
        <v>27001</v>
      </c>
      <c r="B3497" t="s">
        <v>461</v>
      </c>
      <c r="C3497" t="s">
        <v>701</v>
      </c>
      <c r="E3497">
        <v>5</v>
      </c>
      <c r="F3497" t="s">
        <v>8341</v>
      </c>
      <c r="G3497" t="s">
        <v>750</v>
      </c>
      <c r="H3497" t="str">
        <f>INDEX(referencias!$Q$1:$Q$34,MATCH('Registro de Frecuencias TV'!G3497,referencias!$R$1:$R$34,0),1)</f>
        <v>RCN TV S.A.</v>
      </c>
      <c r="I3497" t="s">
        <v>8481</v>
      </c>
      <c r="J3497" t="s">
        <v>8338</v>
      </c>
      <c r="K3497">
        <v>5</v>
      </c>
      <c r="L3497" t="str">
        <f t="shared" si="114"/>
        <v>QuibdóChocoRCN TV S.A.5</v>
      </c>
      <c r="M3497" t="str">
        <f t="shared" si="115"/>
        <v>QuibdóChocoRCN TV S.A.</v>
      </c>
      <c r="N3497" t="s">
        <v>5028</v>
      </c>
    </row>
    <row r="3498" spans="1:14" x14ac:dyDescent="0.25">
      <c r="A3498">
        <v>27001</v>
      </c>
      <c r="B3498" t="s">
        <v>461</v>
      </c>
      <c r="C3498" t="s">
        <v>701</v>
      </c>
      <c r="E3498">
        <v>3</v>
      </c>
      <c r="F3498" t="s">
        <v>8341</v>
      </c>
      <c r="G3498" t="s">
        <v>723</v>
      </c>
      <c r="H3498" t="str">
        <f>INDEX(referencias!$Q$1:$Q$34,MATCH('Registro de Frecuencias TV'!G3498,referencias!$R$1:$R$34,0),1)</f>
        <v>Caracol TV S.A.</v>
      </c>
      <c r="I3498" t="s">
        <v>8481</v>
      </c>
      <c r="J3498" t="s">
        <v>8338</v>
      </c>
      <c r="K3498">
        <v>3</v>
      </c>
      <c r="L3498" t="str">
        <f t="shared" si="114"/>
        <v>QuibdóChocoCaracol TV S.A.3</v>
      </c>
      <c r="M3498" t="str">
        <f t="shared" si="115"/>
        <v>QuibdóChocoCaracol TV S.A.</v>
      </c>
      <c r="N3498" t="s">
        <v>5029</v>
      </c>
    </row>
    <row r="3499" spans="1:14" x14ac:dyDescent="0.25">
      <c r="A3499">
        <v>27006</v>
      </c>
      <c r="B3499" t="s">
        <v>189</v>
      </c>
      <c r="C3499" t="s">
        <v>701</v>
      </c>
      <c r="E3499">
        <v>8</v>
      </c>
      <c r="F3499" t="s">
        <v>8337</v>
      </c>
      <c r="G3499" t="s">
        <v>420</v>
      </c>
      <c r="H3499" t="str">
        <f>INDEX(referencias!$Q$1:$Q$34,MATCH('Registro de Frecuencias TV'!G3499,referencias!$R$1:$R$34,0),1)</f>
        <v>Canal Uno</v>
      </c>
      <c r="I3499" t="s">
        <v>189</v>
      </c>
      <c r="J3499" t="s">
        <v>8338</v>
      </c>
      <c r="K3499">
        <v>8</v>
      </c>
      <c r="L3499" t="str">
        <f t="shared" si="114"/>
        <v>AcandíChocoCanal Uno8</v>
      </c>
      <c r="M3499" t="str">
        <f t="shared" si="115"/>
        <v>AcandíChocoCanal Uno</v>
      </c>
      <c r="N3499" t="s">
        <v>5030</v>
      </c>
    </row>
    <row r="3500" spans="1:14" x14ac:dyDescent="0.25">
      <c r="A3500">
        <v>27006</v>
      </c>
      <c r="B3500" t="s">
        <v>189</v>
      </c>
      <c r="C3500" t="s">
        <v>701</v>
      </c>
      <c r="E3500">
        <v>10</v>
      </c>
      <c r="F3500" t="s">
        <v>8337</v>
      </c>
      <c r="G3500" t="s">
        <v>703</v>
      </c>
      <c r="H3500" t="str">
        <f>INDEX(referencias!$Q$1:$Q$34,MATCH('Registro de Frecuencias TV'!G3500,referencias!$R$1:$R$34,0),1)</f>
        <v>C.Institucional</v>
      </c>
      <c r="I3500" t="s">
        <v>189</v>
      </c>
      <c r="J3500" t="s">
        <v>8338</v>
      </c>
      <c r="K3500">
        <v>10</v>
      </c>
      <c r="L3500" t="str">
        <f t="shared" si="114"/>
        <v>AcandíChocoC.Institucional10</v>
      </c>
      <c r="M3500" t="str">
        <f t="shared" si="115"/>
        <v>AcandíChocoC.Institucional</v>
      </c>
      <c r="N3500" t="s">
        <v>5031</v>
      </c>
    </row>
    <row r="3501" spans="1:14" x14ac:dyDescent="0.25">
      <c r="A3501">
        <v>27006</v>
      </c>
      <c r="B3501" t="s">
        <v>189</v>
      </c>
      <c r="C3501" t="s">
        <v>701</v>
      </c>
      <c r="E3501">
        <v>12</v>
      </c>
      <c r="F3501" t="s">
        <v>8337</v>
      </c>
      <c r="G3501" t="s">
        <v>188</v>
      </c>
      <c r="H3501" t="str">
        <f>INDEX(referencias!$Q$1:$Q$34,MATCH('Registro de Frecuencias TV'!G3501,referencias!$R$1:$R$34,0),1)</f>
        <v>Señal Colombia</v>
      </c>
      <c r="I3501" t="s">
        <v>189</v>
      </c>
      <c r="J3501" t="s">
        <v>8338</v>
      </c>
      <c r="K3501">
        <v>12</v>
      </c>
      <c r="L3501" t="str">
        <f t="shared" si="114"/>
        <v>AcandíChocoSeñal Colombia12</v>
      </c>
      <c r="M3501" t="str">
        <f t="shared" si="115"/>
        <v>AcandíChocoSeñal Colombia</v>
      </c>
      <c r="N3501" t="s">
        <v>5032</v>
      </c>
    </row>
    <row r="3502" spans="1:14" x14ac:dyDescent="0.25">
      <c r="A3502">
        <v>27006</v>
      </c>
      <c r="B3502" t="s">
        <v>189</v>
      </c>
      <c r="C3502" t="s">
        <v>701</v>
      </c>
      <c r="F3502" t="s">
        <v>8339</v>
      </c>
      <c r="G3502" t="s">
        <v>627</v>
      </c>
      <c r="H3502" t="str">
        <f>INDEX(referencias!$Q$1:$Q$34,MATCH('Registro de Frecuencias TV'!G3502,referencias!$R$1:$R$34,0),1)</f>
        <v>Telepacífico</v>
      </c>
      <c r="J3502" t="s">
        <v>8338</v>
      </c>
      <c r="K3502">
        <v>6</v>
      </c>
      <c r="L3502" t="str">
        <f t="shared" si="114"/>
        <v>AcandíChocoTelepacífico6</v>
      </c>
      <c r="M3502" t="str">
        <f t="shared" si="115"/>
        <v>AcandíChocoTelepacífico</v>
      </c>
      <c r="N3502" t="s">
        <v>5033</v>
      </c>
    </row>
    <row r="3503" spans="1:14" x14ac:dyDescent="0.25">
      <c r="A3503">
        <v>27006</v>
      </c>
      <c r="B3503" t="s">
        <v>189</v>
      </c>
      <c r="C3503" t="s">
        <v>701</v>
      </c>
      <c r="F3503" t="s">
        <v>8341</v>
      </c>
      <c r="G3503" t="s">
        <v>750</v>
      </c>
      <c r="H3503" t="str">
        <f>INDEX(referencias!$Q$1:$Q$34,MATCH('Registro de Frecuencias TV'!G3503,referencias!$R$1:$R$34,0),1)</f>
        <v>RCN TV S.A.</v>
      </c>
      <c r="J3503" t="s">
        <v>8338</v>
      </c>
      <c r="K3503">
        <v>2</v>
      </c>
      <c r="L3503" t="str">
        <f t="shared" si="114"/>
        <v>AcandíChocoRCN TV S.A.2</v>
      </c>
      <c r="M3503" t="str">
        <f t="shared" si="115"/>
        <v>AcandíChocoRCN TV S.A.</v>
      </c>
      <c r="N3503" t="s">
        <v>5034</v>
      </c>
    </row>
    <row r="3504" spans="1:14" x14ac:dyDescent="0.25">
      <c r="A3504">
        <v>27006</v>
      </c>
      <c r="B3504" t="s">
        <v>189</v>
      </c>
      <c r="C3504" t="s">
        <v>701</v>
      </c>
      <c r="F3504" t="s">
        <v>8341</v>
      </c>
      <c r="G3504" t="s">
        <v>723</v>
      </c>
      <c r="H3504" t="str">
        <f>INDEX(referencias!$Q$1:$Q$34,MATCH('Registro de Frecuencias TV'!G3504,referencias!$R$1:$R$34,0),1)</f>
        <v>Caracol TV S.A.</v>
      </c>
      <c r="J3504" t="s">
        <v>8338</v>
      </c>
      <c r="K3504">
        <v>4</v>
      </c>
      <c r="L3504" t="str">
        <f t="shared" si="114"/>
        <v>AcandíChocoCaracol TV S.A.4</v>
      </c>
      <c r="M3504" t="str">
        <f t="shared" si="115"/>
        <v>AcandíChocoCaracol TV S.A.</v>
      </c>
      <c r="N3504" t="s">
        <v>5035</v>
      </c>
    </row>
    <row r="3505" spans="1:14" x14ac:dyDescent="0.25">
      <c r="A3505">
        <v>27025</v>
      </c>
      <c r="B3505" t="s">
        <v>790</v>
      </c>
      <c r="C3505" t="s">
        <v>701</v>
      </c>
      <c r="F3505" t="s">
        <v>8337</v>
      </c>
      <c r="G3505" t="s">
        <v>420</v>
      </c>
      <c r="H3505" t="str">
        <f>INDEX(referencias!$Q$1:$Q$34,MATCH('Registro de Frecuencias TV'!G3505,referencias!$R$1:$R$34,0),1)</f>
        <v>Canal Uno</v>
      </c>
      <c r="J3505" t="s">
        <v>8338</v>
      </c>
      <c r="K3505">
        <v>8</v>
      </c>
      <c r="L3505" t="str">
        <f t="shared" si="114"/>
        <v>Alto BaudoChocoCanal Uno8</v>
      </c>
      <c r="M3505" t="str">
        <f t="shared" si="115"/>
        <v>Alto BaudoChocoCanal Uno</v>
      </c>
      <c r="N3505" t="s">
        <v>5036</v>
      </c>
    </row>
    <row r="3506" spans="1:14" x14ac:dyDescent="0.25">
      <c r="A3506">
        <v>27025</v>
      </c>
      <c r="B3506" t="s">
        <v>790</v>
      </c>
      <c r="C3506" t="s">
        <v>701</v>
      </c>
      <c r="F3506" t="s">
        <v>8337</v>
      </c>
      <c r="G3506" t="s">
        <v>703</v>
      </c>
      <c r="H3506" t="str">
        <f>INDEX(referencias!$Q$1:$Q$34,MATCH('Registro de Frecuencias TV'!G3506,referencias!$R$1:$R$34,0),1)</f>
        <v>C.Institucional</v>
      </c>
      <c r="J3506" t="s">
        <v>8338</v>
      </c>
      <c r="K3506">
        <v>10</v>
      </c>
      <c r="L3506" t="str">
        <f t="shared" si="114"/>
        <v>Alto BaudoChocoC.Institucional10</v>
      </c>
      <c r="M3506" t="str">
        <f t="shared" si="115"/>
        <v>Alto BaudoChocoC.Institucional</v>
      </c>
      <c r="N3506" t="s">
        <v>5037</v>
      </c>
    </row>
    <row r="3507" spans="1:14" x14ac:dyDescent="0.25">
      <c r="A3507">
        <v>27025</v>
      </c>
      <c r="B3507" t="s">
        <v>790</v>
      </c>
      <c r="C3507" t="s">
        <v>701</v>
      </c>
      <c r="F3507" t="s">
        <v>8337</v>
      </c>
      <c r="G3507" t="s">
        <v>188</v>
      </c>
      <c r="H3507" t="str">
        <f>INDEX(referencias!$Q$1:$Q$34,MATCH('Registro de Frecuencias TV'!G3507,referencias!$R$1:$R$34,0),1)</f>
        <v>Señal Colombia</v>
      </c>
      <c r="J3507" t="s">
        <v>8338</v>
      </c>
      <c r="K3507">
        <v>12</v>
      </c>
      <c r="L3507" t="str">
        <f t="shared" si="114"/>
        <v>Alto BaudoChocoSeñal Colombia12</v>
      </c>
      <c r="M3507" t="str">
        <f t="shared" si="115"/>
        <v>Alto BaudoChocoSeñal Colombia</v>
      </c>
      <c r="N3507" t="s">
        <v>5038</v>
      </c>
    </row>
    <row r="3508" spans="1:14" x14ac:dyDescent="0.25">
      <c r="A3508">
        <v>27025</v>
      </c>
      <c r="B3508" t="s">
        <v>790</v>
      </c>
      <c r="C3508" t="s">
        <v>701</v>
      </c>
      <c r="F3508" t="s">
        <v>8339</v>
      </c>
      <c r="G3508" t="s">
        <v>627</v>
      </c>
      <c r="H3508" t="str">
        <f>INDEX(referencias!$Q$1:$Q$34,MATCH('Registro de Frecuencias TV'!G3508,referencias!$R$1:$R$34,0),1)</f>
        <v>Telepacífico</v>
      </c>
      <c r="J3508" t="s">
        <v>8338</v>
      </c>
      <c r="K3508">
        <v>6</v>
      </c>
      <c r="L3508" t="str">
        <f t="shared" si="114"/>
        <v>Alto BaudoChocoTelepacífico6</v>
      </c>
      <c r="M3508" t="str">
        <f t="shared" si="115"/>
        <v>Alto BaudoChocoTelepacífico</v>
      </c>
      <c r="N3508" t="s">
        <v>5039</v>
      </c>
    </row>
    <row r="3509" spans="1:14" x14ac:dyDescent="0.25">
      <c r="A3509">
        <v>27025</v>
      </c>
      <c r="B3509" t="s">
        <v>790</v>
      </c>
      <c r="C3509" t="s">
        <v>701</v>
      </c>
      <c r="F3509" t="s">
        <v>8341</v>
      </c>
      <c r="G3509" t="s">
        <v>750</v>
      </c>
      <c r="H3509" t="str">
        <f>INDEX(referencias!$Q$1:$Q$34,MATCH('Registro de Frecuencias TV'!G3509,referencias!$R$1:$R$34,0),1)</f>
        <v>RCN TV S.A.</v>
      </c>
      <c r="J3509" t="s">
        <v>8338</v>
      </c>
      <c r="K3509">
        <v>2</v>
      </c>
      <c r="L3509" t="str">
        <f t="shared" si="114"/>
        <v>Alto BaudoChocoRCN TV S.A.2</v>
      </c>
      <c r="M3509" t="str">
        <f t="shared" si="115"/>
        <v>Alto BaudoChocoRCN TV S.A.</v>
      </c>
      <c r="N3509" t="s">
        <v>5040</v>
      </c>
    </row>
    <row r="3510" spans="1:14" x14ac:dyDescent="0.25">
      <c r="A3510">
        <v>27025</v>
      </c>
      <c r="B3510" t="s">
        <v>790</v>
      </c>
      <c r="C3510" t="s">
        <v>701</v>
      </c>
      <c r="F3510" t="s">
        <v>8341</v>
      </c>
      <c r="G3510" t="s">
        <v>723</v>
      </c>
      <c r="H3510" t="str">
        <f>INDEX(referencias!$Q$1:$Q$34,MATCH('Registro de Frecuencias TV'!G3510,referencias!$R$1:$R$34,0),1)</f>
        <v>Caracol TV S.A.</v>
      </c>
      <c r="J3510" t="s">
        <v>8338</v>
      </c>
      <c r="K3510">
        <v>4</v>
      </c>
      <c r="L3510" t="str">
        <f t="shared" si="114"/>
        <v>Alto BaudoChocoCaracol TV S.A.4</v>
      </c>
      <c r="M3510" t="str">
        <f t="shared" si="115"/>
        <v>Alto BaudoChocoCaracol TV S.A.</v>
      </c>
      <c r="N3510" t="s">
        <v>5041</v>
      </c>
    </row>
    <row r="3511" spans="1:14" x14ac:dyDescent="0.25">
      <c r="A3511">
        <v>27050</v>
      </c>
      <c r="B3511" t="s">
        <v>944</v>
      </c>
      <c r="C3511" t="s">
        <v>701</v>
      </c>
      <c r="E3511">
        <v>7</v>
      </c>
      <c r="F3511" t="s">
        <v>8337</v>
      </c>
      <c r="G3511" t="s">
        <v>420</v>
      </c>
      <c r="H3511" t="str">
        <f>INDEX(referencias!$Q$1:$Q$34,MATCH('Registro de Frecuencias TV'!G3511,referencias!$R$1:$R$34,0),1)</f>
        <v>Canal Uno</v>
      </c>
      <c r="I3511" t="s">
        <v>322</v>
      </c>
      <c r="J3511" t="s">
        <v>8338</v>
      </c>
      <c r="K3511">
        <v>7</v>
      </c>
      <c r="L3511" t="str">
        <f t="shared" si="114"/>
        <v>AtratoChocoCanal Uno7</v>
      </c>
      <c r="M3511" t="str">
        <f t="shared" si="115"/>
        <v>AtratoChocoCanal Uno</v>
      </c>
      <c r="N3511" t="s">
        <v>5042</v>
      </c>
    </row>
    <row r="3512" spans="1:14" x14ac:dyDescent="0.25">
      <c r="A3512">
        <v>27050</v>
      </c>
      <c r="B3512" t="s">
        <v>944</v>
      </c>
      <c r="C3512" t="s">
        <v>701</v>
      </c>
      <c r="E3512">
        <v>9</v>
      </c>
      <c r="F3512" t="s">
        <v>8337</v>
      </c>
      <c r="G3512" t="s">
        <v>703</v>
      </c>
      <c r="H3512" t="str">
        <f>INDEX(referencias!$Q$1:$Q$34,MATCH('Registro de Frecuencias TV'!G3512,referencias!$R$1:$R$34,0),1)</f>
        <v>C.Institucional</v>
      </c>
      <c r="I3512" t="s">
        <v>322</v>
      </c>
      <c r="J3512" t="s">
        <v>8338</v>
      </c>
      <c r="K3512">
        <v>9</v>
      </c>
      <c r="L3512" t="str">
        <f t="shared" si="114"/>
        <v>AtratoChocoC.Institucional9</v>
      </c>
      <c r="M3512" t="str">
        <f t="shared" si="115"/>
        <v>AtratoChocoC.Institucional</v>
      </c>
      <c r="N3512" t="s">
        <v>5043</v>
      </c>
    </row>
    <row r="3513" spans="1:14" x14ac:dyDescent="0.25">
      <c r="A3513">
        <v>27050</v>
      </c>
      <c r="B3513" t="s">
        <v>944</v>
      </c>
      <c r="C3513" t="s">
        <v>701</v>
      </c>
      <c r="E3513">
        <v>11</v>
      </c>
      <c r="F3513" t="s">
        <v>8337</v>
      </c>
      <c r="G3513" t="s">
        <v>188</v>
      </c>
      <c r="H3513" t="str">
        <f>INDEX(referencias!$Q$1:$Q$34,MATCH('Registro de Frecuencias TV'!G3513,referencias!$R$1:$R$34,0),1)</f>
        <v>Señal Colombia</v>
      </c>
      <c r="I3513" t="s">
        <v>322</v>
      </c>
      <c r="J3513" t="s">
        <v>8338</v>
      </c>
      <c r="K3513">
        <v>11</v>
      </c>
      <c r="L3513" t="str">
        <f t="shared" si="114"/>
        <v>AtratoChocoSeñal Colombia11</v>
      </c>
      <c r="M3513" t="str">
        <f t="shared" si="115"/>
        <v>AtratoChocoSeñal Colombia</v>
      </c>
      <c r="N3513" t="s">
        <v>5044</v>
      </c>
    </row>
    <row r="3514" spans="1:14" x14ac:dyDescent="0.25">
      <c r="A3514">
        <v>27050</v>
      </c>
      <c r="B3514" t="s">
        <v>944</v>
      </c>
      <c r="C3514" t="s">
        <v>701</v>
      </c>
      <c r="F3514" t="s">
        <v>8339</v>
      </c>
      <c r="G3514" t="s">
        <v>627</v>
      </c>
      <c r="H3514" t="str">
        <f>INDEX(referencias!$Q$1:$Q$34,MATCH('Registro de Frecuencias TV'!G3514,referencias!$R$1:$R$34,0),1)</f>
        <v>Telepacífico</v>
      </c>
      <c r="J3514" t="s">
        <v>8338</v>
      </c>
      <c r="K3514">
        <v>13</v>
      </c>
      <c r="L3514" t="str">
        <f t="shared" si="114"/>
        <v>AtratoChocoTelepacífico13</v>
      </c>
      <c r="M3514" t="str">
        <f t="shared" si="115"/>
        <v>AtratoChocoTelepacífico</v>
      </c>
      <c r="N3514" t="s">
        <v>5045</v>
      </c>
    </row>
    <row r="3515" spans="1:14" x14ac:dyDescent="0.25">
      <c r="A3515">
        <v>27050</v>
      </c>
      <c r="B3515" t="s">
        <v>944</v>
      </c>
      <c r="C3515" t="s">
        <v>701</v>
      </c>
      <c r="F3515" t="s">
        <v>8341</v>
      </c>
      <c r="G3515" t="s">
        <v>750</v>
      </c>
      <c r="H3515" t="str">
        <f>INDEX(referencias!$Q$1:$Q$34,MATCH('Registro de Frecuencias TV'!G3515,referencias!$R$1:$R$34,0),1)</f>
        <v>RCN TV S.A.</v>
      </c>
      <c r="J3515" t="s">
        <v>8338</v>
      </c>
      <c r="K3515">
        <v>5</v>
      </c>
      <c r="L3515" t="str">
        <f t="shared" si="114"/>
        <v>AtratoChocoRCN TV S.A.5</v>
      </c>
      <c r="M3515" t="str">
        <f t="shared" si="115"/>
        <v>AtratoChocoRCN TV S.A.</v>
      </c>
      <c r="N3515" t="s">
        <v>5046</v>
      </c>
    </row>
    <row r="3516" spans="1:14" x14ac:dyDescent="0.25">
      <c r="A3516">
        <v>27050</v>
      </c>
      <c r="B3516" t="s">
        <v>944</v>
      </c>
      <c r="C3516" t="s">
        <v>701</v>
      </c>
      <c r="F3516" t="s">
        <v>8341</v>
      </c>
      <c r="G3516" t="s">
        <v>723</v>
      </c>
      <c r="H3516" t="str">
        <f>INDEX(referencias!$Q$1:$Q$34,MATCH('Registro de Frecuencias TV'!G3516,referencias!$R$1:$R$34,0),1)</f>
        <v>Caracol TV S.A.</v>
      </c>
      <c r="J3516" t="s">
        <v>8338</v>
      </c>
      <c r="K3516">
        <v>3</v>
      </c>
      <c r="L3516" t="str">
        <f t="shared" si="114"/>
        <v>AtratoChocoCaracol TV S.A.3</v>
      </c>
      <c r="M3516" t="str">
        <f t="shared" si="115"/>
        <v>AtratoChocoCaracol TV S.A.</v>
      </c>
      <c r="N3516" t="s">
        <v>5047</v>
      </c>
    </row>
    <row r="3517" spans="1:14" x14ac:dyDescent="0.25">
      <c r="A3517">
        <v>27073</v>
      </c>
      <c r="B3517" t="s">
        <v>948</v>
      </c>
      <c r="C3517" t="s">
        <v>701</v>
      </c>
      <c r="E3517">
        <v>7</v>
      </c>
      <c r="F3517" t="s">
        <v>8337</v>
      </c>
      <c r="G3517" t="s">
        <v>420</v>
      </c>
      <c r="H3517" t="str">
        <f>INDEX(referencias!$Q$1:$Q$34,MATCH('Registro de Frecuencias TV'!G3517,referencias!$R$1:$R$34,0),1)</f>
        <v>Canal Uno</v>
      </c>
      <c r="I3517" t="s">
        <v>322</v>
      </c>
      <c r="J3517" t="s">
        <v>8338</v>
      </c>
      <c r="K3517">
        <v>8</v>
      </c>
      <c r="L3517" t="str">
        <f t="shared" si="114"/>
        <v>BagadóChocoCanal Uno8</v>
      </c>
      <c r="M3517" t="str">
        <f t="shared" si="115"/>
        <v>BagadóChocoCanal Uno</v>
      </c>
      <c r="N3517" t="s">
        <v>5048</v>
      </c>
    </row>
    <row r="3518" spans="1:14" x14ac:dyDescent="0.25">
      <c r="A3518">
        <v>27073</v>
      </c>
      <c r="B3518" t="s">
        <v>948</v>
      </c>
      <c r="C3518" t="s">
        <v>701</v>
      </c>
      <c r="E3518">
        <v>9</v>
      </c>
      <c r="F3518" t="s">
        <v>8337</v>
      </c>
      <c r="G3518" t="s">
        <v>703</v>
      </c>
      <c r="H3518" t="str">
        <f>INDEX(referencias!$Q$1:$Q$34,MATCH('Registro de Frecuencias TV'!G3518,referencias!$R$1:$R$34,0),1)</f>
        <v>C.Institucional</v>
      </c>
      <c r="I3518" t="s">
        <v>322</v>
      </c>
      <c r="J3518" t="s">
        <v>8338</v>
      </c>
      <c r="K3518">
        <v>10</v>
      </c>
      <c r="L3518" t="str">
        <f t="shared" si="114"/>
        <v>BagadóChocoC.Institucional10</v>
      </c>
      <c r="M3518" t="str">
        <f t="shared" si="115"/>
        <v>BagadóChocoC.Institucional</v>
      </c>
      <c r="N3518" t="s">
        <v>5049</v>
      </c>
    </row>
    <row r="3519" spans="1:14" x14ac:dyDescent="0.25">
      <c r="A3519">
        <v>27073</v>
      </c>
      <c r="B3519" t="s">
        <v>948</v>
      </c>
      <c r="C3519" t="s">
        <v>701</v>
      </c>
      <c r="E3519">
        <v>11</v>
      </c>
      <c r="F3519" t="s">
        <v>8337</v>
      </c>
      <c r="G3519" t="s">
        <v>188</v>
      </c>
      <c r="H3519" t="str">
        <f>INDEX(referencias!$Q$1:$Q$34,MATCH('Registro de Frecuencias TV'!G3519,referencias!$R$1:$R$34,0),1)</f>
        <v>Señal Colombia</v>
      </c>
      <c r="I3519" t="s">
        <v>322</v>
      </c>
      <c r="J3519" t="s">
        <v>8338</v>
      </c>
      <c r="K3519">
        <v>12</v>
      </c>
      <c r="L3519" t="str">
        <f t="shared" si="114"/>
        <v>BagadóChocoSeñal Colombia12</v>
      </c>
      <c r="M3519" t="str">
        <f t="shared" si="115"/>
        <v>BagadóChocoSeñal Colombia</v>
      </c>
      <c r="N3519" t="s">
        <v>5050</v>
      </c>
    </row>
    <row r="3520" spans="1:14" x14ac:dyDescent="0.25">
      <c r="A3520">
        <v>27073</v>
      </c>
      <c r="B3520" t="s">
        <v>948</v>
      </c>
      <c r="C3520" t="s">
        <v>701</v>
      </c>
      <c r="F3520" t="s">
        <v>8339</v>
      </c>
      <c r="G3520" t="s">
        <v>627</v>
      </c>
      <c r="H3520" t="str">
        <f>INDEX(referencias!$Q$1:$Q$34,MATCH('Registro de Frecuencias TV'!G3520,referencias!$R$1:$R$34,0),1)</f>
        <v>Telepacífico</v>
      </c>
      <c r="J3520" t="s">
        <v>8338</v>
      </c>
      <c r="K3520">
        <v>6</v>
      </c>
      <c r="L3520" t="str">
        <f t="shared" si="114"/>
        <v>BagadóChocoTelepacífico6</v>
      </c>
      <c r="M3520" t="str">
        <f t="shared" si="115"/>
        <v>BagadóChocoTelepacífico</v>
      </c>
      <c r="N3520" t="s">
        <v>5051</v>
      </c>
    </row>
    <row r="3521" spans="1:14" x14ac:dyDescent="0.25">
      <c r="A3521">
        <v>27073</v>
      </c>
      <c r="B3521" t="s">
        <v>948</v>
      </c>
      <c r="C3521" t="s">
        <v>701</v>
      </c>
      <c r="F3521" t="s">
        <v>8341</v>
      </c>
      <c r="G3521" t="s">
        <v>750</v>
      </c>
      <c r="H3521" t="str">
        <f>INDEX(referencias!$Q$1:$Q$34,MATCH('Registro de Frecuencias TV'!G3521,referencias!$R$1:$R$34,0),1)</f>
        <v>RCN TV S.A.</v>
      </c>
      <c r="J3521" t="s">
        <v>8338</v>
      </c>
      <c r="K3521">
        <v>2</v>
      </c>
      <c r="L3521" t="str">
        <f t="shared" si="114"/>
        <v>BagadóChocoRCN TV S.A.2</v>
      </c>
      <c r="M3521" t="str">
        <f t="shared" si="115"/>
        <v>BagadóChocoRCN TV S.A.</v>
      </c>
      <c r="N3521" t="s">
        <v>5052</v>
      </c>
    </row>
    <row r="3522" spans="1:14" x14ac:dyDescent="0.25">
      <c r="A3522">
        <v>27073</v>
      </c>
      <c r="B3522" t="s">
        <v>948</v>
      </c>
      <c r="C3522" t="s">
        <v>701</v>
      </c>
      <c r="F3522" t="s">
        <v>8341</v>
      </c>
      <c r="G3522" t="s">
        <v>723</v>
      </c>
      <c r="H3522" t="str">
        <f>INDEX(referencias!$Q$1:$Q$34,MATCH('Registro de Frecuencias TV'!G3522,referencias!$R$1:$R$34,0),1)</f>
        <v>Caracol TV S.A.</v>
      </c>
      <c r="J3522" t="s">
        <v>8338</v>
      </c>
      <c r="K3522">
        <v>4</v>
      </c>
      <c r="L3522" t="str">
        <f t="shared" si="114"/>
        <v>BagadóChocoCaracol TV S.A.4</v>
      </c>
      <c r="M3522" t="str">
        <f t="shared" si="115"/>
        <v>BagadóChocoCaracol TV S.A.</v>
      </c>
      <c r="N3522" t="s">
        <v>5053</v>
      </c>
    </row>
    <row r="3523" spans="1:14" x14ac:dyDescent="0.25">
      <c r="A3523">
        <v>27075</v>
      </c>
      <c r="B3523" t="s">
        <v>206</v>
      </c>
      <c r="C3523" t="s">
        <v>701</v>
      </c>
      <c r="E3523">
        <v>7</v>
      </c>
      <c r="F3523" t="s">
        <v>8337</v>
      </c>
      <c r="G3523" t="s">
        <v>420</v>
      </c>
      <c r="H3523" t="str">
        <f>INDEX(referencias!$Q$1:$Q$34,MATCH('Registro de Frecuencias TV'!G3523,referencias!$R$1:$R$34,0),1)</f>
        <v>Canal Uno</v>
      </c>
      <c r="I3523" t="s">
        <v>206</v>
      </c>
      <c r="J3523" t="s">
        <v>8338</v>
      </c>
      <c r="K3523">
        <v>7</v>
      </c>
      <c r="L3523" t="str">
        <f t="shared" ref="L3523:L3586" si="116">_xlfn.CONCAT(TRIM(B3523),TRIM(C3523),TRIM(H3523),TRIM(K3523))</f>
        <v>Bahía SolanoChocoCanal Uno7</v>
      </c>
      <c r="M3523" t="str">
        <f t="shared" ref="M3523:M3586" si="117">_xlfn.CONCAT(TRIM(B3523),TRIM(C3523),TRIM(H3523))</f>
        <v>Bahía SolanoChocoCanal Uno</v>
      </c>
      <c r="N3523" t="s">
        <v>5054</v>
      </c>
    </row>
    <row r="3524" spans="1:14" x14ac:dyDescent="0.25">
      <c r="A3524">
        <v>27075</v>
      </c>
      <c r="B3524" t="s">
        <v>206</v>
      </c>
      <c r="C3524" t="s">
        <v>701</v>
      </c>
      <c r="E3524">
        <v>9</v>
      </c>
      <c r="F3524" t="s">
        <v>8337</v>
      </c>
      <c r="G3524" t="s">
        <v>703</v>
      </c>
      <c r="H3524" t="str">
        <f>INDEX(referencias!$Q$1:$Q$34,MATCH('Registro de Frecuencias TV'!G3524,referencias!$R$1:$R$34,0),1)</f>
        <v>C.Institucional</v>
      </c>
      <c r="I3524" t="s">
        <v>206</v>
      </c>
      <c r="J3524" t="s">
        <v>8338</v>
      </c>
      <c r="K3524">
        <v>9</v>
      </c>
      <c r="L3524" t="str">
        <f t="shared" si="116"/>
        <v>Bahía SolanoChocoC.Institucional9</v>
      </c>
      <c r="M3524" t="str">
        <f t="shared" si="117"/>
        <v>Bahía SolanoChocoC.Institucional</v>
      </c>
      <c r="N3524" t="s">
        <v>5055</v>
      </c>
    </row>
    <row r="3525" spans="1:14" x14ac:dyDescent="0.25">
      <c r="A3525">
        <v>27075</v>
      </c>
      <c r="B3525" t="s">
        <v>206</v>
      </c>
      <c r="C3525" t="s">
        <v>701</v>
      </c>
      <c r="E3525">
        <v>11</v>
      </c>
      <c r="F3525" t="s">
        <v>8337</v>
      </c>
      <c r="G3525" t="s">
        <v>188</v>
      </c>
      <c r="H3525" t="str">
        <f>INDEX(referencias!$Q$1:$Q$34,MATCH('Registro de Frecuencias TV'!G3525,referencias!$R$1:$R$34,0),1)</f>
        <v>Señal Colombia</v>
      </c>
      <c r="I3525" t="s">
        <v>206</v>
      </c>
      <c r="J3525" t="s">
        <v>8338</v>
      </c>
      <c r="K3525">
        <v>11</v>
      </c>
      <c r="L3525" t="str">
        <f t="shared" si="116"/>
        <v>Bahía SolanoChocoSeñal Colombia11</v>
      </c>
      <c r="M3525" t="str">
        <f t="shared" si="117"/>
        <v>Bahía SolanoChocoSeñal Colombia</v>
      </c>
      <c r="N3525" t="s">
        <v>5056</v>
      </c>
    </row>
    <row r="3526" spans="1:14" x14ac:dyDescent="0.25">
      <c r="A3526">
        <v>27075</v>
      </c>
      <c r="B3526" t="s">
        <v>206</v>
      </c>
      <c r="C3526" t="s">
        <v>701</v>
      </c>
      <c r="E3526">
        <v>13</v>
      </c>
      <c r="F3526" t="s">
        <v>8339</v>
      </c>
      <c r="G3526" t="s">
        <v>627</v>
      </c>
      <c r="H3526" t="str">
        <f>INDEX(referencias!$Q$1:$Q$34,MATCH('Registro de Frecuencias TV'!G3526,referencias!$R$1:$R$34,0),1)</f>
        <v>Telepacífico</v>
      </c>
      <c r="I3526" t="s">
        <v>8482</v>
      </c>
      <c r="J3526" t="s">
        <v>8338</v>
      </c>
      <c r="K3526">
        <v>13</v>
      </c>
      <c r="L3526" t="str">
        <f t="shared" si="116"/>
        <v>Bahía SolanoChocoTelepacífico13</v>
      </c>
      <c r="M3526" t="str">
        <f t="shared" si="117"/>
        <v>Bahía SolanoChocoTelepacífico</v>
      </c>
      <c r="N3526" t="s">
        <v>5057</v>
      </c>
    </row>
    <row r="3527" spans="1:14" x14ac:dyDescent="0.25">
      <c r="A3527">
        <v>27075</v>
      </c>
      <c r="B3527" t="s">
        <v>206</v>
      </c>
      <c r="C3527" t="s">
        <v>701</v>
      </c>
      <c r="E3527">
        <v>23</v>
      </c>
      <c r="F3527" t="s">
        <v>8339</v>
      </c>
      <c r="G3527" t="s">
        <v>422</v>
      </c>
      <c r="H3527" t="str">
        <f>INDEX(referencias!$Q$1:$Q$34,MATCH('Registro de Frecuencias TV'!G3527,referencias!$R$1:$R$34,0),1)</f>
        <v>Teleantioquia</v>
      </c>
      <c r="I3527" t="s">
        <v>8482</v>
      </c>
      <c r="J3527" t="s">
        <v>8338</v>
      </c>
      <c r="K3527">
        <v>23</v>
      </c>
      <c r="L3527" t="str">
        <f t="shared" si="116"/>
        <v>Bahía SolanoChocoTeleantioquia23</v>
      </c>
      <c r="M3527" t="str">
        <f t="shared" si="117"/>
        <v>Bahía SolanoChocoTeleantioquia</v>
      </c>
      <c r="N3527" t="s">
        <v>5058</v>
      </c>
    </row>
    <row r="3528" spans="1:14" x14ac:dyDescent="0.25">
      <c r="A3528">
        <v>27075</v>
      </c>
      <c r="B3528" t="s">
        <v>206</v>
      </c>
      <c r="C3528" t="s">
        <v>701</v>
      </c>
      <c r="F3528" t="s">
        <v>8341</v>
      </c>
      <c r="G3528" t="s">
        <v>750</v>
      </c>
      <c r="H3528" t="str">
        <f>INDEX(referencias!$Q$1:$Q$34,MATCH('Registro de Frecuencias TV'!G3528,referencias!$R$1:$R$34,0),1)</f>
        <v>RCN TV S.A.</v>
      </c>
      <c r="J3528" t="s">
        <v>8338</v>
      </c>
      <c r="K3528">
        <v>5</v>
      </c>
      <c r="L3528" t="str">
        <f t="shared" si="116"/>
        <v>Bahía SolanoChocoRCN TV S.A.5</v>
      </c>
      <c r="M3528" t="str">
        <f t="shared" si="117"/>
        <v>Bahía SolanoChocoRCN TV S.A.</v>
      </c>
      <c r="N3528" t="s">
        <v>5059</v>
      </c>
    </row>
    <row r="3529" spans="1:14" x14ac:dyDescent="0.25">
      <c r="A3529">
        <v>27075</v>
      </c>
      <c r="B3529" t="s">
        <v>206</v>
      </c>
      <c r="C3529" t="s">
        <v>701</v>
      </c>
      <c r="F3529" t="s">
        <v>8341</v>
      </c>
      <c r="G3529" t="s">
        <v>723</v>
      </c>
      <c r="H3529" t="str">
        <f>INDEX(referencias!$Q$1:$Q$34,MATCH('Registro de Frecuencias TV'!G3529,referencias!$R$1:$R$34,0),1)</f>
        <v>Caracol TV S.A.</v>
      </c>
      <c r="J3529" t="s">
        <v>8338</v>
      </c>
      <c r="K3529">
        <v>3</v>
      </c>
      <c r="L3529" t="str">
        <f t="shared" si="116"/>
        <v>Bahía SolanoChocoCaracol TV S.A.3</v>
      </c>
      <c r="M3529" t="str">
        <f t="shared" si="117"/>
        <v>Bahía SolanoChocoCaracol TV S.A.</v>
      </c>
      <c r="N3529" t="s">
        <v>5060</v>
      </c>
    </row>
    <row r="3530" spans="1:14" x14ac:dyDescent="0.25">
      <c r="A3530">
        <v>27077</v>
      </c>
      <c r="B3530" t="s">
        <v>500</v>
      </c>
      <c r="C3530" t="s">
        <v>701</v>
      </c>
      <c r="E3530">
        <v>7</v>
      </c>
      <c r="F3530" t="s">
        <v>8337</v>
      </c>
      <c r="G3530" t="s">
        <v>420</v>
      </c>
      <c r="H3530" t="str">
        <f>INDEX(referencias!$Q$1:$Q$34,MATCH('Registro de Frecuencias TV'!G3530,referencias!$R$1:$R$34,0),1)</f>
        <v>Canal Uno</v>
      </c>
      <c r="I3530" t="s">
        <v>322</v>
      </c>
      <c r="J3530" t="s">
        <v>8338</v>
      </c>
      <c r="K3530">
        <v>7</v>
      </c>
      <c r="L3530" t="str">
        <f t="shared" si="116"/>
        <v>Bajo BaudóChocoCanal Uno7</v>
      </c>
      <c r="M3530" t="str">
        <f t="shared" si="117"/>
        <v>Bajo BaudóChocoCanal Uno</v>
      </c>
      <c r="N3530" t="s">
        <v>5061</v>
      </c>
    </row>
    <row r="3531" spans="1:14" x14ac:dyDescent="0.25">
      <c r="A3531">
        <v>27077</v>
      </c>
      <c r="B3531" t="s">
        <v>500</v>
      </c>
      <c r="C3531" t="s">
        <v>701</v>
      </c>
      <c r="E3531">
        <v>9</v>
      </c>
      <c r="F3531" t="s">
        <v>8337</v>
      </c>
      <c r="G3531" t="s">
        <v>703</v>
      </c>
      <c r="H3531" t="str">
        <f>INDEX(referencias!$Q$1:$Q$34,MATCH('Registro de Frecuencias TV'!G3531,referencias!$R$1:$R$34,0),1)</f>
        <v>C.Institucional</v>
      </c>
      <c r="I3531" t="s">
        <v>322</v>
      </c>
      <c r="J3531" t="s">
        <v>8338</v>
      </c>
      <c r="K3531">
        <v>9</v>
      </c>
      <c r="L3531" t="str">
        <f t="shared" si="116"/>
        <v>Bajo BaudóChocoC.Institucional9</v>
      </c>
      <c r="M3531" t="str">
        <f t="shared" si="117"/>
        <v>Bajo BaudóChocoC.Institucional</v>
      </c>
      <c r="N3531" t="s">
        <v>5062</v>
      </c>
    </row>
    <row r="3532" spans="1:14" x14ac:dyDescent="0.25">
      <c r="A3532">
        <v>27077</v>
      </c>
      <c r="B3532" t="s">
        <v>500</v>
      </c>
      <c r="C3532" t="s">
        <v>701</v>
      </c>
      <c r="E3532">
        <v>11</v>
      </c>
      <c r="F3532" t="s">
        <v>8337</v>
      </c>
      <c r="G3532" t="s">
        <v>188</v>
      </c>
      <c r="H3532" t="str">
        <f>INDEX(referencias!$Q$1:$Q$34,MATCH('Registro de Frecuencias TV'!G3532,referencias!$R$1:$R$34,0),1)</f>
        <v>Señal Colombia</v>
      </c>
      <c r="I3532" t="s">
        <v>322</v>
      </c>
      <c r="J3532" t="s">
        <v>8338</v>
      </c>
      <c r="K3532">
        <v>11</v>
      </c>
      <c r="L3532" t="str">
        <f t="shared" si="116"/>
        <v>Bajo BaudóChocoSeñal Colombia11</v>
      </c>
      <c r="M3532" t="str">
        <f t="shared" si="117"/>
        <v>Bajo BaudóChocoSeñal Colombia</v>
      </c>
      <c r="N3532" t="s">
        <v>5063</v>
      </c>
    </row>
    <row r="3533" spans="1:14" x14ac:dyDescent="0.25">
      <c r="A3533">
        <v>27077</v>
      </c>
      <c r="B3533" t="s">
        <v>500</v>
      </c>
      <c r="C3533" t="s">
        <v>701</v>
      </c>
      <c r="F3533" t="s">
        <v>8339</v>
      </c>
      <c r="G3533" t="s">
        <v>627</v>
      </c>
      <c r="H3533" t="str">
        <f>INDEX(referencias!$Q$1:$Q$34,MATCH('Registro de Frecuencias TV'!G3533,referencias!$R$1:$R$34,0),1)</f>
        <v>Telepacífico</v>
      </c>
      <c r="J3533" t="s">
        <v>8338</v>
      </c>
      <c r="K3533">
        <v>13</v>
      </c>
      <c r="L3533" t="str">
        <f t="shared" si="116"/>
        <v>Bajo BaudóChocoTelepacífico13</v>
      </c>
      <c r="M3533" t="str">
        <f t="shared" si="117"/>
        <v>Bajo BaudóChocoTelepacífico</v>
      </c>
      <c r="N3533" t="s">
        <v>5064</v>
      </c>
    </row>
    <row r="3534" spans="1:14" x14ac:dyDescent="0.25">
      <c r="A3534">
        <v>27077</v>
      </c>
      <c r="B3534" t="s">
        <v>500</v>
      </c>
      <c r="C3534" t="s">
        <v>701</v>
      </c>
      <c r="E3534">
        <v>5</v>
      </c>
      <c r="F3534" t="s">
        <v>8341</v>
      </c>
      <c r="G3534" t="s">
        <v>750</v>
      </c>
      <c r="H3534" t="str">
        <f>INDEX(referencias!$Q$1:$Q$34,MATCH('Registro de Frecuencias TV'!G3534,referencias!$R$1:$R$34,0),1)</f>
        <v>RCN TV S.A.</v>
      </c>
      <c r="I3534" t="s">
        <v>500</v>
      </c>
      <c r="J3534" t="s">
        <v>8338</v>
      </c>
      <c r="K3534">
        <v>5</v>
      </c>
      <c r="L3534" t="str">
        <f t="shared" si="116"/>
        <v>Bajo BaudóChocoRCN TV S.A.5</v>
      </c>
      <c r="M3534" t="str">
        <f t="shared" si="117"/>
        <v>Bajo BaudóChocoRCN TV S.A.</v>
      </c>
      <c r="N3534" t="s">
        <v>5065</v>
      </c>
    </row>
    <row r="3535" spans="1:14" x14ac:dyDescent="0.25">
      <c r="A3535">
        <v>27077</v>
      </c>
      <c r="B3535" t="s">
        <v>500</v>
      </c>
      <c r="C3535" t="s">
        <v>701</v>
      </c>
      <c r="E3535">
        <v>3</v>
      </c>
      <c r="F3535" t="s">
        <v>8341</v>
      </c>
      <c r="G3535" t="s">
        <v>723</v>
      </c>
      <c r="H3535" t="str">
        <f>INDEX(referencias!$Q$1:$Q$34,MATCH('Registro de Frecuencias TV'!G3535,referencias!$R$1:$R$34,0),1)</f>
        <v>Caracol TV S.A.</v>
      </c>
      <c r="I3535" t="s">
        <v>500</v>
      </c>
      <c r="J3535" t="s">
        <v>8338</v>
      </c>
      <c r="K3535">
        <v>3</v>
      </c>
      <c r="L3535" t="str">
        <f t="shared" si="116"/>
        <v>Bajo BaudóChocoCaracol TV S.A.3</v>
      </c>
      <c r="M3535" t="str">
        <f t="shared" si="117"/>
        <v>Bajo BaudóChocoCaracol TV S.A.</v>
      </c>
      <c r="N3535" t="s">
        <v>5066</v>
      </c>
    </row>
    <row r="3536" spans="1:14" x14ac:dyDescent="0.25">
      <c r="A3536">
        <v>27099</v>
      </c>
      <c r="B3536" t="s">
        <v>1008</v>
      </c>
      <c r="C3536" t="s">
        <v>701</v>
      </c>
      <c r="E3536">
        <v>7</v>
      </c>
      <c r="F3536" t="s">
        <v>8337</v>
      </c>
      <c r="G3536" t="s">
        <v>420</v>
      </c>
      <c r="H3536" t="str">
        <f>INDEX(referencias!$Q$1:$Q$34,MATCH('Registro de Frecuencias TV'!G3536,referencias!$R$1:$R$34,0),1)</f>
        <v>Canal Uno</v>
      </c>
      <c r="I3536" t="s">
        <v>322</v>
      </c>
      <c r="J3536" t="s">
        <v>8338</v>
      </c>
      <c r="K3536">
        <v>8</v>
      </c>
      <c r="L3536" t="str">
        <f t="shared" si="116"/>
        <v>BojayaChocoCanal Uno8</v>
      </c>
      <c r="M3536" t="str">
        <f t="shared" si="117"/>
        <v>BojayaChocoCanal Uno</v>
      </c>
      <c r="N3536" t="s">
        <v>5067</v>
      </c>
    </row>
    <row r="3537" spans="1:14" x14ac:dyDescent="0.25">
      <c r="A3537">
        <v>27099</v>
      </c>
      <c r="B3537" t="s">
        <v>1008</v>
      </c>
      <c r="C3537" t="s">
        <v>701</v>
      </c>
      <c r="E3537">
        <v>9</v>
      </c>
      <c r="F3537" t="s">
        <v>8337</v>
      </c>
      <c r="G3537" t="s">
        <v>703</v>
      </c>
      <c r="H3537" t="str">
        <f>INDEX(referencias!$Q$1:$Q$34,MATCH('Registro de Frecuencias TV'!G3537,referencias!$R$1:$R$34,0),1)</f>
        <v>C.Institucional</v>
      </c>
      <c r="I3537" t="s">
        <v>322</v>
      </c>
      <c r="J3537" t="s">
        <v>8338</v>
      </c>
      <c r="K3537">
        <v>10</v>
      </c>
      <c r="L3537" t="str">
        <f t="shared" si="116"/>
        <v>BojayaChocoC.Institucional10</v>
      </c>
      <c r="M3537" t="str">
        <f t="shared" si="117"/>
        <v>BojayaChocoC.Institucional</v>
      </c>
      <c r="N3537" t="s">
        <v>5068</v>
      </c>
    </row>
    <row r="3538" spans="1:14" x14ac:dyDescent="0.25">
      <c r="A3538">
        <v>27099</v>
      </c>
      <c r="B3538" t="s">
        <v>1008</v>
      </c>
      <c r="C3538" t="s">
        <v>701</v>
      </c>
      <c r="E3538">
        <v>11</v>
      </c>
      <c r="F3538" t="s">
        <v>8337</v>
      </c>
      <c r="G3538" t="s">
        <v>188</v>
      </c>
      <c r="H3538" t="str">
        <f>INDEX(referencias!$Q$1:$Q$34,MATCH('Registro de Frecuencias TV'!G3538,referencias!$R$1:$R$34,0),1)</f>
        <v>Señal Colombia</v>
      </c>
      <c r="I3538" t="s">
        <v>322</v>
      </c>
      <c r="J3538" t="s">
        <v>8338</v>
      </c>
      <c r="K3538">
        <v>12</v>
      </c>
      <c r="L3538" t="str">
        <f t="shared" si="116"/>
        <v>BojayaChocoSeñal Colombia12</v>
      </c>
      <c r="M3538" t="str">
        <f t="shared" si="117"/>
        <v>BojayaChocoSeñal Colombia</v>
      </c>
      <c r="N3538" t="s">
        <v>5069</v>
      </c>
    </row>
    <row r="3539" spans="1:14" x14ac:dyDescent="0.25">
      <c r="A3539">
        <v>27099</v>
      </c>
      <c r="B3539" t="s">
        <v>1008</v>
      </c>
      <c r="C3539" t="s">
        <v>701</v>
      </c>
      <c r="F3539" t="s">
        <v>8339</v>
      </c>
      <c r="G3539" t="s">
        <v>627</v>
      </c>
      <c r="H3539" t="str">
        <f>INDEX(referencias!$Q$1:$Q$34,MATCH('Registro de Frecuencias TV'!G3539,referencias!$R$1:$R$34,0),1)</f>
        <v>Telepacífico</v>
      </c>
      <c r="J3539" t="s">
        <v>8338</v>
      </c>
      <c r="K3539">
        <v>6</v>
      </c>
      <c r="L3539" t="str">
        <f t="shared" si="116"/>
        <v>BojayaChocoTelepacífico6</v>
      </c>
      <c r="M3539" t="str">
        <f t="shared" si="117"/>
        <v>BojayaChocoTelepacífico</v>
      </c>
      <c r="N3539" t="s">
        <v>5070</v>
      </c>
    </row>
    <row r="3540" spans="1:14" x14ac:dyDescent="0.25">
      <c r="A3540">
        <v>27099</v>
      </c>
      <c r="B3540" t="s">
        <v>1008</v>
      </c>
      <c r="C3540" t="s">
        <v>701</v>
      </c>
      <c r="F3540" t="s">
        <v>8341</v>
      </c>
      <c r="G3540" t="s">
        <v>750</v>
      </c>
      <c r="H3540" t="str">
        <f>INDEX(referencias!$Q$1:$Q$34,MATCH('Registro de Frecuencias TV'!G3540,referencias!$R$1:$R$34,0),1)</f>
        <v>RCN TV S.A.</v>
      </c>
      <c r="J3540" t="s">
        <v>8338</v>
      </c>
      <c r="K3540">
        <v>2</v>
      </c>
      <c r="L3540" t="str">
        <f t="shared" si="116"/>
        <v>BojayaChocoRCN TV S.A.2</v>
      </c>
      <c r="M3540" t="str">
        <f t="shared" si="117"/>
        <v>BojayaChocoRCN TV S.A.</v>
      </c>
      <c r="N3540" t="s">
        <v>5071</v>
      </c>
    </row>
    <row r="3541" spans="1:14" x14ac:dyDescent="0.25">
      <c r="A3541">
        <v>27099</v>
      </c>
      <c r="B3541" t="s">
        <v>1008</v>
      </c>
      <c r="C3541" t="s">
        <v>701</v>
      </c>
      <c r="F3541" t="s">
        <v>8341</v>
      </c>
      <c r="G3541" t="s">
        <v>723</v>
      </c>
      <c r="H3541" t="str">
        <f>INDEX(referencias!$Q$1:$Q$34,MATCH('Registro de Frecuencias TV'!G3541,referencias!$R$1:$R$34,0),1)</f>
        <v>Caracol TV S.A.</v>
      </c>
      <c r="J3541" t="s">
        <v>8338</v>
      </c>
      <c r="K3541">
        <v>4</v>
      </c>
      <c r="L3541" t="str">
        <f t="shared" si="116"/>
        <v>BojayaChocoCaracol TV S.A.4</v>
      </c>
      <c r="M3541" t="str">
        <f t="shared" si="117"/>
        <v>BojayaChocoCaracol TV S.A.</v>
      </c>
      <c r="N3541" t="s">
        <v>5072</v>
      </c>
    </row>
    <row r="3542" spans="1:14" x14ac:dyDescent="0.25">
      <c r="A3542">
        <v>27135</v>
      </c>
      <c r="B3542" t="s">
        <v>1308</v>
      </c>
      <c r="C3542" t="s">
        <v>701</v>
      </c>
      <c r="E3542">
        <v>7</v>
      </c>
      <c r="F3542" t="s">
        <v>8337</v>
      </c>
      <c r="G3542" t="s">
        <v>420</v>
      </c>
      <c r="H3542" t="str">
        <f>INDEX(referencias!$Q$1:$Q$34,MATCH('Registro de Frecuencias TV'!G3542,referencias!$R$1:$R$34,0),1)</f>
        <v>Canal Uno</v>
      </c>
      <c r="I3542" t="s">
        <v>322</v>
      </c>
      <c r="J3542" t="s">
        <v>8338</v>
      </c>
      <c r="K3542">
        <v>7</v>
      </c>
      <c r="L3542" t="str">
        <f t="shared" si="116"/>
        <v>El Cantón del San PabloChocoCanal Uno7</v>
      </c>
      <c r="M3542" t="str">
        <f t="shared" si="117"/>
        <v>El Cantón del San PabloChocoCanal Uno</v>
      </c>
      <c r="N3542" t="s">
        <v>5073</v>
      </c>
    </row>
    <row r="3543" spans="1:14" x14ac:dyDescent="0.25">
      <c r="A3543">
        <v>27135</v>
      </c>
      <c r="B3543" t="s">
        <v>1308</v>
      </c>
      <c r="C3543" t="s">
        <v>701</v>
      </c>
      <c r="E3543">
        <v>9</v>
      </c>
      <c r="F3543" t="s">
        <v>8337</v>
      </c>
      <c r="G3543" t="s">
        <v>703</v>
      </c>
      <c r="H3543" t="str">
        <f>INDEX(referencias!$Q$1:$Q$34,MATCH('Registro de Frecuencias TV'!G3543,referencias!$R$1:$R$34,0),1)</f>
        <v>C.Institucional</v>
      </c>
      <c r="I3543" t="s">
        <v>322</v>
      </c>
      <c r="J3543" t="s">
        <v>8338</v>
      </c>
      <c r="K3543">
        <v>9</v>
      </c>
      <c r="L3543" t="str">
        <f t="shared" si="116"/>
        <v>El Cantón del San PabloChocoC.Institucional9</v>
      </c>
      <c r="M3543" t="str">
        <f t="shared" si="117"/>
        <v>El Cantón del San PabloChocoC.Institucional</v>
      </c>
      <c r="N3543" t="s">
        <v>5074</v>
      </c>
    </row>
    <row r="3544" spans="1:14" x14ac:dyDescent="0.25">
      <c r="A3544">
        <v>27135</v>
      </c>
      <c r="B3544" t="s">
        <v>1308</v>
      </c>
      <c r="C3544" t="s">
        <v>701</v>
      </c>
      <c r="E3544">
        <v>11</v>
      </c>
      <c r="F3544" t="s">
        <v>8337</v>
      </c>
      <c r="G3544" t="s">
        <v>188</v>
      </c>
      <c r="H3544" t="str">
        <f>INDEX(referencias!$Q$1:$Q$34,MATCH('Registro de Frecuencias TV'!G3544,referencias!$R$1:$R$34,0),1)</f>
        <v>Señal Colombia</v>
      </c>
      <c r="I3544" t="s">
        <v>322</v>
      </c>
      <c r="J3544" t="s">
        <v>8338</v>
      </c>
      <c r="K3544">
        <v>11</v>
      </c>
      <c r="L3544" t="str">
        <f t="shared" si="116"/>
        <v>El Cantón del San PabloChocoSeñal Colombia11</v>
      </c>
      <c r="M3544" t="str">
        <f t="shared" si="117"/>
        <v>El Cantón del San PabloChocoSeñal Colombia</v>
      </c>
      <c r="N3544" t="s">
        <v>5075</v>
      </c>
    </row>
    <row r="3545" spans="1:14" x14ac:dyDescent="0.25">
      <c r="A3545">
        <v>27135</v>
      </c>
      <c r="B3545" t="s">
        <v>1308</v>
      </c>
      <c r="C3545" t="s">
        <v>701</v>
      </c>
      <c r="F3545" t="s">
        <v>8339</v>
      </c>
      <c r="G3545" t="s">
        <v>627</v>
      </c>
      <c r="H3545" t="str">
        <f>INDEX(referencias!$Q$1:$Q$34,MATCH('Registro de Frecuencias TV'!G3545,referencias!$R$1:$R$34,0),1)</f>
        <v>Telepacífico</v>
      </c>
      <c r="J3545" t="s">
        <v>8338</v>
      </c>
      <c r="K3545">
        <v>13</v>
      </c>
      <c r="L3545" t="str">
        <f t="shared" si="116"/>
        <v>El Cantón del San PabloChocoTelepacífico13</v>
      </c>
      <c r="M3545" t="str">
        <f t="shared" si="117"/>
        <v>El Cantón del San PabloChocoTelepacífico</v>
      </c>
      <c r="N3545" t="s">
        <v>5076</v>
      </c>
    </row>
    <row r="3546" spans="1:14" x14ac:dyDescent="0.25">
      <c r="A3546">
        <v>27135</v>
      </c>
      <c r="B3546" t="s">
        <v>1308</v>
      </c>
      <c r="C3546" t="s">
        <v>701</v>
      </c>
      <c r="F3546" t="s">
        <v>8341</v>
      </c>
      <c r="G3546" t="s">
        <v>750</v>
      </c>
      <c r="H3546" t="str">
        <f>INDEX(referencias!$Q$1:$Q$34,MATCH('Registro de Frecuencias TV'!G3546,referencias!$R$1:$R$34,0),1)</f>
        <v>RCN TV S.A.</v>
      </c>
      <c r="J3546" t="s">
        <v>8338</v>
      </c>
      <c r="K3546">
        <v>5</v>
      </c>
      <c r="L3546" t="str">
        <f t="shared" si="116"/>
        <v>El Cantón del San PabloChocoRCN TV S.A.5</v>
      </c>
      <c r="M3546" t="str">
        <f t="shared" si="117"/>
        <v>El Cantón del San PabloChocoRCN TV S.A.</v>
      </c>
      <c r="N3546" t="s">
        <v>5077</v>
      </c>
    </row>
    <row r="3547" spans="1:14" x14ac:dyDescent="0.25">
      <c r="A3547">
        <v>27135</v>
      </c>
      <c r="B3547" t="s">
        <v>1308</v>
      </c>
      <c r="C3547" t="s">
        <v>701</v>
      </c>
      <c r="F3547" t="s">
        <v>8341</v>
      </c>
      <c r="G3547" t="s">
        <v>723</v>
      </c>
      <c r="H3547" t="str">
        <f>INDEX(referencias!$Q$1:$Q$34,MATCH('Registro de Frecuencias TV'!G3547,referencias!$R$1:$R$34,0),1)</f>
        <v>Caracol TV S.A.</v>
      </c>
      <c r="J3547" t="s">
        <v>8338</v>
      </c>
      <c r="K3547">
        <v>3</v>
      </c>
      <c r="L3547" t="str">
        <f t="shared" si="116"/>
        <v>El Cantón del San PabloChocoCaracol TV S.A.3</v>
      </c>
      <c r="M3547" t="str">
        <f t="shared" si="117"/>
        <v>El Cantón del San PabloChocoCaracol TV S.A.</v>
      </c>
      <c r="N3547" t="s">
        <v>5078</v>
      </c>
    </row>
    <row r="3548" spans="1:14" x14ac:dyDescent="0.25">
      <c r="A3548">
        <v>27150</v>
      </c>
      <c r="B3548" t="s">
        <v>1108</v>
      </c>
      <c r="C3548" t="s">
        <v>701</v>
      </c>
      <c r="F3548" t="s">
        <v>8337</v>
      </c>
      <c r="G3548" t="s">
        <v>420</v>
      </c>
      <c r="H3548" t="str">
        <f>INDEX(referencias!$Q$1:$Q$34,MATCH('Registro de Frecuencias TV'!G3548,referencias!$R$1:$R$34,0),1)</f>
        <v>Canal Uno</v>
      </c>
      <c r="J3548" t="s">
        <v>8338</v>
      </c>
      <c r="K3548">
        <v>8</v>
      </c>
      <c r="L3548" t="str">
        <f t="shared" si="116"/>
        <v>Carmen del DarienChocoCanal Uno8</v>
      </c>
      <c r="M3548" t="str">
        <f t="shared" si="117"/>
        <v>Carmen del DarienChocoCanal Uno</v>
      </c>
      <c r="N3548" t="s">
        <v>5079</v>
      </c>
    </row>
    <row r="3549" spans="1:14" x14ac:dyDescent="0.25">
      <c r="A3549">
        <v>27150</v>
      </c>
      <c r="B3549" t="s">
        <v>1108</v>
      </c>
      <c r="C3549" t="s">
        <v>701</v>
      </c>
      <c r="F3549" t="s">
        <v>8337</v>
      </c>
      <c r="G3549" t="s">
        <v>703</v>
      </c>
      <c r="H3549" t="str">
        <f>INDEX(referencias!$Q$1:$Q$34,MATCH('Registro de Frecuencias TV'!G3549,referencias!$R$1:$R$34,0),1)</f>
        <v>C.Institucional</v>
      </c>
      <c r="J3549" t="s">
        <v>8338</v>
      </c>
      <c r="K3549">
        <v>10</v>
      </c>
      <c r="L3549" t="str">
        <f t="shared" si="116"/>
        <v>Carmen del DarienChocoC.Institucional10</v>
      </c>
      <c r="M3549" t="str">
        <f t="shared" si="117"/>
        <v>Carmen del DarienChocoC.Institucional</v>
      </c>
      <c r="N3549" t="s">
        <v>5080</v>
      </c>
    </row>
    <row r="3550" spans="1:14" x14ac:dyDescent="0.25">
      <c r="A3550">
        <v>27150</v>
      </c>
      <c r="B3550" t="s">
        <v>1108</v>
      </c>
      <c r="C3550" t="s">
        <v>701</v>
      </c>
      <c r="F3550" t="s">
        <v>8337</v>
      </c>
      <c r="G3550" t="s">
        <v>188</v>
      </c>
      <c r="H3550" t="str">
        <f>INDEX(referencias!$Q$1:$Q$34,MATCH('Registro de Frecuencias TV'!G3550,referencias!$R$1:$R$34,0),1)</f>
        <v>Señal Colombia</v>
      </c>
      <c r="J3550" t="s">
        <v>8338</v>
      </c>
      <c r="K3550">
        <v>12</v>
      </c>
      <c r="L3550" t="str">
        <f t="shared" si="116"/>
        <v>Carmen del DarienChocoSeñal Colombia12</v>
      </c>
      <c r="M3550" t="str">
        <f t="shared" si="117"/>
        <v>Carmen del DarienChocoSeñal Colombia</v>
      </c>
      <c r="N3550" t="s">
        <v>5081</v>
      </c>
    </row>
    <row r="3551" spans="1:14" x14ac:dyDescent="0.25">
      <c r="A3551">
        <v>27150</v>
      </c>
      <c r="B3551" t="s">
        <v>1108</v>
      </c>
      <c r="C3551" t="s">
        <v>701</v>
      </c>
      <c r="F3551" t="s">
        <v>8339</v>
      </c>
      <c r="G3551" t="s">
        <v>627</v>
      </c>
      <c r="H3551" t="str">
        <f>INDEX(referencias!$Q$1:$Q$34,MATCH('Registro de Frecuencias TV'!G3551,referencias!$R$1:$R$34,0),1)</f>
        <v>Telepacífico</v>
      </c>
      <c r="J3551" t="s">
        <v>8338</v>
      </c>
      <c r="K3551">
        <v>6</v>
      </c>
      <c r="L3551" t="str">
        <f t="shared" si="116"/>
        <v>Carmen del DarienChocoTelepacífico6</v>
      </c>
      <c r="M3551" t="str">
        <f t="shared" si="117"/>
        <v>Carmen del DarienChocoTelepacífico</v>
      </c>
      <c r="N3551" t="s">
        <v>5082</v>
      </c>
    </row>
    <row r="3552" spans="1:14" x14ac:dyDescent="0.25">
      <c r="A3552">
        <v>27160</v>
      </c>
      <c r="B3552" t="s">
        <v>1133</v>
      </c>
      <c r="C3552" t="s">
        <v>701</v>
      </c>
      <c r="E3552">
        <v>7</v>
      </c>
      <c r="F3552" t="s">
        <v>8337</v>
      </c>
      <c r="G3552" t="s">
        <v>420</v>
      </c>
      <c r="H3552" t="str">
        <f>INDEX(referencias!$Q$1:$Q$34,MATCH('Registro de Frecuencias TV'!G3552,referencias!$R$1:$R$34,0),1)</f>
        <v>Canal Uno</v>
      </c>
      <c r="I3552" t="s">
        <v>322</v>
      </c>
      <c r="J3552" t="s">
        <v>8338</v>
      </c>
      <c r="K3552">
        <v>7</v>
      </c>
      <c r="L3552" t="str">
        <f t="shared" si="116"/>
        <v>CérteguiChocoCanal Uno7</v>
      </c>
      <c r="M3552" t="str">
        <f t="shared" si="117"/>
        <v>CérteguiChocoCanal Uno</v>
      </c>
      <c r="N3552" t="s">
        <v>5083</v>
      </c>
    </row>
    <row r="3553" spans="1:14" x14ac:dyDescent="0.25">
      <c r="A3553">
        <v>27160</v>
      </c>
      <c r="B3553" t="s">
        <v>1133</v>
      </c>
      <c r="C3553" t="s">
        <v>701</v>
      </c>
      <c r="E3553">
        <v>9</v>
      </c>
      <c r="F3553" t="s">
        <v>8337</v>
      </c>
      <c r="G3553" t="s">
        <v>703</v>
      </c>
      <c r="H3553" t="str">
        <f>INDEX(referencias!$Q$1:$Q$34,MATCH('Registro de Frecuencias TV'!G3553,referencias!$R$1:$R$34,0),1)</f>
        <v>C.Institucional</v>
      </c>
      <c r="I3553" t="s">
        <v>322</v>
      </c>
      <c r="J3553" t="s">
        <v>8338</v>
      </c>
      <c r="K3553">
        <v>9</v>
      </c>
      <c r="L3553" t="str">
        <f t="shared" si="116"/>
        <v>CérteguiChocoC.Institucional9</v>
      </c>
      <c r="M3553" t="str">
        <f t="shared" si="117"/>
        <v>CérteguiChocoC.Institucional</v>
      </c>
      <c r="N3553" t="s">
        <v>5084</v>
      </c>
    </row>
    <row r="3554" spans="1:14" x14ac:dyDescent="0.25">
      <c r="A3554">
        <v>27160</v>
      </c>
      <c r="B3554" t="s">
        <v>1133</v>
      </c>
      <c r="C3554" t="s">
        <v>701</v>
      </c>
      <c r="E3554">
        <v>11</v>
      </c>
      <c r="F3554" t="s">
        <v>8337</v>
      </c>
      <c r="G3554" t="s">
        <v>188</v>
      </c>
      <c r="H3554" t="str">
        <f>INDEX(referencias!$Q$1:$Q$34,MATCH('Registro de Frecuencias TV'!G3554,referencias!$R$1:$R$34,0),1)</f>
        <v>Señal Colombia</v>
      </c>
      <c r="I3554" t="s">
        <v>322</v>
      </c>
      <c r="J3554" t="s">
        <v>8338</v>
      </c>
      <c r="K3554">
        <v>11</v>
      </c>
      <c r="L3554" t="str">
        <f t="shared" si="116"/>
        <v>CérteguiChocoSeñal Colombia11</v>
      </c>
      <c r="M3554" t="str">
        <f t="shared" si="117"/>
        <v>CérteguiChocoSeñal Colombia</v>
      </c>
      <c r="N3554" t="s">
        <v>5085</v>
      </c>
    </row>
    <row r="3555" spans="1:14" x14ac:dyDescent="0.25">
      <c r="A3555">
        <v>27160</v>
      </c>
      <c r="B3555" t="s">
        <v>1133</v>
      </c>
      <c r="C3555" t="s">
        <v>701</v>
      </c>
      <c r="F3555" t="s">
        <v>8339</v>
      </c>
      <c r="G3555" t="s">
        <v>627</v>
      </c>
      <c r="H3555" t="str">
        <f>INDEX(referencias!$Q$1:$Q$34,MATCH('Registro de Frecuencias TV'!G3555,referencias!$R$1:$R$34,0),1)</f>
        <v>Telepacífico</v>
      </c>
      <c r="J3555" t="s">
        <v>8338</v>
      </c>
      <c r="K3555">
        <v>13</v>
      </c>
      <c r="L3555" t="str">
        <f t="shared" si="116"/>
        <v>CérteguiChocoTelepacífico13</v>
      </c>
      <c r="M3555" t="str">
        <f t="shared" si="117"/>
        <v>CérteguiChocoTelepacífico</v>
      </c>
      <c r="N3555" t="s">
        <v>5086</v>
      </c>
    </row>
    <row r="3556" spans="1:14" x14ac:dyDescent="0.25">
      <c r="A3556">
        <v>27160</v>
      </c>
      <c r="B3556" t="s">
        <v>1133</v>
      </c>
      <c r="C3556" t="s">
        <v>701</v>
      </c>
      <c r="F3556" t="s">
        <v>8341</v>
      </c>
      <c r="G3556" t="s">
        <v>750</v>
      </c>
      <c r="H3556" t="str">
        <f>INDEX(referencias!$Q$1:$Q$34,MATCH('Registro de Frecuencias TV'!G3556,referencias!$R$1:$R$34,0),1)</f>
        <v>RCN TV S.A.</v>
      </c>
      <c r="J3556" t="s">
        <v>8338</v>
      </c>
      <c r="K3556">
        <v>5</v>
      </c>
      <c r="L3556" t="str">
        <f t="shared" si="116"/>
        <v>CérteguiChocoRCN TV S.A.5</v>
      </c>
      <c r="M3556" t="str">
        <f t="shared" si="117"/>
        <v>CérteguiChocoRCN TV S.A.</v>
      </c>
      <c r="N3556" t="s">
        <v>5087</v>
      </c>
    </row>
    <row r="3557" spans="1:14" x14ac:dyDescent="0.25">
      <c r="A3557">
        <v>27160</v>
      </c>
      <c r="B3557" t="s">
        <v>1133</v>
      </c>
      <c r="C3557" t="s">
        <v>701</v>
      </c>
      <c r="F3557" t="s">
        <v>8341</v>
      </c>
      <c r="G3557" t="s">
        <v>723</v>
      </c>
      <c r="H3557" t="str">
        <f>INDEX(referencias!$Q$1:$Q$34,MATCH('Registro de Frecuencias TV'!G3557,referencias!$R$1:$R$34,0),1)</f>
        <v>Caracol TV S.A.</v>
      </c>
      <c r="J3557" t="s">
        <v>8338</v>
      </c>
      <c r="K3557">
        <v>3</v>
      </c>
      <c r="L3557" t="str">
        <f t="shared" si="116"/>
        <v>CérteguiChocoCaracol TV S.A.3</v>
      </c>
      <c r="M3557" t="str">
        <f t="shared" si="117"/>
        <v>CérteguiChocoCaracol TV S.A.</v>
      </c>
      <c r="N3557" t="s">
        <v>5088</v>
      </c>
    </row>
    <row r="3558" spans="1:14" x14ac:dyDescent="0.25">
      <c r="A3558">
        <v>27205</v>
      </c>
      <c r="B3558" t="s">
        <v>1220</v>
      </c>
      <c r="C3558" t="s">
        <v>701</v>
      </c>
      <c r="E3558">
        <v>7</v>
      </c>
      <c r="F3558" t="s">
        <v>8337</v>
      </c>
      <c r="G3558" t="s">
        <v>420</v>
      </c>
      <c r="H3558" t="str">
        <f>INDEX(referencias!$Q$1:$Q$34,MATCH('Registro de Frecuencias TV'!G3558,referencias!$R$1:$R$34,0),1)</f>
        <v>Canal Uno</v>
      </c>
      <c r="I3558" t="s">
        <v>322</v>
      </c>
      <c r="J3558" t="s">
        <v>8338</v>
      </c>
      <c r="K3558">
        <v>7</v>
      </c>
      <c r="L3558" t="str">
        <f t="shared" si="116"/>
        <v>CondotoChocoCanal Uno7</v>
      </c>
      <c r="M3558" t="str">
        <f t="shared" si="117"/>
        <v>CondotoChocoCanal Uno</v>
      </c>
      <c r="N3558" t="s">
        <v>5089</v>
      </c>
    </row>
    <row r="3559" spans="1:14" x14ac:dyDescent="0.25">
      <c r="A3559">
        <v>27205</v>
      </c>
      <c r="B3559" t="s">
        <v>1220</v>
      </c>
      <c r="C3559" t="s">
        <v>701</v>
      </c>
      <c r="E3559">
        <v>9</v>
      </c>
      <c r="F3559" t="s">
        <v>8337</v>
      </c>
      <c r="G3559" t="s">
        <v>703</v>
      </c>
      <c r="H3559" t="str">
        <f>INDEX(referencias!$Q$1:$Q$34,MATCH('Registro de Frecuencias TV'!G3559,referencias!$R$1:$R$34,0),1)</f>
        <v>C.Institucional</v>
      </c>
      <c r="I3559" t="s">
        <v>322</v>
      </c>
      <c r="J3559" t="s">
        <v>8338</v>
      </c>
      <c r="K3559">
        <v>9</v>
      </c>
      <c r="L3559" t="str">
        <f t="shared" si="116"/>
        <v>CondotoChocoC.Institucional9</v>
      </c>
      <c r="M3559" t="str">
        <f t="shared" si="117"/>
        <v>CondotoChocoC.Institucional</v>
      </c>
      <c r="N3559" t="s">
        <v>5090</v>
      </c>
    </row>
    <row r="3560" spans="1:14" x14ac:dyDescent="0.25">
      <c r="A3560">
        <v>27205</v>
      </c>
      <c r="B3560" t="s">
        <v>1220</v>
      </c>
      <c r="C3560" t="s">
        <v>701</v>
      </c>
      <c r="E3560">
        <v>11</v>
      </c>
      <c r="F3560" t="s">
        <v>8337</v>
      </c>
      <c r="G3560" t="s">
        <v>188</v>
      </c>
      <c r="H3560" t="str">
        <f>INDEX(referencias!$Q$1:$Q$34,MATCH('Registro de Frecuencias TV'!G3560,referencias!$R$1:$R$34,0),1)</f>
        <v>Señal Colombia</v>
      </c>
      <c r="I3560" t="s">
        <v>322</v>
      </c>
      <c r="J3560" t="s">
        <v>8338</v>
      </c>
      <c r="K3560">
        <v>11</v>
      </c>
      <c r="L3560" t="str">
        <f t="shared" si="116"/>
        <v>CondotoChocoSeñal Colombia11</v>
      </c>
      <c r="M3560" t="str">
        <f t="shared" si="117"/>
        <v>CondotoChocoSeñal Colombia</v>
      </c>
      <c r="N3560" t="s">
        <v>5091</v>
      </c>
    </row>
    <row r="3561" spans="1:14" x14ac:dyDescent="0.25">
      <c r="A3561">
        <v>27205</v>
      </c>
      <c r="B3561" t="s">
        <v>1220</v>
      </c>
      <c r="C3561" t="s">
        <v>701</v>
      </c>
      <c r="F3561" t="s">
        <v>8339</v>
      </c>
      <c r="G3561" t="s">
        <v>627</v>
      </c>
      <c r="H3561" t="str">
        <f>INDEX(referencias!$Q$1:$Q$34,MATCH('Registro de Frecuencias TV'!G3561,referencias!$R$1:$R$34,0),1)</f>
        <v>Telepacífico</v>
      </c>
      <c r="J3561" t="s">
        <v>8338</v>
      </c>
      <c r="K3561">
        <v>13</v>
      </c>
      <c r="L3561" t="str">
        <f t="shared" si="116"/>
        <v>CondotoChocoTelepacífico13</v>
      </c>
      <c r="M3561" t="str">
        <f t="shared" si="117"/>
        <v>CondotoChocoTelepacífico</v>
      </c>
      <c r="N3561" t="s">
        <v>5092</v>
      </c>
    </row>
    <row r="3562" spans="1:14" x14ac:dyDescent="0.25">
      <c r="A3562">
        <v>27205</v>
      </c>
      <c r="B3562" t="s">
        <v>1220</v>
      </c>
      <c r="C3562" t="s">
        <v>701</v>
      </c>
      <c r="E3562">
        <v>5</v>
      </c>
      <c r="F3562" t="s">
        <v>8341</v>
      </c>
      <c r="G3562" t="s">
        <v>750</v>
      </c>
      <c r="H3562" t="str">
        <f>INDEX(referencias!$Q$1:$Q$34,MATCH('Registro de Frecuencias TV'!G3562,referencias!$R$1:$R$34,0),1)</f>
        <v>RCN TV S.A.</v>
      </c>
      <c r="I3562" t="s">
        <v>449</v>
      </c>
      <c r="J3562" t="s">
        <v>8338</v>
      </c>
      <c r="K3562">
        <v>5</v>
      </c>
      <c r="L3562" t="str">
        <f t="shared" si="116"/>
        <v>CondotoChocoRCN TV S.A.5</v>
      </c>
      <c r="M3562" t="str">
        <f t="shared" si="117"/>
        <v>CondotoChocoRCN TV S.A.</v>
      </c>
      <c r="N3562" t="s">
        <v>5093</v>
      </c>
    </row>
    <row r="3563" spans="1:14" x14ac:dyDescent="0.25">
      <c r="A3563">
        <v>27205</v>
      </c>
      <c r="B3563" t="s">
        <v>1220</v>
      </c>
      <c r="C3563" t="s">
        <v>701</v>
      </c>
      <c r="E3563">
        <v>3</v>
      </c>
      <c r="F3563" t="s">
        <v>8341</v>
      </c>
      <c r="G3563" t="s">
        <v>723</v>
      </c>
      <c r="H3563" t="str">
        <f>INDEX(referencias!$Q$1:$Q$34,MATCH('Registro de Frecuencias TV'!G3563,referencias!$R$1:$R$34,0),1)</f>
        <v>Caracol TV S.A.</v>
      </c>
      <c r="I3563" t="s">
        <v>449</v>
      </c>
      <c r="J3563" t="s">
        <v>8338</v>
      </c>
      <c r="K3563">
        <v>3</v>
      </c>
      <c r="L3563" t="str">
        <f t="shared" si="116"/>
        <v>CondotoChocoCaracol TV S.A.3</v>
      </c>
      <c r="M3563" t="str">
        <f t="shared" si="117"/>
        <v>CondotoChocoCaracol TV S.A.</v>
      </c>
      <c r="N3563" t="s">
        <v>5094</v>
      </c>
    </row>
    <row r="3564" spans="1:14" x14ac:dyDescent="0.25">
      <c r="A3564">
        <v>27245</v>
      </c>
      <c r="B3564" t="s">
        <v>1311</v>
      </c>
      <c r="C3564" t="s">
        <v>701</v>
      </c>
      <c r="E3564">
        <v>7</v>
      </c>
      <c r="F3564" t="s">
        <v>8337</v>
      </c>
      <c r="G3564" t="s">
        <v>420</v>
      </c>
      <c r="H3564" t="str">
        <f>INDEX(referencias!$Q$1:$Q$34,MATCH('Registro de Frecuencias TV'!G3564,referencias!$R$1:$R$34,0),1)</f>
        <v>Canal Uno</v>
      </c>
      <c r="I3564" t="s">
        <v>434</v>
      </c>
      <c r="J3564" t="s">
        <v>8338</v>
      </c>
      <c r="K3564">
        <v>7</v>
      </c>
      <c r="L3564" t="str">
        <f t="shared" si="116"/>
        <v>El Carmen de AtratoChocoCanal Uno7</v>
      </c>
      <c r="M3564" t="str">
        <f t="shared" si="117"/>
        <v>El Carmen de AtratoChocoCanal Uno</v>
      </c>
      <c r="N3564" t="s">
        <v>5095</v>
      </c>
    </row>
    <row r="3565" spans="1:14" x14ac:dyDescent="0.25">
      <c r="A3565">
        <v>27245</v>
      </c>
      <c r="B3565" t="s">
        <v>1311</v>
      </c>
      <c r="C3565" t="s">
        <v>701</v>
      </c>
      <c r="E3565">
        <v>9</v>
      </c>
      <c r="F3565" t="s">
        <v>8337</v>
      </c>
      <c r="G3565" t="s">
        <v>703</v>
      </c>
      <c r="H3565" t="str">
        <f>INDEX(referencias!$Q$1:$Q$34,MATCH('Registro de Frecuencias TV'!G3565,referencias!$R$1:$R$34,0),1)</f>
        <v>C.Institucional</v>
      </c>
      <c r="I3565" t="s">
        <v>434</v>
      </c>
      <c r="J3565" t="s">
        <v>8338</v>
      </c>
      <c r="K3565">
        <v>9</v>
      </c>
      <c r="L3565" t="str">
        <f t="shared" si="116"/>
        <v>El Carmen de AtratoChocoC.Institucional9</v>
      </c>
      <c r="M3565" t="str">
        <f t="shared" si="117"/>
        <v>El Carmen de AtratoChocoC.Institucional</v>
      </c>
      <c r="N3565" t="s">
        <v>5096</v>
      </c>
    </row>
    <row r="3566" spans="1:14" x14ac:dyDescent="0.25">
      <c r="A3566">
        <v>27245</v>
      </c>
      <c r="B3566" t="s">
        <v>1311</v>
      </c>
      <c r="C3566" t="s">
        <v>701</v>
      </c>
      <c r="E3566">
        <v>11</v>
      </c>
      <c r="F3566" t="s">
        <v>8337</v>
      </c>
      <c r="G3566" t="s">
        <v>188</v>
      </c>
      <c r="H3566" t="str">
        <f>INDEX(referencias!$Q$1:$Q$34,MATCH('Registro de Frecuencias TV'!G3566,referencias!$R$1:$R$34,0),1)</f>
        <v>Señal Colombia</v>
      </c>
      <c r="I3566" t="s">
        <v>434</v>
      </c>
      <c r="J3566" t="s">
        <v>8338</v>
      </c>
      <c r="K3566">
        <v>11</v>
      </c>
      <c r="L3566" t="str">
        <f t="shared" si="116"/>
        <v>El Carmen de AtratoChocoSeñal Colombia11</v>
      </c>
      <c r="M3566" t="str">
        <f t="shared" si="117"/>
        <v>El Carmen de AtratoChocoSeñal Colombia</v>
      </c>
      <c r="N3566" t="s">
        <v>5097</v>
      </c>
    </row>
    <row r="3567" spans="1:14" x14ac:dyDescent="0.25">
      <c r="A3567">
        <v>27245</v>
      </c>
      <c r="B3567" t="s">
        <v>1311</v>
      </c>
      <c r="C3567" t="s">
        <v>701</v>
      </c>
      <c r="E3567">
        <v>6</v>
      </c>
      <c r="F3567" t="s">
        <v>8339</v>
      </c>
      <c r="G3567" t="s">
        <v>422</v>
      </c>
      <c r="H3567" t="str">
        <f>INDEX(referencias!$Q$1:$Q$34,MATCH('Registro de Frecuencias TV'!G3567,referencias!$R$1:$R$34,0),1)</f>
        <v>Teleantioquia</v>
      </c>
      <c r="I3567" t="s">
        <v>434</v>
      </c>
      <c r="J3567" t="s">
        <v>8338</v>
      </c>
      <c r="K3567">
        <v>6</v>
      </c>
      <c r="L3567" t="str">
        <f t="shared" si="116"/>
        <v>El Carmen de AtratoChocoTeleantioquia6</v>
      </c>
      <c r="M3567" t="str">
        <f t="shared" si="117"/>
        <v>El Carmen de AtratoChocoTeleantioquia</v>
      </c>
      <c r="N3567" t="s">
        <v>5098</v>
      </c>
    </row>
    <row r="3568" spans="1:14" x14ac:dyDescent="0.25">
      <c r="A3568">
        <v>27245</v>
      </c>
      <c r="B3568" t="s">
        <v>1311</v>
      </c>
      <c r="C3568" t="s">
        <v>701</v>
      </c>
      <c r="F3568" t="s">
        <v>8341</v>
      </c>
      <c r="G3568" t="s">
        <v>750</v>
      </c>
      <c r="H3568" t="str">
        <f>INDEX(referencias!$Q$1:$Q$34,MATCH('Registro de Frecuencias TV'!G3568,referencias!$R$1:$R$34,0),1)</f>
        <v>RCN TV S.A.</v>
      </c>
      <c r="J3568" t="s">
        <v>8338</v>
      </c>
      <c r="K3568">
        <v>2</v>
      </c>
      <c r="L3568" t="str">
        <f t="shared" si="116"/>
        <v>El Carmen de AtratoChocoRCN TV S.A.2</v>
      </c>
      <c r="M3568" t="str">
        <f t="shared" si="117"/>
        <v>El Carmen de AtratoChocoRCN TV S.A.</v>
      </c>
      <c r="N3568" t="s">
        <v>5099</v>
      </c>
    </row>
    <row r="3569" spans="1:14" x14ac:dyDescent="0.25">
      <c r="A3569">
        <v>27245</v>
      </c>
      <c r="B3569" t="s">
        <v>1311</v>
      </c>
      <c r="C3569" t="s">
        <v>701</v>
      </c>
      <c r="F3569" t="s">
        <v>8341</v>
      </c>
      <c r="G3569" t="s">
        <v>723</v>
      </c>
      <c r="H3569" t="str">
        <f>INDEX(referencias!$Q$1:$Q$34,MATCH('Registro de Frecuencias TV'!G3569,referencias!$R$1:$R$34,0),1)</f>
        <v>Caracol TV S.A.</v>
      </c>
      <c r="J3569" t="s">
        <v>8338</v>
      </c>
      <c r="K3569">
        <v>4</v>
      </c>
      <c r="L3569" t="str">
        <f t="shared" si="116"/>
        <v>El Carmen de AtratoChocoCaracol TV S.A.4</v>
      </c>
      <c r="M3569" t="str">
        <f t="shared" si="117"/>
        <v>El Carmen de AtratoChocoCaracol TV S.A.</v>
      </c>
      <c r="N3569" t="s">
        <v>5100</v>
      </c>
    </row>
    <row r="3570" spans="1:14" x14ac:dyDescent="0.25">
      <c r="A3570">
        <v>27250</v>
      </c>
      <c r="B3570" t="s">
        <v>1340</v>
      </c>
      <c r="C3570" t="s">
        <v>701</v>
      </c>
      <c r="F3570" t="s">
        <v>8337</v>
      </c>
      <c r="G3570" t="s">
        <v>420</v>
      </c>
      <c r="H3570" t="str">
        <f>INDEX(referencias!$Q$1:$Q$34,MATCH('Registro de Frecuencias TV'!G3570,referencias!$R$1:$R$34,0),1)</f>
        <v>Canal Uno</v>
      </c>
      <c r="J3570" t="s">
        <v>8338</v>
      </c>
      <c r="K3570">
        <v>8</v>
      </c>
      <c r="L3570" t="str">
        <f t="shared" si="116"/>
        <v>El Litoral del San JuanChocoCanal Uno8</v>
      </c>
      <c r="M3570" t="str">
        <f t="shared" si="117"/>
        <v>El Litoral del San JuanChocoCanal Uno</v>
      </c>
      <c r="N3570" t="s">
        <v>5101</v>
      </c>
    </row>
    <row r="3571" spans="1:14" x14ac:dyDescent="0.25">
      <c r="A3571">
        <v>27250</v>
      </c>
      <c r="B3571" t="s">
        <v>1340</v>
      </c>
      <c r="C3571" t="s">
        <v>701</v>
      </c>
      <c r="F3571" t="s">
        <v>8337</v>
      </c>
      <c r="G3571" t="s">
        <v>703</v>
      </c>
      <c r="H3571" t="str">
        <f>INDEX(referencias!$Q$1:$Q$34,MATCH('Registro de Frecuencias TV'!G3571,referencias!$R$1:$R$34,0),1)</f>
        <v>C.Institucional</v>
      </c>
      <c r="J3571" t="s">
        <v>8338</v>
      </c>
      <c r="K3571">
        <v>10</v>
      </c>
      <c r="L3571" t="str">
        <f t="shared" si="116"/>
        <v>El Litoral del San JuanChocoC.Institucional10</v>
      </c>
      <c r="M3571" t="str">
        <f t="shared" si="117"/>
        <v>El Litoral del San JuanChocoC.Institucional</v>
      </c>
      <c r="N3571" t="s">
        <v>5102</v>
      </c>
    </row>
    <row r="3572" spans="1:14" x14ac:dyDescent="0.25">
      <c r="A3572">
        <v>27250</v>
      </c>
      <c r="B3572" t="s">
        <v>1340</v>
      </c>
      <c r="C3572" t="s">
        <v>701</v>
      </c>
      <c r="F3572" t="s">
        <v>8337</v>
      </c>
      <c r="G3572" t="s">
        <v>188</v>
      </c>
      <c r="H3572" t="str">
        <f>INDEX(referencias!$Q$1:$Q$34,MATCH('Registro de Frecuencias TV'!G3572,referencias!$R$1:$R$34,0),1)</f>
        <v>Señal Colombia</v>
      </c>
      <c r="J3572" t="s">
        <v>8338</v>
      </c>
      <c r="K3572">
        <v>12</v>
      </c>
      <c r="L3572" t="str">
        <f t="shared" si="116"/>
        <v>El Litoral del San JuanChocoSeñal Colombia12</v>
      </c>
      <c r="M3572" t="str">
        <f t="shared" si="117"/>
        <v>El Litoral del San JuanChocoSeñal Colombia</v>
      </c>
      <c r="N3572" t="s">
        <v>5103</v>
      </c>
    </row>
    <row r="3573" spans="1:14" x14ac:dyDescent="0.25">
      <c r="A3573">
        <v>27250</v>
      </c>
      <c r="B3573" t="s">
        <v>1340</v>
      </c>
      <c r="C3573" t="s">
        <v>701</v>
      </c>
      <c r="F3573" t="s">
        <v>8339</v>
      </c>
      <c r="G3573" t="s">
        <v>627</v>
      </c>
      <c r="H3573" t="str">
        <f>INDEX(referencias!$Q$1:$Q$34,MATCH('Registro de Frecuencias TV'!G3573,referencias!$R$1:$R$34,0),1)</f>
        <v>Telepacífico</v>
      </c>
      <c r="J3573" t="s">
        <v>8338</v>
      </c>
      <c r="K3573">
        <v>6</v>
      </c>
      <c r="L3573" t="str">
        <f t="shared" si="116"/>
        <v>El Litoral del San JuanChocoTelepacífico6</v>
      </c>
      <c r="M3573" t="str">
        <f t="shared" si="117"/>
        <v>El Litoral del San JuanChocoTelepacífico</v>
      </c>
      <c r="N3573" t="s">
        <v>5104</v>
      </c>
    </row>
    <row r="3574" spans="1:14" x14ac:dyDescent="0.25">
      <c r="A3574">
        <v>27250</v>
      </c>
      <c r="B3574" t="s">
        <v>1340</v>
      </c>
      <c r="C3574" t="s">
        <v>701</v>
      </c>
      <c r="F3574" t="s">
        <v>8341</v>
      </c>
      <c r="G3574" t="s">
        <v>750</v>
      </c>
      <c r="H3574" t="str">
        <f>INDEX(referencias!$Q$1:$Q$34,MATCH('Registro de Frecuencias TV'!G3574,referencias!$R$1:$R$34,0),1)</f>
        <v>RCN TV S.A.</v>
      </c>
      <c r="J3574" t="s">
        <v>8338</v>
      </c>
      <c r="K3574">
        <v>2</v>
      </c>
      <c r="L3574" t="str">
        <f t="shared" si="116"/>
        <v>El Litoral del San JuanChocoRCN TV S.A.2</v>
      </c>
      <c r="M3574" t="str">
        <f t="shared" si="117"/>
        <v>El Litoral del San JuanChocoRCN TV S.A.</v>
      </c>
      <c r="N3574" t="s">
        <v>5105</v>
      </c>
    </row>
    <row r="3575" spans="1:14" x14ac:dyDescent="0.25">
      <c r="A3575">
        <v>27250</v>
      </c>
      <c r="B3575" t="s">
        <v>1340</v>
      </c>
      <c r="C3575" t="s">
        <v>701</v>
      </c>
      <c r="F3575" t="s">
        <v>8341</v>
      </c>
      <c r="G3575" t="s">
        <v>723</v>
      </c>
      <c r="H3575" t="str">
        <f>INDEX(referencias!$Q$1:$Q$34,MATCH('Registro de Frecuencias TV'!G3575,referencias!$R$1:$R$34,0),1)</f>
        <v>Caracol TV S.A.</v>
      </c>
      <c r="J3575" t="s">
        <v>8338</v>
      </c>
      <c r="K3575">
        <v>4</v>
      </c>
      <c r="L3575" t="str">
        <f t="shared" si="116"/>
        <v>El Litoral del San JuanChocoCaracol TV S.A.4</v>
      </c>
      <c r="M3575" t="str">
        <f t="shared" si="117"/>
        <v>El Litoral del San JuanChocoCaracol TV S.A.</v>
      </c>
      <c r="N3575" t="s">
        <v>5106</v>
      </c>
    </row>
    <row r="3576" spans="1:14" x14ac:dyDescent="0.25">
      <c r="A3576">
        <v>27361</v>
      </c>
      <c r="B3576" t="s">
        <v>449</v>
      </c>
      <c r="C3576" t="s">
        <v>701</v>
      </c>
      <c r="E3576">
        <v>7</v>
      </c>
      <c r="F3576" t="s">
        <v>8337</v>
      </c>
      <c r="G3576" t="s">
        <v>420</v>
      </c>
      <c r="H3576" t="str">
        <f>INDEX(referencias!$Q$1:$Q$34,MATCH('Registro de Frecuencias TV'!G3576,referencias!$R$1:$R$34,0),1)</f>
        <v>Canal Uno</v>
      </c>
      <c r="I3576" t="s">
        <v>322</v>
      </c>
      <c r="J3576" t="s">
        <v>8338</v>
      </c>
      <c r="K3576">
        <v>7</v>
      </c>
      <c r="L3576" t="str">
        <f t="shared" si="116"/>
        <v>IstminaChocoCanal Uno7</v>
      </c>
      <c r="M3576" t="str">
        <f t="shared" si="117"/>
        <v>IstminaChocoCanal Uno</v>
      </c>
      <c r="N3576" t="s">
        <v>5107</v>
      </c>
    </row>
    <row r="3577" spans="1:14" x14ac:dyDescent="0.25">
      <c r="A3577">
        <v>27361</v>
      </c>
      <c r="B3577" t="s">
        <v>449</v>
      </c>
      <c r="C3577" t="s">
        <v>701</v>
      </c>
      <c r="E3577">
        <v>9</v>
      </c>
      <c r="F3577" t="s">
        <v>8337</v>
      </c>
      <c r="G3577" t="s">
        <v>703</v>
      </c>
      <c r="H3577" t="str">
        <f>INDEX(referencias!$Q$1:$Q$34,MATCH('Registro de Frecuencias TV'!G3577,referencias!$R$1:$R$34,0),1)</f>
        <v>C.Institucional</v>
      </c>
      <c r="I3577" t="s">
        <v>322</v>
      </c>
      <c r="J3577" t="s">
        <v>8338</v>
      </c>
      <c r="K3577">
        <v>9</v>
      </c>
      <c r="L3577" t="str">
        <f t="shared" si="116"/>
        <v>IstminaChocoC.Institucional9</v>
      </c>
      <c r="M3577" t="str">
        <f t="shared" si="117"/>
        <v>IstminaChocoC.Institucional</v>
      </c>
      <c r="N3577" t="s">
        <v>5108</v>
      </c>
    </row>
    <row r="3578" spans="1:14" x14ac:dyDescent="0.25">
      <c r="A3578">
        <v>27361</v>
      </c>
      <c r="B3578" t="s">
        <v>449</v>
      </c>
      <c r="C3578" t="s">
        <v>701</v>
      </c>
      <c r="E3578">
        <v>11</v>
      </c>
      <c r="F3578" t="s">
        <v>8337</v>
      </c>
      <c r="G3578" t="s">
        <v>188</v>
      </c>
      <c r="H3578" t="str">
        <f>INDEX(referencias!$Q$1:$Q$34,MATCH('Registro de Frecuencias TV'!G3578,referencias!$R$1:$R$34,0),1)</f>
        <v>Señal Colombia</v>
      </c>
      <c r="I3578" t="s">
        <v>322</v>
      </c>
      <c r="J3578" t="s">
        <v>8338</v>
      </c>
      <c r="K3578">
        <v>11</v>
      </c>
      <c r="L3578" t="str">
        <f t="shared" si="116"/>
        <v>IstminaChocoSeñal Colombia11</v>
      </c>
      <c r="M3578" t="str">
        <f t="shared" si="117"/>
        <v>IstminaChocoSeñal Colombia</v>
      </c>
      <c r="N3578" t="s">
        <v>5109</v>
      </c>
    </row>
    <row r="3579" spans="1:14" x14ac:dyDescent="0.25">
      <c r="A3579">
        <v>27361</v>
      </c>
      <c r="B3579" t="s">
        <v>449</v>
      </c>
      <c r="C3579" t="s">
        <v>701</v>
      </c>
      <c r="E3579">
        <v>13</v>
      </c>
      <c r="F3579" t="s">
        <v>8339</v>
      </c>
      <c r="G3579" t="s">
        <v>627</v>
      </c>
      <c r="H3579" t="str">
        <f>INDEX(referencias!$Q$1:$Q$34,MATCH('Registro de Frecuencias TV'!G3579,referencias!$R$1:$R$34,0),1)</f>
        <v>Telepacífico</v>
      </c>
      <c r="I3579" t="s">
        <v>8483</v>
      </c>
      <c r="J3579" t="s">
        <v>8338</v>
      </c>
      <c r="K3579">
        <v>13</v>
      </c>
      <c r="L3579" t="str">
        <f t="shared" si="116"/>
        <v>IstminaChocoTelepacífico13</v>
      </c>
      <c r="M3579" t="str">
        <f t="shared" si="117"/>
        <v>IstminaChocoTelepacífico</v>
      </c>
      <c r="N3579" t="s">
        <v>5110</v>
      </c>
    </row>
    <row r="3580" spans="1:14" x14ac:dyDescent="0.25">
      <c r="A3580">
        <v>27361</v>
      </c>
      <c r="B3580" t="s">
        <v>449</v>
      </c>
      <c r="C3580" t="s">
        <v>701</v>
      </c>
      <c r="E3580">
        <v>23</v>
      </c>
      <c r="F3580" t="s">
        <v>8339</v>
      </c>
      <c r="G3580" t="s">
        <v>422</v>
      </c>
      <c r="H3580" t="str">
        <f>INDEX(referencias!$Q$1:$Q$34,MATCH('Registro de Frecuencias TV'!G3580,referencias!$R$1:$R$34,0),1)</f>
        <v>Teleantioquia</v>
      </c>
      <c r="I3580" t="s">
        <v>8483</v>
      </c>
      <c r="J3580" t="s">
        <v>8338</v>
      </c>
      <c r="K3580">
        <v>23</v>
      </c>
      <c r="L3580" t="str">
        <f t="shared" si="116"/>
        <v>IstminaChocoTeleantioquia23</v>
      </c>
      <c r="M3580" t="str">
        <f t="shared" si="117"/>
        <v>IstminaChocoTeleantioquia</v>
      </c>
      <c r="N3580" t="s">
        <v>5111</v>
      </c>
    </row>
    <row r="3581" spans="1:14" x14ac:dyDescent="0.25">
      <c r="A3581">
        <v>27361</v>
      </c>
      <c r="B3581" t="s">
        <v>449</v>
      </c>
      <c r="C3581" t="s">
        <v>701</v>
      </c>
      <c r="E3581">
        <v>5</v>
      </c>
      <c r="F3581" t="s">
        <v>8341</v>
      </c>
      <c r="G3581" t="s">
        <v>750</v>
      </c>
      <c r="H3581" t="str">
        <f>INDEX(referencias!$Q$1:$Q$34,MATCH('Registro de Frecuencias TV'!G3581,referencias!$R$1:$R$34,0),1)</f>
        <v>RCN TV S.A.</v>
      </c>
      <c r="I3581" t="s">
        <v>449</v>
      </c>
      <c r="J3581" t="s">
        <v>8338</v>
      </c>
      <c r="K3581">
        <v>5</v>
      </c>
      <c r="L3581" t="str">
        <f t="shared" si="116"/>
        <v>IstminaChocoRCN TV S.A.5</v>
      </c>
      <c r="M3581" t="str">
        <f t="shared" si="117"/>
        <v>IstminaChocoRCN TV S.A.</v>
      </c>
      <c r="N3581" t="s">
        <v>5112</v>
      </c>
    </row>
    <row r="3582" spans="1:14" x14ac:dyDescent="0.25">
      <c r="A3582">
        <v>27361</v>
      </c>
      <c r="B3582" t="s">
        <v>449</v>
      </c>
      <c r="C3582" t="s">
        <v>701</v>
      </c>
      <c r="E3582">
        <v>3</v>
      </c>
      <c r="F3582" t="s">
        <v>8341</v>
      </c>
      <c r="G3582" t="s">
        <v>723</v>
      </c>
      <c r="H3582" t="str">
        <f>INDEX(referencias!$Q$1:$Q$34,MATCH('Registro de Frecuencias TV'!G3582,referencias!$R$1:$R$34,0),1)</f>
        <v>Caracol TV S.A.</v>
      </c>
      <c r="I3582" t="s">
        <v>449</v>
      </c>
      <c r="J3582" t="s">
        <v>8338</v>
      </c>
      <c r="K3582">
        <v>3</v>
      </c>
      <c r="L3582" t="str">
        <f t="shared" si="116"/>
        <v>IstminaChocoCaracol TV S.A.3</v>
      </c>
      <c r="M3582" t="str">
        <f t="shared" si="117"/>
        <v>IstminaChocoCaracol TV S.A.</v>
      </c>
      <c r="N3582" t="s">
        <v>5113</v>
      </c>
    </row>
    <row r="3583" spans="1:14" x14ac:dyDescent="0.25">
      <c r="A3583">
        <v>27372</v>
      </c>
      <c r="B3583" t="s">
        <v>289</v>
      </c>
      <c r="C3583" t="s">
        <v>701</v>
      </c>
      <c r="E3583">
        <v>7</v>
      </c>
      <c r="F3583" t="s">
        <v>8337</v>
      </c>
      <c r="G3583" t="s">
        <v>420</v>
      </c>
      <c r="H3583" t="str">
        <f>INDEX(referencias!$Q$1:$Q$34,MATCH('Registro de Frecuencias TV'!G3583,referencias!$R$1:$R$34,0),1)</f>
        <v>Canal Uno</v>
      </c>
      <c r="I3583" t="s">
        <v>289</v>
      </c>
      <c r="J3583" t="s">
        <v>8338</v>
      </c>
      <c r="K3583">
        <v>7</v>
      </c>
      <c r="L3583" t="str">
        <f t="shared" si="116"/>
        <v>JuradóChocoCanal Uno7</v>
      </c>
      <c r="M3583" t="str">
        <f t="shared" si="117"/>
        <v>JuradóChocoCanal Uno</v>
      </c>
      <c r="N3583" t="s">
        <v>5114</v>
      </c>
    </row>
    <row r="3584" spans="1:14" x14ac:dyDescent="0.25">
      <c r="A3584">
        <v>27372</v>
      </c>
      <c r="B3584" t="s">
        <v>289</v>
      </c>
      <c r="C3584" t="s">
        <v>701</v>
      </c>
      <c r="E3584">
        <v>9</v>
      </c>
      <c r="F3584" t="s">
        <v>8337</v>
      </c>
      <c r="G3584" t="s">
        <v>703</v>
      </c>
      <c r="H3584" t="str">
        <f>INDEX(referencias!$Q$1:$Q$34,MATCH('Registro de Frecuencias TV'!G3584,referencias!$R$1:$R$34,0),1)</f>
        <v>C.Institucional</v>
      </c>
      <c r="I3584" t="s">
        <v>289</v>
      </c>
      <c r="J3584" t="s">
        <v>8338</v>
      </c>
      <c r="K3584">
        <v>9</v>
      </c>
      <c r="L3584" t="str">
        <f t="shared" si="116"/>
        <v>JuradóChocoC.Institucional9</v>
      </c>
      <c r="M3584" t="str">
        <f t="shared" si="117"/>
        <v>JuradóChocoC.Institucional</v>
      </c>
      <c r="N3584" t="s">
        <v>5115</v>
      </c>
    </row>
    <row r="3585" spans="1:14" x14ac:dyDescent="0.25">
      <c r="A3585">
        <v>27372</v>
      </c>
      <c r="B3585" t="s">
        <v>289</v>
      </c>
      <c r="C3585" t="s">
        <v>701</v>
      </c>
      <c r="E3585">
        <v>11</v>
      </c>
      <c r="F3585" t="s">
        <v>8337</v>
      </c>
      <c r="G3585" t="s">
        <v>188</v>
      </c>
      <c r="H3585" t="str">
        <f>INDEX(referencias!$Q$1:$Q$34,MATCH('Registro de Frecuencias TV'!G3585,referencias!$R$1:$R$34,0),1)</f>
        <v>Señal Colombia</v>
      </c>
      <c r="I3585" t="s">
        <v>289</v>
      </c>
      <c r="J3585" t="s">
        <v>8338</v>
      </c>
      <c r="K3585">
        <v>11</v>
      </c>
      <c r="L3585" t="str">
        <f t="shared" si="116"/>
        <v>JuradóChocoSeñal Colombia11</v>
      </c>
      <c r="M3585" t="str">
        <f t="shared" si="117"/>
        <v>JuradóChocoSeñal Colombia</v>
      </c>
      <c r="N3585" t="s">
        <v>5116</v>
      </c>
    </row>
    <row r="3586" spans="1:14" x14ac:dyDescent="0.25">
      <c r="A3586">
        <v>27372</v>
      </c>
      <c r="B3586" t="s">
        <v>289</v>
      </c>
      <c r="C3586" t="s">
        <v>701</v>
      </c>
      <c r="F3586" t="s">
        <v>8339</v>
      </c>
      <c r="G3586" t="s">
        <v>627</v>
      </c>
      <c r="H3586" t="str">
        <f>INDEX(referencias!$Q$1:$Q$34,MATCH('Registro de Frecuencias TV'!G3586,referencias!$R$1:$R$34,0),1)</f>
        <v>Telepacífico</v>
      </c>
      <c r="J3586" t="s">
        <v>8338</v>
      </c>
      <c r="K3586">
        <v>13</v>
      </c>
      <c r="L3586" t="str">
        <f t="shared" si="116"/>
        <v>JuradóChocoTelepacífico13</v>
      </c>
      <c r="M3586" t="str">
        <f t="shared" si="117"/>
        <v>JuradóChocoTelepacífico</v>
      </c>
      <c r="N3586" t="s">
        <v>5117</v>
      </c>
    </row>
    <row r="3587" spans="1:14" x14ac:dyDescent="0.25">
      <c r="A3587">
        <v>27372</v>
      </c>
      <c r="B3587" t="s">
        <v>289</v>
      </c>
      <c r="C3587" t="s">
        <v>701</v>
      </c>
      <c r="F3587" t="s">
        <v>8341</v>
      </c>
      <c r="G3587" t="s">
        <v>750</v>
      </c>
      <c r="H3587" t="str">
        <f>INDEX(referencias!$Q$1:$Q$34,MATCH('Registro de Frecuencias TV'!G3587,referencias!$R$1:$R$34,0),1)</f>
        <v>RCN TV S.A.</v>
      </c>
      <c r="J3587" t="s">
        <v>8338</v>
      </c>
      <c r="K3587">
        <v>5</v>
      </c>
      <c r="L3587" t="str">
        <f t="shared" ref="L3587:L3650" si="118">_xlfn.CONCAT(TRIM(B3587),TRIM(C3587),TRIM(H3587),TRIM(K3587))</f>
        <v>JuradóChocoRCN TV S.A.5</v>
      </c>
      <c r="M3587" t="str">
        <f t="shared" ref="M3587:M3650" si="119">_xlfn.CONCAT(TRIM(B3587),TRIM(C3587),TRIM(H3587))</f>
        <v>JuradóChocoRCN TV S.A.</v>
      </c>
      <c r="N3587" t="s">
        <v>5118</v>
      </c>
    </row>
    <row r="3588" spans="1:14" x14ac:dyDescent="0.25">
      <c r="A3588">
        <v>27372</v>
      </c>
      <c r="B3588" t="s">
        <v>289</v>
      </c>
      <c r="C3588" t="s">
        <v>701</v>
      </c>
      <c r="F3588" t="s">
        <v>8341</v>
      </c>
      <c r="G3588" t="s">
        <v>723</v>
      </c>
      <c r="H3588" t="str">
        <f>INDEX(referencias!$Q$1:$Q$34,MATCH('Registro de Frecuencias TV'!G3588,referencias!$R$1:$R$34,0),1)</f>
        <v>Caracol TV S.A.</v>
      </c>
      <c r="J3588" t="s">
        <v>8338</v>
      </c>
      <c r="K3588">
        <v>3</v>
      </c>
      <c r="L3588" t="str">
        <f t="shared" si="118"/>
        <v>JuradóChocoCaracol TV S.A.3</v>
      </c>
      <c r="M3588" t="str">
        <f t="shared" si="119"/>
        <v>JuradóChocoCaracol TV S.A.</v>
      </c>
      <c r="N3588" t="s">
        <v>5119</v>
      </c>
    </row>
    <row r="3589" spans="1:14" x14ac:dyDescent="0.25">
      <c r="A3589">
        <v>27413</v>
      </c>
      <c r="B3589" t="s">
        <v>1697</v>
      </c>
      <c r="C3589" t="s">
        <v>701</v>
      </c>
      <c r="E3589">
        <v>7</v>
      </c>
      <c r="F3589" t="s">
        <v>8337</v>
      </c>
      <c r="G3589" t="s">
        <v>420</v>
      </c>
      <c r="H3589" t="str">
        <f>INDEX(referencias!$Q$1:$Q$34,MATCH('Registro de Frecuencias TV'!G3589,referencias!$R$1:$R$34,0),1)</f>
        <v>Canal Uno</v>
      </c>
      <c r="I3589" t="s">
        <v>322</v>
      </c>
      <c r="J3589" t="s">
        <v>8338</v>
      </c>
      <c r="K3589">
        <v>7</v>
      </c>
      <c r="L3589" t="str">
        <f t="shared" si="118"/>
        <v>LloróChocoCanal Uno7</v>
      </c>
      <c r="M3589" t="str">
        <f t="shared" si="119"/>
        <v>LloróChocoCanal Uno</v>
      </c>
      <c r="N3589" t="s">
        <v>5120</v>
      </c>
    </row>
    <row r="3590" spans="1:14" x14ac:dyDescent="0.25">
      <c r="A3590">
        <v>27413</v>
      </c>
      <c r="B3590" t="s">
        <v>1697</v>
      </c>
      <c r="C3590" t="s">
        <v>701</v>
      </c>
      <c r="E3590">
        <v>9</v>
      </c>
      <c r="F3590" t="s">
        <v>8337</v>
      </c>
      <c r="G3590" t="s">
        <v>703</v>
      </c>
      <c r="H3590" t="str">
        <f>INDEX(referencias!$Q$1:$Q$34,MATCH('Registro de Frecuencias TV'!G3590,referencias!$R$1:$R$34,0),1)</f>
        <v>C.Institucional</v>
      </c>
      <c r="I3590" t="s">
        <v>322</v>
      </c>
      <c r="J3590" t="s">
        <v>8338</v>
      </c>
      <c r="K3590">
        <v>9</v>
      </c>
      <c r="L3590" t="str">
        <f t="shared" si="118"/>
        <v>LloróChocoC.Institucional9</v>
      </c>
      <c r="M3590" t="str">
        <f t="shared" si="119"/>
        <v>LloróChocoC.Institucional</v>
      </c>
      <c r="N3590" t="s">
        <v>5121</v>
      </c>
    </row>
    <row r="3591" spans="1:14" x14ac:dyDescent="0.25">
      <c r="A3591">
        <v>27413</v>
      </c>
      <c r="B3591" t="s">
        <v>1697</v>
      </c>
      <c r="C3591" t="s">
        <v>701</v>
      </c>
      <c r="E3591">
        <v>11</v>
      </c>
      <c r="F3591" t="s">
        <v>8337</v>
      </c>
      <c r="G3591" t="s">
        <v>188</v>
      </c>
      <c r="H3591" t="str">
        <f>INDEX(referencias!$Q$1:$Q$34,MATCH('Registro de Frecuencias TV'!G3591,referencias!$R$1:$R$34,0),1)</f>
        <v>Señal Colombia</v>
      </c>
      <c r="I3591" t="s">
        <v>322</v>
      </c>
      <c r="J3591" t="s">
        <v>8338</v>
      </c>
      <c r="K3591">
        <v>11</v>
      </c>
      <c r="L3591" t="str">
        <f t="shared" si="118"/>
        <v>LloróChocoSeñal Colombia11</v>
      </c>
      <c r="M3591" t="str">
        <f t="shared" si="119"/>
        <v>LloróChocoSeñal Colombia</v>
      </c>
      <c r="N3591" t="s">
        <v>5122</v>
      </c>
    </row>
    <row r="3592" spans="1:14" x14ac:dyDescent="0.25">
      <c r="A3592">
        <v>27413</v>
      </c>
      <c r="B3592" t="s">
        <v>1697</v>
      </c>
      <c r="C3592" t="s">
        <v>701</v>
      </c>
      <c r="F3592" t="s">
        <v>8339</v>
      </c>
      <c r="G3592" t="s">
        <v>627</v>
      </c>
      <c r="H3592" t="str">
        <f>INDEX(referencias!$Q$1:$Q$34,MATCH('Registro de Frecuencias TV'!G3592,referencias!$R$1:$R$34,0),1)</f>
        <v>Telepacífico</v>
      </c>
      <c r="J3592" t="s">
        <v>8338</v>
      </c>
      <c r="K3592">
        <v>13</v>
      </c>
      <c r="L3592" t="str">
        <f t="shared" si="118"/>
        <v>LloróChocoTelepacífico13</v>
      </c>
      <c r="M3592" t="str">
        <f t="shared" si="119"/>
        <v>LloróChocoTelepacífico</v>
      </c>
      <c r="N3592" t="s">
        <v>5123</v>
      </c>
    </row>
    <row r="3593" spans="1:14" x14ac:dyDescent="0.25">
      <c r="A3593">
        <v>27413</v>
      </c>
      <c r="B3593" t="s">
        <v>1697</v>
      </c>
      <c r="C3593" t="s">
        <v>701</v>
      </c>
      <c r="F3593" t="s">
        <v>8341</v>
      </c>
      <c r="G3593" t="s">
        <v>750</v>
      </c>
      <c r="H3593" t="str">
        <f>INDEX(referencias!$Q$1:$Q$34,MATCH('Registro de Frecuencias TV'!G3593,referencias!$R$1:$R$34,0),1)</f>
        <v>RCN TV S.A.</v>
      </c>
      <c r="J3593" t="s">
        <v>8338</v>
      </c>
      <c r="K3593">
        <v>5</v>
      </c>
      <c r="L3593" t="str">
        <f t="shared" si="118"/>
        <v>LloróChocoRCN TV S.A.5</v>
      </c>
      <c r="M3593" t="str">
        <f t="shared" si="119"/>
        <v>LloróChocoRCN TV S.A.</v>
      </c>
      <c r="N3593" t="s">
        <v>5124</v>
      </c>
    </row>
    <row r="3594" spans="1:14" x14ac:dyDescent="0.25">
      <c r="A3594">
        <v>27413</v>
      </c>
      <c r="B3594" t="s">
        <v>1697</v>
      </c>
      <c r="C3594" t="s">
        <v>701</v>
      </c>
      <c r="F3594" t="s">
        <v>8341</v>
      </c>
      <c r="G3594" t="s">
        <v>723</v>
      </c>
      <c r="H3594" t="str">
        <f>INDEX(referencias!$Q$1:$Q$34,MATCH('Registro de Frecuencias TV'!G3594,referencias!$R$1:$R$34,0),1)</f>
        <v>Caracol TV S.A.</v>
      </c>
      <c r="J3594" t="s">
        <v>8338</v>
      </c>
      <c r="K3594">
        <v>3</v>
      </c>
      <c r="L3594" t="str">
        <f t="shared" si="118"/>
        <v>LloróChocoCaracol TV S.A.3</v>
      </c>
      <c r="M3594" t="str">
        <f t="shared" si="119"/>
        <v>LloróChocoCaracol TV S.A.</v>
      </c>
      <c r="N3594" t="s">
        <v>5125</v>
      </c>
    </row>
    <row r="3595" spans="1:14" x14ac:dyDescent="0.25">
      <c r="A3595">
        <v>27425</v>
      </c>
      <c r="B3595" t="s">
        <v>1779</v>
      </c>
      <c r="C3595" t="s">
        <v>701</v>
      </c>
      <c r="E3595">
        <v>7</v>
      </c>
      <c r="F3595" t="s">
        <v>8337</v>
      </c>
      <c r="G3595" t="s">
        <v>420</v>
      </c>
      <c r="H3595" t="str">
        <f>INDEX(referencias!$Q$1:$Q$34,MATCH('Registro de Frecuencias TV'!G3595,referencias!$R$1:$R$34,0),1)</f>
        <v>Canal Uno</v>
      </c>
      <c r="I3595" t="s">
        <v>322</v>
      </c>
      <c r="J3595" t="s">
        <v>8338</v>
      </c>
      <c r="K3595">
        <v>7</v>
      </c>
      <c r="L3595" t="str">
        <f t="shared" si="118"/>
        <v>Medio AtratoChocoCanal Uno7</v>
      </c>
      <c r="M3595" t="str">
        <f t="shared" si="119"/>
        <v>Medio AtratoChocoCanal Uno</v>
      </c>
      <c r="N3595" t="s">
        <v>5126</v>
      </c>
    </row>
    <row r="3596" spans="1:14" x14ac:dyDescent="0.25">
      <c r="A3596">
        <v>27425</v>
      </c>
      <c r="B3596" t="s">
        <v>1779</v>
      </c>
      <c r="C3596" t="s">
        <v>701</v>
      </c>
      <c r="E3596">
        <v>9</v>
      </c>
      <c r="F3596" t="s">
        <v>8337</v>
      </c>
      <c r="G3596" t="s">
        <v>703</v>
      </c>
      <c r="H3596" t="str">
        <f>INDEX(referencias!$Q$1:$Q$34,MATCH('Registro de Frecuencias TV'!G3596,referencias!$R$1:$R$34,0),1)</f>
        <v>C.Institucional</v>
      </c>
      <c r="I3596" t="s">
        <v>322</v>
      </c>
      <c r="J3596" t="s">
        <v>8338</v>
      </c>
      <c r="K3596">
        <v>9</v>
      </c>
      <c r="L3596" t="str">
        <f t="shared" si="118"/>
        <v>Medio AtratoChocoC.Institucional9</v>
      </c>
      <c r="M3596" t="str">
        <f t="shared" si="119"/>
        <v>Medio AtratoChocoC.Institucional</v>
      </c>
      <c r="N3596" t="s">
        <v>5127</v>
      </c>
    </row>
    <row r="3597" spans="1:14" x14ac:dyDescent="0.25">
      <c r="A3597">
        <v>27425</v>
      </c>
      <c r="B3597" t="s">
        <v>1779</v>
      </c>
      <c r="C3597" t="s">
        <v>701</v>
      </c>
      <c r="E3597">
        <v>11</v>
      </c>
      <c r="F3597" t="s">
        <v>8337</v>
      </c>
      <c r="G3597" t="s">
        <v>188</v>
      </c>
      <c r="H3597" t="str">
        <f>INDEX(referencias!$Q$1:$Q$34,MATCH('Registro de Frecuencias TV'!G3597,referencias!$R$1:$R$34,0),1)</f>
        <v>Señal Colombia</v>
      </c>
      <c r="I3597" t="s">
        <v>322</v>
      </c>
      <c r="J3597" t="s">
        <v>8338</v>
      </c>
      <c r="K3597">
        <v>11</v>
      </c>
      <c r="L3597" t="str">
        <f t="shared" si="118"/>
        <v>Medio AtratoChocoSeñal Colombia11</v>
      </c>
      <c r="M3597" t="str">
        <f t="shared" si="119"/>
        <v>Medio AtratoChocoSeñal Colombia</v>
      </c>
      <c r="N3597" t="s">
        <v>5128</v>
      </c>
    </row>
    <row r="3598" spans="1:14" x14ac:dyDescent="0.25">
      <c r="A3598">
        <v>27425</v>
      </c>
      <c r="B3598" t="s">
        <v>1779</v>
      </c>
      <c r="C3598" t="s">
        <v>701</v>
      </c>
      <c r="F3598" t="s">
        <v>8339</v>
      </c>
      <c r="G3598" t="s">
        <v>627</v>
      </c>
      <c r="H3598" t="str">
        <f>INDEX(referencias!$Q$1:$Q$34,MATCH('Registro de Frecuencias TV'!G3598,referencias!$R$1:$R$34,0),1)</f>
        <v>Telepacífico</v>
      </c>
      <c r="J3598" t="s">
        <v>8338</v>
      </c>
      <c r="K3598">
        <v>13</v>
      </c>
      <c r="L3598" t="str">
        <f t="shared" si="118"/>
        <v>Medio AtratoChocoTelepacífico13</v>
      </c>
      <c r="M3598" t="str">
        <f t="shared" si="119"/>
        <v>Medio AtratoChocoTelepacífico</v>
      </c>
      <c r="N3598" t="s">
        <v>5129</v>
      </c>
    </row>
    <row r="3599" spans="1:14" x14ac:dyDescent="0.25">
      <c r="A3599">
        <v>27425</v>
      </c>
      <c r="B3599" t="s">
        <v>1779</v>
      </c>
      <c r="C3599" t="s">
        <v>701</v>
      </c>
      <c r="F3599" t="s">
        <v>8341</v>
      </c>
      <c r="G3599" t="s">
        <v>750</v>
      </c>
      <c r="H3599" t="str">
        <f>INDEX(referencias!$Q$1:$Q$34,MATCH('Registro de Frecuencias TV'!G3599,referencias!$R$1:$R$34,0),1)</f>
        <v>RCN TV S.A.</v>
      </c>
      <c r="J3599" t="s">
        <v>8338</v>
      </c>
      <c r="K3599">
        <v>5</v>
      </c>
      <c r="L3599" t="str">
        <f t="shared" si="118"/>
        <v>Medio AtratoChocoRCN TV S.A.5</v>
      </c>
      <c r="M3599" t="str">
        <f t="shared" si="119"/>
        <v>Medio AtratoChocoRCN TV S.A.</v>
      </c>
      <c r="N3599" t="s">
        <v>5130</v>
      </c>
    </row>
    <row r="3600" spans="1:14" x14ac:dyDescent="0.25">
      <c r="A3600">
        <v>27425</v>
      </c>
      <c r="B3600" t="s">
        <v>1779</v>
      </c>
      <c r="C3600" t="s">
        <v>701</v>
      </c>
      <c r="F3600" t="s">
        <v>8341</v>
      </c>
      <c r="G3600" t="s">
        <v>723</v>
      </c>
      <c r="H3600" t="str">
        <f>INDEX(referencias!$Q$1:$Q$34,MATCH('Registro de Frecuencias TV'!G3600,referencias!$R$1:$R$34,0),1)</f>
        <v>Caracol TV S.A.</v>
      </c>
      <c r="J3600" t="s">
        <v>8338</v>
      </c>
      <c r="K3600">
        <v>3</v>
      </c>
      <c r="L3600" t="str">
        <f t="shared" si="118"/>
        <v>Medio AtratoChocoCaracol TV S.A.3</v>
      </c>
      <c r="M3600" t="str">
        <f t="shared" si="119"/>
        <v>Medio AtratoChocoCaracol TV S.A.</v>
      </c>
      <c r="N3600" t="s">
        <v>5131</v>
      </c>
    </row>
    <row r="3601" spans="1:14" x14ac:dyDescent="0.25">
      <c r="A3601">
        <v>27430</v>
      </c>
      <c r="B3601" t="s">
        <v>1781</v>
      </c>
      <c r="C3601" t="s">
        <v>701</v>
      </c>
      <c r="E3601">
        <v>7</v>
      </c>
      <c r="F3601" t="s">
        <v>8337</v>
      </c>
      <c r="G3601" t="s">
        <v>420</v>
      </c>
      <c r="H3601" t="str">
        <f>INDEX(referencias!$Q$1:$Q$34,MATCH('Registro de Frecuencias TV'!G3601,referencias!$R$1:$R$34,0),1)</f>
        <v>Canal Uno</v>
      </c>
      <c r="I3601" t="s">
        <v>322</v>
      </c>
      <c r="J3601" t="s">
        <v>8338</v>
      </c>
      <c r="K3601">
        <v>7</v>
      </c>
      <c r="L3601" t="str">
        <f t="shared" si="118"/>
        <v>Medio BaudóChocoCanal Uno7</v>
      </c>
      <c r="M3601" t="str">
        <f t="shared" si="119"/>
        <v>Medio BaudóChocoCanal Uno</v>
      </c>
      <c r="N3601" t="s">
        <v>5132</v>
      </c>
    </row>
    <row r="3602" spans="1:14" x14ac:dyDescent="0.25">
      <c r="A3602">
        <v>27430</v>
      </c>
      <c r="B3602" t="s">
        <v>1781</v>
      </c>
      <c r="C3602" t="s">
        <v>701</v>
      </c>
      <c r="E3602">
        <v>9</v>
      </c>
      <c r="F3602" t="s">
        <v>8337</v>
      </c>
      <c r="G3602" t="s">
        <v>703</v>
      </c>
      <c r="H3602" t="str">
        <f>INDEX(referencias!$Q$1:$Q$34,MATCH('Registro de Frecuencias TV'!G3602,referencias!$R$1:$R$34,0),1)</f>
        <v>C.Institucional</v>
      </c>
      <c r="I3602" t="s">
        <v>322</v>
      </c>
      <c r="J3602" t="s">
        <v>8338</v>
      </c>
      <c r="K3602">
        <v>9</v>
      </c>
      <c r="L3602" t="str">
        <f t="shared" si="118"/>
        <v>Medio BaudóChocoC.Institucional9</v>
      </c>
      <c r="M3602" t="str">
        <f t="shared" si="119"/>
        <v>Medio BaudóChocoC.Institucional</v>
      </c>
      <c r="N3602" t="s">
        <v>5133</v>
      </c>
    </row>
    <row r="3603" spans="1:14" x14ac:dyDescent="0.25">
      <c r="A3603">
        <v>27430</v>
      </c>
      <c r="B3603" t="s">
        <v>1781</v>
      </c>
      <c r="C3603" t="s">
        <v>701</v>
      </c>
      <c r="E3603">
        <v>11</v>
      </c>
      <c r="F3603" t="s">
        <v>8337</v>
      </c>
      <c r="G3603" t="s">
        <v>188</v>
      </c>
      <c r="H3603" t="str">
        <f>INDEX(referencias!$Q$1:$Q$34,MATCH('Registro de Frecuencias TV'!G3603,referencias!$R$1:$R$34,0),1)</f>
        <v>Señal Colombia</v>
      </c>
      <c r="I3603" t="s">
        <v>322</v>
      </c>
      <c r="J3603" t="s">
        <v>8338</v>
      </c>
      <c r="K3603">
        <v>11</v>
      </c>
      <c r="L3603" t="str">
        <f t="shared" si="118"/>
        <v>Medio BaudóChocoSeñal Colombia11</v>
      </c>
      <c r="M3603" t="str">
        <f t="shared" si="119"/>
        <v>Medio BaudóChocoSeñal Colombia</v>
      </c>
      <c r="N3603" t="s">
        <v>5134</v>
      </c>
    </row>
    <row r="3604" spans="1:14" x14ac:dyDescent="0.25">
      <c r="A3604">
        <v>27430</v>
      </c>
      <c r="B3604" t="s">
        <v>1781</v>
      </c>
      <c r="C3604" t="s">
        <v>701</v>
      </c>
      <c r="F3604" t="s">
        <v>8339</v>
      </c>
      <c r="G3604" t="s">
        <v>627</v>
      </c>
      <c r="H3604" t="str">
        <f>INDEX(referencias!$Q$1:$Q$34,MATCH('Registro de Frecuencias TV'!G3604,referencias!$R$1:$R$34,0),1)</f>
        <v>Telepacífico</v>
      </c>
      <c r="J3604" t="s">
        <v>8338</v>
      </c>
      <c r="K3604">
        <v>13</v>
      </c>
      <c r="L3604" t="str">
        <f t="shared" si="118"/>
        <v>Medio BaudóChocoTelepacífico13</v>
      </c>
      <c r="M3604" t="str">
        <f t="shared" si="119"/>
        <v>Medio BaudóChocoTelepacífico</v>
      </c>
      <c r="N3604" t="s">
        <v>5135</v>
      </c>
    </row>
    <row r="3605" spans="1:14" x14ac:dyDescent="0.25">
      <c r="A3605">
        <v>27430</v>
      </c>
      <c r="B3605" t="s">
        <v>1781</v>
      </c>
      <c r="C3605" t="s">
        <v>701</v>
      </c>
      <c r="F3605" t="s">
        <v>8341</v>
      </c>
      <c r="G3605" t="s">
        <v>750</v>
      </c>
      <c r="H3605" t="str">
        <f>INDEX(referencias!$Q$1:$Q$34,MATCH('Registro de Frecuencias TV'!G3605,referencias!$R$1:$R$34,0),1)</f>
        <v>RCN TV S.A.</v>
      </c>
      <c r="J3605" t="s">
        <v>8338</v>
      </c>
      <c r="K3605">
        <v>5</v>
      </c>
      <c r="L3605" t="str">
        <f t="shared" si="118"/>
        <v>Medio BaudóChocoRCN TV S.A.5</v>
      </c>
      <c r="M3605" t="str">
        <f t="shared" si="119"/>
        <v>Medio BaudóChocoRCN TV S.A.</v>
      </c>
      <c r="N3605" t="s">
        <v>5136</v>
      </c>
    </row>
    <row r="3606" spans="1:14" x14ac:dyDescent="0.25">
      <c r="A3606">
        <v>27430</v>
      </c>
      <c r="B3606" t="s">
        <v>1781</v>
      </c>
      <c r="C3606" t="s">
        <v>701</v>
      </c>
      <c r="F3606" t="s">
        <v>8341</v>
      </c>
      <c r="G3606" t="s">
        <v>723</v>
      </c>
      <c r="H3606" t="str">
        <f>INDEX(referencias!$Q$1:$Q$34,MATCH('Registro de Frecuencias TV'!G3606,referencias!$R$1:$R$34,0),1)</f>
        <v>Caracol TV S.A.</v>
      </c>
      <c r="J3606" t="s">
        <v>8338</v>
      </c>
      <c r="K3606">
        <v>3</v>
      </c>
      <c r="L3606" t="str">
        <f t="shared" si="118"/>
        <v>Medio BaudóChocoCaracol TV S.A.3</v>
      </c>
      <c r="M3606" t="str">
        <f t="shared" si="119"/>
        <v>Medio BaudóChocoCaracol TV S.A.</v>
      </c>
      <c r="N3606" t="s">
        <v>5137</v>
      </c>
    </row>
    <row r="3607" spans="1:14" x14ac:dyDescent="0.25">
      <c r="A3607">
        <v>27450</v>
      </c>
      <c r="B3607" t="s">
        <v>1783</v>
      </c>
      <c r="C3607" t="s">
        <v>701</v>
      </c>
      <c r="E3607">
        <v>7</v>
      </c>
      <c r="F3607" t="s">
        <v>8337</v>
      </c>
      <c r="G3607" t="s">
        <v>420</v>
      </c>
      <c r="H3607" t="str">
        <f>INDEX(referencias!$Q$1:$Q$34,MATCH('Registro de Frecuencias TV'!G3607,referencias!$R$1:$R$34,0),1)</f>
        <v>Canal Uno</v>
      </c>
      <c r="I3607" t="s">
        <v>322</v>
      </c>
      <c r="J3607" t="s">
        <v>8338</v>
      </c>
      <c r="K3607">
        <v>7</v>
      </c>
      <c r="L3607" t="str">
        <f t="shared" si="118"/>
        <v>Medio San JuanChocoCanal Uno7</v>
      </c>
      <c r="M3607" t="str">
        <f t="shared" si="119"/>
        <v>Medio San JuanChocoCanal Uno</v>
      </c>
      <c r="N3607" t="s">
        <v>5138</v>
      </c>
    </row>
    <row r="3608" spans="1:14" x14ac:dyDescent="0.25">
      <c r="A3608">
        <v>27450</v>
      </c>
      <c r="B3608" t="s">
        <v>1783</v>
      </c>
      <c r="C3608" t="s">
        <v>701</v>
      </c>
      <c r="E3608">
        <v>9</v>
      </c>
      <c r="F3608" t="s">
        <v>8337</v>
      </c>
      <c r="G3608" t="s">
        <v>703</v>
      </c>
      <c r="H3608" t="str">
        <f>INDEX(referencias!$Q$1:$Q$34,MATCH('Registro de Frecuencias TV'!G3608,referencias!$R$1:$R$34,0),1)</f>
        <v>C.Institucional</v>
      </c>
      <c r="I3608" t="s">
        <v>322</v>
      </c>
      <c r="J3608" t="s">
        <v>8338</v>
      </c>
      <c r="K3608">
        <v>9</v>
      </c>
      <c r="L3608" t="str">
        <f t="shared" si="118"/>
        <v>Medio San JuanChocoC.Institucional9</v>
      </c>
      <c r="M3608" t="str">
        <f t="shared" si="119"/>
        <v>Medio San JuanChocoC.Institucional</v>
      </c>
      <c r="N3608" t="s">
        <v>5139</v>
      </c>
    </row>
    <row r="3609" spans="1:14" x14ac:dyDescent="0.25">
      <c r="A3609">
        <v>27450</v>
      </c>
      <c r="B3609" t="s">
        <v>1783</v>
      </c>
      <c r="C3609" t="s">
        <v>701</v>
      </c>
      <c r="E3609">
        <v>11</v>
      </c>
      <c r="F3609" t="s">
        <v>8337</v>
      </c>
      <c r="G3609" t="s">
        <v>188</v>
      </c>
      <c r="H3609" t="str">
        <f>INDEX(referencias!$Q$1:$Q$34,MATCH('Registro de Frecuencias TV'!G3609,referencias!$R$1:$R$34,0),1)</f>
        <v>Señal Colombia</v>
      </c>
      <c r="I3609" t="s">
        <v>322</v>
      </c>
      <c r="J3609" t="s">
        <v>8338</v>
      </c>
      <c r="K3609">
        <v>11</v>
      </c>
      <c r="L3609" t="str">
        <f t="shared" si="118"/>
        <v>Medio San JuanChocoSeñal Colombia11</v>
      </c>
      <c r="M3609" t="str">
        <f t="shared" si="119"/>
        <v>Medio San JuanChocoSeñal Colombia</v>
      </c>
      <c r="N3609" t="s">
        <v>5140</v>
      </c>
    </row>
    <row r="3610" spans="1:14" x14ac:dyDescent="0.25">
      <c r="A3610">
        <v>27450</v>
      </c>
      <c r="B3610" t="s">
        <v>1783</v>
      </c>
      <c r="C3610" t="s">
        <v>701</v>
      </c>
      <c r="F3610" t="s">
        <v>8339</v>
      </c>
      <c r="G3610" t="s">
        <v>627</v>
      </c>
      <c r="H3610" t="str">
        <f>INDEX(referencias!$Q$1:$Q$34,MATCH('Registro de Frecuencias TV'!G3610,referencias!$R$1:$R$34,0),1)</f>
        <v>Telepacífico</v>
      </c>
      <c r="J3610" t="s">
        <v>8338</v>
      </c>
      <c r="K3610">
        <v>13</v>
      </c>
      <c r="L3610" t="str">
        <f t="shared" si="118"/>
        <v>Medio San JuanChocoTelepacífico13</v>
      </c>
      <c r="M3610" t="str">
        <f t="shared" si="119"/>
        <v>Medio San JuanChocoTelepacífico</v>
      </c>
      <c r="N3610" t="s">
        <v>5141</v>
      </c>
    </row>
    <row r="3611" spans="1:14" x14ac:dyDescent="0.25">
      <c r="A3611">
        <v>27450</v>
      </c>
      <c r="B3611" t="s">
        <v>1783</v>
      </c>
      <c r="C3611" t="s">
        <v>701</v>
      </c>
      <c r="F3611" t="s">
        <v>8341</v>
      </c>
      <c r="G3611" t="s">
        <v>750</v>
      </c>
      <c r="H3611" t="str">
        <f>INDEX(referencias!$Q$1:$Q$34,MATCH('Registro de Frecuencias TV'!G3611,referencias!$R$1:$R$34,0),1)</f>
        <v>RCN TV S.A.</v>
      </c>
      <c r="J3611" t="s">
        <v>8338</v>
      </c>
      <c r="K3611">
        <v>5</v>
      </c>
      <c r="L3611" t="str">
        <f t="shared" si="118"/>
        <v>Medio San JuanChocoRCN TV S.A.5</v>
      </c>
      <c r="M3611" t="str">
        <f t="shared" si="119"/>
        <v>Medio San JuanChocoRCN TV S.A.</v>
      </c>
      <c r="N3611" t="s">
        <v>5142</v>
      </c>
    </row>
    <row r="3612" spans="1:14" x14ac:dyDescent="0.25">
      <c r="A3612">
        <v>27450</v>
      </c>
      <c r="B3612" t="s">
        <v>1783</v>
      </c>
      <c r="C3612" t="s">
        <v>701</v>
      </c>
      <c r="F3612" t="s">
        <v>8341</v>
      </c>
      <c r="G3612" t="s">
        <v>723</v>
      </c>
      <c r="H3612" t="str">
        <f>INDEX(referencias!$Q$1:$Q$34,MATCH('Registro de Frecuencias TV'!G3612,referencias!$R$1:$R$34,0),1)</f>
        <v>Caracol TV S.A.</v>
      </c>
      <c r="J3612" t="s">
        <v>8338</v>
      </c>
      <c r="K3612">
        <v>3</v>
      </c>
      <c r="L3612" t="str">
        <f t="shared" si="118"/>
        <v>Medio San JuanChocoCaracol TV S.A.3</v>
      </c>
      <c r="M3612" t="str">
        <f t="shared" si="119"/>
        <v>Medio San JuanChocoCaracol TV S.A.</v>
      </c>
      <c r="N3612" t="s">
        <v>5143</v>
      </c>
    </row>
    <row r="3613" spans="1:14" x14ac:dyDescent="0.25">
      <c r="A3613">
        <v>27491</v>
      </c>
      <c r="B3613" t="s">
        <v>1875</v>
      </c>
      <c r="C3613" t="s">
        <v>701</v>
      </c>
      <c r="F3613" t="s">
        <v>8337</v>
      </c>
      <c r="G3613" t="s">
        <v>420</v>
      </c>
      <c r="H3613" t="str">
        <f>INDEX(referencias!$Q$1:$Q$34,MATCH('Registro de Frecuencias TV'!G3613,referencias!$R$1:$R$34,0),1)</f>
        <v>Canal Uno</v>
      </c>
      <c r="J3613" t="s">
        <v>8338</v>
      </c>
      <c r="K3613">
        <v>8</v>
      </c>
      <c r="L3613" t="str">
        <f t="shared" si="118"/>
        <v>NóvitaChocoCanal Uno8</v>
      </c>
      <c r="M3613" t="str">
        <f t="shared" si="119"/>
        <v>NóvitaChocoCanal Uno</v>
      </c>
      <c r="N3613" t="s">
        <v>5144</v>
      </c>
    </row>
    <row r="3614" spans="1:14" x14ac:dyDescent="0.25">
      <c r="A3614">
        <v>27491</v>
      </c>
      <c r="B3614" t="s">
        <v>1875</v>
      </c>
      <c r="C3614" t="s">
        <v>701</v>
      </c>
      <c r="F3614" t="s">
        <v>8337</v>
      </c>
      <c r="G3614" t="s">
        <v>703</v>
      </c>
      <c r="H3614" t="str">
        <f>INDEX(referencias!$Q$1:$Q$34,MATCH('Registro de Frecuencias TV'!G3614,referencias!$R$1:$R$34,0),1)</f>
        <v>C.Institucional</v>
      </c>
      <c r="J3614" t="s">
        <v>8338</v>
      </c>
      <c r="K3614">
        <v>10</v>
      </c>
      <c r="L3614" t="str">
        <f t="shared" si="118"/>
        <v>NóvitaChocoC.Institucional10</v>
      </c>
      <c r="M3614" t="str">
        <f t="shared" si="119"/>
        <v>NóvitaChocoC.Institucional</v>
      </c>
      <c r="N3614" t="s">
        <v>5145</v>
      </c>
    </row>
    <row r="3615" spans="1:14" x14ac:dyDescent="0.25">
      <c r="A3615">
        <v>27491</v>
      </c>
      <c r="B3615" t="s">
        <v>1875</v>
      </c>
      <c r="C3615" t="s">
        <v>701</v>
      </c>
      <c r="F3615" t="s">
        <v>8337</v>
      </c>
      <c r="G3615" t="s">
        <v>188</v>
      </c>
      <c r="H3615" t="str">
        <f>INDEX(referencias!$Q$1:$Q$34,MATCH('Registro de Frecuencias TV'!G3615,referencias!$R$1:$R$34,0),1)</f>
        <v>Señal Colombia</v>
      </c>
      <c r="J3615" t="s">
        <v>8338</v>
      </c>
      <c r="K3615">
        <v>12</v>
      </c>
      <c r="L3615" t="str">
        <f t="shared" si="118"/>
        <v>NóvitaChocoSeñal Colombia12</v>
      </c>
      <c r="M3615" t="str">
        <f t="shared" si="119"/>
        <v>NóvitaChocoSeñal Colombia</v>
      </c>
      <c r="N3615" t="s">
        <v>5146</v>
      </c>
    </row>
    <row r="3616" spans="1:14" x14ac:dyDescent="0.25">
      <c r="A3616">
        <v>27491</v>
      </c>
      <c r="B3616" t="s">
        <v>1875</v>
      </c>
      <c r="C3616" t="s">
        <v>701</v>
      </c>
      <c r="F3616" t="s">
        <v>8339</v>
      </c>
      <c r="G3616" t="s">
        <v>627</v>
      </c>
      <c r="H3616" t="str">
        <f>INDEX(referencias!$Q$1:$Q$34,MATCH('Registro de Frecuencias TV'!G3616,referencias!$R$1:$R$34,0),1)</f>
        <v>Telepacífico</v>
      </c>
      <c r="J3616" t="s">
        <v>8338</v>
      </c>
      <c r="K3616">
        <v>6</v>
      </c>
      <c r="L3616" t="str">
        <f t="shared" si="118"/>
        <v>NóvitaChocoTelepacífico6</v>
      </c>
      <c r="M3616" t="str">
        <f t="shared" si="119"/>
        <v>NóvitaChocoTelepacífico</v>
      </c>
      <c r="N3616" t="s">
        <v>5147</v>
      </c>
    </row>
    <row r="3617" spans="1:14" x14ac:dyDescent="0.25">
      <c r="A3617">
        <v>27491</v>
      </c>
      <c r="B3617" t="s">
        <v>1875</v>
      </c>
      <c r="C3617" t="s">
        <v>701</v>
      </c>
      <c r="F3617" t="s">
        <v>8341</v>
      </c>
      <c r="G3617" t="s">
        <v>750</v>
      </c>
      <c r="H3617" t="str">
        <f>INDEX(referencias!$Q$1:$Q$34,MATCH('Registro de Frecuencias TV'!G3617,referencias!$R$1:$R$34,0),1)</f>
        <v>RCN TV S.A.</v>
      </c>
      <c r="J3617" t="s">
        <v>8338</v>
      </c>
      <c r="K3617">
        <v>2</v>
      </c>
      <c r="L3617" t="str">
        <f t="shared" si="118"/>
        <v>NóvitaChocoRCN TV S.A.2</v>
      </c>
      <c r="M3617" t="str">
        <f t="shared" si="119"/>
        <v>NóvitaChocoRCN TV S.A.</v>
      </c>
      <c r="N3617" t="s">
        <v>5148</v>
      </c>
    </row>
    <row r="3618" spans="1:14" x14ac:dyDescent="0.25">
      <c r="A3618">
        <v>27491</v>
      </c>
      <c r="B3618" t="s">
        <v>1875</v>
      </c>
      <c r="C3618" t="s">
        <v>701</v>
      </c>
      <c r="F3618" t="s">
        <v>8341</v>
      </c>
      <c r="G3618" t="s">
        <v>723</v>
      </c>
      <c r="H3618" t="str">
        <f>INDEX(referencias!$Q$1:$Q$34,MATCH('Registro de Frecuencias TV'!G3618,referencias!$R$1:$R$34,0),1)</f>
        <v>Caracol TV S.A.</v>
      </c>
      <c r="J3618" t="s">
        <v>8338</v>
      </c>
      <c r="K3618">
        <v>4</v>
      </c>
      <c r="L3618" t="str">
        <f t="shared" si="118"/>
        <v>NóvitaChocoCaracol TV S.A.4</v>
      </c>
      <c r="M3618" t="str">
        <f t="shared" si="119"/>
        <v>NóvitaChocoCaracol TV S.A.</v>
      </c>
      <c r="N3618" t="s">
        <v>5149</v>
      </c>
    </row>
    <row r="3619" spans="1:14" x14ac:dyDescent="0.25">
      <c r="A3619">
        <v>27495</v>
      </c>
      <c r="B3619" t="s">
        <v>1882</v>
      </c>
      <c r="C3619" t="s">
        <v>701</v>
      </c>
      <c r="E3619">
        <v>7</v>
      </c>
      <c r="F3619" t="s">
        <v>8337</v>
      </c>
      <c r="G3619" t="s">
        <v>420</v>
      </c>
      <c r="H3619" t="str">
        <f>INDEX(referencias!$Q$1:$Q$34,MATCH('Registro de Frecuencias TV'!G3619,referencias!$R$1:$R$34,0),1)</f>
        <v>Canal Uno</v>
      </c>
      <c r="I3619" t="s">
        <v>322</v>
      </c>
      <c r="J3619" t="s">
        <v>8338</v>
      </c>
      <c r="K3619">
        <v>7</v>
      </c>
      <c r="L3619" t="str">
        <f t="shared" si="118"/>
        <v>NuquíChocoCanal Uno7</v>
      </c>
      <c r="M3619" t="str">
        <f t="shared" si="119"/>
        <v>NuquíChocoCanal Uno</v>
      </c>
      <c r="N3619" t="s">
        <v>5150</v>
      </c>
    </row>
    <row r="3620" spans="1:14" x14ac:dyDescent="0.25">
      <c r="A3620">
        <v>27495</v>
      </c>
      <c r="B3620" t="s">
        <v>1882</v>
      </c>
      <c r="C3620" t="s">
        <v>701</v>
      </c>
      <c r="E3620">
        <v>9</v>
      </c>
      <c r="F3620" t="s">
        <v>8337</v>
      </c>
      <c r="G3620" t="s">
        <v>703</v>
      </c>
      <c r="H3620" t="str">
        <f>INDEX(referencias!$Q$1:$Q$34,MATCH('Registro de Frecuencias TV'!G3620,referencias!$R$1:$R$34,0),1)</f>
        <v>C.Institucional</v>
      </c>
      <c r="I3620" t="s">
        <v>322</v>
      </c>
      <c r="J3620" t="s">
        <v>8338</v>
      </c>
      <c r="K3620">
        <v>9</v>
      </c>
      <c r="L3620" t="str">
        <f t="shared" si="118"/>
        <v>NuquíChocoC.Institucional9</v>
      </c>
      <c r="M3620" t="str">
        <f t="shared" si="119"/>
        <v>NuquíChocoC.Institucional</v>
      </c>
      <c r="N3620" t="s">
        <v>5151</v>
      </c>
    </row>
    <row r="3621" spans="1:14" x14ac:dyDescent="0.25">
      <c r="A3621">
        <v>27495</v>
      </c>
      <c r="B3621" t="s">
        <v>1882</v>
      </c>
      <c r="C3621" t="s">
        <v>701</v>
      </c>
      <c r="E3621">
        <v>11</v>
      </c>
      <c r="F3621" t="s">
        <v>8337</v>
      </c>
      <c r="G3621" t="s">
        <v>188</v>
      </c>
      <c r="H3621" t="str">
        <f>INDEX(referencias!$Q$1:$Q$34,MATCH('Registro de Frecuencias TV'!G3621,referencias!$R$1:$R$34,0),1)</f>
        <v>Señal Colombia</v>
      </c>
      <c r="I3621" t="s">
        <v>322</v>
      </c>
      <c r="J3621" t="s">
        <v>8338</v>
      </c>
      <c r="K3621">
        <v>11</v>
      </c>
      <c r="L3621" t="str">
        <f t="shared" si="118"/>
        <v>NuquíChocoSeñal Colombia11</v>
      </c>
      <c r="M3621" t="str">
        <f t="shared" si="119"/>
        <v>NuquíChocoSeñal Colombia</v>
      </c>
      <c r="N3621" t="s">
        <v>5152</v>
      </c>
    </row>
    <row r="3622" spans="1:14" x14ac:dyDescent="0.25">
      <c r="A3622">
        <v>27495</v>
      </c>
      <c r="B3622" t="s">
        <v>1882</v>
      </c>
      <c r="C3622" t="s">
        <v>701</v>
      </c>
      <c r="F3622" t="s">
        <v>8339</v>
      </c>
      <c r="G3622" t="s">
        <v>627</v>
      </c>
      <c r="H3622" t="str">
        <f>INDEX(referencias!$Q$1:$Q$34,MATCH('Registro de Frecuencias TV'!G3622,referencias!$R$1:$R$34,0),1)</f>
        <v>Telepacífico</v>
      </c>
      <c r="J3622" t="s">
        <v>8338</v>
      </c>
      <c r="K3622">
        <v>13</v>
      </c>
      <c r="L3622" t="str">
        <f t="shared" si="118"/>
        <v>NuquíChocoTelepacífico13</v>
      </c>
      <c r="M3622" t="str">
        <f t="shared" si="119"/>
        <v>NuquíChocoTelepacífico</v>
      </c>
      <c r="N3622" t="s">
        <v>5153</v>
      </c>
    </row>
    <row r="3623" spans="1:14" x14ac:dyDescent="0.25">
      <c r="A3623">
        <v>27495</v>
      </c>
      <c r="B3623" t="s">
        <v>1882</v>
      </c>
      <c r="C3623" t="s">
        <v>701</v>
      </c>
      <c r="F3623" t="s">
        <v>8341</v>
      </c>
      <c r="G3623" t="s">
        <v>750</v>
      </c>
      <c r="H3623" t="str">
        <f>INDEX(referencias!$Q$1:$Q$34,MATCH('Registro de Frecuencias TV'!G3623,referencias!$R$1:$R$34,0),1)</f>
        <v>RCN TV S.A.</v>
      </c>
      <c r="J3623" t="s">
        <v>8338</v>
      </c>
      <c r="K3623">
        <v>5</v>
      </c>
      <c r="L3623" t="str">
        <f t="shared" si="118"/>
        <v>NuquíChocoRCN TV S.A.5</v>
      </c>
      <c r="M3623" t="str">
        <f t="shared" si="119"/>
        <v>NuquíChocoRCN TV S.A.</v>
      </c>
      <c r="N3623" t="s">
        <v>5154</v>
      </c>
    </row>
    <row r="3624" spans="1:14" x14ac:dyDescent="0.25">
      <c r="A3624">
        <v>27495</v>
      </c>
      <c r="B3624" t="s">
        <v>1882</v>
      </c>
      <c r="C3624" t="s">
        <v>701</v>
      </c>
      <c r="F3624" t="s">
        <v>8341</v>
      </c>
      <c r="G3624" t="s">
        <v>723</v>
      </c>
      <c r="H3624" t="str">
        <f>INDEX(referencias!$Q$1:$Q$34,MATCH('Registro de Frecuencias TV'!G3624,referencias!$R$1:$R$34,0),1)</f>
        <v>Caracol TV S.A.</v>
      </c>
      <c r="J3624" t="s">
        <v>8338</v>
      </c>
      <c r="K3624">
        <v>3</v>
      </c>
      <c r="L3624" t="str">
        <f t="shared" si="118"/>
        <v>NuquíChocoCaracol TV S.A.3</v>
      </c>
      <c r="M3624" t="str">
        <f t="shared" si="119"/>
        <v>NuquíChocoCaracol TV S.A.</v>
      </c>
      <c r="N3624" t="s">
        <v>5155</v>
      </c>
    </row>
    <row r="3625" spans="1:14" x14ac:dyDescent="0.25">
      <c r="A3625">
        <v>27580</v>
      </c>
      <c r="B3625" t="s">
        <v>2140</v>
      </c>
      <c r="C3625" t="s">
        <v>701</v>
      </c>
      <c r="E3625">
        <v>7</v>
      </c>
      <c r="F3625" t="s">
        <v>8337</v>
      </c>
      <c r="G3625" t="s">
        <v>420</v>
      </c>
      <c r="H3625" t="str">
        <f>INDEX(referencias!$Q$1:$Q$34,MATCH('Registro de Frecuencias TV'!G3625,referencias!$R$1:$R$34,0),1)</f>
        <v>Canal Uno</v>
      </c>
      <c r="I3625" t="s">
        <v>322</v>
      </c>
      <c r="J3625" t="s">
        <v>8338</v>
      </c>
      <c r="K3625">
        <v>7</v>
      </c>
      <c r="L3625" t="str">
        <f t="shared" si="118"/>
        <v>Río IroChocoCanal Uno7</v>
      </c>
      <c r="M3625" t="str">
        <f t="shared" si="119"/>
        <v>Río IroChocoCanal Uno</v>
      </c>
      <c r="N3625" t="s">
        <v>5156</v>
      </c>
    </row>
    <row r="3626" spans="1:14" x14ac:dyDescent="0.25">
      <c r="A3626">
        <v>27580</v>
      </c>
      <c r="B3626" t="s">
        <v>2140</v>
      </c>
      <c r="C3626" t="s">
        <v>701</v>
      </c>
      <c r="E3626">
        <v>9</v>
      </c>
      <c r="F3626" t="s">
        <v>8337</v>
      </c>
      <c r="G3626" t="s">
        <v>703</v>
      </c>
      <c r="H3626" t="str">
        <f>INDEX(referencias!$Q$1:$Q$34,MATCH('Registro de Frecuencias TV'!G3626,referencias!$R$1:$R$34,0),1)</f>
        <v>C.Institucional</v>
      </c>
      <c r="I3626" t="s">
        <v>322</v>
      </c>
      <c r="J3626" t="s">
        <v>8338</v>
      </c>
      <c r="K3626">
        <v>9</v>
      </c>
      <c r="L3626" t="str">
        <f t="shared" si="118"/>
        <v>Río IroChocoC.Institucional9</v>
      </c>
      <c r="M3626" t="str">
        <f t="shared" si="119"/>
        <v>Río IroChocoC.Institucional</v>
      </c>
      <c r="N3626" t="s">
        <v>5157</v>
      </c>
    </row>
    <row r="3627" spans="1:14" x14ac:dyDescent="0.25">
      <c r="A3627">
        <v>27580</v>
      </c>
      <c r="B3627" t="s">
        <v>2140</v>
      </c>
      <c r="C3627" t="s">
        <v>701</v>
      </c>
      <c r="E3627">
        <v>11</v>
      </c>
      <c r="F3627" t="s">
        <v>8337</v>
      </c>
      <c r="G3627" t="s">
        <v>188</v>
      </c>
      <c r="H3627" t="str">
        <f>INDEX(referencias!$Q$1:$Q$34,MATCH('Registro de Frecuencias TV'!G3627,referencias!$R$1:$R$34,0),1)</f>
        <v>Señal Colombia</v>
      </c>
      <c r="I3627" t="s">
        <v>322</v>
      </c>
      <c r="J3627" t="s">
        <v>8338</v>
      </c>
      <c r="K3627">
        <v>11</v>
      </c>
      <c r="L3627" t="str">
        <f t="shared" si="118"/>
        <v>Río IroChocoSeñal Colombia11</v>
      </c>
      <c r="M3627" t="str">
        <f t="shared" si="119"/>
        <v>Río IroChocoSeñal Colombia</v>
      </c>
      <c r="N3627" t="s">
        <v>5158</v>
      </c>
    </row>
    <row r="3628" spans="1:14" x14ac:dyDescent="0.25">
      <c r="A3628">
        <v>27580</v>
      </c>
      <c r="B3628" t="s">
        <v>2140</v>
      </c>
      <c r="C3628" t="s">
        <v>701</v>
      </c>
      <c r="F3628" t="s">
        <v>8339</v>
      </c>
      <c r="G3628" t="s">
        <v>627</v>
      </c>
      <c r="H3628" t="str">
        <f>INDEX(referencias!$Q$1:$Q$34,MATCH('Registro de Frecuencias TV'!G3628,referencias!$R$1:$R$34,0),1)</f>
        <v>Telepacífico</v>
      </c>
      <c r="J3628" t="s">
        <v>8338</v>
      </c>
      <c r="K3628">
        <v>13</v>
      </c>
      <c r="L3628" t="str">
        <f t="shared" si="118"/>
        <v>Río IroChocoTelepacífico13</v>
      </c>
      <c r="M3628" t="str">
        <f t="shared" si="119"/>
        <v>Río IroChocoTelepacífico</v>
      </c>
      <c r="N3628" t="s">
        <v>5159</v>
      </c>
    </row>
    <row r="3629" spans="1:14" x14ac:dyDescent="0.25">
      <c r="A3629">
        <v>27580</v>
      </c>
      <c r="B3629" t="s">
        <v>2140</v>
      </c>
      <c r="C3629" t="s">
        <v>701</v>
      </c>
      <c r="F3629" t="s">
        <v>8341</v>
      </c>
      <c r="G3629" t="s">
        <v>750</v>
      </c>
      <c r="H3629" t="str">
        <f>INDEX(referencias!$Q$1:$Q$34,MATCH('Registro de Frecuencias TV'!G3629,referencias!$R$1:$R$34,0),1)</f>
        <v>RCN TV S.A.</v>
      </c>
      <c r="J3629" t="s">
        <v>8338</v>
      </c>
      <c r="K3629">
        <v>5</v>
      </c>
      <c r="L3629" t="str">
        <f t="shared" si="118"/>
        <v>Río IroChocoRCN TV S.A.5</v>
      </c>
      <c r="M3629" t="str">
        <f t="shared" si="119"/>
        <v>Río IroChocoRCN TV S.A.</v>
      </c>
      <c r="N3629" t="s">
        <v>5160</v>
      </c>
    </row>
    <row r="3630" spans="1:14" x14ac:dyDescent="0.25">
      <c r="A3630">
        <v>27580</v>
      </c>
      <c r="B3630" t="s">
        <v>2140</v>
      </c>
      <c r="C3630" t="s">
        <v>701</v>
      </c>
      <c r="F3630" t="s">
        <v>8341</v>
      </c>
      <c r="G3630" t="s">
        <v>723</v>
      </c>
      <c r="H3630" t="str">
        <f>INDEX(referencias!$Q$1:$Q$34,MATCH('Registro de Frecuencias TV'!G3630,referencias!$R$1:$R$34,0),1)</f>
        <v>Caracol TV S.A.</v>
      </c>
      <c r="J3630" t="s">
        <v>8338</v>
      </c>
      <c r="K3630">
        <v>3</v>
      </c>
      <c r="L3630" t="str">
        <f t="shared" si="118"/>
        <v>Río IroChocoCaracol TV S.A.3</v>
      </c>
      <c r="M3630" t="str">
        <f t="shared" si="119"/>
        <v>Río IroChocoCaracol TV S.A.</v>
      </c>
      <c r="N3630" t="s">
        <v>5161</v>
      </c>
    </row>
    <row r="3631" spans="1:14" x14ac:dyDescent="0.25">
      <c r="A3631">
        <v>27600</v>
      </c>
      <c r="B3631" t="s">
        <v>2142</v>
      </c>
      <c r="C3631" t="s">
        <v>701</v>
      </c>
      <c r="E3631">
        <v>7</v>
      </c>
      <c r="F3631" t="s">
        <v>8337</v>
      </c>
      <c r="G3631" t="s">
        <v>420</v>
      </c>
      <c r="H3631" t="str">
        <f>INDEX(referencias!$Q$1:$Q$34,MATCH('Registro de Frecuencias TV'!G3631,referencias!$R$1:$R$34,0),1)</f>
        <v>Canal Uno</v>
      </c>
      <c r="I3631" t="s">
        <v>322</v>
      </c>
      <c r="J3631" t="s">
        <v>8338</v>
      </c>
      <c r="K3631">
        <v>7</v>
      </c>
      <c r="L3631" t="str">
        <f t="shared" si="118"/>
        <v>Río QuitoChocoCanal Uno7</v>
      </c>
      <c r="M3631" t="str">
        <f t="shared" si="119"/>
        <v>Río QuitoChocoCanal Uno</v>
      </c>
      <c r="N3631" t="s">
        <v>5162</v>
      </c>
    </row>
    <row r="3632" spans="1:14" x14ac:dyDescent="0.25">
      <c r="A3632">
        <v>27600</v>
      </c>
      <c r="B3632" t="s">
        <v>2142</v>
      </c>
      <c r="C3632" t="s">
        <v>701</v>
      </c>
      <c r="E3632">
        <v>9</v>
      </c>
      <c r="F3632" t="s">
        <v>8337</v>
      </c>
      <c r="G3632" t="s">
        <v>703</v>
      </c>
      <c r="H3632" t="str">
        <f>INDEX(referencias!$Q$1:$Q$34,MATCH('Registro de Frecuencias TV'!G3632,referencias!$R$1:$R$34,0),1)</f>
        <v>C.Institucional</v>
      </c>
      <c r="I3632" t="s">
        <v>322</v>
      </c>
      <c r="J3632" t="s">
        <v>8338</v>
      </c>
      <c r="K3632">
        <v>9</v>
      </c>
      <c r="L3632" t="str">
        <f t="shared" si="118"/>
        <v>Río QuitoChocoC.Institucional9</v>
      </c>
      <c r="M3632" t="str">
        <f t="shared" si="119"/>
        <v>Río QuitoChocoC.Institucional</v>
      </c>
      <c r="N3632" t="s">
        <v>5163</v>
      </c>
    </row>
    <row r="3633" spans="1:14" x14ac:dyDescent="0.25">
      <c r="A3633">
        <v>27600</v>
      </c>
      <c r="B3633" t="s">
        <v>2142</v>
      </c>
      <c r="C3633" t="s">
        <v>701</v>
      </c>
      <c r="E3633">
        <v>11</v>
      </c>
      <c r="F3633" t="s">
        <v>8337</v>
      </c>
      <c r="G3633" t="s">
        <v>188</v>
      </c>
      <c r="H3633" t="str">
        <f>INDEX(referencias!$Q$1:$Q$34,MATCH('Registro de Frecuencias TV'!G3633,referencias!$R$1:$R$34,0),1)</f>
        <v>Señal Colombia</v>
      </c>
      <c r="I3633" t="s">
        <v>322</v>
      </c>
      <c r="J3633" t="s">
        <v>8338</v>
      </c>
      <c r="K3633">
        <v>11</v>
      </c>
      <c r="L3633" t="str">
        <f t="shared" si="118"/>
        <v>Río QuitoChocoSeñal Colombia11</v>
      </c>
      <c r="M3633" t="str">
        <f t="shared" si="119"/>
        <v>Río QuitoChocoSeñal Colombia</v>
      </c>
      <c r="N3633" t="s">
        <v>5164</v>
      </c>
    </row>
    <row r="3634" spans="1:14" x14ac:dyDescent="0.25">
      <c r="A3634">
        <v>27600</v>
      </c>
      <c r="B3634" t="s">
        <v>2142</v>
      </c>
      <c r="C3634" t="s">
        <v>701</v>
      </c>
      <c r="F3634" t="s">
        <v>8339</v>
      </c>
      <c r="G3634" t="s">
        <v>627</v>
      </c>
      <c r="H3634" t="str">
        <f>INDEX(referencias!$Q$1:$Q$34,MATCH('Registro de Frecuencias TV'!G3634,referencias!$R$1:$R$34,0),1)</f>
        <v>Telepacífico</v>
      </c>
      <c r="J3634" t="s">
        <v>8338</v>
      </c>
      <c r="K3634">
        <v>13</v>
      </c>
      <c r="L3634" t="str">
        <f t="shared" si="118"/>
        <v>Río QuitoChocoTelepacífico13</v>
      </c>
      <c r="M3634" t="str">
        <f t="shared" si="119"/>
        <v>Río QuitoChocoTelepacífico</v>
      </c>
      <c r="N3634" t="s">
        <v>5165</v>
      </c>
    </row>
    <row r="3635" spans="1:14" x14ac:dyDescent="0.25">
      <c r="A3635">
        <v>27600</v>
      </c>
      <c r="B3635" t="s">
        <v>2142</v>
      </c>
      <c r="C3635" t="s">
        <v>701</v>
      </c>
      <c r="F3635" t="s">
        <v>8341</v>
      </c>
      <c r="G3635" t="s">
        <v>750</v>
      </c>
      <c r="H3635" t="str">
        <f>INDEX(referencias!$Q$1:$Q$34,MATCH('Registro de Frecuencias TV'!G3635,referencias!$R$1:$R$34,0),1)</f>
        <v>RCN TV S.A.</v>
      </c>
      <c r="J3635" t="s">
        <v>8338</v>
      </c>
      <c r="K3635">
        <v>5</v>
      </c>
      <c r="L3635" t="str">
        <f t="shared" si="118"/>
        <v>Río QuitoChocoRCN TV S.A.5</v>
      </c>
      <c r="M3635" t="str">
        <f t="shared" si="119"/>
        <v>Río QuitoChocoRCN TV S.A.</v>
      </c>
      <c r="N3635" t="s">
        <v>5166</v>
      </c>
    </row>
    <row r="3636" spans="1:14" x14ac:dyDescent="0.25">
      <c r="A3636">
        <v>27600</v>
      </c>
      <c r="B3636" t="s">
        <v>2142</v>
      </c>
      <c r="C3636" t="s">
        <v>701</v>
      </c>
      <c r="F3636" t="s">
        <v>8341</v>
      </c>
      <c r="G3636" t="s">
        <v>723</v>
      </c>
      <c r="H3636" t="str">
        <f>INDEX(referencias!$Q$1:$Q$34,MATCH('Registro de Frecuencias TV'!G3636,referencias!$R$1:$R$34,0),1)</f>
        <v>Caracol TV S.A.</v>
      </c>
      <c r="J3636" t="s">
        <v>8338</v>
      </c>
      <c r="K3636">
        <v>3</v>
      </c>
      <c r="L3636" t="str">
        <f t="shared" si="118"/>
        <v>Río QuitoChocoCaracol TV S.A.3</v>
      </c>
      <c r="M3636" t="str">
        <f t="shared" si="119"/>
        <v>Río QuitoChocoCaracol TV S.A.</v>
      </c>
      <c r="N3636" t="s">
        <v>5167</v>
      </c>
    </row>
    <row r="3637" spans="1:14" x14ac:dyDescent="0.25">
      <c r="A3637">
        <v>27615</v>
      </c>
      <c r="B3637" t="s">
        <v>2152</v>
      </c>
      <c r="C3637" t="s">
        <v>701</v>
      </c>
      <c r="F3637" t="s">
        <v>8337</v>
      </c>
      <c r="G3637" t="s">
        <v>420</v>
      </c>
      <c r="H3637" t="str">
        <f>INDEX(referencias!$Q$1:$Q$34,MATCH('Registro de Frecuencias TV'!G3637,referencias!$R$1:$R$34,0),1)</f>
        <v>Canal Uno</v>
      </c>
      <c r="J3637" t="s">
        <v>8338</v>
      </c>
      <c r="K3637">
        <v>8</v>
      </c>
      <c r="L3637" t="str">
        <f t="shared" si="118"/>
        <v>RiosucioChocoCanal Uno8</v>
      </c>
      <c r="M3637" t="str">
        <f t="shared" si="119"/>
        <v>RiosucioChocoCanal Uno</v>
      </c>
      <c r="N3637" t="s">
        <v>5168</v>
      </c>
    </row>
    <row r="3638" spans="1:14" x14ac:dyDescent="0.25">
      <c r="A3638">
        <v>27615</v>
      </c>
      <c r="B3638" t="s">
        <v>2152</v>
      </c>
      <c r="C3638" t="s">
        <v>701</v>
      </c>
      <c r="F3638" t="s">
        <v>8337</v>
      </c>
      <c r="G3638" t="s">
        <v>703</v>
      </c>
      <c r="H3638" t="str">
        <f>INDEX(referencias!$Q$1:$Q$34,MATCH('Registro de Frecuencias TV'!G3638,referencias!$R$1:$R$34,0),1)</f>
        <v>C.Institucional</v>
      </c>
      <c r="J3638" t="s">
        <v>8338</v>
      </c>
      <c r="K3638">
        <v>10</v>
      </c>
      <c r="L3638" t="str">
        <f t="shared" si="118"/>
        <v>RiosucioChocoC.Institucional10</v>
      </c>
      <c r="M3638" t="str">
        <f t="shared" si="119"/>
        <v>RiosucioChocoC.Institucional</v>
      </c>
      <c r="N3638" t="s">
        <v>5169</v>
      </c>
    </row>
    <row r="3639" spans="1:14" x14ac:dyDescent="0.25">
      <c r="A3639">
        <v>27615</v>
      </c>
      <c r="B3639" t="s">
        <v>2152</v>
      </c>
      <c r="C3639" t="s">
        <v>701</v>
      </c>
      <c r="F3639" t="s">
        <v>8337</v>
      </c>
      <c r="G3639" t="s">
        <v>188</v>
      </c>
      <c r="H3639" t="str">
        <f>INDEX(referencias!$Q$1:$Q$34,MATCH('Registro de Frecuencias TV'!G3639,referencias!$R$1:$R$34,0),1)</f>
        <v>Señal Colombia</v>
      </c>
      <c r="J3639" t="s">
        <v>8338</v>
      </c>
      <c r="K3639">
        <v>12</v>
      </c>
      <c r="L3639" t="str">
        <f t="shared" si="118"/>
        <v>RiosucioChocoSeñal Colombia12</v>
      </c>
      <c r="M3639" t="str">
        <f t="shared" si="119"/>
        <v>RiosucioChocoSeñal Colombia</v>
      </c>
      <c r="N3639" t="s">
        <v>5170</v>
      </c>
    </row>
    <row r="3640" spans="1:14" x14ac:dyDescent="0.25">
      <c r="A3640">
        <v>27615</v>
      </c>
      <c r="B3640" t="s">
        <v>2152</v>
      </c>
      <c r="C3640" t="s">
        <v>701</v>
      </c>
      <c r="F3640" t="s">
        <v>8339</v>
      </c>
      <c r="G3640" t="s">
        <v>627</v>
      </c>
      <c r="H3640" t="str">
        <f>INDEX(referencias!$Q$1:$Q$34,MATCH('Registro de Frecuencias TV'!G3640,referencias!$R$1:$R$34,0),1)</f>
        <v>Telepacífico</v>
      </c>
      <c r="J3640" t="s">
        <v>8338</v>
      </c>
      <c r="K3640">
        <v>6</v>
      </c>
      <c r="L3640" t="str">
        <f t="shared" si="118"/>
        <v>RiosucioChocoTelepacífico6</v>
      </c>
      <c r="M3640" t="str">
        <f t="shared" si="119"/>
        <v>RiosucioChocoTelepacífico</v>
      </c>
      <c r="N3640" t="s">
        <v>5171</v>
      </c>
    </row>
    <row r="3641" spans="1:14" x14ac:dyDescent="0.25">
      <c r="A3641">
        <v>27615</v>
      </c>
      <c r="B3641" t="s">
        <v>2152</v>
      </c>
      <c r="C3641" t="s">
        <v>701</v>
      </c>
      <c r="E3641">
        <v>3</v>
      </c>
      <c r="F3641" t="s">
        <v>8341</v>
      </c>
      <c r="G3641" t="s">
        <v>750</v>
      </c>
      <c r="H3641" t="str">
        <f>INDEX(referencias!$Q$1:$Q$34,MATCH('Registro de Frecuencias TV'!G3641,referencias!$R$1:$R$34,0),1)</f>
        <v>RCN TV S.A.</v>
      </c>
      <c r="I3641" t="s">
        <v>433</v>
      </c>
      <c r="J3641" t="s">
        <v>8338</v>
      </c>
      <c r="K3641">
        <v>3</v>
      </c>
      <c r="L3641" t="str">
        <f t="shared" si="118"/>
        <v>RiosucioChocoRCN TV S.A.3</v>
      </c>
      <c r="M3641" t="str">
        <f t="shared" si="119"/>
        <v>RiosucioChocoRCN TV S.A.</v>
      </c>
      <c r="N3641" t="s">
        <v>5172</v>
      </c>
    </row>
    <row r="3642" spans="1:14" x14ac:dyDescent="0.25">
      <c r="A3642">
        <v>27615</v>
      </c>
      <c r="B3642" t="s">
        <v>2152</v>
      </c>
      <c r="C3642" t="s">
        <v>701</v>
      </c>
      <c r="E3642">
        <v>5</v>
      </c>
      <c r="F3642" t="s">
        <v>8341</v>
      </c>
      <c r="G3642" t="s">
        <v>723</v>
      </c>
      <c r="H3642" t="str">
        <f>INDEX(referencias!$Q$1:$Q$34,MATCH('Registro de Frecuencias TV'!G3642,referencias!$R$1:$R$34,0),1)</f>
        <v>Caracol TV S.A.</v>
      </c>
      <c r="I3642" t="s">
        <v>433</v>
      </c>
      <c r="J3642" t="s">
        <v>8338</v>
      </c>
      <c r="K3642">
        <v>5</v>
      </c>
      <c r="L3642" t="str">
        <f t="shared" si="118"/>
        <v>RiosucioChocoCaracol TV S.A.5</v>
      </c>
      <c r="M3642" t="str">
        <f t="shared" si="119"/>
        <v>RiosucioChocoCaracol TV S.A.</v>
      </c>
      <c r="N3642" t="s">
        <v>5173</v>
      </c>
    </row>
    <row r="3643" spans="1:14" x14ac:dyDescent="0.25">
      <c r="A3643">
        <v>27660</v>
      </c>
      <c r="B3643" t="s">
        <v>2270</v>
      </c>
      <c r="C3643" t="s">
        <v>701</v>
      </c>
      <c r="F3643" t="s">
        <v>8337</v>
      </c>
      <c r="G3643" t="s">
        <v>420</v>
      </c>
      <c r="H3643" t="str">
        <f>INDEX(referencias!$Q$1:$Q$34,MATCH('Registro de Frecuencias TV'!G3643,referencias!$R$1:$R$34,0),1)</f>
        <v>Canal Uno</v>
      </c>
      <c r="J3643" t="s">
        <v>8338</v>
      </c>
      <c r="K3643">
        <v>8</v>
      </c>
      <c r="L3643" t="str">
        <f t="shared" si="118"/>
        <v>San José del PalmarChocoCanal Uno8</v>
      </c>
      <c r="M3643" t="str">
        <f t="shared" si="119"/>
        <v>San José del PalmarChocoCanal Uno</v>
      </c>
      <c r="N3643" t="s">
        <v>5174</v>
      </c>
    </row>
    <row r="3644" spans="1:14" x14ac:dyDescent="0.25">
      <c r="A3644">
        <v>27660</v>
      </c>
      <c r="B3644" t="s">
        <v>2270</v>
      </c>
      <c r="C3644" t="s">
        <v>701</v>
      </c>
      <c r="F3644" t="s">
        <v>8337</v>
      </c>
      <c r="G3644" t="s">
        <v>703</v>
      </c>
      <c r="H3644" t="str">
        <f>INDEX(referencias!$Q$1:$Q$34,MATCH('Registro de Frecuencias TV'!G3644,referencias!$R$1:$R$34,0),1)</f>
        <v>C.Institucional</v>
      </c>
      <c r="J3644" t="s">
        <v>8338</v>
      </c>
      <c r="K3644">
        <v>10</v>
      </c>
      <c r="L3644" t="str">
        <f t="shared" si="118"/>
        <v>San José del PalmarChocoC.Institucional10</v>
      </c>
      <c r="M3644" t="str">
        <f t="shared" si="119"/>
        <v>San José del PalmarChocoC.Institucional</v>
      </c>
      <c r="N3644" t="s">
        <v>5175</v>
      </c>
    </row>
    <row r="3645" spans="1:14" x14ac:dyDescent="0.25">
      <c r="A3645">
        <v>27660</v>
      </c>
      <c r="B3645" t="s">
        <v>2270</v>
      </c>
      <c r="C3645" t="s">
        <v>701</v>
      </c>
      <c r="F3645" t="s">
        <v>8337</v>
      </c>
      <c r="G3645" t="s">
        <v>188</v>
      </c>
      <c r="H3645" t="str">
        <f>INDEX(referencias!$Q$1:$Q$34,MATCH('Registro de Frecuencias TV'!G3645,referencias!$R$1:$R$34,0),1)</f>
        <v>Señal Colombia</v>
      </c>
      <c r="J3645" t="s">
        <v>8338</v>
      </c>
      <c r="K3645">
        <v>12</v>
      </c>
      <c r="L3645" t="str">
        <f t="shared" si="118"/>
        <v>San José del PalmarChocoSeñal Colombia12</v>
      </c>
      <c r="M3645" t="str">
        <f t="shared" si="119"/>
        <v>San José del PalmarChocoSeñal Colombia</v>
      </c>
      <c r="N3645" t="s">
        <v>5176</v>
      </c>
    </row>
    <row r="3646" spans="1:14" x14ac:dyDescent="0.25">
      <c r="A3646">
        <v>27660</v>
      </c>
      <c r="B3646" t="s">
        <v>2270</v>
      </c>
      <c r="C3646" t="s">
        <v>701</v>
      </c>
      <c r="F3646" t="s">
        <v>8339</v>
      </c>
      <c r="G3646" t="s">
        <v>627</v>
      </c>
      <c r="H3646" t="str">
        <f>INDEX(referencias!$Q$1:$Q$34,MATCH('Registro de Frecuencias TV'!G3646,referencias!$R$1:$R$34,0),1)</f>
        <v>Telepacífico</v>
      </c>
      <c r="J3646" t="s">
        <v>8338</v>
      </c>
      <c r="K3646">
        <v>6</v>
      </c>
      <c r="L3646" t="str">
        <f t="shared" si="118"/>
        <v>San José del PalmarChocoTelepacífico6</v>
      </c>
      <c r="M3646" t="str">
        <f t="shared" si="119"/>
        <v>San José del PalmarChocoTelepacífico</v>
      </c>
      <c r="N3646" t="s">
        <v>5177</v>
      </c>
    </row>
    <row r="3647" spans="1:14" x14ac:dyDescent="0.25">
      <c r="A3647">
        <v>27660</v>
      </c>
      <c r="B3647" t="s">
        <v>2270</v>
      </c>
      <c r="C3647" t="s">
        <v>701</v>
      </c>
      <c r="F3647" t="s">
        <v>8341</v>
      </c>
      <c r="G3647" t="s">
        <v>750</v>
      </c>
      <c r="H3647" t="str">
        <f>INDEX(referencias!$Q$1:$Q$34,MATCH('Registro de Frecuencias TV'!G3647,referencias!$R$1:$R$34,0),1)</f>
        <v>RCN TV S.A.</v>
      </c>
      <c r="J3647" t="s">
        <v>8338</v>
      </c>
      <c r="K3647">
        <v>2</v>
      </c>
      <c r="L3647" t="str">
        <f t="shared" si="118"/>
        <v>San José del PalmarChocoRCN TV S.A.2</v>
      </c>
      <c r="M3647" t="str">
        <f t="shared" si="119"/>
        <v>San José del PalmarChocoRCN TV S.A.</v>
      </c>
      <c r="N3647" t="s">
        <v>5178</v>
      </c>
    </row>
    <row r="3648" spans="1:14" x14ac:dyDescent="0.25">
      <c r="A3648">
        <v>27660</v>
      </c>
      <c r="B3648" t="s">
        <v>2270</v>
      </c>
      <c r="C3648" t="s">
        <v>701</v>
      </c>
      <c r="F3648" t="s">
        <v>8341</v>
      </c>
      <c r="G3648" t="s">
        <v>723</v>
      </c>
      <c r="H3648" t="str">
        <f>INDEX(referencias!$Q$1:$Q$34,MATCH('Registro de Frecuencias TV'!G3648,referencias!$R$1:$R$34,0),1)</f>
        <v>Caracol TV S.A.</v>
      </c>
      <c r="J3648" t="s">
        <v>8338</v>
      </c>
      <c r="K3648">
        <v>4</v>
      </c>
      <c r="L3648" t="str">
        <f t="shared" si="118"/>
        <v>San José del PalmarChocoCaracol TV S.A.4</v>
      </c>
      <c r="M3648" t="str">
        <f t="shared" si="119"/>
        <v>San José del PalmarChocoCaracol TV S.A.</v>
      </c>
      <c r="N3648" t="s">
        <v>5179</v>
      </c>
    </row>
    <row r="3649" spans="1:14" x14ac:dyDescent="0.25">
      <c r="A3649">
        <v>27745</v>
      </c>
      <c r="B3649" t="s">
        <v>2415</v>
      </c>
      <c r="C3649" t="s">
        <v>701</v>
      </c>
      <c r="F3649" t="s">
        <v>8337</v>
      </c>
      <c r="G3649" t="s">
        <v>420</v>
      </c>
      <c r="H3649" t="str">
        <f>INDEX(referencias!$Q$1:$Q$34,MATCH('Registro de Frecuencias TV'!G3649,referencias!$R$1:$R$34,0),1)</f>
        <v>Canal Uno</v>
      </c>
      <c r="J3649" t="s">
        <v>8338</v>
      </c>
      <c r="K3649">
        <v>8</v>
      </c>
      <c r="L3649" t="str">
        <f t="shared" si="118"/>
        <v>SipíChocoCanal Uno8</v>
      </c>
      <c r="M3649" t="str">
        <f t="shared" si="119"/>
        <v>SipíChocoCanal Uno</v>
      </c>
      <c r="N3649" t="s">
        <v>5180</v>
      </c>
    </row>
    <row r="3650" spans="1:14" x14ac:dyDescent="0.25">
      <c r="A3650">
        <v>27745</v>
      </c>
      <c r="B3650" t="s">
        <v>2415</v>
      </c>
      <c r="C3650" t="s">
        <v>701</v>
      </c>
      <c r="F3650" t="s">
        <v>8337</v>
      </c>
      <c r="G3650" t="s">
        <v>703</v>
      </c>
      <c r="H3650" t="str">
        <f>INDEX(referencias!$Q$1:$Q$34,MATCH('Registro de Frecuencias TV'!G3650,referencias!$R$1:$R$34,0),1)</f>
        <v>C.Institucional</v>
      </c>
      <c r="J3650" t="s">
        <v>8338</v>
      </c>
      <c r="K3650">
        <v>10</v>
      </c>
      <c r="L3650" t="str">
        <f t="shared" si="118"/>
        <v>SipíChocoC.Institucional10</v>
      </c>
      <c r="M3650" t="str">
        <f t="shared" si="119"/>
        <v>SipíChocoC.Institucional</v>
      </c>
      <c r="N3650" t="s">
        <v>5181</v>
      </c>
    </row>
    <row r="3651" spans="1:14" x14ac:dyDescent="0.25">
      <c r="A3651">
        <v>27745</v>
      </c>
      <c r="B3651" t="s">
        <v>2415</v>
      </c>
      <c r="C3651" t="s">
        <v>701</v>
      </c>
      <c r="F3651" t="s">
        <v>8337</v>
      </c>
      <c r="G3651" t="s">
        <v>188</v>
      </c>
      <c r="H3651" t="str">
        <f>INDEX(referencias!$Q$1:$Q$34,MATCH('Registro de Frecuencias TV'!G3651,referencias!$R$1:$R$34,0),1)</f>
        <v>Señal Colombia</v>
      </c>
      <c r="J3651" t="s">
        <v>8338</v>
      </c>
      <c r="K3651">
        <v>12</v>
      </c>
      <c r="L3651" t="str">
        <f t="shared" ref="L3651:L3714" si="120">_xlfn.CONCAT(TRIM(B3651),TRIM(C3651),TRIM(H3651),TRIM(K3651))</f>
        <v>SipíChocoSeñal Colombia12</v>
      </c>
      <c r="M3651" t="str">
        <f t="shared" ref="M3651:M3714" si="121">_xlfn.CONCAT(TRIM(B3651),TRIM(C3651),TRIM(H3651))</f>
        <v>SipíChocoSeñal Colombia</v>
      </c>
      <c r="N3651" t="s">
        <v>5182</v>
      </c>
    </row>
    <row r="3652" spans="1:14" x14ac:dyDescent="0.25">
      <c r="A3652">
        <v>27745</v>
      </c>
      <c r="B3652" t="s">
        <v>2415</v>
      </c>
      <c r="C3652" t="s">
        <v>701</v>
      </c>
      <c r="F3652" t="s">
        <v>8339</v>
      </c>
      <c r="G3652" t="s">
        <v>627</v>
      </c>
      <c r="H3652" t="str">
        <f>INDEX(referencias!$Q$1:$Q$34,MATCH('Registro de Frecuencias TV'!G3652,referencias!$R$1:$R$34,0),1)</f>
        <v>Telepacífico</v>
      </c>
      <c r="J3652" t="s">
        <v>8338</v>
      </c>
      <c r="K3652">
        <v>6</v>
      </c>
      <c r="L3652" t="str">
        <f t="shared" si="120"/>
        <v>SipíChocoTelepacífico6</v>
      </c>
      <c r="M3652" t="str">
        <f t="shared" si="121"/>
        <v>SipíChocoTelepacífico</v>
      </c>
      <c r="N3652" t="s">
        <v>5183</v>
      </c>
    </row>
    <row r="3653" spans="1:14" x14ac:dyDescent="0.25">
      <c r="A3653">
        <v>27745</v>
      </c>
      <c r="B3653" t="s">
        <v>2415</v>
      </c>
      <c r="C3653" t="s">
        <v>701</v>
      </c>
      <c r="F3653" t="s">
        <v>8341</v>
      </c>
      <c r="G3653" t="s">
        <v>750</v>
      </c>
      <c r="H3653" t="str">
        <f>INDEX(referencias!$Q$1:$Q$34,MATCH('Registro de Frecuencias TV'!G3653,referencias!$R$1:$R$34,0),1)</f>
        <v>RCN TV S.A.</v>
      </c>
      <c r="J3653" t="s">
        <v>8338</v>
      </c>
      <c r="K3653">
        <v>2</v>
      </c>
      <c r="L3653" t="str">
        <f t="shared" si="120"/>
        <v>SipíChocoRCN TV S.A.2</v>
      </c>
      <c r="M3653" t="str">
        <f t="shared" si="121"/>
        <v>SipíChocoRCN TV S.A.</v>
      </c>
      <c r="N3653" t="s">
        <v>5184</v>
      </c>
    </row>
    <row r="3654" spans="1:14" x14ac:dyDescent="0.25">
      <c r="A3654">
        <v>27745</v>
      </c>
      <c r="B3654" t="s">
        <v>2415</v>
      </c>
      <c r="C3654" t="s">
        <v>701</v>
      </c>
      <c r="F3654" t="s">
        <v>8341</v>
      </c>
      <c r="G3654" t="s">
        <v>723</v>
      </c>
      <c r="H3654" t="str">
        <f>INDEX(referencias!$Q$1:$Q$34,MATCH('Registro de Frecuencias TV'!G3654,referencias!$R$1:$R$34,0),1)</f>
        <v>Caracol TV S.A.</v>
      </c>
      <c r="J3654" t="s">
        <v>8338</v>
      </c>
      <c r="K3654">
        <v>4</v>
      </c>
      <c r="L3654" t="str">
        <f t="shared" si="120"/>
        <v>SipíChocoCaracol TV S.A.4</v>
      </c>
      <c r="M3654" t="str">
        <f t="shared" si="121"/>
        <v>SipíChocoCaracol TV S.A.</v>
      </c>
      <c r="N3654" t="s">
        <v>5185</v>
      </c>
    </row>
    <row r="3655" spans="1:14" x14ac:dyDescent="0.25">
      <c r="A3655">
        <v>27787</v>
      </c>
      <c r="B3655" t="s">
        <v>588</v>
      </c>
      <c r="C3655" t="s">
        <v>701</v>
      </c>
      <c r="E3655">
        <v>7</v>
      </c>
      <c r="F3655" t="s">
        <v>8337</v>
      </c>
      <c r="G3655" t="s">
        <v>420</v>
      </c>
      <c r="H3655" t="str">
        <f>INDEX(referencias!$Q$1:$Q$34,MATCH('Registro de Frecuencias TV'!G3655,referencias!$R$1:$R$34,0),1)</f>
        <v>Canal Uno</v>
      </c>
      <c r="I3655" t="s">
        <v>322</v>
      </c>
      <c r="J3655" t="s">
        <v>8338</v>
      </c>
      <c r="K3655">
        <v>7</v>
      </c>
      <c r="L3655" t="str">
        <f t="shared" si="120"/>
        <v>TadóChocoCanal Uno7</v>
      </c>
      <c r="M3655" t="str">
        <f t="shared" si="121"/>
        <v>TadóChocoCanal Uno</v>
      </c>
      <c r="N3655" t="s">
        <v>5186</v>
      </c>
    </row>
    <row r="3656" spans="1:14" x14ac:dyDescent="0.25">
      <c r="A3656">
        <v>27787</v>
      </c>
      <c r="B3656" t="s">
        <v>588</v>
      </c>
      <c r="C3656" t="s">
        <v>701</v>
      </c>
      <c r="E3656">
        <v>9</v>
      </c>
      <c r="F3656" t="s">
        <v>8337</v>
      </c>
      <c r="G3656" t="s">
        <v>703</v>
      </c>
      <c r="H3656" t="str">
        <f>INDEX(referencias!$Q$1:$Q$34,MATCH('Registro de Frecuencias TV'!G3656,referencias!$R$1:$R$34,0),1)</f>
        <v>C.Institucional</v>
      </c>
      <c r="I3656" t="s">
        <v>322</v>
      </c>
      <c r="J3656" t="s">
        <v>8338</v>
      </c>
      <c r="K3656">
        <v>9</v>
      </c>
      <c r="L3656" t="str">
        <f t="shared" si="120"/>
        <v>TadóChocoC.Institucional9</v>
      </c>
      <c r="M3656" t="str">
        <f t="shared" si="121"/>
        <v>TadóChocoC.Institucional</v>
      </c>
      <c r="N3656" t="s">
        <v>5187</v>
      </c>
    </row>
    <row r="3657" spans="1:14" x14ac:dyDescent="0.25">
      <c r="A3657">
        <v>27787</v>
      </c>
      <c r="B3657" t="s">
        <v>588</v>
      </c>
      <c r="C3657" t="s">
        <v>701</v>
      </c>
      <c r="E3657">
        <v>11</v>
      </c>
      <c r="F3657" t="s">
        <v>8337</v>
      </c>
      <c r="G3657" t="s">
        <v>188</v>
      </c>
      <c r="H3657" t="str">
        <f>INDEX(referencias!$Q$1:$Q$34,MATCH('Registro de Frecuencias TV'!G3657,referencias!$R$1:$R$34,0),1)</f>
        <v>Señal Colombia</v>
      </c>
      <c r="I3657" t="s">
        <v>322</v>
      </c>
      <c r="J3657" t="s">
        <v>8338</v>
      </c>
      <c r="K3657">
        <v>11</v>
      </c>
      <c r="L3657" t="str">
        <f t="shared" si="120"/>
        <v>TadóChocoSeñal Colombia11</v>
      </c>
      <c r="M3657" t="str">
        <f t="shared" si="121"/>
        <v>TadóChocoSeñal Colombia</v>
      </c>
      <c r="N3657" t="s">
        <v>5188</v>
      </c>
    </row>
    <row r="3658" spans="1:14" x14ac:dyDescent="0.25">
      <c r="A3658">
        <v>27787</v>
      </c>
      <c r="B3658" t="s">
        <v>588</v>
      </c>
      <c r="C3658" t="s">
        <v>701</v>
      </c>
      <c r="F3658" t="s">
        <v>8339</v>
      </c>
      <c r="G3658" t="s">
        <v>627</v>
      </c>
      <c r="H3658" t="str">
        <f>INDEX(referencias!$Q$1:$Q$34,MATCH('Registro de Frecuencias TV'!G3658,referencias!$R$1:$R$34,0),1)</f>
        <v>Telepacífico</v>
      </c>
      <c r="J3658" t="s">
        <v>8338</v>
      </c>
      <c r="K3658">
        <v>13</v>
      </c>
      <c r="L3658" t="str">
        <f t="shared" si="120"/>
        <v>TadóChocoTelepacífico13</v>
      </c>
      <c r="M3658" t="str">
        <f t="shared" si="121"/>
        <v>TadóChocoTelepacífico</v>
      </c>
      <c r="N3658" t="s">
        <v>5189</v>
      </c>
    </row>
    <row r="3659" spans="1:14" x14ac:dyDescent="0.25">
      <c r="A3659">
        <v>27787</v>
      </c>
      <c r="B3659" t="s">
        <v>588</v>
      </c>
      <c r="C3659" t="s">
        <v>701</v>
      </c>
      <c r="E3659">
        <v>5</v>
      </c>
      <c r="F3659" t="s">
        <v>8341</v>
      </c>
      <c r="G3659" t="s">
        <v>750</v>
      </c>
      <c r="H3659" t="str">
        <f>INDEX(referencias!$Q$1:$Q$34,MATCH('Registro de Frecuencias TV'!G3659,referencias!$R$1:$R$34,0),1)</f>
        <v>RCN TV S.A.</v>
      </c>
      <c r="I3659" t="s">
        <v>588</v>
      </c>
      <c r="J3659" t="s">
        <v>8338</v>
      </c>
      <c r="K3659">
        <v>5</v>
      </c>
      <c r="L3659" t="str">
        <f t="shared" si="120"/>
        <v>TadóChocoRCN TV S.A.5</v>
      </c>
      <c r="M3659" t="str">
        <f t="shared" si="121"/>
        <v>TadóChocoRCN TV S.A.</v>
      </c>
      <c r="N3659" t="s">
        <v>5190</v>
      </c>
    </row>
    <row r="3660" spans="1:14" x14ac:dyDescent="0.25">
      <c r="A3660">
        <v>27787</v>
      </c>
      <c r="B3660" t="s">
        <v>588</v>
      </c>
      <c r="C3660" t="s">
        <v>701</v>
      </c>
      <c r="E3660">
        <v>3</v>
      </c>
      <c r="F3660" t="s">
        <v>8341</v>
      </c>
      <c r="G3660" t="s">
        <v>723</v>
      </c>
      <c r="H3660" t="str">
        <f>INDEX(referencias!$Q$1:$Q$34,MATCH('Registro de Frecuencias TV'!G3660,referencias!$R$1:$R$34,0),1)</f>
        <v>Caracol TV S.A.</v>
      </c>
      <c r="I3660" t="s">
        <v>588</v>
      </c>
      <c r="J3660" t="s">
        <v>8338</v>
      </c>
      <c r="K3660">
        <v>3</v>
      </c>
      <c r="L3660" t="str">
        <f t="shared" si="120"/>
        <v>TadóChocoCaracol TV S.A.3</v>
      </c>
      <c r="M3660" t="str">
        <f t="shared" si="121"/>
        <v>TadóChocoCaracol TV S.A.</v>
      </c>
      <c r="N3660" t="s">
        <v>5191</v>
      </c>
    </row>
    <row r="3661" spans="1:14" x14ac:dyDescent="0.25">
      <c r="A3661">
        <v>27800</v>
      </c>
      <c r="B3661" t="s">
        <v>2607</v>
      </c>
      <c r="C3661" t="s">
        <v>701</v>
      </c>
      <c r="F3661" t="s">
        <v>8337</v>
      </c>
      <c r="G3661" t="s">
        <v>420</v>
      </c>
      <c r="H3661" t="str">
        <f>INDEX(referencias!$Q$1:$Q$34,MATCH('Registro de Frecuencias TV'!G3661,referencias!$R$1:$R$34,0),1)</f>
        <v>Canal Uno</v>
      </c>
      <c r="J3661" t="s">
        <v>8338</v>
      </c>
      <c r="K3661">
        <v>8</v>
      </c>
      <c r="L3661" t="str">
        <f t="shared" si="120"/>
        <v>UnguíaChocoCanal Uno8</v>
      </c>
      <c r="M3661" t="str">
        <f t="shared" si="121"/>
        <v>UnguíaChocoCanal Uno</v>
      </c>
      <c r="N3661" t="s">
        <v>5192</v>
      </c>
    </row>
    <row r="3662" spans="1:14" x14ac:dyDescent="0.25">
      <c r="A3662">
        <v>27800</v>
      </c>
      <c r="B3662" t="s">
        <v>2607</v>
      </c>
      <c r="C3662" t="s">
        <v>701</v>
      </c>
      <c r="F3662" t="s">
        <v>8337</v>
      </c>
      <c r="G3662" t="s">
        <v>703</v>
      </c>
      <c r="H3662" t="str">
        <f>INDEX(referencias!$Q$1:$Q$34,MATCH('Registro de Frecuencias TV'!G3662,referencias!$R$1:$R$34,0),1)</f>
        <v>C.Institucional</v>
      </c>
      <c r="J3662" t="s">
        <v>8338</v>
      </c>
      <c r="K3662">
        <v>10</v>
      </c>
      <c r="L3662" t="str">
        <f t="shared" si="120"/>
        <v>UnguíaChocoC.Institucional10</v>
      </c>
      <c r="M3662" t="str">
        <f t="shared" si="121"/>
        <v>UnguíaChocoC.Institucional</v>
      </c>
      <c r="N3662" t="s">
        <v>5193</v>
      </c>
    </row>
    <row r="3663" spans="1:14" x14ac:dyDescent="0.25">
      <c r="A3663">
        <v>27800</v>
      </c>
      <c r="B3663" t="s">
        <v>2607</v>
      </c>
      <c r="C3663" t="s">
        <v>701</v>
      </c>
      <c r="F3663" t="s">
        <v>8337</v>
      </c>
      <c r="G3663" t="s">
        <v>188</v>
      </c>
      <c r="H3663" t="str">
        <f>INDEX(referencias!$Q$1:$Q$34,MATCH('Registro de Frecuencias TV'!G3663,referencias!$R$1:$R$34,0),1)</f>
        <v>Señal Colombia</v>
      </c>
      <c r="J3663" t="s">
        <v>8338</v>
      </c>
      <c r="K3663">
        <v>12</v>
      </c>
      <c r="L3663" t="str">
        <f t="shared" si="120"/>
        <v>UnguíaChocoSeñal Colombia12</v>
      </c>
      <c r="M3663" t="str">
        <f t="shared" si="121"/>
        <v>UnguíaChocoSeñal Colombia</v>
      </c>
      <c r="N3663" t="s">
        <v>5194</v>
      </c>
    </row>
    <row r="3664" spans="1:14" x14ac:dyDescent="0.25">
      <c r="A3664">
        <v>27800</v>
      </c>
      <c r="B3664" t="s">
        <v>2607</v>
      </c>
      <c r="C3664" t="s">
        <v>701</v>
      </c>
      <c r="F3664" t="s">
        <v>8339</v>
      </c>
      <c r="G3664" t="s">
        <v>627</v>
      </c>
      <c r="H3664" t="str">
        <f>INDEX(referencias!$Q$1:$Q$34,MATCH('Registro de Frecuencias TV'!G3664,referencias!$R$1:$R$34,0),1)</f>
        <v>Telepacífico</v>
      </c>
      <c r="J3664" t="s">
        <v>8338</v>
      </c>
      <c r="K3664">
        <v>6</v>
      </c>
      <c r="L3664" t="str">
        <f t="shared" si="120"/>
        <v>UnguíaChocoTelepacífico6</v>
      </c>
      <c r="M3664" t="str">
        <f t="shared" si="121"/>
        <v>UnguíaChocoTelepacífico</v>
      </c>
      <c r="N3664" t="s">
        <v>5195</v>
      </c>
    </row>
    <row r="3665" spans="1:14" x14ac:dyDescent="0.25">
      <c r="A3665">
        <v>27800</v>
      </c>
      <c r="B3665" t="s">
        <v>2607</v>
      </c>
      <c r="C3665" t="s">
        <v>701</v>
      </c>
      <c r="F3665" t="s">
        <v>8341</v>
      </c>
      <c r="G3665" t="s">
        <v>750</v>
      </c>
      <c r="H3665" t="str">
        <f>INDEX(referencias!$Q$1:$Q$34,MATCH('Registro de Frecuencias TV'!G3665,referencias!$R$1:$R$34,0),1)</f>
        <v>RCN TV S.A.</v>
      </c>
      <c r="J3665" t="s">
        <v>8338</v>
      </c>
      <c r="K3665">
        <v>2</v>
      </c>
      <c r="L3665" t="str">
        <f t="shared" si="120"/>
        <v>UnguíaChocoRCN TV S.A.2</v>
      </c>
      <c r="M3665" t="str">
        <f t="shared" si="121"/>
        <v>UnguíaChocoRCN TV S.A.</v>
      </c>
      <c r="N3665" t="s">
        <v>5196</v>
      </c>
    </row>
    <row r="3666" spans="1:14" x14ac:dyDescent="0.25">
      <c r="A3666">
        <v>27800</v>
      </c>
      <c r="B3666" t="s">
        <v>2607</v>
      </c>
      <c r="C3666" t="s">
        <v>701</v>
      </c>
      <c r="F3666" t="s">
        <v>8341</v>
      </c>
      <c r="G3666" t="s">
        <v>723</v>
      </c>
      <c r="H3666" t="str">
        <f>INDEX(referencias!$Q$1:$Q$34,MATCH('Registro de Frecuencias TV'!G3666,referencias!$R$1:$R$34,0),1)</f>
        <v>Caracol TV S.A.</v>
      </c>
      <c r="J3666" t="s">
        <v>8338</v>
      </c>
      <c r="K3666">
        <v>4</v>
      </c>
      <c r="L3666" t="str">
        <f t="shared" si="120"/>
        <v>UnguíaChocoCaracol TV S.A.4</v>
      </c>
      <c r="M3666" t="str">
        <f t="shared" si="121"/>
        <v>UnguíaChocoCaracol TV S.A.</v>
      </c>
      <c r="N3666" t="s">
        <v>5197</v>
      </c>
    </row>
    <row r="3667" spans="1:14" x14ac:dyDescent="0.25">
      <c r="A3667">
        <v>27810</v>
      </c>
      <c r="B3667" t="s">
        <v>2609</v>
      </c>
      <c r="C3667" t="s">
        <v>701</v>
      </c>
      <c r="E3667">
        <v>7</v>
      </c>
      <c r="F3667" t="s">
        <v>8337</v>
      </c>
      <c r="G3667" t="s">
        <v>420</v>
      </c>
      <c r="H3667" t="str">
        <f>INDEX(referencias!$Q$1:$Q$34,MATCH('Registro de Frecuencias TV'!G3667,referencias!$R$1:$R$34,0),1)</f>
        <v>Canal Uno</v>
      </c>
      <c r="I3667" t="s">
        <v>322</v>
      </c>
      <c r="J3667" t="s">
        <v>8338</v>
      </c>
      <c r="K3667">
        <v>7</v>
      </c>
      <c r="L3667" t="str">
        <f t="shared" si="120"/>
        <v>Unión PanamericanaChocoCanal Uno7</v>
      </c>
      <c r="M3667" t="str">
        <f t="shared" si="121"/>
        <v>Unión PanamericanaChocoCanal Uno</v>
      </c>
      <c r="N3667" t="s">
        <v>5198</v>
      </c>
    </row>
    <row r="3668" spans="1:14" x14ac:dyDescent="0.25">
      <c r="A3668">
        <v>27810</v>
      </c>
      <c r="B3668" t="s">
        <v>2609</v>
      </c>
      <c r="C3668" t="s">
        <v>701</v>
      </c>
      <c r="E3668">
        <v>9</v>
      </c>
      <c r="F3668" t="s">
        <v>8337</v>
      </c>
      <c r="G3668" t="s">
        <v>703</v>
      </c>
      <c r="H3668" t="str">
        <f>INDEX(referencias!$Q$1:$Q$34,MATCH('Registro de Frecuencias TV'!G3668,referencias!$R$1:$R$34,0),1)</f>
        <v>C.Institucional</v>
      </c>
      <c r="I3668" t="s">
        <v>322</v>
      </c>
      <c r="J3668" t="s">
        <v>8338</v>
      </c>
      <c r="K3668">
        <v>9</v>
      </c>
      <c r="L3668" t="str">
        <f t="shared" si="120"/>
        <v>Unión PanamericanaChocoC.Institucional9</v>
      </c>
      <c r="M3668" t="str">
        <f t="shared" si="121"/>
        <v>Unión PanamericanaChocoC.Institucional</v>
      </c>
      <c r="N3668" t="s">
        <v>5199</v>
      </c>
    </row>
    <row r="3669" spans="1:14" x14ac:dyDescent="0.25">
      <c r="A3669">
        <v>27810</v>
      </c>
      <c r="B3669" t="s">
        <v>2609</v>
      </c>
      <c r="C3669" t="s">
        <v>701</v>
      </c>
      <c r="E3669">
        <v>11</v>
      </c>
      <c r="F3669" t="s">
        <v>8337</v>
      </c>
      <c r="G3669" t="s">
        <v>188</v>
      </c>
      <c r="H3669" t="str">
        <f>INDEX(referencias!$Q$1:$Q$34,MATCH('Registro de Frecuencias TV'!G3669,referencias!$R$1:$R$34,0),1)</f>
        <v>Señal Colombia</v>
      </c>
      <c r="I3669" t="s">
        <v>322</v>
      </c>
      <c r="J3669" t="s">
        <v>8338</v>
      </c>
      <c r="K3669">
        <v>11</v>
      </c>
      <c r="L3669" t="str">
        <f t="shared" si="120"/>
        <v>Unión PanamericanaChocoSeñal Colombia11</v>
      </c>
      <c r="M3669" t="str">
        <f t="shared" si="121"/>
        <v>Unión PanamericanaChocoSeñal Colombia</v>
      </c>
      <c r="N3669" t="s">
        <v>5200</v>
      </c>
    </row>
    <row r="3670" spans="1:14" x14ac:dyDescent="0.25">
      <c r="A3670">
        <v>27810</v>
      </c>
      <c r="B3670" t="s">
        <v>2609</v>
      </c>
      <c r="C3670" t="s">
        <v>701</v>
      </c>
      <c r="F3670" t="s">
        <v>8339</v>
      </c>
      <c r="G3670" t="s">
        <v>627</v>
      </c>
      <c r="H3670" t="str">
        <f>INDEX(referencias!$Q$1:$Q$34,MATCH('Registro de Frecuencias TV'!G3670,referencias!$R$1:$R$34,0),1)</f>
        <v>Telepacífico</v>
      </c>
      <c r="J3670" t="s">
        <v>8338</v>
      </c>
      <c r="K3670">
        <v>13</v>
      </c>
      <c r="L3670" t="str">
        <f t="shared" si="120"/>
        <v>Unión PanamericanaChocoTelepacífico13</v>
      </c>
      <c r="M3670" t="str">
        <f t="shared" si="121"/>
        <v>Unión PanamericanaChocoTelepacífico</v>
      </c>
      <c r="N3670" t="s">
        <v>5201</v>
      </c>
    </row>
    <row r="3671" spans="1:14" x14ac:dyDescent="0.25">
      <c r="A3671">
        <v>27810</v>
      </c>
      <c r="B3671" t="s">
        <v>2609</v>
      </c>
      <c r="C3671" t="s">
        <v>701</v>
      </c>
      <c r="F3671" t="s">
        <v>8341</v>
      </c>
      <c r="G3671" t="s">
        <v>750</v>
      </c>
      <c r="H3671" t="str">
        <f>INDEX(referencias!$Q$1:$Q$34,MATCH('Registro de Frecuencias TV'!G3671,referencias!$R$1:$R$34,0),1)</f>
        <v>RCN TV S.A.</v>
      </c>
      <c r="J3671" t="s">
        <v>8338</v>
      </c>
      <c r="K3671">
        <v>5</v>
      </c>
      <c r="L3671" t="str">
        <f t="shared" si="120"/>
        <v>Unión PanamericanaChocoRCN TV S.A.5</v>
      </c>
      <c r="M3671" t="str">
        <f t="shared" si="121"/>
        <v>Unión PanamericanaChocoRCN TV S.A.</v>
      </c>
      <c r="N3671" t="s">
        <v>5202</v>
      </c>
    </row>
    <row r="3672" spans="1:14" x14ac:dyDescent="0.25">
      <c r="A3672">
        <v>27810</v>
      </c>
      <c r="B3672" t="s">
        <v>2609</v>
      </c>
      <c r="C3672" t="s">
        <v>701</v>
      </c>
      <c r="F3672" t="s">
        <v>8341</v>
      </c>
      <c r="G3672" t="s">
        <v>723</v>
      </c>
      <c r="H3672" t="str">
        <f>INDEX(referencias!$Q$1:$Q$34,MATCH('Registro de Frecuencias TV'!G3672,referencias!$R$1:$R$34,0),1)</f>
        <v>Caracol TV S.A.</v>
      </c>
      <c r="J3672" t="s">
        <v>8338</v>
      </c>
      <c r="K3672">
        <v>3</v>
      </c>
      <c r="L3672" t="str">
        <f t="shared" si="120"/>
        <v>Unión PanamericanaChocoCaracol TV S.A.3</v>
      </c>
      <c r="M3672" t="str">
        <f t="shared" si="121"/>
        <v>Unión PanamericanaChocoCaracol TV S.A.</v>
      </c>
      <c r="N3672" t="s">
        <v>5203</v>
      </c>
    </row>
    <row r="3673" spans="1:14" x14ac:dyDescent="0.25">
      <c r="A3673">
        <v>41001</v>
      </c>
      <c r="B3673" t="s">
        <v>1862</v>
      </c>
      <c r="C3673" t="s">
        <v>708</v>
      </c>
      <c r="D3673" t="s">
        <v>1862</v>
      </c>
      <c r="E3673">
        <v>12</v>
      </c>
      <c r="F3673" t="s">
        <v>8337</v>
      </c>
      <c r="G3673" t="s">
        <v>420</v>
      </c>
      <c r="H3673" t="str">
        <f>INDEX(referencias!$Q$1:$Q$34,MATCH('Registro de Frecuencias TV'!G3673,referencias!$R$1:$R$34,0),1)</f>
        <v>Canal Uno</v>
      </c>
      <c r="I3673" t="s">
        <v>236</v>
      </c>
      <c r="J3673" t="s">
        <v>8338</v>
      </c>
      <c r="K3673">
        <v>12</v>
      </c>
      <c r="L3673" t="str">
        <f t="shared" si="120"/>
        <v>NeivaHuilaCanal Uno12</v>
      </c>
      <c r="M3673" t="str">
        <f t="shared" si="121"/>
        <v>NeivaHuilaCanal Uno</v>
      </c>
      <c r="N3673" t="s">
        <v>5204</v>
      </c>
    </row>
    <row r="3674" spans="1:14" x14ac:dyDescent="0.25">
      <c r="A3674">
        <v>41001</v>
      </c>
      <c r="B3674" t="s">
        <v>1862</v>
      </c>
      <c r="C3674" t="s">
        <v>708</v>
      </c>
      <c r="D3674" t="s">
        <v>412</v>
      </c>
      <c r="E3674">
        <v>25</v>
      </c>
      <c r="F3674" t="s">
        <v>8337</v>
      </c>
      <c r="G3674" t="s">
        <v>420</v>
      </c>
      <c r="H3674" t="str">
        <f>INDEX(referencias!$Q$1:$Q$34,MATCH('Registro de Frecuencias TV'!G3674,referencias!$R$1:$R$34,0),1)</f>
        <v>Canal Uno</v>
      </c>
      <c r="I3674" t="s">
        <v>412</v>
      </c>
      <c r="J3674" t="s">
        <v>8338</v>
      </c>
      <c r="K3674">
        <v>25</v>
      </c>
      <c r="L3674" t="str">
        <f t="shared" si="120"/>
        <v>NeivaHuilaCanal Uno25</v>
      </c>
      <c r="M3674" t="str">
        <f t="shared" si="121"/>
        <v>NeivaHuilaCanal Uno</v>
      </c>
      <c r="N3674" t="s">
        <v>5204</v>
      </c>
    </row>
    <row r="3675" spans="1:14" x14ac:dyDescent="0.25">
      <c r="A3675">
        <v>41001</v>
      </c>
      <c r="B3675" t="s">
        <v>1862</v>
      </c>
      <c r="C3675" t="s">
        <v>708</v>
      </c>
      <c r="D3675" t="s">
        <v>1862</v>
      </c>
      <c r="E3675">
        <v>10</v>
      </c>
      <c r="F3675" t="s">
        <v>8337</v>
      </c>
      <c r="G3675" t="s">
        <v>703</v>
      </c>
      <c r="H3675" t="str">
        <f>INDEX(referencias!$Q$1:$Q$34,MATCH('Registro de Frecuencias TV'!G3675,referencias!$R$1:$R$34,0),1)</f>
        <v>C.Institucional</v>
      </c>
      <c r="I3675" t="s">
        <v>236</v>
      </c>
      <c r="J3675" t="s">
        <v>8338</v>
      </c>
      <c r="K3675">
        <v>10</v>
      </c>
      <c r="L3675" t="str">
        <f t="shared" si="120"/>
        <v>NeivaHuilaC.Institucional10</v>
      </c>
      <c r="M3675" t="str">
        <f t="shared" si="121"/>
        <v>NeivaHuilaC.Institucional</v>
      </c>
      <c r="N3675" t="s">
        <v>5205</v>
      </c>
    </row>
    <row r="3676" spans="1:14" x14ac:dyDescent="0.25">
      <c r="A3676">
        <v>41001</v>
      </c>
      <c r="B3676" t="s">
        <v>1862</v>
      </c>
      <c r="C3676" t="s">
        <v>708</v>
      </c>
      <c r="D3676" t="s">
        <v>412</v>
      </c>
      <c r="E3676">
        <v>27</v>
      </c>
      <c r="F3676" t="s">
        <v>8337</v>
      </c>
      <c r="G3676" t="s">
        <v>703</v>
      </c>
      <c r="H3676" t="str">
        <f>INDEX(referencias!$Q$1:$Q$34,MATCH('Registro de Frecuencias TV'!G3676,referencias!$R$1:$R$34,0),1)</f>
        <v>C.Institucional</v>
      </c>
      <c r="I3676" t="s">
        <v>412</v>
      </c>
      <c r="J3676" t="s">
        <v>8338</v>
      </c>
      <c r="K3676">
        <v>27</v>
      </c>
      <c r="L3676" t="str">
        <f t="shared" si="120"/>
        <v>NeivaHuilaC.Institucional27</v>
      </c>
      <c r="M3676" t="str">
        <f t="shared" si="121"/>
        <v>NeivaHuilaC.Institucional</v>
      </c>
      <c r="N3676" t="s">
        <v>5205</v>
      </c>
    </row>
    <row r="3677" spans="1:14" x14ac:dyDescent="0.25">
      <c r="A3677">
        <v>41001</v>
      </c>
      <c r="B3677" t="s">
        <v>1862</v>
      </c>
      <c r="C3677" t="s">
        <v>708</v>
      </c>
      <c r="D3677" t="s">
        <v>1862</v>
      </c>
      <c r="E3677">
        <v>8</v>
      </c>
      <c r="F3677" t="s">
        <v>8337</v>
      </c>
      <c r="G3677" t="s">
        <v>188</v>
      </c>
      <c r="H3677" t="str">
        <f>INDEX(referencias!$Q$1:$Q$34,MATCH('Registro de Frecuencias TV'!G3677,referencias!$R$1:$R$34,0),1)</f>
        <v>Señal Colombia</v>
      </c>
      <c r="I3677" t="s">
        <v>236</v>
      </c>
      <c r="J3677" t="s">
        <v>8338</v>
      </c>
      <c r="K3677">
        <v>8</v>
      </c>
      <c r="L3677" t="str">
        <f t="shared" si="120"/>
        <v>NeivaHuilaSeñal Colombia8</v>
      </c>
      <c r="M3677" t="str">
        <f t="shared" si="121"/>
        <v>NeivaHuilaSeñal Colombia</v>
      </c>
      <c r="N3677" t="s">
        <v>5206</v>
      </c>
    </row>
    <row r="3678" spans="1:14" x14ac:dyDescent="0.25">
      <c r="A3678">
        <v>41001</v>
      </c>
      <c r="B3678" t="s">
        <v>1862</v>
      </c>
      <c r="C3678" t="s">
        <v>708</v>
      </c>
      <c r="D3678" t="s">
        <v>412</v>
      </c>
      <c r="E3678">
        <v>29</v>
      </c>
      <c r="F3678" t="s">
        <v>8337</v>
      </c>
      <c r="G3678" t="s">
        <v>188</v>
      </c>
      <c r="H3678" t="str">
        <f>INDEX(referencias!$Q$1:$Q$34,MATCH('Registro de Frecuencias TV'!G3678,referencias!$R$1:$R$34,0),1)</f>
        <v>Señal Colombia</v>
      </c>
      <c r="I3678" t="s">
        <v>412</v>
      </c>
      <c r="J3678" t="s">
        <v>8338</v>
      </c>
      <c r="K3678">
        <v>29</v>
      </c>
      <c r="L3678" t="str">
        <f t="shared" si="120"/>
        <v>NeivaHuilaSeñal Colombia29</v>
      </c>
      <c r="M3678" t="str">
        <f t="shared" si="121"/>
        <v>NeivaHuilaSeñal Colombia</v>
      </c>
      <c r="N3678" t="s">
        <v>5206</v>
      </c>
    </row>
    <row r="3679" spans="1:14" x14ac:dyDescent="0.25">
      <c r="A3679">
        <v>41001</v>
      </c>
      <c r="B3679" t="s">
        <v>1862</v>
      </c>
      <c r="C3679" t="s">
        <v>708</v>
      </c>
      <c r="D3679" t="s">
        <v>1862</v>
      </c>
      <c r="E3679">
        <v>28</v>
      </c>
      <c r="F3679" t="s">
        <v>8339</v>
      </c>
      <c r="G3679" t="s">
        <v>623</v>
      </c>
      <c r="H3679" t="str">
        <f>INDEX(referencias!$Q$1:$Q$34,MATCH('Registro de Frecuencias TV'!G3679,referencias!$R$1:$R$34,0),1)</f>
        <v>Teveandina</v>
      </c>
      <c r="I3679" t="s">
        <v>8484</v>
      </c>
      <c r="J3679" t="s">
        <v>8338</v>
      </c>
      <c r="K3679">
        <v>28</v>
      </c>
      <c r="L3679" t="str">
        <f t="shared" si="120"/>
        <v>NeivaHuilaTeveandina28</v>
      </c>
      <c r="M3679" t="str">
        <f t="shared" si="121"/>
        <v>NeivaHuilaTeveandina</v>
      </c>
      <c r="N3679" t="s">
        <v>5207</v>
      </c>
    </row>
    <row r="3680" spans="1:14" x14ac:dyDescent="0.25">
      <c r="A3680">
        <v>41001</v>
      </c>
      <c r="B3680" t="s">
        <v>1862</v>
      </c>
      <c r="C3680" t="s">
        <v>708</v>
      </c>
      <c r="E3680">
        <v>6</v>
      </c>
      <c r="F3680" t="s">
        <v>8341</v>
      </c>
      <c r="G3680" t="s">
        <v>750</v>
      </c>
      <c r="H3680" t="str">
        <f>INDEX(referencias!$Q$1:$Q$34,MATCH('Registro de Frecuencias TV'!G3680,referencias!$R$1:$R$34,0),1)</f>
        <v>RCN TV S.A.</v>
      </c>
      <c r="I3680" t="s">
        <v>236</v>
      </c>
      <c r="J3680" t="s">
        <v>8338</v>
      </c>
      <c r="K3680">
        <v>6</v>
      </c>
      <c r="L3680" t="str">
        <f t="shared" si="120"/>
        <v>NeivaHuilaRCN TV S.A.6</v>
      </c>
      <c r="M3680" t="str">
        <f t="shared" si="121"/>
        <v>NeivaHuilaRCN TV S.A.</v>
      </c>
      <c r="N3680" t="s">
        <v>5208</v>
      </c>
    </row>
    <row r="3681" spans="1:14" x14ac:dyDescent="0.25">
      <c r="A3681">
        <v>41001</v>
      </c>
      <c r="B3681" t="s">
        <v>1862</v>
      </c>
      <c r="C3681" t="s">
        <v>708</v>
      </c>
      <c r="E3681">
        <v>3</v>
      </c>
      <c r="F3681" t="s">
        <v>8341</v>
      </c>
      <c r="G3681" t="s">
        <v>723</v>
      </c>
      <c r="H3681" t="str">
        <f>INDEX(referencias!$Q$1:$Q$34,MATCH('Registro de Frecuencias TV'!G3681,referencias!$R$1:$R$34,0),1)</f>
        <v>Caracol TV S.A.</v>
      </c>
      <c r="I3681" t="s">
        <v>236</v>
      </c>
      <c r="J3681" t="s">
        <v>8338</v>
      </c>
      <c r="K3681">
        <v>3</v>
      </c>
      <c r="L3681" t="str">
        <f t="shared" si="120"/>
        <v>NeivaHuilaCaracol TV S.A.3</v>
      </c>
      <c r="M3681" t="str">
        <f t="shared" si="121"/>
        <v>NeivaHuilaCaracol TV S.A.</v>
      </c>
      <c r="N3681" t="s">
        <v>5209</v>
      </c>
    </row>
    <row r="3682" spans="1:14" x14ac:dyDescent="0.25">
      <c r="A3682">
        <v>41006</v>
      </c>
      <c r="B3682" t="s">
        <v>492</v>
      </c>
      <c r="C3682" t="s">
        <v>708</v>
      </c>
      <c r="E3682">
        <v>11</v>
      </c>
      <c r="F3682" t="s">
        <v>8337</v>
      </c>
      <c r="G3682" t="s">
        <v>420</v>
      </c>
      <c r="H3682" t="str">
        <f>INDEX(referencias!$Q$1:$Q$34,MATCH('Registro de Frecuencias TV'!G3682,referencias!$R$1:$R$34,0),1)</f>
        <v>Canal Uno</v>
      </c>
      <c r="I3682" t="s">
        <v>215</v>
      </c>
      <c r="J3682" t="s">
        <v>8338</v>
      </c>
      <c r="K3682">
        <v>11</v>
      </c>
      <c r="L3682" t="str">
        <f t="shared" si="120"/>
        <v>AcevedoHuilaCanal Uno11</v>
      </c>
      <c r="M3682" t="str">
        <f t="shared" si="121"/>
        <v>AcevedoHuilaCanal Uno</v>
      </c>
      <c r="N3682" t="s">
        <v>5210</v>
      </c>
    </row>
    <row r="3683" spans="1:14" x14ac:dyDescent="0.25">
      <c r="A3683">
        <v>41006</v>
      </c>
      <c r="B3683" t="s">
        <v>492</v>
      </c>
      <c r="C3683" t="s">
        <v>708</v>
      </c>
      <c r="E3683">
        <v>9</v>
      </c>
      <c r="F3683" t="s">
        <v>8337</v>
      </c>
      <c r="G3683" t="s">
        <v>703</v>
      </c>
      <c r="H3683" t="str">
        <f>INDEX(referencias!$Q$1:$Q$34,MATCH('Registro de Frecuencias TV'!G3683,referencias!$R$1:$R$34,0),1)</f>
        <v>C.Institucional</v>
      </c>
      <c r="I3683" t="s">
        <v>215</v>
      </c>
      <c r="J3683" t="s">
        <v>8338</v>
      </c>
      <c r="K3683">
        <v>9</v>
      </c>
      <c r="L3683" t="str">
        <f t="shared" si="120"/>
        <v>AcevedoHuilaC.Institucional9</v>
      </c>
      <c r="M3683" t="str">
        <f t="shared" si="121"/>
        <v>AcevedoHuilaC.Institucional</v>
      </c>
      <c r="N3683" t="s">
        <v>5211</v>
      </c>
    </row>
    <row r="3684" spans="1:14" x14ac:dyDescent="0.25">
      <c r="A3684">
        <v>41006</v>
      </c>
      <c r="B3684" t="s">
        <v>492</v>
      </c>
      <c r="C3684" t="s">
        <v>708</v>
      </c>
      <c r="E3684">
        <v>7</v>
      </c>
      <c r="F3684" t="s">
        <v>8337</v>
      </c>
      <c r="G3684" t="s">
        <v>188</v>
      </c>
      <c r="H3684" t="str">
        <f>INDEX(referencias!$Q$1:$Q$34,MATCH('Registro de Frecuencias TV'!G3684,referencias!$R$1:$R$34,0),1)</f>
        <v>Señal Colombia</v>
      </c>
      <c r="I3684" t="s">
        <v>215</v>
      </c>
      <c r="J3684" t="s">
        <v>8338</v>
      </c>
      <c r="K3684">
        <v>7</v>
      </c>
      <c r="L3684" t="str">
        <f t="shared" si="120"/>
        <v>AcevedoHuilaSeñal Colombia7</v>
      </c>
      <c r="M3684" t="str">
        <f t="shared" si="121"/>
        <v>AcevedoHuilaSeñal Colombia</v>
      </c>
      <c r="N3684" t="s">
        <v>5212</v>
      </c>
    </row>
    <row r="3685" spans="1:14" x14ac:dyDescent="0.25">
      <c r="A3685">
        <v>41006</v>
      </c>
      <c r="B3685" t="s">
        <v>492</v>
      </c>
      <c r="C3685" t="s">
        <v>708</v>
      </c>
      <c r="F3685" t="s">
        <v>8339</v>
      </c>
      <c r="G3685" t="s">
        <v>623</v>
      </c>
      <c r="H3685" t="str">
        <f>INDEX(referencias!$Q$1:$Q$34,MATCH('Registro de Frecuencias TV'!G3685,referencias!$R$1:$R$34,0),1)</f>
        <v>Teveandina</v>
      </c>
      <c r="J3685" t="s">
        <v>8338</v>
      </c>
      <c r="K3685">
        <v>31</v>
      </c>
      <c r="L3685" t="str">
        <f t="shared" si="120"/>
        <v>AcevedoHuilaTeveandina31</v>
      </c>
      <c r="M3685" t="str">
        <f t="shared" si="121"/>
        <v>AcevedoHuilaTeveandina</v>
      </c>
      <c r="N3685" t="s">
        <v>5213</v>
      </c>
    </row>
    <row r="3686" spans="1:14" x14ac:dyDescent="0.25">
      <c r="A3686">
        <v>41006</v>
      </c>
      <c r="B3686" t="s">
        <v>492</v>
      </c>
      <c r="C3686" t="s">
        <v>708</v>
      </c>
      <c r="E3686">
        <v>13</v>
      </c>
      <c r="F3686" t="s">
        <v>8341</v>
      </c>
      <c r="G3686" t="s">
        <v>750</v>
      </c>
      <c r="H3686" t="str">
        <f>INDEX(referencias!$Q$1:$Q$34,MATCH('Registro de Frecuencias TV'!G3686,referencias!$R$1:$R$34,0),1)</f>
        <v>RCN TV S.A.</v>
      </c>
      <c r="I3686" t="s">
        <v>492</v>
      </c>
      <c r="J3686" t="s">
        <v>8338</v>
      </c>
      <c r="K3686">
        <v>13</v>
      </c>
      <c r="L3686" t="str">
        <f t="shared" si="120"/>
        <v>AcevedoHuilaRCN TV S.A.13</v>
      </c>
      <c r="M3686" t="str">
        <f t="shared" si="121"/>
        <v>AcevedoHuilaRCN TV S.A.</v>
      </c>
      <c r="N3686" t="s">
        <v>5214</v>
      </c>
    </row>
    <row r="3687" spans="1:14" x14ac:dyDescent="0.25">
      <c r="A3687">
        <v>41006</v>
      </c>
      <c r="B3687" t="s">
        <v>492</v>
      </c>
      <c r="C3687" t="s">
        <v>708</v>
      </c>
      <c r="E3687">
        <v>39</v>
      </c>
      <c r="F3687" t="s">
        <v>8341</v>
      </c>
      <c r="G3687" t="s">
        <v>723</v>
      </c>
      <c r="H3687" t="str">
        <f>INDEX(referencias!$Q$1:$Q$34,MATCH('Registro de Frecuencias TV'!G3687,referencias!$R$1:$R$34,0),1)</f>
        <v>Caracol TV S.A.</v>
      </c>
      <c r="I3687" t="s">
        <v>492</v>
      </c>
      <c r="J3687" t="s">
        <v>8338</v>
      </c>
      <c r="K3687">
        <v>39</v>
      </c>
      <c r="L3687" t="str">
        <f t="shared" si="120"/>
        <v>AcevedoHuilaCaracol TV S.A.39</v>
      </c>
      <c r="M3687" t="str">
        <f t="shared" si="121"/>
        <v>AcevedoHuilaCaracol TV S.A.</v>
      </c>
      <c r="N3687" t="s">
        <v>5215</v>
      </c>
    </row>
    <row r="3688" spans="1:14" x14ac:dyDescent="0.25">
      <c r="A3688">
        <v>41013</v>
      </c>
      <c r="B3688" t="s">
        <v>716</v>
      </c>
      <c r="C3688" t="s">
        <v>708</v>
      </c>
      <c r="E3688">
        <v>11</v>
      </c>
      <c r="F3688" t="s">
        <v>8337</v>
      </c>
      <c r="G3688" t="s">
        <v>420</v>
      </c>
      <c r="H3688" t="str">
        <f>INDEX(referencias!$Q$1:$Q$34,MATCH('Registro de Frecuencias TV'!G3688,referencias!$R$1:$R$34,0),1)</f>
        <v>Canal Uno</v>
      </c>
      <c r="I3688" t="s">
        <v>215</v>
      </c>
      <c r="J3688" t="s">
        <v>8338</v>
      </c>
      <c r="K3688">
        <v>11</v>
      </c>
      <c r="L3688" t="str">
        <f t="shared" si="120"/>
        <v>AgradoHuilaCanal Uno11</v>
      </c>
      <c r="M3688" t="str">
        <f t="shared" si="121"/>
        <v>AgradoHuilaCanal Uno</v>
      </c>
      <c r="N3688" t="s">
        <v>5216</v>
      </c>
    </row>
    <row r="3689" spans="1:14" x14ac:dyDescent="0.25">
      <c r="A3689">
        <v>41013</v>
      </c>
      <c r="B3689" t="s">
        <v>716</v>
      </c>
      <c r="C3689" t="s">
        <v>708</v>
      </c>
      <c r="E3689">
        <v>9</v>
      </c>
      <c r="F3689" t="s">
        <v>8337</v>
      </c>
      <c r="G3689" t="s">
        <v>703</v>
      </c>
      <c r="H3689" t="str">
        <f>INDEX(referencias!$Q$1:$Q$34,MATCH('Registro de Frecuencias TV'!G3689,referencias!$R$1:$R$34,0),1)</f>
        <v>C.Institucional</v>
      </c>
      <c r="I3689" t="s">
        <v>215</v>
      </c>
      <c r="J3689" t="s">
        <v>8338</v>
      </c>
      <c r="K3689">
        <v>9</v>
      </c>
      <c r="L3689" t="str">
        <f t="shared" si="120"/>
        <v>AgradoHuilaC.Institucional9</v>
      </c>
      <c r="M3689" t="str">
        <f t="shared" si="121"/>
        <v>AgradoHuilaC.Institucional</v>
      </c>
      <c r="N3689" t="s">
        <v>5217</v>
      </c>
    </row>
    <row r="3690" spans="1:14" x14ac:dyDescent="0.25">
      <c r="A3690">
        <v>41013</v>
      </c>
      <c r="B3690" t="s">
        <v>716</v>
      </c>
      <c r="C3690" t="s">
        <v>708</v>
      </c>
      <c r="E3690">
        <v>7</v>
      </c>
      <c r="F3690" t="s">
        <v>8337</v>
      </c>
      <c r="G3690" t="s">
        <v>188</v>
      </c>
      <c r="H3690" t="str">
        <f>INDEX(referencias!$Q$1:$Q$34,MATCH('Registro de Frecuencias TV'!G3690,referencias!$R$1:$R$34,0),1)</f>
        <v>Señal Colombia</v>
      </c>
      <c r="I3690" t="s">
        <v>215</v>
      </c>
      <c r="J3690" t="s">
        <v>8338</v>
      </c>
      <c r="K3690">
        <v>7</v>
      </c>
      <c r="L3690" t="str">
        <f t="shared" si="120"/>
        <v>AgradoHuilaSeñal Colombia7</v>
      </c>
      <c r="M3690" t="str">
        <f t="shared" si="121"/>
        <v>AgradoHuilaSeñal Colombia</v>
      </c>
      <c r="N3690" t="s">
        <v>5218</v>
      </c>
    </row>
    <row r="3691" spans="1:14" x14ac:dyDescent="0.25">
      <c r="A3691">
        <v>41013</v>
      </c>
      <c r="B3691" t="s">
        <v>716</v>
      </c>
      <c r="C3691" t="s">
        <v>708</v>
      </c>
      <c r="E3691">
        <v>31</v>
      </c>
      <c r="F3691" t="s">
        <v>8339</v>
      </c>
      <c r="G3691" t="s">
        <v>623</v>
      </c>
      <c r="H3691" t="str">
        <f>INDEX(referencias!$Q$1:$Q$34,MATCH('Registro de Frecuencias TV'!G3691,referencias!$R$1:$R$34,0),1)</f>
        <v>Teveandina</v>
      </c>
      <c r="I3691" t="s">
        <v>8485</v>
      </c>
      <c r="J3691" t="s">
        <v>8338</v>
      </c>
      <c r="K3691">
        <v>31</v>
      </c>
      <c r="L3691" t="str">
        <f t="shared" si="120"/>
        <v>AgradoHuilaTeveandina31</v>
      </c>
      <c r="M3691" t="str">
        <f t="shared" si="121"/>
        <v>AgradoHuilaTeveandina</v>
      </c>
      <c r="N3691" t="s">
        <v>5219</v>
      </c>
    </row>
    <row r="3692" spans="1:14" x14ac:dyDescent="0.25">
      <c r="A3692">
        <v>41013</v>
      </c>
      <c r="B3692" t="s">
        <v>716</v>
      </c>
      <c r="C3692" t="s">
        <v>708</v>
      </c>
      <c r="E3692">
        <v>13</v>
      </c>
      <c r="F3692" t="s">
        <v>8341</v>
      </c>
      <c r="G3692" t="s">
        <v>750</v>
      </c>
      <c r="H3692" t="str">
        <f>INDEX(referencias!$Q$1:$Q$34,MATCH('Registro de Frecuencias TV'!G3692,referencias!$R$1:$R$34,0),1)</f>
        <v>RCN TV S.A.</v>
      </c>
      <c r="I3692" t="s">
        <v>8486</v>
      </c>
      <c r="J3692" t="s">
        <v>8338</v>
      </c>
      <c r="K3692">
        <v>13</v>
      </c>
      <c r="L3692" t="str">
        <f t="shared" si="120"/>
        <v>AgradoHuilaRCN TV S.A.13</v>
      </c>
      <c r="M3692" t="str">
        <f t="shared" si="121"/>
        <v>AgradoHuilaRCN TV S.A.</v>
      </c>
      <c r="N3692" t="s">
        <v>5220</v>
      </c>
    </row>
    <row r="3693" spans="1:14" x14ac:dyDescent="0.25">
      <c r="A3693">
        <v>41013</v>
      </c>
      <c r="B3693" t="s">
        <v>716</v>
      </c>
      <c r="C3693" t="s">
        <v>708</v>
      </c>
      <c r="E3693">
        <v>39</v>
      </c>
      <c r="F3693" t="s">
        <v>8341</v>
      </c>
      <c r="G3693" t="s">
        <v>723</v>
      </c>
      <c r="H3693" t="str">
        <f>INDEX(referencias!$Q$1:$Q$34,MATCH('Registro de Frecuencias TV'!G3693,referencias!$R$1:$R$34,0),1)</f>
        <v>Caracol TV S.A.</v>
      </c>
      <c r="I3693" t="s">
        <v>8486</v>
      </c>
      <c r="J3693" t="s">
        <v>8338</v>
      </c>
      <c r="K3693">
        <v>39</v>
      </c>
      <c r="L3693" t="str">
        <f t="shared" si="120"/>
        <v>AgradoHuilaCaracol TV S.A.39</v>
      </c>
      <c r="M3693" t="str">
        <f t="shared" si="121"/>
        <v>AgradoHuilaCaracol TV S.A.</v>
      </c>
      <c r="N3693" t="s">
        <v>5221</v>
      </c>
    </row>
    <row r="3694" spans="1:14" x14ac:dyDescent="0.25">
      <c r="A3694">
        <v>41016</v>
      </c>
      <c r="B3694" t="s">
        <v>747</v>
      </c>
      <c r="C3694" t="s">
        <v>708</v>
      </c>
      <c r="E3694">
        <v>12</v>
      </c>
      <c r="F3694" t="s">
        <v>8337</v>
      </c>
      <c r="G3694" t="s">
        <v>420</v>
      </c>
      <c r="H3694" t="str">
        <f>INDEX(referencias!$Q$1:$Q$34,MATCH('Registro de Frecuencias TV'!G3694,referencias!$R$1:$R$34,0),1)</f>
        <v>Canal Uno</v>
      </c>
      <c r="I3694" t="s">
        <v>236</v>
      </c>
      <c r="J3694" t="s">
        <v>8338</v>
      </c>
      <c r="K3694">
        <v>12</v>
      </c>
      <c r="L3694" t="str">
        <f t="shared" si="120"/>
        <v>AipeHuilaCanal Uno12</v>
      </c>
      <c r="M3694" t="str">
        <f t="shared" si="121"/>
        <v>AipeHuilaCanal Uno</v>
      </c>
      <c r="N3694" t="s">
        <v>5222</v>
      </c>
    </row>
    <row r="3695" spans="1:14" x14ac:dyDescent="0.25">
      <c r="A3695">
        <v>41016</v>
      </c>
      <c r="B3695" t="s">
        <v>747</v>
      </c>
      <c r="C3695" t="s">
        <v>708</v>
      </c>
      <c r="E3695">
        <v>10</v>
      </c>
      <c r="F3695" t="s">
        <v>8337</v>
      </c>
      <c r="G3695" t="s">
        <v>703</v>
      </c>
      <c r="H3695" t="str">
        <f>INDEX(referencias!$Q$1:$Q$34,MATCH('Registro de Frecuencias TV'!G3695,referencias!$R$1:$R$34,0),1)</f>
        <v>C.Institucional</v>
      </c>
      <c r="I3695" t="s">
        <v>236</v>
      </c>
      <c r="J3695" t="s">
        <v>8338</v>
      </c>
      <c r="K3695">
        <v>10</v>
      </c>
      <c r="L3695" t="str">
        <f t="shared" si="120"/>
        <v>AipeHuilaC.Institucional10</v>
      </c>
      <c r="M3695" t="str">
        <f t="shared" si="121"/>
        <v>AipeHuilaC.Institucional</v>
      </c>
      <c r="N3695" t="s">
        <v>5223</v>
      </c>
    </row>
    <row r="3696" spans="1:14" x14ac:dyDescent="0.25">
      <c r="A3696">
        <v>41016</v>
      </c>
      <c r="B3696" t="s">
        <v>747</v>
      </c>
      <c r="C3696" t="s">
        <v>708</v>
      </c>
      <c r="E3696">
        <v>8</v>
      </c>
      <c r="F3696" t="s">
        <v>8337</v>
      </c>
      <c r="G3696" t="s">
        <v>188</v>
      </c>
      <c r="H3696" t="str">
        <f>INDEX(referencias!$Q$1:$Q$34,MATCH('Registro de Frecuencias TV'!G3696,referencias!$R$1:$R$34,0),1)</f>
        <v>Señal Colombia</v>
      </c>
      <c r="I3696" t="s">
        <v>236</v>
      </c>
      <c r="J3696" t="s">
        <v>8338</v>
      </c>
      <c r="K3696">
        <v>8</v>
      </c>
      <c r="L3696" t="str">
        <f t="shared" si="120"/>
        <v>AipeHuilaSeñal Colombia8</v>
      </c>
      <c r="M3696" t="str">
        <f t="shared" si="121"/>
        <v>AipeHuilaSeñal Colombia</v>
      </c>
      <c r="N3696" t="s">
        <v>5224</v>
      </c>
    </row>
    <row r="3697" spans="1:14" x14ac:dyDescent="0.25">
      <c r="A3697">
        <v>41016</v>
      </c>
      <c r="B3697" t="s">
        <v>747</v>
      </c>
      <c r="C3697" t="s">
        <v>708</v>
      </c>
      <c r="E3697">
        <v>28</v>
      </c>
      <c r="F3697" t="s">
        <v>8339</v>
      </c>
      <c r="G3697" t="s">
        <v>623</v>
      </c>
      <c r="H3697" t="str">
        <f>INDEX(referencias!$Q$1:$Q$34,MATCH('Registro de Frecuencias TV'!G3697,referencias!$R$1:$R$34,0),1)</f>
        <v>Teveandina</v>
      </c>
      <c r="I3697" t="s">
        <v>8484</v>
      </c>
      <c r="J3697" t="s">
        <v>8338</v>
      </c>
      <c r="K3697">
        <v>28</v>
      </c>
      <c r="L3697" t="str">
        <f t="shared" si="120"/>
        <v>AipeHuilaTeveandina28</v>
      </c>
      <c r="M3697" t="str">
        <f t="shared" si="121"/>
        <v>AipeHuilaTeveandina</v>
      </c>
      <c r="N3697" t="s">
        <v>5225</v>
      </c>
    </row>
    <row r="3698" spans="1:14" x14ac:dyDescent="0.25">
      <c r="A3698">
        <v>41016</v>
      </c>
      <c r="B3698" t="s">
        <v>747</v>
      </c>
      <c r="C3698" t="s">
        <v>708</v>
      </c>
      <c r="E3698">
        <v>6</v>
      </c>
      <c r="F3698" t="s">
        <v>8341</v>
      </c>
      <c r="G3698" t="s">
        <v>750</v>
      </c>
      <c r="H3698" t="str">
        <f>INDEX(referencias!$Q$1:$Q$34,MATCH('Registro de Frecuencias TV'!G3698,referencias!$R$1:$R$34,0),1)</f>
        <v>RCN TV S.A.</v>
      </c>
      <c r="I3698" t="s">
        <v>236</v>
      </c>
      <c r="J3698" t="s">
        <v>8338</v>
      </c>
      <c r="K3698">
        <v>6</v>
      </c>
      <c r="L3698" t="str">
        <f t="shared" si="120"/>
        <v>AipeHuilaRCN TV S.A.6</v>
      </c>
      <c r="M3698" t="str">
        <f t="shared" si="121"/>
        <v>AipeHuilaRCN TV S.A.</v>
      </c>
      <c r="N3698" t="s">
        <v>5226</v>
      </c>
    </row>
    <row r="3699" spans="1:14" x14ac:dyDescent="0.25">
      <c r="A3699">
        <v>41016</v>
      </c>
      <c r="B3699" t="s">
        <v>747</v>
      </c>
      <c r="C3699" t="s">
        <v>708</v>
      </c>
      <c r="E3699">
        <v>3</v>
      </c>
      <c r="F3699" t="s">
        <v>8341</v>
      </c>
      <c r="G3699" t="s">
        <v>723</v>
      </c>
      <c r="H3699" t="str">
        <f>INDEX(referencias!$Q$1:$Q$34,MATCH('Registro de Frecuencias TV'!G3699,referencias!$R$1:$R$34,0),1)</f>
        <v>Caracol TV S.A.</v>
      </c>
      <c r="I3699" t="s">
        <v>236</v>
      </c>
      <c r="J3699" t="s">
        <v>8338</v>
      </c>
      <c r="K3699">
        <v>3</v>
      </c>
      <c r="L3699" t="str">
        <f t="shared" si="120"/>
        <v>AipeHuilaCaracol TV S.A.3</v>
      </c>
      <c r="M3699" t="str">
        <f t="shared" si="121"/>
        <v>AipeHuilaCaracol TV S.A.</v>
      </c>
      <c r="N3699" t="s">
        <v>5227</v>
      </c>
    </row>
    <row r="3700" spans="1:14" x14ac:dyDescent="0.25">
      <c r="A3700">
        <v>41020</v>
      </c>
      <c r="B3700" t="s">
        <v>192</v>
      </c>
      <c r="C3700" t="s">
        <v>708</v>
      </c>
      <c r="E3700">
        <v>28</v>
      </c>
      <c r="F3700" t="s">
        <v>8337</v>
      </c>
      <c r="G3700" t="s">
        <v>420</v>
      </c>
      <c r="H3700" t="str">
        <f>INDEX(referencias!$Q$1:$Q$34,MATCH('Registro de Frecuencias TV'!G3700,referencias!$R$1:$R$34,0),1)</f>
        <v>Canal Uno</v>
      </c>
      <c r="I3700" t="s">
        <v>192</v>
      </c>
      <c r="J3700" t="s">
        <v>8338</v>
      </c>
      <c r="K3700">
        <v>28</v>
      </c>
      <c r="L3700" t="str">
        <f t="shared" si="120"/>
        <v>AlgecirasHuilaCanal Uno28</v>
      </c>
      <c r="M3700" t="str">
        <f t="shared" si="121"/>
        <v>AlgecirasHuilaCanal Uno</v>
      </c>
      <c r="N3700" t="s">
        <v>5228</v>
      </c>
    </row>
    <row r="3701" spans="1:14" x14ac:dyDescent="0.25">
      <c r="A3701">
        <v>41020</v>
      </c>
      <c r="B3701" t="s">
        <v>192</v>
      </c>
      <c r="C3701" t="s">
        <v>708</v>
      </c>
      <c r="E3701">
        <v>30</v>
      </c>
      <c r="F3701" t="s">
        <v>8337</v>
      </c>
      <c r="G3701" t="s">
        <v>703</v>
      </c>
      <c r="H3701" t="str">
        <f>INDEX(referencias!$Q$1:$Q$34,MATCH('Registro de Frecuencias TV'!G3701,referencias!$R$1:$R$34,0),1)</f>
        <v>C.Institucional</v>
      </c>
      <c r="I3701" t="s">
        <v>192</v>
      </c>
      <c r="J3701" t="s">
        <v>8338</v>
      </c>
      <c r="K3701">
        <v>30</v>
      </c>
      <c r="L3701" t="str">
        <f t="shared" si="120"/>
        <v>AlgecirasHuilaC.Institucional30</v>
      </c>
      <c r="M3701" t="str">
        <f t="shared" si="121"/>
        <v>AlgecirasHuilaC.Institucional</v>
      </c>
      <c r="N3701" t="s">
        <v>5229</v>
      </c>
    </row>
    <row r="3702" spans="1:14" x14ac:dyDescent="0.25">
      <c r="A3702">
        <v>41020</v>
      </c>
      <c r="B3702" t="s">
        <v>192</v>
      </c>
      <c r="C3702" t="s">
        <v>708</v>
      </c>
      <c r="E3702">
        <v>34</v>
      </c>
      <c r="F3702" t="s">
        <v>8337</v>
      </c>
      <c r="G3702" t="s">
        <v>188</v>
      </c>
      <c r="H3702" t="str">
        <f>INDEX(referencias!$Q$1:$Q$34,MATCH('Registro de Frecuencias TV'!G3702,referencias!$R$1:$R$34,0),1)</f>
        <v>Señal Colombia</v>
      </c>
      <c r="I3702" t="s">
        <v>192</v>
      </c>
      <c r="J3702" t="s">
        <v>8338</v>
      </c>
      <c r="K3702">
        <v>34</v>
      </c>
      <c r="L3702" t="str">
        <f t="shared" si="120"/>
        <v>AlgecirasHuilaSeñal Colombia34</v>
      </c>
      <c r="M3702" t="str">
        <f t="shared" si="121"/>
        <v>AlgecirasHuilaSeñal Colombia</v>
      </c>
      <c r="N3702" t="s">
        <v>5230</v>
      </c>
    </row>
    <row r="3703" spans="1:14" x14ac:dyDescent="0.25">
      <c r="A3703">
        <v>41020</v>
      </c>
      <c r="B3703" t="s">
        <v>192</v>
      </c>
      <c r="C3703" t="s">
        <v>708</v>
      </c>
      <c r="F3703" t="s">
        <v>8339</v>
      </c>
      <c r="G3703" t="s">
        <v>623</v>
      </c>
      <c r="H3703" t="str">
        <f>INDEX(referencias!$Q$1:$Q$34,MATCH('Registro de Frecuencias TV'!G3703,referencias!$R$1:$R$34,0),1)</f>
        <v>Teveandina</v>
      </c>
      <c r="J3703" t="s">
        <v>8338</v>
      </c>
      <c r="K3703">
        <v>9</v>
      </c>
      <c r="L3703" t="str">
        <f t="shared" si="120"/>
        <v>AlgecirasHuilaTeveandina9</v>
      </c>
      <c r="M3703" t="str">
        <f t="shared" si="121"/>
        <v>AlgecirasHuilaTeveandina</v>
      </c>
      <c r="N3703" t="s">
        <v>5231</v>
      </c>
    </row>
    <row r="3704" spans="1:14" x14ac:dyDescent="0.25">
      <c r="A3704">
        <v>41020</v>
      </c>
      <c r="B3704" t="s">
        <v>192</v>
      </c>
      <c r="C3704" t="s">
        <v>708</v>
      </c>
      <c r="E3704">
        <v>24</v>
      </c>
      <c r="F3704" t="s">
        <v>8341</v>
      </c>
      <c r="G3704" t="s">
        <v>750</v>
      </c>
      <c r="H3704" t="str">
        <f>INDEX(referencias!$Q$1:$Q$34,MATCH('Registro de Frecuencias TV'!G3704,referencias!$R$1:$R$34,0),1)</f>
        <v>RCN TV S.A.</v>
      </c>
      <c r="I3704" t="s">
        <v>192</v>
      </c>
      <c r="J3704" t="s">
        <v>8338</v>
      </c>
      <c r="K3704">
        <v>24</v>
      </c>
      <c r="L3704" t="str">
        <f t="shared" si="120"/>
        <v>AlgecirasHuilaRCN TV S.A.24</v>
      </c>
      <c r="M3704" t="str">
        <f t="shared" si="121"/>
        <v>AlgecirasHuilaRCN TV S.A.</v>
      </c>
      <c r="N3704" t="s">
        <v>5232</v>
      </c>
    </row>
    <row r="3705" spans="1:14" x14ac:dyDescent="0.25">
      <c r="A3705">
        <v>41020</v>
      </c>
      <c r="B3705" t="s">
        <v>192</v>
      </c>
      <c r="C3705" t="s">
        <v>708</v>
      </c>
      <c r="E3705">
        <v>26</v>
      </c>
      <c r="F3705" t="s">
        <v>8341</v>
      </c>
      <c r="G3705" t="s">
        <v>723</v>
      </c>
      <c r="H3705" t="str">
        <f>INDEX(referencias!$Q$1:$Q$34,MATCH('Registro de Frecuencias TV'!G3705,referencias!$R$1:$R$34,0),1)</f>
        <v>Caracol TV S.A.</v>
      </c>
      <c r="I3705" t="s">
        <v>192</v>
      </c>
      <c r="J3705" t="s">
        <v>8338</v>
      </c>
      <c r="K3705">
        <v>26</v>
      </c>
      <c r="L3705" t="str">
        <f t="shared" si="120"/>
        <v>AlgecirasHuilaCaracol TV S.A.26</v>
      </c>
      <c r="M3705" t="str">
        <f t="shared" si="121"/>
        <v>AlgecirasHuilaCaracol TV S.A.</v>
      </c>
      <c r="N3705" t="s">
        <v>5233</v>
      </c>
    </row>
    <row r="3706" spans="1:14" x14ac:dyDescent="0.25">
      <c r="A3706">
        <v>41026</v>
      </c>
      <c r="B3706" t="s">
        <v>786</v>
      </c>
      <c r="C3706" t="s">
        <v>708</v>
      </c>
      <c r="E3706">
        <v>11</v>
      </c>
      <c r="F3706" t="s">
        <v>8337</v>
      </c>
      <c r="G3706" t="s">
        <v>420</v>
      </c>
      <c r="H3706" t="str">
        <f>INDEX(referencias!$Q$1:$Q$34,MATCH('Registro de Frecuencias TV'!G3706,referencias!$R$1:$R$34,0),1)</f>
        <v>Canal Uno</v>
      </c>
      <c r="I3706" t="s">
        <v>215</v>
      </c>
      <c r="J3706" t="s">
        <v>8338</v>
      </c>
      <c r="K3706">
        <v>11</v>
      </c>
      <c r="L3706" t="str">
        <f t="shared" si="120"/>
        <v>AltamiraHuilaCanal Uno11</v>
      </c>
      <c r="M3706" t="str">
        <f t="shared" si="121"/>
        <v>AltamiraHuilaCanal Uno</v>
      </c>
      <c r="N3706" t="s">
        <v>5234</v>
      </c>
    </row>
    <row r="3707" spans="1:14" x14ac:dyDescent="0.25">
      <c r="A3707">
        <v>41026</v>
      </c>
      <c r="B3707" t="s">
        <v>786</v>
      </c>
      <c r="C3707" t="s">
        <v>708</v>
      </c>
      <c r="E3707">
        <v>9</v>
      </c>
      <c r="F3707" t="s">
        <v>8337</v>
      </c>
      <c r="G3707" t="s">
        <v>703</v>
      </c>
      <c r="H3707" t="str">
        <f>INDEX(referencias!$Q$1:$Q$34,MATCH('Registro de Frecuencias TV'!G3707,referencias!$R$1:$R$34,0),1)</f>
        <v>C.Institucional</v>
      </c>
      <c r="I3707" t="s">
        <v>215</v>
      </c>
      <c r="J3707" t="s">
        <v>8338</v>
      </c>
      <c r="K3707">
        <v>9</v>
      </c>
      <c r="L3707" t="str">
        <f t="shared" si="120"/>
        <v>AltamiraHuilaC.Institucional9</v>
      </c>
      <c r="M3707" t="str">
        <f t="shared" si="121"/>
        <v>AltamiraHuilaC.Institucional</v>
      </c>
      <c r="N3707" t="s">
        <v>5235</v>
      </c>
    </row>
    <row r="3708" spans="1:14" x14ac:dyDescent="0.25">
      <c r="A3708">
        <v>41026</v>
      </c>
      <c r="B3708" t="s">
        <v>786</v>
      </c>
      <c r="C3708" t="s">
        <v>708</v>
      </c>
      <c r="E3708">
        <v>7</v>
      </c>
      <c r="F3708" t="s">
        <v>8337</v>
      </c>
      <c r="G3708" t="s">
        <v>188</v>
      </c>
      <c r="H3708" t="str">
        <f>INDEX(referencias!$Q$1:$Q$34,MATCH('Registro de Frecuencias TV'!G3708,referencias!$R$1:$R$34,0),1)</f>
        <v>Señal Colombia</v>
      </c>
      <c r="I3708" t="s">
        <v>215</v>
      </c>
      <c r="J3708" t="s">
        <v>8338</v>
      </c>
      <c r="K3708">
        <v>7</v>
      </c>
      <c r="L3708" t="str">
        <f t="shared" si="120"/>
        <v>AltamiraHuilaSeñal Colombia7</v>
      </c>
      <c r="M3708" t="str">
        <f t="shared" si="121"/>
        <v>AltamiraHuilaSeñal Colombia</v>
      </c>
      <c r="N3708" t="s">
        <v>5236</v>
      </c>
    </row>
    <row r="3709" spans="1:14" x14ac:dyDescent="0.25">
      <c r="A3709">
        <v>41026</v>
      </c>
      <c r="B3709" t="s">
        <v>786</v>
      </c>
      <c r="C3709" t="s">
        <v>708</v>
      </c>
      <c r="F3709" t="s">
        <v>8339</v>
      </c>
      <c r="G3709" t="s">
        <v>623</v>
      </c>
      <c r="H3709" t="str">
        <f>INDEX(referencias!$Q$1:$Q$34,MATCH('Registro de Frecuencias TV'!G3709,referencias!$R$1:$R$34,0),1)</f>
        <v>Teveandina</v>
      </c>
      <c r="J3709" t="s">
        <v>8338</v>
      </c>
      <c r="K3709">
        <v>31</v>
      </c>
      <c r="L3709" t="str">
        <f t="shared" si="120"/>
        <v>AltamiraHuilaTeveandina31</v>
      </c>
      <c r="M3709" t="str">
        <f t="shared" si="121"/>
        <v>AltamiraHuilaTeveandina</v>
      </c>
      <c r="N3709" t="s">
        <v>5237</v>
      </c>
    </row>
    <row r="3710" spans="1:14" x14ac:dyDescent="0.25">
      <c r="A3710">
        <v>41026</v>
      </c>
      <c r="B3710" t="s">
        <v>786</v>
      </c>
      <c r="C3710" t="s">
        <v>708</v>
      </c>
      <c r="E3710">
        <v>13</v>
      </c>
      <c r="F3710" t="s">
        <v>8341</v>
      </c>
      <c r="G3710" t="s">
        <v>750</v>
      </c>
      <c r="H3710" t="str">
        <f>INDEX(referencias!$Q$1:$Q$34,MATCH('Registro de Frecuencias TV'!G3710,referencias!$R$1:$R$34,0),1)</f>
        <v>RCN TV S.A.</v>
      </c>
      <c r="I3710" t="s">
        <v>8486</v>
      </c>
      <c r="J3710" t="s">
        <v>8338</v>
      </c>
      <c r="K3710">
        <v>13</v>
      </c>
      <c r="L3710" t="str">
        <f t="shared" si="120"/>
        <v>AltamiraHuilaRCN TV S.A.13</v>
      </c>
      <c r="M3710" t="str">
        <f t="shared" si="121"/>
        <v>AltamiraHuilaRCN TV S.A.</v>
      </c>
      <c r="N3710" t="s">
        <v>5238</v>
      </c>
    </row>
    <row r="3711" spans="1:14" x14ac:dyDescent="0.25">
      <c r="A3711">
        <v>41026</v>
      </c>
      <c r="B3711" t="s">
        <v>786</v>
      </c>
      <c r="C3711" t="s">
        <v>708</v>
      </c>
      <c r="E3711">
        <v>39</v>
      </c>
      <c r="F3711" t="s">
        <v>8341</v>
      </c>
      <c r="G3711" t="s">
        <v>723</v>
      </c>
      <c r="H3711" t="str">
        <f>INDEX(referencias!$Q$1:$Q$34,MATCH('Registro de Frecuencias TV'!G3711,referencias!$R$1:$R$34,0),1)</f>
        <v>Caracol TV S.A.</v>
      </c>
      <c r="I3711" t="s">
        <v>8486</v>
      </c>
      <c r="J3711" t="s">
        <v>8338</v>
      </c>
      <c r="K3711">
        <v>39</v>
      </c>
      <c r="L3711" t="str">
        <f t="shared" si="120"/>
        <v>AltamiraHuilaCaracol TV S.A.39</v>
      </c>
      <c r="M3711" t="str">
        <f t="shared" si="121"/>
        <v>AltamiraHuilaCaracol TV S.A.</v>
      </c>
      <c r="N3711" t="s">
        <v>5239</v>
      </c>
    </row>
    <row r="3712" spans="1:14" x14ac:dyDescent="0.25">
      <c r="A3712">
        <v>41078</v>
      </c>
      <c r="B3712" t="s">
        <v>957</v>
      </c>
      <c r="C3712" t="s">
        <v>708</v>
      </c>
      <c r="E3712">
        <v>12</v>
      </c>
      <c r="F3712" t="s">
        <v>8337</v>
      </c>
      <c r="G3712" t="s">
        <v>420</v>
      </c>
      <c r="H3712" t="str">
        <f>INDEX(referencias!$Q$1:$Q$34,MATCH('Registro de Frecuencias TV'!G3712,referencias!$R$1:$R$34,0),1)</f>
        <v>Canal Uno</v>
      </c>
      <c r="I3712" t="s">
        <v>236</v>
      </c>
      <c r="J3712" t="s">
        <v>8338</v>
      </c>
      <c r="K3712">
        <v>12</v>
      </c>
      <c r="L3712" t="str">
        <f t="shared" si="120"/>
        <v>BarayaHuilaCanal Uno12</v>
      </c>
      <c r="M3712" t="str">
        <f t="shared" si="121"/>
        <v>BarayaHuilaCanal Uno</v>
      </c>
      <c r="N3712" t="s">
        <v>5240</v>
      </c>
    </row>
    <row r="3713" spans="1:14" x14ac:dyDescent="0.25">
      <c r="A3713">
        <v>41078</v>
      </c>
      <c r="B3713" t="s">
        <v>957</v>
      </c>
      <c r="C3713" t="s">
        <v>708</v>
      </c>
      <c r="E3713">
        <v>10</v>
      </c>
      <c r="F3713" t="s">
        <v>8337</v>
      </c>
      <c r="G3713" t="s">
        <v>703</v>
      </c>
      <c r="H3713" t="str">
        <f>INDEX(referencias!$Q$1:$Q$34,MATCH('Registro de Frecuencias TV'!G3713,referencias!$R$1:$R$34,0),1)</f>
        <v>C.Institucional</v>
      </c>
      <c r="I3713" t="s">
        <v>236</v>
      </c>
      <c r="J3713" t="s">
        <v>8338</v>
      </c>
      <c r="K3713">
        <v>10</v>
      </c>
      <c r="L3713" t="str">
        <f t="shared" si="120"/>
        <v>BarayaHuilaC.Institucional10</v>
      </c>
      <c r="M3713" t="str">
        <f t="shared" si="121"/>
        <v>BarayaHuilaC.Institucional</v>
      </c>
      <c r="N3713" t="s">
        <v>5241</v>
      </c>
    </row>
    <row r="3714" spans="1:14" x14ac:dyDescent="0.25">
      <c r="A3714">
        <v>41078</v>
      </c>
      <c r="B3714" t="s">
        <v>957</v>
      </c>
      <c r="C3714" t="s">
        <v>708</v>
      </c>
      <c r="E3714">
        <v>8</v>
      </c>
      <c r="F3714" t="s">
        <v>8337</v>
      </c>
      <c r="G3714" t="s">
        <v>188</v>
      </c>
      <c r="H3714" t="str">
        <f>INDEX(referencias!$Q$1:$Q$34,MATCH('Registro de Frecuencias TV'!G3714,referencias!$R$1:$R$34,0),1)</f>
        <v>Señal Colombia</v>
      </c>
      <c r="I3714" t="s">
        <v>236</v>
      </c>
      <c r="J3714" t="s">
        <v>8338</v>
      </c>
      <c r="K3714">
        <v>8</v>
      </c>
      <c r="L3714" t="str">
        <f t="shared" si="120"/>
        <v>BarayaHuilaSeñal Colombia8</v>
      </c>
      <c r="M3714" t="str">
        <f t="shared" si="121"/>
        <v>BarayaHuilaSeñal Colombia</v>
      </c>
      <c r="N3714" t="s">
        <v>5242</v>
      </c>
    </row>
    <row r="3715" spans="1:14" x14ac:dyDescent="0.25">
      <c r="A3715">
        <v>41078</v>
      </c>
      <c r="B3715" t="s">
        <v>957</v>
      </c>
      <c r="C3715" t="s">
        <v>708</v>
      </c>
      <c r="E3715">
        <v>28</v>
      </c>
      <c r="F3715" t="s">
        <v>8339</v>
      </c>
      <c r="G3715" t="s">
        <v>623</v>
      </c>
      <c r="H3715" t="str">
        <f>INDEX(referencias!$Q$1:$Q$34,MATCH('Registro de Frecuencias TV'!G3715,referencias!$R$1:$R$34,0),1)</f>
        <v>Teveandina</v>
      </c>
      <c r="I3715" t="s">
        <v>8484</v>
      </c>
      <c r="J3715" t="s">
        <v>8338</v>
      </c>
      <c r="K3715">
        <v>28</v>
      </c>
      <c r="L3715" t="str">
        <f t="shared" ref="L3715:L3778" si="122">_xlfn.CONCAT(TRIM(B3715),TRIM(C3715),TRIM(H3715),TRIM(K3715))</f>
        <v>BarayaHuilaTeveandina28</v>
      </c>
      <c r="M3715" t="str">
        <f t="shared" ref="M3715:M3778" si="123">_xlfn.CONCAT(TRIM(B3715),TRIM(C3715),TRIM(H3715))</f>
        <v>BarayaHuilaTeveandina</v>
      </c>
      <c r="N3715" t="s">
        <v>5243</v>
      </c>
    </row>
    <row r="3716" spans="1:14" x14ac:dyDescent="0.25">
      <c r="A3716">
        <v>41078</v>
      </c>
      <c r="B3716" t="s">
        <v>957</v>
      </c>
      <c r="C3716" t="s">
        <v>708</v>
      </c>
      <c r="E3716">
        <v>6</v>
      </c>
      <c r="F3716" t="s">
        <v>8341</v>
      </c>
      <c r="G3716" t="s">
        <v>750</v>
      </c>
      <c r="H3716" t="str">
        <f>INDEX(referencias!$Q$1:$Q$34,MATCH('Registro de Frecuencias TV'!G3716,referencias!$R$1:$R$34,0),1)</f>
        <v>RCN TV S.A.</v>
      </c>
      <c r="I3716" t="s">
        <v>236</v>
      </c>
      <c r="J3716" t="s">
        <v>8338</v>
      </c>
      <c r="K3716">
        <v>6</v>
      </c>
      <c r="L3716" t="str">
        <f t="shared" si="122"/>
        <v>BarayaHuilaRCN TV S.A.6</v>
      </c>
      <c r="M3716" t="str">
        <f t="shared" si="123"/>
        <v>BarayaHuilaRCN TV S.A.</v>
      </c>
      <c r="N3716" t="s">
        <v>5244</v>
      </c>
    </row>
    <row r="3717" spans="1:14" x14ac:dyDescent="0.25">
      <c r="A3717">
        <v>41078</v>
      </c>
      <c r="B3717" t="s">
        <v>957</v>
      </c>
      <c r="C3717" t="s">
        <v>708</v>
      </c>
      <c r="E3717">
        <v>3</v>
      </c>
      <c r="F3717" t="s">
        <v>8341</v>
      </c>
      <c r="G3717" t="s">
        <v>723</v>
      </c>
      <c r="H3717" t="str">
        <f>INDEX(referencias!$Q$1:$Q$34,MATCH('Registro de Frecuencias TV'!G3717,referencias!$R$1:$R$34,0),1)</f>
        <v>Caracol TV S.A.</v>
      </c>
      <c r="I3717" t="s">
        <v>236</v>
      </c>
      <c r="J3717" t="s">
        <v>8338</v>
      </c>
      <c r="K3717">
        <v>3</v>
      </c>
      <c r="L3717" t="str">
        <f t="shared" si="122"/>
        <v>BarayaHuilaCaracol TV S.A.3</v>
      </c>
      <c r="M3717" t="str">
        <f t="shared" si="123"/>
        <v>BarayaHuilaCaracol TV S.A.</v>
      </c>
      <c r="N3717" t="s">
        <v>5245</v>
      </c>
    </row>
    <row r="3718" spans="1:14" x14ac:dyDescent="0.25">
      <c r="A3718">
        <v>41132</v>
      </c>
      <c r="B3718" t="s">
        <v>1081</v>
      </c>
      <c r="C3718" t="s">
        <v>708</v>
      </c>
      <c r="E3718">
        <v>12</v>
      </c>
      <c r="F3718" t="s">
        <v>8337</v>
      </c>
      <c r="G3718" t="s">
        <v>420</v>
      </c>
      <c r="H3718" t="str">
        <f>INDEX(referencias!$Q$1:$Q$34,MATCH('Registro de Frecuencias TV'!G3718,referencias!$R$1:$R$34,0),1)</f>
        <v>Canal Uno</v>
      </c>
      <c r="I3718" t="s">
        <v>236</v>
      </c>
      <c r="J3718" t="s">
        <v>8338</v>
      </c>
      <c r="K3718">
        <v>12</v>
      </c>
      <c r="L3718" t="str">
        <f t="shared" si="122"/>
        <v>CampoalegreHuilaCanal Uno12</v>
      </c>
      <c r="M3718" t="str">
        <f t="shared" si="123"/>
        <v>CampoalegreHuilaCanal Uno</v>
      </c>
      <c r="N3718" t="s">
        <v>5246</v>
      </c>
    </row>
    <row r="3719" spans="1:14" x14ac:dyDescent="0.25">
      <c r="A3719">
        <v>41132</v>
      </c>
      <c r="B3719" t="s">
        <v>1081</v>
      </c>
      <c r="C3719" t="s">
        <v>708</v>
      </c>
      <c r="E3719">
        <v>10</v>
      </c>
      <c r="F3719" t="s">
        <v>8337</v>
      </c>
      <c r="G3719" t="s">
        <v>703</v>
      </c>
      <c r="H3719" t="str">
        <f>INDEX(referencias!$Q$1:$Q$34,MATCH('Registro de Frecuencias TV'!G3719,referencias!$R$1:$R$34,0),1)</f>
        <v>C.Institucional</v>
      </c>
      <c r="I3719" t="s">
        <v>236</v>
      </c>
      <c r="J3719" t="s">
        <v>8338</v>
      </c>
      <c r="K3719">
        <v>10</v>
      </c>
      <c r="L3719" t="str">
        <f t="shared" si="122"/>
        <v>CampoalegreHuilaC.Institucional10</v>
      </c>
      <c r="M3719" t="str">
        <f t="shared" si="123"/>
        <v>CampoalegreHuilaC.Institucional</v>
      </c>
      <c r="N3719" t="s">
        <v>5247</v>
      </c>
    </row>
    <row r="3720" spans="1:14" x14ac:dyDescent="0.25">
      <c r="A3720">
        <v>41132</v>
      </c>
      <c r="B3720" t="s">
        <v>1081</v>
      </c>
      <c r="C3720" t="s">
        <v>708</v>
      </c>
      <c r="E3720">
        <v>8</v>
      </c>
      <c r="F3720" t="s">
        <v>8337</v>
      </c>
      <c r="G3720" t="s">
        <v>188</v>
      </c>
      <c r="H3720" t="str">
        <f>INDEX(referencias!$Q$1:$Q$34,MATCH('Registro de Frecuencias TV'!G3720,referencias!$R$1:$R$34,0),1)</f>
        <v>Señal Colombia</v>
      </c>
      <c r="I3720" t="s">
        <v>236</v>
      </c>
      <c r="J3720" t="s">
        <v>8338</v>
      </c>
      <c r="K3720">
        <v>8</v>
      </c>
      <c r="L3720" t="str">
        <f t="shared" si="122"/>
        <v>CampoalegreHuilaSeñal Colombia8</v>
      </c>
      <c r="M3720" t="str">
        <f t="shared" si="123"/>
        <v>CampoalegreHuilaSeñal Colombia</v>
      </c>
      <c r="N3720" t="s">
        <v>5248</v>
      </c>
    </row>
    <row r="3721" spans="1:14" x14ac:dyDescent="0.25">
      <c r="A3721">
        <v>41132</v>
      </c>
      <c r="B3721" t="s">
        <v>1081</v>
      </c>
      <c r="C3721" t="s">
        <v>708</v>
      </c>
      <c r="E3721">
        <v>28</v>
      </c>
      <c r="F3721" t="s">
        <v>8339</v>
      </c>
      <c r="G3721" t="s">
        <v>623</v>
      </c>
      <c r="H3721" t="str">
        <f>INDEX(referencias!$Q$1:$Q$34,MATCH('Registro de Frecuencias TV'!G3721,referencias!$R$1:$R$34,0),1)</f>
        <v>Teveandina</v>
      </c>
      <c r="I3721" t="s">
        <v>8484</v>
      </c>
      <c r="J3721" t="s">
        <v>8338</v>
      </c>
      <c r="K3721">
        <v>28</v>
      </c>
      <c r="L3721" t="str">
        <f t="shared" si="122"/>
        <v>CampoalegreHuilaTeveandina28</v>
      </c>
      <c r="M3721" t="str">
        <f t="shared" si="123"/>
        <v>CampoalegreHuilaTeveandina</v>
      </c>
      <c r="N3721" t="s">
        <v>5249</v>
      </c>
    </row>
    <row r="3722" spans="1:14" x14ac:dyDescent="0.25">
      <c r="A3722">
        <v>41132</v>
      </c>
      <c r="B3722" t="s">
        <v>1081</v>
      </c>
      <c r="C3722" t="s">
        <v>708</v>
      </c>
      <c r="E3722">
        <v>6</v>
      </c>
      <c r="F3722" t="s">
        <v>8341</v>
      </c>
      <c r="G3722" t="s">
        <v>750</v>
      </c>
      <c r="H3722" t="str">
        <f>INDEX(referencias!$Q$1:$Q$34,MATCH('Registro de Frecuencias TV'!G3722,referencias!$R$1:$R$34,0),1)</f>
        <v>RCN TV S.A.</v>
      </c>
      <c r="I3722" t="s">
        <v>236</v>
      </c>
      <c r="J3722" t="s">
        <v>8338</v>
      </c>
      <c r="K3722">
        <v>6</v>
      </c>
      <c r="L3722" t="str">
        <f t="shared" si="122"/>
        <v>CampoalegreHuilaRCN TV S.A.6</v>
      </c>
      <c r="M3722" t="str">
        <f t="shared" si="123"/>
        <v>CampoalegreHuilaRCN TV S.A.</v>
      </c>
      <c r="N3722" t="s">
        <v>5250</v>
      </c>
    </row>
    <row r="3723" spans="1:14" x14ac:dyDescent="0.25">
      <c r="A3723">
        <v>41132</v>
      </c>
      <c r="B3723" t="s">
        <v>1081</v>
      </c>
      <c r="C3723" t="s">
        <v>708</v>
      </c>
      <c r="E3723">
        <v>3</v>
      </c>
      <c r="F3723" t="s">
        <v>8341</v>
      </c>
      <c r="G3723" t="s">
        <v>723</v>
      </c>
      <c r="H3723" t="str">
        <f>INDEX(referencias!$Q$1:$Q$34,MATCH('Registro de Frecuencias TV'!G3723,referencias!$R$1:$R$34,0),1)</f>
        <v>Caracol TV S.A.</v>
      </c>
      <c r="I3723" t="s">
        <v>236</v>
      </c>
      <c r="J3723" t="s">
        <v>8338</v>
      </c>
      <c r="K3723">
        <v>3</v>
      </c>
      <c r="L3723" t="str">
        <f t="shared" si="122"/>
        <v>CampoalegreHuilaCaracol TV S.A.3</v>
      </c>
      <c r="M3723" t="str">
        <f t="shared" si="123"/>
        <v>CampoalegreHuilaCaracol TV S.A.</v>
      </c>
      <c r="N3723" t="s">
        <v>5251</v>
      </c>
    </row>
    <row r="3724" spans="1:14" x14ac:dyDescent="0.25">
      <c r="A3724">
        <v>41206</v>
      </c>
      <c r="B3724" t="s">
        <v>248</v>
      </c>
      <c r="C3724" t="s">
        <v>708</v>
      </c>
      <c r="E3724">
        <v>12</v>
      </c>
      <c r="F3724" t="s">
        <v>8337</v>
      </c>
      <c r="G3724" t="s">
        <v>420</v>
      </c>
      <c r="H3724" t="str">
        <f>INDEX(referencias!$Q$1:$Q$34,MATCH('Registro de Frecuencias TV'!G3724,referencias!$R$1:$R$34,0),1)</f>
        <v>Canal Uno</v>
      </c>
      <c r="I3724" t="s">
        <v>248</v>
      </c>
      <c r="J3724" t="s">
        <v>8338</v>
      </c>
      <c r="K3724">
        <v>12</v>
      </c>
      <c r="L3724" t="str">
        <f t="shared" si="122"/>
        <v>ColombiaHuilaCanal Uno12</v>
      </c>
      <c r="M3724" t="str">
        <f t="shared" si="123"/>
        <v>ColombiaHuilaCanal Uno</v>
      </c>
      <c r="N3724" t="s">
        <v>5252</v>
      </c>
    </row>
    <row r="3725" spans="1:14" x14ac:dyDescent="0.25">
      <c r="A3725">
        <v>41206</v>
      </c>
      <c r="B3725" t="s">
        <v>248</v>
      </c>
      <c r="C3725" t="s">
        <v>708</v>
      </c>
      <c r="E3725">
        <v>10</v>
      </c>
      <c r="F3725" t="s">
        <v>8337</v>
      </c>
      <c r="G3725" t="s">
        <v>703</v>
      </c>
      <c r="H3725" t="str">
        <f>INDEX(referencias!$Q$1:$Q$34,MATCH('Registro de Frecuencias TV'!G3725,referencias!$R$1:$R$34,0),1)</f>
        <v>C.Institucional</v>
      </c>
      <c r="I3725" t="s">
        <v>248</v>
      </c>
      <c r="J3725" t="s">
        <v>8338</v>
      </c>
      <c r="K3725">
        <v>10</v>
      </c>
      <c r="L3725" t="str">
        <f t="shared" si="122"/>
        <v>ColombiaHuilaC.Institucional10</v>
      </c>
      <c r="M3725" t="str">
        <f t="shared" si="123"/>
        <v>ColombiaHuilaC.Institucional</v>
      </c>
      <c r="N3725" t="s">
        <v>5253</v>
      </c>
    </row>
    <row r="3726" spans="1:14" x14ac:dyDescent="0.25">
      <c r="A3726">
        <v>41206</v>
      </c>
      <c r="B3726" t="s">
        <v>248</v>
      </c>
      <c r="C3726" t="s">
        <v>708</v>
      </c>
      <c r="E3726">
        <v>8</v>
      </c>
      <c r="F3726" t="s">
        <v>8337</v>
      </c>
      <c r="G3726" t="s">
        <v>188</v>
      </c>
      <c r="H3726" t="str">
        <f>INDEX(referencias!$Q$1:$Q$34,MATCH('Registro de Frecuencias TV'!G3726,referencias!$R$1:$R$34,0),1)</f>
        <v>Señal Colombia</v>
      </c>
      <c r="I3726" t="s">
        <v>248</v>
      </c>
      <c r="J3726" t="s">
        <v>8338</v>
      </c>
      <c r="K3726">
        <v>8</v>
      </c>
      <c r="L3726" t="str">
        <f t="shared" si="122"/>
        <v>ColombiaHuilaSeñal Colombia8</v>
      </c>
      <c r="M3726" t="str">
        <f t="shared" si="123"/>
        <v>ColombiaHuilaSeñal Colombia</v>
      </c>
      <c r="N3726" t="s">
        <v>5254</v>
      </c>
    </row>
    <row r="3727" spans="1:14" x14ac:dyDescent="0.25">
      <c r="A3727">
        <v>41206</v>
      </c>
      <c r="B3727" t="s">
        <v>248</v>
      </c>
      <c r="C3727" t="s">
        <v>708</v>
      </c>
      <c r="F3727" t="s">
        <v>8339</v>
      </c>
      <c r="G3727" t="s">
        <v>623</v>
      </c>
      <c r="H3727" t="str">
        <f>INDEX(referencias!$Q$1:$Q$34,MATCH('Registro de Frecuencias TV'!G3727,referencias!$R$1:$R$34,0),1)</f>
        <v>Teveandina</v>
      </c>
      <c r="J3727" t="s">
        <v>8338</v>
      </c>
      <c r="K3727">
        <v>28</v>
      </c>
      <c r="L3727" t="str">
        <f t="shared" si="122"/>
        <v>ColombiaHuilaTeveandina28</v>
      </c>
      <c r="M3727" t="str">
        <f t="shared" si="123"/>
        <v>ColombiaHuilaTeveandina</v>
      </c>
      <c r="N3727" t="s">
        <v>5255</v>
      </c>
    </row>
    <row r="3728" spans="1:14" x14ac:dyDescent="0.25">
      <c r="A3728">
        <v>41206</v>
      </c>
      <c r="B3728" t="s">
        <v>248</v>
      </c>
      <c r="C3728" t="s">
        <v>708</v>
      </c>
      <c r="F3728" t="s">
        <v>8341</v>
      </c>
      <c r="G3728" t="s">
        <v>750</v>
      </c>
      <c r="H3728" t="str">
        <f>INDEX(referencias!$Q$1:$Q$34,MATCH('Registro de Frecuencias TV'!G3728,referencias!$R$1:$R$34,0),1)</f>
        <v>RCN TV S.A.</v>
      </c>
      <c r="J3728" t="s">
        <v>8338</v>
      </c>
      <c r="K3728">
        <v>6</v>
      </c>
      <c r="L3728" t="str">
        <f t="shared" si="122"/>
        <v>ColombiaHuilaRCN TV S.A.6</v>
      </c>
      <c r="M3728" t="str">
        <f t="shared" si="123"/>
        <v>ColombiaHuilaRCN TV S.A.</v>
      </c>
      <c r="N3728" t="s">
        <v>5256</v>
      </c>
    </row>
    <row r="3729" spans="1:14" x14ac:dyDescent="0.25">
      <c r="A3729">
        <v>41206</v>
      </c>
      <c r="B3729" t="s">
        <v>248</v>
      </c>
      <c r="C3729" t="s">
        <v>708</v>
      </c>
      <c r="F3729" t="s">
        <v>8341</v>
      </c>
      <c r="G3729" t="s">
        <v>723</v>
      </c>
      <c r="H3729" t="str">
        <f>INDEX(referencias!$Q$1:$Q$34,MATCH('Registro de Frecuencias TV'!G3729,referencias!$R$1:$R$34,0),1)</f>
        <v>Caracol TV S.A.</v>
      </c>
      <c r="J3729" t="s">
        <v>8338</v>
      </c>
      <c r="K3729">
        <v>3</v>
      </c>
      <c r="L3729" t="str">
        <f t="shared" si="122"/>
        <v>ColombiaHuilaCaracol TV S.A.3</v>
      </c>
      <c r="M3729" t="str">
        <f t="shared" si="123"/>
        <v>ColombiaHuilaCaracol TV S.A.</v>
      </c>
      <c r="N3729" t="s">
        <v>5257</v>
      </c>
    </row>
    <row r="3730" spans="1:14" x14ac:dyDescent="0.25">
      <c r="A3730">
        <v>41244</v>
      </c>
      <c r="B3730" t="s">
        <v>1376</v>
      </c>
      <c r="C3730" t="s">
        <v>708</v>
      </c>
      <c r="E3730">
        <v>11</v>
      </c>
      <c r="F3730" t="s">
        <v>8337</v>
      </c>
      <c r="G3730" t="s">
        <v>420</v>
      </c>
      <c r="H3730" t="str">
        <f>INDEX(referencias!$Q$1:$Q$34,MATCH('Registro de Frecuencias TV'!G3730,referencias!$R$1:$R$34,0),1)</f>
        <v>Canal Uno</v>
      </c>
      <c r="I3730" t="s">
        <v>215</v>
      </c>
      <c r="J3730" t="s">
        <v>8338</v>
      </c>
      <c r="K3730">
        <v>11</v>
      </c>
      <c r="L3730" t="str">
        <f t="shared" si="122"/>
        <v>ElíasHuilaCanal Uno11</v>
      </c>
      <c r="M3730" t="str">
        <f t="shared" si="123"/>
        <v>ElíasHuilaCanal Uno</v>
      </c>
      <c r="N3730" t="s">
        <v>5258</v>
      </c>
    </row>
    <row r="3731" spans="1:14" x14ac:dyDescent="0.25">
      <c r="A3731">
        <v>41244</v>
      </c>
      <c r="B3731" t="s">
        <v>1376</v>
      </c>
      <c r="C3731" t="s">
        <v>708</v>
      </c>
      <c r="E3731">
        <v>9</v>
      </c>
      <c r="F3731" t="s">
        <v>8337</v>
      </c>
      <c r="G3731" t="s">
        <v>703</v>
      </c>
      <c r="H3731" t="str">
        <f>INDEX(referencias!$Q$1:$Q$34,MATCH('Registro de Frecuencias TV'!G3731,referencias!$R$1:$R$34,0),1)</f>
        <v>C.Institucional</v>
      </c>
      <c r="I3731" t="s">
        <v>215</v>
      </c>
      <c r="J3731" t="s">
        <v>8338</v>
      </c>
      <c r="K3731">
        <v>9</v>
      </c>
      <c r="L3731" t="str">
        <f t="shared" si="122"/>
        <v>ElíasHuilaC.Institucional9</v>
      </c>
      <c r="M3731" t="str">
        <f t="shared" si="123"/>
        <v>ElíasHuilaC.Institucional</v>
      </c>
      <c r="N3731" t="s">
        <v>5259</v>
      </c>
    </row>
    <row r="3732" spans="1:14" x14ac:dyDescent="0.25">
      <c r="A3732">
        <v>41244</v>
      </c>
      <c r="B3732" t="s">
        <v>1376</v>
      </c>
      <c r="C3732" t="s">
        <v>708</v>
      </c>
      <c r="E3732">
        <v>7</v>
      </c>
      <c r="F3732" t="s">
        <v>8337</v>
      </c>
      <c r="G3732" t="s">
        <v>188</v>
      </c>
      <c r="H3732" t="str">
        <f>INDEX(referencias!$Q$1:$Q$34,MATCH('Registro de Frecuencias TV'!G3732,referencias!$R$1:$R$34,0),1)</f>
        <v>Señal Colombia</v>
      </c>
      <c r="I3732" t="s">
        <v>215</v>
      </c>
      <c r="J3732" t="s">
        <v>8338</v>
      </c>
      <c r="K3732">
        <v>7</v>
      </c>
      <c r="L3732" t="str">
        <f t="shared" si="122"/>
        <v>ElíasHuilaSeñal Colombia7</v>
      </c>
      <c r="M3732" t="str">
        <f t="shared" si="123"/>
        <v>ElíasHuilaSeñal Colombia</v>
      </c>
      <c r="N3732" t="s">
        <v>5260</v>
      </c>
    </row>
    <row r="3733" spans="1:14" x14ac:dyDescent="0.25">
      <c r="A3733">
        <v>41244</v>
      </c>
      <c r="B3733" t="s">
        <v>1376</v>
      </c>
      <c r="C3733" t="s">
        <v>708</v>
      </c>
      <c r="E3733">
        <v>12</v>
      </c>
      <c r="F3733" t="s">
        <v>8339</v>
      </c>
      <c r="G3733" t="s">
        <v>623</v>
      </c>
      <c r="H3733" t="str">
        <f>INDEX(referencias!$Q$1:$Q$34,MATCH('Registro de Frecuencias TV'!G3733,referencias!$R$1:$R$34,0),1)</f>
        <v>Teveandina</v>
      </c>
      <c r="I3733" t="s">
        <v>8460</v>
      </c>
      <c r="J3733" t="s">
        <v>8338</v>
      </c>
      <c r="K3733">
        <v>31</v>
      </c>
      <c r="L3733" t="str">
        <f t="shared" si="122"/>
        <v>ElíasHuilaTeveandina31</v>
      </c>
      <c r="M3733" t="str">
        <f t="shared" si="123"/>
        <v>ElíasHuilaTeveandina</v>
      </c>
      <c r="N3733" t="s">
        <v>5261</v>
      </c>
    </row>
    <row r="3734" spans="1:14" x14ac:dyDescent="0.25">
      <c r="A3734">
        <v>41244</v>
      </c>
      <c r="B3734" t="s">
        <v>1376</v>
      </c>
      <c r="C3734" t="s">
        <v>708</v>
      </c>
      <c r="F3734" t="s">
        <v>8341</v>
      </c>
      <c r="G3734" t="s">
        <v>750</v>
      </c>
      <c r="H3734" t="str">
        <f>INDEX(referencias!$Q$1:$Q$34,MATCH('Registro de Frecuencias TV'!G3734,referencias!$R$1:$R$34,0),1)</f>
        <v>RCN TV S.A.</v>
      </c>
      <c r="J3734" t="s">
        <v>8338</v>
      </c>
      <c r="K3734">
        <v>13</v>
      </c>
      <c r="L3734" t="str">
        <f t="shared" si="122"/>
        <v>ElíasHuilaRCN TV S.A.13</v>
      </c>
      <c r="M3734" t="str">
        <f t="shared" si="123"/>
        <v>ElíasHuilaRCN TV S.A.</v>
      </c>
      <c r="N3734" t="s">
        <v>5262</v>
      </c>
    </row>
    <row r="3735" spans="1:14" x14ac:dyDescent="0.25">
      <c r="A3735">
        <v>41244</v>
      </c>
      <c r="B3735" t="s">
        <v>1376</v>
      </c>
      <c r="C3735" t="s">
        <v>708</v>
      </c>
      <c r="F3735" t="s">
        <v>8341</v>
      </c>
      <c r="G3735" t="s">
        <v>723</v>
      </c>
      <c r="H3735" t="str">
        <f>INDEX(referencias!$Q$1:$Q$34,MATCH('Registro de Frecuencias TV'!G3735,referencias!$R$1:$R$34,0),1)</f>
        <v>Caracol TV S.A.</v>
      </c>
      <c r="J3735" t="s">
        <v>8338</v>
      </c>
      <c r="K3735">
        <v>39</v>
      </c>
      <c r="L3735" t="str">
        <f t="shared" si="122"/>
        <v>ElíasHuilaCaracol TV S.A.39</v>
      </c>
      <c r="M3735" t="str">
        <f t="shared" si="123"/>
        <v>ElíasHuilaCaracol TV S.A.</v>
      </c>
      <c r="N3735" t="s">
        <v>5263</v>
      </c>
    </row>
    <row r="3736" spans="1:14" x14ac:dyDescent="0.25">
      <c r="A3736">
        <v>41298</v>
      </c>
      <c r="B3736" t="s">
        <v>530</v>
      </c>
      <c r="C3736" t="s">
        <v>708</v>
      </c>
      <c r="E3736">
        <v>11</v>
      </c>
      <c r="F3736" t="s">
        <v>8337</v>
      </c>
      <c r="G3736" t="s">
        <v>420</v>
      </c>
      <c r="H3736" t="str">
        <f>INDEX(referencias!$Q$1:$Q$34,MATCH('Registro de Frecuencias TV'!G3736,referencias!$R$1:$R$34,0),1)</f>
        <v>Canal Uno</v>
      </c>
      <c r="I3736" t="s">
        <v>215</v>
      </c>
      <c r="J3736" t="s">
        <v>8338</v>
      </c>
      <c r="K3736">
        <v>11</v>
      </c>
      <c r="L3736" t="str">
        <f t="shared" si="122"/>
        <v>GarzónHuilaCanal Uno11</v>
      </c>
      <c r="M3736" t="str">
        <f t="shared" si="123"/>
        <v>GarzónHuilaCanal Uno</v>
      </c>
      <c r="N3736" t="s">
        <v>5264</v>
      </c>
    </row>
    <row r="3737" spans="1:14" x14ac:dyDescent="0.25">
      <c r="A3737">
        <v>41298</v>
      </c>
      <c r="B3737" t="s">
        <v>530</v>
      </c>
      <c r="C3737" t="s">
        <v>708</v>
      </c>
      <c r="E3737">
        <v>9</v>
      </c>
      <c r="F3737" t="s">
        <v>8337</v>
      </c>
      <c r="G3737" t="s">
        <v>703</v>
      </c>
      <c r="H3737" t="str">
        <f>INDEX(referencias!$Q$1:$Q$34,MATCH('Registro de Frecuencias TV'!G3737,referencias!$R$1:$R$34,0),1)</f>
        <v>C.Institucional</v>
      </c>
      <c r="I3737" t="s">
        <v>215</v>
      </c>
      <c r="J3737" t="s">
        <v>8338</v>
      </c>
      <c r="K3737">
        <v>9</v>
      </c>
      <c r="L3737" t="str">
        <f t="shared" si="122"/>
        <v>GarzónHuilaC.Institucional9</v>
      </c>
      <c r="M3737" t="str">
        <f t="shared" si="123"/>
        <v>GarzónHuilaC.Institucional</v>
      </c>
      <c r="N3737" t="s">
        <v>5265</v>
      </c>
    </row>
    <row r="3738" spans="1:14" x14ac:dyDescent="0.25">
      <c r="A3738">
        <v>41298</v>
      </c>
      <c r="B3738" t="s">
        <v>530</v>
      </c>
      <c r="C3738" t="s">
        <v>708</v>
      </c>
      <c r="E3738">
        <v>7</v>
      </c>
      <c r="F3738" t="s">
        <v>8337</v>
      </c>
      <c r="G3738" t="s">
        <v>188</v>
      </c>
      <c r="H3738" t="str">
        <f>INDEX(referencias!$Q$1:$Q$34,MATCH('Registro de Frecuencias TV'!G3738,referencias!$R$1:$R$34,0),1)</f>
        <v>Señal Colombia</v>
      </c>
      <c r="I3738" t="s">
        <v>215</v>
      </c>
      <c r="J3738" t="s">
        <v>8338</v>
      </c>
      <c r="K3738">
        <v>7</v>
      </c>
      <c r="L3738" t="str">
        <f t="shared" si="122"/>
        <v>GarzónHuilaSeñal Colombia7</v>
      </c>
      <c r="M3738" t="str">
        <f t="shared" si="123"/>
        <v>GarzónHuilaSeñal Colombia</v>
      </c>
      <c r="N3738" t="s">
        <v>5266</v>
      </c>
    </row>
    <row r="3739" spans="1:14" x14ac:dyDescent="0.25">
      <c r="A3739">
        <v>41298</v>
      </c>
      <c r="B3739" t="s">
        <v>530</v>
      </c>
      <c r="C3739" t="s">
        <v>708</v>
      </c>
      <c r="E3739">
        <v>31</v>
      </c>
      <c r="F3739" t="s">
        <v>8339</v>
      </c>
      <c r="G3739" t="s">
        <v>623</v>
      </c>
      <c r="H3739" t="str">
        <f>INDEX(referencias!$Q$1:$Q$34,MATCH('Registro de Frecuencias TV'!G3739,referencias!$R$1:$R$34,0),1)</f>
        <v>Teveandina</v>
      </c>
      <c r="I3739" t="s">
        <v>8485</v>
      </c>
      <c r="J3739" t="s">
        <v>8338</v>
      </c>
      <c r="K3739">
        <v>31</v>
      </c>
      <c r="L3739" t="str">
        <f t="shared" si="122"/>
        <v>GarzónHuilaTeveandina31</v>
      </c>
      <c r="M3739" t="str">
        <f t="shared" si="123"/>
        <v>GarzónHuilaTeveandina</v>
      </c>
      <c r="N3739" t="s">
        <v>5267</v>
      </c>
    </row>
    <row r="3740" spans="1:14" x14ac:dyDescent="0.25">
      <c r="A3740">
        <v>41298</v>
      </c>
      <c r="B3740" t="s">
        <v>530</v>
      </c>
      <c r="C3740" t="s">
        <v>708</v>
      </c>
      <c r="E3740">
        <v>23</v>
      </c>
      <c r="F3740" t="s">
        <v>8341</v>
      </c>
      <c r="G3740" t="s">
        <v>750</v>
      </c>
      <c r="H3740" t="str">
        <f>INDEX(referencias!$Q$1:$Q$34,MATCH('Registro de Frecuencias TV'!G3740,referencias!$R$1:$R$34,0),1)</f>
        <v>RCN TV S.A.</v>
      </c>
      <c r="I3740" t="s">
        <v>530</v>
      </c>
      <c r="J3740" t="s">
        <v>8338</v>
      </c>
      <c r="K3740">
        <v>23</v>
      </c>
      <c r="L3740" t="str">
        <f t="shared" si="122"/>
        <v>GarzónHuilaRCN TV S.A.23</v>
      </c>
      <c r="M3740" t="str">
        <f t="shared" si="123"/>
        <v>GarzónHuilaRCN TV S.A.</v>
      </c>
      <c r="N3740" t="s">
        <v>5268</v>
      </c>
    </row>
    <row r="3741" spans="1:14" x14ac:dyDescent="0.25">
      <c r="A3741">
        <v>41298</v>
      </c>
      <c r="B3741" t="s">
        <v>530</v>
      </c>
      <c r="C3741" t="s">
        <v>708</v>
      </c>
      <c r="E3741">
        <v>27</v>
      </c>
      <c r="F3741" t="s">
        <v>8341</v>
      </c>
      <c r="G3741" t="s">
        <v>723</v>
      </c>
      <c r="H3741" t="str">
        <f>INDEX(referencias!$Q$1:$Q$34,MATCH('Registro de Frecuencias TV'!G3741,referencias!$R$1:$R$34,0),1)</f>
        <v>Caracol TV S.A.</v>
      </c>
      <c r="I3741" t="s">
        <v>530</v>
      </c>
      <c r="J3741" t="s">
        <v>8338</v>
      </c>
      <c r="K3741">
        <v>27</v>
      </c>
      <c r="L3741" t="str">
        <f t="shared" si="122"/>
        <v>GarzónHuilaCaracol TV S.A.27</v>
      </c>
      <c r="M3741" t="str">
        <f t="shared" si="123"/>
        <v>GarzónHuilaCaracol TV S.A.</v>
      </c>
      <c r="N3741" t="s">
        <v>5269</v>
      </c>
    </row>
    <row r="3742" spans="1:14" x14ac:dyDescent="0.25">
      <c r="A3742">
        <v>41306</v>
      </c>
      <c r="B3742" t="s">
        <v>531</v>
      </c>
      <c r="C3742" t="s">
        <v>708</v>
      </c>
      <c r="E3742">
        <v>11</v>
      </c>
      <c r="F3742" t="s">
        <v>8337</v>
      </c>
      <c r="G3742" t="s">
        <v>420</v>
      </c>
      <c r="H3742" t="str">
        <f>INDEX(referencias!$Q$1:$Q$34,MATCH('Registro de Frecuencias TV'!G3742,referencias!$R$1:$R$34,0),1)</f>
        <v>Canal Uno</v>
      </c>
      <c r="I3742" t="s">
        <v>215</v>
      </c>
      <c r="J3742" t="s">
        <v>8338</v>
      </c>
      <c r="K3742">
        <v>11</v>
      </c>
      <c r="L3742" t="str">
        <f t="shared" si="122"/>
        <v>GiganteHuilaCanal Uno11</v>
      </c>
      <c r="M3742" t="str">
        <f t="shared" si="123"/>
        <v>GiganteHuilaCanal Uno</v>
      </c>
      <c r="N3742" t="s">
        <v>5270</v>
      </c>
    </row>
    <row r="3743" spans="1:14" x14ac:dyDescent="0.25">
      <c r="A3743">
        <v>41306</v>
      </c>
      <c r="B3743" t="s">
        <v>531</v>
      </c>
      <c r="C3743" t="s">
        <v>708</v>
      </c>
      <c r="E3743">
        <v>9</v>
      </c>
      <c r="F3743" t="s">
        <v>8337</v>
      </c>
      <c r="G3743" t="s">
        <v>703</v>
      </c>
      <c r="H3743" t="str">
        <f>INDEX(referencias!$Q$1:$Q$34,MATCH('Registro de Frecuencias TV'!G3743,referencias!$R$1:$R$34,0),1)</f>
        <v>C.Institucional</v>
      </c>
      <c r="I3743" t="s">
        <v>215</v>
      </c>
      <c r="J3743" t="s">
        <v>8338</v>
      </c>
      <c r="K3743">
        <v>9</v>
      </c>
      <c r="L3743" t="str">
        <f t="shared" si="122"/>
        <v>GiganteHuilaC.Institucional9</v>
      </c>
      <c r="M3743" t="str">
        <f t="shared" si="123"/>
        <v>GiganteHuilaC.Institucional</v>
      </c>
      <c r="N3743" t="s">
        <v>5271</v>
      </c>
    </row>
    <row r="3744" spans="1:14" x14ac:dyDescent="0.25">
      <c r="A3744">
        <v>41306</v>
      </c>
      <c r="B3744" t="s">
        <v>531</v>
      </c>
      <c r="C3744" t="s">
        <v>708</v>
      </c>
      <c r="E3744">
        <v>7</v>
      </c>
      <c r="F3744" t="s">
        <v>8337</v>
      </c>
      <c r="G3744" t="s">
        <v>188</v>
      </c>
      <c r="H3744" t="str">
        <f>INDEX(referencias!$Q$1:$Q$34,MATCH('Registro de Frecuencias TV'!G3744,referencias!$R$1:$R$34,0),1)</f>
        <v>Señal Colombia</v>
      </c>
      <c r="I3744" t="s">
        <v>215</v>
      </c>
      <c r="J3744" t="s">
        <v>8338</v>
      </c>
      <c r="K3744">
        <v>7</v>
      </c>
      <c r="L3744" t="str">
        <f t="shared" si="122"/>
        <v>GiganteHuilaSeñal Colombia7</v>
      </c>
      <c r="M3744" t="str">
        <f t="shared" si="123"/>
        <v>GiganteHuilaSeñal Colombia</v>
      </c>
      <c r="N3744" t="s">
        <v>5272</v>
      </c>
    </row>
    <row r="3745" spans="1:14" x14ac:dyDescent="0.25">
      <c r="A3745">
        <v>41306</v>
      </c>
      <c r="B3745" t="s">
        <v>531</v>
      </c>
      <c r="C3745" t="s">
        <v>708</v>
      </c>
      <c r="E3745">
        <v>31</v>
      </c>
      <c r="F3745" t="s">
        <v>8339</v>
      </c>
      <c r="G3745" t="s">
        <v>623</v>
      </c>
      <c r="H3745" t="str">
        <f>INDEX(referencias!$Q$1:$Q$34,MATCH('Registro de Frecuencias TV'!G3745,referencias!$R$1:$R$34,0),1)</f>
        <v>Teveandina</v>
      </c>
      <c r="I3745" t="s">
        <v>8485</v>
      </c>
      <c r="J3745" t="s">
        <v>8338</v>
      </c>
      <c r="K3745">
        <v>31</v>
      </c>
      <c r="L3745" t="str">
        <f t="shared" si="122"/>
        <v>GiganteHuilaTeveandina31</v>
      </c>
      <c r="M3745" t="str">
        <f t="shared" si="123"/>
        <v>GiganteHuilaTeveandina</v>
      </c>
      <c r="N3745" t="s">
        <v>5273</v>
      </c>
    </row>
    <row r="3746" spans="1:14" x14ac:dyDescent="0.25">
      <c r="A3746">
        <v>41306</v>
      </c>
      <c r="B3746" t="s">
        <v>531</v>
      </c>
      <c r="C3746" t="s">
        <v>708</v>
      </c>
      <c r="E3746">
        <v>13</v>
      </c>
      <c r="F3746" t="s">
        <v>8341</v>
      </c>
      <c r="G3746" t="s">
        <v>750</v>
      </c>
      <c r="H3746" t="str">
        <f>INDEX(referencias!$Q$1:$Q$34,MATCH('Registro de Frecuencias TV'!G3746,referencias!$R$1:$R$34,0),1)</f>
        <v>RCN TV S.A.</v>
      </c>
      <c r="I3746" t="s">
        <v>8486</v>
      </c>
      <c r="J3746" t="s">
        <v>8338</v>
      </c>
      <c r="K3746">
        <v>13</v>
      </c>
      <c r="L3746" t="str">
        <f t="shared" si="122"/>
        <v>GiganteHuilaRCN TV S.A.13</v>
      </c>
      <c r="M3746" t="str">
        <f t="shared" si="123"/>
        <v>GiganteHuilaRCN TV S.A.</v>
      </c>
      <c r="N3746" t="s">
        <v>5274</v>
      </c>
    </row>
    <row r="3747" spans="1:14" x14ac:dyDescent="0.25">
      <c r="A3747">
        <v>41306</v>
      </c>
      <c r="B3747" t="s">
        <v>531</v>
      </c>
      <c r="C3747" t="s">
        <v>708</v>
      </c>
      <c r="E3747">
        <v>3</v>
      </c>
      <c r="F3747" t="s">
        <v>8341</v>
      </c>
      <c r="G3747" t="s">
        <v>723</v>
      </c>
      <c r="H3747" t="str">
        <f>INDEX(referencias!$Q$1:$Q$34,MATCH('Registro de Frecuencias TV'!G3747,referencias!$R$1:$R$34,0),1)</f>
        <v>Caracol TV S.A.</v>
      </c>
      <c r="I3747" t="s">
        <v>8486</v>
      </c>
      <c r="J3747" t="s">
        <v>8338</v>
      </c>
      <c r="K3747">
        <v>3</v>
      </c>
      <c r="L3747" t="str">
        <f t="shared" si="122"/>
        <v>GiganteHuilaCaracol TV S.A.3</v>
      </c>
      <c r="M3747" t="str">
        <f t="shared" si="123"/>
        <v>GiganteHuilaCaracol TV S.A.</v>
      </c>
      <c r="N3747" t="s">
        <v>5275</v>
      </c>
    </row>
    <row r="3748" spans="1:14" x14ac:dyDescent="0.25">
      <c r="A3748">
        <v>41319</v>
      </c>
      <c r="B3748" t="s">
        <v>277</v>
      </c>
      <c r="C3748" t="s">
        <v>708</v>
      </c>
      <c r="E3748">
        <v>5</v>
      </c>
      <c r="F3748" t="s">
        <v>8337</v>
      </c>
      <c r="G3748" t="s">
        <v>420</v>
      </c>
      <c r="H3748" t="str">
        <f>INDEX(referencias!$Q$1:$Q$34,MATCH('Registro de Frecuencias TV'!G3748,referencias!$R$1:$R$34,0),1)</f>
        <v>Canal Uno</v>
      </c>
      <c r="I3748" t="s">
        <v>269</v>
      </c>
      <c r="J3748" t="s">
        <v>8338</v>
      </c>
      <c r="K3748">
        <v>5</v>
      </c>
      <c r="L3748" t="str">
        <f t="shared" si="122"/>
        <v>GuadalupeHuilaCanal Uno5</v>
      </c>
      <c r="M3748" t="str">
        <f t="shared" si="123"/>
        <v>GuadalupeHuilaCanal Uno</v>
      </c>
      <c r="N3748" t="s">
        <v>5276</v>
      </c>
    </row>
    <row r="3749" spans="1:14" x14ac:dyDescent="0.25">
      <c r="A3749">
        <v>41319</v>
      </c>
      <c r="B3749" t="s">
        <v>277</v>
      </c>
      <c r="C3749" t="s">
        <v>708</v>
      </c>
      <c r="E3749">
        <v>4</v>
      </c>
      <c r="F3749" t="s">
        <v>8337</v>
      </c>
      <c r="G3749" t="s">
        <v>703</v>
      </c>
      <c r="H3749" t="str">
        <f>INDEX(referencias!$Q$1:$Q$34,MATCH('Registro de Frecuencias TV'!G3749,referencias!$R$1:$R$34,0),1)</f>
        <v>C.Institucional</v>
      </c>
      <c r="I3749" t="s">
        <v>269</v>
      </c>
      <c r="J3749" t="s">
        <v>8338</v>
      </c>
      <c r="K3749">
        <v>4</v>
      </c>
      <c r="L3749" t="str">
        <f t="shared" si="122"/>
        <v>GuadalupeHuilaC.Institucional4</v>
      </c>
      <c r="M3749" t="str">
        <f t="shared" si="123"/>
        <v>GuadalupeHuilaC.Institucional</v>
      </c>
      <c r="N3749" t="s">
        <v>5277</v>
      </c>
    </row>
    <row r="3750" spans="1:14" x14ac:dyDescent="0.25">
      <c r="A3750">
        <v>41319</v>
      </c>
      <c r="B3750" t="s">
        <v>277</v>
      </c>
      <c r="C3750" t="s">
        <v>708</v>
      </c>
      <c r="E3750">
        <v>2</v>
      </c>
      <c r="F3750" t="s">
        <v>8337</v>
      </c>
      <c r="G3750" t="s">
        <v>188</v>
      </c>
      <c r="H3750" t="str">
        <f>INDEX(referencias!$Q$1:$Q$34,MATCH('Registro de Frecuencias TV'!G3750,referencias!$R$1:$R$34,0),1)</f>
        <v>Señal Colombia</v>
      </c>
      <c r="I3750" t="s">
        <v>269</v>
      </c>
      <c r="J3750" t="s">
        <v>8338</v>
      </c>
      <c r="K3750">
        <v>2</v>
      </c>
      <c r="L3750" t="str">
        <f t="shared" si="122"/>
        <v>GuadalupeHuilaSeñal Colombia2</v>
      </c>
      <c r="M3750" t="str">
        <f t="shared" si="123"/>
        <v>GuadalupeHuilaSeñal Colombia</v>
      </c>
      <c r="N3750" t="s">
        <v>5278</v>
      </c>
    </row>
    <row r="3751" spans="1:14" x14ac:dyDescent="0.25">
      <c r="A3751">
        <v>41319</v>
      </c>
      <c r="B3751" t="s">
        <v>277</v>
      </c>
      <c r="C3751" t="s">
        <v>708</v>
      </c>
      <c r="E3751">
        <v>12</v>
      </c>
      <c r="F3751" t="s">
        <v>8339</v>
      </c>
      <c r="G3751" t="s">
        <v>623</v>
      </c>
      <c r="H3751" t="str">
        <f>INDEX(referencias!$Q$1:$Q$34,MATCH('Registro de Frecuencias TV'!G3751,referencias!$R$1:$R$34,0),1)</f>
        <v>Teveandina</v>
      </c>
      <c r="I3751" t="s">
        <v>8460</v>
      </c>
      <c r="J3751" t="s">
        <v>8338</v>
      </c>
      <c r="K3751">
        <v>12</v>
      </c>
      <c r="L3751" t="str">
        <f t="shared" si="122"/>
        <v>GuadalupeHuilaTeveandina12</v>
      </c>
      <c r="M3751" t="str">
        <f t="shared" si="123"/>
        <v>GuadalupeHuilaTeveandina</v>
      </c>
      <c r="N3751" t="s">
        <v>5279</v>
      </c>
    </row>
    <row r="3752" spans="1:14" x14ac:dyDescent="0.25">
      <c r="A3752">
        <v>41319</v>
      </c>
      <c r="B3752" t="s">
        <v>277</v>
      </c>
      <c r="C3752" t="s">
        <v>708</v>
      </c>
      <c r="F3752" t="s">
        <v>8341</v>
      </c>
      <c r="G3752" t="s">
        <v>750</v>
      </c>
      <c r="H3752" t="str">
        <f>INDEX(referencias!$Q$1:$Q$34,MATCH('Registro de Frecuencias TV'!G3752,referencias!$R$1:$R$34,0),1)</f>
        <v>RCN TV S.A.</v>
      </c>
      <c r="J3752" t="s">
        <v>8338</v>
      </c>
      <c r="K3752">
        <v>10</v>
      </c>
      <c r="L3752" t="str">
        <f t="shared" si="122"/>
        <v>GuadalupeHuilaRCN TV S.A.10</v>
      </c>
      <c r="M3752" t="str">
        <f t="shared" si="123"/>
        <v>GuadalupeHuilaRCN TV S.A.</v>
      </c>
      <c r="N3752" t="s">
        <v>5280</v>
      </c>
    </row>
    <row r="3753" spans="1:14" x14ac:dyDescent="0.25">
      <c r="A3753">
        <v>41319</v>
      </c>
      <c r="B3753" t="s">
        <v>277</v>
      </c>
      <c r="C3753" t="s">
        <v>708</v>
      </c>
      <c r="F3753" t="s">
        <v>8341</v>
      </c>
      <c r="G3753" t="s">
        <v>723</v>
      </c>
      <c r="H3753" t="str">
        <f>INDEX(referencias!$Q$1:$Q$34,MATCH('Registro de Frecuencias TV'!G3753,referencias!$R$1:$R$34,0),1)</f>
        <v>Caracol TV S.A.</v>
      </c>
      <c r="J3753" t="s">
        <v>8338</v>
      </c>
      <c r="K3753">
        <v>8</v>
      </c>
      <c r="L3753" t="str">
        <f t="shared" si="122"/>
        <v>GuadalupeHuilaCaracol TV S.A.8</v>
      </c>
      <c r="M3753" t="str">
        <f t="shared" si="123"/>
        <v>GuadalupeHuilaCaracol TV S.A.</v>
      </c>
      <c r="N3753" t="s">
        <v>5281</v>
      </c>
    </row>
    <row r="3754" spans="1:14" x14ac:dyDescent="0.25">
      <c r="A3754">
        <v>41349</v>
      </c>
      <c r="B3754" t="s">
        <v>1553</v>
      </c>
      <c r="C3754" t="s">
        <v>708</v>
      </c>
      <c r="E3754">
        <v>12</v>
      </c>
      <c r="F3754" t="s">
        <v>8337</v>
      </c>
      <c r="G3754" t="s">
        <v>420</v>
      </c>
      <c r="H3754" t="str">
        <f>INDEX(referencias!$Q$1:$Q$34,MATCH('Registro de Frecuencias TV'!G3754,referencias!$R$1:$R$34,0),1)</f>
        <v>Canal Uno</v>
      </c>
      <c r="I3754" t="s">
        <v>236</v>
      </c>
      <c r="J3754" t="s">
        <v>8338</v>
      </c>
      <c r="K3754">
        <v>12</v>
      </c>
      <c r="L3754" t="str">
        <f t="shared" si="122"/>
        <v>HoboHuilaCanal Uno12</v>
      </c>
      <c r="M3754" t="str">
        <f t="shared" si="123"/>
        <v>HoboHuilaCanal Uno</v>
      </c>
      <c r="N3754" t="s">
        <v>5282</v>
      </c>
    </row>
    <row r="3755" spans="1:14" x14ac:dyDescent="0.25">
      <c r="A3755">
        <v>41349</v>
      </c>
      <c r="B3755" t="s">
        <v>1553</v>
      </c>
      <c r="C3755" t="s">
        <v>708</v>
      </c>
      <c r="E3755">
        <v>10</v>
      </c>
      <c r="F3755" t="s">
        <v>8337</v>
      </c>
      <c r="G3755" t="s">
        <v>703</v>
      </c>
      <c r="H3755" t="str">
        <f>INDEX(referencias!$Q$1:$Q$34,MATCH('Registro de Frecuencias TV'!G3755,referencias!$R$1:$R$34,0),1)</f>
        <v>C.Institucional</v>
      </c>
      <c r="I3755" t="s">
        <v>236</v>
      </c>
      <c r="J3755" t="s">
        <v>8338</v>
      </c>
      <c r="K3755">
        <v>10</v>
      </c>
      <c r="L3755" t="str">
        <f t="shared" si="122"/>
        <v>HoboHuilaC.Institucional10</v>
      </c>
      <c r="M3755" t="str">
        <f t="shared" si="123"/>
        <v>HoboHuilaC.Institucional</v>
      </c>
      <c r="N3755" t="s">
        <v>5283</v>
      </c>
    </row>
    <row r="3756" spans="1:14" x14ac:dyDescent="0.25">
      <c r="A3756">
        <v>41349</v>
      </c>
      <c r="B3756" t="s">
        <v>1553</v>
      </c>
      <c r="C3756" t="s">
        <v>708</v>
      </c>
      <c r="E3756">
        <v>8</v>
      </c>
      <c r="F3756" t="s">
        <v>8337</v>
      </c>
      <c r="G3756" t="s">
        <v>188</v>
      </c>
      <c r="H3756" t="str">
        <f>INDEX(referencias!$Q$1:$Q$34,MATCH('Registro de Frecuencias TV'!G3756,referencias!$R$1:$R$34,0),1)</f>
        <v>Señal Colombia</v>
      </c>
      <c r="I3756" t="s">
        <v>236</v>
      </c>
      <c r="J3756" t="s">
        <v>8338</v>
      </c>
      <c r="K3756">
        <v>8</v>
      </c>
      <c r="L3756" t="str">
        <f t="shared" si="122"/>
        <v>HoboHuilaSeñal Colombia8</v>
      </c>
      <c r="M3756" t="str">
        <f t="shared" si="123"/>
        <v>HoboHuilaSeñal Colombia</v>
      </c>
      <c r="N3756" t="s">
        <v>5284</v>
      </c>
    </row>
    <row r="3757" spans="1:14" x14ac:dyDescent="0.25">
      <c r="A3757">
        <v>41349</v>
      </c>
      <c r="B3757" t="s">
        <v>1553</v>
      </c>
      <c r="C3757" t="s">
        <v>708</v>
      </c>
      <c r="E3757">
        <v>28</v>
      </c>
      <c r="F3757" t="s">
        <v>8339</v>
      </c>
      <c r="G3757" t="s">
        <v>623</v>
      </c>
      <c r="H3757" t="str">
        <f>INDEX(referencias!$Q$1:$Q$34,MATCH('Registro de Frecuencias TV'!G3757,referencias!$R$1:$R$34,0),1)</f>
        <v>Teveandina</v>
      </c>
      <c r="I3757" t="s">
        <v>8484</v>
      </c>
      <c r="J3757" t="s">
        <v>8338</v>
      </c>
      <c r="K3757">
        <v>28</v>
      </c>
      <c r="L3757" t="str">
        <f t="shared" si="122"/>
        <v>HoboHuilaTeveandina28</v>
      </c>
      <c r="M3757" t="str">
        <f t="shared" si="123"/>
        <v>HoboHuilaTeveandina</v>
      </c>
      <c r="N3757" t="s">
        <v>5285</v>
      </c>
    </row>
    <row r="3758" spans="1:14" x14ac:dyDescent="0.25">
      <c r="A3758">
        <v>41349</v>
      </c>
      <c r="B3758" t="s">
        <v>1553</v>
      </c>
      <c r="C3758" t="s">
        <v>708</v>
      </c>
      <c r="E3758">
        <v>6</v>
      </c>
      <c r="F3758" t="s">
        <v>8341</v>
      </c>
      <c r="G3758" t="s">
        <v>750</v>
      </c>
      <c r="H3758" t="str">
        <f>INDEX(referencias!$Q$1:$Q$34,MATCH('Registro de Frecuencias TV'!G3758,referencias!$R$1:$R$34,0),1)</f>
        <v>RCN TV S.A.</v>
      </c>
      <c r="I3758" t="s">
        <v>236</v>
      </c>
      <c r="J3758" t="s">
        <v>8338</v>
      </c>
      <c r="K3758">
        <v>6</v>
      </c>
      <c r="L3758" t="str">
        <f t="shared" si="122"/>
        <v>HoboHuilaRCN TV S.A.6</v>
      </c>
      <c r="M3758" t="str">
        <f t="shared" si="123"/>
        <v>HoboHuilaRCN TV S.A.</v>
      </c>
      <c r="N3758" t="s">
        <v>5286</v>
      </c>
    </row>
    <row r="3759" spans="1:14" x14ac:dyDescent="0.25">
      <c r="A3759">
        <v>41349</v>
      </c>
      <c r="B3759" t="s">
        <v>1553</v>
      </c>
      <c r="C3759" t="s">
        <v>708</v>
      </c>
      <c r="E3759">
        <v>3</v>
      </c>
      <c r="F3759" t="s">
        <v>8341</v>
      </c>
      <c r="G3759" t="s">
        <v>723</v>
      </c>
      <c r="H3759" t="str">
        <f>INDEX(referencias!$Q$1:$Q$34,MATCH('Registro de Frecuencias TV'!G3759,referencias!$R$1:$R$34,0),1)</f>
        <v>Caracol TV S.A.</v>
      </c>
      <c r="I3759" t="s">
        <v>236</v>
      </c>
      <c r="J3759" t="s">
        <v>8338</v>
      </c>
      <c r="K3759">
        <v>3</v>
      </c>
      <c r="L3759" t="str">
        <f t="shared" si="122"/>
        <v>HoboHuilaCaracol TV S.A.3</v>
      </c>
      <c r="M3759" t="str">
        <f t="shared" si="123"/>
        <v>HoboHuilaCaracol TV S.A.</v>
      </c>
      <c r="N3759" t="s">
        <v>5287</v>
      </c>
    </row>
    <row r="3760" spans="1:14" x14ac:dyDescent="0.25">
      <c r="A3760">
        <v>41357</v>
      </c>
      <c r="B3760" t="s">
        <v>1568</v>
      </c>
      <c r="C3760" t="s">
        <v>708</v>
      </c>
      <c r="E3760">
        <v>12</v>
      </c>
      <c r="F3760" t="s">
        <v>8337</v>
      </c>
      <c r="G3760" t="s">
        <v>420</v>
      </c>
      <c r="H3760" t="str">
        <f>INDEX(referencias!$Q$1:$Q$34,MATCH('Registro de Frecuencias TV'!G3760,referencias!$R$1:$R$34,0),1)</f>
        <v>Canal Uno</v>
      </c>
      <c r="I3760" t="s">
        <v>236</v>
      </c>
      <c r="J3760" t="s">
        <v>8338</v>
      </c>
      <c r="K3760">
        <v>12</v>
      </c>
      <c r="L3760" t="str">
        <f t="shared" si="122"/>
        <v>IquiraHuilaCanal Uno12</v>
      </c>
      <c r="M3760" t="str">
        <f t="shared" si="123"/>
        <v>IquiraHuilaCanal Uno</v>
      </c>
      <c r="N3760" t="s">
        <v>5288</v>
      </c>
    </row>
    <row r="3761" spans="1:14" x14ac:dyDescent="0.25">
      <c r="A3761">
        <v>41357</v>
      </c>
      <c r="B3761" t="s">
        <v>1568</v>
      </c>
      <c r="C3761" t="s">
        <v>708</v>
      </c>
      <c r="E3761">
        <v>10</v>
      </c>
      <c r="F3761" t="s">
        <v>8337</v>
      </c>
      <c r="G3761" t="s">
        <v>703</v>
      </c>
      <c r="H3761" t="str">
        <f>INDEX(referencias!$Q$1:$Q$34,MATCH('Registro de Frecuencias TV'!G3761,referencias!$R$1:$R$34,0),1)</f>
        <v>C.Institucional</v>
      </c>
      <c r="I3761" t="s">
        <v>236</v>
      </c>
      <c r="J3761" t="s">
        <v>8338</v>
      </c>
      <c r="K3761">
        <v>10</v>
      </c>
      <c r="L3761" t="str">
        <f t="shared" si="122"/>
        <v>IquiraHuilaC.Institucional10</v>
      </c>
      <c r="M3761" t="str">
        <f t="shared" si="123"/>
        <v>IquiraHuilaC.Institucional</v>
      </c>
      <c r="N3761" t="s">
        <v>5289</v>
      </c>
    </row>
    <row r="3762" spans="1:14" x14ac:dyDescent="0.25">
      <c r="A3762">
        <v>41357</v>
      </c>
      <c r="B3762" t="s">
        <v>1568</v>
      </c>
      <c r="C3762" t="s">
        <v>708</v>
      </c>
      <c r="E3762">
        <v>8</v>
      </c>
      <c r="F3762" t="s">
        <v>8337</v>
      </c>
      <c r="G3762" t="s">
        <v>188</v>
      </c>
      <c r="H3762" t="str">
        <f>INDEX(referencias!$Q$1:$Q$34,MATCH('Registro de Frecuencias TV'!G3762,referencias!$R$1:$R$34,0),1)</f>
        <v>Señal Colombia</v>
      </c>
      <c r="I3762" t="s">
        <v>236</v>
      </c>
      <c r="J3762" t="s">
        <v>8338</v>
      </c>
      <c r="K3762">
        <v>8</v>
      </c>
      <c r="L3762" t="str">
        <f t="shared" si="122"/>
        <v>IquiraHuilaSeñal Colombia8</v>
      </c>
      <c r="M3762" t="str">
        <f t="shared" si="123"/>
        <v>IquiraHuilaSeñal Colombia</v>
      </c>
      <c r="N3762" t="s">
        <v>5290</v>
      </c>
    </row>
    <row r="3763" spans="1:14" x14ac:dyDescent="0.25">
      <c r="A3763">
        <v>41357</v>
      </c>
      <c r="B3763" t="s">
        <v>1568</v>
      </c>
      <c r="C3763" t="s">
        <v>708</v>
      </c>
      <c r="E3763">
        <v>28</v>
      </c>
      <c r="F3763" t="s">
        <v>8339</v>
      </c>
      <c r="G3763" t="s">
        <v>623</v>
      </c>
      <c r="H3763" t="str">
        <f>INDEX(referencias!$Q$1:$Q$34,MATCH('Registro de Frecuencias TV'!G3763,referencias!$R$1:$R$34,0),1)</f>
        <v>Teveandina</v>
      </c>
      <c r="I3763" t="s">
        <v>8484</v>
      </c>
      <c r="J3763" t="s">
        <v>8338</v>
      </c>
      <c r="K3763">
        <v>28</v>
      </c>
      <c r="L3763" t="str">
        <f t="shared" si="122"/>
        <v>IquiraHuilaTeveandina28</v>
      </c>
      <c r="M3763" t="str">
        <f t="shared" si="123"/>
        <v>IquiraHuilaTeveandina</v>
      </c>
      <c r="N3763" t="s">
        <v>5291</v>
      </c>
    </row>
    <row r="3764" spans="1:14" x14ac:dyDescent="0.25">
      <c r="A3764">
        <v>41357</v>
      </c>
      <c r="B3764" t="s">
        <v>1568</v>
      </c>
      <c r="C3764" t="s">
        <v>708</v>
      </c>
      <c r="E3764">
        <v>6</v>
      </c>
      <c r="F3764" t="s">
        <v>8341</v>
      </c>
      <c r="G3764" t="s">
        <v>750</v>
      </c>
      <c r="H3764" t="str">
        <f>INDEX(referencias!$Q$1:$Q$34,MATCH('Registro de Frecuencias TV'!G3764,referencias!$R$1:$R$34,0),1)</f>
        <v>RCN TV S.A.</v>
      </c>
      <c r="I3764" t="s">
        <v>236</v>
      </c>
      <c r="J3764" t="s">
        <v>8338</v>
      </c>
      <c r="K3764">
        <v>6</v>
      </c>
      <c r="L3764" t="str">
        <f t="shared" si="122"/>
        <v>IquiraHuilaRCN TV S.A.6</v>
      </c>
      <c r="M3764" t="str">
        <f t="shared" si="123"/>
        <v>IquiraHuilaRCN TV S.A.</v>
      </c>
      <c r="N3764" t="s">
        <v>5292</v>
      </c>
    </row>
    <row r="3765" spans="1:14" x14ac:dyDescent="0.25">
      <c r="A3765">
        <v>41357</v>
      </c>
      <c r="B3765" t="s">
        <v>1568</v>
      </c>
      <c r="C3765" t="s">
        <v>708</v>
      </c>
      <c r="E3765">
        <v>3</v>
      </c>
      <c r="F3765" t="s">
        <v>8341</v>
      </c>
      <c r="G3765" t="s">
        <v>723</v>
      </c>
      <c r="H3765" t="str">
        <f>INDEX(referencias!$Q$1:$Q$34,MATCH('Registro de Frecuencias TV'!G3765,referencias!$R$1:$R$34,0),1)</f>
        <v>Caracol TV S.A.</v>
      </c>
      <c r="I3765" t="s">
        <v>236</v>
      </c>
      <c r="J3765" t="s">
        <v>8338</v>
      </c>
      <c r="K3765">
        <v>3</v>
      </c>
      <c r="L3765" t="str">
        <f t="shared" si="122"/>
        <v>IquiraHuilaCaracol TV S.A.3</v>
      </c>
      <c r="M3765" t="str">
        <f t="shared" si="123"/>
        <v>IquiraHuilaCaracol TV S.A.</v>
      </c>
      <c r="N3765" t="s">
        <v>5293</v>
      </c>
    </row>
    <row r="3766" spans="1:14" x14ac:dyDescent="0.25">
      <c r="A3766">
        <v>41359</v>
      </c>
      <c r="B3766" t="s">
        <v>1570</v>
      </c>
      <c r="C3766" t="s">
        <v>708</v>
      </c>
      <c r="E3766">
        <v>5</v>
      </c>
      <c r="F3766" t="s">
        <v>8337</v>
      </c>
      <c r="G3766" t="s">
        <v>420</v>
      </c>
      <c r="H3766" t="str">
        <f>INDEX(referencias!$Q$1:$Q$34,MATCH('Registro de Frecuencias TV'!G3766,referencias!$R$1:$R$34,0),1)</f>
        <v>Canal Uno</v>
      </c>
      <c r="I3766" t="s">
        <v>269</v>
      </c>
      <c r="J3766" t="s">
        <v>8338</v>
      </c>
      <c r="K3766">
        <v>11</v>
      </c>
      <c r="L3766" t="str">
        <f t="shared" si="122"/>
        <v>IsnosHuilaCanal Uno11</v>
      </c>
      <c r="M3766" t="str">
        <f t="shared" si="123"/>
        <v>IsnosHuilaCanal Uno</v>
      </c>
      <c r="N3766" t="s">
        <v>5294</v>
      </c>
    </row>
    <row r="3767" spans="1:14" x14ac:dyDescent="0.25">
      <c r="A3767">
        <v>41359</v>
      </c>
      <c r="B3767" t="s">
        <v>1570</v>
      </c>
      <c r="C3767" t="s">
        <v>708</v>
      </c>
      <c r="E3767">
        <v>4</v>
      </c>
      <c r="F3767" t="s">
        <v>8337</v>
      </c>
      <c r="G3767" t="s">
        <v>703</v>
      </c>
      <c r="H3767" t="str">
        <f>INDEX(referencias!$Q$1:$Q$34,MATCH('Registro de Frecuencias TV'!G3767,referencias!$R$1:$R$34,0),1)</f>
        <v>C.Institucional</v>
      </c>
      <c r="I3767" t="s">
        <v>269</v>
      </c>
      <c r="J3767" t="s">
        <v>8338</v>
      </c>
      <c r="K3767">
        <v>9</v>
      </c>
      <c r="L3767" t="str">
        <f t="shared" si="122"/>
        <v>IsnosHuilaC.Institucional9</v>
      </c>
      <c r="M3767" t="str">
        <f t="shared" si="123"/>
        <v>IsnosHuilaC.Institucional</v>
      </c>
      <c r="N3767" t="s">
        <v>5295</v>
      </c>
    </row>
    <row r="3768" spans="1:14" x14ac:dyDescent="0.25">
      <c r="A3768">
        <v>41359</v>
      </c>
      <c r="B3768" t="s">
        <v>1570</v>
      </c>
      <c r="C3768" t="s">
        <v>708</v>
      </c>
      <c r="E3768">
        <v>2</v>
      </c>
      <c r="F3768" t="s">
        <v>8337</v>
      </c>
      <c r="G3768" t="s">
        <v>188</v>
      </c>
      <c r="H3768" t="str">
        <f>INDEX(referencias!$Q$1:$Q$34,MATCH('Registro de Frecuencias TV'!G3768,referencias!$R$1:$R$34,0),1)</f>
        <v>Señal Colombia</v>
      </c>
      <c r="I3768" t="s">
        <v>269</v>
      </c>
      <c r="J3768" t="s">
        <v>8338</v>
      </c>
      <c r="K3768">
        <v>7</v>
      </c>
      <c r="L3768" t="str">
        <f t="shared" si="122"/>
        <v>IsnosHuilaSeñal Colombia7</v>
      </c>
      <c r="M3768" t="str">
        <f t="shared" si="123"/>
        <v>IsnosHuilaSeñal Colombia</v>
      </c>
      <c r="N3768" t="s">
        <v>5296</v>
      </c>
    </row>
    <row r="3769" spans="1:14" x14ac:dyDescent="0.25">
      <c r="A3769">
        <v>41359</v>
      </c>
      <c r="B3769" t="s">
        <v>1570</v>
      </c>
      <c r="C3769" t="s">
        <v>708</v>
      </c>
      <c r="E3769">
        <v>31</v>
      </c>
      <c r="F3769" t="s">
        <v>8339</v>
      </c>
      <c r="G3769" t="s">
        <v>623</v>
      </c>
      <c r="H3769" t="str">
        <f>INDEX(referencias!$Q$1:$Q$34,MATCH('Registro de Frecuencias TV'!G3769,referencias!$R$1:$R$34,0),1)</f>
        <v>Teveandina</v>
      </c>
      <c r="I3769" t="s">
        <v>8485</v>
      </c>
      <c r="J3769" t="s">
        <v>8338</v>
      </c>
      <c r="K3769">
        <v>31</v>
      </c>
      <c r="L3769" t="str">
        <f t="shared" si="122"/>
        <v>IsnosHuilaTeveandina31</v>
      </c>
      <c r="M3769" t="str">
        <f t="shared" si="123"/>
        <v>IsnosHuilaTeveandina</v>
      </c>
      <c r="N3769" t="s">
        <v>5297</v>
      </c>
    </row>
    <row r="3770" spans="1:14" x14ac:dyDescent="0.25">
      <c r="A3770">
        <v>41359</v>
      </c>
      <c r="B3770" t="s">
        <v>1570</v>
      </c>
      <c r="C3770" t="s">
        <v>708</v>
      </c>
      <c r="E3770">
        <v>26</v>
      </c>
      <c r="F3770" t="s">
        <v>8341</v>
      </c>
      <c r="G3770" t="s">
        <v>750</v>
      </c>
      <c r="H3770" t="str">
        <f>INDEX(referencias!$Q$1:$Q$34,MATCH('Registro de Frecuencias TV'!G3770,referencias!$R$1:$R$34,0),1)</f>
        <v>RCN TV S.A.</v>
      </c>
      <c r="I3770" t="s">
        <v>8487</v>
      </c>
      <c r="J3770" t="s">
        <v>8338</v>
      </c>
      <c r="K3770">
        <v>26</v>
      </c>
      <c r="L3770" t="str">
        <f t="shared" si="122"/>
        <v>IsnosHuilaRCN TV S.A.26</v>
      </c>
      <c r="M3770" t="str">
        <f t="shared" si="123"/>
        <v>IsnosHuilaRCN TV S.A.</v>
      </c>
      <c r="N3770" t="s">
        <v>5298</v>
      </c>
    </row>
    <row r="3771" spans="1:14" x14ac:dyDescent="0.25">
      <c r="A3771">
        <v>41359</v>
      </c>
      <c r="B3771" t="s">
        <v>1570</v>
      </c>
      <c r="C3771" t="s">
        <v>708</v>
      </c>
      <c r="E3771">
        <v>28</v>
      </c>
      <c r="F3771" t="s">
        <v>8341</v>
      </c>
      <c r="G3771" t="s">
        <v>723</v>
      </c>
      <c r="H3771" t="str">
        <f>INDEX(referencias!$Q$1:$Q$34,MATCH('Registro de Frecuencias TV'!G3771,referencias!$R$1:$R$34,0),1)</f>
        <v>Caracol TV S.A.</v>
      </c>
      <c r="I3771" t="s">
        <v>8487</v>
      </c>
      <c r="J3771" t="s">
        <v>8338</v>
      </c>
      <c r="K3771">
        <v>28</v>
      </c>
      <c r="L3771" t="str">
        <f t="shared" si="122"/>
        <v>IsnosHuilaCaracol TV S.A.28</v>
      </c>
      <c r="M3771" t="str">
        <f t="shared" si="123"/>
        <v>IsnosHuilaCaracol TV S.A.</v>
      </c>
      <c r="N3771" t="s">
        <v>5299</v>
      </c>
    </row>
    <row r="3772" spans="1:14" x14ac:dyDescent="0.25">
      <c r="A3772">
        <v>41378</v>
      </c>
      <c r="B3772" t="s">
        <v>291</v>
      </c>
      <c r="C3772" t="s">
        <v>708</v>
      </c>
      <c r="E3772">
        <v>5</v>
      </c>
      <c r="F3772" t="s">
        <v>8337</v>
      </c>
      <c r="G3772" t="s">
        <v>420</v>
      </c>
      <c r="H3772" t="str">
        <f>INDEX(referencias!$Q$1:$Q$34,MATCH('Registro de Frecuencias TV'!G3772,referencias!$R$1:$R$34,0),1)</f>
        <v>Canal Uno</v>
      </c>
      <c r="I3772" t="s">
        <v>291</v>
      </c>
      <c r="J3772" t="s">
        <v>8338</v>
      </c>
      <c r="K3772">
        <v>5</v>
      </c>
      <c r="L3772" t="str">
        <f t="shared" si="122"/>
        <v>La ArgentinaHuilaCanal Uno5</v>
      </c>
      <c r="M3772" t="str">
        <f t="shared" si="123"/>
        <v>La ArgentinaHuilaCanal Uno</v>
      </c>
      <c r="N3772" t="s">
        <v>5300</v>
      </c>
    </row>
    <row r="3773" spans="1:14" x14ac:dyDescent="0.25">
      <c r="A3773">
        <v>41378</v>
      </c>
      <c r="B3773" t="s">
        <v>291</v>
      </c>
      <c r="C3773" t="s">
        <v>708</v>
      </c>
      <c r="E3773">
        <v>4</v>
      </c>
      <c r="F3773" t="s">
        <v>8337</v>
      </c>
      <c r="G3773" t="s">
        <v>703</v>
      </c>
      <c r="H3773" t="str">
        <f>INDEX(referencias!$Q$1:$Q$34,MATCH('Registro de Frecuencias TV'!G3773,referencias!$R$1:$R$34,0),1)</f>
        <v>C.Institucional</v>
      </c>
      <c r="I3773" t="s">
        <v>291</v>
      </c>
      <c r="J3773" t="s">
        <v>8338</v>
      </c>
      <c r="K3773">
        <v>4</v>
      </c>
      <c r="L3773" t="str">
        <f t="shared" si="122"/>
        <v>La ArgentinaHuilaC.Institucional4</v>
      </c>
      <c r="M3773" t="str">
        <f t="shared" si="123"/>
        <v>La ArgentinaHuilaC.Institucional</v>
      </c>
      <c r="N3773" t="s">
        <v>5301</v>
      </c>
    </row>
    <row r="3774" spans="1:14" x14ac:dyDescent="0.25">
      <c r="A3774">
        <v>41378</v>
      </c>
      <c r="B3774" t="s">
        <v>291</v>
      </c>
      <c r="C3774" t="s">
        <v>708</v>
      </c>
      <c r="E3774">
        <v>2</v>
      </c>
      <c r="F3774" t="s">
        <v>8337</v>
      </c>
      <c r="G3774" t="s">
        <v>188</v>
      </c>
      <c r="H3774" t="str">
        <f>INDEX(referencias!$Q$1:$Q$34,MATCH('Registro de Frecuencias TV'!G3774,referencias!$R$1:$R$34,0),1)</f>
        <v>Señal Colombia</v>
      </c>
      <c r="I3774" t="s">
        <v>291</v>
      </c>
      <c r="J3774" t="s">
        <v>8338</v>
      </c>
      <c r="K3774">
        <v>2</v>
      </c>
      <c r="L3774" t="str">
        <f t="shared" si="122"/>
        <v>La ArgentinaHuilaSeñal Colombia2</v>
      </c>
      <c r="M3774" t="str">
        <f t="shared" si="123"/>
        <v>La ArgentinaHuilaSeñal Colombia</v>
      </c>
      <c r="N3774" t="s">
        <v>5302</v>
      </c>
    </row>
    <row r="3775" spans="1:14" x14ac:dyDescent="0.25">
      <c r="A3775">
        <v>41378</v>
      </c>
      <c r="B3775" t="s">
        <v>291</v>
      </c>
      <c r="C3775" t="s">
        <v>708</v>
      </c>
      <c r="F3775" t="s">
        <v>8339</v>
      </c>
      <c r="G3775" t="s">
        <v>623</v>
      </c>
      <c r="H3775" t="str">
        <f>INDEX(referencias!$Q$1:$Q$34,MATCH('Registro de Frecuencias TV'!G3775,referencias!$R$1:$R$34,0),1)</f>
        <v>Teveandina</v>
      </c>
      <c r="J3775" t="s">
        <v>8338</v>
      </c>
      <c r="K3775">
        <v>12</v>
      </c>
      <c r="L3775" t="str">
        <f t="shared" si="122"/>
        <v>La ArgentinaHuilaTeveandina12</v>
      </c>
      <c r="M3775" t="str">
        <f t="shared" si="123"/>
        <v>La ArgentinaHuilaTeveandina</v>
      </c>
      <c r="N3775" t="s">
        <v>5303</v>
      </c>
    </row>
    <row r="3776" spans="1:14" x14ac:dyDescent="0.25">
      <c r="A3776">
        <v>41378</v>
      </c>
      <c r="B3776" t="s">
        <v>291</v>
      </c>
      <c r="C3776" t="s">
        <v>708</v>
      </c>
      <c r="F3776" t="s">
        <v>8341</v>
      </c>
      <c r="G3776" t="s">
        <v>750</v>
      </c>
      <c r="H3776" t="str">
        <f>INDEX(referencias!$Q$1:$Q$34,MATCH('Registro de Frecuencias TV'!G3776,referencias!$R$1:$R$34,0),1)</f>
        <v>RCN TV S.A.</v>
      </c>
      <c r="J3776" t="s">
        <v>8338</v>
      </c>
      <c r="K3776">
        <v>10</v>
      </c>
      <c r="L3776" t="str">
        <f t="shared" si="122"/>
        <v>La ArgentinaHuilaRCN TV S.A.10</v>
      </c>
      <c r="M3776" t="str">
        <f t="shared" si="123"/>
        <v>La ArgentinaHuilaRCN TV S.A.</v>
      </c>
      <c r="N3776" t="s">
        <v>5304</v>
      </c>
    </row>
    <row r="3777" spans="1:14" x14ac:dyDescent="0.25">
      <c r="A3777">
        <v>41378</v>
      </c>
      <c r="B3777" t="s">
        <v>291</v>
      </c>
      <c r="C3777" t="s">
        <v>708</v>
      </c>
      <c r="F3777" t="s">
        <v>8341</v>
      </c>
      <c r="G3777" t="s">
        <v>723</v>
      </c>
      <c r="H3777" t="str">
        <f>INDEX(referencias!$Q$1:$Q$34,MATCH('Registro de Frecuencias TV'!G3777,referencias!$R$1:$R$34,0),1)</f>
        <v>Caracol TV S.A.</v>
      </c>
      <c r="J3777" t="s">
        <v>8338</v>
      </c>
      <c r="K3777">
        <v>8</v>
      </c>
      <c r="L3777" t="str">
        <f t="shared" si="122"/>
        <v>La ArgentinaHuilaCaracol TV S.A.8</v>
      </c>
      <c r="M3777" t="str">
        <f t="shared" si="123"/>
        <v>La ArgentinaHuilaCaracol TV S.A.</v>
      </c>
      <c r="N3777" t="s">
        <v>5305</v>
      </c>
    </row>
    <row r="3778" spans="1:14" x14ac:dyDescent="0.25">
      <c r="A3778">
        <v>41396</v>
      </c>
      <c r="B3778" t="s">
        <v>1645</v>
      </c>
      <c r="C3778" t="s">
        <v>708</v>
      </c>
      <c r="E3778">
        <v>5</v>
      </c>
      <c r="F3778" t="s">
        <v>8337</v>
      </c>
      <c r="G3778" t="s">
        <v>420</v>
      </c>
      <c r="H3778" t="str">
        <f>INDEX(referencias!$Q$1:$Q$34,MATCH('Registro de Frecuencias TV'!G3778,referencias!$R$1:$R$34,0),1)</f>
        <v>Canal Uno</v>
      </c>
      <c r="I3778" t="s">
        <v>401</v>
      </c>
      <c r="J3778" t="s">
        <v>8338</v>
      </c>
      <c r="K3778">
        <v>5</v>
      </c>
      <c r="L3778" t="str">
        <f t="shared" si="122"/>
        <v>La PlataHuilaCanal Uno5</v>
      </c>
      <c r="M3778" t="str">
        <f t="shared" si="123"/>
        <v>La PlataHuilaCanal Uno</v>
      </c>
      <c r="N3778" t="s">
        <v>5306</v>
      </c>
    </row>
    <row r="3779" spans="1:14" x14ac:dyDescent="0.25">
      <c r="A3779">
        <v>41396</v>
      </c>
      <c r="B3779" t="s">
        <v>1645</v>
      </c>
      <c r="C3779" t="s">
        <v>708</v>
      </c>
      <c r="E3779">
        <v>4</v>
      </c>
      <c r="F3779" t="s">
        <v>8337</v>
      </c>
      <c r="G3779" t="s">
        <v>703</v>
      </c>
      <c r="H3779" t="str">
        <f>INDEX(referencias!$Q$1:$Q$34,MATCH('Registro de Frecuencias TV'!G3779,referencias!$R$1:$R$34,0),1)</f>
        <v>C.Institucional</v>
      </c>
      <c r="I3779" t="s">
        <v>401</v>
      </c>
      <c r="J3779" t="s">
        <v>8338</v>
      </c>
      <c r="K3779">
        <v>4</v>
      </c>
      <c r="L3779" t="str">
        <f t="shared" ref="L3779:L3842" si="124">_xlfn.CONCAT(TRIM(B3779),TRIM(C3779),TRIM(H3779),TRIM(K3779))</f>
        <v>La PlataHuilaC.Institucional4</v>
      </c>
      <c r="M3779" t="str">
        <f t="shared" ref="M3779:M3842" si="125">_xlfn.CONCAT(TRIM(B3779),TRIM(C3779),TRIM(H3779))</f>
        <v>La PlataHuilaC.Institucional</v>
      </c>
      <c r="N3779" t="s">
        <v>5307</v>
      </c>
    </row>
    <row r="3780" spans="1:14" x14ac:dyDescent="0.25">
      <c r="A3780">
        <v>41396</v>
      </c>
      <c r="B3780" t="s">
        <v>1645</v>
      </c>
      <c r="C3780" t="s">
        <v>708</v>
      </c>
      <c r="E3780">
        <v>2</v>
      </c>
      <c r="F3780" t="s">
        <v>8337</v>
      </c>
      <c r="G3780" t="s">
        <v>188</v>
      </c>
      <c r="H3780" t="str">
        <f>INDEX(referencias!$Q$1:$Q$34,MATCH('Registro de Frecuencias TV'!G3780,referencias!$R$1:$R$34,0),1)</f>
        <v>Señal Colombia</v>
      </c>
      <c r="I3780" t="s">
        <v>401</v>
      </c>
      <c r="J3780" t="s">
        <v>8338</v>
      </c>
      <c r="K3780">
        <v>2</v>
      </c>
      <c r="L3780" t="str">
        <f t="shared" si="124"/>
        <v>La PlataHuilaSeñal Colombia2</v>
      </c>
      <c r="M3780" t="str">
        <f t="shared" si="125"/>
        <v>La PlataHuilaSeñal Colombia</v>
      </c>
      <c r="N3780" t="s">
        <v>5308</v>
      </c>
    </row>
    <row r="3781" spans="1:14" x14ac:dyDescent="0.25">
      <c r="A3781">
        <v>41396</v>
      </c>
      <c r="B3781" t="s">
        <v>1645</v>
      </c>
      <c r="C3781" t="s">
        <v>708</v>
      </c>
      <c r="F3781" t="s">
        <v>8339</v>
      </c>
      <c r="G3781" t="s">
        <v>623</v>
      </c>
      <c r="H3781" t="str">
        <f>INDEX(referencias!$Q$1:$Q$34,MATCH('Registro de Frecuencias TV'!G3781,referencias!$R$1:$R$34,0),1)</f>
        <v>Teveandina</v>
      </c>
      <c r="J3781" t="s">
        <v>8338</v>
      </c>
      <c r="K3781">
        <v>24</v>
      </c>
      <c r="L3781" t="str">
        <f t="shared" si="124"/>
        <v>La PlataHuilaTeveandina24</v>
      </c>
      <c r="M3781" t="str">
        <f t="shared" si="125"/>
        <v>La PlataHuilaTeveandina</v>
      </c>
      <c r="N3781" t="s">
        <v>5309</v>
      </c>
    </row>
    <row r="3782" spans="1:14" x14ac:dyDescent="0.25">
      <c r="A3782">
        <v>41396</v>
      </c>
      <c r="B3782" t="s">
        <v>1645</v>
      </c>
      <c r="C3782" t="s">
        <v>708</v>
      </c>
      <c r="E3782">
        <v>26</v>
      </c>
      <c r="F3782" t="s">
        <v>8341</v>
      </c>
      <c r="G3782" t="s">
        <v>750</v>
      </c>
      <c r="H3782" t="str">
        <f>INDEX(referencias!$Q$1:$Q$34,MATCH('Registro de Frecuencias TV'!G3782,referencias!$R$1:$R$34,0),1)</f>
        <v>RCN TV S.A.</v>
      </c>
      <c r="I3782" t="s">
        <v>543</v>
      </c>
      <c r="J3782" t="s">
        <v>8338</v>
      </c>
      <c r="K3782">
        <v>26</v>
      </c>
      <c r="L3782" t="str">
        <f t="shared" si="124"/>
        <v>La PlataHuilaRCN TV S.A.26</v>
      </c>
      <c r="M3782" t="str">
        <f t="shared" si="125"/>
        <v>La PlataHuilaRCN TV S.A.</v>
      </c>
      <c r="N3782" t="s">
        <v>5310</v>
      </c>
    </row>
    <row r="3783" spans="1:14" x14ac:dyDescent="0.25">
      <c r="A3783">
        <v>41396</v>
      </c>
      <c r="B3783" t="s">
        <v>1645</v>
      </c>
      <c r="C3783" t="s">
        <v>708</v>
      </c>
      <c r="E3783">
        <v>30</v>
      </c>
      <c r="F3783" t="s">
        <v>8341</v>
      </c>
      <c r="G3783" t="s">
        <v>723</v>
      </c>
      <c r="H3783" t="str">
        <f>INDEX(referencias!$Q$1:$Q$34,MATCH('Registro de Frecuencias TV'!G3783,referencias!$R$1:$R$34,0),1)</f>
        <v>Caracol TV S.A.</v>
      </c>
      <c r="I3783" t="s">
        <v>543</v>
      </c>
      <c r="J3783" t="s">
        <v>8338</v>
      </c>
      <c r="K3783">
        <v>30</v>
      </c>
      <c r="L3783" t="str">
        <f t="shared" si="124"/>
        <v>La PlataHuilaCaracol TV S.A.30</v>
      </c>
      <c r="M3783" t="str">
        <f t="shared" si="125"/>
        <v>La PlataHuilaCaracol TV S.A.</v>
      </c>
      <c r="N3783" t="s">
        <v>5311</v>
      </c>
    </row>
    <row r="3784" spans="1:14" x14ac:dyDescent="0.25">
      <c r="A3784">
        <v>41483</v>
      </c>
      <c r="B3784" t="s">
        <v>1853</v>
      </c>
      <c r="C3784" t="s">
        <v>708</v>
      </c>
      <c r="E3784">
        <v>11</v>
      </c>
      <c r="F3784" t="s">
        <v>8337</v>
      </c>
      <c r="G3784" t="s">
        <v>420</v>
      </c>
      <c r="H3784" t="str">
        <f>INDEX(referencias!$Q$1:$Q$34,MATCH('Registro de Frecuencias TV'!G3784,referencias!$R$1:$R$34,0),1)</f>
        <v>Canal Uno</v>
      </c>
      <c r="I3784" t="s">
        <v>215</v>
      </c>
      <c r="J3784" t="s">
        <v>8338</v>
      </c>
      <c r="K3784">
        <v>11</v>
      </c>
      <c r="L3784" t="str">
        <f t="shared" si="124"/>
        <v>NátagaHuilaCanal Uno11</v>
      </c>
      <c r="M3784" t="str">
        <f t="shared" si="125"/>
        <v>NátagaHuilaCanal Uno</v>
      </c>
      <c r="N3784" t="s">
        <v>5312</v>
      </c>
    </row>
    <row r="3785" spans="1:14" x14ac:dyDescent="0.25">
      <c r="A3785">
        <v>41483</v>
      </c>
      <c r="B3785" t="s">
        <v>1853</v>
      </c>
      <c r="C3785" t="s">
        <v>708</v>
      </c>
      <c r="E3785">
        <v>9</v>
      </c>
      <c r="F3785" t="s">
        <v>8337</v>
      </c>
      <c r="G3785" t="s">
        <v>703</v>
      </c>
      <c r="H3785" t="str">
        <f>INDEX(referencias!$Q$1:$Q$34,MATCH('Registro de Frecuencias TV'!G3785,referencias!$R$1:$R$34,0),1)</f>
        <v>C.Institucional</v>
      </c>
      <c r="I3785" t="s">
        <v>215</v>
      </c>
      <c r="J3785" t="s">
        <v>8338</v>
      </c>
      <c r="K3785">
        <v>9</v>
      </c>
      <c r="L3785" t="str">
        <f t="shared" si="124"/>
        <v>NátagaHuilaC.Institucional9</v>
      </c>
      <c r="M3785" t="str">
        <f t="shared" si="125"/>
        <v>NátagaHuilaC.Institucional</v>
      </c>
      <c r="N3785" t="s">
        <v>5313</v>
      </c>
    </row>
    <row r="3786" spans="1:14" x14ac:dyDescent="0.25">
      <c r="A3786">
        <v>41483</v>
      </c>
      <c r="B3786" t="s">
        <v>1853</v>
      </c>
      <c r="C3786" t="s">
        <v>708</v>
      </c>
      <c r="E3786">
        <v>7</v>
      </c>
      <c r="F3786" t="s">
        <v>8337</v>
      </c>
      <c r="G3786" t="s">
        <v>188</v>
      </c>
      <c r="H3786" t="str">
        <f>INDEX(referencias!$Q$1:$Q$34,MATCH('Registro de Frecuencias TV'!G3786,referencias!$R$1:$R$34,0),1)</f>
        <v>Señal Colombia</v>
      </c>
      <c r="I3786" t="s">
        <v>215</v>
      </c>
      <c r="J3786" t="s">
        <v>8338</v>
      </c>
      <c r="K3786">
        <v>7</v>
      </c>
      <c r="L3786" t="str">
        <f t="shared" si="124"/>
        <v>NátagaHuilaSeñal Colombia7</v>
      </c>
      <c r="M3786" t="str">
        <f t="shared" si="125"/>
        <v>NátagaHuilaSeñal Colombia</v>
      </c>
      <c r="N3786" t="s">
        <v>5314</v>
      </c>
    </row>
    <row r="3787" spans="1:14" x14ac:dyDescent="0.25">
      <c r="A3787">
        <v>41483</v>
      </c>
      <c r="B3787" t="s">
        <v>1853</v>
      </c>
      <c r="C3787" t="s">
        <v>708</v>
      </c>
      <c r="F3787" t="s">
        <v>8339</v>
      </c>
      <c r="G3787" t="s">
        <v>623</v>
      </c>
      <c r="H3787" t="str">
        <f>INDEX(referencias!$Q$1:$Q$34,MATCH('Registro de Frecuencias TV'!G3787,referencias!$R$1:$R$34,0),1)</f>
        <v>Teveandina</v>
      </c>
      <c r="J3787" t="s">
        <v>8338</v>
      </c>
      <c r="K3787">
        <v>31</v>
      </c>
      <c r="L3787" t="str">
        <f t="shared" si="124"/>
        <v>NátagaHuilaTeveandina31</v>
      </c>
      <c r="M3787" t="str">
        <f t="shared" si="125"/>
        <v>NátagaHuilaTeveandina</v>
      </c>
      <c r="N3787" t="s">
        <v>5315</v>
      </c>
    </row>
    <row r="3788" spans="1:14" x14ac:dyDescent="0.25">
      <c r="A3788">
        <v>41483</v>
      </c>
      <c r="B3788" t="s">
        <v>1853</v>
      </c>
      <c r="C3788" t="s">
        <v>708</v>
      </c>
      <c r="E3788">
        <v>26</v>
      </c>
      <c r="F3788" t="s">
        <v>8341</v>
      </c>
      <c r="G3788" t="s">
        <v>750</v>
      </c>
      <c r="H3788" t="str">
        <f>INDEX(referencias!$Q$1:$Q$34,MATCH('Registro de Frecuencias TV'!G3788,referencias!$R$1:$R$34,0),1)</f>
        <v>RCN TV S.A.</v>
      </c>
      <c r="I3788" t="s">
        <v>543</v>
      </c>
      <c r="J3788" t="s">
        <v>8338</v>
      </c>
      <c r="K3788">
        <v>26</v>
      </c>
      <c r="L3788" t="str">
        <f t="shared" si="124"/>
        <v>NátagaHuilaRCN TV S.A.26</v>
      </c>
      <c r="M3788" t="str">
        <f t="shared" si="125"/>
        <v>NátagaHuilaRCN TV S.A.</v>
      </c>
      <c r="N3788" t="s">
        <v>5316</v>
      </c>
    </row>
    <row r="3789" spans="1:14" x14ac:dyDescent="0.25">
      <c r="A3789">
        <v>41483</v>
      </c>
      <c r="B3789" t="s">
        <v>1853</v>
      </c>
      <c r="C3789" t="s">
        <v>708</v>
      </c>
      <c r="E3789">
        <v>30</v>
      </c>
      <c r="F3789" t="s">
        <v>8341</v>
      </c>
      <c r="G3789" t="s">
        <v>723</v>
      </c>
      <c r="H3789" t="str">
        <f>INDEX(referencias!$Q$1:$Q$34,MATCH('Registro de Frecuencias TV'!G3789,referencias!$R$1:$R$34,0),1)</f>
        <v>Caracol TV S.A.</v>
      </c>
      <c r="I3789" t="s">
        <v>543</v>
      </c>
      <c r="J3789" t="s">
        <v>8338</v>
      </c>
      <c r="K3789">
        <v>30</v>
      </c>
      <c r="L3789" t="str">
        <f t="shared" si="124"/>
        <v>NátagaHuilaCaracol TV S.A.30</v>
      </c>
      <c r="M3789" t="str">
        <f t="shared" si="125"/>
        <v>NátagaHuilaCaracol TV S.A.</v>
      </c>
      <c r="N3789" t="s">
        <v>5317</v>
      </c>
    </row>
    <row r="3790" spans="1:14" x14ac:dyDescent="0.25">
      <c r="A3790">
        <v>41503</v>
      </c>
      <c r="B3790" t="s">
        <v>1899</v>
      </c>
      <c r="C3790" t="s">
        <v>708</v>
      </c>
      <c r="E3790">
        <v>5</v>
      </c>
      <c r="F3790" t="s">
        <v>8337</v>
      </c>
      <c r="G3790" t="s">
        <v>420</v>
      </c>
      <c r="H3790" t="str">
        <f>INDEX(referencias!$Q$1:$Q$34,MATCH('Registro de Frecuencias TV'!G3790,referencias!$R$1:$R$34,0),1)</f>
        <v>Canal Uno</v>
      </c>
      <c r="I3790" t="s">
        <v>269</v>
      </c>
      <c r="J3790" t="s">
        <v>8338</v>
      </c>
      <c r="K3790">
        <v>11</v>
      </c>
      <c r="L3790" t="str">
        <f t="shared" si="124"/>
        <v>OporapaHuilaCanal Uno11</v>
      </c>
      <c r="M3790" t="str">
        <f t="shared" si="125"/>
        <v>OporapaHuilaCanal Uno</v>
      </c>
      <c r="N3790" t="s">
        <v>5318</v>
      </c>
    </row>
    <row r="3791" spans="1:14" x14ac:dyDescent="0.25">
      <c r="A3791">
        <v>41503</v>
      </c>
      <c r="B3791" t="s">
        <v>1899</v>
      </c>
      <c r="C3791" t="s">
        <v>708</v>
      </c>
      <c r="E3791">
        <v>4</v>
      </c>
      <c r="F3791" t="s">
        <v>8337</v>
      </c>
      <c r="G3791" t="s">
        <v>703</v>
      </c>
      <c r="H3791" t="str">
        <f>INDEX(referencias!$Q$1:$Q$34,MATCH('Registro de Frecuencias TV'!G3791,referencias!$R$1:$R$34,0),1)</f>
        <v>C.Institucional</v>
      </c>
      <c r="I3791" t="s">
        <v>269</v>
      </c>
      <c r="J3791" t="s">
        <v>8338</v>
      </c>
      <c r="K3791">
        <v>9</v>
      </c>
      <c r="L3791" t="str">
        <f t="shared" si="124"/>
        <v>OporapaHuilaC.Institucional9</v>
      </c>
      <c r="M3791" t="str">
        <f t="shared" si="125"/>
        <v>OporapaHuilaC.Institucional</v>
      </c>
      <c r="N3791" t="s">
        <v>5319</v>
      </c>
    </row>
    <row r="3792" spans="1:14" x14ac:dyDescent="0.25">
      <c r="A3792">
        <v>41503</v>
      </c>
      <c r="B3792" t="s">
        <v>1899</v>
      </c>
      <c r="C3792" t="s">
        <v>708</v>
      </c>
      <c r="E3792">
        <v>2</v>
      </c>
      <c r="F3792" t="s">
        <v>8337</v>
      </c>
      <c r="G3792" t="s">
        <v>188</v>
      </c>
      <c r="H3792" t="str">
        <f>INDEX(referencias!$Q$1:$Q$34,MATCH('Registro de Frecuencias TV'!G3792,referencias!$R$1:$R$34,0),1)</f>
        <v>Señal Colombia</v>
      </c>
      <c r="I3792" t="s">
        <v>269</v>
      </c>
      <c r="J3792" t="s">
        <v>8338</v>
      </c>
      <c r="K3792">
        <v>7</v>
      </c>
      <c r="L3792" t="str">
        <f t="shared" si="124"/>
        <v>OporapaHuilaSeñal Colombia7</v>
      </c>
      <c r="M3792" t="str">
        <f t="shared" si="125"/>
        <v>OporapaHuilaSeñal Colombia</v>
      </c>
      <c r="N3792" t="s">
        <v>5320</v>
      </c>
    </row>
    <row r="3793" spans="1:14" x14ac:dyDescent="0.25">
      <c r="A3793">
        <v>41503</v>
      </c>
      <c r="B3793" t="s">
        <v>1899</v>
      </c>
      <c r="C3793" t="s">
        <v>708</v>
      </c>
      <c r="E3793">
        <v>31</v>
      </c>
      <c r="F3793" t="s">
        <v>8339</v>
      </c>
      <c r="G3793" t="s">
        <v>623</v>
      </c>
      <c r="H3793" t="str">
        <f>INDEX(referencias!$Q$1:$Q$34,MATCH('Registro de Frecuencias TV'!G3793,referencias!$R$1:$R$34,0),1)</f>
        <v>Teveandina</v>
      </c>
      <c r="I3793" t="s">
        <v>8485</v>
      </c>
      <c r="J3793" t="s">
        <v>8338</v>
      </c>
      <c r="K3793">
        <v>31</v>
      </c>
      <c r="L3793" t="str">
        <f t="shared" si="124"/>
        <v>OporapaHuilaTeveandina31</v>
      </c>
      <c r="M3793" t="str">
        <f t="shared" si="125"/>
        <v>OporapaHuilaTeveandina</v>
      </c>
      <c r="N3793" t="s">
        <v>5321</v>
      </c>
    </row>
    <row r="3794" spans="1:14" x14ac:dyDescent="0.25">
      <c r="A3794">
        <v>41503</v>
      </c>
      <c r="B3794" t="s">
        <v>1899</v>
      </c>
      <c r="C3794" t="s">
        <v>708</v>
      </c>
      <c r="F3794" t="s">
        <v>8341</v>
      </c>
      <c r="G3794" t="s">
        <v>750</v>
      </c>
      <c r="H3794" t="str">
        <f>INDEX(referencias!$Q$1:$Q$34,MATCH('Registro de Frecuencias TV'!G3794,referencias!$R$1:$R$34,0),1)</f>
        <v>RCN TV S.A.</v>
      </c>
      <c r="J3794" t="s">
        <v>8338</v>
      </c>
      <c r="K3794">
        <v>13</v>
      </c>
      <c r="L3794" t="str">
        <f t="shared" si="124"/>
        <v>OporapaHuilaRCN TV S.A.13</v>
      </c>
      <c r="M3794" t="str">
        <f t="shared" si="125"/>
        <v>OporapaHuilaRCN TV S.A.</v>
      </c>
      <c r="N3794" t="s">
        <v>5322</v>
      </c>
    </row>
    <row r="3795" spans="1:14" x14ac:dyDescent="0.25">
      <c r="A3795">
        <v>41503</v>
      </c>
      <c r="B3795" t="s">
        <v>1899</v>
      </c>
      <c r="C3795" t="s">
        <v>708</v>
      </c>
      <c r="F3795" t="s">
        <v>8341</v>
      </c>
      <c r="G3795" t="s">
        <v>723</v>
      </c>
      <c r="H3795" t="str">
        <f>INDEX(referencias!$Q$1:$Q$34,MATCH('Registro de Frecuencias TV'!G3795,referencias!$R$1:$R$34,0),1)</f>
        <v>Caracol TV S.A.</v>
      </c>
      <c r="J3795" t="s">
        <v>8338</v>
      </c>
      <c r="K3795">
        <v>39</v>
      </c>
      <c r="L3795" t="str">
        <f t="shared" si="124"/>
        <v>OporapaHuilaCaracol TV S.A.39</v>
      </c>
      <c r="M3795" t="str">
        <f t="shared" si="125"/>
        <v>OporapaHuilaCaracol TV S.A.</v>
      </c>
      <c r="N3795" t="s">
        <v>5323</v>
      </c>
    </row>
    <row r="3796" spans="1:14" x14ac:dyDescent="0.25">
      <c r="A3796">
        <v>41518</v>
      </c>
      <c r="B3796" t="s">
        <v>1924</v>
      </c>
      <c r="C3796" t="s">
        <v>708</v>
      </c>
      <c r="E3796">
        <v>12</v>
      </c>
      <c r="F3796" t="s">
        <v>8337</v>
      </c>
      <c r="G3796" t="s">
        <v>420</v>
      </c>
      <c r="H3796" t="str">
        <f>INDEX(referencias!$Q$1:$Q$34,MATCH('Registro de Frecuencias TV'!G3796,referencias!$R$1:$R$34,0),1)</f>
        <v>Canal Uno</v>
      </c>
      <c r="I3796" t="s">
        <v>236</v>
      </c>
      <c r="J3796" t="s">
        <v>8338</v>
      </c>
      <c r="K3796">
        <v>12</v>
      </c>
      <c r="L3796" t="str">
        <f t="shared" si="124"/>
        <v>PaicolHuilaCanal Uno12</v>
      </c>
      <c r="M3796" t="str">
        <f t="shared" si="125"/>
        <v>PaicolHuilaCanal Uno</v>
      </c>
      <c r="N3796" t="s">
        <v>5324</v>
      </c>
    </row>
    <row r="3797" spans="1:14" x14ac:dyDescent="0.25">
      <c r="A3797">
        <v>41518</v>
      </c>
      <c r="B3797" t="s">
        <v>1924</v>
      </c>
      <c r="C3797" t="s">
        <v>708</v>
      </c>
      <c r="E3797">
        <v>10</v>
      </c>
      <c r="F3797" t="s">
        <v>8337</v>
      </c>
      <c r="G3797" t="s">
        <v>703</v>
      </c>
      <c r="H3797" t="str">
        <f>INDEX(referencias!$Q$1:$Q$34,MATCH('Registro de Frecuencias TV'!G3797,referencias!$R$1:$R$34,0),1)</f>
        <v>C.Institucional</v>
      </c>
      <c r="I3797" t="s">
        <v>236</v>
      </c>
      <c r="J3797" t="s">
        <v>8338</v>
      </c>
      <c r="K3797">
        <v>10</v>
      </c>
      <c r="L3797" t="str">
        <f t="shared" si="124"/>
        <v>PaicolHuilaC.Institucional10</v>
      </c>
      <c r="M3797" t="str">
        <f t="shared" si="125"/>
        <v>PaicolHuilaC.Institucional</v>
      </c>
      <c r="N3797" t="s">
        <v>5325</v>
      </c>
    </row>
    <row r="3798" spans="1:14" x14ac:dyDescent="0.25">
      <c r="A3798">
        <v>41518</v>
      </c>
      <c r="B3798" t="s">
        <v>1924</v>
      </c>
      <c r="C3798" t="s">
        <v>708</v>
      </c>
      <c r="E3798">
        <v>8</v>
      </c>
      <c r="F3798" t="s">
        <v>8337</v>
      </c>
      <c r="G3798" t="s">
        <v>188</v>
      </c>
      <c r="H3798" t="str">
        <f>INDEX(referencias!$Q$1:$Q$34,MATCH('Registro de Frecuencias TV'!G3798,referencias!$R$1:$R$34,0),1)</f>
        <v>Señal Colombia</v>
      </c>
      <c r="I3798" t="s">
        <v>236</v>
      </c>
      <c r="J3798" t="s">
        <v>8338</v>
      </c>
      <c r="K3798">
        <v>8</v>
      </c>
      <c r="L3798" t="str">
        <f t="shared" si="124"/>
        <v>PaicolHuilaSeñal Colombia8</v>
      </c>
      <c r="M3798" t="str">
        <f t="shared" si="125"/>
        <v>PaicolHuilaSeñal Colombia</v>
      </c>
      <c r="N3798" t="s">
        <v>5326</v>
      </c>
    </row>
    <row r="3799" spans="1:14" x14ac:dyDescent="0.25">
      <c r="A3799">
        <v>41518</v>
      </c>
      <c r="B3799" t="s">
        <v>1924</v>
      </c>
      <c r="C3799" t="s">
        <v>708</v>
      </c>
      <c r="F3799" t="s">
        <v>8339</v>
      </c>
      <c r="G3799" t="s">
        <v>623</v>
      </c>
      <c r="H3799" t="str">
        <f>INDEX(referencias!$Q$1:$Q$34,MATCH('Registro de Frecuencias TV'!G3799,referencias!$R$1:$R$34,0),1)</f>
        <v>Teveandina</v>
      </c>
      <c r="J3799" t="s">
        <v>8338</v>
      </c>
      <c r="K3799">
        <v>28</v>
      </c>
      <c r="L3799" t="str">
        <f t="shared" si="124"/>
        <v>PaicolHuilaTeveandina28</v>
      </c>
      <c r="M3799" t="str">
        <f t="shared" si="125"/>
        <v>PaicolHuilaTeveandina</v>
      </c>
      <c r="N3799" t="s">
        <v>5327</v>
      </c>
    </row>
    <row r="3800" spans="1:14" x14ac:dyDescent="0.25">
      <c r="A3800">
        <v>41518</v>
      </c>
      <c r="B3800" t="s">
        <v>1924</v>
      </c>
      <c r="C3800" t="s">
        <v>708</v>
      </c>
      <c r="E3800">
        <v>6</v>
      </c>
      <c r="F3800" t="s">
        <v>8341</v>
      </c>
      <c r="G3800" t="s">
        <v>750</v>
      </c>
      <c r="H3800" t="str">
        <f>INDEX(referencias!$Q$1:$Q$34,MATCH('Registro de Frecuencias TV'!G3800,referencias!$R$1:$R$34,0),1)</f>
        <v>RCN TV S.A.</v>
      </c>
      <c r="I3800" t="s">
        <v>236</v>
      </c>
      <c r="J3800" t="s">
        <v>8338</v>
      </c>
      <c r="K3800">
        <v>6</v>
      </c>
      <c r="L3800" t="str">
        <f t="shared" si="124"/>
        <v>PaicolHuilaRCN TV S.A.6</v>
      </c>
      <c r="M3800" t="str">
        <f t="shared" si="125"/>
        <v>PaicolHuilaRCN TV S.A.</v>
      </c>
      <c r="N3800" t="s">
        <v>5328</v>
      </c>
    </row>
    <row r="3801" spans="1:14" x14ac:dyDescent="0.25">
      <c r="A3801">
        <v>41518</v>
      </c>
      <c r="B3801" t="s">
        <v>1924</v>
      </c>
      <c r="C3801" t="s">
        <v>708</v>
      </c>
      <c r="E3801">
        <v>3</v>
      </c>
      <c r="F3801" t="s">
        <v>8341</v>
      </c>
      <c r="G3801" t="s">
        <v>723</v>
      </c>
      <c r="H3801" t="str">
        <f>INDEX(referencias!$Q$1:$Q$34,MATCH('Registro de Frecuencias TV'!G3801,referencias!$R$1:$R$34,0),1)</f>
        <v>Caracol TV S.A.</v>
      </c>
      <c r="I3801" t="s">
        <v>236</v>
      </c>
      <c r="J3801" t="s">
        <v>8338</v>
      </c>
      <c r="K3801">
        <v>3</v>
      </c>
      <c r="L3801" t="str">
        <f t="shared" si="124"/>
        <v>PaicolHuilaCaracol TV S.A.3</v>
      </c>
      <c r="M3801" t="str">
        <f t="shared" si="125"/>
        <v>PaicolHuilaCaracol TV S.A.</v>
      </c>
      <c r="N3801" t="s">
        <v>5329</v>
      </c>
    </row>
    <row r="3802" spans="1:14" x14ac:dyDescent="0.25">
      <c r="A3802">
        <v>41524</v>
      </c>
      <c r="B3802" t="s">
        <v>1934</v>
      </c>
      <c r="C3802" t="s">
        <v>708</v>
      </c>
      <c r="E3802">
        <v>12</v>
      </c>
      <c r="F3802" t="s">
        <v>8337</v>
      </c>
      <c r="G3802" t="s">
        <v>420</v>
      </c>
      <c r="H3802" t="str">
        <f>INDEX(referencias!$Q$1:$Q$34,MATCH('Registro de Frecuencias TV'!G3802,referencias!$R$1:$R$34,0),1)</f>
        <v>Canal Uno</v>
      </c>
      <c r="I3802" t="s">
        <v>236</v>
      </c>
      <c r="J3802" t="s">
        <v>8338</v>
      </c>
      <c r="K3802">
        <v>12</v>
      </c>
      <c r="L3802" t="str">
        <f t="shared" si="124"/>
        <v>PalermoHuilaCanal Uno12</v>
      </c>
      <c r="M3802" t="str">
        <f t="shared" si="125"/>
        <v>PalermoHuilaCanal Uno</v>
      </c>
      <c r="N3802" t="s">
        <v>5330</v>
      </c>
    </row>
    <row r="3803" spans="1:14" x14ac:dyDescent="0.25">
      <c r="A3803">
        <v>41524</v>
      </c>
      <c r="B3803" t="s">
        <v>1934</v>
      </c>
      <c r="C3803" t="s">
        <v>708</v>
      </c>
      <c r="E3803">
        <v>10</v>
      </c>
      <c r="F3803" t="s">
        <v>8337</v>
      </c>
      <c r="G3803" t="s">
        <v>703</v>
      </c>
      <c r="H3803" t="str">
        <f>INDEX(referencias!$Q$1:$Q$34,MATCH('Registro de Frecuencias TV'!G3803,referencias!$R$1:$R$34,0),1)</f>
        <v>C.Institucional</v>
      </c>
      <c r="I3803" t="s">
        <v>236</v>
      </c>
      <c r="J3803" t="s">
        <v>8338</v>
      </c>
      <c r="K3803">
        <v>10</v>
      </c>
      <c r="L3803" t="str">
        <f t="shared" si="124"/>
        <v>PalermoHuilaC.Institucional10</v>
      </c>
      <c r="M3803" t="str">
        <f t="shared" si="125"/>
        <v>PalermoHuilaC.Institucional</v>
      </c>
      <c r="N3803" t="s">
        <v>5331</v>
      </c>
    </row>
    <row r="3804" spans="1:14" x14ac:dyDescent="0.25">
      <c r="A3804">
        <v>41524</v>
      </c>
      <c r="B3804" t="s">
        <v>1934</v>
      </c>
      <c r="C3804" t="s">
        <v>708</v>
      </c>
      <c r="E3804">
        <v>8</v>
      </c>
      <c r="F3804" t="s">
        <v>8337</v>
      </c>
      <c r="G3804" t="s">
        <v>188</v>
      </c>
      <c r="H3804" t="str">
        <f>INDEX(referencias!$Q$1:$Q$34,MATCH('Registro de Frecuencias TV'!G3804,referencias!$R$1:$R$34,0),1)</f>
        <v>Señal Colombia</v>
      </c>
      <c r="I3804" t="s">
        <v>236</v>
      </c>
      <c r="J3804" t="s">
        <v>8338</v>
      </c>
      <c r="K3804">
        <v>8</v>
      </c>
      <c r="L3804" t="str">
        <f t="shared" si="124"/>
        <v>PalermoHuilaSeñal Colombia8</v>
      </c>
      <c r="M3804" t="str">
        <f t="shared" si="125"/>
        <v>PalermoHuilaSeñal Colombia</v>
      </c>
      <c r="N3804" t="s">
        <v>5332</v>
      </c>
    </row>
    <row r="3805" spans="1:14" x14ac:dyDescent="0.25">
      <c r="A3805">
        <v>41524</v>
      </c>
      <c r="B3805" t="s">
        <v>1934</v>
      </c>
      <c r="C3805" t="s">
        <v>708</v>
      </c>
      <c r="E3805">
        <v>28</v>
      </c>
      <c r="F3805" t="s">
        <v>8339</v>
      </c>
      <c r="G3805" t="s">
        <v>623</v>
      </c>
      <c r="H3805" t="str">
        <f>INDEX(referencias!$Q$1:$Q$34,MATCH('Registro de Frecuencias TV'!G3805,referencias!$R$1:$R$34,0),1)</f>
        <v>Teveandina</v>
      </c>
      <c r="I3805" t="s">
        <v>8484</v>
      </c>
      <c r="J3805" t="s">
        <v>8338</v>
      </c>
      <c r="K3805">
        <v>28</v>
      </c>
      <c r="L3805" t="str">
        <f t="shared" si="124"/>
        <v>PalermoHuilaTeveandina28</v>
      </c>
      <c r="M3805" t="str">
        <f t="shared" si="125"/>
        <v>PalermoHuilaTeveandina</v>
      </c>
      <c r="N3805" t="s">
        <v>5333</v>
      </c>
    </row>
    <row r="3806" spans="1:14" x14ac:dyDescent="0.25">
      <c r="A3806">
        <v>41524</v>
      </c>
      <c r="B3806" t="s">
        <v>1934</v>
      </c>
      <c r="C3806" t="s">
        <v>708</v>
      </c>
      <c r="E3806">
        <v>6</v>
      </c>
      <c r="F3806" t="s">
        <v>8341</v>
      </c>
      <c r="G3806" t="s">
        <v>750</v>
      </c>
      <c r="H3806" t="str">
        <f>INDEX(referencias!$Q$1:$Q$34,MATCH('Registro de Frecuencias TV'!G3806,referencias!$R$1:$R$34,0),1)</f>
        <v>RCN TV S.A.</v>
      </c>
      <c r="I3806" t="s">
        <v>236</v>
      </c>
      <c r="J3806" t="s">
        <v>8338</v>
      </c>
      <c r="K3806">
        <v>6</v>
      </c>
      <c r="L3806" t="str">
        <f t="shared" si="124"/>
        <v>PalermoHuilaRCN TV S.A.6</v>
      </c>
      <c r="M3806" t="str">
        <f t="shared" si="125"/>
        <v>PalermoHuilaRCN TV S.A.</v>
      </c>
      <c r="N3806" t="s">
        <v>5334</v>
      </c>
    </row>
    <row r="3807" spans="1:14" x14ac:dyDescent="0.25">
      <c r="A3807">
        <v>41524</v>
      </c>
      <c r="B3807" t="s">
        <v>1934</v>
      </c>
      <c r="C3807" t="s">
        <v>708</v>
      </c>
      <c r="E3807">
        <v>3</v>
      </c>
      <c r="F3807" t="s">
        <v>8341</v>
      </c>
      <c r="G3807" t="s">
        <v>723</v>
      </c>
      <c r="H3807" t="str">
        <f>INDEX(referencias!$Q$1:$Q$34,MATCH('Registro de Frecuencias TV'!G3807,referencias!$R$1:$R$34,0),1)</f>
        <v>Caracol TV S.A.</v>
      </c>
      <c r="I3807" t="s">
        <v>236</v>
      </c>
      <c r="J3807" t="s">
        <v>8338</v>
      </c>
      <c r="K3807">
        <v>3</v>
      </c>
      <c r="L3807" t="str">
        <f t="shared" si="124"/>
        <v>PalermoHuilaCaracol TV S.A.3</v>
      </c>
      <c r="M3807" t="str">
        <f t="shared" si="125"/>
        <v>PalermoHuilaCaracol TV S.A.</v>
      </c>
      <c r="N3807" t="s">
        <v>5335</v>
      </c>
    </row>
    <row r="3808" spans="1:14" x14ac:dyDescent="0.25">
      <c r="A3808">
        <v>41530</v>
      </c>
      <c r="B3808" t="s">
        <v>1936</v>
      </c>
      <c r="C3808" t="s">
        <v>708</v>
      </c>
      <c r="E3808">
        <v>11</v>
      </c>
      <c r="F3808" t="s">
        <v>8337</v>
      </c>
      <c r="G3808" t="s">
        <v>420</v>
      </c>
      <c r="H3808" t="str">
        <f>INDEX(referencias!$Q$1:$Q$34,MATCH('Registro de Frecuencias TV'!G3808,referencias!$R$1:$R$34,0),1)</f>
        <v>Canal Uno</v>
      </c>
      <c r="I3808" t="s">
        <v>215</v>
      </c>
      <c r="J3808" t="s">
        <v>8338</v>
      </c>
      <c r="K3808">
        <v>11</v>
      </c>
      <c r="L3808" t="str">
        <f t="shared" si="124"/>
        <v>PalestinaHuilaCanal Uno11</v>
      </c>
      <c r="M3808" t="str">
        <f t="shared" si="125"/>
        <v>PalestinaHuilaCanal Uno</v>
      </c>
      <c r="N3808" t="s">
        <v>5336</v>
      </c>
    </row>
    <row r="3809" spans="1:14" x14ac:dyDescent="0.25">
      <c r="A3809">
        <v>41530</v>
      </c>
      <c r="B3809" t="s">
        <v>1936</v>
      </c>
      <c r="C3809" t="s">
        <v>708</v>
      </c>
      <c r="E3809">
        <v>9</v>
      </c>
      <c r="F3809" t="s">
        <v>8337</v>
      </c>
      <c r="G3809" t="s">
        <v>703</v>
      </c>
      <c r="H3809" t="str">
        <f>INDEX(referencias!$Q$1:$Q$34,MATCH('Registro de Frecuencias TV'!G3809,referencias!$R$1:$R$34,0),1)</f>
        <v>C.Institucional</v>
      </c>
      <c r="I3809" t="s">
        <v>215</v>
      </c>
      <c r="J3809" t="s">
        <v>8338</v>
      </c>
      <c r="K3809">
        <v>9</v>
      </c>
      <c r="L3809" t="str">
        <f t="shared" si="124"/>
        <v>PalestinaHuilaC.Institucional9</v>
      </c>
      <c r="M3809" t="str">
        <f t="shared" si="125"/>
        <v>PalestinaHuilaC.Institucional</v>
      </c>
      <c r="N3809" t="s">
        <v>5337</v>
      </c>
    </row>
    <row r="3810" spans="1:14" x14ac:dyDescent="0.25">
      <c r="A3810">
        <v>41530</v>
      </c>
      <c r="B3810" t="s">
        <v>1936</v>
      </c>
      <c r="C3810" t="s">
        <v>708</v>
      </c>
      <c r="E3810">
        <v>7</v>
      </c>
      <c r="F3810" t="s">
        <v>8337</v>
      </c>
      <c r="G3810" t="s">
        <v>188</v>
      </c>
      <c r="H3810" t="str">
        <f>INDEX(referencias!$Q$1:$Q$34,MATCH('Registro de Frecuencias TV'!G3810,referencias!$R$1:$R$34,0),1)</f>
        <v>Señal Colombia</v>
      </c>
      <c r="I3810" t="s">
        <v>215</v>
      </c>
      <c r="J3810" t="s">
        <v>8338</v>
      </c>
      <c r="K3810">
        <v>7</v>
      </c>
      <c r="L3810" t="str">
        <f t="shared" si="124"/>
        <v>PalestinaHuilaSeñal Colombia7</v>
      </c>
      <c r="M3810" t="str">
        <f t="shared" si="125"/>
        <v>PalestinaHuilaSeñal Colombia</v>
      </c>
      <c r="N3810" t="s">
        <v>5338</v>
      </c>
    </row>
    <row r="3811" spans="1:14" x14ac:dyDescent="0.25">
      <c r="A3811">
        <v>41530</v>
      </c>
      <c r="B3811" t="s">
        <v>1936</v>
      </c>
      <c r="C3811" t="s">
        <v>708</v>
      </c>
      <c r="E3811">
        <v>28</v>
      </c>
      <c r="F3811" t="s">
        <v>8339</v>
      </c>
      <c r="G3811" t="s">
        <v>623</v>
      </c>
      <c r="H3811" t="str">
        <f>INDEX(referencias!$Q$1:$Q$34,MATCH('Registro de Frecuencias TV'!G3811,referencias!$R$1:$R$34,0),1)</f>
        <v>Teveandina</v>
      </c>
      <c r="I3811" t="s">
        <v>8484</v>
      </c>
      <c r="J3811" t="s">
        <v>8338</v>
      </c>
      <c r="K3811">
        <v>31</v>
      </c>
      <c r="L3811" t="str">
        <f t="shared" si="124"/>
        <v>PalestinaHuilaTeveandina31</v>
      </c>
      <c r="M3811" t="str">
        <f t="shared" si="125"/>
        <v>PalestinaHuilaTeveandina</v>
      </c>
      <c r="N3811" t="s">
        <v>5339</v>
      </c>
    </row>
    <row r="3812" spans="1:14" x14ac:dyDescent="0.25">
      <c r="A3812">
        <v>41530</v>
      </c>
      <c r="B3812" t="s">
        <v>1936</v>
      </c>
      <c r="C3812" t="s">
        <v>708</v>
      </c>
      <c r="F3812" t="s">
        <v>8341</v>
      </c>
      <c r="G3812" t="s">
        <v>750</v>
      </c>
      <c r="H3812" t="str">
        <f>INDEX(referencias!$Q$1:$Q$34,MATCH('Registro de Frecuencias TV'!G3812,referencias!$R$1:$R$34,0),1)</f>
        <v>RCN TV S.A.</v>
      </c>
      <c r="J3812" t="s">
        <v>8338</v>
      </c>
      <c r="K3812">
        <v>13</v>
      </c>
      <c r="L3812" t="str">
        <f t="shared" si="124"/>
        <v>PalestinaHuilaRCN TV S.A.13</v>
      </c>
      <c r="M3812" t="str">
        <f t="shared" si="125"/>
        <v>PalestinaHuilaRCN TV S.A.</v>
      </c>
      <c r="N3812" t="s">
        <v>5340</v>
      </c>
    </row>
    <row r="3813" spans="1:14" x14ac:dyDescent="0.25">
      <c r="A3813">
        <v>41530</v>
      </c>
      <c r="B3813" t="s">
        <v>1936</v>
      </c>
      <c r="C3813" t="s">
        <v>708</v>
      </c>
      <c r="F3813" t="s">
        <v>8341</v>
      </c>
      <c r="G3813" t="s">
        <v>723</v>
      </c>
      <c r="H3813" t="str">
        <f>INDEX(referencias!$Q$1:$Q$34,MATCH('Registro de Frecuencias TV'!G3813,referencias!$R$1:$R$34,0),1)</f>
        <v>Caracol TV S.A.</v>
      </c>
      <c r="J3813" t="s">
        <v>8338</v>
      </c>
      <c r="K3813">
        <v>39</v>
      </c>
      <c r="L3813" t="str">
        <f t="shared" si="124"/>
        <v>PalestinaHuilaCaracol TV S.A.39</v>
      </c>
      <c r="M3813" t="str">
        <f t="shared" si="125"/>
        <v>PalestinaHuilaCaracol TV S.A.</v>
      </c>
      <c r="N3813" t="s">
        <v>5341</v>
      </c>
    </row>
    <row r="3814" spans="1:14" x14ac:dyDescent="0.25">
      <c r="A3814">
        <v>41548</v>
      </c>
      <c r="B3814" t="s">
        <v>2009</v>
      </c>
      <c r="C3814" t="s">
        <v>708</v>
      </c>
      <c r="E3814">
        <v>11</v>
      </c>
      <c r="F3814" t="s">
        <v>8337</v>
      </c>
      <c r="G3814" t="s">
        <v>420</v>
      </c>
      <c r="H3814" t="str">
        <f>INDEX(referencias!$Q$1:$Q$34,MATCH('Registro de Frecuencias TV'!G3814,referencias!$R$1:$R$34,0),1)</f>
        <v>Canal Uno</v>
      </c>
      <c r="I3814" t="s">
        <v>215</v>
      </c>
      <c r="J3814" t="s">
        <v>8338</v>
      </c>
      <c r="K3814">
        <v>11</v>
      </c>
      <c r="L3814" t="str">
        <f t="shared" si="124"/>
        <v>PitalHuilaCanal Uno11</v>
      </c>
      <c r="M3814" t="str">
        <f t="shared" si="125"/>
        <v>PitalHuilaCanal Uno</v>
      </c>
      <c r="N3814" t="s">
        <v>5342</v>
      </c>
    </row>
    <row r="3815" spans="1:14" x14ac:dyDescent="0.25">
      <c r="A3815">
        <v>41548</v>
      </c>
      <c r="B3815" t="s">
        <v>2009</v>
      </c>
      <c r="C3815" t="s">
        <v>708</v>
      </c>
      <c r="E3815">
        <v>9</v>
      </c>
      <c r="F3815" t="s">
        <v>8337</v>
      </c>
      <c r="G3815" t="s">
        <v>703</v>
      </c>
      <c r="H3815" t="str">
        <f>INDEX(referencias!$Q$1:$Q$34,MATCH('Registro de Frecuencias TV'!G3815,referencias!$R$1:$R$34,0),1)</f>
        <v>C.Institucional</v>
      </c>
      <c r="I3815" t="s">
        <v>215</v>
      </c>
      <c r="J3815" t="s">
        <v>8338</v>
      </c>
      <c r="K3815">
        <v>9</v>
      </c>
      <c r="L3815" t="str">
        <f t="shared" si="124"/>
        <v>PitalHuilaC.Institucional9</v>
      </c>
      <c r="M3815" t="str">
        <f t="shared" si="125"/>
        <v>PitalHuilaC.Institucional</v>
      </c>
      <c r="N3815" t="s">
        <v>5343</v>
      </c>
    </row>
    <row r="3816" spans="1:14" x14ac:dyDescent="0.25">
      <c r="A3816">
        <v>41548</v>
      </c>
      <c r="B3816" t="s">
        <v>2009</v>
      </c>
      <c r="C3816" t="s">
        <v>708</v>
      </c>
      <c r="E3816">
        <v>7</v>
      </c>
      <c r="F3816" t="s">
        <v>8337</v>
      </c>
      <c r="G3816" t="s">
        <v>188</v>
      </c>
      <c r="H3816" t="str">
        <f>INDEX(referencias!$Q$1:$Q$34,MATCH('Registro de Frecuencias TV'!G3816,referencias!$R$1:$R$34,0),1)</f>
        <v>Señal Colombia</v>
      </c>
      <c r="I3816" t="s">
        <v>215</v>
      </c>
      <c r="J3816" t="s">
        <v>8338</v>
      </c>
      <c r="K3816">
        <v>7</v>
      </c>
      <c r="L3816" t="str">
        <f t="shared" si="124"/>
        <v>PitalHuilaSeñal Colombia7</v>
      </c>
      <c r="M3816" t="str">
        <f t="shared" si="125"/>
        <v>PitalHuilaSeñal Colombia</v>
      </c>
      <c r="N3816" t="s">
        <v>5344</v>
      </c>
    </row>
    <row r="3817" spans="1:14" x14ac:dyDescent="0.25">
      <c r="A3817">
        <v>41548</v>
      </c>
      <c r="B3817" t="s">
        <v>2009</v>
      </c>
      <c r="C3817" t="s">
        <v>708</v>
      </c>
      <c r="E3817">
        <v>31</v>
      </c>
      <c r="F3817" t="s">
        <v>8339</v>
      </c>
      <c r="G3817" t="s">
        <v>623</v>
      </c>
      <c r="H3817" t="str">
        <f>INDEX(referencias!$Q$1:$Q$34,MATCH('Registro de Frecuencias TV'!G3817,referencias!$R$1:$R$34,0),1)</f>
        <v>Teveandina</v>
      </c>
      <c r="I3817" t="s">
        <v>8485</v>
      </c>
      <c r="J3817" t="s">
        <v>8338</v>
      </c>
      <c r="K3817">
        <v>31</v>
      </c>
      <c r="L3817" t="str">
        <f t="shared" si="124"/>
        <v>PitalHuilaTeveandina31</v>
      </c>
      <c r="M3817" t="str">
        <f t="shared" si="125"/>
        <v>PitalHuilaTeveandina</v>
      </c>
      <c r="N3817" t="s">
        <v>5345</v>
      </c>
    </row>
    <row r="3818" spans="1:14" x14ac:dyDescent="0.25">
      <c r="A3818">
        <v>41548</v>
      </c>
      <c r="B3818" t="s">
        <v>2009</v>
      </c>
      <c r="C3818" t="s">
        <v>708</v>
      </c>
      <c r="E3818">
        <v>13</v>
      </c>
      <c r="F3818" t="s">
        <v>8341</v>
      </c>
      <c r="G3818" t="s">
        <v>750</v>
      </c>
      <c r="H3818" t="str">
        <f>INDEX(referencias!$Q$1:$Q$34,MATCH('Registro de Frecuencias TV'!G3818,referencias!$R$1:$R$34,0),1)</f>
        <v>RCN TV S.A.</v>
      </c>
      <c r="I3818" t="s">
        <v>8486</v>
      </c>
      <c r="J3818" t="s">
        <v>8338</v>
      </c>
      <c r="K3818">
        <v>13</v>
      </c>
      <c r="L3818" t="str">
        <f t="shared" si="124"/>
        <v>PitalHuilaRCN TV S.A.13</v>
      </c>
      <c r="M3818" t="str">
        <f t="shared" si="125"/>
        <v>PitalHuilaRCN TV S.A.</v>
      </c>
      <c r="N3818" t="s">
        <v>5346</v>
      </c>
    </row>
    <row r="3819" spans="1:14" x14ac:dyDescent="0.25">
      <c r="A3819">
        <v>41548</v>
      </c>
      <c r="B3819" t="s">
        <v>2009</v>
      </c>
      <c r="C3819" t="s">
        <v>708</v>
      </c>
      <c r="E3819">
        <v>39</v>
      </c>
      <c r="F3819" t="s">
        <v>8341</v>
      </c>
      <c r="G3819" t="s">
        <v>723</v>
      </c>
      <c r="H3819" t="str">
        <f>INDEX(referencias!$Q$1:$Q$34,MATCH('Registro de Frecuencias TV'!G3819,referencias!$R$1:$R$34,0),1)</f>
        <v>Caracol TV S.A.</v>
      </c>
      <c r="I3819" t="s">
        <v>8486</v>
      </c>
      <c r="J3819" t="s">
        <v>8338</v>
      </c>
      <c r="K3819">
        <v>39</v>
      </c>
      <c r="L3819" t="str">
        <f t="shared" si="124"/>
        <v>PitalHuilaCaracol TV S.A.39</v>
      </c>
      <c r="M3819" t="str">
        <f t="shared" si="125"/>
        <v>PitalHuilaCaracol TV S.A.</v>
      </c>
      <c r="N3819" t="s">
        <v>5347</v>
      </c>
    </row>
    <row r="3820" spans="1:14" x14ac:dyDescent="0.25">
      <c r="A3820">
        <v>41551</v>
      </c>
      <c r="B3820" t="s">
        <v>336</v>
      </c>
      <c r="C3820" t="s">
        <v>708</v>
      </c>
      <c r="E3820">
        <v>5</v>
      </c>
      <c r="F3820" t="s">
        <v>8337</v>
      </c>
      <c r="G3820" t="s">
        <v>420</v>
      </c>
      <c r="H3820" t="str">
        <f>INDEX(referencias!$Q$1:$Q$34,MATCH('Registro de Frecuencias TV'!G3820,referencias!$R$1:$R$34,0),1)</f>
        <v>Canal Uno</v>
      </c>
      <c r="I3820" t="s">
        <v>336</v>
      </c>
      <c r="J3820" t="s">
        <v>8338</v>
      </c>
      <c r="K3820">
        <v>5</v>
      </c>
      <c r="L3820" t="str">
        <f t="shared" si="124"/>
        <v>PitalitoHuilaCanal Uno5</v>
      </c>
      <c r="M3820" t="str">
        <f t="shared" si="125"/>
        <v>PitalitoHuilaCanal Uno</v>
      </c>
      <c r="N3820" t="s">
        <v>5348</v>
      </c>
    </row>
    <row r="3821" spans="1:14" x14ac:dyDescent="0.25">
      <c r="A3821">
        <v>41551</v>
      </c>
      <c r="B3821" t="s">
        <v>336</v>
      </c>
      <c r="C3821" t="s">
        <v>708</v>
      </c>
      <c r="E3821">
        <v>4</v>
      </c>
      <c r="F3821" t="s">
        <v>8337</v>
      </c>
      <c r="G3821" t="s">
        <v>703</v>
      </c>
      <c r="H3821" t="str">
        <f>INDEX(referencias!$Q$1:$Q$34,MATCH('Registro de Frecuencias TV'!G3821,referencias!$R$1:$R$34,0),1)</f>
        <v>C.Institucional</v>
      </c>
      <c r="I3821" t="s">
        <v>336</v>
      </c>
      <c r="J3821" t="s">
        <v>8338</v>
      </c>
      <c r="K3821">
        <v>4</v>
      </c>
      <c r="L3821" t="str">
        <f t="shared" si="124"/>
        <v>PitalitoHuilaC.Institucional4</v>
      </c>
      <c r="M3821" t="str">
        <f t="shared" si="125"/>
        <v>PitalitoHuilaC.Institucional</v>
      </c>
      <c r="N3821" t="s">
        <v>5349</v>
      </c>
    </row>
    <row r="3822" spans="1:14" x14ac:dyDescent="0.25">
      <c r="A3822">
        <v>41551</v>
      </c>
      <c r="B3822" t="s">
        <v>336</v>
      </c>
      <c r="C3822" t="s">
        <v>708</v>
      </c>
      <c r="E3822">
        <v>7</v>
      </c>
      <c r="F3822" t="s">
        <v>8337</v>
      </c>
      <c r="G3822" t="s">
        <v>188</v>
      </c>
      <c r="H3822" t="str">
        <f>INDEX(referencias!$Q$1:$Q$34,MATCH('Registro de Frecuencias TV'!G3822,referencias!$R$1:$R$34,0),1)</f>
        <v>Señal Colombia</v>
      </c>
      <c r="I3822" t="s">
        <v>336</v>
      </c>
      <c r="J3822" t="s">
        <v>8338</v>
      </c>
      <c r="K3822">
        <v>7</v>
      </c>
      <c r="L3822" t="str">
        <f t="shared" si="124"/>
        <v>PitalitoHuilaSeñal Colombia7</v>
      </c>
      <c r="M3822" t="str">
        <f t="shared" si="125"/>
        <v>PitalitoHuilaSeñal Colombia</v>
      </c>
      <c r="N3822" t="s">
        <v>5350</v>
      </c>
    </row>
    <row r="3823" spans="1:14" x14ac:dyDescent="0.25">
      <c r="A3823">
        <v>41551</v>
      </c>
      <c r="B3823" t="s">
        <v>336</v>
      </c>
      <c r="C3823" t="s">
        <v>708</v>
      </c>
      <c r="F3823" t="s">
        <v>8339</v>
      </c>
      <c r="G3823" t="s">
        <v>623</v>
      </c>
      <c r="H3823" t="str">
        <f>INDEX(referencias!$Q$1:$Q$34,MATCH('Registro de Frecuencias TV'!G3823,referencias!$R$1:$R$34,0),1)</f>
        <v>Teveandina</v>
      </c>
      <c r="J3823" t="s">
        <v>8338</v>
      </c>
      <c r="K3823">
        <v>32</v>
      </c>
      <c r="L3823" t="str">
        <f t="shared" si="124"/>
        <v>PitalitoHuilaTeveandina32</v>
      </c>
      <c r="M3823" t="str">
        <f t="shared" si="125"/>
        <v>PitalitoHuilaTeveandina</v>
      </c>
      <c r="N3823" t="s">
        <v>5351</v>
      </c>
    </row>
    <row r="3824" spans="1:14" x14ac:dyDescent="0.25">
      <c r="A3824">
        <v>41551</v>
      </c>
      <c r="B3824" t="s">
        <v>336</v>
      </c>
      <c r="C3824" t="s">
        <v>708</v>
      </c>
      <c r="E3824">
        <v>26</v>
      </c>
      <c r="F3824" t="s">
        <v>8341</v>
      </c>
      <c r="G3824" t="s">
        <v>750</v>
      </c>
      <c r="H3824" t="str">
        <f>INDEX(referencias!$Q$1:$Q$34,MATCH('Registro de Frecuencias TV'!G3824,referencias!$R$1:$R$34,0),1)</f>
        <v>RCN TV S.A.</v>
      </c>
      <c r="I3824" t="s">
        <v>8487</v>
      </c>
      <c r="J3824" t="s">
        <v>8338</v>
      </c>
      <c r="K3824">
        <v>26</v>
      </c>
      <c r="L3824" t="str">
        <f t="shared" si="124"/>
        <v>PitalitoHuilaRCN TV S.A.26</v>
      </c>
      <c r="M3824" t="str">
        <f t="shared" si="125"/>
        <v>PitalitoHuilaRCN TV S.A.</v>
      </c>
      <c r="N3824" t="s">
        <v>5352</v>
      </c>
    </row>
    <row r="3825" spans="1:14" x14ac:dyDescent="0.25">
      <c r="A3825">
        <v>41551</v>
      </c>
      <c r="B3825" t="s">
        <v>336</v>
      </c>
      <c r="C3825" t="s">
        <v>708</v>
      </c>
      <c r="E3825">
        <v>28</v>
      </c>
      <c r="F3825" t="s">
        <v>8341</v>
      </c>
      <c r="G3825" t="s">
        <v>723</v>
      </c>
      <c r="H3825" t="str">
        <f>INDEX(referencias!$Q$1:$Q$34,MATCH('Registro de Frecuencias TV'!G3825,referencias!$R$1:$R$34,0),1)</f>
        <v>Caracol TV S.A.</v>
      </c>
      <c r="I3825" t="s">
        <v>8487</v>
      </c>
      <c r="J3825" t="s">
        <v>8338</v>
      </c>
      <c r="K3825">
        <v>28</v>
      </c>
      <c r="L3825" t="str">
        <f t="shared" si="124"/>
        <v>PitalitoHuilaCaracol TV S.A.28</v>
      </c>
      <c r="M3825" t="str">
        <f t="shared" si="125"/>
        <v>PitalitoHuilaCaracol TV S.A.</v>
      </c>
      <c r="N3825" t="s">
        <v>5353</v>
      </c>
    </row>
    <row r="3826" spans="1:14" x14ac:dyDescent="0.25">
      <c r="A3826">
        <v>41615</v>
      </c>
      <c r="B3826" t="s">
        <v>2156</v>
      </c>
      <c r="C3826" t="s">
        <v>708</v>
      </c>
      <c r="E3826">
        <v>11</v>
      </c>
      <c r="F3826" t="s">
        <v>8337</v>
      </c>
      <c r="G3826" t="s">
        <v>420</v>
      </c>
      <c r="H3826" t="str">
        <f>INDEX(referencias!$Q$1:$Q$34,MATCH('Registro de Frecuencias TV'!G3826,referencias!$R$1:$R$34,0),1)</f>
        <v>Canal Uno</v>
      </c>
      <c r="I3826" t="s">
        <v>215</v>
      </c>
      <c r="J3826" t="s">
        <v>8338</v>
      </c>
      <c r="K3826">
        <v>11</v>
      </c>
      <c r="L3826" t="str">
        <f t="shared" si="124"/>
        <v>RiveraHuilaCanal Uno11</v>
      </c>
      <c r="M3826" t="str">
        <f t="shared" si="125"/>
        <v>RiveraHuilaCanal Uno</v>
      </c>
      <c r="N3826" t="s">
        <v>5354</v>
      </c>
    </row>
    <row r="3827" spans="1:14" x14ac:dyDescent="0.25">
      <c r="A3827">
        <v>41615</v>
      </c>
      <c r="B3827" t="s">
        <v>2156</v>
      </c>
      <c r="C3827" t="s">
        <v>708</v>
      </c>
      <c r="E3827">
        <v>9</v>
      </c>
      <c r="F3827" t="s">
        <v>8337</v>
      </c>
      <c r="G3827" t="s">
        <v>703</v>
      </c>
      <c r="H3827" t="str">
        <f>INDEX(referencias!$Q$1:$Q$34,MATCH('Registro de Frecuencias TV'!G3827,referencias!$R$1:$R$34,0),1)</f>
        <v>C.Institucional</v>
      </c>
      <c r="I3827" t="s">
        <v>215</v>
      </c>
      <c r="J3827" t="s">
        <v>8338</v>
      </c>
      <c r="K3827">
        <v>9</v>
      </c>
      <c r="L3827" t="str">
        <f t="shared" si="124"/>
        <v>RiveraHuilaC.Institucional9</v>
      </c>
      <c r="M3827" t="str">
        <f t="shared" si="125"/>
        <v>RiveraHuilaC.Institucional</v>
      </c>
      <c r="N3827" t="s">
        <v>5355</v>
      </c>
    </row>
    <row r="3828" spans="1:14" x14ac:dyDescent="0.25">
      <c r="A3828">
        <v>41615</v>
      </c>
      <c r="B3828" t="s">
        <v>2156</v>
      </c>
      <c r="C3828" t="s">
        <v>708</v>
      </c>
      <c r="E3828">
        <v>7</v>
      </c>
      <c r="F3828" t="s">
        <v>8337</v>
      </c>
      <c r="G3828" t="s">
        <v>188</v>
      </c>
      <c r="H3828" t="str">
        <f>INDEX(referencias!$Q$1:$Q$34,MATCH('Registro de Frecuencias TV'!G3828,referencias!$R$1:$R$34,0),1)</f>
        <v>Señal Colombia</v>
      </c>
      <c r="I3828" t="s">
        <v>215</v>
      </c>
      <c r="J3828" t="s">
        <v>8338</v>
      </c>
      <c r="K3828">
        <v>7</v>
      </c>
      <c r="L3828" t="str">
        <f t="shared" si="124"/>
        <v>RiveraHuilaSeñal Colombia7</v>
      </c>
      <c r="M3828" t="str">
        <f t="shared" si="125"/>
        <v>RiveraHuilaSeñal Colombia</v>
      </c>
      <c r="N3828" t="s">
        <v>5356</v>
      </c>
    </row>
    <row r="3829" spans="1:14" x14ac:dyDescent="0.25">
      <c r="A3829">
        <v>41615</v>
      </c>
      <c r="B3829" t="s">
        <v>2156</v>
      </c>
      <c r="C3829" t="s">
        <v>708</v>
      </c>
      <c r="E3829">
        <v>28</v>
      </c>
      <c r="F3829" t="s">
        <v>8339</v>
      </c>
      <c r="G3829" t="s">
        <v>623</v>
      </c>
      <c r="H3829" t="str">
        <f>INDEX(referencias!$Q$1:$Q$34,MATCH('Registro de Frecuencias TV'!G3829,referencias!$R$1:$R$34,0),1)</f>
        <v>Teveandina</v>
      </c>
      <c r="I3829" t="s">
        <v>8484</v>
      </c>
      <c r="J3829" t="s">
        <v>8338</v>
      </c>
      <c r="K3829">
        <v>31</v>
      </c>
      <c r="L3829" t="str">
        <f t="shared" si="124"/>
        <v>RiveraHuilaTeveandina31</v>
      </c>
      <c r="M3829" t="str">
        <f t="shared" si="125"/>
        <v>RiveraHuilaTeveandina</v>
      </c>
      <c r="N3829" t="s">
        <v>5357</v>
      </c>
    </row>
    <row r="3830" spans="1:14" x14ac:dyDescent="0.25">
      <c r="A3830">
        <v>41615</v>
      </c>
      <c r="B3830" t="s">
        <v>2156</v>
      </c>
      <c r="C3830" t="s">
        <v>708</v>
      </c>
      <c r="F3830" t="s">
        <v>8341</v>
      </c>
      <c r="G3830" t="s">
        <v>750</v>
      </c>
      <c r="H3830" t="str">
        <f>INDEX(referencias!$Q$1:$Q$34,MATCH('Registro de Frecuencias TV'!G3830,referencias!$R$1:$R$34,0),1)</f>
        <v>RCN TV S.A.</v>
      </c>
      <c r="J3830" t="s">
        <v>8338</v>
      </c>
      <c r="K3830">
        <v>13</v>
      </c>
      <c r="L3830" t="str">
        <f t="shared" si="124"/>
        <v>RiveraHuilaRCN TV S.A.13</v>
      </c>
      <c r="M3830" t="str">
        <f t="shared" si="125"/>
        <v>RiveraHuilaRCN TV S.A.</v>
      </c>
      <c r="N3830" t="s">
        <v>5358</v>
      </c>
    </row>
    <row r="3831" spans="1:14" x14ac:dyDescent="0.25">
      <c r="A3831">
        <v>41615</v>
      </c>
      <c r="B3831" t="s">
        <v>2156</v>
      </c>
      <c r="C3831" t="s">
        <v>708</v>
      </c>
      <c r="F3831" t="s">
        <v>8341</v>
      </c>
      <c r="G3831" t="s">
        <v>723</v>
      </c>
      <c r="H3831" t="str">
        <f>INDEX(referencias!$Q$1:$Q$34,MATCH('Registro de Frecuencias TV'!G3831,referencias!$R$1:$R$34,0),1)</f>
        <v>Caracol TV S.A.</v>
      </c>
      <c r="J3831" t="s">
        <v>8338</v>
      </c>
      <c r="K3831">
        <v>39</v>
      </c>
      <c r="L3831" t="str">
        <f t="shared" si="124"/>
        <v>RiveraHuilaCaracol TV S.A.39</v>
      </c>
      <c r="M3831" t="str">
        <f t="shared" si="125"/>
        <v>RiveraHuilaCaracol TV S.A.</v>
      </c>
      <c r="N3831" t="s">
        <v>5359</v>
      </c>
    </row>
    <row r="3832" spans="1:14" x14ac:dyDescent="0.25">
      <c r="A3832">
        <v>41660</v>
      </c>
      <c r="B3832" t="s">
        <v>2186</v>
      </c>
      <c r="C3832" t="s">
        <v>708</v>
      </c>
      <c r="F3832" t="s">
        <v>8337</v>
      </c>
      <c r="G3832" t="s">
        <v>420</v>
      </c>
      <c r="H3832" t="str">
        <f>INDEX(referencias!$Q$1:$Q$34,MATCH('Registro de Frecuencias TV'!G3832,referencias!$R$1:$R$34,0),1)</f>
        <v>Canal Uno</v>
      </c>
      <c r="J3832" t="s">
        <v>8338</v>
      </c>
      <c r="K3832">
        <v>11</v>
      </c>
      <c r="L3832" t="str">
        <f t="shared" si="124"/>
        <v>SaladoblancoHuilaCanal Uno11</v>
      </c>
      <c r="M3832" t="str">
        <f t="shared" si="125"/>
        <v>SaladoblancoHuilaCanal Uno</v>
      </c>
      <c r="N3832" t="s">
        <v>5360</v>
      </c>
    </row>
    <row r="3833" spans="1:14" x14ac:dyDescent="0.25">
      <c r="A3833">
        <v>41660</v>
      </c>
      <c r="B3833" t="s">
        <v>2186</v>
      </c>
      <c r="C3833" t="s">
        <v>708</v>
      </c>
      <c r="F3833" t="s">
        <v>8337</v>
      </c>
      <c r="G3833" t="s">
        <v>703</v>
      </c>
      <c r="H3833" t="str">
        <f>INDEX(referencias!$Q$1:$Q$34,MATCH('Registro de Frecuencias TV'!G3833,referencias!$R$1:$R$34,0),1)</f>
        <v>C.Institucional</v>
      </c>
      <c r="J3833" t="s">
        <v>8338</v>
      </c>
      <c r="K3833">
        <v>9</v>
      </c>
      <c r="L3833" t="str">
        <f t="shared" si="124"/>
        <v>SaladoblancoHuilaC.Institucional9</v>
      </c>
      <c r="M3833" t="str">
        <f t="shared" si="125"/>
        <v>SaladoblancoHuilaC.Institucional</v>
      </c>
      <c r="N3833" t="s">
        <v>5361</v>
      </c>
    </row>
    <row r="3834" spans="1:14" x14ac:dyDescent="0.25">
      <c r="A3834">
        <v>41660</v>
      </c>
      <c r="B3834" t="s">
        <v>2186</v>
      </c>
      <c r="C3834" t="s">
        <v>708</v>
      </c>
      <c r="F3834" t="s">
        <v>8337</v>
      </c>
      <c r="G3834" t="s">
        <v>188</v>
      </c>
      <c r="H3834" t="str">
        <f>INDEX(referencias!$Q$1:$Q$34,MATCH('Registro de Frecuencias TV'!G3834,referencias!$R$1:$R$34,0),1)</f>
        <v>Señal Colombia</v>
      </c>
      <c r="J3834" t="s">
        <v>8338</v>
      </c>
      <c r="K3834">
        <v>7</v>
      </c>
      <c r="L3834" t="str">
        <f t="shared" si="124"/>
        <v>SaladoblancoHuilaSeñal Colombia7</v>
      </c>
      <c r="M3834" t="str">
        <f t="shared" si="125"/>
        <v>SaladoblancoHuilaSeñal Colombia</v>
      </c>
      <c r="N3834" t="s">
        <v>5362</v>
      </c>
    </row>
    <row r="3835" spans="1:14" x14ac:dyDescent="0.25">
      <c r="A3835">
        <v>41660</v>
      </c>
      <c r="B3835" t="s">
        <v>2186</v>
      </c>
      <c r="C3835" t="s">
        <v>708</v>
      </c>
      <c r="E3835">
        <v>12</v>
      </c>
      <c r="F3835" t="s">
        <v>8339</v>
      </c>
      <c r="G3835" t="s">
        <v>623</v>
      </c>
      <c r="H3835" t="str">
        <f>INDEX(referencias!$Q$1:$Q$34,MATCH('Registro de Frecuencias TV'!G3835,referencias!$R$1:$R$34,0),1)</f>
        <v>Teveandina</v>
      </c>
      <c r="I3835" t="s">
        <v>8460</v>
      </c>
      <c r="J3835" t="s">
        <v>8338</v>
      </c>
      <c r="K3835">
        <v>31</v>
      </c>
      <c r="L3835" t="str">
        <f t="shared" si="124"/>
        <v>SaladoblancoHuilaTeveandina31</v>
      </c>
      <c r="M3835" t="str">
        <f t="shared" si="125"/>
        <v>SaladoblancoHuilaTeveandina</v>
      </c>
      <c r="N3835" t="s">
        <v>5363</v>
      </c>
    </row>
    <row r="3836" spans="1:14" x14ac:dyDescent="0.25">
      <c r="A3836">
        <v>41660</v>
      </c>
      <c r="B3836" t="s">
        <v>2186</v>
      </c>
      <c r="C3836" t="s">
        <v>708</v>
      </c>
      <c r="F3836" t="s">
        <v>8341</v>
      </c>
      <c r="G3836" t="s">
        <v>750</v>
      </c>
      <c r="H3836" t="str">
        <f>INDEX(referencias!$Q$1:$Q$34,MATCH('Registro de Frecuencias TV'!G3836,referencias!$R$1:$R$34,0),1)</f>
        <v>RCN TV S.A.</v>
      </c>
      <c r="J3836" t="s">
        <v>8338</v>
      </c>
      <c r="K3836">
        <v>13</v>
      </c>
      <c r="L3836" t="str">
        <f t="shared" si="124"/>
        <v>SaladoblancoHuilaRCN TV S.A.13</v>
      </c>
      <c r="M3836" t="str">
        <f t="shared" si="125"/>
        <v>SaladoblancoHuilaRCN TV S.A.</v>
      </c>
      <c r="N3836" t="s">
        <v>5364</v>
      </c>
    </row>
    <row r="3837" spans="1:14" x14ac:dyDescent="0.25">
      <c r="A3837">
        <v>41660</v>
      </c>
      <c r="B3837" t="s">
        <v>2186</v>
      </c>
      <c r="C3837" t="s">
        <v>708</v>
      </c>
      <c r="F3837" t="s">
        <v>8341</v>
      </c>
      <c r="G3837" t="s">
        <v>723</v>
      </c>
      <c r="H3837" t="str">
        <f>INDEX(referencias!$Q$1:$Q$34,MATCH('Registro de Frecuencias TV'!G3837,referencias!$R$1:$R$34,0),1)</f>
        <v>Caracol TV S.A.</v>
      </c>
      <c r="J3837" t="s">
        <v>8338</v>
      </c>
      <c r="K3837">
        <v>39</v>
      </c>
      <c r="L3837" t="str">
        <f t="shared" si="124"/>
        <v>SaladoblancoHuilaCaracol TV S.A.39</v>
      </c>
      <c r="M3837" t="str">
        <f t="shared" si="125"/>
        <v>SaladoblancoHuilaCaracol TV S.A.</v>
      </c>
      <c r="N3837" t="s">
        <v>5365</v>
      </c>
    </row>
    <row r="3838" spans="1:14" x14ac:dyDescent="0.25">
      <c r="A3838">
        <v>41668</v>
      </c>
      <c r="B3838" t="s">
        <v>358</v>
      </c>
      <c r="C3838" t="s">
        <v>708</v>
      </c>
      <c r="E3838">
        <v>11</v>
      </c>
      <c r="F3838" t="s">
        <v>8337</v>
      </c>
      <c r="G3838" t="s">
        <v>420</v>
      </c>
      <c r="H3838" t="str">
        <f>INDEX(referencias!$Q$1:$Q$34,MATCH('Registro de Frecuencias TV'!G3838,referencias!$R$1:$R$34,0),1)</f>
        <v>Canal Uno</v>
      </c>
      <c r="I3838" t="s">
        <v>358</v>
      </c>
      <c r="J3838" t="s">
        <v>8338</v>
      </c>
      <c r="K3838">
        <v>11</v>
      </c>
      <c r="L3838" t="str">
        <f t="shared" si="124"/>
        <v>San AgustínHuilaCanal Uno11</v>
      </c>
      <c r="M3838" t="str">
        <f t="shared" si="125"/>
        <v>San AgustínHuilaCanal Uno</v>
      </c>
      <c r="N3838" t="s">
        <v>5366</v>
      </c>
    </row>
    <row r="3839" spans="1:14" x14ac:dyDescent="0.25">
      <c r="A3839">
        <v>41668</v>
      </c>
      <c r="B3839" t="s">
        <v>358</v>
      </c>
      <c r="C3839" t="s">
        <v>708</v>
      </c>
      <c r="E3839">
        <v>9</v>
      </c>
      <c r="F3839" t="s">
        <v>8337</v>
      </c>
      <c r="G3839" t="s">
        <v>703</v>
      </c>
      <c r="H3839" t="str">
        <f>INDEX(referencias!$Q$1:$Q$34,MATCH('Registro de Frecuencias TV'!G3839,referencias!$R$1:$R$34,0),1)</f>
        <v>C.Institucional</v>
      </c>
      <c r="I3839" t="s">
        <v>358</v>
      </c>
      <c r="J3839" t="s">
        <v>8338</v>
      </c>
      <c r="K3839">
        <v>9</v>
      </c>
      <c r="L3839" t="str">
        <f t="shared" si="124"/>
        <v>San AgustínHuilaC.Institucional9</v>
      </c>
      <c r="M3839" t="str">
        <f t="shared" si="125"/>
        <v>San AgustínHuilaC.Institucional</v>
      </c>
      <c r="N3839" t="s">
        <v>5367</v>
      </c>
    </row>
    <row r="3840" spans="1:14" x14ac:dyDescent="0.25">
      <c r="A3840">
        <v>41668</v>
      </c>
      <c r="B3840" t="s">
        <v>358</v>
      </c>
      <c r="C3840" t="s">
        <v>708</v>
      </c>
      <c r="E3840">
        <v>7</v>
      </c>
      <c r="F3840" t="s">
        <v>8337</v>
      </c>
      <c r="G3840" t="s">
        <v>188</v>
      </c>
      <c r="H3840" t="str">
        <f>INDEX(referencias!$Q$1:$Q$34,MATCH('Registro de Frecuencias TV'!G3840,referencias!$R$1:$R$34,0),1)</f>
        <v>Señal Colombia</v>
      </c>
      <c r="I3840" t="s">
        <v>358</v>
      </c>
      <c r="J3840" t="s">
        <v>8338</v>
      </c>
      <c r="K3840">
        <v>7</v>
      </c>
      <c r="L3840" t="str">
        <f t="shared" si="124"/>
        <v>San AgustínHuilaSeñal Colombia7</v>
      </c>
      <c r="M3840" t="str">
        <f t="shared" si="125"/>
        <v>San AgustínHuilaSeñal Colombia</v>
      </c>
      <c r="N3840" t="s">
        <v>5368</v>
      </c>
    </row>
    <row r="3841" spans="1:14" x14ac:dyDescent="0.25">
      <c r="A3841">
        <v>41668</v>
      </c>
      <c r="B3841" t="s">
        <v>358</v>
      </c>
      <c r="C3841" t="s">
        <v>708</v>
      </c>
      <c r="F3841" t="s">
        <v>8339</v>
      </c>
      <c r="G3841" t="s">
        <v>623</v>
      </c>
      <c r="H3841" t="str">
        <f>INDEX(referencias!$Q$1:$Q$34,MATCH('Registro de Frecuencias TV'!G3841,referencias!$R$1:$R$34,0),1)</f>
        <v>Teveandina</v>
      </c>
      <c r="J3841" t="s">
        <v>8338</v>
      </c>
      <c r="K3841">
        <v>24</v>
      </c>
      <c r="L3841" t="str">
        <f t="shared" si="124"/>
        <v>San AgustínHuilaTeveandina24</v>
      </c>
      <c r="M3841" t="str">
        <f t="shared" si="125"/>
        <v>San AgustínHuilaTeveandina</v>
      </c>
      <c r="N3841" t="s">
        <v>5369</v>
      </c>
    </row>
    <row r="3842" spans="1:14" x14ac:dyDescent="0.25">
      <c r="A3842">
        <v>41668</v>
      </c>
      <c r="B3842" t="s">
        <v>358</v>
      </c>
      <c r="C3842" t="s">
        <v>708</v>
      </c>
      <c r="E3842">
        <v>26</v>
      </c>
      <c r="F3842" t="s">
        <v>8341</v>
      </c>
      <c r="G3842" t="s">
        <v>750</v>
      </c>
      <c r="H3842" t="str">
        <f>INDEX(referencias!$Q$1:$Q$34,MATCH('Registro de Frecuencias TV'!G3842,referencias!$R$1:$R$34,0),1)</f>
        <v>RCN TV S.A.</v>
      </c>
      <c r="I3842" t="s">
        <v>8487</v>
      </c>
      <c r="J3842" t="s">
        <v>8338</v>
      </c>
      <c r="K3842">
        <v>26</v>
      </c>
      <c r="L3842" t="str">
        <f t="shared" si="124"/>
        <v>San AgustínHuilaRCN TV S.A.26</v>
      </c>
      <c r="M3842" t="str">
        <f t="shared" si="125"/>
        <v>San AgustínHuilaRCN TV S.A.</v>
      </c>
      <c r="N3842" t="s">
        <v>5370</v>
      </c>
    </row>
    <row r="3843" spans="1:14" x14ac:dyDescent="0.25">
      <c r="A3843">
        <v>41668</v>
      </c>
      <c r="B3843" t="s">
        <v>358</v>
      </c>
      <c r="C3843" t="s">
        <v>708</v>
      </c>
      <c r="E3843">
        <v>28</v>
      </c>
      <c r="F3843" t="s">
        <v>8341</v>
      </c>
      <c r="G3843" t="s">
        <v>723</v>
      </c>
      <c r="H3843" t="str">
        <f>INDEX(referencias!$Q$1:$Q$34,MATCH('Registro de Frecuencias TV'!G3843,referencias!$R$1:$R$34,0),1)</f>
        <v>Caracol TV S.A.</v>
      </c>
      <c r="I3843" t="s">
        <v>8487</v>
      </c>
      <c r="J3843" t="s">
        <v>8338</v>
      </c>
      <c r="K3843">
        <v>28</v>
      </c>
      <c r="L3843" t="str">
        <f t="shared" ref="L3843:L3906" si="126">_xlfn.CONCAT(TRIM(B3843),TRIM(C3843),TRIM(H3843),TRIM(K3843))</f>
        <v>San AgustínHuilaCaracol TV S.A.28</v>
      </c>
      <c r="M3843" t="str">
        <f t="shared" ref="M3843:M3906" si="127">_xlfn.CONCAT(TRIM(B3843),TRIM(C3843),TRIM(H3843))</f>
        <v>San AgustínHuilaCaracol TV S.A.</v>
      </c>
      <c r="N3843" t="s">
        <v>5371</v>
      </c>
    </row>
    <row r="3844" spans="1:14" x14ac:dyDescent="0.25">
      <c r="A3844">
        <v>41676</v>
      </c>
      <c r="B3844" t="s">
        <v>2348</v>
      </c>
      <c r="C3844" t="s">
        <v>708</v>
      </c>
      <c r="E3844">
        <v>5</v>
      </c>
      <c r="F3844" t="s">
        <v>8337</v>
      </c>
      <c r="G3844" t="s">
        <v>420</v>
      </c>
      <c r="H3844" t="str">
        <f>INDEX(referencias!$Q$1:$Q$34,MATCH('Registro de Frecuencias TV'!G3844,referencias!$R$1:$R$34,0),1)</f>
        <v>Canal Uno</v>
      </c>
      <c r="I3844" t="s">
        <v>376</v>
      </c>
      <c r="J3844" t="s">
        <v>8338</v>
      </c>
      <c r="K3844">
        <v>5</v>
      </c>
      <c r="L3844" t="str">
        <f t="shared" si="126"/>
        <v>Santa MaríaHuilaCanal Uno5</v>
      </c>
      <c r="M3844" t="str">
        <f t="shared" si="127"/>
        <v>Santa MaríaHuilaCanal Uno</v>
      </c>
      <c r="N3844" t="s">
        <v>5372</v>
      </c>
    </row>
    <row r="3845" spans="1:14" x14ac:dyDescent="0.25">
      <c r="A3845">
        <v>41676</v>
      </c>
      <c r="B3845" t="s">
        <v>2348</v>
      </c>
      <c r="C3845" t="s">
        <v>708</v>
      </c>
      <c r="E3845">
        <v>4</v>
      </c>
      <c r="F3845" t="s">
        <v>8337</v>
      </c>
      <c r="G3845" t="s">
        <v>703</v>
      </c>
      <c r="H3845" t="str">
        <f>INDEX(referencias!$Q$1:$Q$34,MATCH('Registro de Frecuencias TV'!G3845,referencias!$R$1:$R$34,0),1)</f>
        <v>C.Institucional</v>
      </c>
      <c r="I3845" t="s">
        <v>376</v>
      </c>
      <c r="J3845" t="s">
        <v>8338</v>
      </c>
      <c r="K3845">
        <v>4</v>
      </c>
      <c r="L3845" t="str">
        <f t="shared" si="126"/>
        <v>Santa MaríaHuilaC.Institucional4</v>
      </c>
      <c r="M3845" t="str">
        <f t="shared" si="127"/>
        <v>Santa MaríaHuilaC.Institucional</v>
      </c>
      <c r="N3845" t="s">
        <v>5373</v>
      </c>
    </row>
    <row r="3846" spans="1:14" x14ac:dyDescent="0.25">
      <c r="A3846">
        <v>41676</v>
      </c>
      <c r="B3846" t="s">
        <v>2348</v>
      </c>
      <c r="C3846" t="s">
        <v>708</v>
      </c>
      <c r="E3846">
        <v>7</v>
      </c>
      <c r="F3846" t="s">
        <v>8337</v>
      </c>
      <c r="G3846" t="s">
        <v>188</v>
      </c>
      <c r="H3846" t="str">
        <f>INDEX(referencias!$Q$1:$Q$34,MATCH('Registro de Frecuencias TV'!G3846,referencias!$R$1:$R$34,0),1)</f>
        <v>Señal Colombia</v>
      </c>
      <c r="I3846" t="s">
        <v>376</v>
      </c>
      <c r="J3846" t="s">
        <v>8338</v>
      </c>
      <c r="K3846">
        <v>7</v>
      </c>
      <c r="L3846" t="str">
        <f t="shared" si="126"/>
        <v>Santa MaríaHuilaSeñal Colombia7</v>
      </c>
      <c r="M3846" t="str">
        <f t="shared" si="127"/>
        <v>Santa MaríaHuilaSeñal Colombia</v>
      </c>
      <c r="N3846" t="s">
        <v>5374</v>
      </c>
    </row>
    <row r="3847" spans="1:14" x14ac:dyDescent="0.25">
      <c r="A3847">
        <v>41676</v>
      </c>
      <c r="B3847" t="s">
        <v>2348</v>
      </c>
      <c r="C3847" t="s">
        <v>708</v>
      </c>
      <c r="F3847" t="s">
        <v>8339</v>
      </c>
      <c r="G3847" t="s">
        <v>623</v>
      </c>
      <c r="H3847" t="str">
        <f>INDEX(referencias!$Q$1:$Q$34,MATCH('Registro de Frecuencias TV'!G3847,referencias!$R$1:$R$34,0),1)</f>
        <v>Teveandina</v>
      </c>
      <c r="J3847" t="s">
        <v>8338</v>
      </c>
      <c r="K3847">
        <v>31</v>
      </c>
      <c r="L3847" t="str">
        <f t="shared" si="126"/>
        <v>Santa MaríaHuilaTeveandina31</v>
      </c>
      <c r="M3847" t="str">
        <f t="shared" si="127"/>
        <v>Santa MaríaHuilaTeveandina</v>
      </c>
      <c r="N3847" t="s">
        <v>5375</v>
      </c>
    </row>
    <row r="3848" spans="1:14" x14ac:dyDescent="0.25">
      <c r="A3848">
        <v>41676</v>
      </c>
      <c r="B3848" t="s">
        <v>2348</v>
      </c>
      <c r="C3848" t="s">
        <v>708</v>
      </c>
      <c r="F3848" t="s">
        <v>8341</v>
      </c>
      <c r="G3848" t="s">
        <v>750</v>
      </c>
      <c r="H3848" t="str">
        <f>INDEX(referencias!$Q$1:$Q$34,MATCH('Registro de Frecuencias TV'!G3848,referencias!$R$1:$R$34,0),1)</f>
        <v>RCN TV S.A.</v>
      </c>
      <c r="J3848" t="s">
        <v>8338</v>
      </c>
      <c r="K3848">
        <v>33</v>
      </c>
      <c r="L3848" t="str">
        <f t="shared" si="126"/>
        <v>Santa MaríaHuilaRCN TV S.A.33</v>
      </c>
      <c r="M3848" t="str">
        <f t="shared" si="127"/>
        <v>Santa MaríaHuilaRCN TV S.A.</v>
      </c>
      <c r="N3848" t="s">
        <v>5376</v>
      </c>
    </row>
    <row r="3849" spans="1:14" x14ac:dyDescent="0.25">
      <c r="A3849">
        <v>41676</v>
      </c>
      <c r="B3849" t="s">
        <v>2348</v>
      </c>
      <c r="C3849" t="s">
        <v>708</v>
      </c>
      <c r="F3849" t="s">
        <v>8341</v>
      </c>
      <c r="G3849" t="s">
        <v>723</v>
      </c>
      <c r="H3849" t="str">
        <f>INDEX(referencias!$Q$1:$Q$34,MATCH('Registro de Frecuencias TV'!G3849,referencias!$R$1:$R$34,0),1)</f>
        <v>Caracol TV S.A.</v>
      </c>
      <c r="J3849" t="s">
        <v>8338</v>
      </c>
      <c r="K3849">
        <v>39</v>
      </c>
      <c r="L3849" t="str">
        <f t="shared" si="126"/>
        <v>Santa MaríaHuilaCaracol TV S.A.39</v>
      </c>
      <c r="M3849" t="str">
        <f t="shared" si="127"/>
        <v>Santa MaríaHuilaCaracol TV S.A.</v>
      </c>
      <c r="N3849" t="s">
        <v>5377</v>
      </c>
    </row>
    <row r="3850" spans="1:14" x14ac:dyDescent="0.25">
      <c r="A3850">
        <v>41770</v>
      </c>
      <c r="B3850" t="s">
        <v>2460</v>
      </c>
      <c r="C3850" t="s">
        <v>708</v>
      </c>
      <c r="E3850">
        <v>11</v>
      </c>
      <c r="F3850" t="s">
        <v>8337</v>
      </c>
      <c r="G3850" t="s">
        <v>420</v>
      </c>
      <c r="H3850" t="str">
        <f>INDEX(referencias!$Q$1:$Q$34,MATCH('Registro de Frecuencias TV'!G3850,referencias!$R$1:$R$34,0),1)</f>
        <v>Canal Uno</v>
      </c>
      <c r="I3850" t="s">
        <v>215</v>
      </c>
      <c r="J3850" t="s">
        <v>8338</v>
      </c>
      <c r="K3850">
        <v>11</v>
      </c>
      <c r="L3850" t="str">
        <f t="shared" si="126"/>
        <v>SuazaHuilaCanal Uno11</v>
      </c>
      <c r="M3850" t="str">
        <f t="shared" si="127"/>
        <v>SuazaHuilaCanal Uno</v>
      </c>
      <c r="N3850" t="s">
        <v>5378</v>
      </c>
    </row>
    <row r="3851" spans="1:14" x14ac:dyDescent="0.25">
      <c r="A3851">
        <v>41770</v>
      </c>
      <c r="B3851" t="s">
        <v>2460</v>
      </c>
      <c r="C3851" t="s">
        <v>708</v>
      </c>
      <c r="E3851">
        <v>9</v>
      </c>
      <c r="F3851" t="s">
        <v>8337</v>
      </c>
      <c r="G3851" t="s">
        <v>703</v>
      </c>
      <c r="H3851" t="str">
        <f>INDEX(referencias!$Q$1:$Q$34,MATCH('Registro de Frecuencias TV'!G3851,referencias!$R$1:$R$34,0),1)</f>
        <v>C.Institucional</v>
      </c>
      <c r="I3851" t="s">
        <v>215</v>
      </c>
      <c r="J3851" t="s">
        <v>8338</v>
      </c>
      <c r="K3851">
        <v>9</v>
      </c>
      <c r="L3851" t="str">
        <f t="shared" si="126"/>
        <v>SuazaHuilaC.Institucional9</v>
      </c>
      <c r="M3851" t="str">
        <f t="shared" si="127"/>
        <v>SuazaHuilaC.Institucional</v>
      </c>
      <c r="N3851" t="s">
        <v>5379</v>
      </c>
    </row>
    <row r="3852" spans="1:14" x14ac:dyDescent="0.25">
      <c r="A3852">
        <v>41770</v>
      </c>
      <c r="B3852" t="s">
        <v>2460</v>
      </c>
      <c r="C3852" t="s">
        <v>708</v>
      </c>
      <c r="E3852">
        <v>7</v>
      </c>
      <c r="F3852" t="s">
        <v>8337</v>
      </c>
      <c r="G3852" t="s">
        <v>188</v>
      </c>
      <c r="H3852" t="str">
        <f>INDEX(referencias!$Q$1:$Q$34,MATCH('Registro de Frecuencias TV'!G3852,referencias!$R$1:$R$34,0),1)</f>
        <v>Señal Colombia</v>
      </c>
      <c r="I3852" t="s">
        <v>215</v>
      </c>
      <c r="J3852" t="s">
        <v>8338</v>
      </c>
      <c r="K3852">
        <v>7</v>
      </c>
      <c r="L3852" t="str">
        <f t="shared" si="126"/>
        <v>SuazaHuilaSeñal Colombia7</v>
      </c>
      <c r="M3852" t="str">
        <f t="shared" si="127"/>
        <v>SuazaHuilaSeñal Colombia</v>
      </c>
      <c r="N3852" t="s">
        <v>5380</v>
      </c>
    </row>
    <row r="3853" spans="1:14" x14ac:dyDescent="0.25">
      <c r="A3853">
        <v>41770</v>
      </c>
      <c r="B3853" t="s">
        <v>2460</v>
      </c>
      <c r="C3853" t="s">
        <v>708</v>
      </c>
      <c r="E3853">
        <v>12</v>
      </c>
      <c r="F3853" t="s">
        <v>8339</v>
      </c>
      <c r="G3853" t="s">
        <v>623</v>
      </c>
      <c r="H3853" t="str">
        <f>INDEX(referencias!$Q$1:$Q$34,MATCH('Registro de Frecuencias TV'!G3853,referencias!$R$1:$R$34,0),1)</f>
        <v>Teveandina</v>
      </c>
      <c r="I3853" t="s">
        <v>8460</v>
      </c>
      <c r="J3853" t="s">
        <v>8338</v>
      </c>
      <c r="K3853">
        <v>31</v>
      </c>
      <c r="L3853" t="str">
        <f t="shared" si="126"/>
        <v>SuazaHuilaTeveandina31</v>
      </c>
      <c r="M3853" t="str">
        <f t="shared" si="127"/>
        <v>SuazaHuilaTeveandina</v>
      </c>
      <c r="N3853" t="s">
        <v>5381</v>
      </c>
    </row>
    <row r="3854" spans="1:14" x14ac:dyDescent="0.25">
      <c r="A3854">
        <v>41770</v>
      </c>
      <c r="B3854" t="s">
        <v>2460</v>
      </c>
      <c r="C3854" t="s">
        <v>708</v>
      </c>
      <c r="F3854" t="s">
        <v>8341</v>
      </c>
      <c r="G3854" t="s">
        <v>750</v>
      </c>
      <c r="H3854" t="str">
        <f>INDEX(referencias!$Q$1:$Q$34,MATCH('Registro de Frecuencias TV'!G3854,referencias!$R$1:$R$34,0),1)</f>
        <v>RCN TV S.A.</v>
      </c>
      <c r="J3854" t="s">
        <v>8338</v>
      </c>
      <c r="K3854">
        <v>13</v>
      </c>
      <c r="L3854" t="str">
        <f t="shared" si="126"/>
        <v>SuazaHuilaRCN TV S.A.13</v>
      </c>
      <c r="M3854" t="str">
        <f t="shared" si="127"/>
        <v>SuazaHuilaRCN TV S.A.</v>
      </c>
      <c r="N3854" t="s">
        <v>5382</v>
      </c>
    </row>
    <row r="3855" spans="1:14" x14ac:dyDescent="0.25">
      <c r="A3855">
        <v>41770</v>
      </c>
      <c r="B3855" t="s">
        <v>2460</v>
      </c>
      <c r="C3855" t="s">
        <v>708</v>
      </c>
      <c r="F3855" t="s">
        <v>8341</v>
      </c>
      <c r="G3855" t="s">
        <v>723</v>
      </c>
      <c r="H3855" t="str">
        <f>INDEX(referencias!$Q$1:$Q$34,MATCH('Registro de Frecuencias TV'!G3855,referencias!$R$1:$R$34,0),1)</f>
        <v>Caracol TV S.A.</v>
      </c>
      <c r="J3855" t="s">
        <v>8338</v>
      </c>
      <c r="K3855">
        <v>39</v>
      </c>
      <c r="L3855" t="str">
        <f t="shared" si="126"/>
        <v>SuazaHuilaCaracol TV S.A.39</v>
      </c>
      <c r="M3855" t="str">
        <f t="shared" si="127"/>
        <v>SuazaHuilaCaracol TV S.A.</v>
      </c>
      <c r="N3855" t="s">
        <v>5383</v>
      </c>
    </row>
    <row r="3856" spans="1:14" x14ac:dyDescent="0.25">
      <c r="A3856">
        <v>41791</v>
      </c>
      <c r="B3856" t="s">
        <v>2500</v>
      </c>
      <c r="C3856" t="s">
        <v>708</v>
      </c>
      <c r="E3856">
        <v>5</v>
      </c>
      <c r="F3856" t="s">
        <v>8337</v>
      </c>
      <c r="G3856" t="s">
        <v>420</v>
      </c>
      <c r="H3856" t="str">
        <f>INDEX(referencias!$Q$1:$Q$34,MATCH('Registro de Frecuencias TV'!G3856,referencias!$R$1:$R$34,0),1)</f>
        <v>Canal Uno</v>
      </c>
      <c r="I3856" t="s">
        <v>269</v>
      </c>
      <c r="J3856" t="s">
        <v>8338</v>
      </c>
      <c r="K3856">
        <v>11</v>
      </c>
      <c r="L3856" t="str">
        <f t="shared" si="126"/>
        <v>TarquiHuilaCanal Uno11</v>
      </c>
      <c r="M3856" t="str">
        <f t="shared" si="127"/>
        <v>TarquiHuilaCanal Uno</v>
      </c>
      <c r="N3856" t="s">
        <v>5384</v>
      </c>
    </row>
    <row r="3857" spans="1:14" x14ac:dyDescent="0.25">
      <c r="A3857">
        <v>41791</v>
      </c>
      <c r="B3857" t="s">
        <v>2500</v>
      </c>
      <c r="C3857" t="s">
        <v>708</v>
      </c>
      <c r="E3857">
        <v>4</v>
      </c>
      <c r="F3857" t="s">
        <v>8337</v>
      </c>
      <c r="G3857" t="s">
        <v>703</v>
      </c>
      <c r="H3857" t="str">
        <f>INDEX(referencias!$Q$1:$Q$34,MATCH('Registro de Frecuencias TV'!G3857,referencias!$R$1:$R$34,0),1)</f>
        <v>C.Institucional</v>
      </c>
      <c r="I3857" t="s">
        <v>269</v>
      </c>
      <c r="J3857" t="s">
        <v>8338</v>
      </c>
      <c r="K3857">
        <v>9</v>
      </c>
      <c r="L3857" t="str">
        <f t="shared" si="126"/>
        <v>TarquiHuilaC.Institucional9</v>
      </c>
      <c r="M3857" t="str">
        <f t="shared" si="127"/>
        <v>TarquiHuilaC.Institucional</v>
      </c>
      <c r="N3857" t="s">
        <v>5385</v>
      </c>
    </row>
    <row r="3858" spans="1:14" x14ac:dyDescent="0.25">
      <c r="A3858">
        <v>41791</v>
      </c>
      <c r="B3858" t="s">
        <v>2500</v>
      </c>
      <c r="C3858" t="s">
        <v>708</v>
      </c>
      <c r="E3858">
        <v>2</v>
      </c>
      <c r="F3858" t="s">
        <v>8337</v>
      </c>
      <c r="G3858" t="s">
        <v>188</v>
      </c>
      <c r="H3858" t="str">
        <f>INDEX(referencias!$Q$1:$Q$34,MATCH('Registro de Frecuencias TV'!G3858,referencias!$R$1:$R$34,0),1)</f>
        <v>Señal Colombia</v>
      </c>
      <c r="I3858" t="s">
        <v>269</v>
      </c>
      <c r="J3858" t="s">
        <v>8338</v>
      </c>
      <c r="K3858">
        <v>7</v>
      </c>
      <c r="L3858" t="str">
        <f t="shared" si="126"/>
        <v>TarquiHuilaSeñal Colombia7</v>
      </c>
      <c r="M3858" t="str">
        <f t="shared" si="127"/>
        <v>TarquiHuilaSeñal Colombia</v>
      </c>
      <c r="N3858" t="s">
        <v>5386</v>
      </c>
    </row>
    <row r="3859" spans="1:14" x14ac:dyDescent="0.25">
      <c r="A3859">
        <v>41791</v>
      </c>
      <c r="B3859" t="s">
        <v>2500</v>
      </c>
      <c r="C3859" t="s">
        <v>708</v>
      </c>
      <c r="E3859">
        <v>12</v>
      </c>
      <c r="F3859" t="s">
        <v>8339</v>
      </c>
      <c r="G3859" t="s">
        <v>623</v>
      </c>
      <c r="H3859" t="str">
        <f>INDEX(referencias!$Q$1:$Q$34,MATCH('Registro de Frecuencias TV'!G3859,referencias!$R$1:$R$34,0),1)</f>
        <v>Teveandina</v>
      </c>
      <c r="I3859" t="s">
        <v>8460</v>
      </c>
      <c r="J3859" t="s">
        <v>8338</v>
      </c>
      <c r="K3859">
        <v>31</v>
      </c>
      <c r="L3859" t="str">
        <f t="shared" si="126"/>
        <v>TarquiHuilaTeveandina31</v>
      </c>
      <c r="M3859" t="str">
        <f t="shared" si="127"/>
        <v>TarquiHuilaTeveandina</v>
      </c>
      <c r="N3859" t="s">
        <v>5387</v>
      </c>
    </row>
    <row r="3860" spans="1:14" x14ac:dyDescent="0.25">
      <c r="A3860">
        <v>41791</v>
      </c>
      <c r="B3860" t="s">
        <v>2500</v>
      </c>
      <c r="C3860" t="s">
        <v>708</v>
      </c>
      <c r="F3860" t="s">
        <v>8341</v>
      </c>
      <c r="G3860" t="s">
        <v>750</v>
      </c>
      <c r="H3860" t="str">
        <f>INDEX(referencias!$Q$1:$Q$34,MATCH('Registro de Frecuencias TV'!G3860,referencias!$R$1:$R$34,0),1)</f>
        <v>RCN TV S.A.</v>
      </c>
      <c r="J3860" t="s">
        <v>8338</v>
      </c>
      <c r="K3860">
        <v>13</v>
      </c>
      <c r="L3860" t="str">
        <f t="shared" si="126"/>
        <v>TarquiHuilaRCN TV S.A.13</v>
      </c>
      <c r="M3860" t="str">
        <f t="shared" si="127"/>
        <v>TarquiHuilaRCN TV S.A.</v>
      </c>
      <c r="N3860" t="s">
        <v>5388</v>
      </c>
    </row>
    <row r="3861" spans="1:14" x14ac:dyDescent="0.25">
      <c r="A3861">
        <v>41791</v>
      </c>
      <c r="B3861" t="s">
        <v>2500</v>
      </c>
      <c r="C3861" t="s">
        <v>708</v>
      </c>
      <c r="F3861" t="s">
        <v>8341</v>
      </c>
      <c r="G3861" t="s">
        <v>723</v>
      </c>
      <c r="H3861" t="str">
        <f>INDEX(referencias!$Q$1:$Q$34,MATCH('Registro de Frecuencias TV'!G3861,referencias!$R$1:$R$34,0),1)</f>
        <v>Caracol TV S.A.</v>
      </c>
      <c r="J3861" t="s">
        <v>8338</v>
      </c>
      <c r="K3861">
        <v>39</v>
      </c>
      <c r="L3861" t="str">
        <f t="shared" si="126"/>
        <v>TarquiHuilaCaracol TV S.A.39</v>
      </c>
      <c r="M3861" t="str">
        <f t="shared" si="127"/>
        <v>TarquiHuilaCaracol TV S.A.</v>
      </c>
      <c r="N3861" t="s">
        <v>5389</v>
      </c>
    </row>
    <row r="3862" spans="1:14" x14ac:dyDescent="0.25">
      <c r="A3862">
        <v>41797</v>
      </c>
      <c r="B3862" t="s">
        <v>401</v>
      </c>
      <c r="C3862" t="s">
        <v>708</v>
      </c>
      <c r="E3862">
        <v>5</v>
      </c>
      <c r="F3862" t="s">
        <v>8337</v>
      </c>
      <c r="G3862" t="s">
        <v>420</v>
      </c>
      <c r="H3862" t="str">
        <f>INDEX(referencias!$Q$1:$Q$34,MATCH('Registro de Frecuencias TV'!G3862,referencias!$R$1:$R$34,0),1)</f>
        <v>Canal Uno</v>
      </c>
      <c r="I3862" t="s">
        <v>401</v>
      </c>
      <c r="J3862" t="s">
        <v>8338</v>
      </c>
      <c r="K3862">
        <v>5</v>
      </c>
      <c r="L3862" t="str">
        <f t="shared" si="126"/>
        <v>TesaliaHuilaCanal Uno5</v>
      </c>
      <c r="M3862" t="str">
        <f t="shared" si="127"/>
        <v>TesaliaHuilaCanal Uno</v>
      </c>
      <c r="N3862" t="s">
        <v>5390</v>
      </c>
    </row>
    <row r="3863" spans="1:14" x14ac:dyDescent="0.25">
      <c r="A3863">
        <v>41797</v>
      </c>
      <c r="B3863" t="s">
        <v>401</v>
      </c>
      <c r="C3863" t="s">
        <v>708</v>
      </c>
      <c r="E3863">
        <v>4</v>
      </c>
      <c r="F3863" t="s">
        <v>8337</v>
      </c>
      <c r="G3863" t="s">
        <v>703</v>
      </c>
      <c r="H3863" t="str">
        <f>INDEX(referencias!$Q$1:$Q$34,MATCH('Registro de Frecuencias TV'!G3863,referencias!$R$1:$R$34,0),1)</f>
        <v>C.Institucional</v>
      </c>
      <c r="I3863" t="s">
        <v>401</v>
      </c>
      <c r="J3863" t="s">
        <v>8338</v>
      </c>
      <c r="K3863">
        <v>4</v>
      </c>
      <c r="L3863" t="str">
        <f t="shared" si="126"/>
        <v>TesaliaHuilaC.Institucional4</v>
      </c>
      <c r="M3863" t="str">
        <f t="shared" si="127"/>
        <v>TesaliaHuilaC.Institucional</v>
      </c>
      <c r="N3863" t="s">
        <v>5391</v>
      </c>
    </row>
    <row r="3864" spans="1:14" x14ac:dyDescent="0.25">
      <c r="A3864">
        <v>41797</v>
      </c>
      <c r="B3864" t="s">
        <v>401</v>
      </c>
      <c r="C3864" t="s">
        <v>708</v>
      </c>
      <c r="E3864">
        <v>2</v>
      </c>
      <c r="F3864" t="s">
        <v>8337</v>
      </c>
      <c r="G3864" t="s">
        <v>188</v>
      </c>
      <c r="H3864" t="str">
        <f>INDEX(referencias!$Q$1:$Q$34,MATCH('Registro de Frecuencias TV'!G3864,referencias!$R$1:$R$34,0),1)</f>
        <v>Señal Colombia</v>
      </c>
      <c r="I3864" t="s">
        <v>401</v>
      </c>
      <c r="J3864" t="s">
        <v>8338</v>
      </c>
      <c r="K3864">
        <v>2</v>
      </c>
      <c r="L3864" t="str">
        <f t="shared" si="126"/>
        <v>TesaliaHuilaSeñal Colombia2</v>
      </c>
      <c r="M3864" t="str">
        <f t="shared" si="127"/>
        <v>TesaliaHuilaSeñal Colombia</v>
      </c>
      <c r="N3864" t="s">
        <v>5392</v>
      </c>
    </row>
    <row r="3865" spans="1:14" x14ac:dyDescent="0.25">
      <c r="A3865">
        <v>41797</v>
      </c>
      <c r="B3865" t="s">
        <v>401</v>
      </c>
      <c r="C3865" t="s">
        <v>708</v>
      </c>
      <c r="F3865" t="s">
        <v>8339</v>
      </c>
      <c r="G3865" t="s">
        <v>623</v>
      </c>
      <c r="H3865" t="str">
        <f>INDEX(referencias!$Q$1:$Q$34,MATCH('Registro de Frecuencias TV'!G3865,referencias!$R$1:$R$34,0),1)</f>
        <v>Teveandina</v>
      </c>
      <c r="J3865" t="s">
        <v>8338</v>
      </c>
      <c r="K3865">
        <v>24</v>
      </c>
      <c r="L3865" t="str">
        <f t="shared" si="126"/>
        <v>TesaliaHuilaTeveandina24</v>
      </c>
      <c r="M3865" t="str">
        <f t="shared" si="127"/>
        <v>TesaliaHuilaTeveandina</v>
      </c>
      <c r="N3865" t="s">
        <v>5393</v>
      </c>
    </row>
    <row r="3866" spans="1:14" x14ac:dyDescent="0.25">
      <c r="A3866">
        <v>41797</v>
      </c>
      <c r="B3866" t="s">
        <v>401</v>
      </c>
      <c r="C3866" t="s">
        <v>708</v>
      </c>
      <c r="F3866" t="s">
        <v>8341</v>
      </c>
      <c r="G3866" t="s">
        <v>750</v>
      </c>
      <c r="H3866" t="str">
        <f>INDEX(referencias!$Q$1:$Q$34,MATCH('Registro de Frecuencias TV'!G3866,referencias!$R$1:$R$34,0),1)</f>
        <v>RCN TV S.A.</v>
      </c>
      <c r="J3866" t="s">
        <v>8338</v>
      </c>
      <c r="K3866">
        <v>26</v>
      </c>
      <c r="L3866" t="str">
        <f t="shared" si="126"/>
        <v>TesaliaHuilaRCN TV S.A.26</v>
      </c>
      <c r="M3866" t="str">
        <f t="shared" si="127"/>
        <v>TesaliaHuilaRCN TV S.A.</v>
      </c>
      <c r="N3866" t="s">
        <v>5394</v>
      </c>
    </row>
    <row r="3867" spans="1:14" x14ac:dyDescent="0.25">
      <c r="A3867">
        <v>41797</v>
      </c>
      <c r="B3867" t="s">
        <v>401</v>
      </c>
      <c r="C3867" t="s">
        <v>708</v>
      </c>
      <c r="F3867" t="s">
        <v>8341</v>
      </c>
      <c r="G3867" t="s">
        <v>723</v>
      </c>
      <c r="H3867" t="str">
        <f>INDEX(referencias!$Q$1:$Q$34,MATCH('Registro de Frecuencias TV'!G3867,referencias!$R$1:$R$34,0),1)</f>
        <v>Caracol TV S.A.</v>
      </c>
      <c r="J3867" t="s">
        <v>8338</v>
      </c>
      <c r="K3867">
        <v>30</v>
      </c>
      <c r="L3867" t="str">
        <f t="shared" si="126"/>
        <v>TesaliaHuilaCaracol TV S.A.30</v>
      </c>
      <c r="M3867" t="str">
        <f t="shared" si="127"/>
        <v>TesaliaHuilaCaracol TV S.A.</v>
      </c>
      <c r="N3867" t="s">
        <v>5395</v>
      </c>
    </row>
    <row r="3868" spans="1:14" x14ac:dyDescent="0.25">
      <c r="A3868">
        <v>41799</v>
      </c>
      <c r="B3868" t="s">
        <v>2510</v>
      </c>
      <c r="C3868" t="s">
        <v>708</v>
      </c>
      <c r="D3868" t="s">
        <v>2206</v>
      </c>
      <c r="E3868">
        <v>5</v>
      </c>
      <c r="F3868" t="s">
        <v>8337</v>
      </c>
      <c r="G3868" t="s">
        <v>420</v>
      </c>
      <c r="H3868" t="str">
        <f>INDEX(referencias!$Q$1:$Q$34,MATCH('Registro de Frecuencias TV'!G3868,referencias!$R$1:$R$34,0),1)</f>
        <v>Canal Uno</v>
      </c>
      <c r="I3868" t="s">
        <v>359</v>
      </c>
      <c r="J3868" t="s">
        <v>8338</v>
      </c>
      <c r="K3868">
        <v>5</v>
      </c>
      <c r="L3868" t="str">
        <f t="shared" si="126"/>
        <v>TelloHuilaCanal Uno5</v>
      </c>
      <c r="M3868" t="str">
        <f t="shared" si="127"/>
        <v>TelloHuilaCanal Uno</v>
      </c>
      <c r="N3868" t="s">
        <v>5396</v>
      </c>
    </row>
    <row r="3869" spans="1:14" x14ac:dyDescent="0.25">
      <c r="A3869">
        <v>41799</v>
      </c>
      <c r="B3869" t="s">
        <v>2510</v>
      </c>
      <c r="C3869" t="s">
        <v>708</v>
      </c>
      <c r="D3869" t="s">
        <v>2510</v>
      </c>
      <c r="E3869">
        <v>12</v>
      </c>
      <c r="F3869" t="s">
        <v>8337</v>
      </c>
      <c r="G3869" t="s">
        <v>420</v>
      </c>
      <c r="H3869" t="str">
        <f>INDEX(referencias!$Q$1:$Q$34,MATCH('Registro de Frecuencias TV'!G3869,referencias!$R$1:$R$34,0),1)</f>
        <v>Canal Uno</v>
      </c>
      <c r="I3869" t="s">
        <v>236</v>
      </c>
      <c r="J3869" t="s">
        <v>8338</v>
      </c>
      <c r="K3869">
        <v>12</v>
      </c>
      <c r="L3869" t="str">
        <f t="shared" si="126"/>
        <v>TelloHuilaCanal Uno12</v>
      </c>
      <c r="M3869" t="str">
        <f t="shared" si="127"/>
        <v>TelloHuilaCanal Uno</v>
      </c>
      <c r="N3869" t="s">
        <v>5396</v>
      </c>
    </row>
    <row r="3870" spans="1:14" x14ac:dyDescent="0.25">
      <c r="A3870">
        <v>41799</v>
      </c>
      <c r="B3870" t="s">
        <v>2510</v>
      </c>
      <c r="C3870" t="s">
        <v>708</v>
      </c>
      <c r="D3870" t="s">
        <v>2206</v>
      </c>
      <c r="E3870">
        <v>4</v>
      </c>
      <c r="F3870" t="s">
        <v>8337</v>
      </c>
      <c r="G3870" t="s">
        <v>703</v>
      </c>
      <c r="H3870" t="str">
        <f>INDEX(referencias!$Q$1:$Q$34,MATCH('Registro de Frecuencias TV'!G3870,referencias!$R$1:$R$34,0),1)</f>
        <v>C.Institucional</v>
      </c>
      <c r="I3870" t="s">
        <v>359</v>
      </c>
      <c r="J3870" t="s">
        <v>8338</v>
      </c>
      <c r="K3870">
        <v>4</v>
      </c>
      <c r="L3870" t="str">
        <f t="shared" si="126"/>
        <v>TelloHuilaC.Institucional4</v>
      </c>
      <c r="M3870" t="str">
        <f t="shared" si="127"/>
        <v>TelloHuilaC.Institucional</v>
      </c>
      <c r="N3870" t="s">
        <v>5397</v>
      </c>
    </row>
    <row r="3871" spans="1:14" x14ac:dyDescent="0.25">
      <c r="A3871">
        <v>41799</v>
      </c>
      <c r="B3871" t="s">
        <v>2510</v>
      </c>
      <c r="C3871" t="s">
        <v>708</v>
      </c>
      <c r="D3871" t="s">
        <v>2510</v>
      </c>
      <c r="E3871">
        <v>10</v>
      </c>
      <c r="F3871" t="s">
        <v>8337</v>
      </c>
      <c r="G3871" t="s">
        <v>703</v>
      </c>
      <c r="H3871" t="str">
        <f>INDEX(referencias!$Q$1:$Q$34,MATCH('Registro de Frecuencias TV'!G3871,referencias!$R$1:$R$34,0),1)</f>
        <v>C.Institucional</v>
      </c>
      <c r="I3871" t="s">
        <v>236</v>
      </c>
      <c r="J3871" t="s">
        <v>8338</v>
      </c>
      <c r="K3871">
        <v>10</v>
      </c>
      <c r="L3871" t="str">
        <f t="shared" si="126"/>
        <v>TelloHuilaC.Institucional10</v>
      </c>
      <c r="M3871" t="str">
        <f t="shared" si="127"/>
        <v>TelloHuilaC.Institucional</v>
      </c>
      <c r="N3871" t="s">
        <v>5397</v>
      </c>
    </row>
    <row r="3872" spans="1:14" x14ac:dyDescent="0.25">
      <c r="A3872">
        <v>41799</v>
      </c>
      <c r="B3872" t="s">
        <v>2510</v>
      </c>
      <c r="C3872" t="s">
        <v>708</v>
      </c>
      <c r="D3872" t="s">
        <v>2206</v>
      </c>
      <c r="E3872">
        <v>2</v>
      </c>
      <c r="F3872" t="s">
        <v>8337</v>
      </c>
      <c r="G3872" t="s">
        <v>188</v>
      </c>
      <c r="H3872" t="str">
        <f>INDEX(referencias!$Q$1:$Q$34,MATCH('Registro de Frecuencias TV'!G3872,referencias!$R$1:$R$34,0),1)</f>
        <v>Señal Colombia</v>
      </c>
      <c r="I3872" t="s">
        <v>359</v>
      </c>
      <c r="J3872" t="s">
        <v>8338</v>
      </c>
      <c r="K3872">
        <v>2</v>
      </c>
      <c r="L3872" t="str">
        <f t="shared" si="126"/>
        <v>TelloHuilaSeñal Colombia2</v>
      </c>
      <c r="M3872" t="str">
        <f t="shared" si="127"/>
        <v>TelloHuilaSeñal Colombia</v>
      </c>
      <c r="N3872" t="s">
        <v>5398</v>
      </c>
    </row>
    <row r="3873" spans="1:14" x14ac:dyDescent="0.25">
      <c r="A3873">
        <v>41799</v>
      </c>
      <c r="B3873" t="s">
        <v>2510</v>
      </c>
      <c r="C3873" t="s">
        <v>708</v>
      </c>
      <c r="D3873" t="s">
        <v>2510</v>
      </c>
      <c r="E3873">
        <v>8</v>
      </c>
      <c r="F3873" t="s">
        <v>8337</v>
      </c>
      <c r="G3873" t="s">
        <v>188</v>
      </c>
      <c r="H3873" t="str">
        <f>INDEX(referencias!$Q$1:$Q$34,MATCH('Registro de Frecuencias TV'!G3873,referencias!$R$1:$R$34,0),1)</f>
        <v>Señal Colombia</v>
      </c>
      <c r="I3873" t="s">
        <v>236</v>
      </c>
      <c r="J3873" t="s">
        <v>8338</v>
      </c>
      <c r="K3873">
        <v>8</v>
      </c>
      <c r="L3873" t="str">
        <f t="shared" si="126"/>
        <v>TelloHuilaSeñal Colombia8</v>
      </c>
      <c r="M3873" t="str">
        <f t="shared" si="127"/>
        <v>TelloHuilaSeñal Colombia</v>
      </c>
      <c r="N3873" t="s">
        <v>5398</v>
      </c>
    </row>
    <row r="3874" spans="1:14" x14ac:dyDescent="0.25">
      <c r="A3874">
        <v>41799</v>
      </c>
      <c r="B3874" t="s">
        <v>2510</v>
      </c>
      <c r="C3874" t="s">
        <v>708</v>
      </c>
      <c r="E3874">
        <v>28</v>
      </c>
      <c r="F3874" t="s">
        <v>8339</v>
      </c>
      <c r="G3874" t="s">
        <v>623</v>
      </c>
      <c r="H3874" t="str">
        <f>INDEX(referencias!$Q$1:$Q$34,MATCH('Registro de Frecuencias TV'!G3874,referencias!$R$1:$R$34,0),1)</f>
        <v>Teveandina</v>
      </c>
      <c r="I3874" t="s">
        <v>8484</v>
      </c>
      <c r="J3874" t="s">
        <v>8338</v>
      </c>
      <c r="K3874">
        <v>28</v>
      </c>
      <c r="L3874" t="str">
        <f t="shared" si="126"/>
        <v>TelloHuilaTeveandina28</v>
      </c>
      <c r="M3874" t="str">
        <f t="shared" si="127"/>
        <v>TelloHuilaTeveandina</v>
      </c>
      <c r="N3874" t="s">
        <v>5399</v>
      </c>
    </row>
    <row r="3875" spans="1:14" x14ac:dyDescent="0.25">
      <c r="A3875">
        <v>41799</v>
      </c>
      <c r="B3875" t="s">
        <v>2510</v>
      </c>
      <c r="C3875" t="s">
        <v>708</v>
      </c>
      <c r="E3875">
        <v>6</v>
      </c>
      <c r="F3875" t="s">
        <v>8341</v>
      </c>
      <c r="G3875" t="s">
        <v>750</v>
      </c>
      <c r="H3875" t="str">
        <f>INDEX(referencias!$Q$1:$Q$34,MATCH('Registro de Frecuencias TV'!G3875,referencias!$R$1:$R$34,0),1)</f>
        <v>RCN TV S.A.</v>
      </c>
      <c r="I3875" t="s">
        <v>236</v>
      </c>
      <c r="J3875" t="s">
        <v>8338</v>
      </c>
      <c r="K3875">
        <v>6</v>
      </c>
      <c r="L3875" t="str">
        <f t="shared" si="126"/>
        <v>TelloHuilaRCN TV S.A.6</v>
      </c>
      <c r="M3875" t="str">
        <f t="shared" si="127"/>
        <v>TelloHuilaRCN TV S.A.</v>
      </c>
      <c r="N3875" t="s">
        <v>5400</v>
      </c>
    </row>
    <row r="3876" spans="1:14" x14ac:dyDescent="0.25">
      <c r="A3876">
        <v>41799</v>
      </c>
      <c r="B3876" t="s">
        <v>2510</v>
      </c>
      <c r="C3876" t="s">
        <v>708</v>
      </c>
      <c r="E3876">
        <v>3</v>
      </c>
      <c r="F3876" t="s">
        <v>8341</v>
      </c>
      <c r="G3876" t="s">
        <v>723</v>
      </c>
      <c r="H3876" t="str">
        <f>INDEX(referencias!$Q$1:$Q$34,MATCH('Registro de Frecuencias TV'!G3876,referencias!$R$1:$R$34,0),1)</f>
        <v>Caracol TV S.A.</v>
      </c>
      <c r="I3876" t="s">
        <v>236</v>
      </c>
      <c r="J3876" t="s">
        <v>8338</v>
      </c>
      <c r="K3876">
        <v>3</v>
      </c>
      <c r="L3876" t="str">
        <f t="shared" si="126"/>
        <v>TelloHuilaCaracol TV S.A.3</v>
      </c>
      <c r="M3876" t="str">
        <f t="shared" si="127"/>
        <v>TelloHuilaCaracol TV S.A.</v>
      </c>
      <c r="N3876" t="s">
        <v>5401</v>
      </c>
    </row>
    <row r="3877" spans="1:14" x14ac:dyDescent="0.25">
      <c r="A3877">
        <v>41801</v>
      </c>
      <c r="B3877" t="s">
        <v>400</v>
      </c>
      <c r="C3877" t="s">
        <v>708</v>
      </c>
      <c r="E3877">
        <v>5</v>
      </c>
      <c r="F3877" t="s">
        <v>8337</v>
      </c>
      <c r="G3877" t="s">
        <v>420</v>
      </c>
      <c r="H3877" t="str">
        <f>INDEX(referencias!$Q$1:$Q$34,MATCH('Registro de Frecuencias TV'!G3877,referencias!$R$1:$R$34,0),1)</f>
        <v>Canal Uno</v>
      </c>
      <c r="I3877" t="s">
        <v>400</v>
      </c>
      <c r="J3877" t="s">
        <v>8338</v>
      </c>
      <c r="K3877">
        <v>5</v>
      </c>
      <c r="L3877" t="str">
        <f t="shared" si="126"/>
        <v>TeruelHuilaCanal Uno5</v>
      </c>
      <c r="M3877" t="str">
        <f t="shared" si="127"/>
        <v>TeruelHuilaCanal Uno</v>
      </c>
      <c r="N3877" t="s">
        <v>5402</v>
      </c>
    </row>
    <row r="3878" spans="1:14" x14ac:dyDescent="0.25">
      <c r="A3878">
        <v>41801</v>
      </c>
      <c r="B3878" t="s">
        <v>400</v>
      </c>
      <c r="C3878" t="s">
        <v>708</v>
      </c>
      <c r="E3878">
        <v>4</v>
      </c>
      <c r="F3878" t="s">
        <v>8337</v>
      </c>
      <c r="G3878" t="s">
        <v>703</v>
      </c>
      <c r="H3878" t="str">
        <f>INDEX(referencias!$Q$1:$Q$34,MATCH('Registro de Frecuencias TV'!G3878,referencias!$R$1:$R$34,0),1)</f>
        <v>C.Institucional</v>
      </c>
      <c r="I3878" t="s">
        <v>400</v>
      </c>
      <c r="J3878" t="s">
        <v>8338</v>
      </c>
      <c r="K3878">
        <v>4</v>
      </c>
      <c r="L3878" t="str">
        <f t="shared" si="126"/>
        <v>TeruelHuilaC.Institucional4</v>
      </c>
      <c r="M3878" t="str">
        <f t="shared" si="127"/>
        <v>TeruelHuilaC.Institucional</v>
      </c>
      <c r="N3878" t="s">
        <v>5403</v>
      </c>
    </row>
    <row r="3879" spans="1:14" x14ac:dyDescent="0.25">
      <c r="A3879">
        <v>41801</v>
      </c>
      <c r="B3879" t="s">
        <v>400</v>
      </c>
      <c r="C3879" t="s">
        <v>708</v>
      </c>
      <c r="E3879">
        <v>2</v>
      </c>
      <c r="F3879" t="s">
        <v>8337</v>
      </c>
      <c r="G3879" t="s">
        <v>188</v>
      </c>
      <c r="H3879" t="str">
        <f>INDEX(referencias!$Q$1:$Q$34,MATCH('Registro de Frecuencias TV'!G3879,referencias!$R$1:$R$34,0),1)</f>
        <v>Señal Colombia</v>
      </c>
      <c r="I3879" t="s">
        <v>400</v>
      </c>
      <c r="J3879" t="s">
        <v>8338</v>
      </c>
      <c r="K3879">
        <v>2</v>
      </c>
      <c r="L3879" t="str">
        <f t="shared" si="126"/>
        <v>TeruelHuilaSeñal Colombia2</v>
      </c>
      <c r="M3879" t="str">
        <f t="shared" si="127"/>
        <v>TeruelHuilaSeñal Colombia</v>
      </c>
      <c r="N3879" t="s">
        <v>5404</v>
      </c>
    </row>
    <row r="3880" spans="1:14" x14ac:dyDescent="0.25">
      <c r="A3880">
        <v>41801</v>
      </c>
      <c r="B3880" t="s">
        <v>400</v>
      </c>
      <c r="C3880" t="s">
        <v>708</v>
      </c>
      <c r="F3880" t="s">
        <v>8339</v>
      </c>
      <c r="G3880" t="s">
        <v>623</v>
      </c>
      <c r="H3880" t="str">
        <f>INDEX(referencias!$Q$1:$Q$34,MATCH('Registro de Frecuencias TV'!G3880,referencias!$R$1:$R$34,0),1)</f>
        <v>Teveandina</v>
      </c>
      <c r="J3880" t="s">
        <v>8338</v>
      </c>
      <c r="K3880">
        <v>24</v>
      </c>
      <c r="L3880" t="str">
        <f t="shared" si="126"/>
        <v>TeruelHuilaTeveandina24</v>
      </c>
      <c r="M3880" t="str">
        <f t="shared" si="127"/>
        <v>TeruelHuilaTeveandina</v>
      </c>
      <c r="N3880" t="s">
        <v>5405</v>
      </c>
    </row>
    <row r="3881" spans="1:14" x14ac:dyDescent="0.25">
      <c r="A3881">
        <v>41801</v>
      </c>
      <c r="B3881" t="s">
        <v>400</v>
      </c>
      <c r="C3881" t="s">
        <v>708</v>
      </c>
      <c r="F3881" t="s">
        <v>8341</v>
      </c>
      <c r="G3881" t="s">
        <v>750</v>
      </c>
      <c r="H3881" t="str">
        <f>INDEX(referencias!$Q$1:$Q$34,MATCH('Registro de Frecuencias TV'!G3881,referencias!$R$1:$R$34,0),1)</f>
        <v>RCN TV S.A.</v>
      </c>
      <c r="J3881" t="s">
        <v>8338</v>
      </c>
      <c r="K3881">
        <v>26</v>
      </c>
      <c r="L3881" t="str">
        <f t="shared" si="126"/>
        <v>TeruelHuilaRCN TV S.A.26</v>
      </c>
      <c r="M3881" t="str">
        <f t="shared" si="127"/>
        <v>TeruelHuilaRCN TV S.A.</v>
      </c>
      <c r="N3881" t="s">
        <v>5406</v>
      </c>
    </row>
    <row r="3882" spans="1:14" x14ac:dyDescent="0.25">
      <c r="A3882">
        <v>41801</v>
      </c>
      <c r="B3882" t="s">
        <v>400</v>
      </c>
      <c r="C3882" t="s">
        <v>708</v>
      </c>
      <c r="F3882" t="s">
        <v>8341</v>
      </c>
      <c r="G3882" t="s">
        <v>723</v>
      </c>
      <c r="H3882" t="str">
        <f>INDEX(referencias!$Q$1:$Q$34,MATCH('Registro de Frecuencias TV'!G3882,referencias!$R$1:$R$34,0),1)</f>
        <v>Caracol TV S.A.</v>
      </c>
      <c r="J3882" t="s">
        <v>8338</v>
      </c>
      <c r="K3882">
        <v>32</v>
      </c>
      <c r="L3882" t="str">
        <f t="shared" si="126"/>
        <v>TeruelHuilaCaracol TV S.A.32</v>
      </c>
      <c r="M3882" t="str">
        <f t="shared" si="127"/>
        <v>TeruelHuilaCaracol TV S.A.</v>
      </c>
      <c r="N3882" t="s">
        <v>5407</v>
      </c>
    </row>
    <row r="3883" spans="1:14" x14ac:dyDescent="0.25">
      <c r="A3883">
        <v>41807</v>
      </c>
      <c r="B3883" t="s">
        <v>403</v>
      </c>
      <c r="C3883" t="s">
        <v>708</v>
      </c>
      <c r="E3883">
        <v>5</v>
      </c>
      <c r="F3883" t="s">
        <v>8337</v>
      </c>
      <c r="G3883" t="s">
        <v>420</v>
      </c>
      <c r="H3883" t="str">
        <f>INDEX(referencias!$Q$1:$Q$34,MATCH('Registro de Frecuencias TV'!G3883,referencias!$R$1:$R$34,0),1)</f>
        <v>Canal Uno</v>
      </c>
      <c r="I3883" t="s">
        <v>403</v>
      </c>
      <c r="J3883" t="s">
        <v>8338</v>
      </c>
      <c r="K3883">
        <v>5</v>
      </c>
      <c r="L3883" t="str">
        <f t="shared" si="126"/>
        <v>TimanáHuilaCanal Uno5</v>
      </c>
      <c r="M3883" t="str">
        <f t="shared" si="127"/>
        <v>TimanáHuilaCanal Uno</v>
      </c>
      <c r="N3883" t="s">
        <v>5408</v>
      </c>
    </row>
    <row r="3884" spans="1:14" x14ac:dyDescent="0.25">
      <c r="A3884">
        <v>41807</v>
      </c>
      <c r="B3884" t="s">
        <v>403</v>
      </c>
      <c r="C3884" t="s">
        <v>708</v>
      </c>
      <c r="E3884">
        <v>4</v>
      </c>
      <c r="F3884" t="s">
        <v>8337</v>
      </c>
      <c r="G3884" t="s">
        <v>703</v>
      </c>
      <c r="H3884" t="str">
        <f>INDEX(referencias!$Q$1:$Q$34,MATCH('Registro de Frecuencias TV'!G3884,referencias!$R$1:$R$34,0),1)</f>
        <v>C.Institucional</v>
      </c>
      <c r="I3884" t="s">
        <v>403</v>
      </c>
      <c r="J3884" t="s">
        <v>8338</v>
      </c>
      <c r="K3884">
        <v>4</v>
      </c>
      <c r="L3884" t="str">
        <f t="shared" si="126"/>
        <v>TimanáHuilaC.Institucional4</v>
      </c>
      <c r="M3884" t="str">
        <f t="shared" si="127"/>
        <v>TimanáHuilaC.Institucional</v>
      </c>
      <c r="N3884" t="s">
        <v>5409</v>
      </c>
    </row>
    <row r="3885" spans="1:14" x14ac:dyDescent="0.25">
      <c r="A3885">
        <v>41807</v>
      </c>
      <c r="B3885" t="s">
        <v>403</v>
      </c>
      <c r="C3885" t="s">
        <v>708</v>
      </c>
      <c r="E3885">
        <v>2</v>
      </c>
      <c r="F3885" t="s">
        <v>8337</v>
      </c>
      <c r="G3885" t="s">
        <v>188</v>
      </c>
      <c r="H3885" t="str">
        <f>INDEX(referencias!$Q$1:$Q$34,MATCH('Registro de Frecuencias TV'!G3885,referencias!$R$1:$R$34,0),1)</f>
        <v>Señal Colombia</v>
      </c>
      <c r="I3885" t="s">
        <v>403</v>
      </c>
      <c r="J3885" t="s">
        <v>8338</v>
      </c>
      <c r="K3885">
        <v>2</v>
      </c>
      <c r="L3885" t="str">
        <f t="shared" si="126"/>
        <v>TimanáHuilaSeñal Colombia2</v>
      </c>
      <c r="M3885" t="str">
        <f t="shared" si="127"/>
        <v>TimanáHuilaSeñal Colombia</v>
      </c>
      <c r="N3885" t="s">
        <v>5410</v>
      </c>
    </row>
    <row r="3886" spans="1:14" x14ac:dyDescent="0.25">
      <c r="A3886">
        <v>41807</v>
      </c>
      <c r="B3886" t="s">
        <v>403</v>
      </c>
      <c r="C3886" t="s">
        <v>708</v>
      </c>
      <c r="F3886" t="s">
        <v>8339</v>
      </c>
      <c r="G3886" t="s">
        <v>623</v>
      </c>
      <c r="H3886" t="str">
        <f>INDEX(referencias!$Q$1:$Q$34,MATCH('Registro de Frecuencias TV'!G3886,referencias!$R$1:$R$34,0),1)</f>
        <v>Teveandina</v>
      </c>
      <c r="J3886" t="s">
        <v>8338</v>
      </c>
      <c r="K3886">
        <v>24</v>
      </c>
      <c r="L3886" t="str">
        <f t="shared" si="126"/>
        <v>TimanáHuilaTeveandina24</v>
      </c>
      <c r="M3886" t="str">
        <f t="shared" si="127"/>
        <v>TimanáHuilaTeveandina</v>
      </c>
      <c r="N3886" t="s">
        <v>5411</v>
      </c>
    </row>
    <row r="3887" spans="1:14" x14ac:dyDescent="0.25">
      <c r="A3887">
        <v>41807</v>
      </c>
      <c r="B3887" t="s">
        <v>403</v>
      </c>
      <c r="C3887" t="s">
        <v>708</v>
      </c>
      <c r="E3887">
        <v>30</v>
      </c>
      <c r="F3887" t="s">
        <v>8341</v>
      </c>
      <c r="G3887" t="s">
        <v>750</v>
      </c>
      <c r="H3887" t="str">
        <f>INDEX(referencias!$Q$1:$Q$34,MATCH('Registro de Frecuencias TV'!G3887,referencias!$R$1:$R$34,0),1)</f>
        <v>RCN TV S.A.</v>
      </c>
      <c r="I3887" t="s">
        <v>8488</v>
      </c>
      <c r="J3887" t="s">
        <v>8338</v>
      </c>
      <c r="K3887">
        <v>30</v>
      </c>
      <c r="L3887" t="str">
        <f t="shared" si="126"/>
        <v>TimanáHuilaRCN TV S.A.30</v>
      </c>
      <c r="M3887" t="str">
        <f t="shared" si="127"/>
        <v>TimanáHuilaRCN TV S.A.</v>
      </c>
      <c r="N3887" t="s">
        <v>5412</v>
      </c>
    </row>
    <row r="3888" spans="1:14" x14ac:dyDescent="0.25">
      <c r="A3888">
        <v>41807</v>
      </c>
      <c r="B3888" t="s">
        <v>403</v>
      </c>
      <c r="C3888" t="s">
        <v>708</v>
      </c>
      <c r="E3888">
        <v>36</v>
      </c>
      <c r="F3888" t="s">
        <v>8341</v>
      </c>
      <c r="G3888" t="s">
        <v>723</v>
      </c>
      <c r="H3888" t="str">
        <f>INDEX(referencias!$Q$1:$Q$34,MATCH('Registro de Frecuencias TV'!G3888,referencias!$R$1:$R$34,0),1)</f>
        <v>Caracol TV S.A.</v>
      </c>
      <c r="I3888" t="s">
        <v>8488</v>
      </c>
      <c r="J3888" t="s">
        <v>8338</v>
      </c>
      <c r="K3888">
        <v>36</v>
      </c>
      <c r="L3888" t="str">
        <f t="shared" si="126"/>
        <v>TimanáHuilaCaracol TV S.A.36</v>
      </c>
      <c r="M3888" t="str">
        <f t="shared" si="127"/>
        <v>TimanáHuilaCaracol TV S.A.</v>
      </c>
      <c r="N3888" t="s">
        <v>5413</v>
      </c>
    </row>
    <row r="3889" spans="1:14" x14ac:dyDescent="0.25">
      <c r="A3889">
        <v>41872</v>
      </c>
      <c r="B3889" t="s">
        <v>2684</v>
      </c>
      <c r="C3889" t="s">
        <v>708</v>
      </c>
      <c r="E3889">
        <v>12</v>
      </c>
      <c r="F3889" t="s">
        <v>8337</v>
      </c>
      <c r="G3889" t="s">
        <v>420</v>
      </c>
      <c r="H3889" t="str">
        <f>INDEX(referencias!$Q$1:$Q$34,MATCH('Registro de Frecuencias TV'!G3889,referencias!$R$1:$R$34,0),1)</f>
        <v>Canal Uno</v>
      </c>
      <c r="I3889" t="s">
        <v>236</v>
      </c>
      <c r="J3889" t="s">
        <v>8338</v>
      </c>
      <c r="K3889">
        <v>12</v>
      </c>
      <c r="L3889" t="str">
        <f t="shared" si="126"/>
        <v>VillaviejaHuilaCanal Uno12</v>
      </c>
      <c r="M3889" t="str">
        <f t="shared" si="127"/>
        <v>VillaviejaHuilaCanal Uno</v>
      </c>
      <c r="N3889" t="s">
        <v>5414</v>
      </c>
    </row>
    <row r="3890" spans="1:14" x14ac:dyDescent="0.25">
      <c r="A3890">
        <v>41872</v>
      </c>
      <c r="B3890" t="s">
        <v>2684</v>
      </c>
      <c r="C3890" t="s">
        <v>708</v>
      </c>
      <c r="E3890">
        <v>10</v>
      </c>
      <c r="F3890" t="s">
        <v>8337</v>
      </c>
      <c r="G3890" t="s">
        <v>703</v>
      </c>
      <c r="H3890" t="str">
        <f>INDEX(referencias!$Q$1:$Q$34,MATCH('Registro de Frecuencias TV'!G3890,referencias!$R$1:$R$34,0),1)</f>
        <v>C.Institucional</v>
      </c>
      <c r="I3890" t="s">
        <v>236</v>
      </c>
      <c r="J3890" t="s">
        <v>8338</v>
      </c>
      <c r="K3890">
        <v>10</v>
      </c>
      <c r="L3890" t="str">
        <f t="shared" si="126"/>
        <v>VillaviejaHuilaC.Institucional10</v>
      </c>
      <c r="M3890" t="str">
        <f t="shared" si="127"/>
        <v>VillaviejaHuilaC.Institucional</v>
      </c>
      <c r="N3890" t="s">
        <v>5415</v>
      </c>
    </row>
    <row r="3891" spans="1:14" x14ac:dyDescent="0.25">
      <c r="A3891">
        <v>41872</v>
      </c>
      <c r="B3891" t="s">
        <v>2684</v>
      </c>
      <c r="C3891" t="s">
        <v>708</v>
      </c>
      <c r="E3891">
        <v>8</v>
      </c>
      <c r="F3891" t="s">
        <v>8337</v>
      </c>
      <c r="G3891" t="s">
        <v>188</v>
      </c>
      <c r="H3891" t="str">
        <f>INDEX(referencias!$Q$1:$Q$34,MATCH('Registro de Frecuencias TV'!G3891,referencias!$R$1:$R$34,0),1)</f>
        <v>Señal Colombia</v>
      </c>
      <c r="I3891" t="s">
        <v>236</v>
      </c>
      <c r="J3891" t="s">
        <v>8338</v>
      </c>
      <c r="K3891">
        <v>8</v>
      </c>
      <c r="L3891" t="str">
        <f t="shared" si="126"/>
        <v>VillaviejaHuilaSeñal Colombia8</v>
      </c>
      <c r="M3891" t="str">
        <f t="shared" si="127"/>
        <v>VillaviejaHuilaSeñal Colombia</v>
      </c>
      <c r="N3891" t="s">
        <v>5416</v>
      </c>
    </row>
    <row r="3892" spans="1:14" x14ac:dyDescent="0.25">
      <c r="A3892">
        <v>41872</v>
      </c>
      <c r="B3892" t="s">
        <v>2684</v>
      </c>
      <c r="C3892" t="s">
        <v>708</v>
      </c>
      <c r="E3892">
        <v>28</v>
      </c>
      <c r="F3892" t="s">
        <v>8339</v>
      </c>
      <c r="G3892" t="s">
        <v>623</v>
      </c>
      <c r="H3892" t="str">
        <f>INDEX(referencias!$Q$1:$Q$34,MATCH('Registro de Frecuencias TV'!G3892,referencias!$R$1:$R$34,0),1)</f>
        <v>Teveandina</v>
      </c>
      <c r="I3892" t="s">
        <v>8484</v>
      </c>
      <c r="J3892" t="s">
        <v>8338</v>
      </c>
      <c r="K3892">
        <v>28</v>
      </c>
      <c r="L3892" t="str">
        <f t="shared" si="126"/>
        <v>VillaviejaHuilaTeveandina28</v>
      </c>
      <c r="M3892" t="str">
        <f t="shared" si="127"/>
        <v>VillaviejaHuilaTeveandina</v>
      </c>
      <c r="N3892" t="s">
        <v>5417</v>
      </c>
    </row>
    <row r="3893" spans="1:14" x14ac:dyDescent="0.25">
      <c r="A3893">
        <v>41872</v>
      </c>
      <c r="B3893" t="s">
        <v>2684</v>
      </c>
      <c r="C3893" t="s">
        <v>708</v>
      </c>
      <c r="E3893">
        <v>6</v>
      </c>
      <c r="F3893" t="s">
        <v>8341</v>
      </c>
      <c r="G3893" t="s">
        <v>750</v>
      </c>
      <c r="H3893" t="str">
        <f>INDEX(referencias!$Q$1:$Q$34,MATCH('Registro de Frecuencias TV'!G3893,referencias!$R$1:$R$34,0),1)</f>
        <v>RCN TV S.A.</v>
      </c>
      <c r="I3893" t="s">
        <v>236</v>
      </c>
      <c r="J3893" t="s">
        <v>8338</v>
      </c>
      <c r="K3893">
        <v>6</v>
      </c>
      <c r="L3893" t="str">
        <f t="shared" si="126"/>
        <v>VillaviejaHuilaRCN TV S.A.6</v>
      </c>
      <c r="M3893" t="str">
        <f t="shared" si="127"/>
        <v>VillaviejaHuilaRCN TV S.A.</v>
      </c>
      <c r="N3893" t="s">
        <v>5418</v>
      </c>
    </row>
    <row r="3894" spans="1:14" x14ac:dyDescent="0.25">
      <c r="A3894">
        <v>41872</v>
      </c>
      <c r="B3894" t="s">
        <v>2684</v>
      </c>
      <c r="C3894" t="s">
        <v>708</v>
      </c>
      <c r="E3894">
        <v>3</v>
      </c>
      <c r="F3894" t="s">
        <v>8341</v>
      </c>
      <c r="G3894" t="s">
        <v>723</v>
      </c>
      <c r="H3894" t="str">
        <f>INDEX(referencias!$Q$1:$Q$34,MATCH('Registro de Frecuencias TV'!G3894,referencias!$R$1:$R$34,0),1)</f>
        <v>Caracol TV S.A.</v>
      </c>
      <c r="I3894" t="s">
        <v>236</v>
      </c>
      <c r="J3894" t="s">
        <v>8338</v>
      </c>
      <c r="K3894">
        <v>3</v>
      </c>
      <c r="L3894" t="str">
        <f t="shared" si="126"/>
        <v>VillaviejaHuilaCaracol TV S.A.3</v>
      </c>
      <c r="M3894" t="str">
        <f t="shared" si="127"/>
        <v>VillaviejaHuilaCaracol TV S.A.</v>
      </c>
      <c r="N3894" t="s">
        <v>5419</v>
      </c>
    </row>
    <row r="3895" spans="1:14" x14ac:dyDescent="0.25">
      <c r="A3895">
        <v>41885</v>
      </c>
      <c r="B3895" t="s">
        <v>2700</v>
      </c>
      <c r="C3895" t="s">
        <v>708</v>
      </c>
      <c r="E3895">
        <v>12</v>
      </c>
      <c r="F3895" t="s">
        <v>8337</v>
      </c>
      <c r="G3895" t="s">
        <v>420</v>
      </c>
      <c r="H3895" t="str">
        <f>INDEX(referencias!$Q$1:$Q$34,MATCH('Registro de Frecuencias TV'!G3895,referencias!$R$1:$R$34,0),1)</f>
        <v>Canal Uno</v>
      </c>
      <c r="I3895" t="s">
        <v>236</v>
      </c>
      <c r="J3895" t="s">
        <v>8338</v>
      </c>
      <c r="K3895">
        <v>12</v>
      </c>
      <c r="L3895" t="str">
        <f t="shared" si="126"/>
        <v>YaguaráHuilaCanal Uno12</v>
      </c>
      <c r="M3895" t="str">
        <f t="shared" si="127"/>
        <v>YaguaráHuilaCanal Uno</v>
      </c>
      <c r="N3895" t="s">
        <v>5420</v>
      </c>
    </row>
    <row r="3896" spans="1:14" x14ac:dyDescent="0.25">
      <c r="A3896">
        <v>41885</v>
      </c>
      <c r="B3896" t="s">
        <v>2700</v>
      </c>
      <c r="C3896" t="s">
        <v>708</v>
      </c>
      <c r="E3896">
        <v>10</v>
      </c>
      <c r="F3896" t="s">
        <v>8337</v>
      </c>
      <c r="G3896" t="s">
        <v>703</v>
      </c>
      <c r="H3896" t="str">
        <f>INDEX(referencias!$Q$1:$Q$34,MATCH('Registro de Frecuencias TV'!G3896,referencias!$R$1:$R$34,0),1)</f>
        <v>C.Institucional</v>
      </c>
      <c r="I3896" t="s">
        <v>236</v>
      </c>
      <c r="J3896" t="s">
        <v>8338</v>
      </c>
      <c r="K3896">
        <v>10</v>
      </c>
      <c r="L3896" t="str">
        <f t="shared" si="126"/>
        <v>YaguaráHuilaC.Institucional10</v>
      </c>
      <c r="M3896" t="str">
        <f t="shared" si="127"/>
        <v>YaguaráHuilaC.Institucional</v>
      </c>
      <c r="N3896" t="s">
        <v>5421</v>
      </c>
    </row>
    <row r="3897" spans="1:14" x14ac:dyDescent="0.25">
      <c r="A3897">
        <v>41885</v>
      </c>
      <c r="B3897" t="s">
        <v>2700</v>
      </c>
      <c r="C3897" t="s">
        <v>708</v>
      </c>
      <c r="E3897">
        <v>8</v>
      </c>
      <c r="F3897" t="s">
        <v>8337</v>
      </c>
      <c r="G3897" t="s">
        <v>188</v>
      </c>
      <c r="H3897" t="str">
        <f>INDEX(referencias!$Q$1:$Q$34,MATCH('Registro de Frecuencias TV'!G3897,referencias!$R$1:$R$34,0),1)</f>
        <v>Señal Colombia</v>
      </c>
      <c r="I3897" t="s">
        <v>236</v>
      </c>
      <c r="J3897" t="s">
        <v>8338</v>
      </c>
      <c r="K3897">
        <v>8</v>
      </c>
      <c r="L3897" t="str">
        <f t="shared" si="126"/>
        <v>YaguaráHuilaSeñal Colombia8</v>
      </c>
      <c r="M3897" t="str">
        <f t="shared" si="127"/>
        <v>YaguaráHuilaSeñal Colombia</v>
      </c>
      <c r="N3897" t="s">
        <v>5422</v>
      </c>
    </row>
    <row r="3898" spans="1:14" x14ac:dyDescent="0.25">
      <c r="A3898">
        <v>41885</v>
      </c>
      <c r="B3898" t="s">
        <v>2700</v>
      </c>
      <c r="C3898" t="s">
        <v>708</v>
      </c>
      <c r="E3898">
        <v>28</v>
      </c>
      <c r="F3898" t="s">
        <v>8339</v>
      </c>
      <c r="G3898" t="s">
        <v>623</v>
      </c>
      <c r="H3898" t="str">
        <f>INDEX(referencias!$Q$1:$Q$34,MATCH('Registro de Frecuencias TV'!G3898,referencias!$R$1:$R$34,0),1)</f>
        <v>Teveandina</v>
      </c>
      <c r="I3898" t="s">
        <v>8484</v>
      </c>
      <c r="J3898" t="s">
        <v>8338</v>
      </c>
      <c r="K3898">
        <v>28</v>
      </c>
      <c r="L3898" t="str">
        <f t="shared" si="126"/>
        <v>YaguaráHuilaTeveandina28</v>
      </c>
      <c r="M3898" t="str">
        <f t="shared" si="127"/>
        <v>YaguaráHuilaTeveandina</v>
      </c>
      <c r="N3898" t="s">
        <v>5423</v>
      </c>
    </row>
    <row r="3899" spans="1:14" x14ac:dyDescent="0.25">
      <c r="A3899">
        <v>41885</v>
      </c>
      <c r="B3899" t="s">
        <v>2700</v>
      </c>
      <c r="C3899" t="s">
        <v>708</v>
      </c>
      <c r="E3899">
        <v>6</v>
      </c>
      <c r="F3899" t="s">
        <v>8341</v>
      </c>
      <c r="G3899" t="s">
        <v>750</v>
      </c>
      <c r="H3899" t="str">
        <f>INDEX(referencias!$Q$1:$Q$34,MATCH('Registro de Frecuencias TV'!G3899,referencias!$R$1:$R$34,0),1)</f>
        <v>RCN TV S.A.</v>
      </c>
      <c r="I3899" t="s">
        <v>236</v>
      </c>
      <c r="J3899" t="s">
        <v>8338</v>
      </c>
      <c r="K3899">
        <v>6</v>
      </c>
      <c r="L3899" t="str">
        <f t="shared" si="126"/>
        <v>YaguaráHuilaRCN TV S.A.6</v>
      </c>
      <c r="M3899" t="str">
        <f t="shared" si="127"/>
        <v>YaguaráHuilaRCN TV S.A.</v>
      </c>
      <c r="N3899" t="s">
        <v>5424</v>
      </c>
    </row>
    <row r="3900" spans="1:14" x14ac:dyDescent="0.25">
      <c r="A3900">
        <v>41885</v>
      </c>
      <c r="B3900" t="s">
        <v>2700</v>
      </c>
      <c r="C3900" t="s">
        <v>708</v>
      </c>
      <c r="E3900">
        <v>3</v>
      </c>
      <c r="F3900" t="s">
        <v>8341</v>
      </c>
      <c r="G3900" t="s">
        <v>723</v>
      </c>
      <c r="H3900" t="str">
        <f>INDEX(referencias!$Q$1:$Q$34,MATCH('Registro de Frecuencias TV'!G3900,referencias!$R$1:$R$34,0),1)</f>
        <v>Caracol TV S.A.</v>
      </c>
      <c r="I3900" t="s">
        <v>236</v>
      </c>
      <c r="J3900" t="s">
        <v>8338</v>
      </c>
      <c r="K3900">
        <v>3</v>
      </c>
      <c r="L3900" t="str">
        <f t="shared" si="126"/>
        <v>YaguaráHuilaCaracol TV S.A.3</v>
      </c>
      <c r="M3900" t="str">
        <f t="shared" si="127"/>
        <v>YaguaráHuilaCaracol TV S.A.</v>
      </c>
      <c r="N3900" t="s">
        <v>5425</v>
      </c>
    </row>
    <row r="3901" spans="1:14" x14ac:dyDescent="0.25">
      <c r="A3901">
        <v>44001</v>
      </c>
      <c r="B3901" t="s">
        <v>2148</v>
      </c>
      <c r="C3901" t="s">
        <v>760</v>
      </c>
      <c r="E3901">
        <v>13</v>
      </c>
      <c r="F3901" t="s">
        <v>8337</v>
      </c>
      <c r="G3901" t="s">
        <v>420</v>
      </c>
      <c r="H3901" t="str">
        <f>INDEX(referencias!$Q$1:$Q$34,MATCH('Registro de Frecuencias TV'!G3901,referencias!$R$1:$R$34,0),1)</f>
        <v>Canal Uno</v>
      </c>
      <c r="I3901" t="s">
        <v>235</v>
      </c>
      <c r="J3901" t="s">
        <v>8338</v>
      </c>
      <c r="K3901">
        <v>13</v>
      </c>
      <c r="L3901" t="str">
        <f t="shared" si="126"/>
        <v>RiohachaLa GuajiraCanal Uno13</v>
      </c>
      <c r="M3901" t="str">
        <f t="shared" si="127"/>
        <v>RiohachaLa GuajiraCanal Uno</v>
      </c>
      <c r="N3901" t="s">
        <v>5426</v>
      </c>
    </row>
    <row r="3902" spans="1:14" x14ac:dyDescent="0.25">
      <c r="A3902">
        <v>44001</v>
      </c>
      <c r="B3902" t="s">
        <v>2148</v>
      </c>
      <c r="C3902" t="s">
        <v>760</v>
      </c>
      <c r="E3902">
        <v>11</v>
      </c>
      <c r="F3902" t="s">
        <v>8337</v>
      </c>
      <c r="G3902" t="s">
        <v>703</v>
      </c>
      <c r="H3902" t="str">
        <f>INDEX(referencias!$Q$1:$Q$34,MATCH('Registro de Frecuencias TV'!G3902,referencias!$R$1:$R$34,0),1)</f>
        <v>C.Institucional</v>
      </c>
      <c r="I3902" t="s">
        <v>235</v>
      </c>
      <c r="J3902" t="s">
        <v>8338</v>
      </c>
      <c r="K3902">
        <v>11</v>
      </c>
      <c r="L3902" t="str">
        <f t="shared" si="126"/>
        <v>RiohachaLa GuajiraC.Institucional11</v>
      </c>
      <c r="M3902" t="str">
        <f t="shared" si="127"/>
        <v>RiohachaLa GuajiraC.Institucional</v>
      </c>
      <c r="N3902" t="s">
        <v>5427</v>
      </c>
    </row>
    <row r="3903" spans="1:14" x14ac:dyDescent="0.25">
      <c r="A3903">
        <v>44001</v>
      </c>
      <c r="B3903" t="s">
        <v>2148</v>
      </c>
      <c r="C3903" t="s">
        <v>760</v>
      </c>
      <c r="E3903">
        <v>5</v>
      </c>
      <c r="F3903" t="s">
        <v>8337</v>
      </c>
      <c r="G3903" t="s">
        <v>188</v>
      </c>
      <c r="H3903" t="str">
        <f>INDEX(referencias!$Q$1:$Q$34,MATCH('Registro de Frecuencias TV'!G3903,referencias!$R$1:$R$34,0),1)</f>
        <v>Señal Colombia</v>
      </c>
      <c r="I3903" t="s">
        <v>235</v>
      </c>
      <c r="J3903" t="s">
        <v>8338</v>
      </c>
      <c r="K3903">
        <v>5</v>
      </c>
      <c r="L3903" t="str">
        <f t="shared" si="126"/>
        <v>RiohachaLa GuajiraSeñal Colombia5</v>
      </c>
      <c r="M3903" t="str">
        <f t="shared" si="127"/>
        <v>RiohachaLa GuajiraSeñal Colombia</v>
      </c>
      <c r="N3903" t="s">
        <v>5428</v>
      </c>
    </row>
    <row r="3904" spans="1:14" x14ac:dyDescent="0.25">
      <c r="A3904">
        <v>44001</v>
      </c>
      <c r="B3904" t="s">
        <v>2148</v>
      </c>
      <c r="C3904" t="s">
        <v>760</v>
      </c>
      <c r="E3904">
        <v>7</v>
      </c>
      <c r="F3904" t="s">
        <v>8339</v>
      </c>
      <c r="G3904" t="s">
        <v>619</v>
      </c>
      <c r="H3904" t="str">
        <f>INDEX(referencias!$Q$1:$Q$34,MATCH('Registro de Frecuencias TV'!G3904,referencias!$R$1:$R$34,0),1)</f>
        <v>Telecaribe</v>
      </c>
      <c r="I3904" t="s">
        <v>8425</v>
      </c>
      <c r="J3904" t="s">
        <v>8338</v>
      </c>
      <c r="K3904">
        <v>7</v>
      </c>
      <c r="L3904" t="str">
        <f t="shared" si="126"/>
        <v>RiohachaLa GuajiraTelecaribe7</v>
      </c>
      <c r="M3904" t="str">
        <f t="shared" si="127"/>
        <v>RiohachaLa GuajiraTelecaribe</v>
      </c>
      <c r="N3904" t="s">
        <v>5429</v>
      </c>
    </row>
    <row r="3905" spans="1:14" x14ac:dyDescent="0.25">
      <c r="A3905">
        <v>44001</v>
      </c>
      <c r="B3905" t="s">
        <v>2148</v>
      </c>
      <c r="C3905" t="s">
        <v>760</v>
      </c>
      <c r="E3905">
        <v>2</v>
      </c>
      <c r="F3905" t="s">
        <v>8341</v>
      </c>
      <c r="G3905" t="s">
        <v>750</v>
      </c>
      <c r="H3905" t="str">
        <f>INDEX(referencias!$Q$1:$Q$34,MATCH('Registro de Frecuencias TV'!G3905,referencias!$R$1:$R$34,0),1)</f>
        <v>RCN TV S.A.</v>
      </c>
      <c r="I3905" t="s">
        <v>502</v>
      </c>
      <c r="J3905" t="s">
        <v>8338</v>
      </c>
      <c r="K3905">
        <v>2</v>
      </c>
      <c r="L3905" t="str">
        <f t="shared" si="126"/>
        <v>RiohachaLa GuajiraRCN TV S.A.2</v>
      </c>
      <c r="M3905" t="str">
        <f t="shared" si="127"/>
        <v>RiohachaLa GuajiraRCN TV S.A.</v>
      </c>
      <c r="N3905" t="s">
        <v>5430</v>
      </c>
    </row>
    <row r="3906" spans="1:14" x14ac:dyDescent="0.25">
      <c r="A3906">
        <v>44001</v>
      </c>
      <c r="B3906" t="s">
        <v>2148</v>
      </c>
      <c r="C3906" t="s">
        <v>760</v>
      </c>
      <c r="E3906">
        <v>4</v>
      </c>
      <c r="F3906" t="s">
        <v>8341</v>
      </c>
      <c r="G3906" t="s">
        <v>723</v>
      </c>
      <c r="H3906" t="str">
        <f>INDEX(referencias!$Q$1:$Q$34,MATCH('Registro de Frecuencias TV'!G3906,referencias!$R$1:$R$34,0),1)</f>
        <v>Caracol TV S.A.</v>
      </c>
      <c r="I3906" t="s">
        <v>502</v>
      </c>
      <c r="J3906" t="s">
        <v>8338</v>
      </c>
      <c r="K3906">
        <v>4</v>
      </c>
      <c r="L3906" t="str">
        <f t="shared" si="126"/>
        <v>RiohachaLa GuajiraCaracol TV S.A.4</v>
      </c>
      <c r="M3906" t="str">
        <f t="shared" si="127"/>
        <v>RiohachaLa GuajiraCaracol TV S.A.</v>
      </c>
      <c r="N3906" t="s">
        <v>5431</v>
      </c>
    </row>
    <row r="3907" spans="1:14" x14ac:dyDescent="0.25">
      <c r="A3907">
        <v>44035</v>
      </c>
      <c r="B3907" t="s">
        <v>757</v>
      </c>
      <c r="C3907" t="s">
        <v>760</v>
      </c>
      <c r="E3907">
        <v>13</v>
      </c>
      <c r="F3907" t="s">
        <v>8337</v>
      </c>
      <c r="G3907" t="s">
        <v>420</v>
      </c>
      <c r="H3907" t="str">
        <f>INDEX(referencias!$Q$1:$Q$34,MATCH('Registro de Frecuencias TV'!G3907,referencias!$R$1:$R$34,0),1)</f>
        <v>Canal Uno</v>
      </c>
      <c r="I3907" t="s">
        <v>257</v>
      </c>
      <c r="J3907" t="s">
        <v>8338</v>
      </c>
      <c r="K3907">
        <v>13</v>
      </c>
      <c r="L3907" t="str">
        <f t="shared" ref="L3907:L3970" si="128">_xlfn.CONCAT(TRIM(B3907),TRIM(C3907),TRIM(H3907),TRIM(K3907))</f>
        <v>AlbaniaLa GuajiraCanal Uno13</v>
      </c>
      <c r="M3907" t="str">
        <f t="shared" ref="M3907:M3970" si="129">_xlfn.CONCAT(TRIM(B3907),TRIM(C3907),TRIM(H3907))</f>
        <v>AlbaniaLa GuajiraCanal Uno</v>
      </c>
      <c r="N3907" t="s">
        <v>5432</v>
      </c>
    </row>
    <row r="3908" spans="1:14" x14ac:dyDescent="0.25">
      <c r="A3908">
        <v>44035</v>
      </c>
      <c r="B3908" t="s">
        <v>757</v>
      </c>
      <c r="C3908" t="s">
        <v>760</v>
      </c>
      <c r="E3908">
        <v>11</v>
      </c>
      <c r="F3908" t="s">
        <v>8337</v>
      </c>
      <c r="G3908" t="s">
        <v>703</v>
      </c>
      <c r="H3908" t="str">
        <f>INDEX(referencias!$Q$1:$Q$34,MATCH('Registro de Frecuencias TV'!G3908,referencias!$R$1:$R$34,0),1)</f>
        <v>C.Institucional</v>
      </c>
      <c r="I3908" t="s">
        <v>257</v>
      </c>
      <c r="J3908" t="s">
        <v>8338</v>
      </c>
      <c r="K3908">
        <v>11</v>
      </c>
      <c r="L3908" t="str">
        <f t="shared" si="128"/>
        <v>AlbaniaLa GuajiraC.Institucional11</v>
      </c>
      <c r="M3908" t="str">
        <f t="shared" si="129"/>
        <v>AlbaniaLa GuajiraC.Institucional</v>
      </c>
      <c r="N3908" t="s">
        <v>5433</v>
      </c>
    </row>
    <row r="3909" spans="1:14" x14ac:dyDescent="0.25">
      <c r="A3909">
        <v>44035</v>
      </c>
      <c r="B3909" t="s">
        <v>757</v>
      </c>
      <c r="C3909" t="s">
        <v>760</v>
      </c>
      <c r="E3909">
        <v>5</v>
      </c>
      <c r="F3909" t="s">
        <v>8337</v>
      </c>
      <c r="G3909" t="s">
        <v>188</v>
      </c>
      <c r="H3909" t="str">
        <f>INDEX(referencias!$Q$1:$Q$34,MATCH('Registro de Frecuencias TV'!G3909,referencias!$R$1:$R$34,0),1)</f>
        <v>Señal Colombia</v>
      </c>
      <c r="I3909" t="s">
        <v>257</v>
      </c>
      <c r="J3909" t="s">
        <v>8338</v>
      </c>
      <c r="K3909">
        <v>5</v>
      </c>
      <c r="L3909" t="str">
        <f t="shared" si="128"/>
        <v>AlbaniaLa GuajiraSeñal Colombia5</v>
      </c>
      <c r="M3909" t="str">
        <f t="shared" si="129"/>
        <v>AlbaniaLa GuajiraSeñal Colombia</v>
      </c>
      <c r="N3909" t="s">
        <v>5434</v>
      </c>
    </row>
    <row r="3910" spans="1:14" x14ac:dyDescent="0.25">
      <c r="A3910">
        <v>44035</v>
      </c>
      <c r="B3910" t="s">
        <v>757</v>
      </c>
      <c r="C3910" t="s">
        <v>760</v>
      </c>
      <c r="E3910">
        <v>7</v>
      </c>
      <c r="F3910" t="s">
        <v>8339</v>
      </c>
      <c r="G3910" t="s">
        <v>619</v>
      </c>
      <c r="H3910" t="str">
        <f>INDEX(referencias!$Q$1:$Q$34,MATCH('Registro de Frecuencias TV'!G3910,referencias!$R$1:$R$34,0),1)</f>
        <v>Telecaribe</v>
      </c>
      <c r="I3910" t="s">
        <v>8425</v>
      </c>
      <c r="J3910" t="s">
        <v>8338</v>
      </c>
      <c r="K3910">
        <v>7</v>
      </c>
      <c r="L3910" t="str">
        <f t="shared" si="128"/>
        <v>AlbaniaLa GuajiraTelecaribe7</v>
      </c>
      <c r="M3910" t="str">
        <f t="shared" si="129"/>
        <v>AlbaniaLa GuajiraTelecaribe</v>
      </c>
      <c r="N3910" t="s">
        <v>5435</v>
      </c>
    </row>
    <row r="3911" spans="1:14" x14ac:dyDescent="0.25">
      <c r="A3911">
        <v>44035</v>
      </c>
      <c r="B3911" t="s">
        <v>757</v>
      </c>
      <c r="C3911" t="s">
        <v>760</v>
      </c>
      <c r="F3911" t="s">
        <v>8341</v>
      </c>
      <c r="G3911" t="s">
        <v>750</v>
      </c>
      <c r="H3911" t="str">
        <f>INDEX(referencias!$Q$1:$Q$34,MATCH('Registro de Frecuencias TV'!G3911,referencias!$R$1:$R$34,0),1)</f>
        <v>RCN TV S.A.</v>
      </c>
      <c r="J3911" t="s">
        <v>8338</v>
      </c>
      <c r="K3911">
        <v>2</v>
      </c>
      <c r="L3911" t="str">
        <f t="shared" si="128"/>
        <v>AlbaniaLa GuajiraRCN TV S.A.2</v>
      </c>
      <c r="M3911" t="str">
        <f t="shared" si="129"/>
        <v>AlbaniaLa GuajiraRCN TV S.A.</v>
      </c>
      <c r="N3911" t="s">
        <v>5436</v>
      </c>
    </row>
    <row r="3912" spans="1:14" x14ac:dyDescent="0.25">
      <c r="A3912">
        <v>44035</v>
      </c>
      <c r="B3912" t="s">
        <v>757</v>
      </c>
      <c r="C3912" t="s">
        <v>760</v>
      </c>
      <c r="F3912" t="s">
        <v>8341</v>
      </c>
      <c r="G3912" t="s">
        <v>723</v>
      </c>
      <c r="H3912" t="str">
        <f>INDEX(referencias!$Q$1:$Q$34,MATCH('Registro de Frecuencias TV'!G3912,referencias!$R$1:$R$34,0),1)</f>
        <v>Caracol TV S.A.</v>
      </c>
      <c r="J3912" t="s">
        <v>8338</v>
      </c>
      <c r="K3912">
        <v>4</v>
      </c>
      <c r="L3912" t="str">
        <f t="shared" si="128"/>
        <v>AlbaniaLa GuajiraCaracol TV S.A.4</v>
      </c>
      <c r="M3912" t="str">
        <f t="shared" si="129"/>
        <v>AlbaniaLa GuajiraCaracol TV S.A.</v>
      </c>
      <c r="N3912" t="s">
        <v>5437</v>
      </c>
    </row>
    <row r="3913" spans="1:14" x14ac:dyDescent="0.25">
      <c r="A3913">
        <v>44078</v>
      </c>
      <c r="B3913" t="s">
        <v>969</v>
      </c>
      <c r="C3913" t="s">
        <v>760</v>
      </c>
      <c r="E3913">
        <v>13</v>
      </c>
      <c r="F3913" t="s">
        <v>8337</v>
      </c>
      <c r="G3913" t="s">
        <v>420</v>
      </c>
      <c r="H3913" t="str">
        <f>INDEX(referencias!$Q$1:$Q$34,MATCH('Registro de Frecuencias TV'!G3913,referencias!$R$1:$R$34,0),1)</f>
        <v>Canal Uno</v>
      </c>
      <c r="I3913" t="s">
        <v>257</v>
      </c>
      <c r="J3913" t="s">
        <v>8338</v>
      </c>
      <c r="K3913">
        <v>32</v>
      </c>
      <c r="L3913" t="str">
        <f t="shared" si="128"/>
        <v>BarrancasLa GuajiraCanal Uno32</v>
      </c>
      <c r="M3913" t="str">
        <f t="shared" si="129"/>
        <v>BarrancasLa GuajiraCanal Uno</v>
      </c>
      <c r="N3913" t="s">
        <v>5438</v>
      </c>
    </row>
    <row r="3914" spans="1:14" x14ac:dyDescent="0.25">
      <c r="A3914">
        <v>44078</v>
      </c>
      <c r="B3914" t="s">
        <v>969</v>
      </c>
      <c r="C3914" t="s">
        <v>760</v>
      </c>
      <c r="E3914">
        <v>11</v>
      </c>
      <c r="F3914" t="s">
        <v>8337</v>
      </c>
      <c r="G3914" t="s">
        <v>703</v>
      </c>
      <c r="H3914" t="str">
        <f>INDEX(referencias!$Q$1:$Q$34,MATCH('Registro de Frecuencias TV'!G3914,referencias!$R$1:$R$34,0),1)</f>
        <v>C.Institucional</v>
      </c>
      <c r="I3914" t="s">
        <v>257</v>
      </c>
      <c r="J3914" t="s">
        <v>8338</v>
      </c>
      <c r="K3914">
        <v>26</v>
      </c>
      <c r="L3914" t="str">
        <f t="shared" si="128"/>
        <v>BarrancasLa GuajiraC.Institucional26</v>
      </c>
      <c r="M3914" t="str">
        <f t="shared" si="129"/>
        <v>BarrancasLa GuajiraC.Institucional</v>
      </c>
      <c r="N3914" t="s">
        <v>5439</v>
      </c>
    </row>
    <row r="3915" spans="1:14" x14ac:dyDescent="0.25">
      <c r="A3915">
        <v>44078</v>
      </c>
      <c r="B3915" t="s">
        <v>969</v>
      </c>
      <c r="C3915" t="s">
        <v>760</v>
      </c>
      <c r="E3915">
        <v>5</v>
      </c>
      <c r="F3915" t="s">
        <v>8337</v>
      </c>
      <c r="G3915" t="s">
        <v>188</v>
      </c>
      <c r="H3915" t="str">
        <f>INDEX(referencias!$Q$1:$Q$34,MATCH('Registro de Frecuencias TV'!G3915,referencias!$R$1:$R$34,0),1)</f>
        <v>Señal Colombia</v>
      </c>
      <c r="I3915" t="s">
        <v>257</v>
      </c>
      <c r="J3915" t="s">
        <v>8338</v>
      </c>
      <c r="K3915">
        <v>38</v>
      </c>
      <c r="L3915" t="str">
        <f t="shared" si="128"/>
        <v>BarrancasLa GuajiraSeñal Colombia38</v>
      </c>
      <c r="M3915" t="str">
        <f t="shared" si="129"/>
        <v>BarrancasLa GuajiraSeñal Colombia</v>
      </c>
      <c r="N3915" t="s">
        <v>5440</v>
      </c>
    </row>
    <row r="3916" spans="1:14" x14ac:dyDescent="0.25">
      <c r="A3916">
        <v>44078</v>
      </c>
      <c r="B3916" t="s">
        <v>969</v>
      </c>
      <c r="C3916" t="s">
        <v>760</v>
      </c>
      <c r="F3916" t="s">
        <v>8339</v>
      </c>
      <c r="G3916" t="s">
        <v>619</v>
      </c>
      <c r="H3916" t="str">
        <f>INDEX(referencias!$Q$1:$Q$34,MATCH('Registro de Frecuencias TV'!G3916,referencias!$R$1:$R$34,0),1)</f>
        <v>Telecaribe</v>
      </c>
      <c r="J3916" t="s">
        <v>8338</v>
      </c>
      <c r="K3916">
        <v>44</v>
      </c>
      <c r="L3916" t="str">
        <f t="shared" si="128"/>
        <v>BarrancasLa GuajiraTelecaribe44</v>
      </c>
      <c r="M3916" t="str">
        <f t="shared" si="129"/>
        <v>BarrancasLa GuajiraTelecaribe</v>
      </c>
      <c r="N3916" t="s">
        <v>5441</v>
      </c>
    </row>
    <row r="3917" spans="1:14" x14ac:dyDescent="0.25">
      <c r="A3917">
        <v>44078</v>
      </c>
      <c r="B3917" t="s">
        <v>969</v>
      </c>
      <c r="C3917" t="s">
        <v>760</v>
      </c>
      <c r="E3917">
        <v>2</v>
      </c>
      <c r="F3917" t="s">
        <v>8341</v>
      </c>
      <c r="G3917" t="s">
        <v>750</v>
      </c>
      <c r="H3917" t="str">
        <f>INDEX(referencias!$Q$1:$Q$34,MATCH('Registro de Frecuencias TV'!G3917,referencias!$R$1:$R$34,0),1)</f>
        <v>RCN TV S.A.</v>
      </c>
      <c r="I3917" t="s">
        <v>502</v>
      </c>
      <c r="J3917" t="s">
        <v>8338</v>
      </c>
      <c r="K3917">
        <v>2</v>
      </c>
      <c r="L3917" t="str">
        <f t="shared" si="128"/>
        <v>BarrancasLa GuajiraRCN TV S.A.2</v>
      </c>
      <c r="M3917" t="str">
        <f t="shared" si="129"/>
        <v>BarrancasLa GuajiraRCN TV S.A.</v>
      </c>
      <c r="N3917" t="s">
        <v>5442</v>
      </c>
    </row>
    <row r="3918" spans="1:14" x14ac:dyDescent="0.25">
      <c r="A3918">
        <v>44078</v>
      </c>
      <c r="B3918" t="s">
        <v>969</v>
      </c>
      <c r="C3918" t="s">
        <v>760</v>
      </c>
      <c r="E3918">
        <v>4</v>
      </c>
      <c r="F3918" t="s">
        <v>8341</v>
      </c>
      <c r="G3918" t="s">
        <v>723</v>
      </c>
      <c r="H3918" t="str">
        <f>INDEX(referencias!$Q$1:$Q$34,MATCH('Registro de Frecuencias TV'!G3918,referencias!$R$1:$R$34,0),1)</f>
        <v>Caracol TV S.A.</v>
      </c>
      <c r="I3918" t="s">
        <v>502</v>
      </c>
      <c r="J3918" t="s">
        <v>8338</v>
      </c>
      <c r="K3918">
        <v>4</v>
      </c>
      <c r="L3918" t="str">
        <f t="shared" si="128"/>
        <v>BarrancasLa GuajiraCaracol TV S.A.4</v>
      </c>
      <c r="M3918" t="str">
        <f t="shared" si="129"/>
        <v>BarrancasLa GuajiraCaracol TV S.A.</v>
      </c>
      <c r="N3918" t="s">
        <v>5443</v>
      </c>
    </row>
    <row r="3919" spans="1:14" x14ac:dyDescent="0.25">
      <c r="A3919">
        <v>44090</v>
      </c>
      <c r="B3919" t="s">
        <v>1287</v>
      </c>
      <c r="C3919" t="s">
        <v>760</v>
      </c>
      <c r="E3919">
        <v>13</v>
      </c>
      <c r="F3919" t="s">
        <v>8337</v>
      </c>
      <c r="G3919" t="s">
        <v>420</v>
      </c>
      <c r="H3919" t="str">
        <f>INDEX(referencias!$Q$1:$Q$34,MATCH('Registro de Frecuencias TV'!G3919,referencias!$R$1:$R$34,0),1)</f>
        <v>Canal Uno</v>
      </c>
      <c r="I3919" t="s">
        <v>235</v>
      </c>
      <c r="J3919" t="s">
        <v>8338</v>
      </c>
      <c r="K3919">
        <v>13</v>
      </c>
      <c r="L3919" t="str">
        <f t="shared" si="128"/>
        <v>DibullaLa GuajiraCanal Uno13</v>
      </c>
      <c r="M3919" t="str">
        <f t="shared" si="129"/>
        <v>DibullaLa GuajiraCanal Uno</v>
      </c>
      <c r="N3919" t="s">
        <v>5444</v>
      </c>
    </row>
    <row r="3920" spans="1:14" x14ac:dyDescent="0.25">
      <c r="A3920">
        <v>44090</v>
      </c>
      <c r="B3920" t="s">
        <v>1287</v>
      </c>
      <c r="C3920" t="s">
        <v>760</v>
      </c>
      <c r="E3920">
        <v>11</v>
      </c>
      <c r="F3920" t="s">
        <v>8337</v>
      </c>
      <c r="G3920" t="s">
        <v>703</v>
      </c>
      <c r="H3920" t="str">
        <f>INDEX(referencias!$Q$1:$Q$34,MATCH('Registro de Frecuencias TV'!G3920,referencias!$R$1:$R$34,0),1)</f>
        <v>C.Institucional</v>
      </c>
      <c r="I3920" t="s">
        <v>235</v>
      </c>
      <c r="J3920" t="s">
        <v>8338</v>
      </c>
      <c r="K3920">
        <v>11</v>
      </c>
      <c r="L3920" t="str">
        <f t="shared" si="128"/>
        <v>DibullaLa GuajiraC.Institucional11</v>
      </c>
      <c r="M3920" t="str">
        <f t="shared" si="129"/>
        <v>DibullaLa GuajiraC.Institucional</v>
      </c>
      <c r="N3920" t="s">
        <v>5445</v>
      </c>
    </row>
    <row r="3921" spans="1:14" x14ac:dyDescent="0.25">
      <c r="A3921">
        <v>44090</v>
      </c>
      <c r="B3921" t="s">
        <v>1287</v>
      </c>
      <c r="C3921" t="s">
        <v>760</v>
      </c>
      <c r="E3921">
        <v>5</v>
      </c>
      <c r="F3921" t="s">
        <v>8337</v>
      </c>
      <c r="G3921" t="s">
        <v>188</v>
      </c>
      <c r="H3921" t="str">
        <f>INDEX(referencias!$Q$1:$Q$34,MATCH('Registro de Frecuencias TV'!G3921,referencias!$R$1:$R$34,0),1)</f>
        <v>Señal Colombia</v>
      </c>
      <c r="I3921" t="s">
        <v>235</v>
      </c>
      <c r="J3921" t="s">
        <v>8338</v>
      </c>
      <c r="K3921">
        <v>5</v>
      </c>
      <c r="L3921" t="str">
        <f t="shared" si="128"/>
        <v>DibullaLa GuajiraSeñal Colombia5</v>
      </c>
      <c r="M3921" t="str">
        <f t="shared" si="129"/>
        <v>DibullaLa GuajiraSeñal Colombia</v>
      </c>
      <c r="N3921" t="s">
        <v>5446</v>
      </c>
    </row>
    <row r="3922" spans="1:14" x14ac:dyDescent="0.25">
      <c r="A3922">
        <v>44090</v>
      </c>
      <c r="B3922" t="s">
        <v>1287</v>
      </c>
      <c r="C3922" t="s">
        <v>760</v>
      </c>
      <c r="E3922">
        <v>7</v>
      </c>
      <c r="F3922" t="s">
        <v>8339</v>
      </c>
      <c r="G3922" t="s">
        <v>619</v>
      </c>
      <c r="H3922" t="str">
        <f>INDEX(referencias!$Q$1:$Q$34,MATCH('Registro de Frecuencias TV'!G3922,referencias!$R$1:$R$34,0),1)</f>
        <v>Telecaribe</v>
      </c>
      <c r="I3922" t="s">
        <v>8425</v>
      </c>
      <c r="J3922" t="s">
        <v>8338</v>
      </c>
      <c r="K3922">
        <v>7</v>
      </c>
      <c r="L3922" t="str">
        <f t="shared" si="128"/>
        <v>DibullaLa GuajiraTelecaribe7</v>
      </c>
      <c r="M3922" t="str">
        <f t="shared" si="129"/>
        <v>DibullaLa GuajiraTelecaribe</v>
      </c>
      <c r="N3922" t="s">
        <v>5447</v>
      </c>
    </row>
    <row r="3923" spans="1:14" x14ac:dyDescent="0.25">
      <c r="A3923">
        <v>44090</v>
      </c>
      <c r="B3923" t="s">
        <v>1287</v>
      </c>
      <c r="C3923" t="s">
        <v>760</v>
      </c>
      <c r="F3923" t="s">
        <v>8341</v>
      </c>
      <c r="G3923" t="s">
        <v>750</v>
      </c>
      <c r="H3923" t="str">
        <f>INDEX(referencias!$Q$1:$Q$34,MATCH('Registro de Frecuencias TV'!G3923,referencias!$R$1:$R$34,0),1)</f>
        <v>RCN TV S.A.</v>
      </c>
      <c r="J3923" t="s">
        <v>8338</v>
      </c>
      <c r="K3923">
        <v>2</v>
      </c>
      <c r="L3923" t="str">
        <f t="shared" si="128"/>
        <v>DibullaLa GuajiraRCN TV S.A.2</v>
      </c>
      <c r="M3923" t="str">
        <f t="shared" si="129"/>
        <v>DibullaLa GuajiraRCN TV S.A.</v>
      </c>
      <c r="N3923" t="s">
        <v>5448</v>
      </c>
    </row>
    <row r="3924" spans="1:14" x14ac:dyDescent="0.25">
      <c r="A3924">
        <v>44090</v>
      </c>
      <c r="B3924" t="s">
        <v>1287</v>
      </c>
      <c r="C3924" t="s">
        <v>760</v>
      </c>
      <c r="F3924" t="s">
        <v>8341</v>
      </c>
      <c r="G3924" t="s">
        <v>723</v>
      </c>
      <c r="H3924" t="str">
        <f>INDEX(referencias!$Q$1:$Q$34,MATCH('Registro de Frecuencias TV'!G3924,referencias!$R$1:$R$34,0),1)</f>
        <v>Caracol TV S.A.</v>
      </c>
      <c r="J3924" t="s">
        <v>8338</v>
      </c>
      <c r="K3924">
        <v>4</v>
      </c>
      <c r="L3924" t="str">
        <f t="shared" si="128"/>
        <v>DibullaLa GuajiraCaracol TV S.A.4</v>
      </c>
      <c r="M3924" t="str">
        <f t="shared" si="129"/>
        <v>DibullaLa GuajiraCaracol TV S.A.</v>
      </c>
      <c r="N3924" t="s">
        <v>5449</v>
      </c>
    </row>
    <row r="3925" spans="1:14" x14ac:dyDescent="0.25">
      <c r="A3925">
        <v>44098</v>
      </c>
      <c r="B3925" t="s">
        <v>1289</v>
      </c>
      <c r="C3925" t="s">
        <v>760</v>
      </c>
      <c r="E3925">
        <v>13</v>
      </c>
      <c r="F3925" t="s">
        <v>8337</v>
      </c>
      <c r="G3925" t="s">
        <v>420</v>
      </c>
      <c r="H3925" t="str">
        <f>INDEX(referencias!$Q$1:$Q$34,MATCH('Registro de Frecuencias TV'!G3925,referencias!$R$1:$R$34,0),1)</f>
        <v>Canal Uno</v>
      </c>
      <c r="I3925" t="s">
        <v>257</v>
      </c>
      <c r="J3925" t="s">
        <v>8338</v>
      </c>
      <c r="K3925">
        <v>13</v>
      </c>
      <c r="L3925" t="str">
        <f t="shared" si="128"/>
        <v>DistracciónLa GuajiraCanal Uno13</v>
      </c>
      <c r="M3925" t="str">
        <f t="shared" si="129"/>
        <v>DistracciónLa GuajiraCanal Uno</v>
      </c>
      <c r="N3925" t="s">
        <v>5450</v>
      </c>
    </row>
    <row r="3926" spans="1:14" x14ac:dyDescent="0.25">
      <c r="A3926">
        <v>44098</v>
      </c>
      <c r="B3926" t="s">
        <v>1289</v>
      </c>
      <c r="C3926" t="s">
        <v>760</v>
      </c>
      <c r="E3926">
        <v>11</v>
      </c>
      <c r="F3926" t="s">
        <v>8337</v>
      </c>
      <c r="G3926" t="s">
        <v>703</v>
      </c>
      <c r="H3926" t="str">
        <f>INDEX(referencias!$Q$1:$Q$34,MATCH('Registro de Frecuencias TV'!G3926,referencias!$R$1:$R$34,0),1)</f>
        <v>C.Institucional</v>
      </c>
      <c r="I3926" t="s">
        <v>257</v>
      </c>
      <c r="J3926" t="s">
        <v>8338</v>
      </c>
      <c r="K3926">
        <v>11</v>
      </c>
      <c r="L3926" t="str">
        <f t="shared" si="128"/>
        <v>DistracciónLa GuajiraC.Institucional11</v>
      </c>
      <c r="M3926" t="str">
        <f t="shared" si="129"/>
        <v>DistracciónLa GuajiraC.Institucional</v>
      </c>
      <c r="N3926" t="s">
        <v>5451</v>
      </c>
    </row>
    <row r="3927" spans="1:14" x14ac:dyDescent="0.25">
      <c r="A3927">
        <v>44098</v>
      </c>
      <c r="B3927" t="s">
        <v>1289</v>
      </c>
      <c r="C3927" t="s">
        <v>760</v>
      </c>
      <c r="E3927">
        <v>5</v>
      </c>
      <c r="F3927" t="s">
        <v>8337</v>
      </c>
      <c r="G3927" t="s">
        <v>188</v>
      </c>
      <c r="H3927" t="str">
        <f>INDEX(referencias!$Q$1:$Q$34,MATCH('Registro de Frecuencias TV'!G3927,referencias!$R$1:$R$34,0),1)</f>
        <v>Señal Colombia</v>
      </c>
      <c r="I3927" t="s">
        <v>257</v>
      </c>
      <c r="J3927" t="s">
        <v>8338</v>
      </c>
      <c r="K3927">
        <v>5</v>
      </c>
      <c r="L3927" t="str">
        <f t="shared" si="128"/>
        <v>DistracciónLa GuajiraSeñal Colombia5</v>
      </c>
      <c r="M3927" t="str">
        <f t="shared" si="129"/>
        <v>DistracciónLa GuajiraSeñal Colombia</v>
      </c>
      <c r="N3927" t="s">
        <v>5452</v>
      </c>
    </row>
    <row r="3928" spans="1:14" x14ac:dyDescent="0.25">
      <c r="A3928">
        <v>44098</v>
      </c>
      <c r="B3928" t="s">
        <v>1289</v>
      </c>
      <c r="C3928" t="s">
        <v>760</v>
      </c>
      <c r="E3928">
        <v>7</v>
      </c>
      <c r="F3928" t="s">
        <v>8339</v>
      </c>
      <c r="G3928" t="s">
        <v>619</v>
      </c>
      <c r="H3928" t="str">
        <f>INDEX(referencias!$Q$1:$Q$34,MATCH('Registro de Frecuencias TV'!G3928,referencias!$R$1:$R$34,0),1)</f>
        <v>Telecaribe</v>
      </c>
      <c r="I3928" t="s">
        <v>8470</v>
      </c>
      <c r="J3928" t="s">
        <v>8338</v>
      </c>
      <c r="K3928">
        <v>7</v>
      </c>
      <c r="L3928" t="str">
        <f t="shared" si="128"/>
        <v>DistracciónLa GuajiraTelecaribe7</v>
      </c>
      <c r="M3928" t="str">
        <f t="shared" si="129"/>
        <v>DistracciónLa GuajiraTelecaribe</v>
      </c>
      <c r="N3928" t="s">
        <v>5453</v>
      </c>
    </row>
    <row r="3929" spans="1:14" x14ac:dyDescent="0.25">
      <c r="A3929">
        <v>44098</v>
      </c>
      <c r="B3929" t="s">
        <v>1289</v>
      </c>
      <c r="C3929" t="s">
        <v>760</v>
      </c>
      <c r="F3929" t="s">
        <v>8341</v>
      </c>
      <c r="G3929" t="s">
        <v>750</v>
      </c>
      <c r="H3929" t="str">
        <f>INDEX(referencias!$Q$1:$Q$34,MATCH('Registro de Frecuencias TV'!G3929,referencias!$R$1:$R$34,0),1)</f>
        <v>RCN TV S.A.</v>
      </c>
      <c r="J3929" t="s">
        <v>8338</v>
      </c>
      <c r="K3929">
        <v>2</v>
      </c>
      <c r="L3929" t="str">
        <f t="shared" si="128"/>
        <v>DistracciónLa GuajiraRCN TV S.A.2</v>
      </c>
      <c r="M3929" t="str">
        <f t="shared" si="129"/>
        <v>DistracciónLa GuajiraRCN TV S.A.</v>
      </c>
      <c r="N3929" t="s">
        <v>5454</v>
      </c>
    </row>
    <row r="3930" spans="1:14" x14ac:dyDescent="0.25">
      <c r="A3930">
        <v>44098</v>
      </c>
      <c r="B3930" t="s">
        <v>1289</v>
      </c>
      <c r="C3930" t="s">
        <v>760</v>
      </c>
      <c r="F3930" t="s">
        <v>8341</v>
      </c>
      <c r="G3930" t="s">
        <v>723</v>
      </c>
      <c r="H3930" t="str">
        <f>INDEX(referencias!$Q$1:$Q$34,MATCH('Registro de Frecuencias TV'!G3930,referencias!$R$1:$R$34,0),1)</f>
        <v>Caracol TV S.A.</v>
      </c>
      <c r="J3930" t="s">
        <v>8338</v>
      </c>
      <c r="K3930">
        <v>4</v>
      </c>
      <c r="L3930" t="str">
        <f t="shared" si="128"/>
        <v>DistracciónLa GuajiraCaracol TV S.A.4</v>
      </c>
      <c r="M3930" t="str">
        <f t="shared" si="129"/>
        <v>DistracciónLa GuajiraCaracol TV S.A.</v>
      </c>
      <c r="N3930" t="s">
        <v>5455</v>
      </c>
    </row>
    <row r="3931" spans="1:14" x14ac:dyDescent="0.25">
      <c r="A3931">
        <v>44110</v>
      </c>
      <c r="B3931" t="s">
        <v>1342</v>
      </c>
      <c r="C3931" t="s">
        <v>760</v>
      </c>
      <c r="E3931">
        <v>13</v>
      </c>
      <c r="F3931" t="s">
        <v>8337</v>
      </c>
      <c r="G3931" t="s">
        <v>420</v>
      </c>
      <c r="H3931" t="str">
        <f>INDEX(referencias!$Q$1:$Q$34,MATCH('Registro de Frecuencias TV'!G3931,referencias!$R$1:$R$34,0),1)</f>
        <v>Canal Uno</v>
      </c>
      <c r="I3931" t="s">
        <v>257</v>
      </c>
      <c r="J3931" t="s">
        <v>8338</v>
      </c>
      <c r="K3931">
        <v>13</v>
      </c>
      <c r="L3931" t="str">
        <f t="shared" si="128"/>
        <v>El MolinoLa GuajiraCanal Uno13</v>
      </c>
      <c r="M3931" t="str">
        <f t="shared" si="129"/>
        <v>El MolinoLa GuajiraCanal Uno</v>
      </c>
      <c r="N3931" t="s">
        <v>5456</v>
      </c>
    </row>
    <row r="3932" spans="1:14" x14ac:dyDescent="0.25">
      <c r="A3932">
        <v>44110</v>
      </c>
      <c r="B3932" t="s">
        <v>1342</v>
      </c>
      <c r="C3932" t="s">
        <v>760</v>
      </c>
      <c r="E3932">
        <v>11</v>
      </c>
      <c r="F3932" t="s">
        <v>8337</v>
      </c>
      <c r="G3932" t="s">
        <v>703</v>
      </c>
      <c r="H3932" t="str">
        <f>INDEX(referencias!$Q$1:$Q$34,MATCH('Registro de Frecuencias TV'!G3932,referencias!$R$1:$R$34,0),1)</f>
        <v>C.Institucional</v>
      </c>
      <c r="I3932" t="s">
        <v>257</v>
      </c>
      <c r="J3932" t="s">
        <v>8338</v>
      </c>
      <c r="K3932">
        <v>11</v>
      </c>
      <c r="L3932" t="str">
        <f t="shared" si="128"/>
        <v>El MolinoLa GuajiraC.Institucional11</v>
      </c>
      <c r="M3932" t="str">
        <f t="shared" si="129"/>
        <v>El MolinoLa GuajiraC.Institucional</v>
      </c>
      <c r="N3932" t="s">
        <v>5457</v>
      </c>
    </row>
    <row r="3933" spans="1:14" x14ac:dyDescent="0.25">
      <c r="A3933">
        <v>44110</v>
      </c>
      <c r="B3933" t="s">
        <v>1342</v>
      </c>
      <c r="C3933" t="s">
        <v>760</v>
      </c>
      <c r="E3933">
        <v>5</v>
      </c>
      <c r="F3933" t="s">
        <v>8337</v>
      </c>
      <c r="G3933" t="s">
        <v>188</v>
      </c>
      <c r="H3933" t="str">
        <f>INDEX(referencias!$Q$1:$Q$34,MATCH('Registro de Frecuencias TV'!G3933,referencias!$R$1:$R$34,0),1)</f>
        <v>Señal Colombia</v>
      </c>
      <c r="I3933" t="s">
        <v>257</v>
      </c>
      <c r="J3933" t="s">
        <v>8338</v>
      </c>
      <c r="K3933">
        <v>5</v>
      </c>
      <c r="L3933" t="str">
        <f t="shared" si="128"/>
        <v>El MolinoLa GuajiraSeñal Colombia5</v>
      </c>
      <c r="M3933" t="str">
        <f t="shared" si="129"/>
        <v>El MolinoLa GuajiraSeñal Colombia</v>
      </c>
      <c r="N3933" t="s">
        <v>5458</v>
      </c>
    </row>
    <row r="3934" spans="1:14" x14ac:dyDescent="0.25">
      <c r="A3934">
        <v>44110</v>
      </c>
      <c r="B3934" t="s">
        <v>1342</v>
      </c>
      <c r="C3934" t="s">
        <v>760</v>
      </c>
      <c r="E3934">
        <v>7</v>
      </c>
      <c r="F3934" t="s">
        <v>8339</v>
      </c>
      <c r="G3934" t="s">
        <v>619</v>
      </c>
      <c r="H3934" t="str">
        <f>INDEX(referencias!$Q$1:$Q$34,MATCH('Registro de Frecuencias TV'!G3934,referencias!$R$1:$R$34,0),1)</f>
        <v>Telecaribe</v>
      </c>
      <c r="I3934" t="s">
        <v>8425</v>
      </c>
      <c r="J3934" t="s">
        <v>8338</v>
      </c>
      <c r="K3934">
        <v>7</v>
      </c>
      <c r="L3934" t="str">
        <f t="shared" si="128"/>
        <v>El MolinoLa GuajiraTelecaribe7</v>
      </c>
      <c r="M3934" t="str">
        <f t="shared" si="129"/>
        <v>El MolinoLa GuajiraTelecaribe</v>
      </c>
      <c r="N3934" t="s">
        <v>5459</v>
      </c>
    </row>
    <row r="3935" spans="1:14" x14ac:dyDescent="0.25">
      <c r="A3935">
        <v>44110</v>
      </c>
      <c r="B3935" t="s">
        <v>1342</v>
      </c>
      <c r="C3935" t="s">
        <v>760</v>
      </c>
      <c r="E3935">
        <v>9</v>
      </c>
      <c r="F3935" t="s">
        <v>8341</v>
      </c>
      <c r="G3935" t="s">
        <v>750</v>
      </c>
      <c r="H3935" t="str">
        <f>INDEX(referencias!$Q$1:$Q$34,MATCH('Registro de Frecuencias TV'!G3935,referencias!$R$1:$R$34,0),1)</f>
        <v>RCN TV S.A.</v>
      </c>
      <c r="I3935" t="s">
        <v>512</v>
      </c>
      <c r="J3935" t="s">
        <v>8338</v>
      </c>
      <c r="K3935">
        <v>9</v>
      </c>
      <c r="L3935" t="str">
        <f t="shared" si="128"/>
        <v>El MolinoLa GuajiraRCN TV S.A.9</v>
      </c>
      <c r="M3935" t="str">
        <f t="shared" si="129"/>
        <v>El MolinoLa GuajiraRCN TV S.A.</v>
      </c>
      <c r="N3935" t="s">
        <v>5460</v>
      </c>
    </row>
    <row r="3936" spans="1:14" x14ac:dyDescent="0.25">
      <c r="A3936">
        <v>44110</v>
      </c>
      <c r="B3936" t="s">
        <v>1342</v>
      </c>
      <c r="C3936" t="s">
        <v>760</v>
      </c>
      <c r="E3936">
        <v>3</v>
      </c>
      <c r="F3936" t="s">
        <v>8341</v>
      </c>
      <c r="G3936" t="s">
        <v>723</v>
      </c>
      <c r="H3936" t="str">
        <f>INDEX(referencias!$Q$1:$Q$34,MATCH('Registro de Frecuencias TV'!G3936,referencias!$R$1:$R$34,0),1)</f>
        <v>Caracol TV S.A.</v>
      </c>
      <c r="I3936" t="s">
        <v>512</v>
      </c>
      <c r="J3936" t="s">
        <v>8338</v>
      </c>
      <c r="K3936">
        <v>3</v>
      </c>
      <c r="L3936" t="str">
        <f t="shared" si="128"/>
        <v>El MolinoLa GuajiraCaracol TV S.A.3</v>
      </c>
      <c r="M3936" t="str">
        <f t="shared" si="129"/>
        <v>El MolinoLa GuajiraCaracol TV S.A.</v>
      </c>
      <c r="N3936" t="s">
        <v>5461</v>
      </c>
    </row>
    <row r="3937" spans="1:14" x14ac:dyDescent="0.25">
      <c r="A3937">
        <v>44279</v>
      </c>
      <c r="B3937" t="s">
        <v>1412</v>
      </c>
      <c r="C3937" t="s">
        <v>760</v>
      </c>
      <c r="E3937">
        <v>13</v>
      </c>
      <c r="F3937" t="s">
        <v>8337</v>
      </c>
      <c r="G3937" t="s">
        <v>420</v>
      </c>
      <c r="H3937" t="str">
        <f>INDEX(referencias!$Q$1:$Q$34,MATCH('Registro de Frecuencias TV'!G3937,referencias!$R$1:$R$34,0),1)</f>
        <v>Canal Uno</v>
      </c>
      <c r="I3937" t="s">
        <v>257</v>
      </c>
      <c r="J3937" t="s">
        <v>8338</v>
      </c>
      <c r="K3937">
        <v>13</v>
      </c>
      <c r="L3937" t="str">
        <f t="shared" si="128"/>
        <v>FonsecaLa GuajiraCanal Uno13</v>
      </c>
      <c r="M3937" t="str">
        <f t="shared" si="129"/>
        <v>FonsecaLa GuajiraCanal Uno</v>
      </c>
      <c r="N3937" t="s">
        <v>5462</v>
      </c>
    </row>
    <row r="3938" spans="1:14" x14ac:dyDescent="0.25">
      <c r="A3938">
        <v>44279</v>
      </c>
      <c r="B3938" t="s">
        <v>1412</v>
      </c>
      <c r="C3938" t="s">
        <v>760</v>
      </c>
      <c r="E3938">
        <v>11</v>
      </c>
      <c r="F3938" t="s">
        <v>8337</v>
      </c>
      <c r="G3938" t="s">
        <v>703</v>
      </c>
      <c r="H3938" t="str">
        <f>INDEX(referencias!$Q$1:$Q$34,MATCH('Registro de Frecuencias TV'!G3938,referencias!$R$1:$R$34,0),1)</f>
        <v>C.Institucional</v>
      </c>
      <c r="I3938" t="s">
        <v>257</v>
      </c>
      <c r="J3938" t="s">
        <v>8338</v>
      </c>
      <c r="K3938">
        <v>11</v>
      </c>
      <c r="L3938" t="str">
        <f t="shared" si="128"/>
        <v>FonsecaLa GuajiraC.Institucional11</v>
      </c>
      <c r="M3938" t="str">
        <f t="shared" si="129"/>
        <v>FonsecaLa GuajiraC.Institucional</v>
      </c>
      <c r="N3938" t="s">
        <v>5463</v>
      </c>
    </row>
    <row r="3939" spans="1:14" x14ac:dyDescent="0.25">
      <c r="A3939">
        <v>44279</v>
      </c>
      <c r="B3939" t="s">
        <v>1412</v>
      </c>
      <c r="C3939" t="s">
        <v>760</v>
      </c>
      <c r="E3939">
        <v>5</v>
      </c>
      <c r="F3939" t="s">
        <v>8337</v>
      </c>
      <c r="G3939" t="s">
        <v>188</v>
      </c>
      <c r="H3939" t="str">
        <f>INDEX(referencias!$Q$1:$Q$34,MATCH('Registro de Frecuencias TV'!G3939,referencias!$R$1:$R$34,0),1)</f>
        <v>Señal Colombia</v>
      </c>
      <c r="I3939" t="s">
        <v>257</v>
      </c>
      <c r="J3939" t="s">
        <v>8338</v>
      </c>
      <c r="K3939">
        <v>5</v>
      </c>
      <c r="L3939" t="str">
        <f t="shared" si="128"/>
        <v>FonsecaLa GuajiraSeñal Colombia5</v>
      </c>
      <c r="M3939" t="str">
        <f t="shared" si="129"/>
        <v>FonsecaLa GuajiraSeñal Colombia</v>
      </c>
      <c r="N3939" t="s">
        <v>5464</v>
      </c>
    </row>
    <row r="3940" spans="1:14" x14ac:dyDescent="0.25">
      <c r="A3940">
        <v>44279</v>
      </c>
      <c r="B3940" t="s">
        <v>1412</v>
      </c>
      <c r="C3940" t="s">
        <v>760</v>
      </c>
      <c r="E3940">
        <v>7</v>
      </c>
      <c r="F3940" t="s">
        <v>8339</v>
      </c>
      <c r="G3940" t="s">
        <v>619</v>
      </c>
      <c r="H3940" t="str">
        <f>INDEX(referencias!$Q$1:$Q$34,MATCH('Registro de Frecuencias TV'!G3940,referencias!$R$1:$R$34,0),1)</f>
        <v>Telecaribe</v>
      </c>
      <c r="I3940" t="s">
        <v>8470</v>
      </c>
      <c r="J3940" t="s">
        <v>8338</v>
      </c>
      <c r="K3940">
        <v>7</v>
      </c>
      <c r="L3940" t="str">
        <f t="shared" si="128"/>
        <v>FonsecaLa GuajiraTelecaribe7</v>
      </c>
      <c r="M3940" t="str">
        <f t="shared" si="129"/>
        <v>FonsecaLa GuajiraTelecaribe</v>
      </c>
      <c r="N3940" t="s">
        <v>5465</v>
      </c>
    </row>
    <row r="3941" spans="1:14" x14ac:dyDescent="0.25">
      <c r="A3941">
        <v>44279</v>
      </c>
      <c r="B3941" t="s">
        <v>1412</v>
      </c>
      <c r="C3941" t="s">
        <v>760</v>
      </c>
      <c r="E3941">
        <v>2</v>
      </c>
      <c r="F3941" t="s">
        <v>8341</v>
      </c>
      <c r="G3941" t="s">
        <v>750</v>
      </c>
      <c r="H3941" t="str">
        <f>INDEX(referencias!$Q$1:$Q$34,MATCH('Registro de Frecuencias TV'!G3941,referencias!$R$1:$R$34,0),1)</f>
        <v>RCN TV S.A.</v>
      </c>
      <c r="I3941" t="s">
        <v>502</v>
      </c>
      <c r="J3941" t="s">
        <v>8338</v>
      </c>
      <c r="K3941">
        <v>2</v>
      </c>
      <c r="L3941" t="str">
        <f t="shared" si="128"/>
        <v>FonsecaLa GuajiraRCN TV S.A.2</v>
      </c>
      <c r="M3941" t="str">
        <f t="shared" si="129"/>
        <v>FonsecaLa GuajiraRCN TV S.A.</v>
      </c>
      <c r="N3941" t="s">
        <v>5466</v>
      </c>
    </row>
    <row r="3942" spans="1:14" x14ac:dyDescent="0.25">
      <c r="A3942">
        <v>44279</v>
      </c>
      <c r="B3942" t="s">
        <v>1412</v>
      </c>
      <c r="C3942" t="s">
        <v>760</v>
      </c>
      <c r="E3942">
        <v>4</v>
      </c>
      <c r="F3942" t="s">
        <v>8341</v>
      </c>
      <c r="G3942" t="s">
        <v>723</v>
      </c>
      <c r="H3942" t="str">
        <f>INDEX(referencias!$Q$1:$Q$34,MATCH('Registro de Frecuencias TV'!G3942,referencias!$R$1:$R$34,0),1)</f>
        <v>Caracol TV S.A.</v>
      </c>
      <c r="I3942" t="s">
        <v>502</v>
      </c>
      <c r="J3942" t="s">
        <v>8338</v>
      </c>
      <c r="K3942">
        <v>4</v>
      </c>
      <c r="L3942" t="str">
        <f t="shared" si="128"/>
        <v>FonsecaLa GuajiraCaracol TV S.A.4</v>
      </c>
      <c r="M3942" t="str">
        <f t="shared" si="129"/>
        <v>FonsecaLa GuajiraCaracol TV S.A.</v>
      </c>
      <c r="N3942" t="s">
        <v>5467</v>
      </c>
    </row>
    <row r="3943" spans="1:14" x14ac:dyDescent="0.25">
      <c r="A3943">
        <v>44378</v>
      </c>
      <c r="B3943" t="s">
        <v>1545</v>
      </c>
      <c r="C3943" t="s">
        <v>760</v>
      </c>
      <c r="F3943" t="s">
        <v>8337</v>
      </c>
      <c r="G3943" t="s">
        <v>420</v>
      </c>
      <c r="H3943" t="str">
        <f>INDEX(referencias!$Q$1:$Q$34,MATCH('Registro de Frecuencias TV'!G3943,referencias!$R$1:$R$34,0),1)</f>
        <v>Canal Uno</v>
      </c>
      <c r="J3943" t="s">
        <v>8338</v>
      </c>
      <c r="K3943">
        <v>32</v>
      </c>
      <c r="L3943" t="str">
        <f t="shared" si="128"/>
        <v>HatonuevoLa GuajiraCanal Uno32</v>
      </c>
      <c r="M3943" t="str">
        <f t="shared" si="129"/>
        <v>HatonuevoLa GuajiraCanal Uno</v>
      </c>
      <c r="N3943" t="s">
        <v>5468</v>
      </c>
    </row>
    <row r="3944" spans="1:14" x14ac:dyDescent="0.25">
      <c r="A3944">
        <v>44378</v>
      </c>
      <c r="B3944" t="s">
        <v>1545</v>
      </c>
      <c r="C3944" t="s">
        <v>760</v>
      </c>
      <c r="F3944" t="s">
        <v>8337</v>
      </c>
      <c r="G3944" t="s">
        <v>703</v>
      </c>
      <c r="H3944" t="str">
        <f>INDEX(referencias!$Q$1:$Q$34,MATCH('Registro de Frecuencias TV'!G3944,referencias!$R$1:$R$34,0),1)</f>
        <v>C.Institucional</v>
      </c>
      <c r="J3944" t="s">
        <v>8338</v>
      </c>
      <c r="K3944">
        <v>26</v>
      </c>
      <c r="L3944" t="str">
        <f t="shared" si="128"/>
        <v>HatonuevoLa GuajiraC.Institucional26</v>
      </c>
      <c r="M3944" t="str">
        <f t="shared" si="129"/>
        <v>HatonuevoLa GuajiraC.Institucional</v>
      </c>
      <c r="N3944" t="s">
        <v>5469</v>
      </c>
    </row>
    <row r="3945" spans="1:14" x14ac:dyDescent="0.25">
      <c r="A3945">
        <v>44378</v>
      </c>
      <c r="B3945" t="s">
        <v>1545</v>
      </c>
      <c r="C3945" t="s">
        <v>760</v>
      </c>
      <c r="F3945" t="s">
        <v>8337</v>
      </c>
      <c r="G3945" t="s">
        <v>188</v>
      </c>
      <c r="H3945" t="str">
        <f>INDEX(referencias!$Q$1:$Q$34,MATCH('Registro de Frecuencias TV'!G3945,referencias!$R$1:$R$34,0),1)</f>
        <v>Señal Colombia</v>
      </c>
      <c r="J3945" t="s">
        <v>8338</v>
      </c>
      <c r="K3945">
        <v>38</v>
      </c>
      <c r="L3945" t="str">
        <f t="shared" si="128"/>
        <v>HatonuevoLa GuajiraSeñal Colombia38</v>
      </c>
      <c r="M3945" t="str">
        <f t="shared" si="129"/>
        <v>HatonuevoLa GuajiraSeñal Colombia</v>
      </c>
      <c r="N3945" t="s">
        <v>5470</v>
      </c>
    </row>
    <row r="3946" spans="1:14" x14ac:dyDescent="0.25">
      <c r="A3946">
        <v>44378</v>
      </c>
      <c r="B3946" t="s">
        <v>1545</v>
      </c>
      <c r="C3946" t="s">
        <v>760</v>
      </c>
      <c r="F3946" t="s">
        <v>8339</v>
      </c>
      <c r="G3946" t="s">
        <v>619</v>
      </c>
      <c r="H3946" t="str">
        <f>INDEX(referencias!$Q$1:$Q$34,MATCH('Registro de Frecuencias TV'!G3946,referencias!$R$1:$R$34,0),1)</f>
        <v>Telecaribe</v>
      </c>
      <c r="J3946" t="s">
        <v>8338</v>
      </c>
      <c r="K3946">
        <v>44</v>
      </c>
      <c r="L3946" t="str">
        <f t="shared" si="128"/>
        <v>HatonuevoLa GuajiraTelecaribe44</v>
      </c>
      <c r="M3946" t="str">
        <f t="shared" si="129"/>
        <v>HatonuevoLa GuajiraTelecaribe</v>
      </c>
      <c r="N3946" t="s">
        <v>5471</v>
      </c>
    </row>
    <row r="3947" spans="1:14" x14ac:dyDescent="0.25">
      <c r="A3947">
        <v>44378</v>
      </c>
      <c r="B3947" t="s">
        <v>1545</v>
      </c>
      <c r="C3947" t="s">
        <v>760</v>
      </c>
      <c r="F3947" t="s">
        <v>8341</v>
      </c>
      <c r="G3947" t="s">
        <v>750</v>
      </c>
      <c r="H3947" t="str">
        <f>INDEX(referencias!$Q$1:$Q$34,MATCH('Registro de Frecuencias TV'!G3947,referencias!$R$1:$R$34,0),1)</f>
        <v>RCN TV S.A.</v>
      </c>
      <c r="J3947" t="s">
        <v>8338</v>
      </c>
      <c r="K3947">
        <v>2</v>
      </c>
      <c r="L3947" t="str">
        <f t="shared" si="128"/>
        <v>HatonuevoLa GuajiraRCN TV S.A.2</v>
      </c>
      <c r="M3947" t="str">
        <f t="shared" si="129"/>
        <v>HatonuevoLa GuajiraRCN TV S.A.</v>
      </c>
      <c r="N3947" t="s">
        <v>5472</v>
      </c>
    </row>
    <row r="3948" spans="1:14" x14ac:dyDescent="0.25">
      <c r="A3948">
        <v>44378</v>
      </c>
      <c r="B3948" t="s">
        <v>1545</v>
      </c>
      <c r="C3948" t="s">
        <v>760</v>
      </c>
      <c r="F3948" t="s">
        <v>8341</v>
      </c>
      <c r="G3948" t="s">
        <v>723</v>
      </c>
      <c r="H3948" t="str">
        <f>INDEX(referencias!$Q$1:$Q$34,MATCH('Registro de Frecuencias TV'!G3948,referencias!$R$1:$R$34,0),1)</f>
        <v>Caracol TV S.A.</v>
      </c>
      <c r="J3948" t="s">
        <v>8338</v>
      </c>
      <c r="K3948">
        <v>4</v>
      </c>
      <c r="L3948" t="str">
        <f t="shared" si="128"/>
        <v>HatonuevoLa GuajiraCaracol TV S.A.4</v>
      </c>
      <c r="M3948" t="str">
        <f t="shared" si="129"/>
        <v>HatonuevoLa GuajiraCaracol TV S.A.</v>
      </c>
      <c r="N3948" t="s">
        <v>5473</v>
      </c>
    </row>
    <row r="3949" spans="1:14" x14ac:dyDescent="0.25">
      <c r="A3949">
        <v>44420</v>
      </c>
      <c r="B3949" t="s">
        <v>1624</v>
      </c>
      <c r="C3949" t="s">
        <v>760</v>
      </c>
      <c r="E3949">
        <v>13</v>
      </c>
      <c r="F3949" t="s">
        <v>8337</v>
      </c>
      <c r="G3949" t="s">
        <v>420</v>
      </c>
      <c r="H3949" t="str">
        <f>INDEX(referencias!$Q$1:$Q$34,MATCH('Registro de Frecuencias TV'!G3949,referencias!$R$1:$R$34,0),1)</f>
        <v>Canal Uno</v>
      </c>
      <c r="I3949" t="s">
        <v>257</v>
      </c>
      <c r="J3949" t="s">
        <v>8338</v>
      </c>
      <c r="K3949">
        <v>13</v>
      </c>
      <c r="L3949" t="str">
        <f t="shared" si="128"/>
        <v>La Jagua del PilarLa GuajiraCanal Uno13</v>
      </c>
      <c r="M3949" t="str">
        <f t="shared" si="129"/>
        <v>La Jagua del PilarLa GuajiraCanal Uno</v>
      </c>
      <c r="N3949" t="s">
        <v>5474</v>
      </c>
    </row>
    <row r="3950" spans="1:14" x14ac:dyDescent="0.25">
      <c r="A3950">
        <v>44420</v>
      </c>
      <c r="B3950" t="s">
        <v>1624</v>
      </c>
      <c r="C3950" t="s">
        <v>760</v>
      </c>
      <c r="E3950">
        <v>11</v>
      </c>
      <c r="F3950" t="s">
        <v>8337</v>
      </c>
      <c r="G3950" t="s">
        <v>703</v>
      </c>
      <c r="H3950" t="str">
        <f>INDEX(referencias!$Q$1:$Q$34,MATCH('Registro de Frecuencias TV'!G3950,referencias!$R$1:$R$34,0),1)</f>
        <v>C.Institucional</v>
      </c>
      <c r="I3950" t="s">
        <v>257</v>
      </c>
      <c r="J3950" t="s">
        <v>8338</v>
      </c>
      <c r="K3950">
        <v>11</v>
      </c>
      <c r="L3950" t="str">
        <f t="shared" si="128"/>
        <v>La Jagua del PilarLa GuajiraC.Institucional11</v>
      </c>
      <c r="M3950" t="str">
        <f t="shared" si="129"/>
        <v>La Jagua del PilarLa GuajiraC.Institucional</v>
      </c>
      <c r="N3950" t="s">
        <v>5475</v>
      </c>
    </row>
    <row r="3951" spans="1:14" x14ac:dyDescent="0.25">
      <c r="A3951">
        <v>44420</v>
      </c>
      <c r="B3951" t="s">
        <v>1624</v>
      </c>
      <c r="C3951" t="s">
        <v>760</v>
      </c>
      <c r="E3951">
        <v>5</v>
      </c>
      <c r="F3951" t="s">
        <v>8337</v>
      </c>
      <c r="G3951" t="s">
        <v>188</v>
      </c>
      <c r="H3951" t="str">
        <f>INDEX(referencias!$Q$1:$Q$34,MATCH('Registro de Frecuencias TV'!G3951,referencias!$R$1:$R$34,0),1)</f>
        <v>Señal Colombia</v>
      </c>
      <c r="I3951" t="s">
        <v>257</v>
      </c>
      <c r="J3951" t="s">
        <v>8338</v>
      </c>
      <c r="K3951">
        <v>5</v>
      </c>
      <c r="L3951" t="str">
        <f t="shared" si="128"/>
        <v>La Jagua del PilarLa GuajiraSeñal Colombia5</v>
      </c>
      <c r="M3951" t="str">
        <f t="shared" si="129"/>
        <v>La Jagua del PilarLa GuajiraSeñal Colombia</v>
      </c>
      <c r="N3951" t="s">
        <v>5476</v>
      </c>
    </row>
    <row r="3952" spans="1:14" x14ac:dyDescent="0.25">
      <c r="A3952">
        <v>44420</v>
      </c>
      <c r="B3952" t="s">
        <v>1624</v>
      </c>
      <c r="C3952" t="s">
        <v>760</v>
      </c>
      <c r="E3952">
        <v>7</v>
      </c>
      <c r="F3952" t="s">
        <v>8339</v>
      </c>
      <c r="G3952" t="s">
        <v>619</v>
      </c>
      <c r="H3952" t="str">
        <f>INDEX(referencias!$Q$1:$Q$34,MATCH('Registro de Frecuencias TV'!G3952,referencias!$R$1:$R$34,0),1)</f>
        <v>Telecaribe</v>
      </c>
      <c r="I3952" t="s">
        <v>8470</v>
      </c>
      <c r="J3952" t="s">
        <v>8338</v>
      </c>
      <c r="K3952">
        <v>7</v>
      </c>
      <c r="L3952" t="str">
        <f t="shared" si="128"/>
        <v>La Jagua del PilarLa GuajiraTelecaribe7</v>
      </c>
      <c r="M3952" t="str">
        <f t="shared" si="129"/>
        <v>La Jagua del PilarLa GuajiraTelecaribe</v>
      </c>
      <c r="N3952" t="s">
        <v>5477</v>
      </c>
    </row>
    <row r="3953" spans="1:14" x14ac:dyDescent="0.25">
      <c r="A3953">
        <v>44420</v>
      </c>
      <c r="B3953" t="s">
        <v>1624</v>
      </c>
      <c r="C3953" t="s">
        <v>760</v>
      </c>
      <c r="F3953" t="s">
        <v>8341</v>
      </c>
      <c r="G3953" t="s">
        <v>750</v>
      </c>
      <c r="H3953" t="str">
        <f>INDEX(referencias!$Q$1:$Q$34,MATCH('Registro de Frecuencias TV'!G3953,referencias!$R$1:$R$34,0),1)</f>
        <v>RCN TV S.A.</v>
      </c>
      <c r="J3953" t="s">
        <v>8338</v>
      </c>
      <c r="K3953">
        <v>9</v>
      </c>
      <c r="L3953" t="str">
        <f t="shared" si="128"/>
        <v>La Jagua del PilarLa GuajiraRCN TV S.A.9</v>
      </c>
      <c r="M3953" t="str">
        <f t="shared" si="129"/>
        <v>La Jagua del PilarLa GuajiraRCN TV S.A.</v>
      </c>
      <c r="N3953" t="s">
        <v>5478</v>
      </c>
    </row>
    <row r="3954" spans="1:14" x14ac:dyDescent="0.25">
      <c r="A3954">
        <v>44420</v>
      </c>
      <c r="B3954" t="s">
        <v>1624</v>
      </c>
      <c r="C3954" t="s">
        <v>760</v>
      </c>
      <c r="F3954" t="s">
        <v>8341</v>
      </c>
      <c r="G3954" t="s">
        <v>723</v>
      </c>
      <c r="H3954" t="str">
        <f>INDEX(referencias!$Q$1:$Q$34,MATCH('Registro de Frecuencias TV'!G3954,referencias!$R$1:$R$34,0),1)</f>
        <v>Caracol TV S.A.</v>
      </c>
      <c r="J3954" t="s">
        <v>8338</v>
      </c>
      <c r="K3954">
        <v>3</v>
      </c>
      <c r="L3954" t="str">
        <f t="shared" si="128"/>
        <v>La Jagua del PilarLa GuajiraCaracol TV S.A.3</v>
      </c>
      <c r="M3954" t="str">
        <f t="shared" si="129"/>
        <v>La Jagua del PilarLa GuajiraCaracol TV S.A.</v>
      </c>
      <c r="N3954" t="s">
        <v>5479</v>
      </c>
    </row>
    <row r="3955" spans="1:14" x14ac:dyDescent="0.25">
      <c r="A3955">
        <v>44430</v>
      </c>
      <c r="B3955" t="s">
        <v>1730</v>
      </c>
      <c r="C3955" t="s">
        <v>760</v>
      </c>
      <c r="E3955">
        <v>13</v>
      </c>
      <c r="F3955" t="s">
        <v>8337</v>
      </c>
      <c r="G3955" t="s">
        <v>420</v>
      </c>
      <c r="H3955" t="str">
        <f>INDEX(referencias!$Q$1:$Q$34,MATCH('Registro de Frecuencias TV'!G3955,referencias!$R$1:$R$34,0),1)</f>
        <v>Canal Uno</v>
      </c>
      <c r="I3955" t="s">
        <v>235</v>
      </c>
      <c r="J3955" t="s">
        <v>8338</v>
      </c>
      <c r="K3955">
        <v>13</v>
      </c>
      <c r="L3955" t="str">
        <f t="shared" si="128"/>
        <v>MaicaoLa GuajiraCanal Uno13</v>
      </c>
      <c r="M3955" t="str">
        <f t="shared" si="129"/>
        <v>MaicaoLa GuajiraCanal Uno</v>
      </c>
      <c r="N3955" t="s">
        <v>5480</v>
      </c>
    </row>
    <row r="3956" spans="1:14" x14ac:dyDescent="0.25">
      <c r="A3956">
        <v>44430</v>
      </c>
      <c r="B3956" t="s">
        <v>1730</v>
      </c>
      <c r="C3956" t="s">
        <v>760</v>
      </c>
      <c r="E3956">
        <v>11</v>
      </c>
      <c r="F3956" t="s">
        <v>8337</v>
      </c>
      <c r="G3956" t="s">
        <v>703</v>
      </c>
      <c r="H3956" t="str">
        <f>INDEX(referencias!$Q$1:$Q$34,MATCH('Registro de Frecuencias TV'!G3956,referencias!$R$1:$R$34,0),1)</f>
        <v>C.Institucional</v>
      </c>
      <c r="I3956" t="s">
        <v>235</v>
      </c>
      <c r="J3956" t="s">
        <v>8338</v>
      </c>
      <c r="K3956">
        <v>11</v>
      </c>
      <c r="L3956" t="str">
        <f t="shared" si="128"/>
        <v>MaicaoLa GuajiraC.Institucional11</v>
      </c>
      <c r="M3956" t="str">
        <f t="shared" si="129"/>
        <v>MaicaoLa GuajiraC.Institucional</v>
      </c>
      <c r="N3956" t="s">
        <v>5481</v>
      </c>
    </row>
    <row r="3957" spans="1:14" x14ac:dyDescent="0.25">
      <c r="A3957">
        <v>44430</v>
      </c>
      <c r="B3957" t="s">
        <v>1730</v>
      </c>
      <c r="C3957" t="s">
        <v>760</v>
      </c>
      <c r="E3957">
        <v>5</v>
      </c>
      <c r="F3957" t="s">
        <v>8337</v>
      </c>
      <c r="G3957" t="s">
        <v>188</v>
      </c>
      <c r="H3957" t="str">
        <f>INDEX(referencias!$Q$1:$Q$34,MATCH('Registro de Frecuencias TV'!G3957,referencias!$R$1:$R$34,0),1)</f>
        <v>Señal Colombia</v>
      </c>
      <c r="I3957" t="s">
        <v>235</v>
      </c>
      <c r="J3957" t="s">
        <v>8338</v>
      </c>
      <c r="K3957">
        <v>5</v>
      </c>
      <c r="L3957" t="str">
        <f t="shared" si="128"/>
        <v>MaicaoLa GuajiraSeñal Colombia5</v>
      </c>
      <c r="M3957" t="str">
        <f t="shared" si="129"/>
        <v>MaicaoLa GuajiraSeñal Colombia</v>
      </c>
      <c r="N3957" t="s">
        <v>5482</v>
      </c>
    </row>
    <row r="3958" spans="1:14" x14ac:dyDescent="0.25">
      <c r="A3958">
        <v>44430</v>
      </c>
      <c r="B3958" t="s">
        <v>1730</v>
      </c>
      <c r="C3958" t="s">
        <v>760</v>
      </c>
      <c r="E3958">
        <v>7</v>
      </c>
      <c r="F3958" t="s">
        <v>8339</v>
      </c>
      <c r="G3958" t="s">
        <v>619</v>
      </c>
      <c r="H3958" t="str">
        <f>INDEX(referencias!$Q$1:$Q$34,MATCH('Registro de Frecuencias TV'!G3958,referencias!$R$1:$R$34,0),1)</f>
        <v>Telecaribe</v>
      </c>
      <c r="I3958" t="s">
        <v>8425</v>
      </c>
      <c r="J3958" t="s">
        <v>8338</v>
      </c>
      <c r="K3958">
        <v>7</v>
      </c>
      <c r="L3958" t="str">
        <f t="shared" si="128"/>
        <v>MaicaoLa GuajiraTelecaribe7</v>
      </c>
      <c r="M3958" t="str">
        <f t="shared" si="129"/>
        <v>MaicaoLa GuajiraTelecaribe</v>
      </c>
      <c r="N3958" t="s">
        <v>5483</v>
      </c>
    </row>
    <row r="3959" spans="1:14" x14ac:dyDescent="0.25">
      <c r="A3959">
        <v>44430</v>
      </c>
      <c r="B3959" t="s">
        <v>1730</v>
      </c>
      <c r="C3959" t="s">
        <v>760</v>
      </c>
      <c r="E3959">
        <v>2</v>
      </c>
      <c r="F3959" t="s">
        <v>8341</v>
      </c>
      <c r="G3959" t="s">
        <v>750</v>
      </c>
      <c r="H3959" t="str">
        <f>INDEX(referencias!$Q$1:$Q$34,MATCH('Registro de Frecuencias TV'!G3959,referencias!$R$1:$R$34,0),1)</f>
        <v>RCN TV S.A.</v>
      </c>
      <c r="I3959" t="s">
        <v>502</v>
      </c>
      <c r="J3959" t="s">
        <v>8338</v>
      </c>
      <c r="K3959">
        <v>2</v>
      </c>
      <c r="L3959" t="str">
        <f t="shared" si="128"/>
        <v>MaicaoLa GuajiraRCN TV S.A.2</v>
      </c>
      <c r="M3959" t="str">
        <f t="shared" si="129"/>
        <v>MaicaoLa GuajiraRCN TV S.A.</v>
      </c>
      <c r="N3959" t="s">
        <v>5484</v>
      </c>
    </row>
    <row r="3960" spans="1:14" x14ac:dyDescent="0.25">
      <c r="A3960">
        <v>44430</v>
      </c>
      <c r="B3960" t="s">
        <v>1730</v>
      </c>
      <c r="C3960" t="s">
        <v>760</v>
      </c>
      <c r="E3960">
        <v>4</v>
      </c>
      <c r="F3960" t="s">
        <v>8341</v>
      </c>
      <c r="G3960" t="s">
        <v>723</v>
      </c>
      <c r="H3960" t="str">
        <f>INDEX(referencias!$Q$1:$Q$34,MATCH('Registro de Frecuencias TV'!G3960,referencias!$R$1:$R$34,0),1)</f>
        <v>Caracol TV S.A.</v>
      </c>
      <c r="I3960" t="s">
        <v>502</v>
      </c>
      <c r="J3960" t="s">
        <v>8338</v>
      </c>
      <c r="K3960">
        <v>4</v>
      </c>
      <c r="L3960" t="str">
        <f t="shared" si="128"/>
        <v>MaicaoLa GuajiraCaracol TV S.A.4</v>
      </c>
      <c r="M3960" t="str">
        <f t="shared" si="129"/>
        <v>MaicaoLa GuajiraCaracol TV S.A.</v>
      </c>
      <c r="N3960" t="s">
        <v>5485</v>
      </c>
    </row>
    <row r="3961" spans="1:14" x14ac:dyDescent="0.25">
      <c r="A3961">
        <v>44560</v>
      </c>
      <c r="B3961" t="s">
        <v>1741</v>
      </c>
      <c r="C3961" t="s">
        <v>760</v>
      </c>
      <c r="E3961">
        <v>13</v>
      </c>
      <c r="F3961" t="s">
        <v>8337</v>
      </c>
      <c r="G3961" t="s">
        <v>420</v>
      </c>
      <c r="H3961" t="str">
        <f>INDEX(referencias!$Q$1:$Q$34,MATCH('Registro de Frecuencias TV'!G3961,referencias!$R$1:$R$34,0),1)</f>
        <v>Canal Uno</v>
      </c>
      <c r="I3961" t="s">
        <v>235</v>
      </c>
      <c r="J3961" t="s">
        <v>8338</v>
      </c>
      <c r="K3961">
        <v>13</v>
      </c>
      <c r="L3961" t="str">
        <f t="shared" si="128"/>
        <v>ManaureLa GuajiraCanal Uno13</v>
      </c>
      <c r="M3961" t="str">
        <f t="shared" si="129"/>
        <v>ManaureLa GuajiraCanal Uno</v>
      </c>
      <c r="N3961" t="s">
        <v>5486</v>
      </c>
    </row>
    <row r="3962" spans="1:14" x14ac:dyDescent="0.25">
      <c r="A3962">
        <v>44560</v>
      </c>
      <c r="B3962" t="s">
        <v>1741</v>
      </c>
      <c r="C3962" t="s">
        <v>760</v>
      </c>
      <c r="E3962">
        <v>11</v>
      </c>
      <c r="F3962" t="s">
        <v>8337</v>
      </c>
      <c r="G3962" t="s">
        <v>703</v>
      </c>
      <c r="H3962" t="str">
        <f>INDEX(referencias!$Q$1:$Q$34,MATCH('Registro de Frecuencias TV'!G3962,referencias!$R$1:$R$34,0),1)</f>
        <v>C.Institucional</v>
      </c>
      <c r="I3962" t="s">
        <v>235</v>
      </c>
      <c r="J3962" t="s">
        <v>8338</v>
      </c>
      <c r="K3962">
        <v>11</v>
      </c>
      <c r="L3962" t="str">
        <f t="shared" si="128"/>
        <v>ManaureLa GuajiraC.Institucional11</v>
      </c>
      <c r="M3962" t="str">
        <f t="shared" si="129"/>
        <v>ManaureLa GuajiraC.Institucional</v>
      </c>
      <c r="N3962" t="s">
        <v>5487</v>
      </c>
    </row>
    <row r="3963" spans="1:14" x14ac:dyDescent="0.25">
      <c r="A3963">
        <v>44560</v>
      </c>
      <c r="B3963" t="s">
        <v>1741</v>
      </c>
      <c r="C3963" t="s">
        <v>760</v>
      </c>
      <c r="E3963">
        <v>5</v>
      </c>
      <c r="F3963" t="s">
        <v>8337</v>
      </c>
      <c r="G3963" t="s">
        <v>188</v>
      </c>
      <c r="H3963" t="str">
        <f>INDEX(referencias!$Q$1:$Q$34,MATCH('Registro de Frecuencias TV'!G3963,referencias!$R$1:$R$34,0),1)</f>
        <v>Señal Colombia</v>
      </c>
      <c r="I3963" t="s">
        <v>235</v>
      </c>
      <c r="J3963" t="s">
        <v>8338</v>
      </c>
      <c r="K3963">
        <v>5</v>
      </c>
      <c r="L3963" t="str">
        <f t="shared" si="128"/>
        <v>ManaureLa GuajiraSeñal Colombia5</v>
      </c>
      <c r="M3963" t="str">
        <f t="shared" si="129"/>
        <v>ManaureLa GuajiraSeñal Colombia</v>
      </c>
      <c r="N3963" t="s">
        <v>5488</v>
      </c>
    </row>
    <row r="3964" spans="1:14" x14ac:dyDescent="0.25">
      <c r="A3964">
        <v>44560</v>
      </c>
      <c r="B3964" t="s">
        <v>1741</v>
      </c>
      <c r="C3964" t="s">
        <v>760</v>
      </c>
      <c r="E3964">
        <v>7</v>
      </c>
      <c r="F3964" t="s">
        <v>8339</v>
      </c>
      <c r="G3964" t="s">
        <v>619</v>
      </c>
      <c r="H3964" t="str">
        <f>INDEX(referencias!$Q$1:$Q$34,MATCH('Registro de Frecuencias TV'!G3964,referencias!$R$1:$R$34,0),1)</f>
        <v>Telecaribe</v>
      </c>
      <c r="I3964" t="s">
        <v>8425</v>
      </c>
      <c r="J3964" t="s">
        <v>8338</v>
      </c>
      <c r="K3964">
        <v>7</v>
      </c>
      <c r="L3964" t="str">
        <f t="shared" si="128"/>
        <v>ManaureLa GuajiraTelecaribe7</v>
      </c>
      <c r="M3964" t="str">
        <f t="shared" si="129"/>
        <v>ManaureLa GuajiraTelecaribe</v>
      </c>
      <c r="N3964" t="s">
        <v>5489</v>
      </c>
    </row>
    <row r="3965" spans="1:14" x14ac:dyDescent="0.25">
      <c r="A3965">
        <v>44560</v>
      </c>
      <c r="B3965" t="s">
        <v>1741</v>
      </c>
      <c r="C3965" t="s">
        <v>760</v>
      </c>
      <c r="E3965">
        <v>2</v>
      </c>
      <c r="F3965" t="s">
        <v>8341</v>
      </c>
      <c r="G3965" t="s">
        <v>750</v>
      </c>
      <c r="H3965" t="str">
        <f>INDEX(referencias!$Q$1:$Q$34,MATCH('Registro de Frecuencias TV'!G3965,referencias!$R$1:$R$34,0),1)</f>
        <v>RCN TV S.A.</v>
      </c>
      <c r="I3965" t="s">
        <v>502</v>
      </c>
      <c r="J3965" t="s">
        <v>8338</v>
      </c>
      <c r="K3965">
        <v>2</v>
      </c>
      <c r="L3965" t="str">
        <f t="shared" si="128"/>
        <v>ManaureLa GuajiraRCN TV S.A.2</v>
      </c>
      <c r="M3965" t="str">
        <f t="shared" si="129"/>
        <v>ManaureLa GuajiraRCN TV S.A.</v>
      </c>
      <c r="N3965" t="s">
        <v>5490</v>
      </c>
    </row>
    <row r="3966" spans="1:14" x14ac:dyDescent="0.25">
      <c r="A3966">
        <v>44560</v>
      </c>
      <c r="B3966" t="s">
        <v>1741</v>
      </c>
      <c r="C3966" t="s">
        <v>760</v>
      </c>
      <c r="E3966">
        <v>4</v>
      </c>
      <c r="F3966" t="s">
        <v>8341</v>
      </c>
      <c r="G3966" t="s">
        <v>723</v>
      </c>
      <c r="H3966" t="str">
        <f>INDEX(referencias!$Q$1:$Q$34,MATCH('Registro de Frecuencias TV'!G3966,referencias!$R$1:$R$34,0),1)</f>
        <v>Caracol TV S.A.</v>
      </c>
      <c r="I3966" t="s">
        <v>502</v>
      </c>
      <c r="J3966" t="s">
        <v>8338</v>
      </c>
      <c r="K3966">
        <v>4</v>
      </c>
      <c r="L3966" t="str">
        <f t="shared" si="128"/>
        <v>ManaureLa GuajiraCaracol TV S.A.4</v>
      </c>
      <c r="M3966" t="str">
        <f t="shared" si="129"/>
        <v>ManaureLa GuajiraCaracol TV S.A.</v>
      </c>
      <c r="N3966" t="s">
        <v>5491</v>
      </c>
    </row>
    <row r="3967" spans="1:14" x14ac:dyDescent="0.25">
      <c r="A3967">
        <v>44650</v>
      </c>
      <c r="B3967" t="s">
        <v>2279</v>
      </c>
      <c r="C3967" t="s">
        <v>760</v>
      </c>
      <c r="E3967">
        <v>13</v>
      </c>
      <c r="F3967" t="s">
        <v>8337</v>
      </c>
      <c r="G3967" t="s">
        <v>420</v>
      </c>
      <c r="H3967" t="str">
        <f>INDEX(referencias!$Q$1:$Q$34,MATCH('Registro de Frecuencias TV'!G3967,referencias!$R$1:$R$34,0),1)</f>
        <v>Canal Uno</v>
      </c>
      <c r="I3967" t="s">
        <v>257</v>
      </c>
      <c r="J3967" t="s">
        <v>8338</v>
      </c>
      <c r="K3967">
        <v>13</v>
      </c>
      <c r="L3967" t="str">
        <f t="shared" si="128"/>
        <v>San Juan del CesarLa GuajiraCanal Uno13</v>
      </c>
      <c r="M3967" t="str">
        <f t="shared" si="129"/>
        <v>San Juan del CesarLa GuajiraCanal Uno</v>
      </c>
      <c r="N3967" t="s">
        <v>5492</v>
      </c>
    </row>
    <row r="3968" spans="1:14" x14ac:dyDescent="0.25">
      <c r="A3968">
        <v>44650</v>
      </c>
      <c r="B3968" t="s">
        <v>2279</v>
      </c>
      <c r="C3968" t="s">
        <v>760</v>
      </c>
      <c r="E3968">
        <v>11</v>
      </c>
      <c r="F3968" t="s">
        <v>8337</v>
      </c>
      <c r="G3968" t="s">
        <v>703</v>
      </c>
      <c r="H3968" t="str">
        <f>INDEX(referencias!$Q$1:$Q$34,MATCH('Registro de Frecuencias TV'!G3968,referencias!$R$1:$R$34,0),1)</f>
        <v>C.Institucional</v>
      </c>
      <c r="I3968" t="s">
        <v>257</v>
      </c>
      <c r="J3968" t="s">
        <v>8338</v>
      </c>
      <c r="K3968">
        <v>11</v>
      </c>
      <c r="L3968" t="str">
        <f t="shared" si="128"/>
        <v>San Juan del CesarLa GuajiraC.Institucional11</v>
      </c>
      <c r="M3968" t="str">
        <f t="shared" si="129"/>
        <v>San Juan del CesarLa GuajiraC.Institucional</v>
      </c>
      <c r="N3968" t="s">
        <v>5493</v>
      </c>
    </row>
    <row r="3969" spans="1:14" x14ac:dyDescent="0.25">
      <c r="A3969">
        <v>44650</v>
      </c>
      <c r="B3969" t="s">
        <v>2279</v>
      </c>
      <c r="C3969" t="s">
        <v>760</v>
      </c>
      <c r="E3969">
        <v>5</v>
      </c>
      <c r="F3969" t="s">
        <v>8337</v>
      </c>
      <c r="G3969" t="s">
        <v>188</v>
      </c>
      <c r="H3969" t="str">
        <f>INDEX(referencias!$Q$1:$Q$34,MATCH('Registro de Frecuencias TV'!G3969,referencias!$R$1:$R$34,0),1)</f>
        <v>Señal Colombia</v>
      </c>
      <c r="I3969" t="s">
        <v>257</v>
      </c>
      <c r="J3969" t="s">
        <v>8338</v>
      </c>
      <c r="K3969">
        <v>5</v>
      </c>
      <c r="L3969" t="str">
        <f t="shared" si="128"/>
        <v>San Juan del CesarLa GuajiraSeñal Colombia5</v>
      </c>
      <c r="M3969" t="str">
        <f t="shared" si="129"/>
        <v>San Juan del CesarLa GuajiraSeñal Colombia</v>
      </c>
      <c r="N3969" t="s">
        <v>5494</v>
      </c>
    </row>
    <row r="3970" spans="1:14" x14ac:dyDescent="0.25">
      <c r="A3970">
        <v>44650</v>
      </c>
      <c r="B3970" t="s">
        <v>2279</v>
      </c>
      <c r="C3970" t="s">
        <v>760</v>
      </c>
      <c r="E3970">
        <v>7</v>
      </c>
      <c r="F3970" t="s">
        <v>8339</v>
      </c>
      <c r="G3970" t="s">
        <v>619</v>
      </c>
      <c r="H3970" t="str">
        <f>INDEX(referencias!$Q$1:$Q$34,MATCH('Registro de Frecuencias TV'!G3970,referencias!$R$1:$R$34,0),1)</f>
        <v>Telecaribe</v>
      </c>
      <c r="I3970" t="s">
        <v>8470</v>
      </c>
      <c r="J3970" t="s">
        <v>8338</v>
      </c>
      <c r="K3970">
        <v>7</v>
      </c>
      <c r="L3970" t="str">
        <f t="shared" si="128"/>
        <v>San Juan del CesarLa GuajiraTelecaribe7</v>
      </c>
      <c r="M3970" t="str">
        <f t="shared" si="129"/>
        <v>San Juan del CesarLa GuajiraTelecaribe</v>
      </c>
      <c r="N3970" t="s">
        <v>5495</v>
      </c>
    </row>
    <row r="3971" spans="1:14" x14ac:dyDescent="0.25">
      <c r="A3971">
        <v>44650</v>
      </c>
      <c r="B3971" t="s">
        <v>2279</v>
      </c>
      <c r="C3971" t="s">
        <v>760</v>
      </c>
      <c r="E3971">
        <v>2</v>
      </c>
      <c r="F3971" t="s">
        <v>8341</v>
      </c>
      <c r="G3971" t="s">
        <v>750</v>
      </c>
      <c r="H3971" t="str">
        <f>INDEX(referencias!$Q$1:$Q$34,MATCH('Registro de Frecuencias TV'!G3971,referencias!$R$1:$R$34,0),1)</f>
        <v>RCN TV S.A.</v>
      </c>
      <c r="I3971" t="s">
        <v>502</v>
      </c>
      <c r="J3971" t="s">
        <v>8338</v>
      </c>
      <c r="K3971">
        <v>9</v>
      </c>
      <c r="L3971" t="str">
        <f t="shared" ref="L3971:L4034" si="130">_xlfn.CONCAT(TRIM(B3971),TRIM(C3971),TRIM(H3971),TRIM(K3971))</f>
        <v>San Juan del CesarLa GuajiraRCN TV S.A.9</v>
      </c>
      <c r="M3971" t="str">
        <f t="shared" ref="M3971:M4034" si="131">_xlfn.CONCAT(TRIM(B3971),TRIM(C3971),TRIM(H3971))</f>
        <v>San Juan del CesarLa GuajiraRCN TV S.A.</v>
      </c>
      <c r="N3971" t="s">
        <v>5496</v>
      </c>
    </row>
    <row r="3972" spans="1:14" x14ac:dyDescent="0.25">
      <c r="A3972">
        <v>44650</v>
      </c>
      <c r="B3972" t="s">
        <v>2279</v>
      </c>
      <c r="C3972" t="s">
        <v>760</v>
      </c>
      <c r="E3972">
        <v>4</v>
      </c>
      <c r="F3972" t="s">
        <v>8341</v>
      </c>
      <c r="G3972" t="s">
        <v>723</v>
      </c>
      <c r="H3972" t="str">
        <f>INDEX(referencias!$Q$1:$Q$34,MATCH('Registro de Frecuencias TV'!G3972,referencias!$R$1:$R$34,0),1)</f>
        <v>Caracol TV S.A.</v>
      </c>
      <c r="I3972" t="s">
        <v>502</v>
      </c>
      <c r="J3972" t="s">
        <v>8338</v>
      </c>
      <c r="K3972">
        <v>3</v>
      </c>
      <c r="L3972" t="str">
        <f t="shared" si="130"/>
        <v>San Juan del CesarLa GuajiraCaracol TV S.A.3</v>
      </c>
      <c r="M3972" t="str">
        <f t="shared" si="131"/>
        <v>San Juan del CesarLa GuajiraCaracol TV S.A.</v>
      </c>
      <c r="N3972" t="s">
        <v>5497</v>
      </c>
    </row>
    <row r="3973" spans="1:14" x14ac:dyDescent="0.25">
      <c r="A3973">
        <v>44847</v>
      </c>
      <c r="B3973" t="s">
        <v>409</v>
      </c>
      <c r="C3973" t="s">
        <v>760</v>
      </c>
      <c r="F3973" t="s">
        <v>8337</v>
      </c>
      <c r="G3973" t="s">
        <v>420</v>
      </c>
      <c r="H3973" t="str">
        <f>INDEX(referencias!$Q$1:$Q$34,MATCH('Registro de Frecuencias TV'!G3973,referencias!$R$1:$R$34,0),1)</f>
        <v>Canal Uno</v>
      </c>
      <c r="J3973" t="s">
        <v>8338</v>
      </c>
      <c r="K3973">
        <v>29</v>
      </c>
      <c r="L3973" t="str">
        <f t="shared" si="130"/>
        <v>UribiaLa GuajiraCanal Uno29</v>
      </c>
      <c r="M3973" t="str">
        <f t="shared" si="131"/>
        <v>UribiaLa GuajiraCanal Uno</v>
      </c>
      <c r="N3973" t="s">
        <v>5498</v>
      </c>
    </row>
    <row r="3974" spans="1:14" x14ac:dyDescent="0.25">
      <c r="A3974">
        <v>44847</v>
      </c>
      <c r="B3974" t="s">
        <v>409</v>
      </c>
      <c r="C3974" t="s">
        <v>760</v>
      </c>
      <c r="F3974" t="s">
        <v>8337</v>
      </c>
      <c r="G3974" t="s">
        <v>703</v>
      </c>
      <c r="H3974" t="str">
        <f>INDEX(referencias!$Q$1:$Q$34,MATCH('Registro de Frecuencias TV'!G3974,referencias!$R$1:$R$34,0),1)</f>
        <v>C.Institucional</v>
      </c>
      <c r="J3974" t="s">
        <v>8338</v>
      </c>
      <c r="K3974">
        <v>31</v>
      </c>
      <c r="L3974" t="str">
        <f t="shared" si="130"/>
        <v>UribiaLa GuajiraC.Institucional31</v>
      </c>
      <c r="M3974" t="str">
        <f t="shared" si="131"/>
        <v>UribiaLa GuajiraC.Institucional</v>
      </c>
      <c r="N3974" t="s">
        <v>5499</v>
      </c>
    </row>
    <row r="3975" spans="1:14" x14ac:dyDescent="0.25">
      <c r="A3975">
        <v>44847</v>
      </c>
      <c r="B3975" t="s">
        <v>409</v>
      </c>
      <c r="C3975" t="s">
        <v>760</v>
      </c>
      <c r="F3975" t="s">
        <v>8337</v>
      </c>
      <c r="G3975" t="s">
        <v>188</v>
      </c>
      <c r="H3975" t="str">
        <f>INDEX(referencias!$Q$1:$Q$34,MATCH('Registro de Frecuencias TV'!G3975,referencias!$R$1:$R$34,0),1)</f>
        <v>Señal Colombia</v>
      </c>
      <c r="J3975" t="s">
        <v>8338</v>
      </c>
      <c r="K3975">
        <v>33</v>
      </c>
      <c r="L3975" t="str">
        <f t="shared" si="130"/>
        <v>UribiaLa GuajiraSeñal Colombia33</v>
      </c>
      <c r="M3975" t="str">
        <f t="shared" si="131"/>
        <v>UribiaLa GuajiraSeñal Colombia</v>
      </c>
      <c r="N3975" t="s">
        <v>5500</v>
      </c>
    </row>
    <row r="3976" spans="1:14" x14ac:dyDescent="0.25">
      <c r="A3976">
        <v>44847</v>
      </c>
      <c r="B3976" t="s">
        <v>409</v>
      </c>
      <c r="C3976" t="s">
        <v>760</v>
      </c>
      <c r="F3976" t="s">
        <v>8339</v>
      </c>
      <c r="G3976" t="s">
        <v>619</v>
      </c>
      <c r="H3976" t="str">
        <f>INDEX(referencias!$Q$1:$Q$34,MATCH('Registro de Frecuencias TV'!G3976,referencias!$R$1:$R$34,0),1)</f>
        <v>Telecaribe</v>
      </c>
      <c r="J3976" t="s">
        <v>8338</v>
      </c>
      <c r="K3976">
        <v>7</v>
      </c>
      <c r="L3976" t="str">
        <f t="shared" si="130"/>
        <v>UribiaLa GuajiraTelecaribe7</v>
      </c>
      <c r="M3976" t="str">
        <f t="shared" si="131"/>
        <v>UribiaLa GuajiraTelecaribe</v>
      </c>
      <c r="N3976" t="s">
        <v>5501</v>
      </c>
    </row>
    <row r="3977" spans="1:14" x14ac:dyDescent="0.25">
      <c r="A3977">
        <v>44847</v>
      </c>
      <c r="B3977" t="s">
        <v>409</v>
      </c>
      <c r="C3977" t="s">
        <v>760</v>
      </c>
      <c r="E3977">
        <v>2</v>
      </c>
      <c r="F3977" t="s">
        <v>8341</v>
      </c>
      <c r="G3977" t="s">
        <v>750</v>
      </c>
      <c r="H3977" t="str">
        <f>INDEX(referencias!$Q$1:$Q$34,MATCH('Registro de Frecuencias TV'!G3977,referencias!$R$1:$R$34,0),1)</f>
        <v>RCN TV S.A.</v>
      </c>
      <c r="I3977" t="s">
        <v>502</v>
      </c>
      <c r="J3977" t="s">
        <v>8338</v>
      </c>
      <c r="K3977">
        <v>2</v>
      </c>
      <c r="L3977" t="str">
        <f t="shared" si="130"/>
        <v>UribiaLa GuajiraRCN TV S.A.2</v>
      </c>
      <c r="M3977" t="str">
        <f t="shared" si="131"/>
        <v>UribiaLa GuajiraRCN TV S.A.</v>
      </c>
      <c r="N3977" t="s">
        <v>5502</v>
      </c>
    </row>
    <row r="3978" spans="1:14" x14ac:dyDescent="0.25">
      <c r="A3978">
        <v>44847</v>
      </c>
      <c r="B3978" t="s">
        <v>409</v>
      </c>
      <c r="C3978" t="s">
        <v>760</v>
      </c>
      <c r="E3978">
        <v>4</v>
      </c>
      <c r="F3978" t="s">
        <v>8341</v>
      </c>
      <c r="G3978" t="s">
        <v>723</v>
      </c>
      <c r="H3978" t="str">
        <f>INDEX(referencias!$Q$1:$Q$34,MATCH('Registro de Frecuencias TV'!G3978,referencias!$R$1:$R$34,0),1)</f>
        <v>Caracol TV S.A.</v>
      </c>
      <c r="I3978" t="s">
        <v>502</v>
      </c>
      <c r="J3978" t="s">
        <v>8338</v>
      </c>
      <c r="K3978">
        <v>4</v>
      </c>
      <c r="L3978" t="str">
        <f t="shared" si="130"/>
        <v>UribiaLa GuajiraCaracol TV S.A.4</v>
      </c>
      <c r="M3978" t="str">
        <f t="shared" si="131"/>
        <v>UribiaLa GuajiraCaracol TV S.A.</v>
      </c>
      <c r="N3978" t="s">
        <v>5503</v>
      </c>
    </row>
    <row r="3979" spans="1:14" x14ac:dyDescent="0.25">
      <c r="A3979">
        <v>44855</v>
      </c>
      <c r="B3979" t="s">
        <v>2616</v>
      </c>
      <c r="C3979" t="s">
        <v>760</v>
      </c>
      <c r="E3979">
        <v>13</v>
      </c>
      <c r="F3979" t="s">
        <v>8337</v>
      </c>
      <c r="G3979" t="s">
        <v>420</v>
      </c>
      <c r="H3979" t="str">
        <f>INDEX(referencias!$Q$1:$Q$34,MATCH('Registro de Frecuencias TV'!G3979,referencias!$R$1:$R$34,0),1)</f>
        <v>Canal Uno</v>
      </c>
      <c r="I3979" t="s">
        <v>257</v>
      </c>
      <c r="J3979" t="s">
        <v>8338</v>
      </c>
      <c r="K3979">
        <v>13</v>
      </c>
      <c r="L3979" t="str">
        <f t="shared" si="130"/>
        <v>UrumitaLa GuajiraCanal Uno13</v>
      </c>
      <c r="M3979" t="str">
        <f t="shared" si="131"/>
        <v>UrumitaLa GuajiraCanal Uno</v>
      </c>
      <c r="N3979" t="s">
        <v>5504</v>
      </c>
    </row>
    <row r="3980" spans="1:14" x14ac:dyDescent="0.25">
      <c r="A3980">
        <v>44855</v>
      </c>
      <c r="B3980" t="s">
        <v>2616</v>
      </c>
      <c r="C3980" t="s">
        <v>760</v>
      </c>
      <c r="E3980">
        <v>11</v>
      </c>
      <c r="F3980" t="s">
        <v>8337</v>
      </c>
      <c r="G3980" t="s">
        <v>703</v>
      </c>
      <c r="H3980" t="str">
        <f>INDEX(referencias!$Q$1:$Q$34,MATCH('Registro de Frecuencias TV'!G3980,referencias!$R$1:$R$34,0),1)</f>
        <v>C.Institucional</v>
      </c>
      <c r="I3980" t="s">
        <v>257</v>
      </c>
      <c r="J3980" t="s">
        <v>8338</v>
      </c>
      <c r="K3980">
        <v>11</v>
      </c>
      <c r="L3980" t="str">
        <f t="shared" si="130"/>
        <v>UrumitaLa GuajiraC.Institucional11</v>
      </c>
      <c r="M3980" t="str">
        <f t="shared" si="131"/>
        <v>UrumitaLa GuajiraC.Institucional</v>
      </c>
      <c r="N3980" t="s">
        <v>5505</v>
      </c>
    </row>
    <row r="3981" spans="1:14" x14ac:dyDescent="0.25">
      <c r="A3981">
        <v>44855</v>
      </c>
      <c r="B3981" t="s">
        <v>2616</v>
      </c>
      <c r="C3981" t="s">
        <v>760</v>
      </c>
      <c r="E3981">
        <v>5</v>
      </c>
      <c r="F3981" t="s">
        <v>8337</v>
      </c>
      <c r="G3981" t="s">
        <v>188</v>
      </c>
      <c r="H3981" t="str">
        <f>INDEX(referencias!$Q$1:$Q$34,MATCH('Registro de Frecuencias TV'!G3981,referencias!$R$1:$R$34,0),1)</f>
        <v>Señal Colombia</v>
      </c>
      <c r="I3981" t="s">
        <v>257</v>
      </c>
      <c r="J3981" t="s">
        <v>8338</v>
      </c>
      <c r="K3981">
        <v>5</v>
      </c>
      <c r="L3981" t="str">
        <f t="shared" si="130"/>
        <v>UrumitaLa GuajiraSeñal Colombia5</v>
      </c>
      <c r="M3981" t="str">
        <f t="shared" si="131"/>
        <v>UrumitaLa GuajiraSeñal Colombia</v>
      </c>
      <c r="N3981" t="s">
        <v>5506</v>
      </c>
    </row>
    <row r="3982" spans="1:14" x14ac:dyDescent="0.25">
      <c r="A3982">
        <v>44855</v>
      </c>
      <c r="B3982" t="s">
        <v>2616</v>
      </c>
      <c r="C3982" t="s">
        <v>760</v>
      </c>
      <c r="E3982">
        <v>7</v>
      </c>
      <c r="F3982" t="s">
        <v>8339</v>
      </c>
      <c r="G3982" t="s">
        <v>619</v>
      </c>
      <c r="H3982" t="str">
        <f>INDEX(referencias!$Q$1:$Q$34,MATCH('Registro de Frecuencias TV'!G3982,referencias!$R$1:$R$34,0),1)</f>
        <v>Telecaribe</v>
      </c>
      <c r="I3982" t="s">
        <v>8470</v>
      </c>
      <c r="J3982" t="s">
        <v>8338</v>
      </c>
      <c r="K3982">
        <v>7</v>
      </c>
      <c r="L3982" t="str">
        <f t="shared" si="130"/>
        <v>UrumitaLa GuajiraTelecaribe7</v>
      </c>
      <c r="M3982" t="str">
        <f t="shared" si="131"/>
        <v>UrumitaLa GuajiraTelecaribe</v>
      </c>
      <c r="N3982" t="s">
        <v>5507</v>
      </c>
    </row>
    <row r="3983" spans="1:14" x14ac:dyDescent="0.25">
      <c r="A3983">
        <v>44855</v>
      </c>
      <c r="B3983" t="s">
        <v>2616</v>
      </c>
      <c r="C3983" t="s">
        <v>760</v>
      </c>
      <c r="E3983">
        <v>9</v>
      </c>
      <c r="F3983" t="s">
        <v>8341</v>
      </c>
      <c r="G3983" t="s">
        <v>750</v>
      </c>
      <c r="H3983" t="str">
        <f>INDEX(referencias!$Q$1:$Q$34,MATCH('Registro de Frecuencias TV'!G3983,referencias!$R$1:$R$34,0),1)</f>
        <v>RCN TV S.A.</v>
      </c>
      <c r="I3983" t="s">
        <v>512</v>
      </c>
      <c r="J3983" t="s">
        <v>8338</v>
      </c>
      <c r="K3983">
        <v>9</v>
      </c>
      <c r="L3983" t="str">
        <f t="shared" si="130"/>
        <v>UrumitaLa GuajiraRCN TV S.A.9</v>
      </c>
      <c r="M3983" t="str">
        <f t="shared" si="131"/>
        <v>UrumitaLa GuajiraRCN TV S.A.</v>
      </c>
      <c r="N3983" t="s">
        <v>5508</v>
      </c>
    </row>
    <row r="3984" spans="1:14" x14ac:dyDescent="0.25">
      <c r="A3984">
        <v>44855</v>
      </c>
      <c r="B3984" t="s">
        <v>2616</v>
      </c>
      <c r="C3984" t="s">
        <v>760</v>
      </c>
      <c r="E3984">
        <v>3</v>
      </c>
      <c r="F3984" t="s">
        <v>8341</v>
      </c>
      <c r="G3984" t="s">
        <v>723</v>
      </c>
      <c r="H3984" t="str">
        <f>INDEX(referencias!$Q$1:$Q$34,MATCH('Registro de Frecuencias TV'!G3984,referencias!$R$1:$R$34,0),1)</f>
        <v>Caracol TV S.A.</v>
      </c>
      <c r="I3984" t="s">
        <v>512</v>
      </c>
      <c r="J3984" t="s">
        <v>8338</v>
      </c>
      <c r="K3984">
        <v>3</v>
      </c>
      <c r="L3984" t="str">
        <f t="shared" si="130"/>
        <v>UrumitaLa GuajiraCaracol TV S.A.3</v>
      </c>
      <c r="M3984" t="str">
        <f t="shared" si="131"/>
        <v>UrumitaLa GuajiraCaracol TV S.A.</v>
      </c>
      <c r="N3984" t="s">
        <v>5509</v>
      </c>
    </row>
    <row r="3985" spans="1:14" x14ac:dyDescent="0.25">
      <c r="A3985">
        <v>44874</v>
      </c>
      <c r="B3985" t="s">
        <v>2674</v>
      </c>
      <c r="C3985" t="s">
        <v>760</v>
      </c>
      <c r="E3985">
        <v>13</v>
      </c>
      <c r="F3985" t="s">
        <v>8337</v>
      </c>
      <c r="G3985" t="s">
        <v>420</v>
      </c>
      <c r="H3985" t="str">
        <f>INDEX(referencias!$Q$1:$Q$34,MATCH('Registro de Frecuencias TV'!G3985,referencias!$R$1:$R$34,0),1)</f>
        <v>Canal Uno</v>
      </c>
      <c r="I3985" t="s">
        <v>257</v>
      </c>
      <c r="J3985" t="s">
        <v>8338</v>
      </c>
      <c r="K3985">
        <v>13</v>
      </c>
      <c r="L3985" t="str">
        <f t="shared" si="130"/>
        <v>VillanuevaLa GuajiraCanal Uno13</v>
      </c>
      <c r="M3985" t="str">
        <f t="shared" si="131"/>
        <v>VillanuevaLa GuajiraCanal Uno</v>
      </c>
      <c r="N3985" t="s">
        <v>5510</v>
      </c>
    </row>
    <row r="3986" spans="1:14" x14ac:dyDescent="0.25">
      <c r="A3986">
        <v>44874</v>
      </c>
      <c r="B3986" t="s">
        <v>2674</v>
      </c>
      <c r="C3986" t="s">
        <v>760</v>
      </c>
      <c r="E3986">
        <v>11</v>
      </c>
      <c r="F3986" t="s">
        <v>8337</v>
      </c>
      <c r="G3986" t="s">
        <v>703</v>
      </c>
      <c r="H3986" t="str">
        <f>INDEX(referencias!$Q$1:$Q$34,MATCH('Registro de Frecuencias TV'!G3986,referencias!$R$1:$R$34,0),1)</f>
        <v>C.Institucional</v>
      </c>
      <c r="I3986" t="s">
        <v>257</v>
      </c>
      <c r="J3986" t="s">
        <v>8338</v>
      </c>
      <c r="K3986">
        <v>11</v>
      </c>
      <c r="L3986" t="str">
        <f t="shared" si="130"/>
        <v>VillanuevaLa GuajiraC.Institucional11</v>
      </c>
      <c r="M3986" t="str">
        <f t="shared" si="131"/>
        <v>VillanuevaLa GuajiraC.Institucional</v>
      </c>
      <c r="N3986" t="s">
        <v>5511</v>
      </c>
    </row>
    <row r="3987" spans="1:14" x14ac:dyDescent="0.25">
      <c r="A3987">
        <v>44874</v>
      </c>
      <c r="B3987" t="s">
        <v>2674</v>
      </c>
      <c r="C3987" t="s">
        <v>760</v>
      </c>
      <c r="E3987">
        <v>5</v>
      </c>
      <c r="F3987" t="s">
        <v>8337</v>
      </c>
      <c r="G3987" t="s">
        <v>188</v>
      </c>
      <c r="H3987" t="str">
        <f>INDEX(referencias!$Q$1:$Q$34,MATCH('Registro de Frecuencias TV'!G3987,referencias!$R$1:$R$34,0),1)</f>
        <v>Señal Colombia</v>
      </c>
      <c r="I3987" t="s">
        <v>257</v>
      </c>
      <c r="J3987" t="s">
        <v>8338</v>
      </c>
      <c r="K3987">
        <v>5</v>
      </c>
      <c r="L3987" t="str">
        <f t="shared" si="130"/>
        <v>VillanuevaLa GuajiraSeñal Colombia5</v>
      </c>
      <c r="M3987" t="str">
        <f t="shared" si="131"/>
        <v>VillanuevaLa GuajiraSeñal Colombia</v>
      </c>
      <c r="N3987" t="s">
        <v>5512</v>
      </c>
    </row>
    <row r="3988" spans="1:14" x14ac:dyDescent="0.25">
      <c r="A3988">
        <v>44874</v>
      </c>
      <c r="B3988" t="s">
        <v>2674</v>
      </c>
      <c r="C3988" t="s">
        <v>760</v>
      </c>
      <c r="E3988">
        <v>7</v>
      </c>
      <c r="F3988" t="s">
        <v>8339</v>
      </c>
      <c r="G3988" t="s">
        <v>619</v>
      </c>
      <c r="H3988" t="str">
        <f>INDEX(referencias!$Q$1:$Q$34,MATCH('Registro de Frecuencias TV'!G3988,referencias!$R$1:$R$34,0),1)</f>
        <v>Telecaribe</v>
      </c>
      <c r="I3988" t="s">
        <v>8470</v>
      </c>
      <c r="J3988" t="s">
        <v>8338</v>
      </c>
      <c r="K3988">
        <v>7</v>
      </c>
      <c r="L3988" t="str">
        <f t="shared" si="130"/>
        <v>VillanuevaLa GuajiraTelecaribe7</v>
      </c>
      <c r="M3988" t="str">
        <f t="shared" si="131"/>
        <v>VillanuevaLa GuajiraTelecaribe</v>
      </c>
      <c r="N3988" t="s">
        <v>5513</v>
      </c>
    </row>
    <row r="3989" spans="1:14" x14ac:dyDescent="0.25">
      <c r="A3989">
        <v>44874</v>
      </c>
      <c r="B3989" t="s">
        <v>2674</v>
      </c>
      <c r="C3989" t="s">
        <v>760</v>
      </c>
      <c r="E3989">
        <v>9</v>
      </c>
      <c r="F3989" t="s">
        <v>8341</v>
      </c>
      <c r="G3989" t="s">
        <v>750</v>
      </c>
      <c r="H3989" t="str">
        <f>INDEX(referencias!$Q$1:$Q$34,MATCH('Registro de Frecuencias TV'!G3989,referencias!$R$1:$R$34,0),1)</f>
        <v>RCN TV S.A.</v>
      </c>
      <c r="I3989" t="s">
        <v>512</v>
      </c>
      <c r="J3989" t="s">
        <v>8338</v>
      </c>
      <c r="K3989">
        <v>9</v>
      </c>
      <c r="L3989" t="str">
        <f t="shared" si="130"/>
        <v>VillanuevaLa GuajiraRCN TV S.A.9</v>
      </c>
      <c r="M3989" t="str">
        <f t="shared" si="131"/>
        <v>VillanuevaLa GuajiraRCN TV S.A.</v>
      </c>
      <c r="N3989" t="s">
        <v>5514</v>
      </c>
    </row>
    <row r="3990" spans="1:14" x14ac:dyDescent="0.25">
      <c r="A3990">
        <v>44874</v>
      </c>
      <c r="B3990" t="s">
        <v>2674</v>
      </c>
      <c r="C3990" t="s">
        <v>760</v>
      </c>
      <c r="E3990">
        <v>3</v>
      </c>
      <c r="F3990" t="s">
        <v>8341</v>
      </c>
      <c r="G3990" t="s">
        <v>723</v>
      </c>
      <c r="H3990" t="str">
        <f>INDEX(referencias!$Q$1:$Q$34,MATCH('Registro de Frecuencias TV'!G3990,referencias!$R$1:$R$34,0),1)</f>
        <v>Caracol TV S.A.</v>
      </c>
      <c r="I3990" t="s">
        <v>512</v>
      </c>
      <c r="J3990" t="s">
        <v>8338</v>
      </c>
      <c r="K3990">
        <v>3</v>
      </c>
      <c r="L3990" t="str">
        <f t="shared" si="130"/>
        <v>VillanuevaLa GuajiraCaracol TV S.A.3</v>
      </c>
      <c r="M3990" t="str">
        <f t="shared" si="131"/>
        <v>VillanuevaLa GuajiraCaracol TV S.A.</v>
      </c>
      <c r="N3990" t="s">
        <v>5515</v>
      </c>
    </row>
    <row r="3991" spans="1:14" x14ac:dyDescent="0.25">
      <c r="A3991">
        <v>47001</v>
      </c>
      <c r="B3991" t="s">
        <v>2351</v>
      </c>
      <c r="C3991" t="s">
        <v>766</v>
      </c>
      <c r="E3991">
        <v>13</v>
      </c>
      <c r="F3991" t="s">
        <v>8337</v>
      </c>
      <c r="G3991" t="s">
        <v>420</v>
      </c>
      <c r="H3991" t="str">
        <f>INDEX(referencias!$Q$1:$Q$34,MATCH('Registro de Frecuencias TV'!G3991,referencias!$R$1:$R$34,0),1)</f>
        <v>Canal Uno</v>
      </c>
      <c r="I3991" t="s">
        <v>235</v>
      </c>
      <c r="J3991" t="s">
        <v>8338</v>
      </c>
      <c r="K3991">
        <v>13</v>
      </c>
      <c r="L3991" t="str">
        <f t="shared" si="130"/>
        <v>Santa MartaMagdalenaCanal Uno13</v>
      </c>
      <c r="M3991" t="str">
        <f t="shared" si="131"/>
        <v>Santa MartaMagdalenaCanal Uno</v>
      </c>
      <c r="N3991" t="s">
        <v>5516</v>
      </c>
    </row>
    <row r="3992" spans="1:14" x14ac:dyDescent="0.25">
      <c r="A3992">
        <v>47001</v>
      </c>
      <c r="B3992" t="s">
        <v>2351</v>
      </c>
      <c r="C3992" t="s">
        <v>766</v>
      </c>
      <c r="E3992">
        <v>11</v>
      </c>
      <c r="F3992" t="s">
        <v>8337</v>
      </c>
      <c r="G3992" t="s">
        <v>703</v>
      </c>
      <c r="H3992" t="str">
        <f>INDEX(referencias!$Q$1:$Q$34,MATCH('Registro de Frecuencias TV'!G3992,referencias!$R$1:$R$34,0),1)</f>
        <v>C.Institucional</v>
      </c>
      <c r="I3992" t="s">
        <v>235</v>
      </c>
      <c r="J3992" t="s">
        <v>8338</v>
      </c>
      <c r="K3992">
        <v>11</v>
      </c>
      <c r="L3992" t="str">
        <f t="shared" si="130"/>
        <v>Santa MartaMagdalenaC.Institucional11</v>
      </c>
      <c r="M3992" t="str">
        <f t="shared" si="131"/>
        <v>Santa MartaMagdalenaC.Institucional</v>
      </c>
      <c r="N3992" t="s">
        <v>5517</v>
      </c>
    </row>
    <row r="3993" spans="1:14" x14ac:dyDescent="0.25">
      <c r="A3993">
        <v>47001</v>
      </c>
      <c r="B3993" t="s">
        <v>2351</v>
      </c>
      <c r="C3993" t="s">
        <v>766</v>
      </c>
      <c r="E3993">
        <v>5</v>
      </c>
      <c r="F3993" t="s">
        <v>8337</v>
      </c>
      <c r="G3993" t="s">
        <v>188</v>
      </c>
      <c r="H3993" t="str">
        <f>INDEX(referencias!$Q$1:$Q$34,MATCH('Registro de Frecuencias TV'!G3993,referencias!$R$1:$R$34,0),1)</f>
        <v>Señal Colombia</v>
      </c>
      <c r="I3993" t="s">
        <v>235</v>
      </c>
      <c r="J3993" t="s">
        <v>8338</v>
      </c>
      <c r="K3993">
        <v>5</v>
      </c>
      <c r="L3993" t="str">
        <f t="shared" si="130"/>
        <v>Santa MartaMagdalenaSeñal Colombia5</v>
      </c>
      <c r="M3993" t="str">
        <f t="shared" si="131"/>
        <v>Santa MartaMagdalenaSeñal Colombia</v>
      </c>
      <c r="N3993" t="s">
        <v>5518</v>
      </c>
    </row>
    <row r="3994" spans="1:14" x14ac:dyDescent="0.25">
      <c r="A3994">
        <v>47001</v>
      </c>
      <c r="B3994" t="s">
        <v>2351</v>
      </c>
      <c r="C3994" t="s">
        <v>766</v>
      </c>
      <c r="E3994">
        <v>7</v>
      </c>
      <c r="F3994" t="s">
        <v>8339</v>
      </c>
      <c r="G3994" t="s">
        <v>619</v>
      </c>
      <c r="H3994" t="str">
        <f>INDEX(referencias!$Q$1:$Q$34,MATCH('Registro de Frecuencias TV'!G3994,referencias!$R$1:$R$34,0),1)</f>
        <v>Telecaribe</v>
      </c>
      <c r="I3994" t="s">
        <v>8425</v>
      </c>
      <c r="J3994" t="s">
        <v>8338</v>
      </c>
      <c r="K3994">
        <v>7</v>
      </c>
      <c r="L3994" t="str">
        <f t="shared" si="130"/>
        <v>Santa MartaMagdalenaTelecaribe7</v>
      </c>
      <c r="M3994" t="str">
        <f t="shared" si="131"/>
        <v>Santa MartaMagdalenaTelecaribe</v>
      </c>
      <c r="N3994" t="s">
        <v>5519</v>
      </c>
    </row>
    <row r="3995" spans="1:14" x14ac:dyDescent="0.25">
      <c r="A3995">
        <v>47001</v>
      </c>
      <c r="B3995" t="s">
        <v>2351</v>
      </c>
      <c r="C3995" t="s">
        <v>766</v>
      </c>
      <c r="D3995" t="s">
        <v>2351</v>
      </c>
      <c r="E3995">
        <v>9</v>
      </c>
      <c r="F3995" t="s">
        <v>8341</v>
      </c>
      <c r="G3995" t="s">
        <v>750</v>
      </c>
      <c r="H3995" t="str">
        <f>INDEX(referencias!$Q$1:$Q$34,MATCH('Registro de Frecuencias TV'!G3995,referencias!$R$1:$R$34,0),1)</f>
        <v>RCN TV S.A.</v>
      </c>
      <c r="I3995" t="s">
        <v>525</v>
      </c>
      <c r="J3995" t="s">
        <v>8338</v>
      </c>
      <c r="K3995">
        <v>9</v>
      </c>
      <c r="L3995" t="str">
        <f t="shared" si="130"/>
        <v>Santa MartaMagdalenaRCN TV S.A.9</v>
      </c>
      <c r="M3995" t="str">
        <f t="shared" si="131"/>
        <v>Santa MartaMagdalenaRCN TV S.A.</v>
      </c>
      <c r="N3995" t="s">
        <v>5520</v>
      </c>
    </row>
    <row r="3996" spans="1:14" x14ac:dyDescent="0.25">
      <c r="A3996">
        <v>47001</v>
      </c>
      <c r="B3996" t="s">
        <v>2351</v>
      </c>
      <c r="C3996" t="s">
        <v>766</v>
      </c>
      <c r="D3996" t="s">
        <v>8489</v>
      </c>
      <c r="E3996">
        <v>46</v>
      </c>
      <c r="F3996" t="s">
        <v>8341</v>
      </c>
      <c r="G3996" t="s">
        <v>750</v>
      </c>
      <c r="H3996" t="str">
        <f>INDEX(referencias!$Q$1:$Q$34,MATCH('Registro de Frecuencias TV'!G3996,referencias!$R$1:$R$34,0),1)</f>
        <v>RCN TV S.A.</v>
      </c>
      <c r="I3996" t="s">
        <v>8489</v>
      </c>
      <c r="J3996" t="s">
        <v>8338</v>
      </c>
      <c r="K3996">
        <v>46</v>
      </c>
      <c r="L3996" t="str">
        <f t="shared" si="130"/>
        <v>Santa MartaMagdalenaRCN TV S.A.46</v>
      </c>
      <c r="M3996" t="str">
        <f t="shared" si="131"/>
        <v>Santa MartaMagdalenaRCN TV S.A.</v>
      </c>
      <c r="N3996" t="s">
        <v>5520</v>
      </c>
    </row>
    <row r="3997" spans="1:14" x14ac:dyDescent="0.25">
      <c r="A3997">
        <v>47001</v>
      </c>
      <c r="B3997" t="s">
        <v>2351</v>
      </c>
      <c r="C3997" t="s">
        <v>766</v>
      </c>
      <c r="D3997" t="s">
        <v>2351</v>
      </c>
      <c r="E3997">
        <v>4</v>
      </c>
      <c r="F3997" t="s">
        <v>8341</v>
      </c>
      <c r="G3997" t="s">
        <v>723</v>
      </c>
      <c r="H3997" t="str">
        <f>INDEX(referencias!$Q$1:$Q$34,MATCH('Registro de Frecuencias TV'!G3997,referencias!$R$1:$R$34,0),1)</f>
        <v>Caracol TV S.A.</v>
      </c>
      <c r="I3997" t="s">
        <v>525</v>
      </c>
      <c r="J3997" t="s">
        <v>8338</v>
      </c>
      <c r="K3997">
        <v>4</v>
      </c>
      <c r="L3997" t="str">
        <f t="shared" si="130"/>
        <v>Santa MartaMagdalenaCaracol TV S.A.4</v>
      </c>
      <c r="M3997" t="str">
        <f t="shared" si="131"/>
        <v>Santa MartaMagdalenaCaracol TV S.A.</v>
      </c>
      <c r="N3997" t="s">
        <v>5521</v>
      </c>
    </row>
    <row r="3998" spans="1:14" x14ac:dyDescent="0.25">
      <c r="A3998">
        <v>47001</v>
      </c>
      <c r="B3998" t="s">
        <v>2351</v>
      </c>
      <c r="C3998" t="s">
        <v>766</v>
      </c>
      <c r="D3998" t="s">
        <v>8489</v>
      </c>
      <c r="E3998">
        <v>50</v>
      </c>
      <c r="F3998" t="s">
        <v>8341</v>
      </c>
      <c r="G3998" t="s">
        <v>723</v>
      </c>
      <c r="H3998" t="str">
        <f>INDEX(referencias!$Q$1:$Q$34,MATCH('Registro de Frecuencias TV'!G3998,referencias!$R$1:$R$34,0),1)</f>
        <v>Caracol TV S.A.</v>
      </c>
      <c r="I3998" t="s">
        <v>8489</v>
      </c>
      <c r="J3998" t="s">
        <v>8338</v>
      </c>
      <c r="K3998">
        <v>50</v>
      </c>
      <c r="L3998" t="str">
        <f t="shared" si="130"/>
        <v>Santa MartaMagdalenaCaracol TV S.A.50</v>
      </c>
      <c r="M3998" t="str">
        <f t="shared" si="131"/>
        <v>Santa MartaMagdalenaCaracol TV S.A.</v>
      </c>
      <c r="N3998" t="s">
        <v>5521</v>
      </c>
    </row>
    <row r="3999" spans="1:14" x14ac:dyDescent="0.25">
      <c r="A3999">
        <v>47030</v>
      </c>
      <c r="B3999" t="s">
        <v>771</v>
      </c>
      <c r="C3999" t="s">
        <v>766</v>
      </c>
      <c r="E3999">
        <v>13</v>
      </c>
      <c r="F3999" t="s">
        <v>8337</v>
      </c>
      <c r="G3999" t="s">
        <v>420</v>
      </c>
      <c r="H3999" t="str">
        <f>INDEX(referencias!$Q$1:$Q$34,MATCH('Registro de Frecuencias TV'!G3999,referencias!$R$1:$R$34,0),1)</f>
        <v>Canal Uno</v>
      </c>
      <c r="I3999" t="s">
        <v>235</v>
      </c>
      <c r="J3999" t="s">
        <v>8338</v>
      </c>
      <c r="K3999">
        <v>13</v>
      </c>
      <c r="L3999" t="str">
        <f t="shared" si="130"/>
        <v>AlgarroboMagdalenaCanal Uno13</v>
      </c>
      <c r="M3999" t="str">
        <f t="shared" si="131"/>
        <v>AlgarroboMagdalenaCanal Uno</v>
      </c>
      <c r="N3999" t="s">
        <v>5522</v>
      </c>
    </row>
    <row r="4000" spans="1:14" x14ac:dyDescent="0.25">
      <c r="A4000">
        <v>47030</v>
      </c>
      <c r="B4000" t="s">
        <v>771</v>
      </c>
      <c r="C4000" t="s">
        <v>766</v>
      </c>
      <c r="E4000">
        <v>11</v>
      </c>
      <c r="F4000" t="s">
        <v>8337</v>
      </c>
      <c r="G4000" t="s">
        <v>703</v>
      </c>
      <c r="H4000" t="str">
        <f>INDEX(referencias!$Q$1:$Q$34,MATCH('Registro de Frecuencias TV'!G4000,referencias!$R$1:$R$34,0),1)</f>
        <v>C.Institucional</v>
      </c>
      <c r="I4000" t="s">
        <v>235</v>
      </c>
      <c r="J4000" t="s">
        <v>8338</v>
      </c>
      <c r="K4000">
        <v>11</v>
      </c>
      <c r="L4000" t="str">
        <f t="shared" si="130"/>
        <v>AlgarroboMagdalenaC.Institucional11</v>
      </c>
      <c r="M4000" t="str">
        <f t="shared" si="131"/>
        <v>AlgarroboMagdalenaC.Institucional</v>
      </c>
      <c r="N4000" t="s">
        <v>5523</v>
      </c>
    </row>
    <row r="4001" spans="1:14" x14ac:dyDescent="0.25">
      <c r="A4001">
        <v>47030</v>
      </c>
      <c r="B4001" t="s">
        <v>771</v>
      </c>
      <c r="C4001" t="s">
        <v>766</v>
      </c>
      <c r="E4001">
        <v>5</v>
      </c>
      <c r="F4001" t="s">
        <v>8337</v>
      </c>
      <c r="G4001" t="s">
        <v>188</v>
      </c>
      <c r="H4001" t="str">
        <f>INDEX(referencias!$Q$1:$Q$34,MATCH('Registro de Frecuencias TV'!G4001,referencias!$R$1:$R$34,0),1)</f>
        <v>Señal Colombia</v>
      </c>
      <c r="I4001" t="s">
        <v>235</v>
      </c>
      <c r="J4001" t="s">
        <v>8338</v>
      </c>
      <c r="K4001">
        <v>5</v>
      </c>
      <c r="L4001" t="str">
        <f t="shared" si="130"/>
        <v>AlgarroboMagdalenaSeñal Colombia5</v>
      </c>
      <c r="M4001" t="str">
        <f t="shared" si="131"/>
        <v>AlgarroboMagdalenaSeñal Colombia</v>
      </c>
      <c r="N4001" t="s">
        <v>5524</v>
      </c>
    </row>
    <row r="4002" spans="1:14" x14ac:dyDescent="0.25">
      <c r="A4002">
        <v>47030</v>
      </c>
      <c r="B4002" t="s">
        <v>771</v>
      </c>
      <c r="C4002" t="s">
        <v>766</v>
      </c>
      <c r="E4002">
        <v>7</v>
      </c>
      <c r="F4002" t="s">
        <v>8339</v>
      </c>
      <c r="G4002" t="s">
        <v>619</v>
      </c>
      <c r="H4002" t="str">
        <f>INDEX(referencias!$Q$1:$Q$34,MATCH('Registro de Frecuencias TV'!G4002,referencias!$R$1:$R$34,0),1)</f>
        <v>Telecaribe</v>
      </c>
      <c r="I4002" t="s">
        <v>8425</v>
      </c>
      <c r="J4002" t="s">
        <v>8338</v>
      </c>
      <c r="K4002">
        <v>7</v>
      </c>
      <c r="L4002" t="str">
        <f t="shared" si="130"/>
        <v>AlgarroboMagdalenaTelecaribe7</v>
      </c>
      <c r="M4002" t="str">
        <f t="shared" si="131"/>
        <v>AlgarroboMagdalenaTelecaribe</v>
      </c>
      <c r="N4002" t="s">
        <v>5525</v>
      </c>
    </row>
    <row r="4003" spans="1:14" x14ac:dyDescent="0.25">
      <c r="A4003">
        <v>47030</v>
      </c>
      <c r="B4003" t="s">
        <v>771</v>
      </c>
      <c r="C4003" t="s">
        <v>766</v>
      </c>
      <c r="F4003" t="s">
        <v>8341</v>
      </c>
      <c r="G4003" t="s">
        <v>750</v>
      </c>
      <c r="H4003" t="str">
        <f>INDEX(referencias!$Q$1:$Q$34,MATCH('Registro de Frecuencias TV'!G4003,referencias!$R$1:$R$34,0),1)</f>
        <v>RCN TV S.A.</v>
      </c>
      <c r="J4003" t="s">
        <v>8338</v>
      </c>
      <c r="K4003">
        <v>9</v>
      </c>
      <c r="L4003" t="str">
        <f t="shared" si="130"/>
        <v>AlgarroboMagdalenaRCN TV S.A.9</v>
      </c>
      <c r="M4003" t="str">
        <f t="shared" si="131"/>
        <v>AlgarroboMagdalenaRCN TV S.A.</v>
      </c>
      <c r="N4003" t="s">
        <v>5526</v>
      </c>
    </row>
    <row r="4004" spans="1:14" x14ac:dyDescent="0.25">
      <c r="A4004">
        <v>47030</v>
      </c>
      <c r="B4004" t="s">
        <v>771</v>
      </c>
      <c r="C4004" t="s">
        <v>766</v>
      </c>
      <c r="F4004" t="s">
        <v>8341</v>
      </c>
      <c r="G4004" t="s">
        <v>723</v>
      </c>
      <c r="H4004" t="str">
        <f>INDEX(referencias!$Q$1:$Q$34,MATCH('Registro de Frecuencias TV'!G4004,referencias!$R$1:$R$34,0),1)</f>
        <v>Caracol TV S.A.</v>
      </c>
      <c r="J4004" t="s">
        <v>8338</v>
      </c>
      <c r="K4004">
        <v>4</v>
      </c>
      <c r="L4004" t="str">
        <f t="shared" si="130"/>
        <v>AlgarroboMagdalenaCaracol TV S.A.4</v>
      </c>
      <c r="M4004" t="str">
        <f t="shared" si="131"/>
        <v>AlgarroboMagdalenaCaracol TV S.A.</v>
      </c>
      <c r="N4004" t="s">
        <v>5527</v>
      </c>
    </row>
    <row r="4005" spans="1:14" x14ac:dyDescent="0.25">
      <c r="A4005">
        <v>47053</v>
      </c>
      <c r="B4005" t="s">
        <v>888</v>
      </c>
      <c r="C4005" t="s">
        <v>766</v>
      </c>
      <c r="E4005">
        <v>13</v>
      </c>
      <c r="F4005" t="s">
        <v>8337</v>
      </c>
      <c r="G4005" t="s">
        <v>420</v>
      </c>
      <c r="H4005" t="str">
        <f>INDEX(referencias!$Q$1:$Q$34,MATCH('Registro de Frecuencias TV'!G4005,referencias!$R$1:$R$34,0),1)</f>
        <v>Canal Uno</v>
      </c>
      <c r="I4005" t="s">
        <v>235</v>
      </c>
      <c r="J4005" t="s">
        <v>8338</v>
      </c>
      <c r="K4005">
        <v>13</v>
      </c>
      <c r="L4005" t="str">
        <f t="shared" si="130"/>
        <v>AracatacaMagdalenaCanal Uno13</v>
      </c>
      <c r="M4005" t="str">
        <f t="shared" si="131"/>
        <v>AracatacaMagdalenaCanal Uno</v>
      </c>
      <c r="N4005" t="s">
        <v>5528</v>
      </c>
    </row>
    <row r="4006" spans="1:14" x14ac:dyDescent="0.25">
      <c r="A4006">
        <v>47053</v>
      </c>
      <c r="B4006" t="s">
        <v>888</v>
      </c>
      <c r="C4006" t="s">
        <v>766</v>
      </c>
      <c r="E4006">
        <v>11</v>
      </c>
      <c r="F4006" t="s">
        <v>8337</v>
      </c>
      <c r="G4006" t="s">
        <v>703</v>
      </c>
      <c r="H4006" t="str">
        <f>INDEX(referencias!$Q$1:$Q$34,MATCH('Registro de Frecuencias TV'!G4006,referencias!$R$1:$R$34,0),1)</f>
        <v>C.Institucional</v>
      </c>
      <c r="I4006" t="s">
        <v>235</v>
      </c>
      <c r="J4006" t="s">
        <v>8338</v>
      </c>
      <c r="K4006">
        <v>11</v>
      </c>
      <c r="L4006" t="str">
        <f t="shared" si="130"/>
        <v>AracatacaMagdalenaC.Institucional11</v>
      </c>
      <c r="M4006" t="str">
        <f t="shared" si="131"/>
        <v>AracatacaMagdalenaC.Institucional</v>
      </c>
      <c r="N4006" t="s">
        <v>5529</v>
      </c>
    </row>
    <row r="4007" spans="1:14" x14ac:dyDescent="0.25">
      <c r="A4007">
        <v>47053</v>
      </c>
      <c r="B4007" t="s">
        <v>888</v>
      </c>
      <c r="C4007" t="s">
        <v>766</v>
      </c>
      <c r="E4007">
        <v>5</v>
      </c>
      <c r="F4007" t="s">
        <v>8337</v>
      </c>
      <c r="G4007" t="s">
        <v>188</v>
      </c>
      <c r="H4007" t="str">
        <f>INDEX(referencias!$Q$1:$Q$34,MATCH('Registro de Frecuencias TV'!G4007,referencias!$R$1:$R$34,0),1)</f>
        <v>Señal Colombia</v>
      </c>
      <c r="I4007" t="s">
        <v>235</v>
      </c>
      <c r="J4007" t="s">
        <v>8338</v>
      </c>
      <c r="K4007">
        <v>5</v>
      </c>
      <c r="L4007" t="str">
        <f t="shared" si="130"/>
        <v>AracatacaMagdalenaSeñal Colombia5</v>
      </c>
      <c r="M4007" t="str">
        <f t="shared" si="131"/>
        <v>AracatacaMagdalenaSeñal Colombia</v>
      </c>
      <c r="N4007" t="s">
        <v>5530</v>
      </c>
    </row>
    <row r="4008" spans="1:14" x14ac:dyDescent="0.25">
      <c r="A4008">
        <v>47053</v>
      </c>
      <c r="B4008" t="s">
        <v>888</v>
      </c>
      <c r="C4008" t="s">
        <v>766</v>
      </c>
      <c r="E4008">
        <v>7</v>
      </c>
      <c r="F4008" t="s">
        <v>8339</v>
      </c>
      <c r="G4008" t="s">
        <v>619</v>
      </c>
      <c r="H4008" t="str">
        <f>INDEX(referencias!$Q$1:$Q$34,MATCH('Registro de Frecuencias TV'!G4008,referencias!$R$1:$R$34,0),1)</f>
        <v>Telecaribe</v>
      </c>
      <c r="I4008" t="s">
        <v>8425</v>
      </c>
      <c r="J4008" t="s">
        <v>8338</v>
      </c>
      <c r="K4008">
        <v>7</v>
      </c>
      <c r="L4008" t="str">
        <f t="shared" si="130"/>
        <v>AracatacaMagdalenaTelecaribe7</v>
      </c>
      <c r="M4008" t="str">
        <f t="shared" si="131"/>
        <v>AracatacaMagdalenaTelecaribe</v>
      </c>
      <c r="N4008" t="s">
        <v>5531</v>
      </c>
    </row>
    <row r="4009" spans="1:14" x14ac:dyDescent="0.25">
      <c r="A4009">
        <v>47053</v>
      </c>
      <c r="B4009" t="s">
        <v>888</v>
      </c>
      <c r="C4009" t="s">
        <v>766</v>
      </c>
      <c r="E4009">
        <v>9</v>
      </c>
      <c r="F4009" t="s">
        <v>8341</v>
      </c>
      <c r="G4009" t="s">
        <v>750</v>
      </c>
      <c r="H4009" t="str">
        <f>INDEX(referencias!$Q$1:$Q$34,MATCH('Registro de Frecuencias TV'!G4009,referencias!$R$1:$R$34,0),1)</f>
        <v>RCN TV S.A.</v>
      </c>
      <c r="I4009" t="s">
        <v>525</v>
      </c>
      <c r="J4009" t="s">
        <v>8338</v>
      </c>
      <c r="K4009">
        <v>9</v>
      </c>
      <c r="L4009" t="str">
        <f t="shared" si="130"/>
        <v>AracatacaMagdalenaRCN TV S.A.9</v>
      </c>
      <c r="M4009" t="str">
        <f t="shared" si="131"/>
        <v>AracatacaMagdalenaRCN TV S.A.</v>
      </c>
      <c r="N4009" t="s">
        <v>5532</v>
      </c>
    </row>
    <row r="4010" spans="1:14" x14ac:dyDescent="0.25">
      <c r="A4010">
        <v>47053</v>
      </c>
      <c r="B4010" t="s">
        <v>888</v>
      </c>
      <c r="C4010" t="s">
        <v>766</v>
      </c>
      <c r="E4010">
        <v>4</v>
      </c>
      <c r="F4010" t="s">
        <v>8341</v>
      </c>
      <c r="G4010" t="s">
        <v>723</v>
      </c>
      <c r="H4010" t="str">
        <f>INDEX(referencias!$Q$1:$Q$34,MATCH('Registro de Frecuencias TV'!G4010,referencias!$R$1:$R$34,0),1)</f>
        <v>Caracol TV S.A.</v>
      </c>
      <c r="I4010" t="s">
        <v>525</v>
      </c>
      <c r="J4010" t="s">
        <v>8338</v>
      </c>
      <c r="K4010">
        <v>4</v>
      </c>
      <c r="L4010" t="str">
        <f t="shared" si="130"/>
        <v>AracatacaMagdalenaCaracol TV S.A.4</v>
      </c>
      <c r="M4010" t="str">
        <f t="shared" si="131"/>
        <v>AracatacaMagdalenaCaracol TV S.A.</v>
      </c>
      <c r="N4010" t="s">
        <v>5533</v>
      </c>
    </row>
    <row r="4011" spans="1:14" x14ac:dyDescent="0.25">
      <c r="A4011">
        <v>47058</v>
      </c>
      <c r="B4011" t="s">
        <v>922</v>
      </c>
      <c r="C4011" t="s">
        <v>766</v>
      </c>
      <c r="E4011">
        <v>13</v>
      </c>
      <c r="F4011" t="s">
        <v>8337</v>
      </c>
      <c r="G4011" t="s">
        <v>420</v>
      </c>
      <c r="H4011" t="str">
        <f>INDEX(referencias!$Q$1:$Q$34,MATCH('Registro de Frecuencias TV'!G4011,referencias!$R$1:$R$34,0),1)</f>
        <v>Canal Uno</v>
      </c>
      <c r="I4011" t="s">
        <v>235</v>
      </c>
      <c r="J4011" t="s">
        <v>8338</v>
      </c>
      <c r="K4011">
        <v>13</v>
      </c>
      <c r="L4011" t="str">
        <f t="shared" si="130"/>
        <v>AriguaníMagdalenaCanal Uno13</v>
      </c>
      <c r="M4011" t="str">
        <f t="shared" si="131"/>
        <v>AriguaníMagdalenaCanal Uno</v>
      </c>
      <c r="N4011" t="s">
        <v>5534</v>
      </c>
    </row>
    <row r="4012" spans="1:14" x14ac:dyDescent="0.25">
      <c r="A4012">
        <v>47058</v>
      </c>
      <c r="B4012" t="s">
        <v>922</v>
      </c>
      <c r="C4012" t="s">
        <v>766</v>
      </c>
      <c r="E4012">
        <v>11</v>
      </c>
      <c r="F4012" t="s">
        <v>8337</v>
      </c>
      <c r="G4012" t="s">
        <v>703</v>
      </c>
      <c r="H4012" t="str">
        <f>INDEX(referencias!$Q$1:$Q$34,MATCH('Registro de Frecuencias TV'!G4012,referencias!$R$1:$R$34,0),1)</f>
        <v>C.Institucional</v>
      </c>
      <c r="I4012" t="s">
        <v>235</v>
      </c>
      <c r="J4012" t="s">
        <v>8338</v>
      </c>
      <c r="K4012">
        <v>11</v>
      </c>
      <c r="L4012" t="str">
        <f t="shared" si="130"/>
        <v>AriguaníMagdalenaC.Institucional11</v>
      </c>
      <c r="M4012" t="str">
        <f t="shared" si="131"/>
        <v>AriguaníMagdalenaC.Institucional</v>
      </c>
      <c r="N4012" t="s">
        <v>5535</v>
      </c>
    </row>
    <row r="4013" spans="1:14" x14ac:dyDescent="0.25">
      <c r="A4013">
        <v>47058</v>
      </c>
      <c r="B4013" t="s">
        <v>922</v>
      </c>
      <c r="C4013" t="s">
        <v>766</v>
      </c>
      <c r="E4013">
        <v>5</v>
      </c>
      <c r="F4013" t="s">
        <v>8337</v>
      </c>
      <c r="G4013" t="s">
        <v>188</v>
      </c>
      <c r="H4013" t="str">
        <f>INDEX(referencias!$Q$1:$Q$34,MATCH('Registro de Frecuencias TV'!G4013,referencias!$R$1:$R$34,0),1)</f>
        <v>Señal Colombia</v>
      </c>
      <c r="I4013" t="s">
        <v>235</v>
      </c>
      <c r="J4013" t="s">
        <v>8338</v>
      </c>
      <c r="K4013">
        <v>5</v>
      </c>
      <c r="L4013" t="str">
        <f t="shared" si="130"/>
        <v>AriguaníMagdalenaSeñal Colombia5</v>
      </c>
      <c r="M4013" t="str">
        <f t="shared" si="131"/>
        <v>AriguaníMagdalenaSeñal Colombia</v>
      </c>
      <c r="N4013" t="s">
        <v>5536</v>
      </c>
    </row>
    <row r="4014" spans="1:14" x14ac:dyDescent="0.25">
      <c r="A4014">
        <v>47058</v>
      </c>
      <c r="B4014" t="s">
        <v>922</v>
      </c>
      <c r="C4014" t="s">
        <v>766</v>
      </c>
      <c r="E4014">
        <v>7</v>
      </c>
      <c r="F4014" t="s">
        <v>8339</v>
      </c>
      <c r="G4014" t="s">
        <v>619</v>
      </c>
      <c r="H4014" t="str">
        <f>INDEX(referencias!$Q$1:$Q$34,MATCH('Registro de Frecuencias TV'!G4014,referencias!$R$1:$R$34,0),1)</f>
        <v>Telecaribe</v>
      </c>
      <c r="I4014" t="s">
        <v>8490</v>
      </c>
      <c r="J4014" t="s">
        <v>8338</v>
      </c>
      <c r="K4014">
        <v>7</v>
      </c>
      <c r="L4014" t="str">
        <f t="shared" si="130"/>
        <v>AriguaníMagdalenaTelecaribe7</v>
      </c>
      <c r="M4014" t="str">
        <f t="shared" si="131"/>
        <v>AriguaníMagdalenaTelecaribe</v>
      </c>
      <c r="N4014" t="s">
        <v>5537</v>
      </c>
    </row>
    <row r="4015" spans="1:14" x14ac:dyDescent="0.25">
      <c r="A4015">
        <v>47058</v>
      </c>
      <c r="B4015" t="s">
        <v>922</v>
      </c>
      <c r="C4015" t="s">
        <v>766</v>
      </c>
      <c r="E4015">
        <v>9</v>
      </c>
      <c r="F4015" t="s">
        <v>8341</v>
      </c>
      <c r="G4015" t="s">
        <v>750</v>
      </c>
      <c r="H4015" t="str">
        <f>INDEX(referencias!$Q$1:$Q$34,MATCH('Registro de Frecuencias TV'!G4015,referencias!$R$1:$R$34,0),1)</f>
        <v>RCN TV S.A.</v>
      </c>
      <c r="I4015" t="s">
        <v>525</v>
      </c>
      <c r="J4015" t="s">
        <v>8338</v>
      </c>
      <c r="K4015">
        <v>9</v>
      </c>
      <c r="L4015" t="str">
        <f t="shared" si="130"/>
        <v>AriguaníMagdalenaRCN TV S.A.9</v>
      </c>
      <c r="M4015" t="str">
        <f t="shared" si="131"/>
        <v>AriguaníMagdalenaRCN TV S.A.</v>
      </c>
      <c r="N4015" t="s">
        <v>5538</v>
      </c>
    </row>
    <row r="4016" spans="1:14" x14ac:dyDescent="0.25">
      <c r="A4016">
        <v>47058</v>
      </c>
      <c r="B4016" t="s">
        <v>922</v>
      </c>
      <c r="C4016" t="s">
        <v>766</v>
      </c>
      <c r="E4016">
        <v>4</v>
      </c>
      <c r="F4016" t="s">
        <v>8341</v>
      </c>
      <c r="G4016" t="s">
        <v>723</v>
      </c>
      <c r="H4016" t="str">
        <f>INDEX(referencias!$Q$1:$Q$34,MATCH('Registro de Frecuencias TV'!G4016,referencias!$R$1:$R$34,0),1)</f>
        <v>Caracol TV S.A.</v>
      </c>
      <c r="I4016" t="s">
        <v>525</v>
      </c>
      <c r="J4016" t="s">
        <v>8338</v>
      </c>
      <c r="K4016">
        <v>4</v>
      </c>
      <c r="L4016" t="str">
        <f t="shared" si="130"/>
        <v>AriguaníMagdalenaCaracol TV S.A.4</v>
      </c>
      <c r="M4016" t="str">
        <f t="shared" si="131"/>
        <v>AriguaníMagdalenaCaracol TV S.A.</v>
      </c>
      <c r="N4016" t="s">
        <v>5539</v>
      </c>
    </row>
    <row r="4017" spans="1:14" x14ac:dyDescent="0.25">
      <c r="A4017">
        <v>47161</v>
      </c>
      <c r="B4017" t="s">
        <v>1131</v>
      </c>
      <c r="C4017" t="s">
        <v>766</v>
      </c>
      <c r="E4017">
        <v>13</v>
      </c>
      <c r="F4017" t="s">
        <v>8337</v>
      </c>
      <c r="G4017" t="s">
        <v>420</v>
      </c>
      <c r="H4017" t="str">
        <f>INDEX(referencias!$Q$1:$Q$34,MATCH('Registro de Frecuencias TV'!G4017,referencias!$R$1:$R$34,0),1)</f>
        <v>Canal Uno</v>
      </c>
      <c r="I4017" t="s">
        <v>235</v>
      </c>
      <c r="J4017" t="s">
        <v>8338</v>
      </c>
      <c r="K4017">
        <v>13</v>
      </c>
      <c r="L4017" t="str">
        <f t="shared" si="130"/>
        <v>Cerro San AntonioMagdalenaCanal Uno13</v>
      </c>
      <c r="M4017" t="str">
        <f t="shared" si="131"/>
        <v>Cerro San AntonioMagdalenaCanal Uno</v>
      </c>
      <c r="N4017" t="s">
        <v>5540</v>
      </c>
    </row>
    <row r="4018" spans="1:14" x14ac:dyDescent="0.25">
      <c r="A4018">
        <v>47161</v>
      </c>
      <c r="B4018" t="s">
        <v>1131</v>
      </c>
      <c r="C4018" t="s">
        <v>766</v>
      </c>
      <c r="E4018">
        <v>11</v>
      </c>
      <c r="F4018" t="s">
        <v>8337</v>
      </c>
      <c r="G4018" t="s">
        <v>703</v>
      </c>
      <c r="H4018" t="str">
        <f>INDEX(referencias!$Q$1:$Q$34,MATCH('Registro de Frecuencias TV'!G4018,referencias!$R$1:$R$34,0),1)</f>
        <v>C.Institucional</v>
      </c>
      <c r="I4018" t="s">
        <v>235</v>
      </c>
      <c r="J4018" t="s">
        <v>8338</v>
      </c>
      <c r="K4018">
        <v>11</v>
      </c>
      <c r="L4018" t="str">
        <f t="shared" si="130"/>
        <v>Cerro San AntonioMagdalenaC.Institucional11</v>
      </c>
      <c r="M4018" t="str">
        <f t="shared" si="131"/>
        <v>Cerro San AntonioMagdalenaC.Institucional</v>
      </c>
      <c r="N4018" t="s">
        <v>5541</v>
      </c>
    </row>
    <row r="4019" spans="1:14" x14ac:dyDescent="0.25">
      <c r="A4019">
        <v>47161</v>
      </c>
      <c r="B4019" t="s">
        <v>1131</v>
      </c>
      <c r="C4019" t="s">
        <v>766</v>
      </c>
      <c r="E4019">
        <v>5</v>
      </c>
      <c r="F4019" t="s">
        <v>8337</v>
      </c>
      <c r="G4019" t="s">
        <v>188</v>
      </c>
      <c r="H4019" t="str">
        <f>INDEX(referencias!$Q$1:$Q$34,MATCH('Registro de Frecuencias TV'!G4019,referencias!$R$1:$R$34,0),1)</f>
        <v>Señal Colombia</v>
      </c>
      <c r="I4019" t="s">
        <v>235</v>
      </c>
      <c r="J4019" t="s">
        <v>8338</v>
      </c>
      <c r="K4019">
        <v>5</v>
      </c>
      <c r="L4019" t="str">
        <f t="shared" si="130"/>
        <v>Cerro San AntonioMagdalenaSeñal Colombia5</v>
      </c>
      <c r="M4019" t="str">
        <f t="shared" si="131"/>
        <v>Cerro San AntonioMagdalenaSeñal Colombia</v>
      </c>
      <c r="N4019" t="s">
        <v>5542</v>
      </c>
    </row>
    <row r="4020" spans="1:14" x14ac:dyDescent="0.25">
      <c r="A4020">
        <v>47161</v>
      </c>
      <c r="B4020" t="s">
        <v>1131</v>
      </c>
      <c r="C4020" t="s">
        <v>766</v>
      </c>
      <c r="E4020">
        <v>7</v>
      </c>
      <c r="F4020" t="s">
        <v>8339</v>
      </c>
      <c r="G4020" t="s">
        <v>619</v>
      </c>
      <c r="H4020" t="str">
        <f>INDEX(referencias!$Q$1:$Q$34,MATCH('Registro de Frecuencias TV'!G4020,referencias!$R$1:$R$34,0),1)</f>
        <v>Telecaribe</v>
      </c>
      <c r="I4020" t="s">
        <v>8425</v>
      </c>
      <c r="J4020" t="s">
        <v>8338</v>
      </c>
      <c r="K4020">
        <v>7</v>
      </c>
      <c r="L4020" t="str">
        <f t="shared" si="130"/>
        <v>Cerro San AntonioMagdalenaTelecaribe7</v>
      </c>
      <c r="M4020" t="str">
        <f t="shared" si="131"/>
        <v>Cerro San AntonioMagdalenaTelecaribe</v>
      </c>
      <c r="N4020" t="s">
        <v>5543</v>
      </c>
    </row>
    <row r="4021" spans="1:14" x14ac:dyDescent="0.25">
      <c r="A4021">
        <v>47161</v>
      </c>
      <c r="B4021" t="s">
        <v>1131</v>
      </c>
      <c r="C4021" t="s">
        <v>766</v>
      </c>
      <c r="E4021">
        <v>9</v>
      </c>
      <c r="F4021" t="s">
        <v>8341</v>
      </c>
      <c r="G4021" t="s">
        <v>750</v>
      </c>
      <c r="H4021" t="str">
        <f>INDEX(referencias!$Q$1:$Q$34,MATCH('Registro de Frecuencias TV'!G4021,referencias!$R$1:$R$34,0),1)</f>
        <v>RCN TV S.A.</v>
      </c>
      <c r="I4021" t="s">
        <v>525</v>
      </c>
      <c r="J4021" t="s">
        <v>8338</v>
      </c>
      <c r="K4021">
        <v>9</v>
      </c>
      <c r="L4021" t="str">
        <f t="shared" si="130"/>
        <v>Cerro San AntonioMagdalenaRCN TV S.A.9</v>
      </c>
      <c r="M4021" t="str">
        <f t="shared" si="131"/>
        <v>Cerro San AntonioMagdalenaRCN TV S.A.</v>
      </c>
      <c r="N4021" t="s">
        <v>5544</v>
      </c>
    </row>
    <row r="4022" spans="1:14" x14ac:dyDescent="0.25">
      <c r="A4022">
        <v>47161</v>
      </c>
      <c r="B4022" t="s">
        <v>1131</v>
      </c>
      <c r="C4022" t="s">
        <v>766</v>
      </c>
      <c r="E4022">
        <v>4</v>
      </c>
      <c r="F4022" t="s">
        <v>8341</v>
      </c>
      <c r="G4022" t="s">
        <v>723</v>
      </c>
      <c r="H4022" t="str">
        <f>INDEX(referencias!$Q$1:$Q$34,MATCH('Registro de Frecuencias TV'!G4022,referencias!$R$1:$R$34,0),1)</f>
        <v>Caracol TV S.A.</v>
      </c>
      <c r="I4022" t="s">
        <v>525</v>
      </c>
      <c r="J4022" t="s">
        <v>8338</v>
      </c>
      <c r="K4022">
        <v>4</v>
      </c>
      <c r="L4022" t="str">
        <f t="shared" si="130"/>
        <v>Cerro San AntonioMagdalenaCaracol TV S.A.4</v>
      </c>
      <c r="M4022" t="str">
        <f t="shared" si="131"/>
        <v>Cerro San AntonioMagdalenaCaracol TV S.A.</v>
      </c>
      <c r="N4022" t="s">
        <v>5545</v>
      </c>
    </row>
    <row r="4023" spans="1:14" x14ac:dyDescent="0.25">
      <c r="A4023">
        <v>47170</v>
      </c>
      <c r="B4023" t="s">
        <v>1182</v>
      </c>
      <c r="C4023" t="s">
        <v>766</v>
      </c>
      <c r="E4023">
        <v>13</v>
      </c>
      <c r="F4023" t="s">
        <v>8337</v>
      </c>
      <c r="G4023" t="s">
        <v>420</v>
      </c>
      <c r="H4023" t="str">
        <f>INDEX(referencias!$Q$1:$Q$34,MATCH('Registro de Frecuencias TV'!G4023,referencias!$R$1:$R$34,0),1)</f>
        <v>Canal Uno</v>
      </c>
      <c r="I4023" t="s">
        <v>235</v>
      </c>
      <c r="J4023" t="s">
        <v>8338</v>
      </c>
      <c r="K4023">
        <v>13</v>
      </c>
      <c r="L4023" t="str">
        <f t="shared" si="130"/>
        <v>ChivoloMagdalenaCanal Uno13</v>
      </c>
      <c r="M4023" t="str">
        <f t="shared" si="131"/>
        <v>ChivoloMagdalenaCanal Uno</v>
      </c>
      <c r="N4023" t="s">
        <v>5546</v>
      </c>
    </row>
    <row r="4024" spans="1:14" x14ac:dyDescent="0.25">
      <c r="A4024">
        <v>47170</v>
      </c>
      <c r="B4024" t="s">
        <v>1182</v>
      </c>
      <c r="C4024" t="s">
        <v>766</v>
      </c>
      <c r="E4024">
        <v>11</v>
      </c>
      <c r="F4024" t="s">
        <v>8337</v>
      </c>
      <c r="G4024" t="s">
        <v>703</v>
      </c>
      <c r="H4024" t="str">
        <f>INDEX(referencias!$Q$1:$Q$34,MATCH('Registro de Frecuencias TV'!G4024,referencias!$R$1:$R$34,0),1)</f>
        <v>C.Institucional</v>
      </c>
      <c r="I4024" t="s">
        <v>235</v>
      </c>
      <c r="J4024" t="s">
        <v>8338</v>
      </c>
      <c r="K4024">
        <v>11</v>
      </c>
      <c r="L4024" t="str">
        <f t="shared" si="130"/>
        <v>ChivoloMagdalenaC.Institucional11</v>
      </c>
      <c r="M4024" t="str">
        <f t="shared" si="131"/>
        <v>ChivoloMagdalenaC.Institucional</v>
      </c>
      <c r="N4024" t="s">
        <v>5547</v>
      </c>
    </row>
    <row r="4025" spans="1:14" x14ac:dyDescent="0.25">
      <c r="A4025">
        <v>47170</v>
      </c>
      <c r="B4025" t="s">
        <v>1182</v>
      </c>
      <c r="C4025" t="s">
        <v>766</v>
      </c>
      <c r="E4025">
        <v>5</v>
      </c>
      <c r="F4025" t="s">
        <v>8337</v>
      </c>
      <c r="G4025" t="s">
        <v>188</v>
      </c>
      <c r="H4025" t="str">
        <f>INDEX(referencias!$Q$1:$Q$34,MATCH('Registro de Frecuencias TV'!G4025,referencias!$R$1:$R$34,0),1)</f>
        <v>Señal Colombia</v>
      </c>
      <c r="I4025" t="s">
        <v>235</v>
      </c>
      <c r="J4025" t="s">
        <v>8338</v>
      </c>
      <c r="K4025">
        <v>5</v>
      </c>
      <c r="L4025" t="str">
        <f t="shared" si="130"/>
        <v>ChivoloMagdalenaSeñal Colombia5</v>
      </c>
      <c r="M4025" t="str">
        <f t="shared" si="131"/>
        <v>ChivoloMagdalenaSeñal Colombia</v>
      </c>
      <c r="N4025" t="s">
        <v>5548</v>
      </c>
    </row>
    <row r="4026" spans="1:14" x14ac:dyDescent="0.25">
      <c r="A4026">
        <v>47170</v>
      </c>
      <c r="B4026" t="s">
        <v>1182</v>
      </c>
      <c r="C4026" t="s">
        <v>766</v>
      </c>
      <c r="E4026">
        <v>7</v>
      </c>
      <c r="F4026" t="s">
        <v>8339</v>
      </c>
      <c r="G4026" t="s">
        <v>619</v>
      </c>
      <c r="H4026" t="str">
        <f>INDEX(referencias!$Q$1:$Q$34,MATCH('Registro de Frecuencias TV'!G4026,referencias!$R$1:$R$34,0),1)</f>
        <v>Telecaribe</v>
      </c>
      <c r="I4026" t="s">
        <v>8425</v>
      </c>
      <c r="J4026" t="s">
        <v>8338</v>
      </c>
      <c r="K4026">
        <v>7</v>
      </c>
      <c r="L4026" t="str">
        <f t="shared" si="130"/>
        <v>ChivoloMagdalenaTelecaribe7</v>
      </c>
      <c r="M4026" t="str">
        <f t="shared" si="131"/>
        <v>ChivoloMagdalenaTelecaribe</v>
      </c>
      <c r="N4026" t="s">
        <v>5549</v>
      </c>
    </row>
    <row r="4027" spans="1:14" x14ac:dyDescent="0.25">
      <c r="A4027">
        <v>47170</v>
      </c>
      <c r="B4027" t="s">
        <v>1182</v>
      </c>
      <c r="C4027" t="s">
        <v>766</v>
      </c>
      <c r="E4027">
        <v>9</v>
      </c>
      <c r="F4027" t="s">
        <v>8341</v>
      </c>
      <c r="G4027" t="s">
        <v>750</v>
      </c>
      <c r="H4027" t="str">
        <f>INDEX(referencias!$Q$1:$Q$34,MATCH('Registro de Frecuencias TV'!G4027,referencias!$R$1:$R$34,0),1)</f>
        <v>RCN TV S.A.</v>
      </c>
      <c r="I4027" t="s">
        <v>525</v>
      </c>
      <c r="J4027" t="s">
        <v>8338</v>
      </c>
      <c r="K4027">
        <v>9</v>
      </c>
      <c r="L4027" t="str">
        <f t="shared" si="130"/>
        <v>ChivoloMagdalenaRCN TV S.A.9</v>
      </c>
      <c r="M4027" t="str">
        <f t="shared" si="131"/>
        <v>ChivoloMagdalenaRCN TV S.A.</v>
      </c>
      <c r="N4027" t="s">
        <v>5550</v>
      </c>
    </row>
    <row r="4028" spans="1:14" x14ac:dyDescent="0.25">
      <c r="A4028">
        <v>47170</v>
      </c>
      <c r="B4028" t="s">
        <v>1182</v>
      </c>
      <c r="C4028" t="s">
        <v>766</v>
      </c>
      <c r="E4028">
        <v>4</v>
      </c>
      <c r="F4028" t="s">
        <v>8341</v>
      </c>
      <c r="G4028" t="s">
        <v>723</v>
      </c>
      <c r="H4028" t="str">
        <f>INDEX(referencias!$Q$1:$Q$34,MATCH('Registro de Frecuencias TV'!G4028,referencias!$R$1:$R$34,0),1)</f>
        <v>Caracol TV S.A.</v>
      </c>
      <c r="I4028" t="s">
        <v>525</v>
      </c>
      <c r="J4028" t="s">
        <v>8338</v>
      </c>
      <c r="K4028">
        <v>4</v>
      </c>
      <c r="L4028" t="str">
        <f t="shared" si="130"/>
        <v>ChivoloMagdalenaCaracol TV S.A.4</v>
      </c>
      <c r="M4028" t="str">
        <f t="shared" si="131"/>
        <v>ChivoloMagdalenaCaracol TV S.A.</v>
      </c>
      <c r="N4028" t="s">
        <v>5551</v>
      </c>
    </row>
    <row r="4029" spans="1:14" x14ac:dyDescent="0.25">
      <c r="A4029">
        <v>47189</v>
      </c>
      <c r="B4029" t="s">
        <v>1190</v>
      </c>
      <c r="C4029" t="s">
        <v>766</v>
      </c>
      <c r="E4029">
        <v>13</v>
      </c>
      <c r="F4029" t="s">
        <v>8337</v>
      </c>
      <c r="G4029" t="s">
        <v>420</v>
      </c>
      <c r="H4029" t="str">
        <f>INDEX(referencias!$Q$1:$Q$34,MATCH('Registro de Frecuencias TV'!G4029,referencias!$R$1:$R$34,0),1)</f>
        <v>Canal Uno</v>
      </c>
      <c r="I4029" t="s">
        <v>235</v>
      </c>
      <c r="J4029" t="s">
        <v>8338</v>
      </c>
      <c r="K4029">
        <v>13</v>
      </c>
      <c r="L4029" t="str">
        <f t="shared" si="130"/>
        <v>CiénagaMagdalenaCanal Uno13</v>
      </c>
      <c r="M4029" t="str">
        <f t="shared" si="131"/>
        <v>CiénagaMagdalenaCanal Uno</v>
      </c>
      <c r="N4029" t="s">
        <v>5552</v>
      </c>
    </row>
    <row r="4030" spans="1:14" x14ac:dyDescent="0.25">
      <c r="A4030">
        <v>47189</v>
      </c>
      <c r="B4030" t="s">
        <v>1190</v>
      </c>
      <c r="C4030" t="s">
        <v>766</v>
      </c>
      <c r="E4030">
        <v>11</v>
      </c>
      <c r="F4030" t="s">
        <v>8337</v>
      </c>
      <c r="G4030" t="s">
        <v>703</v>
      </c>
      <c r="H4030" t="str">
        <f>INDEX(referencias!$Q$1:$Q$34,MATCH('Registro de Frecuencias TV'!G4030,referencias!$R$1:$R$34,0),1)</f>
        <v>C.Institucional</v>
      </c>
      <c r="I4030" t="s">
        <v>235</v>
      </c>
      <c r="J4030" t="s">
        <v>8338</v>
      </c>
      <c r="K4030">
        <v>11</v>
      </c>
      <c r="L4030" t="str">
        <f t="shared" si="130"/>
        <v>CiénagaMagdalenaC.Institucional11</v>
      </c>
      <c r="M4030" t="str">
        <f t="shared" si="131"/>
        <v>CiénagaMagdalenaC.Institucional</v>
      </c>
      <c r="N4030" t="s">
        <v>5553</v>
      </c>
    </row>
    <row r="4031" spans="1:14" x14ac:dyDescent="0.25">
      <c r="A4031">
        <v>47189</v>
      </c>
      <c r="B4031" t="s">
        <v>1190</v>
      </c>
      <c r="C4031" t="s">
        <v>766</v>
      </c>
      <c r="E4031">
        <v>5</v>
      </c>
      <c r="F4031" t="s">
        <v>8337</v>
      </c>
      <c r="G4031" t="s">
        <v>188</v>
      </c>
      <c r="H4031" t="str">
        <f>INDEX(referencias!$Q$1:$Q$34,MATCH('Registro de Frecuencias TV'!G4031,referencias!$R$1:$R$34,0),1)</f>
        <v>Señal Colombia</v>
      </c>
      <c r="I4031" t="s">
        <v>235</v>
      </c>
      <c r="J4031" t="s">
        <v>8338</v>
      </c>
      <c r="K4031">
        <v>5</v>
      </c>
      <c r="L4031" t="str">
        <f t="shared" si="130"/>
        <v>CiénagaMagdalenaSeñal Colombia5</v>
      </c>
      <c r="M4031" t="str">
        <f t="shared" si="131"/>
        <v>CiénagaMagdalenaSeñal Colombia</v>
      </c>
      <c r="N4031" t="s">
        <v>5554</v>
      </c>
    </row>
    <row r="4032" spans="1:14" x14ac:dyDescent="0.25">
      <c r="A4032">
        <v>47189</v>
      </c>
      <c r="B4032" t="s">
        <v>1190</v>
      </c>
      <c r="C4032" t="s">
        <v>766</v>
      </c>
      <c r="E4032">
        <v>7</v>
      </c>
      <c r="F4032" t="s">
        <v>8339</v>
      </c>
      <c r="G4032" t="s">
        <v>619</v>
      </c>
      <c r="H4032" t="str">
        <f>INDEX(referencias!$Q$1:$Q$34,MATCH('Registro de Frecuencias TV'!G4032,referencias!$R$1:$R$34,0),1)</f>
        <v>Telecaribe</v>
      </c>
      <c r="I4032" t="s">
        <v>8425</v>
      </c>
      <c r="J4032" t="s">
        <v>8338</v>
      </c>
      <c r="K4032">
        <v>7</v>
      </c>
      <c r="L4032" t="str">
        <f t="shared" si="130"/>
        <v>CiénagaMagdalenaTelecaribe7</v>
      </c>
      <c r="M4032" t="str">
        <f t="shared" si="131"/>
        <v>CiénagaMagdalenaTelecaribe</v>
      </c>
      <c r="N4032" t="s">
        <v>5555</v>
      </c>
    </row>
    <row r="4033" spans="1:14" x14ac:dyDescent="0.25">
      <c r="A4033">
        <v>47189</v>
      </c>
      <c r="B4033" t="s">
        <v>1190</v>
      </c>
      <c r="C4033" t="s">
        <v>766</v>
      </c>
      <c r="E4033">
        <v>9</v>
      </c>
      <c r="F4033" t="s">
        <v>8341</v>
      </c>
      <c r="G4033" t="s">
        <v>750</v>
      </c>
      <c r="H4033" t="str">
        <f>INDEX(referencias!$Q$1:$Q$34,MATCH('Registro de Frecuencias TV'!G4033,referencias!$R$1:$R$34,0),1)</f>
        <v>RCN TV S.A.</v>
      </c>
      <c r="I4033" t="s">
        <v>525</v>
      </c>
      <c r="J4033" t="s">
        <v>8338</v>
      </c>
      <c r="K4033">
        <v>9</v>
      </c>
      <c r="L4033" t="str">
        <f t="shared" si="130"/>
        <v>CiénagaMagdalenaRCN TV S.A.9</v>
      </c>
      <c r="M4033" t="str">
        <f t="shared" si="131"/>
        <v>CiénagaMagdalenaRCN TV S.A.</v>
      </c>
      <c r="N4033" t="s">
        <v>5556</v>
      </c>
    </row>
    <row r="4034" spans="1:14" x14ac:dyDescent="0.25">
      <c r="A4034">
        <v>47189</v>
      </c>
      <c r="B4034" t="s">
        <v>1190</v>
      </c>
      <c r="C4034" t="s">
        <v>766</v>
      </c>
      <c r="E4034">
        <v>4</v>
      </c>
      <c r="F4034" t="s">
        <v>8341</v>
      </c>
      <c r="G4034" t="s">
        <v>723</v>
      </c>
      <c r="H4034" t="str">
        <f>INDEX(referencias!$Q$1:$Q$34,MATCH('Registro de Frecuencias TV'!G4034,referencias!$R$1:$R$34,0),1)</f>
        <v>Caracol TV S.A.</v>
      </c>
      <c r="I4034" t="s">
        <v>525</v>
      </c>
      <c r="J4034" t="s">
        <v>8338</v>
      </c>
      <c r="K4034">
        <v>4</v>
      </c>
      <c r="L4034" t="str">
        <f t="shared" si="130"/>
        <v>CiénagaMagdalenaCaracol TV S.A.4</v>
      </c>
      <c r="M4034" t="str">
        <f t="shared" si="131"/>
        <v>CiénagaMagdalenaCaracol TV S.A.</v>
      </c>
      <c r="N4034" t="s">
        <v>5557</v>
      </c>
    </row>
    <row r="4035" spans="1:14" x14ac:dyDescent="0.25">
      <c r="A4035">
        <v>47205</v>
      </c>
      <c r="B4035" t="s">
        <v>437</v>
      </c>
      <c r="C4035" t="s">
        <v>766</v>
      </c>
      <c r="E4035">
        <v>13</v>
      </c>
      <c r="F4035" t="s">
        <v>8337</v>
      </c>
      <c r="G4035" t="s">
        <v>420</v>
      </c>
      <c r="H4035" t="str">
        <f>INDEX(referencias!$Q$1:$Q$34,MATCH('Registro de Frecuencias TV'!G4035,referencias!$R$1:$R$34,0),1)</f>
        <v>Canal Uno</v>
      </c>
      <c r="I4035" t="s">
        <v>235</v>
      </c>
      <c r="J4035" t="s">
        <v>8338</v>
      </c>
      <c r="K4035">
        <v>13</v>
      </c>
      <c r="L4035" t="str">
        <f t="shared" ref="L4035:L4098" si="132">_xlfn.CONCAT(TRIM(B4035),TRIM(C4035),TRIM(H4035),TRIM(K4035))</f>
        <v>ConcordiaMagdalenaCanal Uno13</v>
      </c>
      <c r="M4035" t="str">
        <f t="shared" ref="M4035:M4098" si="133">_xlfn.CONCAT(TRIM(B4035),TRIM(C4035),TRIM(H4035))</f>
        <v>ConcordiaMagdalenaCanal Uno</v>
      </c>
      <c r="N4035" t="s">
        <v>5558</v>
      </c>
    </row>
    <row r="4036" spans="1:14" x14ac:dyDescent="0.25">
      <c r="A4036">
        <v>47205</v>
      </c>
      <c r="B4036" t="s">
        <v>437</v>
      </c>
      <c r="C4036" t="s">
        <v>766</v>
      </c>
      <c r="E4036">
        <v>11</v>
      </c>
      <c r="F4036" t="s">
        <v>8337</v>
      </c>
      <c r="G4036" t="s">
        <v>703</v>
      </c>
      <c r="H4036" t="str">
        <f>INDEX(referencias!$Q$1:$Q$34,MATCH('Registro de Frecuencias TV'!G4036,referencias!$R$1:$R$34,0),1)</f>
        <v>C.Institucional</v>
      </c>
      <c r="I4036" t="s">
        <v>235</v>
      </c>
      <c r="J4036" t="s">
        <v>8338</v>
      </c>
      <c r="K4036">
        <v>11</v>
      </c>
      <c r="L4036" t="str">
        <f t="shared" si="132"/>
        <v>ConcordiaMagdalenaC.Institucional11</v>
      </c>
      <c r="M4036" t="str">
        <f t="shared" si="133"/>
        <v>ConcordiaMagdalenaC.Institucional</v>
      </c>
      <c r="N4036" t="s">
        <v>5559</v>
      </c>
    </row>
    <row r="4037" spans="1:14" x14ac:dyDescent="0.25">
      <c r="A4037">
        <v>47205</v>
      </c>
      <c r="B4037" t="s">
        <v>437</v>
      </c>
      <c r="C4037" t="s">
        <v>766</v>
      </c>
      <c r="E4037">
        <v>5</v>
      </c>
      <c r="F4037" t="s">
        <v>8337</v>
      </c>
      <c r="G4037" t="s">
        <v>188</v>
      </c>
      <c r="H4037" t="str">
        <f>INDEX(referencias!$Q$1:$Q$34,MATCH('Registro de Frecuencias TV'!G4037,referencias!$R$1:$R$34,0),1)</f>
        <v>Señal Colombia</v>
      </c>
      <c r="I4037" t="s">
        <v>235</v>
      </c>
      <c r="J4037" t="s">
        <v>8338</v>
      </c>
      <c r="K4037">
        <v>5</v>
      </c>
      <c r="L4037" t="str">
        <f t="shared" si="132"/>
        <v>ConcordiaMagdalenaSeñal Colombia5</v>
      </c>
      <c r="M4037" t="str">
        <f t="shared" si="133"/>
        <v>ConcordiaMagdalenaSeñal Colombia</v>
      </c>
      <c r="N4037" t="s">
        <v>5560</v>
      </c>
    </row>
    <row r="4038" spans="1:14" x14ac:dyDescent="0.25">
      <c r="A4038">
        <v>47205</v>
      </c>
      <c r="B4038" t="s">
        <v>437</v>
      </c>
      <c r="C4038" t="s">
        <v>766</v>
      </c>
      <c r="E4038">
        <v>7</v>
      </c>
      <c r="F4038" t="s">
        <v>8339</v>
      </c>
      <c r="G4038" t="s">
        <v>619</v>
      </c>
      <c r="H4038" t="str">
        <f>INDEX(referencias!$Q$1:$Q$34,MATCH('Registro de Frecuencias TV'!G4038,referencias!$R$1:$R$34,0),1)</f>
        <v>Telecaribe</v>
      </c>
      <c r="I4038" t="s">
        <v>8425</v>
      </c>
      <c r="J4038" t="s">
        <v>8338</v>
      </c>
      <c r="K4038">
        <v>7</v>
      </c>
      <c r="L4038" t="str">
        <f t="shared" si="132"/>
        <v>ConcordiaMagdalenaTelecaribe7</v>
      </c>
      <c r="M4038" t="str">
        <f t="shared" si="133"/>
        <v>ConcordiaMagdalenaTelecaribe</v>
      </c>
      <c r="N4038" t="s">
        <v>5561</v>
      </c>
    </row>
    <row r="4039" spans="1:14" x14ac:dyDescent="0.25">
      <c r="A4039">
        <v>47205</v>
      </c>
      <c r="B4039" t="s">
        <v>437</v>
      </c>
      <c r="C4039" t="s">
        <v>766</v>
      </c>
      <c r="F4039" t="s">
        <v>8341</v>
      </c>
      <c r="G4039" t="s">
        <v>750</v>
      </c>
      <c r="H4039" t="str">
        <f>INDEX(referencias!$Q$1:$Q$34,MATCH('Registro de Frecuencias TV'!G4039,referencias!$R$1:$R$34,0),1)</f>
        <v>RCN TV S.A.</v>
      </c>
      <c r="J4039" t="s">
        <v>8338</v>
      </c>
      <c r="K4039">
        <v>9</v>
      </c>
      <c r="L4039" t="str">
        <f t="shared" si="132"/>
        <v>ConcordiaMagdalenaRCN TV S.A.9</v>
      </c>
      <c r="M4039" t="str">
        <f t="shared" si="133"/>
        <v>ConcordiaMagdalenaRCN TV S.A.</v>
      </c>
      <c r="N4039" t="s">
        <v>5562</v>
      </c>
    </row>
    <row r="4040" spans="1:14" x14ac:dyDescent="0.25">
      <c r="A4040">
        <v>47205</v>
      </c>
      <c r="B4040" t="s">
        <v>437</v>
      </c>
      <c r="C4040" t="s">
        <v>766</v>
      </c>
      <c r="F4040" t="s">
        <v>8341</v>
      </c>
      <c r="G4040" t="s">
        <v>723</v>
      </c>
      <c r="H4040" t="str">
        <f>INDEX(referencias!$Q$1:$Q$34,MATCH('Registro de Frecuencias TV'!G4040,referencias!$R$1:$R$34,0),1)</f>
        <v>Caracol TV S.A.</v>
      </c>
      <c r="J4040" t="s">
        <v>8338</v>
      </c>
      <c r="K4040">
        <v>4</v>
      </c>
      <c r="L4040" t="str">
        <f t="shared" si="132"/>
        <v>ConcordiaMagdalenaCaracol TV S.A.4</v>
      </c>
      <c r="M4040" t="str">
        <f t="shared" si="133"/>
        <v>ConcordiaMagdalenaCaracol TV S.A.</v>
      </c>
      <c r="N4040" t="s">
        <v>5563</v>
      </c>
    </row>
    <row r="4041" spans="1:14" x14ac:dyDescent="0.25">
      <c r="A4041">
        <v>47245</v>
      </c>
      <c r="B4041" t="s">
        <v>1303</v>
      </c>
      <c r="C4041" t="s">
        <v>766</v>
      </c>
      <c r="E4041">
        <v>6</v>
      </c>
      <c r="F4041" t="s">
        <v>8337</v>
      </c>
      <c r="G4041" t="s">
        <v>420</v>
      </c>
      <c r="H4041" t="str">
        <f>INDEX(referencias!$Q$1:$Q$34,MATCH('Registro de Frecuencias TV'!G4041,referencias!$R$1:$R$34,0),1)</f>
        <v>Canal Uno</v>
      </c>
      <c r="I4041" t="s">
        <v>290</v>
      </c>
      <c r="J4041" t="s">
        <v>8338</v>
      </c>
      <c r="K4041">
        <v>6</v>
      </c>
      <c r="L4041" t="str">
        <f t="shared" si="132"/>
        <v>El BancoMagdalenaCanal Uno6</v>
      </c>
      <c r="M4041" t="str">
        <f t="shared" si="133"/>
        <v>El BancoMagdalenaCanal Uno</v>
      </c>
      <c r="N4041" t="s">
        <v>5564</v>
      </c>
    </row>
    <row r="4042" spans="1:14" x14ac:dyDescent="0.25">
      <c r="A4042">
        <v>47245</v>
      </c>
      <c r="B4042" t="s">
        <v>1303</v>
      </c>
      <c r="C4042" t="s">
        <v>766</v>
      </c>
      <c r="E4042">
        <v>4</v>
      </c>
      <c r="F4042" t="s">
        <v>8337</v>
      </c>
      <c r="G4042" t="s">
        <v>703</v>
      </c>
      <c r="H4042" t="str">
        <f>INDEX(referencias!$Q$1:$Q$34,MATCH('Registro de Frecuencias TV'!G4042,referencias!$R$1:$R$34,0),1)</f>
        <v>C.Institucional</v>
      </c>
      <c r="I4042" t="s">
        <v>290</v>
      </c>
      <c r="J4042" t="s">
        <v>8338</v>
      </c>
      <c r="K4042">
        <v>4</v>
      </c>
      <c r="L4042" t="str">
        <f t="shared" si="132"/>
        <v>El BancoMagdalenaC.Institucional4</v>
      </c>
      <c r="M4042" t="str">
        <f t="shared" si="133"/>
        <v>El BancoMagdalenaC.Institucional</v>
      </c>
      <c r="N4042" t="s">
        <v>5565</v>
      </c>
    </row>
    <row r="4043" spans="1:14" x14ac:dyDescent="0.25">
      <c r="A4043">
        <v>47245</v>
      </c>
      <c r="B4043" t="s">
        <v>1303</v>
      </c>
      <c r="C4043" t="s">
        <v>766</v>
      </c>
      <c r="E4043">
        <v>10</v>
      </c>
      <c r="F4043" t="s">
        <v>8337</v>
      </c>
      <c r="G4043" t="s">
        <v>188</v>
      </c>
      <c r="H4043" t="str">
        <f>INDEX(referencias!$Q$1:$Q$34,MATCH('Registro de Frecuencias TV'!G4043,referencias!$R$1:$R$34,0),1)</f>
        <v>Señal Colombia</v>
      </c>
      <c r="I4043" t="s">
        <v>290</v>
      </c>
      <c r="J4043" t="s">
        <v>8338</v>
      </c>
      <c r="K4043">
        <v>10</v>
      </c>
      <c r="L4043" t="str">
        <f t="shared" si="132"/>
        <v>El BancoMagdalenaSeñal Colombia10</v>
      </c>
      <c r="M4043" t="str">
        <f t="shared" si="133"/>
        <v>El BancoMagdalenaSeñal Colombia</v>
      </c>
      <c r="N4043" t="s">
        <v>5566</v>
      </c>
    </row>
    <row r="4044" spans="1:14" x14ac:dyDescent="0.25">
      <c r="A4044">
        <v>47245</v>
      </c>
      <c r="B4044" t="s">
        <v>1303</v>
      </c>
      <c r="C4044" t="s">
        <v>766</v>
      </c>
      <c r="E4044">
        <v>39</v>
      </c>
      <c r="F4044" t="s">
        <v>8339</v>
      </c>
      <c r="G4044" t="s">
        <v>619</v>
      </c>
      <c r="H4044" t="str">
        <f>INDEX(referencias!$Q$1:$Q$34,MATCH('Registro de Frecuencias TV'!G4044,referencias!$R$1:$R$34,0),1)</f>
        <v>Telecaribe</v>
      </c>
      <c r="I4044" t="s">
        <v>8435</v>
      </c>
      <c r="J4044" t="s">
        <v>8338</v>
      </c>
      <c r="K4044">
        <v>39</v>
      </c>
      <c r="L4044" t="str">
        <f t="shared" si="132"/>
        <v>El BancoMagdalenaTelecaribe39</v>
      </c>
      <c r="M4044" t="str">
        <f t="shared" si="133"/>
        <v>El BancoMagdalenaTelecaribe</v>
      </c>
      <c r="N4044" t="s">
        <v>5567</v>
      </c>
    </row>
    <row r="4045" spans="1:14" x14ac:dyDescent="0.25">
      <c r="A4045">
        <v>47245</v>
      </c>
      <c r="B4045" t="s">
        <v>1303</v>
      </c>
      <c r="C4045" t="s">
        <v>766</v>
      </c>
      <c r="E4045">
        <v>8</v>
      </c>
      <c r="F4045" t="s">
        <v>8341</v>
      </c>
      <c r="G4045" t="s">
        <v>750</v>
      </c>
      <c r="H4045" t="str">
        <f>INDEX(referencias!$Q$1:$Q$34,MATCH('Registro de Frecuencias TV'!G4045,referencias!$R$1:$R$34,0),1)</f>
        <v>RCN TV S.A.</v>
      </c>
      <c r="I4045" t="s">
        <v>290</v>
      </c>
      <c r="J4045" t="s">
        <v>8338</v>
      </c>
      <c r="K4045">
        <v>8</v>
      </c>
      <c r="L4045" t="str">
        <f t="shared" si="132"/>
        <v>El BancoMagdalenaRCN TV S.A.8</v>
      </c>
      <c r="M4045" t="str">
        <f t="shared" si="133"/>
        <v>El BancoMagdalenaRCN TV S.A.</v>
      </c>
      <c r="N4045" t="s">
        <v>5568</v>
      </c>
    </row>
    <row r="4046" spans="1:14" x14ac:dyDescent="0.25">
      <c r="A4046">
        <v>47245</v>
      </c>
      <c r="B4046" t="s">
        <v>1303</v>
      </c>
      <c r="C4046" t="s">
        <v>766</v>
      </c>
      <c r="E4046">
        <v>2</v>
      </c>
      <c r="F4046" t="s">
        <v>8341</v>
      </c>
      <c r="G4046" t="s">
        <v>723</v>
      </c>
      <c r="H4046" t="str">
        <f>INDEX(referencias!$Q$1:$Q$34,MATCH('Registro de Frecuencias TV'!G4046,referencias!$R$1:$R$34,0),1)</f>
        <v>Caracol TV S.A.</v>
      </c>
      <c r="I4046" t="s">
        <v>290</v>
      </c>
      <c r="J4046" t="s">
        <v>8338</v>
      </c>
      <c r="K4046">
        <v>2</v>
      </c>
      <c r="L4046" t="str">
        <f t="shared" si="132"/>
        <v>El BancoMagdalenaCaracol TV S.A.2</v>
      </c>
      <c r="M4046" t="str">
        <f t="shared" si="133"/>
        <v>El BancoMagdalenaCaracol TV S.A.</v>
      </c>
      <c r="N4046" t="s">
        <v>5569</v>
      </c>
    </row>
    <row r="4047" spans="1:14" x14ac:dyDescent="0.25">
      <c r="A4047">
        <v>47258</v>
      </c>
      <c r="B4047" t="s">
        <v>1354</v>
      </c>
      <c r="C4047" t="s">
        <v>766</v>
      </c>
      <c r="E4047">
        <v>13</v>
      </c>
      <c r="F4047" t="s">
        <v>8337</v>
      </c>
      <c r="G4047" t="s">
        <v>420</v>
      </c>
      <c r="H4047" t="str">
        <f>INDEX(referencias!$Q$1:$Q$34,MATCH('Registro de Frecuencias TV'!G4047,referencias!$R$1:$R$34,0),1)</f>
        <v>Canal Uno</v>
      </c>
      <c r="I4047" t="s">
        <v>235</v>
      </c>
      <c r="J4047" t="s">
        <v>8338</v>
      </c>
      <c r="K4047">
        <v>13</v>
      </c>
      <c r="L4047" t="str">
        <f t="shared" si="132"/>
        <v>El PiñonMagdalenaCanal Uno13</v>
      </c>
      <c r="M4047" t="str">
        <f t="shared" si="133"/>
        <v>El PiñonMagdalenaCanal Uno</v>
      </c>
      <c r="N4047" t="s">
        <v>5570</v>
      </c>
    </row>
    <row r="4048" spans="1:14" x14ac:dyDescent="0.25">
      <c r="A4048">
        <v>47258</v>
      </c>
      <c r="B4048" t="s">
        <v>1354</v>
      </c>
      <c r="C4048" t="s">
        <v>766</v>
      </c>
      <c r="E4048">
        <v>11</v>
      </c>
      <c r="F4048" t="s">
        <v>8337</v>
      </c>
      <c r="G4048" t="s">
        <v>703</v>
      </c>
      <c r="H4048" t="str">
        <f>INDEX(referencias!$Q$1:$Q$34,MATCH('Registro de Frecuencias TV'!G4048,referencias!$R$1:$R$34,0),1)</f>
        <v>C.Institucional</v>
      </c>
      <c r="I4048" t="s">
        <v>235</v>
      </c>
      <c r="J4048" t="s">
        <v>8338</v>
      </c>
      <c r="K4048">
        <v>11</v>
      </c>
      <c r="L4048" t="str">
        <f t="shared" si="132"/>
        <v>El PiñonMagdalenaC.Institucional11</v>
      </c>
      <c r="M4048" t="str">
        <f t="shared" si="133"/>
        <v>El PiñonMagdalenaC.Institucional</v>
      </c>
      <c r="N4048" t="s">
        <v>5571</v>
      </c>
    </row>
    <row r="4049" spans="1:14" x14ac:dyDescent="0.25">
      <c r="A4049">
        <v>47258</v>
      </c>
      <c r="B4049" t="s">
        <v>1354</v>
      </c>
      <c r="C4049" t="s">
        <v>766</v>
      </c>
      <c r="E4049">
        <v>5</v>
      </c>
      <c r="F4049" t="s">
        <v>8337</v>
      </c>
      <c r="G4049" t="s">
        <v>188</v>
      </c>
      <c r="H4049" t="str">
        <f>INDEX(referencias!$Q$1:$Q$34,MATCH('Registro de Frecuencias TV'!G4049,referencias!$R$1:$R$34,0),1)</f>
        <v>Señal Colombia</v>
      </c>
      <c r="I4049" t="s">
        <v>235</v>
      </c>
      <c r="J4049" t="s">
        <v>8338</v>
      </c>
      <c r="K4049">
        <v>5</v>
      </c>
      <c r="L4049" t="str">
        <f t="shared" si="132"/>
        <v>El PiñonMagdalenaSeñal Colombia5</v>
      </c>
      <c r="M4049" t="str">
        <f t="shared" si="133"/>
        <v>El PiñonMagdalenaSeñal Colombia</v>
      </c>
      <c r="N4049" t="s">
        <v>5572</v>
      </c>
    </row>
    <row r="4050" spans="1:14" x14ac:dyDescent="0.25">
      <c r="A4050">
        <v>47258</v>
      </c>
      <c r="B4050" t="s">
        <v>1354</v>
      </c>
      <c r="C4050" t="s">
        <v>766</v>
      </c>
      <c r="E4050">
        <v>7</v>
      </c>
      <c r="F4050" t="s">
        <v>8339</v>
      </c>
      <c r="G4050" t="s">
        <v>619</v>
      </c>
      <c r="H4050" t="str">
        <f>INDEX(referencias!$Q$1:$Q$34,MATCH('Registro de Frecuencias TV'!G4050,referencias!$R$1:$R$34,0),1)</f>
        <v>Telecaribe</v>
      </c>
      <c r="I4050" t="s">
        <v>8425</v>
      </c>
      <c r="J4050" t="s">
        <v>8338</v>
      </c>
      <c r="K4050">
        <v>7</v>
      </c>
      <c r="L4050" t="str">
        <f t="shared" si="132"/>
        <v>El PiñonMagdalenaTelecaribe7</v>
      </c>
      <c r="M4050" t="str">
        <f t="shared" si="133"/>
        <v>El PiñonMagdalenaTelecaribe</v>
      </c>
      <c r="N4050" t="s">
        <v>5573</v>
      </c>
    </row>
    <row r="4051" spans="1:14" x14ac:dyDescent="0.25">
      <c r="A4051">
        <v>47258</v>
      </c>
      <c r="B4051" t="s">
        <v>1354</v>
      </c>
      <c r="C4051" t="s">
        <v>766</v>
      </c>
      <c r="E4051">
        <v>9</v>
      </c>
      <c r="F4051" t="s">
        <v>8341</v>
      </c>
      <c r="G4051" t="s">
        <v>750</v>
      </c>
      <c r="H4051" t="str">
        <f>INDEX(referencias!$Q$1:$Q$34,MATCH('Registro de Frecuencias TV'!G4051,referencias!$R$1:$R$34,0),1)</f>
        <v>RCN TV S.A.</v>
      </c>
      <c r="I4051" t="s">
        <v>525</v>
      </c>
      <c r="J4051" t="s">
        <v>8338</v>
      </c>
      <c r="K4051">
        <v>9</v>
      </c>
      <c r="L4051" t="str">
        <f t="shared" si="132"/>
        <v>El PiñonMagdalenaRCN TV S.A.9</v>
      </c>
      <c r="M4051" t="str">
        <f t="shared" si="133"/>
        <v>El PiñonMagdalenaRCN TV S.A.</v>
      </c>
      <c r="N4051" t="s">
        <v>5574</v>
      </c>
    </row>
    <row r="4052" spans="1:14" x14ac:dyDescent="0.25">
      <c r="A4052">
        <v>47258</v>
      </c>
      <c r="B4052" t="s">
        <v>1354</v>
      </c>
      <c r="C4052" t="s">
        <v>766</v>
      </c>
      <c r="E4052">
        <v>4</v>
      </c>
      <c r="F4052" t="s">
        <v>8341</v>
      </c>
      <c r="G4052" t="s">
        <v>723</v>
      </c>
      <c r="H4052" t="str">
        <f>INDEX(referencias!$Q$1:$Q$34,MATCH('Registro de Frecuencias TV'!G4052,referencias!$R$1:$R$34,0),1)</f>
        <v>Caracol TV S.A.</v>
      </c>
      <c r="I4052" t="s">
        <v>525</v>
      </c>
      <c r="J4052" t="s">
        <v>8338</v>
      </c>
      <c r="K4052">
        <v>4</v>
      </c>
      <c r="L4052" t="str">
        <f t="shared" si="132"/>
        <v>El PiñonMagdalenaCaracol TV S.A.4</v>
      </c>
      <c r="M4052" t="str">
        <f t="shared" si="133"/>
        <v>El PiñonMagdalenaCaracol TV S.A.</v>
      </c>
      <c r="N4052" t="s">
        <v>5575</v>
      </c>
    </row>
    <row r="4053" spans="1:14" x14ac:dyDescent="0.25">
      <c r="A4053">
        <v>47268</v>
      </c>
      <c r="B4053" t="s">
        <v>1358</v>
      </c>
      <c r="C4053" t="s">
        <v>766</v>
      </c>
      <c r="E4053">
        <v>13</v>
      </c>
      <c r="F4053" t="s">
        <v>8337</v>
      </c>
      <c r="G4053" t="s">
        <v>420</v>
      </c>
      <c r="H4053" t="str">
        <f>INDEX(referencias!$Q$1:$Q$34,MATCH('Registro de Frecuencias TV'!G4053,referencias!$R$1:$R$34,0),1)</f>
        <v>Canal Uno</v>
      </c>
      <c r="I4053" t="s">
        <v>235</v>
      </c>
      <c r="J4053" t="s">
        <v>8338</v>
      </c>
      <c r="K4053">
        <v>13</v>
      </c>
      <c r="L4053" t="str">
        <f t="shared" si="132"/>
        <v>El ReténMagdalenaCanal Uno13</v>
      </c>
      <c r="M4053" t="str">
        <f t="shared" si="133"/>
        <v>El ReténMagdalenaCanal Uno</v>
      </c>
      <c r="N4053" t="s">
        <v>5576</v>
      </c>
    </row>
    <row r="4054" spans="1:14" x14ac:dyDescent="0.25">
      <c r="A4054">
        <v>47268</v>
      </c>
      <c r="B4054" t="s">
        <v>1358</v>
      </c>
      <c r="C4054" t="s">
        <v>766</v>
      </c>
      <c r="E4054">
        <v>11</v>
      </c>
      <c r="F4054" t="s">
        <v>8337</v>
      </c>
      <c r="G4054" t="s">
        <v>703</v>
      </c>
      <c r="H4054" t="str">
        <f>INDEX(referencias!$Q$1:$Q$34,MATCH('Registro de Frecuencias TV'!G4054,referencias!$R$1:$R$34,0),1)</f>
        <v>C.Institucional</v>
      </c>
      <c r="I4054" t="s">
        <v>235</v>
      </c>
      <c r="J4054" t="s">
        <v>8338</v>
      </c>
      <c r="K4054">
        <v>11</v>
      </c>
      <c r="L4054" t="str">
        <f t="shared" si="132"/>
        <v>El ReténMagdalenaC.Institucional11</v>
      </c>
      <c r="M4054" t="str">
        <f t="shared" si="133"/>
        <v>El ReténMagdalenaC.Institucional</v>
      </c>
      <c r="N4054" t="s">
        <v>5577</v>
      </c>
    </row>
    <row r="4055" spans="1:14" x14ac:dyDescent="0.25">
      <c r="A4055">
        <v>47268</v>
      </c>
      <c r="B4055" t="s">
        <v>1358</v>
      </c>
      <c r="C4055" t="s">
        <v>766</v>
      </c>
      <c r="E4055">
        <v>5</v>
      </c>
      <c r="F4055" t="s">
        <v>8337</v>
      </c>
      <c r="G4055" t="s">
        <v>188</v>
      </c>
      <c r="H4055" t="str">
        <f>INDEX(referencias!$Q$1:$Q$34,MATCH('Registro de Frecuencias TV'!G4055,referencias!$R$1:$R$34,0),1)</f>
        <v>Señal Colombia</v>
      </c>
      <c r="I4055" t="s">
        <v>235</v>
      </c>
      <c r="J4055" t="s">
        <v>8338</v>
      </c>
      <c r="K4055">
        <v>5</v>
      </c>
      <c r="L4055" t="str">
        <f t="shared" si="132"/>
        <v>El ReténMagdalenaSeñal Colombia5</v>
      </c>
      <c r="M4055" t="str">
        <f t="shared" si="133"/>
        <v>El ReténMagdalenaSeñal Colombia</v>
      </c>
      <c r="N4055" t="s">
        <v>5578</v>
      </c>
    </row>
    <row r="4056" spans="1:14" x14ac:dyDescent="0.25">
      <c r="A4056">
        <v>47268</v>
      </c>
      <c r="B4056" t="s">
        <v>1358</v>
      </c>
      <c r="C4056" t="s">
        <v>766</v>
      </c>
      <c r="E4056">
        <v>7</v>
      </c>
      <c r="F4056" t="s">
        <v>8339</v>
      </c>
      <c r="G4056" t="s">
        <v>619</v>
      </c>
      <c r="H4056" t="str">
        <f>INDEX(referencias!$Q$1:$Q$34,MATCH('Registro de Frecuencias TV'!G4056,referencias!$R$1:$R$34,0),1)</f>
        <v>Telecaribe</v>
      </c>
      <c r="I4056" t="s">
        <v>8425</v>
      </c>
      <c r="J4056" t="s">
        <v>8338</v>
      </c>
      <c r="K4056">
        <v>7</v>
      </c>
      <c r="L4056" t="str">
        <f t="shared" si="132"/>
        <v>El ReténMagdalenaTelecaribe7</v>
      </c>
      <c r="M4056" t="str">
        <f t="shared" si="133"/>
        <v>El ReténMagdalenaTelecaribe</v>
      </c>
      <c r="N4056" t="s">
        <v>5579</v>
      </c>
    </row>
    <row r="4057" spans="1:14" x14ac:dyDescent="0.25">
      <c r="A4057">
        <v>47268</v>
      </c>
      <c r="B4057" t="s">
        <v>1358</v>
      </c>
      <c r="C4057" t="s">
        <v>766</v>
      </c>
      <c r="F4057" t="s">
        <v>8341</v>
      </c>
      <c r="G4057" t="s">
        <v>750</v>
      </c>
      <c r="H4057" t="str">
        <f>INDEX(referencias!$Q$1:$Q$34,MATCH('Registro de Frecuencias TV'!G4057,referencias!$R$1:$R$34,0),1)</f>
        <v>RCN TV S.A.</v>
      </c>
      <c r="J4057" t="s">
        <v>8338</v>
      </c>
      <c r="K4057">
        <v>9</v>
      </c>
      <c r="L4057" t="str">
        <f t="shared" si="132"/>
        <v>El ReténMagdalenaRCN TV S.A.9</v>
      </c>
      <c r="M4057" t="str">
        <f t="shared" si="133"/>
        <v>El ReténMagdalenaRCN TV S.A.</v>
      </c>
      <c r="N4057" t="s">
        <v>5580</v>
      </c>
    </row>
    <row r="4058" spans="1:14" x14ac:dyDescent="0.25">
      <c r="A4058">
        <v>47268</v>
      </c>
      <c r="B4058" t="s">
        <v>1358</v>
      </c>
      <c r="C4058" t="s">
        <v>766</v>
      </c>
      <c r="F4058" t="s">
        <v>8341</v>
      </c>
      <c r="G4058" t="s">
        <v>723</v>
      </c>
      <c r="H4058" t="str">
        <f>INDEX(referencias!$Q$1:$Q$34,MATCH('Registro de Frecuencias TV'!G4058,referencias!$R$1:$R$34,0),1)</f>
        <v>Caracol TV S.A.</v>
      </c>
      <c r="J4058" t="s">
        <v>8338</v>
      </c>
      <c r="K4058">
        <v>4</v>
      </c>
      <c r="L4058" t="str">
        <f t="shared" si="132"/>
        <v>El ReténMagdalenaCaracol TV S.A.4</v>
      </c>
      <c r="M4058" t="str">
        <f t="shared" si="133"/>
        <v>El ReténMagdalenaCaracol TV S.A.</v>
      </c>
      <c r="N4058" t="s">
        <v>5581</v>
      </c>
    </row>
    <row r="4059" spans="1:14" x14ac:dyDescent="0.25">
      <c r="A4059">
        <v>47288</v>
      </c>
      <c r="B4059" t="s">
        <v>1425</v>
      </c>
      <c r="C4059" t="s">
        <v>766</v>
      </c>
      <c r="E4059">
        <v>13</v>
      </c>
      <c r="F4059" t="s">
        <v>8337</v>
      </c>
      <c r="G4059" t="s">
        <v>420</v>
      </c>
      <c r="H4059" t="str">
        <f>INDEX(referencias!$Q$1:$Q$34,MATCH('Registro de Frecuencias TV'!G4059,referencias!$R$1:$R$34,0),1)</f>
        <v>Canal Uno</v>
      </c>
      <c r="I4059" t="s">
        <v>235</v>
      </c>
      <c r="J4059" t="s">
        <v>8338</v>
      </c>
      <c r="K4059">
        <v>13</v>
      </c>
      <c r="L4059" t="str">
        <f t="shared" si="132"/>
        <v>FundaciónMagdalenaCanal Uno13</v>
      </c>
      <c r="M4059" t="str">
        <f t="shared" si="133"/>
        <v>FundaciónMagdalenaCanal Uno</v>
      </c>
      <c r="N4059" t="s">
        <v>5582</v>
      </c>
    </row>
    <row r="4060" spans="1:14" x14ac:dyDescent="0.25">
      <c r="A4060">
        <v>47288</v>
      </c>
      <c r="B4060" t="s">
        <v>1425</v>
      </c>
      <c r="C4060" t="s">
        <v>766</v>
      </c>
      <c r="E4060">
        <v>11</v>
      </c>
      <c r="F4060" t="s">
        <v>8337</v>
      </c>
      <c r="G4060" t="s">
        <v>703</v>
      </c>
      <c r="H4060" t="str">
        <f>INDEX(referencias!$Q$1:$Q$34,MATCH('Registro de Frecuencias TV'!G4060,referencias!$R$1:$R$34,0),1)</f>
        <v>C.Institucional</v>
      </c>
      <c r="I4060" t="s">
        <v>235</v>
      </c>
      <c r="J4060" t="s">
        <v>8338</v>
      </c>
      <c r="K4060">
        <v>11</v>
      </c>
      <c r="L4060" t="str">
        <f t="shared" si="132"/>
        <v>FundaciónMagdalenaC.Institucional11</v>
      </c>
      <c r="M4060" t="str">
        <f t="shared" si="133"/>
        <v>FundaciónMagdalenaC.Institucional</v>
      </c>
      <c r="N4060" t="s">
        <v>5583</v>
      </c>
    </row>
    <row r="4061" spans="1:14" x14ac:dyDescent="0.25">
      <c r="A4061">
        <v>47288</v>
      </c>
      <c r="B4061" t="s">
        <v>1425</v>
      </c>
      <c r="C4061" t="s">
        <v>766</v>
      </c>
      <c r="E4061">
        <v>5</v>
      </c>
      <c r="F4061" t="s">
        <v>8337</v>
      </c>
      <c r="G4061" t="s">
        <v>188</v>
      </c>
      <c r="H4061" t="str">
        <f>INDEX(referencias!$Q$1:$Q$34,MATCH('Registro de Frecuencias TV'!G4061,referencias!$R$1:$R$34,0),1)</f>
        <v>Señal Colombia</v>
      </c>
      <c r="I4061" t="s">
        <v>235</v>
      </c>
      <c r="J4061" t="s">
        <v>8338</v>
      </c>
      <c r="K4061">
        <v>5</v>
      </c>
      <c r="L4061" t="str">
        <f t="shared" si="132"/>
        <v>FundaciónMagdalenaSeñal Colombia5</v>
      </c>
      <c r="M4061" t="str">
        <f t="shared" si="133"/>
        <v>FundaciónMagdalenaSeñal Colombia</v>
      </c>
      <c r="N4061" t="s">
        <v>5584</v>
      </c>
    </row>
    <row r="4062" spans="1:14" x14ac:dyDescent="0.25">
      <c r="A4062">
        <v>47288</v>
      </c>
      <c r="B4062" t="s">
        <v>1425</v>
      </c>
      <c r="C4062" t="s">
        <v>766</v>
      </c>
      <c r="E4062">
        <v>7</v>
      </c>
      <c r="F4062" t="s">
        <v>8339</v>
      </c>
      <c r="G4062" t="s">
        <v>619</v>
      </c>
      <c r="H4062" t="str">
        <f>INDEX(referencias!$Q$1:$Q$34,MATCH('Registro de Frecuencias TV'!G4062,referencias!$R$1:$R$34,0),1)</f>
        <v>Telecaribe</v>
      </c>
      <c r="I4062" t="s">
        <v>8425</v>
      </c>
      <c r="J4062" t="s">
        <v>8338</v>
      </c>
      <c r="K4062">
        <v>7</v>
      </c>
      <c r="L4062" t="str">
        <f t="shared" si="132"/>
        <v>FundaciónMagdalenaTelecaribe7</v>
      </c>
      <c r="M4062" t="str">
        <f t="shared" si="133"/>
        <v>FundaciónMagdalenaTelecaribe</v>
      </c>
      <c r="N4062" t="s">
        <v>5585</v>
      </c>
    </row>
    <row r="4063" spans="1:14" x14ac:dyDescent="0.25">
      <c r="A4063">
        <v>47288</v>
      </c>
      <c r="B4063" t="s">
        <v>1425</v>
      </c>
      <c r="C4063" t="s">
        <v>766</v>
      </c>
      <c r="E4063">
        <v>9</v>
      </c>
      <c r="F4063" t="s">
        <v>8341</v>
      </c>
      <c r="G4063" t="s">
        <v>750</v>
      </c>
      <c r="H4063" t="str">
        <f>INDEX(referencias!$Q$1:$Q$34,MATCH('Registro de Frecuencias TV'!G4063,referencias!$R$1:$R$34,0),1)</f>
        <v>RCN TV S.A.</v>
      </c>
      <c r="I4063" t="s">
        <v>525</v>
      </c>
      <c r="J4063" t="s">
        <v>8338</v>
      </c>
      <c r="K4063">
        <v>9</v>
      </c>
      <c r="L4063" t="str">
        <f t="shared" si="132"/>
        <v>FundaciónMagdalenaRCN TV S.A.9</v>
      </c>
      <c r="M4063" t="str">
        <f t="shared" si="133"/>
        <v>FundaciónMagdalenaRCN TV S.A.</v>
      </c>
      <c r="N4063" t="s">
        <v>5586</v>
      </c>
    </row>
    <row r="4064" spans="1:14" x14ac:dyDescent="0.25">
      <c r="A4064">
        <v>47288</v>
      </c>
      <c r="B4064" t="s">
        <v>1425</v>
      </c>
      <c r="C4064" t="s">
        <v>766</v>
      </c>
      <c r="E4064">
        <v>4</v>
      </c>
      <c r="F4064" t="s">
        <v>8341</v>
      </c>
      <c r="G4064" t="s">
        <v>723</v>
      </c>
      <c r="H4064" t="str">
        <f>INDEX(referencias!$Q$1:$Q$34,MATCH('Registro de Frecuencias TV'!G4064,referencias!$R$1:$R$34,0),1)</f>
        <v>Caracol TV S.A.</v>
      </c>
      <c r="I4064" t="s">
        <v>525</v>
      </c>
      <c r="J4064" t="s">
        <v>8338</v>
      </c>
      <c r="K4064">
        <v>4</v>
      </c>
      <c r="L4064" t="str">
        <f t="shared" si="132"/>
        <v>FundaciónMagdalenaCaracol TV S.A.4</v>
      </c>
      <c r="M4064" t="str">
        <f t="shared" si="133"/>
        <v>FundaciónMagdalenaCaracol TV S.A.</v>
      </c>
      <c r="N4064" t="s">
        <v>5587</v>
      </c>
    </row>
    <row r="4065" spans="1:14" x14ac:dyDescent="0.25">
      <c r="A4065">
        <v>47318</v>
      </c>
      <c r="B4065" t="s">
        <v>1500</v>
      </c>
      <c r="C4065" t="s">
        <v>766</v>
      </c>
      <c r="E4065">
        <v>13</v>
      </c>
      <c r="F4065" t="s">
        <v>8337</v>
      </c>
      <c r="G4065" t="s">
        <v>420</v>
      </c>
      <c r="H4065" t="str">
        <f>INDEX(referencias!$Q$1:$Q$34,MATCH('Registro de Frecuencias TV'!G4065,referencias!$R$1:$R$34,0),1)</f>
        <v>Canal Uno</v>
      </c>
      <c r="I4065" t="s">
        <v>235</v>
      </c>
      <c r="J4065" t="s">
        <v>8338</v>
      </c>
      <c r="K4065">
        <v>13</v>
      </c>
      <c r="L4065" t="str">
        <f t="shared" si="132"/>
        <v>GuamalMagdalenaCanal Uno13</v>
      </c>
      <c r="M4065" t="str">
        <f t="shared" si="133"/>
        <v>GuamalMagdalenaCanal Uno</v>
      </c>
      <c r="N4065" t="s">
        <v>5588</v>
      </c>
    </row>
    <row r="4066" spans="1:14" x14ac:dyDescent="0.25">
      <c r="A4066">
        <v>47318</v>
      </c>
      <c r="B4066" t="s">
        <v>1500</v>
      </c>
      <c r="C4066" t="s">
        <v>766</v>
      </c>
      <c r="E4066">
        <v>11</v>
      </c>
      <c r="F4066" t="s">
        <v>8337</v>
      </c>
      <c r="G4066" t="s">
        <v>703</v>
      </c>
      <c r="H4066" t="str">
        <f>INDEX(referencias!$Q$1:$Q$34,MATCH('Registro de Frecuencias TV'!G4066,referencias!$R$1:$R$34,0),1)</f>
        <v>C.Institucional</v>
      </c>
      <c r="I4066" t="s">
        <v>235</v>
      </c>
      <c r="J4066" t="s">
        <v>8338</v>
      </c>
      <c r="K4066">
        <v>11</v>
      </c>
      <c r="L4066" t="str">
        <f t="shared" si="132"/>
        <v>GuamalMagdalenaC.Institucional11</v>
      </c>
      <c r="M4066" t="str">
        <f t="shared" si="133"/>
        <v>GuamalMagdalenaC.Institucional</v>
      </c>
      <c r="N4066" t="s">
        <v>5589</v>
      </c>
    </row>
    <row r="4067" spans="1:14" x14ac:dyDescent="0.25">
      <c r="A4067">
        <v>47318</v>
      </c>
      <c r="B4067" t="s">
        <v>1500</v>
      </c>
      <c r="C4067" t="s">
        <v>766</v>
      </c>
      <c r="E4067">
        <v>5</v>
      </c>
      <c r="F4067" t="s">
        <v>8337</v>
      </c>
      <c r="G4067" t="s">
        <v>188</v>
      </c>
      <c r="H4067" t="str">
        <f>INDEX(referencias!$Q$1:$Q$34,MATCH('Registro de Frecuencias TV'!G4067,referencias!$R$1:$R$34,0),1)</f>
        <v>Señal Colombia</v>
      </c>
      <c r="I4067" t="s">
        <v>235</v>
      </c>
      <c r="J4067" t="s">
        <v>8338</v>
      </c>
      <c r="K4067">
        <v>5</v>
      </c>
      <c r="L4067" t="str">
        <f t="shared" si="132"/>
        <v>GuamalMagdalenaSeñal Colombia5</v>
      </c>
      <c r="M4067" t="str">
        <f t="shared" si="133"/>
        <v>GuamalMagdalenaSeñal Colombia</v>
      </c>
      <c r="N4067" t="s">
        <v>5590</v>
      </c>
    </row>
    <row r="4068" spans="1:14" x14ac:dyDescent="0.25">
      <c r="A4068">
        <v>47318</v>
      </c>
      <c r="B4068" t="s">
        <v>1500</v>
      </c>
      <c r="C4068" t="s">
        <v>766</v>
      </c>
      <c r="E4068">
        <v>7</v>
      </c>
      <c r="F4068" t="s">
        <v>8339</v>
      </c>
      <c r="G4068" t="s">
        <v>619</v>
      </c>
      <c r="H4068" t="str">
        <f>INDEX(referencias!$Q$1:$Q$34,MATCH('Registro de Frecuencias TV'!G4068,referencias!$R$1:$R$34,0),1)</f>
        <v>Telecaribe</v>
      </c>
      <c r="I4068" t="s">
        <v>8425</v>
      </c>
      <c r="J4068" t="s">
        <v>8338</v>
      </c>
      <c r="K4068">
        <v>7</v>
      </c>
      <c r="L4068" t="str">
        <f t="shared" si="132"/>
        <v>GuamalMagdalenaTelecaribe7</v>
      </c>
      <c r="M4068" t="str">
        <f t="shared" si="133"/>
        <v>GuamalMagdalenaTelecaribe</v>
      </c>
      <c r="N4068" t="s">
        <v>5591</v>
      </c>
    </row>
    <row r="4069" spans="1:14" x14ac:dyDescent="0.25">
      <c r="A4069">
        <v>47318</v>
      </c>
      <c r="B4069" t="s">
        <v>1500</v>
      </c>
      <c r="C4069" t="s">
        <v>766</v>
      </c>
      <c r="E4069">
        <v>8</v>
      </c>
      <c r="F4069" t="s">
        <v>8341</v>
      </c>
      <c r="G4069" t="s">
        <v>750</v>
      </c>
      <c r="H4069" t="str">
        <f>INDEX(referencias!$Q$1:$Q$34,MATCH('Registro de Frecuencias TV'!G4069,referencias!$R$1:$R$34,0),1)</f>
        <v>RCN TV S.A.</v>
      </c>
      <c r="I4069" t="s">
        <v>290</v>
      </c>
      <c r="J4069" t="s">
        <v>8338</v>
      </c>
      <c r="K4069">
        <v>8</v>
      </c>
      <c r="L4069" t="str">
        <f t="shared" si="132"/>
        <v>GuamalMagdalenaRCN TV S.A.8</v>
      </c>
      <c r="M4069" t="str">
        <f t="shared" si="133"/>
        <v>GuamalMagdalenaRCN TV S.A.</v>
      </c>
      <c r="N4069" t="s">
        <v>5592</v>
      </c>
    </row>
    <row r="4070" spans="1:14" x14ac:dyDescent="0.25">
      <c r="A4070">
        <v>47318</v>
      </c>
      <c r="B4070" t="s">
        <v>1500</v>
      </c>
      <c r="C4070" t="s">
        <v>766</v>
      </c>
      <c r="E4070">
        <v>2</v>
      </c>
      <c r="F4070" t="s">
        <v>8341</v>
      </c>
      <c r="G4070" t="s">
        <v>723</v>
      </c>
      <c r="H4070" t="str">
        <f>INDEX(referencias!$Q$1:$Q$34,MATCH('Registro de Frecuencias TV'!G4070,referencias!$R$1:$R$34,0),1)</f>
        <v>Caracol TV S.A.</v>
      </c>
      <c r="I4070" t="s">
        <v>290</v>
      </c>
      <c r="J4070" t="s">
        <v>8338</v>
      </c>
      <c r="K4070">
        <v>2</v>
      </c>
      <c r="L4070" t="str">
        <f t="shared" si="132"/>
        <v>GuamalMagdalenaCaracol TV S.A.2</v>
      </c>
      <c r="M4070" t="str">
        <f t="shared" si="133"/>
        <v>GuamalMagdalenaCaracol TV S.A.</v>
      </c>
      <c r="N4070" t="s">
        <v>5593</v>
      </c>
    </row>
    <row r="4071" spans="1:14" x14ac:dyDescent="0.25">
      <c r="A4071">
        <v>47460</v>
      </c>
      <c r="B4071" t="s">
        <v>1877</v>
      </c>
      <c r="C4071" t="s">
        <v>766</v>
      </c>
      <c r="F4071" t="s">
        <v>8337</v>
      </c>
      <c r="G4071" t="s">
        <v>420</v>
      </c>
      <c r="H4071" t="str">
        <f>INDEX(referencias!$Q$1:$Q$34,MATCH('Registro de Frecuencias TV'!G4071,referencias!$R$1:$R$34,0),1)</f>
        <v>Canal Uno</v>
      </c>
      <c r="J4071" t="s">
        <v>8338</v>
      </c>
      <c r="K4071">
        <v>13</v>
      </c>
      <c r="L4071" t="str">
        <f t="shared" si="132"/>
        <v>Nueva GranadaMagdalenaCanal Uno13</v>
      </c>
      <c r="M4071" t="str">
        <f t="shared" si="133"/>
        <v>Nueva GranadaMagdalenaCanal Uno</v>
      </c>
      <c r="N4071" t="s">
        <v>5594</v>
      </c>
    </row>
    <row r="4072" spans="1:14" x14ac:dyDescent="0.25">
      <c r="A4072">
        <v>47460</v>
      </c>
      <c r="B4072" t="s">
        <v>1877</v>
      </c>
      <c r="C4072" t="s">
        <v>766</v>
      </c>
      <c r="F4072" t="s">
        <v>8337</v>
      </c>
      <c r="G4072" t="s">
        <v>703</v>
      </c>
      <c r="H4072" t="str">
        <f>INDEX(referencias!$Q$1:$Q$34,MATCH('Registro de Frecuencias TV'!G4072,referencias!$R$1:$R$34,0),1)</f>
        <v>C.Institucional</v>
      </c>
      <c r="J4072" t="s">
        <v>8338</v>
      </c>
      <c r="K4072">
        <v>11</v>
      </c>
      <c r="L4072" t="str">
        <f t="shared" si="132"/>
        <v>Nueva GranadaMagdalenaC.Institucional11</v>
      </c>
      <c r="M4072" t="str">
        <f t="shared" si="133"/>
        <v>Nueva GranadaMagdalenaC.Institucional</v>
      </c>
      <c r="N4072" t="s">
        <v>5595</v>
      </c>
    </row>
    <row r="4073" spans="1:14" x14ac:dyDescent="0.25">
      <c r="A4073">
        <v>47460</v>
      </c>
      <c r="B4073" t="s">
        <v>1877</v>
      </c>
      <c r="C4073" t="s">
        <v>766</v>
      </c>
      <c r="F4073" t="s">
        <v>8337</v>
      </c>
      <c r="G4073" t="s">
        <v>188</v>
      </c>
      <c r="H4073" t="str">
        <f>INDEX(referencias!$Q$1:$Q$34,MATCH('Registro de Frecuencias TV'!G4073,referencias!$R$1:$R$34,0),1)</f>
        <v>Señal Colombia</v>
      </c>
      <c r="J4073" t="s">
        <v>8338</v>
      </c>
      <c r="K4073">
        <v>5</v>
      </c>
      <c r="L4073" t="str">
        <f t="shared" si="132"/>
        <v>Nueva GranadaMagdalenaSeñal Colombia5</v>
      </c>
      <c r="M4073" t="str">
        <f t="shared" si="133"/>
        <v>Nueva GranadaMagdalenaSeñal Colombia</v>
      </c>
      <c r="N4073" t="s">
        <v>5596</v>
      </c>
    </row>
    <row r="4074" spans="1:14" x14ac:dyDescent="0.25">
      <c r="A4074">
        <v>47460</v>
      </c>
      <c r="B4074" t="s">
        <v>1877</v>
      </c>
      <c r="C4074" t="s">
        <v>766</v>
      </c>
      <c r="E4074">
        <v>7</v>
      </c>
      <c r="F4074" t="s">
        <v>8339</v>
      </c>
      <c r="G4074" t="s">
        <v>619</v>
      </c>
      <c r="H4074" t="str">
        <f>INDEX(referencias!$Q$1:$Q$34,MATCH('Registro de Frecuencias TV'!G4074,referencias!$R$1:$R$34,0),1)</f>
        <v>Telecaribe</v>
      </c>
      <c r="I4074" t="s">
        <v>8425</v>
      </c>
      <c r="J4074" t="s">
        <v>8338</v>
      </c>
      <c r="K4074">
        <v>7</v>
      </c>
      <c r="L4074" t="str">
        <f t="shared" si="132"/>
        <v>Nueva GranadaMagdalenaTelecaribe7</v>
      </c>
      <c r="M4074" t="str">
        <f t="shared" si="133"/>
        <v>Nueva GranadaMagdalenaTelecaribe</v>
      </c>
      <c r="N4074" t="s">
        <v>5597</v>
      </c>
    </row>
    <row r="4075" spans="1:14" x14ac:dyDescent="0.25">
      <c r="A4075">
        <v>47460</v>
      </c>
      <c r="B4075" t="s">
        <v>1877</v>
      </c>
      <c r="C4075" t="s">
        <v>766</v>
      </c>
      <c r="F4075" t="s">
        <v>8341</v>
      </c>
      <c r="G4075" t="s">
        <v>750</v>
      </c>
      <c r="H4075" t="str">
        <f>INDEX(referencias!$Q$1:$Q$34,MATCH('Registro de Frecuencias TV'!G4075,referencias!$R$1:$R$34,0),1)</f>
        <v>RCN TV S.A.</v>
      </c>
      <c r="J4075" t="s">
        <v>8338</v>
      </c>
      <c r="K4075">
        <v>2</v>
      </c>
      <c r="L4075" t="str">
        <f t="shared" si="132"/>
        <v>Nueva GranadaMagdalenaRCN TV S.A.2</v>
      </c>
      <c r="M4075" t="str">
        <f t="shared" si="133"/>
        <v>Nueva GranadaMagdalenaRCN TV S.A.</v>
      </c>
      <c r="N4075" t="s">
        <v>5598</v>
      </c>
    </row>
    <row r="4076" spans="1:14" x14ac:dyDescent="0.25">
      <c r="A4076">
        <v>47460</v>
      </c>
      <c r="B4076" t="s">
        <v>1877</v>
      </c>
      <c r="C4076" t="s">
        <v>766</v>
      </c>
      <c r="F4076" t="s">
        <v>8341</v>
      </c>
      <c r="G4076" t="s">
        <v>723</v>
      </c>
      <c r="H4076" t="str">
        <f>INDEX(referencias!$Q$1:$Q$34,MATCH('Registro de Frecuencias TV'!G4076,referencias!$R$1:$R$34,0),1)</f>
        <v>Caracol TV S.A.</v>
      </c>
      <c r="J4076" t="s">
        <v>8338</v>
      </c>
      <c r="K4076">
        <v>4</v>
      </c>
      <c r="L4076" t="str">
        <f t="shared" si="132"/>
        <v>Nueva GranadaMagdalenaCaracol TV S.A.4</v>
      </c>
      <c r="M4076" t="str">
        <f t="shared" si="133"/>
        <v>Nueva GranadaMagdalenaCaracol TV S.A.</v>
      </c>
      <c r="N4076" t="s">
        <v>5599</v>
      </c>
    </row>
    <row r="4077" spans="1:14" x14ac:dyDescent="0.25">
      <c r="A4077">
        <v>47541</v>
      </c>
      <c r="B4077" t="s">
        <v>1978</v>
      </c>
      <c r="C4077" t="s">
        <v>766</v>
      </c>
      <c r="E4077">
        <v>13</v>
      </c>
      <c r="F4077" t="s">
        <v>8337</v>
      </c>
      <c r="G4077" t="s">
        <v>420</v>
      </c>
      <c r="H4077" t="str">
        <f>INDEX(referencias!$Q$1:$Q$34,MATCH('Registro de Frecuencias TV'!G4077,referencias!$R$1:$R$34,0),1)</f>
        <v>Canal Uno</v>
      </c>
      <c r="I4077" t="s">
        <v>235</v>
      </c>
      <c r="J4077" t="s">
        <v>8338</v>
      </c>
      <c r="K4077">
        <v>13</v>
      </c>
      <c r="L4077" t="str">
        <f t="shared" si="132"/>
        <v>PedrazaMagdalenaCanal Uno13</v>
      </c>
      <c r="M4077" t="str">
        <f t="shared" si="133"/>
        <v>PedrazaMagdalenaCanal Uno</v>
      </c>
      <c r="N4077" t="s">
        <v>5600</v>
      </c>
    </row>
    <row r="4078" spans="1:14" x14ac:dyDescent="0.25">
      <c r="A4078">
        <v>47541</v>
      </c>
      <c r="B4078" t="s">
        <v>1978</v>
      </c>
      <c r="C4078" t="s">
        <v>766</v>
      </c>
      <c r="E4078">
        <v>11</v>
      </c>
      <c r="F4078" t="s">
        <v>8337</v>
      </c>
      <c r="G4078" t="s">
        <v>703</v>
      </c>
      <c r="H4078" t="str">
        <f>INDEX(referencias!$Q$1:$Q$34,MATCH('Registro de Frecuencias TV'!G4078,referencias!$R$1:$R$34,0),1)</f>
        <v>C.Institucional</v>
      </c>
      <c r="I4078" t="s">
        <v>235</v>
      </c>
      <c r="J4078" t="s">
        <v>8338</v>
      </c>
      <c r="K4078">
        <v>11</v>
      </c>
      <c r="L4078" t="str">
        <f t="shared" si="132"/>
        <v>PedrazaMagdalenaC.Institucional11</v>
      </c>
      <c r="M4078" t="str">
        <f t="shared" si="133"/>
        <v>PedrazaMagdalenaC.Institucional</v>
      </c>
      <c r="N4078" t="s">
        <v>5601</v>
      </c>
    </row>
    <row r="4079" spans="1:14" x14ac:dyDescent="0.25">
      <c r="A4079">
        <v>47541</v>
      </c>
      <c r="B4079" t="s">
        <v>1978</v>
      </c>
      <c r="C4079" t="s">
        <v>766</v>
      </c>
      <c r="E4079">
        <v>5</v>
      </c>
      <c r="F4079" t="s">
        <v>8337</v>
      </c>
      <c r="G4079" t="s">
        <v>188</v>
      </c>
      <c r="H4079" t="str">
        <f>INDEX(referencias!$Q$1:$Q$34,MATCH('Registro de Frecuencias TV'!G4079,referencias!$R$1:$R$34,0),1)</f>
        <v>Señal Colombia</v>
      </c>
      <c r="I4079" t="s">
        <v>235</v>
      </c>
      <c r="J4079" t="s">
        <v>8338</v>
      </c>
      <c r="K4079">
        <v>5</v>
      </c>
      <c r="L4079" t="str">
        <f t="shared" si="132"/>
        <v>PedrazaMagdalenaSeñal Colombia5</v>
      </c>
      <c r="M4079" t="str">
        <f t="shared" si="133"/>
        <v>PedrazaMagdalenaSeñal Colombia</v>
      </c>
      <c r="N4079" t="s">
        <v>5602</v>
      </c>
    </row>
    <row r="4080" spans="1:14" x14ac:dyDescent="0.25">
      <c r="A4080">
        <v>47541</v>
      </c>
      <c r="B4080" t="s">
        <v>1978</v>
      </c>
      <c r="C4080" t="s">
        <v>766</v>
      </c>
      <c r="E4080">
        <v>7</v>
      </c>
      <c r="F4080" t="s">
        <v>8339</v>
      </c>
      <c r="G4080" t="s">
        <v>619</v>
      </c>
      <c r="H4080" t="str">
        <f>INDEX(referencias!$Q$1:$Q$34,MATCH('Registro de Frecuencias TV'!G4080,referencias!$R$1:$R$34,0),1)</f>
        <v>Telecaribe</v>
      </c>
      <c r="I4080" t="s">
        <v>8425</v>
      </c>
      <c r="J4080" t="s">
        <v>8338</v>
      </c>
      <c r="K4080">
        <v>7</v>
      </c>
      <c r="L4080" t="str">
        <f t="shared" si="132"/>
        <v>PedrazaMagdalenaTelecaribe7</v>
      </c>
      <c r="M4080" t="str">
        <f t="shared" si="133"/>
        <v>PedrazaMagdalenaTelecaribe</v>
      </c>
      <c r="N4080" t="s">
        <v>5603</v>
      </c>
    </row>
    <row r="4081" spans="1:14" x14ac:dyDescent="0.25">
      <c r="A4081">
        <v>47541</v>
      </c>
      <c r="B4081" t="s">
        <v>1978</v>
      </c>
      <c r="C4081" t="s">
        <v>766</v>
      </c>
      <c r="E4081">
        <v>9</v>
      </c>
      <c r="F4081" t="s">
        <v>8341</v>
      </c>
      <c r="G4081" t="s">
        <v>750</v>
      </c>
      <c r="H4081" t="str">
        <f>INDEX(referencias!$Q$1:$Q$34,MATCH('Registro de Frecuencias TV'!G4081,referencias!$R$1:$R$34,0),1)</f>
        <v>RCN TV S.A.</v>
      </c>
      <c r="I4081" t="s">
        <v>525</v>
      </c>
      <c r="J4081" t="s">
        <v>8338</v>
      </c>
      <c r="K4081">
        <v>9</v>
      </c>
      <c r="L4081" t="str">
        <f t="shared" si="132"/>
        <v>PedrazaMagdalenaRCN TV S.A.9</v>
      </c>
      <c r="M4081" t="str">
        <f t="shared" si="133"/>
        <v>PedrazaMagdalenaRCN TV S.A.</v>
      </c>
      <c r="N4081" t="s">
        <v>5604</v>
      </c>
    </row>
    <row r="4082" spans="1:14" x14ac:dyDescent="0.25">
      <c r="A4082">
        <v>47541</v>
      </c>
      <c r="B4082" t="s">
        <v>1978</v>
      </c>
      <c r="C4082" t="s">
        <v>766</v>
      </c>
      <c r="E4082">
        <v>4</v>
      </c>
      <c r="F4082" t="s">
        <v>8341</v>
      </c>
      <c r="G4082" t="s">
        <v>723</v>
      </c>
      <c r="H4082" t="str">
        <f>INDEX(referencias!$Q$1:$Q$34,MATCH('Registro de Frecuencias TV'!G4082,referencias!$R$1:$R$34,0),1)</f>
        <v>Caracol TV S.A.</v>
      </c>
      <c r="I4082" t="s">
        <v>525</v>
      </c>
      <c r="J4082" t="s">
        <v>8338</v>
      </c>
      <c r="K4082">
        <v>4</v>
      </c>
      <c r="L4082" t="str">
        <f t="shared" si="132"/>
        <v>PedrazaMagdalenaCaracol TV S.A.4</v>
      </c>
      <c r="M4082" t="str">
        <f t="shared" si="133"/>
        <v>PedrazaMagdalenaCaracol TV S.A.</v>
      </c>
      <c r="N4082" t="s">
        <v>5605</v>
      </c>
    </row>
    <row r="4083" spans="1:14" x14ac:dyDescent="0.25">
      <c r="A4083">
        <v>47545</v>
      </c>
      <c r="B4083" t="s">
        <v>1999</v>
      </c>
      <c r="C4083" t="s">
        <v>766</v>
      </c>
      <c r="E4083">
        <v>13</v>
      </c>
      <c r="F4083" t="s">
        <v>8337</v>
      </c>
      <c r="G4083" t="s">
        <v>420</v>
      </c>
      <c r="H4083" t="str">
        <f>INDEX(referencias!$Q$1:$Q$34,MATCH('Registro de Frecuencias TV'!G4083,referencias!$R$1:$R$34,0),1)</f>
        <v>Canal Uno</v>
      </c>
      <c r="I4083" t="s">
        <v>235</v>
      </c>
      <c r="J4083" t="s">
        <v>8338</v>
      </c>
      <c r="K4083">
        <v>13</v>
      </c>
      <c r="L4083" t="str">
        <f t="shared" si="132"/>
        <v>Pijiño del CarmenMagdalenaCanal Uno13</v>
      </c>
      <c r="M4083" t="str">
        <f t="shared" si="133"/>
        <v>Pijiño del CarmenMagdalenaCanal Uno</v>
      </c>
      <c r="N4083" t="s">
        <v>5606</v>
      </c>
    </row>
    <row r="4084" spans="1:14" x14ac:dyDescent="0.25">
      <c r="A4084">
        <v>47545</v>
      </c>
      <c r="B4084" t="s">
        <v>1999</v>
      </c>
      <c r="C4084" t="s">
        <v>766</v>
      </c>
      <c r="E4084">
        <v>11</v>
      </c>
      <c r="F4084" t="s">
        <v>8337</v>
      </c>
      <c r="G4084" t="s">
        <v>703</v>
      </c>
      <c r="H4084" t="str">
        <f>INDEX(referencias!$Q$1:$Q$34,MATCH('Registro de Frecuencias TV'!G4084,referencias!$R$1:$R$34,0),1)</f>
        <v>C.Institucional</v>
      </c>
      <c r="I4084" t="s">
        <v>235</v>
      </c>
      <c r="J4084" t="s">
        <v>8338</v>
      </c>
      <c r="K4084">
        <v>11</v>
      </c>
      <c r="L4084" t="str">
        <f t="shared" si="132"/>
        <v>Pijiño del CarmenMagdalenaC.Institucional11</v>
      </c>
      <c r="M4084" t="str">
        <f t="shared" si="133"/>
        <v>Pijiño del CarmenMagdalenaC.Institucional</v>
      </c>
      <c r="N4084" t="s">
        <v>5607</v>
      </c>
    </row>
    <row r="4085" spans="1:14" x14ac:dyDescent="0.25">
      <c r="A4085">
        <v>47545</v>
      </c>
      <c r="B4085" t="s">
        <v>1999</v>
      </c>
      <c r="C4085" t="s">
        <v>766</v>
      </c>
      <c r="E4085">
        <v>5</v>
      </c>
      <c r="F4085" t="s">
        <v>8337</v>
      </c>
      <c r="G4085" t="s">
        <v>188</v>
      </c>
      <c r="H4085" t="str">
        <f>INDEX(referencias!$Q$1:$Q$34,MATCH('Registro de Frecuencias TV'!G4085,referencias!$R$1:$R$34,0),1)</f>
        <v>Señal Colombia</v>
      </c>
      <c r="I4085" t="s">
        <v>235</v>
      </c>
      <c r="J4085" t="s">
        <v>8338</v>
      </c>
      <c r="K4085">
        <v>5</v>
      </c>
      <c r="L4085" t="str">
        <f t="shared" si="132"/>
        <v>Pijiño del CarmenMagdalenaSeñal Colombia5</v>
      </c>
      <c r="M4085" t="str">
        <f t="shared" si="133"/>
        <v>Pijiño del CarmenMagdalenaSeñal Colombia</v>
      </c>
      <c r="N4085" t="s">
        <v>5608</v>
      </c>
    </row>
    <row r="4086" spans="1:14" x14ac:dyDescent="0.25">
      <c r="A4086">
        <v>47545</v>
      </c>
      <c r="B4086" t="s">
        <v>1999</v>
      </c>
      <c r="C4086" t="s">
        <v>766</v>
      </c>
      <c r="E4086">
        <v>7</v>
      </c>
      <c r="F4086" t="s">
        <v>8339</v>
      </c>
      <c r="G4086" t="s">
        <v>619</v>
      </c>
      <c r="H4086" t="str">
        <f>INDEX(referencias!$Q$1:$Q$34,MATCH('Registro de Frecuencias TV'!G4086,referencias!$R$1:$R$34,0),1)</f>
        <v>Telecaribe</v>
      </c>
      <c r="I4086" t="s">
        <v>8425</v>
      </c>
      <c r="J4086" t="s">
        <v>8338</v>
      </c>
      <c r="K4086">
        <v>7</v>
      </c>
      <c r="L4086" t="str">
        <f t="shared" si="132"/>
        <v>Pijiño del CarmenMagdalenaTelecaribe7</v>
      </c>
      <c r="M4086" t="str">
        <f t="shared" si="133"/>
        <v>Pijiño del CarmenMagdalenaTelecaribe</v>
      </c>
      <c r="N4086" t="s">
        <v>5609</v>
      </c>
    </row>
    <row r="4087" spans="1:14" x14ac:dyDescent="0.25">
      <c r="A4087">
        <v>47545</v>
      </c>
      <c r="B4087" t="s">
        <v>1999</v>
      </c>
      <c r="C4087" t="s">
        <v>766</v>
      </c>
      <c r="F4087" t="s">
        <v>8341</v>
      </c>
      <c r="G4087" t="s">
        <v>750</v>
      </c>
      <c r="H4087" t="str">
        <f>INDEX(referencias!$Q$1:$Q$34,MATCH('Registro de Frecuencias TV'!G4087,referencias!$R$1:$R$34,0),1)</f>
        <v>RCN TV S.A.</v>
      </c>
      <c r="J4087" t="s">
        <v>8338</v>
      </c>
      <c r="K4087">
        <v>9</v>
      </c>
      <c r="L4087" t="str">
        <f t="shared" si="132"/>
        <v>Pijiño del CarmenMagdalenaRCN TV S.A.9</v>
      </c>
      <c r="M4087" t="str">
        <f t="shared" si="133"/>
        <v>Pijiño del CarmenMagdalenaRCN TV S.A.</v>
      </c>
      <c r="N4087" t="s">
        <v>5610</v>
      </c>
    </row>
    <row r="4088" spans="1:14" x14ac:dyDescent="0.25">
      <c r="A4088">
        <v>47545</v>
      </c>
      <c r="B4088" t="s">
        <v>1999</v>
      </c>
      <c r="C4088" t="s">
        <v>766</v>
      </c>
      <c r="F4088" t="s">
        <v>8341</v>
      </c>
      <c r="G4088" t="s">
        <v>723</v>
      </c>
      <c r="H4088" t="str">
        <f>INDEX(referencias!$Q$1:$Q$34,MATCH('Registro de Frecuencias TV'!G4088,referencias!$R$1:$R$34,0),1)</f>
        <v>Caracol TV S.A.</v>
      </c>
      <c r="J4088" t="s">
        <v>8338</v>
      </c>
      <c r="K4088">
        <v>4</v>
      </c>
      <c r="L4088" t="str">
        <f t="shared" si="132"/>
        <v>Pijiño del CarmenMagdalenaCaracol TV S.A.4</v>
      </c>
      <c r="M4088" t="str">
        <f t="shared" si="133"/>
        <v>Pijiño del CarmenMagdalenaCaracol TV S.A.</v>
      </c>
      <c r="N4088" t="s">
        <v>5611</v>
      </c>
    </row>
    <row r="4089" spans="1:14" x14ac:dyDescent="0.25">
      <c r="A4089">
        <v>47551</v>
      </c>
      <c r="B4089" t="s">
        <v>2012</v>
      </c>
      <c r="C4089" t="s">
        <v>766</v>
      </c>
      <c r="E4089">
        <v>13</v>
      </c>
      <c r="F4089" t="s">
        <v>8337</v>
      </c>
      <c r="G4089" t="s">
        <v>420</v>
      </c>
      <c r="H4089" t="str">
        <f>INDEX(referencias!$Q$1:$Q$34,MATCH('Registro de Frecuencias TV'!G4089,referencias!$R$1:$R$34,0),1)</f>
        <v>Canal Uno</v>
      </c>
      <c r="I4089" t="s">
        <v>235</v>
      </c>
      <c r="J4089" t="s">
        <v>8338</v>
      </c>
      <c r="K4089">
        <v>13</v>
      </c>
      <c r="L4089" t="str">
        <f t="shared" si="132"/>
        <v>PivijayMagdalenaCanal Uno13</v>
      </c>
      <c r="M4089" t="str">
        <f t="shared" si="133"/>
        <v>PivijayMagdalenaCanal Uno</v>
      </c>
      <c r="N4089" t="s">
        <v>5612</v>
      </c>
    </row>
    <row r="4090" spans="1:14" x14ac:dyDescent="0.25">
      <c r="A4090">
        <v>47551</v>
      </c>
      <c r="B4090" t="s">
        <v>2012</v>
      </c>
      <c r="C4090" t="s">
        <v>766</v>
      </c>
      <c r="E4090">
        <v>11</v>
      </c>
      <c r="F4090" t="s">
        <v>8337</v>
      </c>
      <c r="G4090" t="s">
        <v>703</v>
      </c>
      <c r="H4090" t="str">
        <f>INDEX(referencias!$Q$1:$Q$34,MATCH('Registro de Frecuencias TV'!G4090,referencias!$R$1:$R$34,0),1)</f>
        <v>C.Institucional</v>
      </c>
      <c r="I4090" t="s">
        <v>235</v>
      </c>
      <c r="J4090" t="s">
        <v>8338</v>
      </c>
      <c r="K4090">
        <v>11</v>
      </c>
      <c r="L4090" t="str">
        <f t="shared" si="132"/>
        <v>PivijayMagdalenaC.Institucional11</v>
      </c>
      <c r="M4090" t="str">
        <f t="shared" si="133"/>
        <v>PivijayMagdalenaC.Institucional</v>
      </c>
      <c r="N4090" t="s">
        <v>5613</v>
      </c>
    </row>
    <row r="4091" spans="1:14" x14ac:dyDescent="0.25">
      <c r="A4091">
        <v>47551</v>
      </c>
      <c r="B4091" t="s">
        <v>2012</v>
      </c>
      <c r="C4091" t="s">
        <v>766</v>
      </c>
      <c r="E4091">
        <v>5</v>
      </c>
      <c r="F4091" t="s">
        <v>8337</v>
      </c>
      <c r="G4091" t="s">
        <v>188</v>
      </c>
      <c r="H4091" t="str">
        <f>INDEX(referencias!$Q$1:$Q$34,MATCH('Registro de Frecuencias TV'!G4091,referencias!$R$1:$R$34,0),1)</f>
        <v>Señal Colombia</v>
      </c>
      <c r="I4091" t="s">
        <v>235</v>
      </c>
      <c r="J4091" t="s">
        <v>8338</v>
      </c>
      <c r="K4091">
        <v>5</v>
      </c>
      <c r="L4091" t="str">
        <f t="shared" si="132"/>
        <v>PivijayMagdalenaSeñal Colombia5</v>
      </c>
      <c r="M4091" t="str">
        <f t="shared" si="133"/>
        <v>PivijayMagdalenaSeñal Colombia</v>
      </c>
      <c r="N4091" t="s">
        <v>5614</v>
      </c>
    </row>
    <row r="4092" spans="1:14" x14ac:dyDescent="0.25">
      <c r="A4092">
        <v>47551</v>
      </c>
      <c r="B4092" t="s">
        <v>2012</v>
      </c>
      <c r="C4092" t="s">
        <v>766</v>
      </c>
      <c r="E4092">
        <v>7</v>
      </c>
      <c r="F4092" t="s">
        <v>8339</v>
      </c>
      <c r="G4092" t="s">
        <v>619</v>
      </c>
      <c r="H4092" t="str">
        <f>INDEX(referencias!$Q$1:$Q$34,MATCH('Registro de Frecuencias TV'!G4092,referencias!$R$1:$R$34,0),1)</f>
        <v>Telecaribe</v>
      </c>
      <c r="I4092" t="s">
        <v>8425</v>
      </c>
      <c r="J4092" t="s">
        <v>8338</v>
      </c>
      <c r="K4092">
        <v>7</v>
      </c>
      <c r="L4092" t="str">
        <f t="shared" si="132"/>
        <v>PivijayMagdalenaTelecaribe7</v>
      </c>
      <c r="M4092" t="str">
        <f t="shared" si="133"/>
        <v>PivijayMagdalenaTelecaribe</v>
      </c>
      <c r="N4092" t="s">
        <v>5615</v>
      </c>
    </row>
    <row r="4093" spans="1:14" x14ac:dyDescent="0.25">
      <c r="A4093">
        <v>47551</v>
      </c>
      <c r="B4093" t="s">
        <v>2012</v>
      </c>
      <c r="C4093" t="s">
        <v>766</v>
      </c>
      <c r="E4093">
        <v>9</v>
      </c>
      <c r="F4093" t="s">
        <v>8341</v>
      </c>
      <c r="G4093" t="s">
        <v>750</v>
      </c>
      <c r="H4093" t="str">
        <f>INDEX(referencias!$Q$1:$Q$34,MATCH('Registro de Frecuencias TV'!G4093,referencias!$R$1:$R$34,0),1)</f>
        <v>RCN TV S.A.</v>
      </c>
      <c r="I4093" t="s">
        <v>525</v>
      </c>
      <c r="J4093" t="s">
        <v>8338</v>
      </c>
      <c r="K4093">
        <v>9</v>
      </c>
      <c r="L4093" t="str">
        <f t="shared" si="132"/>
        <v>PivijayMagdalenaRCN TV S.A.9</v>
      </c>
      <c r="M4093" t="str">
        <f t="shared" si="133"/>
        <v>PivijayMagdalenaRCN TV S.A.</v>
      </c>
      <c r="N4093" t="s">
        <v>5616</v>
      </c>
    </row>
    <row r="4094" spans="1:14" x14ac:dyDescent="0.25">
      <c r="A4094">
        <v>47551</v>
      </c>
      <c r="B4094" t="s">
        <v>2012</v>
      </c>
      <c r="C4094" t="s">
        <v>766</v>
      </c>
      <c r="E4094">
        <v>4</v>
      </c>
      <c r="F4094" t="s">
        <v>8341</v>
      </c>
      <c r="G4094" t="s">
        <v>723</v>
      </c>
      <c r="H4094" t="str">
        <f>INDEX(referencias!$Q$1:$Q$34,MATCH('Registro de Frecuencias TV'!G4094,referencias!$R$1:$R$34,0),1)</f>
        <v>Caracol TV S.A.</v>
      </c>
      <c r="I4094" t="s">
        <v>525</v>
      </c>
      <c r="J4094" t="s">
        <v>8338</v>
      </c>
      <c r="K4094">
        <v>4</v>
      </c>
      <c r="L4094" t="str">
        <f t="shared" si="132"/>
        <v>PivijayMagdalenaCaracol TV S.A.4</v>
      </c>
      <c r="M4094" t="str">
        <f t="shared" si="133"/>
        <v>PivijayMagdalenaCaracol TV S.A.</v>
      </c>
      <c r="N4094" t="s">
        <v>5617</v>
      </c>
    </row>
    <row r="4095" spans="1:14" x14ac:dyDescent="0.25">
      <c r="A4095">
        <v>47555</v>
      </c>
      <c r="B4095" t="s">
        <v>2017</v>
      </c>
      <c r="C4095" t="s">
        <v>766</v>
      </c>
      <c r="E4095">
        <v>13</v>
      </c>
      <c r="F4095" t="s">
        <v>8337</v>
      </c>
      <c r="G4095" t="s">
        <v>420</v>
      </c>
      <c r="H4095" t="str">
        <f>INDEX(referencias!$Q$1:$Q$34,MATCH('Registro de Frecuencias TV'!G4095,referencias!$R$1:$R$34,0),1)</f>
        <v>Canal Uno</v>
      </c>
      <c r="I4095" t="s">
        <v>301</v>
      </c>
      <c r="J4095" t="s">
        <v>8338</v>
      </c>
      <c r="K4095">
        <v>13</v>
      </c>
      <c r="L4095" t="str">
        <f t="shared" si="132"/>
        <v>PlatoMagdalenaCanal Uno13</v>
      </c>
      <c r="M4095" t="str">
        <f t="shared" si="133"/>
        <v>PlatoMagdalenaCanal Uno</v>
      </c>
      <c r="N4095" t="s">
        <v>5618</v>
      </c>
    </row>
    <row r="4096" spans="1:14" x14ac:dyDescent="0.25">
      <c r="A4096">
        <v>47555</v>
      </c>
      <c r="B4096" t="s">
        <v>2017</v>
      </c>
      <c r="C4096" t="s">
        <v>766</v>
      </c>
      <c r="E4096">
        <v>11</v>
      </c>
      <c r="F4096" t="s">
        <v>8337</v>
      </c>
      <c r="G4096" t="s">
        <v>703</v>
      </c>
      <c r="H4096" t="str">
        <f>INDEX(referencias!$Q$1:$Q$34,MATCH('Registro de Frecuencias TV'!G4096,referencias!$R$1:$R$34,0),1)</f>
        <v>C.Institucional</v>
      </c>
      <c r="I4096" t="s">
        <v>301</v>
      </c>
      <c r="J4096" t="s">
        <v>8338</v>
      </c>
      <c r="K4096">
        <v>11</v>
      </c>
      <c r="L4096" t="str">
        <f t="shared" si="132"/>
        <v>PlatoMagdalenaC.Institucional11</v>
      </c>
      <c r="M4096" t="str">
        <f t="shared" si="133"/>
        <v>PlatoMagdalenaC.Institucional</v>
      </c>
      <c r="N4096" t="s">
        <v>5619</v>
      </c>
    </row>
    <row r="4097" spans="1:14" x14ac:dyDescent="0.25">
      <c r="A4097">
        <v>47555</v>
      </c>
      <c r="B4097" t="s">
        <v>2017</v>
      </c>
      <c r="C4097" t="s">
        <v>766</v>
      </c>
      <c r="E4097">
        <v>5</v>
      </c>
      <c r="F4097" t="s">
        <v>8337</v>
      </c>
      <c r="G4097" t="s">
        <v>188</v>
      </c>
      <c r="H4097" t="str">
        <f>INDEX(referencias!$Q$1:$Q$34,MATCH('Registro de Frecuencias TV'!G4097,referencias!$R$1:$R$34,0),1)</f>
        <v>Señal Colombia</v>
      </c>
      <c r="I4097" t="s">
        <v>301</v>
      </c>
      <c r="J4097" t="s">
        <v>8338</v>
      </c>
      <c r="K4097">
        <v>5</v>
      </c>
      <c r="L4097" t="str">
        <f t="shared" si="132"/>
        <v>PlatoMagdalenaSeñal Colombia5</v>
      </c>
      <c r="M4097" t="str">
        <f t="shared" si="133"/>
        <v>PlatoMagdalenaSeñal Colombia</v>
      </c>
      <c r="N4097" t="s">
        <v>5620</v>
      </c>
    </row>
    <row r="4098" spans="1:14" x14ac:dyDescent="0.25">
      <c r="A4098">
        <v>47555</v>
      </c>
      <c r="B4098" t="s">
        <v>2017</v>
      </c>
      <c r="C4098" t="s">
        <v>766</v>
      </c>
      <c r="E4098">
        <v>7</v>
      </c>
      <c r="F4098" t="s">
        <v>8339</v>
      </c>
      <c r="G4098" t="s">
        <v>619</v>
      </c>
      <c r="H4098" t="str">
        <f>INDEX(referencias!$Q$1:$Q$34,MATCH('Registro de Frecuencias TV'!G4098,referencias!$R$1:$R$34,0),1)</f>
        <v>Telecaribe</v>
      </c>
      <c r="I4098" t="s">
        <v>8436</v>
      </c>
      <c r="J4098" t="s">
        <v>8338</v>
      </c>
      <c r="K4098">
        <v>7</v>
      </c>
      <c r="L4098" t="str">
        <f t="shared" si="132"/>
        <v>PlatoMagdalenaTelecaribe7</v>
      </c>
      <c r="M4098" t="str">
        <f t="shared" si="133"/>
        <v>PlatoMagdalenaTelecaribe</v>
      </c>
      <c r="N4098" t="s">
        <v>5621</v>
      </c>
    </row>
    <row r="4099" spans="1:14" x14ac:dyDescent="0.25">
      <c r="A4099">
        <v>47555</v>
      </c>
      <c r="B4099" t="s">
        <v>2017</v>
      </c>
      <c r="C4099" t="s">
        <v>766</v>
      </c>
      <c r="E4099">
        <v>2</v>
      </c>
      <c r="F4099" t="s">
        <v>8341</v>
      </c>
      <c r="G4099" t="s">
        <v>750</v>
      </c>
      <c r="H4099" t="str">
        <f>INDEX(referencias!$Q$1:$Q$34,MATCH('Registro de Frecuencias TV'!G4099,referencias!$R$1:$R$34,0),1)</f>
        <v>RCN TV S.A.</v>
      </c>
      <c r="I4099" t="s">
        <v>301</v>
      </c>
      <c r="J4099" t="s">
        <v>8338</v>
      </c>
      <c r="K4099">
        <v>2</v>
      </c>
      <c r="L4099" t="str">
        <f t="shared" ref="L4099:L4162" si="134">_xlfn.CONCAT(TRIM(B4099),TRIM(C4099),TRIM(H4099),TRIM(K4099))</f>
        <v>PlatoMagdalenaRCN TV S.A.2</v>
      </c>
      <c r="M4099" t="str">
        <f t="shared" ref="M4099:M4162" si="135">_xlfn.CONCAT(TRIM(B4099),TRIM(C4099),TRIM(H4099))</f>
        <v>PlatoMagdalenaRCN TV S.A.</v>
      </c>
      <c r="N4099" t="s">
        <v>5622</v>
      </c>
    </row>
    <row r="4100" spans="1:14" x14ac:dyDescent="0.25">
      <c r="A4100">
        <v>47555</v>
      </c>
      <c r="B4100" t="s">
        <v>2017</v>
      </c>
      <c r="C4100" t="s">
        <v>766</v>
      </c>
      <c r="E4100">
        <v>4</v>
      </c>
      <c r="F4100" t="s">
        <v>8341</v>
      </c>
      <c r="G4100" t="s">
        <v>723</v>
      </c>
      <c r="H4100" t="str">
        <f>INDEX(referencias!$Q$1:$Q$34,MATCH('Registro de Frecuencias TV'!G4100,referencias!$R$1:$R$34,0),1)</f>
        <v>Caracol TV S.A.</v>
      </c>
      <c r="I4100" t="s">
        <v>301</v>
      </c>
      <c r="J4100" t="s">
        <v>8338</v>
      </c>
      <c r="K4100">
        <v>4</v>
      </c>
      <c r="L4100" t="str">
        <f t="shared" si="134"/>
        <v>PlatoMagdalenaCaracol TV S.A.4</v>
      </c>
      <c r="M4100" t="str">
        <f t="shared" si="135"/>
        <v>PlatoMagdalenaCaracol TV S.A.</v>
      </c>
      <c r="N4100" t="s">
        <v>5623</v>
      </c>
    </row>
    <row r="4101" spans="1:14" x14ac:dyDescent="0.25">
      <c r="A4101">
        <v>47570</v>
      </c>
      <c r="B4101" t="s">
        <v>2044</v>
      </c>
      <c r="C4101" t="s">
        <v>766</v>
      </c>
      <c r="E4101">
        <v>13</v>
      </c>
      <c r="F4101" t="s">
        <v>8337</v>
      </c>
      <c r="G4101" t="s">
        <v>420</v>
      </c>
      <c r="H4101" t="str">
        <f>INDEX(referencias!$Q$1:$Q$34,MATCH('Registro de Frecuencias TV'!G4101,referencias!$R$1:$R$34,0),1)</f>
        <v>Canal Uno</v>
      </c>
      <c r="I4101" t="s">
        <v>235</v>
      </c>
      <c r="J4101" t="s">
        <v>8338</v>
      </c>
      <c r="K4101">
        <v>13</v>
      </c>
      <c r="L4101" t="str">
        <f t="shared" si="134"/>
        <v>PuebloviejoMagdalenaCanal Uno13</v>
      </c>
      <c r="M4101" t="str">
        <f t="shared" si="135"/>
        <v>PuebloviejoMagdalenaCanal Uno</v>
      </c>
      <c r="N4101" t="s">
        <v>5624</v>
      </c>
    </row>
    <row r="4102" spans="1:14" x14ac:dyDescent="0.25">
      <c r="A4102">
        <v>47570</v>
      </c>
      <c r="B4102" t="s">
        <v>2044</v>
      </c>
      <c r="C4102" t="s">
        <v>766</v>
      </c>
      <c r="E4102">
        <v>11</v>
      </c>
      <c r="F4102" t="s">
        <v>8337</v>
      </c>
      <c r="G4102" t="s">
        <v>703</v>
      </c>
      <c r="H4102" t="str">
        <f>INDEX(referencias!$Q$1:$Q$34,MATCH('Registro de Frecuencias TV'!G4102,referencias!$R$1:$R$34,0),1)</f>
        <v>C.Institucional</v>
      </c>
      <c r="I4102" t="s">
        <v>235</v>
      </c>
      <c r="J4102" t="s">
        <v>8338</v>
      </c>
      <c r="K4102">
        <v>11</v>
      </c>
      <c r="L4102" t="str">
        <f t="shared" si="134"/>
        <v>PuebloviejoMagdalenaC.Institucional11</v>
      </c>
      <c r="M4102" t="str">
        <f t="shared" si="135"/>
        <v>PuebloviejoMagdalenaC.Institucional</v>
      </c>
      <c r="N4102" t="s">
        <v>5625</v>
      </c>
    </row>
    <row r="4103" spans="1:14" x14ac:dyDescent="0.25">
      <c r="A4103">
        <v>47570</v>
      </c>
      <c r="B4103" t="s">
        <v>2044</v>
      </c>
      <c r="C4103" t="s">
        <v>766</v>
      </c>
      <c r="E4103">
        <v>5</v>
      </c>
      <c r="F4103" t="s">
        <v>8337</v>
      </c>
      <c r="G4103" t="s">
        <v>188</v>
      </c>
      <c r="H4103" t="str">
        <f>INDEX(referencias!$Q$1:$Q$34,MATCH('Registro de Frecuencias TV'!G4103,referencias!$R$1:$R$34,0),1)</f>
        <v>Señal Colombia</v>
      </c>
      <c r="I4103" t="s">
        <v>235</v>
      </c>
      <c r="J4103" t="s">
        <v>8338</v>
      </c>
      <c r="K4103">
        <v>5</v>
      </c>
      <c r="L4103" t="str">
        <f t="shared" si="134"/>
        <v>PuebloviejoMagdalenaSeñal Colombia5</v>
      </c>
      <c r="M4103" t="str">
        <f t="shared" si="135"/>
        <v>PuebloviejoMagdalenaSeñal Colombia</v>
      </c>
      <c r="N4103" t="s">
        <v>5626</v>
      </c>
    </row>
    <row r="4104" spans="1:14" x14ac:dyDescent="0.25">
      <c r="A4104">
        <v>47570</v>
      </c>
      <c r="B4104" t="s">
        <v>2044</v>
      </c>
      <c r="C4104" t="s">
        <v>766</v>
      </c>
      <c r="E4104">
        <v>7</v>
      </c>
      <c r="F4104" t="s">
        <v>8339</v>
      </c>
      <c r="G4104" t="s">
        <v>619</v>
      </c>
      <c r="H4104" t="str">
        <f>INDEX(referencias!$Q$1:$Q$34,MATCH('Registro de Frecuencias TV'!G4104,referencias!$R$1:$R$34,0),1)</f>
        <v>Telecaribe</v>
      </c>
      <c r="I4104" t="s">
        <v>8425</v>
      </c>
      <c r="J4104" t="s">
        <v>8338</v>
      </c>
      <c r="K4104">
        <v>7</v>
      </c>
      <c r="L4104" t="str">
        <f t="shared" si="134"/>
        <v>PuebloviejoMagdalenaTelecaribe7</v>
      </c>
      <c r="M4104" t="str">
        <f t="shared" si="135"/>
        <v>PuebloviejoMagdalenaTelecaribe</v>
      </c>
      <c r="N4104" t="s">
        <v>5627</v>
      </c>
    </row>
    <row r="4105" spans="1:14" x14ac:dyDescent="0.25">
      <c r="A4105">
        <v>47570</v>
      </c>
      <c r="B4105" t="s">
        <v>2044</v>
      </c>
      <c r="C4105" t="s">
        <v>766</v>
      </c>
      <c r="E4105">
        <v>9</v>
      </c>
      <c r="F4105" t="s">
        <v>8341</v>
      </c>
      <c r="G4105" t="s">
        <v>750</v>
      </c>
      <c r="H4105" t="str">
        <f>INDEX(referencias!$Q$1:$Q$34,MATCH('Registro de Frecuencias TV'!G4105,referencias!$R$1:$R$34,0),1)</f>
        <v>RCN TV S.A.</v>
      </c>
      <c r="I4105" t="s">
        <v>525</v>
      </c>
      <c r="J4105" t="s">
        <v>8338</v>
      </c>
      <c r="K4105">
        <v>9</v>
      </c>
      <c r="L4105" t="str">
        <f t="shared" si="134"/>
        <v>PuebloviejoMagdalenaRCN TV S.A.9</v>
      </c>
      <c r="M4105" t="str">
        <f t="shared" si="135"/>
        <v>PuebloviejoMagdalenaRCN TV S.A.</v>
      </c>
      <c r="N4105" t="s">
        <v>5628</v>
      </c>
    </row>
    <row r="4106" spans="1:14" x14ac:dyDescent="0.25">
      <c r="A4106">
        <v>47570</v>
      </c>
      <c r="B4106" t="s">
        <v>2044</v>
      </c>
      <c r="C4106" t="s">
        <v>766</v>
      </c>
      <c r="E4106">
        <v>4</v>
      </c>
      <c r="F4106" t="s">
        <v>8341</v>
      </c>
      <c r="G4106" t="s">
        <v>723</v>
      </c>
      <c r="H4106" t="str">
        <f>INDEX(referencias!$Q$1:$Q$34,MATCH('Registro de Frecuencias TV'!G4106,referencias!$R$1:$R$34,0),1)</f>
        <v>Caracol TV S.A.</v>
      </c>
      <c r="I4106" t="s">
        <v>525</v>
      </c>
      <c r="J4106" t="s">
        <v>8338</v>
      </c>
      <c r="K4106">
        <v>4</v>
      </c>
      <c r="L4106" t="str">
        <f t="shared" si="134"/>
        <v>PuebloviejoMagdalenaCaracol TV S.A.4</v>
      </c>
      <c r="M4106" t="str">
        <f t="shared" si="135"/>
        <v>PuebloviejoMagdalenaCaracol TV S.A.</v>
      </c>
      <c r="N4106" t="s">
        <v>5629</v>
      </c>
    </row>
    <row r="4107" spans="1:14" x14ac:dyDescent="0.25">
      <c r="A4107">
        <v>47605</v>
      </c>
      <c r="B4107" t="s">
        <v>2127</v>
      </c>
      <c r="C4107" t="s">
        <v>766</v>
      </c>
      <c r="E4107">
        <v>13</v>
      </c>
      <c r="F4107" t="s">
        <v>8337</v>
      </c>
      <c r="G4107" t="s">
        <v>420</v>
      </c>
      <c r="H4107" t="str">
        <f>INDEX(referencias!$Q$1:$Q$34,MATCH('Registro de Frecuencias TV'!G4107,referencias!$R$1:$R$34,0),1)</f>
        <v>Canal Uno</v>
      </c>
      <c r="I4107" t="s">
        <v>235</v>
      </c>
      <c r="J4107" t="s">
        <v>8338</v>
      </c>
      <c r="K4107">
        <v>13</v>
      </c>
      <c r="L4107" t="str">
        <f t="shared" si="134"/>
        <v>RemolinoMagdalenaCanal Uno13</v>
      </c>
      <c r="M4107" t="str">
        <f t="shared" si="135"/>
        <v>RemolinoMagdalenaCanal Uno</v>
      </c>
      <c r="N4107" t="s">
        <v>5630</v>
      </c>
    </row>
    <row r="4108" spans="1:14" x14ac:dyDescent="0.25">
      <c r="A4108">
        <v>47605</v>
      </c>
      <c r="B4108" t="s">
        <v>2127</v>
      </c>
      <c r="C4108" t="s">
        <v>766</v>
      </c>
      <c r="E4108">
        <v>11</v>
      </c>
      <c r="F4108" t="s">
        <v>8337</v>
      </c>
      <c r="G4108" t="s">
        <v>703</v>
      </c>
      <c r="H4108" t="str">
        <f>INDEX(referencias!$Q$1:$Q$34,MATCH('Registro de Frecuencias TV'!G4108,referencias!$R$1:$R$34,0),1)</f>
        <v>C.Institucional</v>
      </c>
      <c r="I4108" t="s">
        <v>235</v>
      </c>
      <c r="J4108" t="s">
        <v>8338</v>
      </c>
      <c r="K4108">
        <v>11</v>
      </c>
      <c r="L4108" t="str">
        <f t="shared" si="134"/>
        <v>RemolinoMagdalenaC.Institucional11</v>
      </c>
      <c r="M4108" t="str">
        <f t="shared" si="135"/>
        <v>RemolinoMagdalenaC.Institucional</v>
      </c>
      <c r="N4108" t="s">
        <v>5631</v>
      </c>
    </row>
    <row r="4109" spans="1:14" x14ac:dyDescent="0.25">
      <c r="A4109">
        <v>47605</v>
      </c>
      <c r="B4109" t="s">
        <v>2127</v>
      </c>
      <c r="C4109" t="s">
        <v>766</v>
      </c>
      <c r="E4109">
        <v>5</v>
      </c>
      <c r="F4109" t="s">
        <v>8337</v>
      </c>
      <c r="G4109" t="s">
        <v>188</v>
      </c>
      <c r="H4109" t="str">
        <f>INDEX(referencias!$Q$1:$Q$34,MATCH('Registro de Frecuencias TV'!G4109,referencias!$R$1:$R$34,0),1)</f>
        <v>Señal Colombia</v>
      </c>
      <c r="I4109" t="s">
        <v>235</v>
      </c>
      <c r="J4109" t="s">
        <v>8338</v>
      </c>
      <c r="K4109">
        <v>5</v>
      </c>
      <c r="L4109" t="str">
        <f t="shared" si="134"/>
        <v>RemolinoMagdalenaSeñal Colombia5</v>
      </c>
      <c r="M4109" t="str">
        <f t="shared" si="135"/>
        <v>RemolinoMagdalenaSeñal Colombia</v>
      </c>
      <c r="N4109" t="s">
        <v>5632</v>
      </c>
    </row>
    <row r="4110" spans="1:14" x14ac:dyDescent="0.25">
      <c r="A4110">
        <v>47605</v>
      </c>
      <c r="B4110" t="s">
        <v>2127</v>
      </c>
      <c r="C4110" t="s">
        <v>766</v>
      </c>
      <c r="E4110">
        <v>7</v>
      </c>
      <c r="F4110" t="s">
        <v>8339</v>
      </c>
      <c r="G4110" t="s">
        <v>619</v>
      </c>
      <c r="H4110" t="str">
        <f>INDEX(referencias!$Q$1:$Q$34,MATCH('Registro de Frecuencias TV'!G4110,referencias!$R$1:$R$34,0),1)</f>
        <v>Telecaribe</v>
      </c>
      <c r="I4110" t="s">
        <v>8425</v>
      </c>
      <c r="J4110" t="s">
        <v>8338</v>
      </c>
      <c r="K4110">
        <v>7</v>
      </c>
      <c r="L4110" t="str">
        <f t="shared" si="134"/>
        <v>RemolinoMagdalenaTelecaribe7</v>
      </c>
      <c r="M4110" t="str">
        <f t="shared" si="135"/>
        <v>RemolinoMagdalenaTelecaribe</v>
      </c>
      <c r="N4110" t="s">
        <v>5633</v>
      </c>
    </row>
    <row r="4111" spans="1:14" x14ac:dyDescent="0.25">
      <c r="A4111">
        <v>47605</v>
      </c>
      <c r="B4111" t="s">
        <v>2127</v>
      </c>
      <c r="C4111" t="s">
        <v>766</v>
      </c>
      <c r="D4111">
        <v>1</v>
      </c>
      <c r="E4111">
        <v>9</v>
      </c>
      <c r="F4111" t="s">
        <v>8341</v>
      </c>
      <c r="G4111" t="s">
        <v>750</v>
      </c>
      <c r="H4111" t="str">
        <f>INDEX(referencias!$Q$1:$Q$34,MATCH('Registro de Frecuencias TV'!G4111,referencias!$R$1:$R$34,0),1)</f>
        <v>RCN TV S.A.</v>
      </c>
      <c r="I4111" t="s">
        <v>525</v>
      </c>
      <c r="J4111" t="s">
        <v>8338</v>
      </c>
      <c r="K4111">
        <v>9</v>
      </c>
      <c r="L4111" t="str">
        <f t="shared" si="134"/>
        <v>RemolinoMagdalenaRCN TV S.A.9</v>
      </c>
      <c r="M4111" t="str">
        <f t="shared" si="135"/>
        <v>RemolinoMagdalenaRCN TV S.A.</v>
      </c>
      <c r="N4111" t="s">
        <v>5634</v>
      </c>
    </row>
    <row r="4112" spans="1:14" x14ac:dyDescent="0.25">
      <c r="A4112">
        <v>47605</v>
      </c>
      <c r="B4112" t="s">
        <v>2127</v>
      </c>
      <c r="C4112" t="s">
        <v>766</v>
      </c>
      <c r="D4112">
        <v>2</v>
      </c>
      <c r="E4112">
        <v>29</v>
      </c>
      <c r="F4112" t="s">
        <v>8341</v>
      </c>
      <c r="G4112" t="s">
        <v>750</v>
      </c>
      <c r="H4112" t="str">
        <f>INDEX(referencias!$Q$1:$Q$34,MATCH('Registro de Frecuencias TV'!G4112,referencias!$R$1:$R$34,0),1)</f>
        <v>RCN TV S.A.</v>
      </c>
      <c r="I4112" t="s">
        <v>504</v>
      </c>
      <c r="J4112" t="s">
        <v>8338</v>
      </c>
      <c r="K4112">
        <v>29</v>
      </c>
      <c r="L4112" t="str">
        <f t="shared" si="134"/>
        <v>RemolinoMagdalenaRCN TV S.A.29</v>
      </c>
      <c r="M4112" t="str">
        <f t="shared" si="135"/>
        <v>RemolinoMagdalenaRCN TV S.A.</v>
      </c>
      <c r="N4112" t="s">
        <v>5634</v>
      </c>
    </row>
    <row r="4113" spans="1:14" x14ac:dyDescent="0.25">
      <c r="A4113">
        <v>47605</v>
      </c>
      <c r="B4113" t="s">
        <v>2127</v>
      </c>
      <c r="C4113" t="s">
        <v>766</v>
      </c>
      <c r="D4113">
        <v>1</v>
      </c>
      <c r="E4113">
        <v>4</v>
      </c>
      <c r="F4113" t="s">
        <v>8341</v>
      </c>
      <c r="G4113" t="s">
        <v>723</v>
      </c>
      <c r="H4113" t="str">
        <f>INDEX(referencias!$Q$1:$Q$34,MATCH('Registro de Frecuencias TV'!G4113,referencias!$R$1:$R$34,0),1)</f>
        <v>Caracol TV S.A.</v>
      </c>
      <c r="I4113" t="s">
        <v>525</v>
      </c>
      <c r="J4113" t="s">
        <v>8338</v>
      </c>
      <c r="K4113">
        <v>4</v>
      </c>
      <c r="L4113" t="str">
        <f t="shared" si="134"/>
        <v>RemolinoMagdalenaCaracol TV S.A.4</v>
      </c>
      <c r="M4113" t="str">
        <f t="shared" si="135"/>
        <v>RemolinoMagdalenaCaracol TV S.A.</v>
      </c>
      <c r="N4113" t="s">
        <v>5635</v>
      </c>
    </row>
    <row r="4114" spans="1:14" x14ac:dyDescent="0.25">
      <c r="A4114">
        <v>47605</v>
      </c>
      <c r="B4114" t="s">
        <v>2127</v>
      </c>
      <c r="C4114" t="s">
        <v>766</v>
      </c>
      <c r="D4114">
        <v>2</v>
      </c>
      <c r="E4114">
        <v>31</v>
      </c>
      <c r="F4114" t="s">
        <v>8341</v>
      </c>
      <c r="G4114" t="s">
        <v>723</v>
      </c>
      <c r="H4114" t="str">
        <f>INDEX(referencias!$Q$1:$Q$34,MATCH('Registro de Frecuencias TV'!G4114,referencias!$R$1:$R$34,0),1)</f>
        <v>Caracol TV S.A.</v>
      </c>
      <c r="I4114" t="s">
        <v>504</v>
      </c>
      <c r="J4114" t="s">
        <v>8338</v>
      </c>
      <c r="K4114">
        <v>31</v>
      </c>
      <c r="L4114" t="str">
        <f t="shared" si="134"/>
        <v>RemolinoMagdalenaCaracol TV S.A.31</v>
      </c>
      <c r="M4114" t="str">
        <f t="shared" si="135"/>
        <v>RemolinoMagdalenaCaracol TV S.A.</v>
      </c>
      <c r="N4114" t="s">
        <v>5635</v>
      </c>
    </row>
    <row r="4115" spans="1:14" x14ac:dyDescent="0.25">
      <c r="A4115">
        <v>47660</v>
      </c>
      <c r="B4115" t="s">
        <v>2175</v>
      </c>
      <c r="C4115" t="s">
        <v>766</v>
      </c>
      <c r="E4115">
        <v>13</v>
      </c>
      <c r="F4115" t="s">
        <v>8337</v>
      </c>
      <c r="G4115" t="s">
        <v>420</v>
      </c>
      <c r="H4115" t="str">
        <f>INDEX(referencias!$Q$1:$Q$34,MATCH('Registro de Frecuencias TV'!G4115,referencias!$R$1:$R$34,0),1)</f>
        <v>Canal Uno</v>
      </c>
      <c r="I4115" t="s">
        <v>235</v>
      </c>
      <c r="J4115" t="s">
        <v>8338</v>
      </c>
      <c r="K4115">
        <v>13</v>
      </c>
      <c r="L4115" t="str">
        <f t="shared" si="134"/>
        <v>Sabanas de San AngelMagdalenaCanal Uno13</v>
      </c>
      <c r="M4115" t="str">
        <f t="shared" si="135"/>
        <v>Sabanas de San AngelMagdalenaCanal Uno</v>
      </c>
      <c r="N4115" t="s">
        <v>5636</v>
      </c>
    </row>
    <row r="4116" spans="1:14" x14ac:dyDescent="0.25">
      <c r="A4116">
        <v>47660</v>
      </c>
      <c r="B4116" t="s">
        <v>2175</v>
      </c>
      <c r="C4116" t="s">
        <v>766</v>
      </c>
      <c r="E4116">
        <v>11</v>
      </c>
      <c r="F4116" t="s">
        <v>8337</v>
      </c>
      <c r="G4116" t="s">
        <v>703</v>
      </c>
      <c r="H4116" t="str">
        <f>INDEX(referencias!$Q$1:$Q$34,MATCH('Registro de Frecuencias TV'!G4116,referencias!$R$1:$R$34,0),1)</f>
        <v>C.Institucional</v>
      </c>
      <c r="I4116" t="s">
        <v>235</v>
      </c>
      <c r="J4116" t="s">
        <v>8338</v>
      </c>
      <c r="K4116">
        <v>11</v>
      </c>
      <c r="L4116" t="str">
        <f t="shared" si="134"/>
        <v>Sabanas de San AngelMagdalenaC.Institucional11</v>
      </c>
      <c r="M4116" t="str">
        <f t="shared" si="135"/>
        <v>Sabanas de San AngelMagdalenaC.Institucional</v>
      </c>
      <c r="N4116" t="s">
        <v>5637</v>
      </c>
    </row>
    <row r="4117" spans="1:14" x14ac:dyDescent="0.25">
      <c r="A4117">
        <v>47660</v>
      </c>
      <c r="B4117" t="s">
        <v>2175</v>
      </c>
      <c r="C4117" t="s">
        <v>766</v>
      </c>
      <c r="E4117">
        <v>5</v>
      </c>
      <c r="F4117" t="s">
        <v>8337</v>
      </c>
      <c r="G4117" t="s">
        <v>188</v>
      </c>
      <c r="H4117" t="str">
        <f>INDEX(referencias!$Q$1:$Q$34,MATCH('Registro de Frecuencias TV'!G4117,referencias!$R$1:$R$34,0),1)</f>
        <v>Señal Colombia</v>
      </c>
      <c r="I4117" t="s">
        <v>235</v>
      </c>
      <c r="J4117" t="s">
        <v>8338</v>
      </c>
      <c r="K4117">
        <v>5</v>
      </c>
      <c r="L4117" t="str">
        <f t="shared" si="134"/>
        <v>Sabanas de San AngelMagdalenaSeñal Colombia5</v>
      </c>
      <c r="M4117" t="str">
        <f t="shared" si="135"/>
        <v>Sabanas de San AngelMagdalenaSeñal Colombia</v>
      </c>
      <c r="N4117" t="s">
        <v>5638</v>
      </c>
    </row>
    <row r="4118" spans="1:14" x14ac:dyDescent="0.25">
      <c r="A4118">
        <v>47660</v>
      </c>
      <c r="B4118" t="s">
        <v>2175</v>
      </c>
      <c r="C4118" t="s">
        <v>766</v>
      </c>
      <c r="E4118">
        <v>7</v>
      </c>
      <c r="F4118" t="s">
        <v>8339</v>
      </c>
      <c r="G4118" t="s">
        <v>619</v>
      </c>
      <c r="H4118" t="str">
        <f>INDEX(referencias!$Q$1:$Q$34,MATCH('Registro de Frecuencias TV'!G4118,referencias!$R$1:$R$34,0),1)</f>
        <v>Telecaribe</v>
      </c>
      <c r="I4118" t="s">
        <v>8425</v>
      </c>
      <c r="J4118" t="s">
        <v>8338</v>
      </c>
      <c r="K4118">
        <v>7</v>
      </c>
      <c r="L4118" t="str">
        <f t="shared" si="134"/>
        <v>Sabanas de San AngelMagdalenaTelecaribe7</v>
      </c>
      <c r="M4118" t="str">
        <f t="shared" si="135"/>
        <v>Sabanas de San AngelMagdalenaTelecaribe</v>
      </c>
      <c r="N4118" t="s">
        <v>5639</v>
      </c>
    </row>
    <row r="4119" spans="1:14" x14ac:dyDescent="0.25">
      <c r="A4119">
        <v>47660</v>
      </c>
      <c r="B4119" t="s">
        <v>2175</v>
      </c>
      <c r="C4119" t="s">
        <v>766</v>
      </c>
      <c r="F4119" t="s">
        <v>8341</v>
      </c>
      <c r="G4119" t="s">
        <v>750</v>
      </c>
      <c r="H4119" t="str">
        <f>INDEX(referencias!$Q$1:$Q$34,MATCH('Registro de Frecuencias TV'!G4119,referencias!$R$1:$R$34,0),1)</f>
        <v>RCN TV S.A.</v>
      </c>
      <c r="J4119" t="s">
        <v>8338</v>
      </c>
      <c r="K4119">
        <v>9</v>
      </c>
      <c r="L4119" t="str">
        <f t="shared" si="134"/>
        <v>Sabanas de San AngelMagdalenaRCN TV S.A.9</v>
      </c>
      <c r="M4119" t="str">
        <f t="shared" si="135"/>
        <v>Sabanas de San AngelMagdalenaRCN TV S.A.</v>
      </c>
      <c r="N4119" t="s">
        <v>5640</v>
      </c>
    </row>
    <row r="4120" spans="1:14" x14ac:dyDescent="0.25">
      <c r="A4120">
        <v>47660</v>
      </c>
      <c r="B4120" t="s">
        <v>2175</v>
      </c>
      <c r="C4120" t="s">
        <v>766</v>
      </c>
      <c r="F4120" t="s">
        <v>8341</v>
      </c>
      <c r="G4120" t="s">
        <v>723</v>
      </c>
      <c r="H4120" t="str">
        <f>INDEX(referencias!$Q$1:$Q$34,MATCH('Registro de Frecuencias TV'!G4120,referencias!$R$1:$R$34,0),1)</f>
        <v>Caracol TV S.A.</v>
      </c>
      <c r="J4120" t="s">
        <v>8338</v>
      </c>
      <c r="K4120">
        <v>4</v>
      </c>
      <c r="L4120" t="str">
        <f t="shared" si="134"/>
        <v>Sabanas de San AngelMagdalenaCaracol TV S.A.4</v>
      </c>
      <c r="M4120" t="str">
        <f t="shared" si="135"/>
        <v>Sabanas de San AngelMagdalenaCaracol TV S.A.</v>
      </c>
      <c r="N4120" t="s">
        <v>5641</v>
      </c>
    </row>
    <row r="4121" spans="1:14" x14ac:dyDescent="0.25">
      <c r="A4121">
        <v>47675</v>
      </c>
      <c r="B4121" t="s">
        <v>353</v>
      </c>
      <c r="C4121" t="s">
        <v>766</v>
      </c>
      <c r="E4121">
        <v>13</v>
      </c>
      <c r="F4121" t="s">
        <v>8337</v>
      </c>
      <c r="G4121" t="s">
        <v>420</v>
      </c>
      <c r="H4121" t="str">
        <f>INDEX(referencias!$Q$1:$Q$34,MATCH('Registro de Frecuencias TV'!G4121,referencias!$R$1:$R$34,0),1)</f>
        <v>Canal Uno</v>
      </c>
      <c r="I4121" t="s">
        <v>235</v>
      </c>
      <c r="J4121" t="s">
        <v>8338</v>
      </c>
      <c r="K4121">
        <v>13</v>
      </c>
      <c r="L4121" t="str">
        <f t="shared" si="134"/>
        <v>SalaminaMagdalenaCanal Uno13</v>
      </c>
      <c r="M4121" t="str">
        <f t="shared" si="135"/>
        <v>SalaminaMagdalenaCanal Uno</v>
      </c>
      <c r="N4121" t="s">
        <v>5642</v>
      </c>
    </row>
    <row r="4122" spans="1:14" x14ac:dyDescent="0.25">
      <c r="A4122">
        <v>47675</v>
      </c>
      <c r="B4122" t="s">
        <v>353</v>
      </c>
      <c r="C4122" t="s">
        <v>766</v>
      </c>
      <c r="E4122">
        <v>11</v>
      </c>
      <c r="F4122" t="s">
        <v>8337</v>
      </c>
      <c r="G4122" t="s">
        <v>703</v>
      </c>
      <c r="H4122" t="str">
        <f>INDEX(referencias!$Q$1:$Q$34,MATCH('Registro de Frecuencias TV'!G4122,referencias!$R$1:$R$34,0),1)</f>
        <v>C.Institucional</v>
      </c>
      <c r="I4122" t="s">
        <v>235</v>
      </c>
      <c r="J4122" t="s">
        <v>8338</v>
      </c>
      <c r="K4122">
        <v>11</v>
      </c>
      <c r="L4122" t="str">
        <f t="shared" si="134"/>
        <v>SalaminaMagdalenaC.Institucional11</v>
      </c>
      <c r="M4122" t="str">
        <f t="shared" si="135"/>
        <v>SalaminaMagdalenaC.Institucional</v>
      </c>
      <c r="N4122" t="s">
        <v>5643</v>
      </c>
    </row>
    <row r="4123" spans="1:14" x14ac:dyDescent="0.25">
      <c r="A4123">
        <v>47675</v>
      </c>
      <c r="B4123" t="s">
        <v>353</v>
      </c>
      <c r="C4123" t="s">
        <v>766</v>
      </c>
      <c r="E4123">
        <v>5</v>
      </c>
      <c r="F4123" t="s">
        <v>8337</v>
      </c>
      <c r="G4123" t="s">
        <v>188</v>
      </c>
      <c r="H4123" t="str">
        <f>INDEX(referencias!$Q$1:$Q$34,MATCH('Registro de Frecuencias TV'!G4123,referencias!$R$1:$R$34,0),1)</f>
        <v>Señal Colombia</v>
      </c>
      <c r="I4123" t="s">
        <v>235</v>
      </c>
      <c r="J4123" t="s">
        <v>8338</v>
      </c>
      <c r="K4123">
        <v>5</v>
      </c>
      <c r="L4123" t="str">
        <f t="shared" si="134"/>
        <v>SalaminaMagdalenaSeñal Colombia5</v>
      </c>
      <c r="M4123" t="str">
        <f t="shared" si="135"/>
        <v>SalaminaMagdalenaSeñal Colombia</v>
      </c>
      <c r="N4123" t="s">
        <v>5644</v>
      </c>
    </row>
    <row r="4124" spans="1:14" x14ac:dyDescent="0.25">
      <c r="A4124">
        <v>47675</v>
      </c>
      <c r="B4124" t="s">
        <v>353</v>
      </c>
      <c r="C4124" t="s">
        <v>766</v>
      </c>
      <c r="E4124">
        <v>7</v>
      </c>
      <c r="F4124" t="s">
        <v>8339</v>
      </c>
      <c r="G4124" t="s">
        <v>619</v>
      </c>
      <c r="H4124" t="str">
        <f>INDEX(referencias!$Q$1:$Q$34,MATCH('Registro de Frecuencias TV'!G4124,referencias!$R$1:$R$34,0),1)</f>
        <v>Telecaribe</v>
      </c>
      <c r="I4124" t="s">
        <v>8425</v>
      </c>
      <c r="J4124" t="s">
        <v>8338</v>
      </c>
      <c r="K4124">
        <v>7</v>
      </c>
      <c r="L4124" t="str">
        <f t="shared" si="134"/>
        <v>SalaminaMagdalenaTelecaribe7</v>
      </c>
      <c r="M4124" t="str">
        <f t="shared" si="135"/>
        <v>SalaminaMagdalenaTelecaribe</v>
      </c>
      <c r="N4124" t="s">
        <v>5645</v>
      </c>
    </row>
    <row r="4125" spans="1:14" x14ac:dyDescent="0.25">
      <c r="A4125">
        <v>47675</v>
      </c>
      <c r="B4125" t="s">
        <v>353</v>
      </c>
      <c r="C4125" t="s">
        <v>766</v>
      </c>
      <c r="E4125">
        <v>9</v>
      </c>
      <c r="F4125" t="s">
        <v>8341</v>
      </c>
      <c r="G4125" t="s">
        <v>750</v>
      </c>
      <c r="H4125" t="str">
        <f>INDEX(referencias!$Q$1:$Q$34,MATCH('Registro de Frecuencias TV'!G4125,referencias!$R$1:$R$34,0),1)</f>
        <v>RCN TV S.A.</v>
      </c>
      <c r="I4125" t="s">
        <v>525</v>
      </c>
      <c r="J4125" t="s">
        <v>8338</v>
      </c>
      <c r="K4125">
        <v>9</v>
      </c>
      <c r="L4125" t="str">
        <f t="shared" si="134"/>
        <v>SalaminaMagdalenaRCN TV S.A.9</v>
      </c>
      <c r="M4125" t="str">
        <f t="shared" si="135"/>
        <v>SalaminaMagdalenaRCN TV S.A.</v>
      </c>
      <c r="N4125" t="s">
        <v>5646</v>
      </c>
    </row>
    <row r="4126" spans="1:14" x14ac:dyDescent="0.25">
      <c r="A4126">
        <v>47675</v>
      </c>
      <c r="B4126" t="s">
        <v>353</v>
      </c>
      <c r="C4126" t="s">
        <v>766</v>
      </c>
      <c r="E4126">
        <v>4</v>
      </c>
      <c r="F4126" t="s">
        <v>8341</v>
      </c>
      <c r="G4126" t="s">
        <v>723</v>
      </c>
      <c r="H4126" t="str">
        <f>INDEX(referencias!$Q$1:$Q$34,MATCH('Registro de Frecuencias TV'!G4126,referencias!$R$1:$R$34,0),1)</f>
        <v>Caracol TV S.A.</v>
      </c>
      <c r="I4126" t="s">
        <v>525</v>
      </c>
      <c r="J4126" t="s">
        <v>8338</v>
      </c>
      <c r="K4126">
        <v>4</v>
      </c>
      <c r="L4126" t="str">
        <f t="shared" si="134"/>
        <v>SalaminaMagdalenaCaracol TV S.A.4</v>
      </c>
      <c r="M4126" t="str">
        <f t="shared" si="135"/>
        <v>SalaminaMagdalenaCaracol TV S.A.</v>
      </c>
      <c r="N4126" t="s">
        <v>5647</v>
      </c>
    </row>
    <row r="4127" spans="1:14" x14ac:dyDescent="0.25">
      <c r="A4127">
        <v>47692</v>
      </c>
      <c r="B4127" t="s">
        <v>2324</v>
      </c>
      <c r="C4127" t="s">
        <v>766</v>
      </c>
      <c r="E4127">
        <v>6</v>
      </c>
      <c r="F4127" t="s">
        <v>8337</v>
      </c>
      <c r="G4127" t="s">
        <v>420</v>
      </c>
      <c r="H4127" t="str">
        <f>INDEX(referencias!$Q$1:$Q$34,MATCH('Registro de Frecuencias TV'!G4127,referencias!$R$1:$R$34,0),1)</f>
        <v>Canal Uno</v>
      </c>
      <c r="I4127" t="s">
        <v>290</v>
      </c>
      <c r="J4127" t="s">
        <v>8338</v>
      </c>
      <c r="K4127">
        <v>6</v>
      </c>
      <c r="L4127" t="str">
        <f t="shared" si="134"/>
        <v>San Sebastián de BuenavistaMagdalenaCanal Uno6</v>
      </c>
      <c r="M4127" t="str">
        <f t="shared" si="135"/>
        <v>San Sebastián de BuenavistaMagdalenaCanal Uno</v>
      </c>
      <c r="N4127" t="s">
        <v>5648</v>
      </c>
    </row>
    <row r="4128" spans="1:14" x14ac:dyDescent="0.25">
      <c r="A4128">
        <v>47692</v>
      </c>
      <c r="B4128" t="s">
        <v>2324</v>
      </c>
      <c r="C4128" t="s">
        <v>766</v>
      </c>
      <c r="E4128">
        <v>4</v>
      </c>
      <c r="F4128" t="s">
        <v>8337</v>
      </c>
      <c r="G4128" t="s">
        <v>703</v>
      </c>
      <c r="H4128" t="str">
        <f>INDEX(referencias!$Q$1:$Q$34,MATCH('Registro de Frecuencias TV'!G4128,referencias!$R$1:$R$34,0),1)</f>
        <v>C.Institucional</v>
      </c>
      <c r="I4128" t="s">
        <v>290</v>
      </c>
      <c r="J4128" t="s">
        <v>8338</v>
      </c>
      <c r="K4128">
        <v>4</v>
      </c>
      <c r="L4128" t="str">
        <f t="shared" si="134"/>
        <v>San Sebastián de BuenavistaMagdalenaC.Institucional4</v>
      </c>
      <c r="M4128" t="str">
        <f t="shared" si="135"/>
        <v>San Sebastián de BuenavistaMagdalenaC.Institucional</v>
      </c>
      <c r="N4128" t="s">
        <v>5649</v>
      </c>
    </row>
    <row r="4129" spans="1:14" x14ac:dyDescent="0.25">
      <c r="A4129">
        <v>47692</v>
      </c>
      <c r="B4129" t="s">
        <v>2324</v>
      </c>
      <c r="C4129" t="s">
        <v>766</v>
      </c>
      <c r="E4129">
        <v>10</v>
      </c>
      <c r="F4129" t="s">
        <v>8337</v>
      </c>
      <c r="G4129" t="s">
        <v>188</v>
      </c>
      <c r="H4129" t="str">
        <f>INDEX(referencias!$Q$1:$Q$34,MATCH('Registro de Frecuencias TV'!G4129,referencias!$R$1:$R$34,0),1)</f>
        <v>Señal Colombia</v>
      </c>
      <c r="I4129" t="s">
        <v>290</v>
      </c>
      <c r="J4129" t="s">
        <v>8338</v>
      </c>
      <c r="K4129">
        <v>10</v>
      </c>
      <c r="L4129" t="str">
        <f t="shared" si="134"/>
        <v>San Sebastián de BuenavistaMagdalenaSeñal Colombia10</v>
      </c>
      <c r="M4129" t="str">
        <f t="shared" si="135"/>
        <v>San Sebastián de BuenavistaMagdalenaSeñal Colombia</v>
      </c>
      <c r="N4129" t="s">
        <v>5650</v>
      </c>
    </row>
    <row r="4130" spans="1:14" x14ac:dyDescent="0.25">
      <c r="A4130">
        <v>47692</v>
      </c>
      <c r="B4130" t="s">
        <v>2324</v>
      </c>
      <c r="C4130" t="s">
        <v>766</v>
      </c>
      <c r="E4130">
        <v>39</v>
      </c>
      <c r="F4130" t="s">
        <v>8339</v>
      </c>
      <c r="G4130" t="s">
        <v>619</v>
      </c>
      <c r="H4130" t="str">
        <f>INDEX(referencias!$Q$1:$Q$34,MATCH('Registro de Frecuencias TV'!G4130,referencias!$R$1:$R$34,0),1)</f>
        <v>Telecaribe</v>
      </c>
      <c r="I4130" t="s">
        <v>8435</v>
      </c>
      <c r="J4130" t="s">
        <v>8338</v>
      </c>
      <c r="K4130">
        <v>39</v>
      </c>
      <c r="L4130" t="str">
        <f t="shared" si="134"/>
        <v>San Sebastián de BuenavistaMagdalenaTelecaribe39</v>
      </c>
      <c r="M4130" t="str">
        <f t="shared" si="135"/>
        <v>San Sebastián de BuenavistaMagdalenaTelecaribe</v>
      </c>
      <c r="N4130" t="s">
        <v>5651</v>
      </c>
    </row>
    <row r="4131" spans="1:14" x14ac:dyDescent="0.25">
      <c r="A4131">
        <v>47692</v>
      </c>
      <c r="B4131" t="s">
        <v>2324</v>
      </c>
      <c r="C4131" t="s">
        <v>766</v>
      </c>
      <c r="E4131">
        <v>8</v>
      </c>
      <c r="F4131" t="s">
        <v>8341</v>
      </c>
      <c r="G4131" t="s">
        <v>750</v>
      </c>
      <c r="H4131" t="str">
        <f>INDEX(referencias!$Q$1:$Q$34,MATCH('Registro de Frecuencias TV'!G4131,referencias!$R$1:$R$34,0),1)</f>
        <v>RCN TV S.A.</v>
      </c>
      <c r="I4131" t="s">
        <v>290</v>
      </c>
      <c r="J4131" t="s">
        <v>8338</v>
      </c>
      <c r="K4131">
        <v>8</v>
      </c>
      <c r="L4131" t="str">
        <f t="shared" si="134"/>
        <v>San Sebastián de BuenavistaMagdalenaRCN TV S.A.8</v>
      </c>
      <c r="M4131" t="str">
        <f t="shared" si="135"/>
        <v>San Sebastián de BuenavistaMagdalenaRCN TV S.A.</v>
      </c>
      <c r="N4131" t="s">
        <v>5652</v>
      </c>
    </row>
    <row r="4132" spans="1:14" x14ac:dyDescent="0.25">
      <c r="A4132">
        <v>47692</v>
      </c>
      <c r="B4132" t="s">
        <v>2324</v>
      </c>
      <c r="C4132" t="s">
        <v>766</v>
      </c>
      <c r="E4132">
        <v>2</v>
      </c>
      <c r="F4132" t="s">
        <v>8341</v>
      </c>
      <c r="G4132" t="s">
        <v>723</v>
      </c>
      <c r="H4132" t="str">
        <f>INDEX(referencias!$Q$1:$Q$34,MATCH('Registro de Frecuencias TV'!G4132,referencias!$R$1:$R$34,0),1)</f>
        <v>Caracol TV S.A.</v>
      </c>
      <c r="I4132" t="s">
        <v>290</v>
      </c>
      <c r="J4132" t="s">
        <v>8338</v>
      </c>
      <c r="K4132">
        <v>2</v>
      </c>
      <c r="L4132" t="str">
        <f t="shared" si="134"/>
        <v>San Sebastián de BuenavistaMagdalenaCaracol TV S.A.2</v>
      </c>
      <c r="M4132" t="str">
        <f t="shared" si="135"/>
        <v>San Sebastián de BuenavistaMagdalenaCaracol TV S.A.</v>
      </c>
      <c r="N4132" t="s">
        <v>5653</v>
      </c>
    </row>
    <row r="4133" spans="1:14" x14ac:dyDescent="0.25">
      <c r="A4133">
        <v>47703</v>
      </c>
      <c r="B4133" t="s">
        <v>2331</v>
      </c>
      <c r="C4133" t="s">
        <v>766</v>
      </c>
      <c r="E4133">
        <v>6</v>
      </c>
      <c r="F4133" t="s">
        <v>8337</v>
      </c>
      <c r="G4133" t="s">
        <v>420</v>
      </c>
      <c r="H4133" t="str">
        <f>INDEX(referencias!$Q$1:$Q$34,MATCH('Registro de Frecuencias TV'!G4133,referencias!$R$1:$R$34,0),1)</f>
        <v>Canal Uno</v>
      </c>
      <c r="I4133" t="s">
        <v>290</v>
      </c>
      <c r="J4133" t="s">
        <v>8338</v>
      </c>
      <c r="K4133">
        <v>6</v>
      </c>
      <c r="L4133" t="str">
        <f t="shared" si="134"/>
        <v>San ZenónMagdalenaCanal Uno6</v>
      </c>
      <c r="M4133" t="str">
        <f t="shared" si="135"/>
        <v>San ZenónMagdalenaCanal Uno</v>
      </c>
      <c r="N4133" t="s">
        <v>5654</v>
      </c>
    </row>
    <row r="4134" spans="1:14" x14ac:dyDescent="0.25">
      <c r="A4134">
        <v>47703</v>
      </c>
      <c r="B4134" t="s">
        <v>2331</v>
      </c>
      <c r="C4134" t="s">
        <v>766</v>
      </c>
      <c r="E4134">
        <v>4</v>
      </c>
      <c r="F4134" t="s">
        <v>8337</v>
      </c>
      <c r="G4134" t="s">
        <v>703</v>
      </c>
      <c r="H4134" t="str">
        <f>INDEX(referencias!$Q$1:$Q$34,MATCH('Registro de Frecuencias TV'!G4134,referencias!$R$1:$R$34,0),1)</f>
        <v>C.Institucional</v>
      </c>
      <c r="I4134" t="s">
        <v>290</v>
      </c>
      <c r="J4134" t="s">
        <v>8338</v>
      </c>
      <c r="K4134">
        <v>4</v>
      </c>
      <c r="L4134" t="str">
        <f t="shared" si="134"/>
        <v>San ZenónMagdalenaC.Institucional4</v>
      </c>
      <c r="M4134" t="str">
        <f t="shared" si="135"/>
        <v>San ZenónMagdalenaC.Institucional</v>
      </c>
      <c r="N4134" t="s">
        <v>5655</v>
      </c>
    </row>
    <row r="4135" spans="1:14" x14ac:dyDescent="0.25">
      <c r="A4135">
        <v>47703</v>
      </c>
      <c r="B4135" t="s">
        <v>2331</v>
      </c>
      <c r="C4135" t="s">
        <v>766</v>
      </c>
      <c r="E4135">
        <v>10</v>
      </c>
      <c r="F4135" t="s">
        <v>8337</v>
      </c>
      <c r="G4135" t="s">
        <v>188</v>
      </c>
      <c r="H4135" t="str">
        <f>INDEX(referencias!$Q$1:$Q$34,MATCH('Registro de Frecuencias TV'!G4135,referencias!$R$1:$R$34,0),1)</f>
        <v>Señal Colombia</v>
      </c>
      <c r="I4135" t="s">
        <v>290</v>
      </c>
      <c r="J4135" t="s">
        <v>8338</v>
      </c>
      <c r="K4135">
        <v>10</v>
      </c>
      <c r="L4135" t="str">
        <f t="shared" si="134"/>
        <v>San ZenónMagdalenaSeñal Colombia10</v>
      </c>
      <c r="M4135" t="str">
        <f t="shared" si="135"/>
        <v>San ZenónMagdalenaSeñal Colombia</v>
      </c>
      <c r="N4135" t="s">
        <v>5656</v>
      </c>
    </row>
    <row r="4136" spans="1:14" x14ac:dyDescent="0.25">
      <c r="A4136">
        <v>47703</v>
      </c>
      <c r="B4136" t="s">
        <v>2331</v>
      </c>
      <c r="C4136" t="s">
        <v>766</v>
      </c>
      <c r="E4136">
        <v>39</v>
      </c>
      <c r="F4136" t="s">
        <v>8339</v>
      </c>
      <c r="G4136" t="s">
        <v>619</v>
      </c>
      <c r="H4136" t="str">
        <f>INDEX(referencias!$Q$1:$Q$34,MATCH('Registro de Frecuencias TV'!G4136,referencias!$R$1:$R$34,0),1)</f>
        <v>Telecaribe</v>
      </c>
      <c r="I4136" t="s">
        <v>8435</v>
      </c>
      <c r="J4136" t="s">
        <v>8338</v>
      </c>
      <c r="K4136">
        <v>39</v>
      </c>
      <c r="L4136" t="str">
        <f t="shared" si="134"/>
        <v>San ZenónMagdalenaTelecaribe39</v>
      </c>
      <c r="M4136" t="str">
        <f t="shared" si="135"/>
        <v>San ZenónMagdalenaTelecaribe</v>
      </c>
      <c r="N4136" t="s">
        <v>5657</v>
      </c>
    </row>
    <row r="4137" spans="1:14" x14ac:dyDescent="0.25">
      <c r="A4137">
        <v>47703</v>
      </c>
      <c r="B4137" t="s">
        <v>2331</v>
      </c>
      <c r="C4137" t="s">
        <v>766</v>
      </c>
      <c r="E4137">
        <v>8</v>
      </c>
      <c r="F4137" t="s">
        <v>8341</v>
      </c>
      <c r="G4137" t="s">
        <v>750</v>
      </c>
      <c r="H4137" t="str">
        <f>INDEX(referencias!$Q$1:$Q$34,MATCH('Registro de Frecuencias TV'!G4137,referencias!$R$1:$R$34,0),1)</f>
        <v>RCN TV S.A.</v>
      </c>
      <c r="I4137" t="s">
        <v>290</v>
      </c>
      <c r="J4137" t="s">
        <v>8338</v>
      </c>
      <c r="K4137">
        <v>8</v>
      </c>
      <c r="L4137" t="str">
        <f t="shared" si="134"/>
        <v>San ZenónMagdalenaRCN TV S.A.8</v>
      </c>
      <c r="M4137" t="str">
        <f t="shared" si="135"/>
        <v>San ZenónMagdalenaRCN TV S.A.</v>
      </c>
      <c r="N4137" t="s">
        <v>5658</v>
      </c>
    </row>
    <row r="4138" spans="1:14" x14ac:dyDescent="0.25">
      <c r="A4138">
        <v>47703</v>
      </c>
      <c r="B4138" t="s">
        <v>2331</v>
      </c>
      <c r="C4138" t="s">
        <v>766</v>
      </c>
      <c r="E4138">
        <v>2</v>
      </c>
      <c r="F4138" t="s">
        <v>8341</v>
      </c>
      <c r="G4138" t="s">
        <v>723</v>
      </c>
      <c r="H4138" t="str">
        <f>INDEX(referencias!$Q$1:$Q$34,MATCH('Registro de Frecuencias TV'!G4138,referencias!$R$1:$R$34,0),1)</f>
        <v>Caracol TV S.A.</v>
      </c>
      <c r="I4138" t="s">
        <v>290</v>
      </c>
      <c r="J4138" t="s">
        <v>8338</v>
      </c>
      <c r="K4138">
        <v>2</v>
      </c>
      <c r="L4138" t="str">
        <f t="shared" si="134"/>
        <v>San ZenónMagdalenaCaracol TV S.A.2</v>
      </c>
      <c r="M4138" t="str">
        <f t="shared" si="135"/>
        <v>San ZenónMagdalenaCaracol TV S.A.</v>
      </c>
      <c r="N4138" t="s">
        <v>5659</v>
      </c>
    </row>
    <row r="4139" spans="1:14" x14ac:dyDescent="0.25">
      <c r="A4139">
        <v>47707</v>
      </c>
      <c r="B4139" t="s">
        <v>2334</v>
      </c>
      <c r="C4139" t="s">
        <v>766</v>
      </c>
      <c r="E4139">
        <v>13</v>
      </c>
      <c r="F4139" t="s">
        <v>8337</v>
      </c>
      <c r="G4139" t="s">
        <v>420</v>
      </c>
      <c r="H4139" t="str">
        <f>INDEX(referencias!$Q$1:$Q$34,MATCH('Registro de Frecuencias TV'!G4139,referencias!$R$1:$R$34,0),1)</f>
        <v>Canal Uno</v>
      </c>
      <c r="I4139" t="s">
        <v>235</v>
      </c>
      <c r="J4139" t="s">
        <v>8338</v>
      </c>
      <c r="K4139">
        <v>13</v>
      </c>
      <c r="L4139" t="str">
        <f t="shared" si="134"/>
        <v>Santa AnaMagdalenaCanal Uno13</v>
      </c>
      <c r="M4139" t="str">
        <f t="shared" si="135"/>
        <v>Santa AnaMagdalenaCanal Uno</v>
      </c>
      <c r="N4139" t="s">
        <v>5660</v>
      </c>
    </row>
    <row r="4140" spans="1:14" x14ac:dyDescent="0.25">
      <c r="A4140">
        <v>47707</v>
      </c>
      <c r="B4140" t="s">
        <v>2334</v>
      </c>
      <c r="C4140" t="s">
        <v>766</v>
      </c>
      <c r="E4140">
        <v>11</v>
      </c>
      <c r="F4140" t="s">
        <v>8337</v>
      </c>
      <c r="G4140" t="s">
        <v>703</v>
      </c>
      <c r="H4140" t="str">
        <f>INDEX(referencias!$Q$1:$Q$34,MATCH('Registro de Frecuencias TV'!G4140,referencias!$R$1:$R$34,0),1)</f>
        <v>C.Institucional</v>
      </c>
      <c r="I4140" t="s">
        <v>235</v>
      </c>
      <c r="J4140" t="s">
        <v>8338</v>
      </c>
      <c r="K4140">
        <v>11</v>
      </c>
      <c r="L4140" t="str">
        <f t="shared" si="134"/>
        <v>Santa AnaMagdalenaC.Institucional11</v>
      </c>
      <c r="M4140" t="str">
        <f t="shared" si="135"/>
        <v>Santa AnaMagdalenaC.Institucional</v>
      </c>
      <c r="N4140" t="s">
        <v>5661</v>
      </c>
    </row>
    <row r="4141" spans="1:14" x14ac:dyDescent="0.25">
      <c r="A4141">
        <v>47707</v>
      </c>
      <c r="B4141" t="s">
        <v>2334</v>
      </c>
      <c r="C4141" t="s">
        <v>766</v>
      </c>
      <c r="E4141">
        <v>5</v>
      </c>
      <c r="F4141" t="s">
        <v>8337</v>
      </c>
      <c r="G4141" t="s">
        <v>188</v>
      </c>
      <c r="H4141" t="str">
        <f>INDEX(referencias!$Q$1:$Q$34,MATCH('Registro de Frecuencias TV'!G4141,referencias!$R$1:$R$34,0),1)</f>
        <v>Señal Colombia</v>
      </c>
      <c r="I4141" t="s">
        <v>235</v>
      </c>
      <c r="J4141" t="s">
        <v>8338</v>
      </c>
      <c r="K4141">
        <v>5</v>
      </c>
      <c r="L4141" t="str">
        <f t="shared" si="134"/>
        <v>Santa AnaMagdalenaSeñal Colombia5</v>
      </c>
      <c r="M4141" t="str">
        <f t="shared" si="135"/>
        <v>Santa AnaMagdalenaSeñal Colombia</v>
      </c>
      <c r="N4141" t="s">
        <v>5662</v>
      </c>
    </row>
    <row r="4142" spans="1:14" x14ac:dyDescent="0.25">
      <c r="A4142">
        <v>47707</v>
      </c>
      <c r="B4142" t="s">
        <v>2334</v>
      </c>
      <c r="C4142" t="s">
        <v>766</v>
      </c>
      <c r="E4142">
        <v>7</v>
      </c>
      <c r="F4142" t="s">
        <v>8339</v>
      </c>
      <c r="G4142" t="s">
        <v>619</v>
      </c>
      <c r="H4142" t="str">
        <f>INDEX(referencias!$Q$1:$Q$34,MATCH('Registro de Frecuencias TV'!G4142,referencias!$R$1:$R$34,0),1)</f>
        <v>Telecaribe</v>
      </c>
      <c r="I4142" t="s">
        <v>8425</v>
      </c>
      <c r="J4142" t="s">
        <v>8338</v>
      </c>
      <c r="K4142">
        <v>7</v>
      </c>
      <c r="L4142" t="str">
        <f t="shared" si="134"/>
        <v>Santa AnaMagdalenaTelecaribe7</v>
      </c>
      <c r="M4142" t="str">
        <f t="shared" si="135"/>
        <v>Santa AnaMagdalenaTelecaribe</v>
      </c>
      <c r="N4142" t="s">
        <v>5663</v>
      </c>
    </row>
    <row r="4143" spans="1:14" x14ac:dyDescent="0.25">
      <c r="A4143">
        <v>47707</v>
      </c>
      <c r="B4143" t="s">
        <v>2334</v>
      </c>
      <c r="C4143" t="s">
        <v>766</v>
      </c>
      <c r="E4143">
        <v>9</v>
      </c>
      <c r="F4143" t="s">
        <v>8341</v>
      </c>
      <c r="G4143" t="s">
        <v>750</v>
      </c>
      <c r="H4143" t="str">
        <f>INDEX(referencias!$Q$1:$Q$34,MATCH('Registro de Frecuencias TV'!G4143,referencias!$R$1:$R$34,0),1)</f>
        <v>RCN TV S.A.</v>
      </c>
      <c r="I4143" t="s">
        <v>525</v>
      </c>
      <c r="J4143" t="s">
        <v>8338</v>
      </c>
      <c r="K4143">
        <v>9</v>
      </c>
      <c r="L4143" t="str">
        <f t="shared" si="134"/>
        <v>Santa AnaMagdalenaRCN TV S.A.9</v>
      </c>
      <c r="M4143" t="str">
        <f t="shared" si="135"/>
        <v>Santa AnaMagdalenaRCN TV S.A.</v>
      </c>
      <c r="N4143" t="s">
        <v>5664</v>
      </c>
    </row>
    <row r="4144" spans="1:14" x14ac:dyDescent="0.25">
      <c r="A4144">
        <v>47707</v>
      </c>
      <c r="B4144" t="s">
        <v>2334</v>
      </c>
      <c r="C4144" t="s">
        <v>766</v>
      </c>
      <c r="E4144">
        <v>4</v>
      </c>
      <c r="F4144" t="s">
        <v>8341</v>
      </c>
      <c r="G4144" t="s">
        <v>723</v>
      </c>
      <c r="H4144" t="str">
        <f>INDEX(referencias!$Q$1:$Q$34,MATCH('Registro de Frecuencias TV'!G4144,referencias!$R$1:$R$34,0),1)</f>
        <v>Caracol TV S.A.</v>
      </c>
      <c r="I4144" t="s">
        <v>525</v>
      </c>
      <c r="J4144" t="s">
        <v>8338</v>
      </c>
      <c r="K4144">
        <v>4</v>
      </c>
      <c r="L4144" t="str">
        <f t="shared" si="134"/>
        <v>Santa AnaMagdalenaCaracol TV S.A.4</v>
      </c>
      <c r="M4144" t="str">
        <f t="shared" si="135"/>
        <v>Santa AnaMagdalenaCaracol TV S.A.</v>
      </c>
      <c r="N4144" t="s">
        <v>5665</v>
      </c>
    </row>
    <row r="4145" spans="1:14" x14ac:dyDescent="0.25">
      <c r="A4145">
        <v>47720</v>
      </c>
      <c r="B4145" t="s">
        <v>2339</v>
      </c>
      <c r="C4145" t="s">
        <v>766</v>
      </c>
      <c r="E4145">
        <v>13</v>
      </c>
      <c r="F4145" t="s">
        <v>8337</v>
      </c>
      <c r="G4145" t="s">
        <v>420</v>
      </c>
      <c r="H4145" t="str">
        <f>INDEX(referencias!$Q$1:$Q$34,MATCH('Registro de Frecuencias TV'!G4145,referencias!$R$1:$R$34,0),1)</f>
        <v>Canal Uno</v>
      </c>
      <c r="I4145" t="s">
        <v>301</v>
      </c>
      <c r="J4145" t="s">
        <v>8338</v>
      </c>
      <c r="K4145">
        <v>13</v>
      </c>
      <c r="L4145" t="str">
        <f t="shared" si="134"/>
        <v>Santa Bárbara de PintoMagdalenaCanal Uno13</v>
      </c>
      <c r="M4145" t="str">
        <f t="shared" si="135"/>
        <v>Santa Bárbara de PintoMagdalenaCanal Uno</v>
      </c>
      <c r="N4145" t="s">
        <v>5666</v>
      </c>
    </row>
    <row r="4146" spans="1:14" x14ac:dyDescent="0.25">
      <c r="A4146">
        <v>47720</v>
      </c>
      <c r="B4146" t="s">
        <v>2339</v>
      </c>
      <c r="C4146" t="s">
        <v>766</v>
      </c>
      <c r="E4146">
        <v>11</v>
      </c>
      <c r="F4146" t="s">
        <v>8337</v>
      </c>
      <c r="G4146" t="s">
        <v>703</v>
      </c>
      <c r="H4146" t="str">
        <f>INDEX(referencias!$Q$1:$Q$34,MATCH('Registro de Frecuencias TV'!G4146,referencias!$R$1:$R$34,0),1)</f>
        <v>C.Institucional</v>
      </c>
      <c r="I4146" t="s">
        <v>301</v>
      </c>
      <c r="J4146" t="s">
        <v>8338</v>
      </c>
      <c r="K4146">
        <v>11</v>
      </c>
      <c r="L4146" t="str">
        <f t="shared" si="134"/>
        <v>Santa Bárbara de PintoMagdalenaC.Institucional11</v>
      </c>
      <c r="M4146" t="str">
        <f t="shared" si="135"/>
        <v>Santa Bárbara de PintoMagdalenaC.Institucional</v>
      </c>
      <c r="N4146" t="s">
        <v>5667</v>
      </c>
    </row>
    <row r="4147" spans="1:14" x14ac:dyDescent="0.25">
      <c r="A4147">
        <v>47720</v>
      </c>
      <c r="B4147" t="s">
        <v>2339</v>
      </c>
      <c r="C4147" t="s">
        <v>766</v>
      </c>
      <c r="E4147">
        <v>5</v>
      </c>
      <c r="F4147" t="s">
        <v>8337</v>
      </c>
      <c r="G4147" t="s">
        <v>188</v>
      </c>
      <c r="H4147" t="str">
        <f>INDEX(referencias!$Q$1:$Q$34,MATCH('Registro de Frecuencias TV'!G4147,referencias!$R$1:$R$34,0),1)</f>
        <v>Señal Colombia</v>
      </c>
      <c r="I4147" t="s">
        <v>301</v>
      </c>
      <c r="J4147" t="s">
        <v>8338</v>
      </c>
      <c r="K4147">
        <v>5</v>
      </c>
      <c r="L4147" t="str">
        <f t="shared" si="134"/>
        <v>Santa Bárbara de PintoMagdalenaSeñal Colombia5</v>
      </c>
      <c r="M4147" t="str">
        <f t="shared" si="135"/>
        <v>Santa Bárbara de PintoMagdalenaSeñal Colombia</v>
      </c>
      <c r="N4147" t="s">
        <v>5668</v>
      </c>
    </row>
    <row r="4148" spans="1:14" x14ac:dyDescent="0.25">
      <c r="A4148">
        <v>47720</v>
      </c>
      <c r="B4148" t="s">
        <v>2339</v>
      </c>
      <c r="C4148" t="s">
        <v>766</v>
      </c>
      <c r="E4148">
        <v>7</v>
      </c>
      <c r="F4148" t="s">
        <v>8339</v>
      </c>
      <c r="G4148" t="s">
        <v>619</v>
      </c>
      <c r="H4148" t="str">
        <f>INDEX(referencias!$Q$1:$Q$34,MATCH('Registro de Frecuencias TV'!G4148,referencias!$R$1:$R$34,0),1)</f>
        <v>Telecaribe</v>
      </c>
      <c r="I4148" t="s">
        <v>8425</v>
      </c>
      <c r="J4148" t="s">
        <v>8338</v>
      </c>
      <c r="K4148">
        <v>7</v>
      </c>
      <c r="L4148" t="str">
        <f t="shared" si="134"/>
        <v>Santa Bárbara de PintoMagdalenaTelecaribe7</v>
      </c>
      <c r="M4148" t="str">
        <f t="shared" si="135"/>
        <v>Santa Bárbara de PintoMagdalenaTelecaribe</v>
      </c>
      <c r="N4148" t="s">
        <v>5669</v>
      </c>
    </row>
    <row r="4149" spans="1:14" x14ac:dyDescent="0.25">
      <c r="A4149">
        <v>47720</v>
      </c>
      <c r="B4149" t="s">
        <v>2339</v>
      </c>
      <c r="C4149" t="s">
        <v>766</v>
      </c>
      <c r="F4149" t="s">
        <v>8341</v>
      </c>
      <c r="G4149" t="s">
        <v>750</v>
      </c>
      <c r="H4149" t="str">
        <f>INDEX(referencias!$Q$1:$Q$34,MATCH('Registro de Frecuencias TV'!G4149,referencias!$R$1:$R$34,0),1)</f>
        <v>RCN TV S.A.</v>
      </c>
      <c r="J4149" t="s">
        <v>8338</v>
      </c>
      <c r="K4149">
        <v>2</v>
      </c>
      <c r="L4149" t="str">
        <f t="shared" si="134"/>
        <v>Santa Bárbara de PintoMagdalenaRCN TV S.A.2</v>
      </c>
      <c r="M4149" t="str">
        <f t="shared" si="135"/>
        <v>Santa Bárbara de PintoMagdalenaRCN TV S.A.</v>
      </c>
      <c r="N4149" t="s">
        <v>5670</v>
      </c>
    </row>
    <row r="4150" spans="1:14" x14ac:dyDescent="0.25">
      <c r="A4150">
        <v>47720</v>
      </c>
      <c r="B4150" t="s">
        <v>2339</v>
      </c>
      <c r="C4150" t="s">
        <v>766</v>
      </c>
      <c r="F4150" t="s">
        <v>8341</v>
      </c>
      <c r="G4150" t="s">
        <v>723</v>
      </c>
      <c r="H4150" t="str">
        <f>INDEX(referencias!$Q$1:$Q$34,MATCH('Registro de Frecuencias TV'!G4150,referencias!$R$1:$R$34,0),1)</f>
        <v>Caracol TV S.A.</v>
      </c>
      <c r="J4150" t="s">
        <v>8338</v>
      </c>
      <c r="K4150">
        <v>4</v>
      </c>
      <c r="L4150" t="str">
        <f t="shared" si="134"/>
        <v>Santa Bárbara de PintoMagdalenaCaracol TV S.A.4</v>
      </c>
      <c r="M4150" t="str">
        <f t="shared" si="135"/>
        <v>Santa Bárbara de PintoMagdalenaCaracol TV S.A.</v>
      </c>
      <c r="N4150" t="s">
        <v>5671</v>
      </c>
    </row>
    <row r="4151" spans="1:14" x14ac:dyDescent="0.25">
      <c r="A4151">
        <v>47745</v>
      </c>
      <c r="B4151" t="s">
        <v>2417</v>
      </c>
      <c r="C4151" t="s">
        <v>766</v>
      </c>
      <c r="E4151">
        <v>13</v>
      </c>
      <c r="F4151" t="s">
        <v>8337</v>
      </c>
      <c r="G4151" t="s">
        <v>420</v>
      </c>
      <c r="H4151" t="str">
        <f>INDEX(referencias!$Q$1:$Q$34,MATCH('Registro de Frecuencias TV'!G4151,referencias!$R$1:$R$34,0),1)</f>
        <v>Canal Uno</v>
      </c>
      <c r="I4151" t="s">
        <v>235</v>
      </c>
      <c r="J4151" t="s">
        <v>8338</v>
      </c>
      <c r="K4151">
        <v>13</v>
      </c>
      <c r="L4151" t="str">
        <f t="shared" si="134"/>
        <v>SitionuevoMagdalenaCanal Uno13</v>
      </c>
      <c r="M4151" t="str">
        <f t="shared" si="135"/>
        <v>SitionuevoMagdalenaCanal Uno</v>
      </c>
      <c r="N4151" t="s">
        <v>5672</v>
      </c>
    </row>
    <row r="4152" spans="1:14" x14ac:dyDescent="0.25">
      <c r="A4152">
        <v>47745</v>
      </c>
      <c r="B4152" t="s">
        <v>2417</v>
      </c>
      <c r="C4152" t="s">
        <v>766</v>
      </c>
      <c r="E4152">
        <v>11</v>
      </c>
      <c r="F4152" t="s">
        <v>8337</v>
      </c>
      <c r="G4152" t="s">
        <v>703</v>
      </c>
      <c r="H4152" t="str">
        <f>INDEX(referencias!$Q$1:$Q$34,MATCH('Registro de Frecuencias TV'!G4152,referencias!$R$1:$R$34,0),1)</f>
        <v>C.Institucional</v>
      </c>
      <c r="I4152" t="s">
        <v>235</v>
      </c>
      <c r="J4152" t="s">
        <v>8338</v>
      </c>
      <c r="K4152">
        <v>11</v>
      </c>
      <c r="L4152" t="str">
        <f t="shared" si="134"/>
        <v>SitionuevoMagdalenaC.Institucional11</v>
      </c>
      <c r="M4152" t="str">
        <f t="shared" si="135"/>
        <v>SitionuevoMagdalenaC.Institucional</v>
      </c>
      <c r="N4152" t="s">
        <v>5673</v>
      </c>
    </row>
    <row r="4153" spans="1:14" x14ac:dyDescent="0.25">
      <c r="A4153">
        <v>47745</v>
      </c>
      <c r="B4153" t="s">
        <v>2417</v>
      </c>
      <c r="C4153" t="s">
        <v>766</v>
      </c>
      <c r="E4153">
        <v>5</v>
      </c>
      <c r="F4153" t="s">
        <v>8337</v>
      </c>
      <c r="G4153" t="s">
        <v>188</v>
      </c>
      <c r="H4153" t="str">
        <f>INDEX(referencias!$Q$1:$Q$34,MATCH('Registro de Frecuencias TV'!G4153,referencias!$R$1:$R$34,0),1)</f>
        <v>Señal Colombia</v>
      </c>
      <c r="I4153" t="s">
        <v>235</v>
      </c>
      <c r="J4153" t="s">
        <v>8338</v>
      </c>
      <c r="K4153">
        <v>5</v>
      </c>
      <c r="L4153" t="str">
        <f t="shared" si="134"/>
        <v>SitionuevoMagdalenaSeñal Colombia5</v>
      </c>
      <c r="M4153" t="str">
        <f t="shared" si="135"/>
        <v>SitionuevoMagdalenaSeñal Colombia</v>
      </c>
      <c r="N4153" t="s">
        <v>5674</v>
      </c>
    </row>
    <row r="4154" spans="1:14" x14ac:dyDescent="0.25">
      <c r="A4154">
        <v>47745</v>
      </c>
      <c r="B4154" t="s">
        <v>2417</v>
      </c>
      <c r="C4154" t="s">
        <v>766</v>
      </c>
      <c r="E4154">
        <v>7</v>
      </c>
      <c r="F4154" t="s">
        <v>8339</v>
      </c>
      <c r="G4154" t="s">
        <v>619</v>
      </c>
      <c r="H4154" t="str">
        <f>INDEX(referencias!$Q$1:$Q$34,MATCH('Registro de Frecuencias TV'!G4154,referencias!$R$1:$R$34,0),1)</f>
        <v>Telecaribe</v>
      </c>
      <c r="I4154" t="s">
        <v>8425</v>
      </c>
      <c r="J4154" t="s">
        <v>8338</v>
      </c>
      <c r="K4154">
        <v>7</v>
      </c>
      <c r="L4154" t="str">
        <f t="shared" si="134"/>
        <v>SitionuevoMagdalenaTelecaribe7</v>
      </c>
      <c r="M4154" t="str">
        <f t="shared" si="135"/>
        <v>SitionuevoMagdalenaTelecaribe</v>
      </c>
      <c r="N4154" t="s">
        <v>5675</v>
      </c>
    </row>
    <row r="4155" spans="1:14" x14ac:dyDescent="0.25">
      <c r="A4155">
        <v>47745</v>
      </c>
      <c r="B4155" t="s">
        <v>2417</v>
      </c>
      <c r="C4155" t="s">
        <v>766</v>
      </c>
      <c r="D4155">
        <v>1</v>
      </c>
      <c r="E4155">
        <v>9</v>
      </c>
      <c r="F4155" t="s">
        <v>8341</v>
      </c>
      <c r="G4155" t="s">
        <v>750</v>
      </c>
      <c r="H4155" t="str">
        <f>INDEX(referencias!$Q$1:$Q$34,MATCH('Registro de Frecuencias TV'!G4155,referencias!$R$1:$R$34,0),1)</f>
        <v>RCN TV S.A.</v>
      </c>
      <c r="I4155" t="s">
        <v>525</v>
      </c>
      <c r="J4155" t="s">
        <v>8338</v>
      </c>
      <c r="K4155">
        <v>9</v>
      </c>
      <c r="L4155" t="str">
        <f t="shared" si="134"/>
        <v>SitionuevoMagdalenaRCN TV S.A.9</v>
      </c>
      <c r="M4155" t="str">
        <f t="shared" si="135"/>
        <v>SitionuevoMagdalenaRCN TV S.A.</v>
      </c>
      <c r="N4155" t="s">
        <v>5676</v>
      </c>
    </row>
    <row r="4156" spans="1:14" x14ac:dyDescent="0.25">
      <c r="A4156">
        <v>47745</v>
      </c>
      <c r="B4156" t="s">
        <v>2417</v>
      </c>
      <c r="C4156" t="s">
        <v>766</v>
      </c>
      <c r="D4156">
        <v>2</v>
      </c>
      <c r="E4156">
        <v>29</v>
      </c>
      <c r="F4156" t="s">
        <v>8341</v>
      </c>
      <c r="G4156" t="s">
        <v>750</v>
      </c>
      <c r="H4156" t="str">
        <f>INDEX(referencias!$Q$1:$Q$34,MATCH('Registro de Frecuencias TV'!G4156,referencias!$R$1:$R$34,0),1)</f>
        <v>RCN TV S.A.</v>
      </c>
      <c r="I4156" t="s">
        <v>504</v>
      </c>
      <c r="J4156" t="s">
        <v>8338</v>
      </c>
      <c r="K4156">
        <v>29</v>
      </c>
      <c r="L4156" t="str">
        <f t="shared" si="134"/>
        <v>SitionuevoMagdalenaRCN TV S.A.29</v>
      </c>
      <c r="M4156" t="str">
        <f t="shared" si="135"/>
        <v>SitionuevoMagdalenaRCN TV S.A.</v>
      </c>
      <c r="N4156" t="s">
        <v>5676</v>
      </c>
    </row>
    <row r="4157" spans="1:14" x14ac:dyDescent="0.25">
      <c r="A4157">
        <v>47745</v>
      </c>
      <c r="B4157" t="s">
        <v>2417</v>
      </c>
      <c r="C4157" t="s">
        <v>766</v>
      </c>
      <c r="D4157">
        <v>1</v>
      </c>
      <c r="E4157">
        <v>4</v>
      </c>
      <c r="F4157" t="s">
        <v>8341</v>
      </c>
      <c r="G4157" t="s">
        <v>723</v>
      </c>
      <c r="H4157" t="str">
        <f>INDEX(referencias!$Q$1:$Q$34,MATCH('Registro de Frecuencias TV'!G4157,referencias!$R$1:$R$34,0),1)</f>
        <v>Caracol TV S.A.</v>
      </c>
      <c r="I4157" t="s">
        <v>525</v>
      </c>
      <c r="J4157" t="s">
        <v>8338</v>
      </c>
      <c r="K4157">
        <v>4</v>
      </c>
      <c r="L4157" t="str">
        <f t="shared" si="134"/>
        <v>SitionuevoMagdalenaCaracol TV S.A.4</v>
      </c>
      <c r="M4157" t="str">
        <f t="shared" si="135"/>
        <v>SitionuevoMagdalenaCaracol TV S.A.</v>
      </c>
      <c r="N4157" t="s">
        <v>5677</v>
      </c>
    </row>
    <row r="4158" spans="1:14" x14ac:dyDescent="0.25">
      <c r="A4158">
        <v>47745</v>
      </c>
      <c r="B4158" t="s">
        <v>2417</v>
      </c>
      <c r="C4158" t="s">
        <v>766</v>
      </c>
      <c r="D4158">
        <v>2</v>
      </c>
      <c r="E4158">
        <v>31</v>
      </c>
      <c r="F4158" t="s">
        <v>8341</v>
      </c>
      <c r="G4158" t="s">
        <v>723</v>
      </c>
      <c r="H4158" t="str">
        <f>INDEX(referencias!$Q$1:$Q$34,MATCH('Registro de Frecuencias TV'!G4158,referencias!$R$1:$R$34,0),1)</f>
        <v>Caracol TV S.A.</v>
      </c>
      <c r="I4158" t="s">
        <v>504</v>
      </c>
      <c r="J4158" t="s">
        <v>8338</v>
      </c>
      <c r="K4158">
        <v>31</v>
      </c>
      <c r="L4158" t="str">
        <f t="shared" si="134"/>
        <v>SitionuevoMagdalenaCaracol TV S.A.31</v>
      </c>
      <c r="M4158" t="str">
        <f t="shared" si="135"/>
        <v>SitionuevoMagdalenaCaracol TV S.A.</v>
      </c>
      <c r="N4158" t="s">
        <v>5677</v>
      </c>
    </row>
    <row r="4159" spans="1:14" x14ac:dyDescent="0.25">
      <c r="A4159">
        <v>47798</v>
      </c>
      <c r="B4159" t="s">
        <v>398</v>
      </c>
      <c r="C4159" t="s">
        <v>766</v>
      </c>
      <c r="E4159">
        <v>13</v>
      </c>
      <c r="F4159" t="s">
        <v>8337</v>
      </c>
      <c r="G4159" t="s">
        <v>420</v>
      </c>
      <c r="H4159" t="str">
        <f>INDEX(referencias!$Q$1:$Q$34,MATCH('Registro de Frecuencias TV'!G4159,referencias!$R$1:$R$34,0),1)</f>
        <v>Canal Uno</v>
      </c>
      <c r="I4159" t="s">
        <v>235</v>
      </c>
      <c r="J4159" t="s">
        <v>8338</v>
      </c>
      <c r="K4159">
        <v>13</v>
      </c>
      <c r="L4159" t="str">
        <f t="shared" si="134"/>
        <v>TenerifeMagdalenaCanal Uno13</v>
      </c>
      <c r="M4159" t="str">
        <f t="shared" si="135"/>
        <v>TenerifeMagdalenaCanal Uno</v>
      </c>
      <c r="N4159" t="s">
        <v>5678</v>
      </c>
    </row>
    <row r="4160" spans="1:14" x14ac:dyDescent="0.25">
      <c r="A4160">
        <v>47798</v>
      </c>
      <c r="B4160" t="s">
        <v>398</v>
      </c>
      <c r="C4160" t="s">
        <v>766</v>
      </c>
      <c r="E4160">
        <v>11</v>
      </c>
      <c r="F4160" t="s">
        <v>8337</v>
      </c>
      <c r="G4160" t="s">
        <v>703</v>
      </c>
      <c r="H4160" t="str">
        <f>INDEX(referencias!$Q$1:$Q$34,MATCH('Registro de Frecuencias TV'!G4160,referencias!$R$1:$R$34,0),1)</f>
        <v>C.Institucional</v>
      </c>
      <c r="I4160" t="s">
        <v>235</v>
      </c>
      <c r="J4160" t="s">
        <v>8338</v>
      </c>
      <c r="K4160">
        <v>11</v>
      </c>
      <c r="L4160" t="str">
        <f t="shared" si="134"/>
        <v>TenerifeMagdalenaC.Institucional11</v>
      </c>
      <c r="M4160" t="str">
        <f t="shared" si="135"/>
        <v>TenerifeMagdalenaC.Institucional</v>
      </c>
      <c r="N4160" t="s">
        <v>5679</v>
      </c>
    </row>
    <row r="4161" spans="1:14" x14ac:dyDescent="0.25">
      <c r="A4161">
        <v>47798</v>
      </c>
      <c r="B4161" t="s">
        <v>398</v>
      </c>
      <c r="C4161" t="s">
        <v>766</v>
      </c>
      <c r="E4161">
        <v>5</v>
      </c>
      <c r="F4161" t="s">
        <v>8337</v>
      </c>
      <c r="G4161" t="s">
        <v>188</v>
      </c>
      <c r="H4161" t="str">
        <f>INDEX(referencias!$Q$1:$Q$34,MATCH('Registro de Frecuencias TV'!G4161,referencias!$R$1:$R$34,0),1)</f>
        <v>Señal Colombia</v>
      </c>
      <c r="I4161" t="s">
        <v>235</v>
      </c>
      <c r="J4161" t="s">
        <v>8338</v>
      </c>
      <c r="K4161">
        <v>5</v>
      </c>
      <c r="L4161" t="str">
        <f t="shared" si="134"/>
        <v>TenerifeMagdalenaSeñal Colombia5</v>
      </c>
      <c r="M4161" t="str">
        <f t="shared" si="135"/>
        <v>TenerifeMagdalenaSeñal Colombia</v>
      </c>
      <c r="N4161" t="s">
        <v>5680</v>
      </c>
    </row>
    <row r="4162" spans="1:14" x14ac:dyDescent="0.25">
      <c r="A4162">
        <v>47798</v>
      </c>
      <c r="B4162" t="s">
        <v>398</v>
      </c>
      <c r="C4162" t="s">
        <v>766</v>
      </c>
      <c r="E4162">
        <v>7</v>
      </c>
      <c r="F4162" t="s">
        <v>8339</v>
      </c>
      <c r="G4162" t="s">
        <v>619</v>
      </c>
      <c r="H4162" t="str">
        <f>INDEX(referencias!$Q$1:$Q$34,MATCH('Registro de Frecuencias TV'!G4162,referencias!$R$1:$R$34,0),1)</f>
        <v>Telecaribe</v>
      </c>
      <c r="I4162" t="s">
        <v>8425</v>
      </c>
      <c r="J4162" t="s">
        <v>8338</v>
      </c>
      <c r="K4162">
        <v>7</v>
      </c>
      <c r="L4162" t="str">
        <f t="shared" si="134"/>
        <v>TenerifeMagdalenaTelecaribe7</v>
      </c>
      <c r="M4162" t="str">
        <f t="shared" si="135"/>
        <v>TenerifeMagdalenaTelecaribe</v>
      </c>
      <c r="N4162" t="s">
        <v>5681</v>
      </c>
    </row>
    <row r="4163" spans="1:14" x14ac:dyDescent="0.25">
      <c r="A4163">
        <v>47798</v>
      </c>
      <c r="B4163" t="s">
        <v>398</v>
      </c>
      <c r="C4163" t="s">
        <v>766</v>
      </c>
      <c r="E4163">
        <v>9</v>
      </c>
      <c r="F4163" t="s">
        <v>8341</v>
      </c>
      <c r="G4163" t="s">
        <v>750</v>
      </c>
      <c r="H4163" t="str">
        <f>INDEX(referencias!$Q$1:$Q$34,MATCH('Registro de Frecuencias TV'!G4163,referencias!$R$1:$R$34,0),1)</f>
        <v>RCN TV S.A.</v>
      </c>
      <c r="I4163" t="s">
        <v>525</v>
      </c>
      <c r="J4163" t="s">
        <v>8338</v>
      </c>
      <c r="K4163">
        <v>9</v>
      </c>
      <c r="L4163" t="str">
        <f t="shared" ref="L4163:L4226" si="136">_xlfn.CONCAT(TRIM(B4163),TRIM(C4163),TRIM(H4163),TRIM(K4163))</f>
        <v>TenerifeMagdalenaRCN TV S.A.9</v>
      </c>
      <c r="M4163" t="str">
        <f t="shared" ref="M4163:M4226" si="137">_xlfn.CONCAT(TRIM(B4163),TRIM(C4163),TRIM(H4163))</f>
        <v>TenerifeMagdalenaRCN TV S.A.</v>
      </c>
      <c r="N4163" t="s">
        <v>5682</v>
      </c>
    </row>
    <row r="4164" spans="1:14" x14ac:dyDescent="0.25">
      <c r="A4164">
        <v>47798</v>
      </c>
      <c r="B4164" t="s">
        <v>398</v>
      </c>
      <c r="C4164" t="s">
        <v>766</v>
      </c>
      <c r="E4164">
        <v>4</v>
      </c>
      <c r="F4164" t="s">
        <v>8341</v>
      </c>
      <c r="G4164" t="s">
        <v>723</v>
      </c>
      <c r="H4164" t="str">
        <f>INDEX(referencias!$Q$1:$Q$34,MATCH('Registro de Frecuencias TV'!G4164,referencias!$R$1:$R$34,0),1)</f>
        <v>Caracol TV S.A.</v>
      </c>
      <c r="I4164" t="s">
        <v>525</v>
      </c>
      <c r="J4164" t="s">
        <v>8338</v>
      </c>
      <c r="K4164">
        <v>4</v>
      </c>
      <c r="L4164" t="str">
        <f t="shared" si="136"/>
        <v>TenerifeMagdalenaCaracol TV S.A.4</v>
      </c>
      <c r="M4164" t="str">
        <f t="shared" si="137"/>
        <v>TenerifeMagdalenaCaracol TV S.A.</v>
      </c>
      <c r="N4164" t="s">
        <v>5683</v>
      </c>
    </row>
    <row r="4165" spans="1:14" x14ac:dyDescent="0.25">
      <c r="A4165">
        <v>47960</v>
      </c>
      <c r="B4165" t="s">
        <v>2716</v>
      </c>
      <c r="C4165" t="s">
        <v>766</v>
      </c>
      <c r="E4165">
        <v>13</v>
      </c>
      <c r="F4165" t="s">
        <v>8337</v>
      </c>
      <c r="G4165" t="s">
        <v>420</v>
      </c>
      <c r="H4165" t="str">
        <f>INDEX(referencias!$Q$1:$Q$34,MATCH('Registro de Frecuencias TV'!G4165,referencias!$R$1:$R$34,0),1)</f>
        <v>Canal Uno</v>
      </c>
      <c r="I4165" t="s">
        <v>235</v>
      </c>
      <c r="J4165" t="s">
        <v>8338</v>
      </c>
      <c r="K4165">
        <v>13</v>
      </c>
      <c r="L4165" t="str">
        <f t="shared" si="136"/>
        <v>ZapayánMagdalenaCanal Uno13</v>
      </c>
      <c r="M4165" t="str">
        <f t="shared" si="137"/>
        <v>ZapayánMagdalenaCanal Uno</v>
      </c>
      <c r="N4165" t="s">
        <v>5684</v>
      </c>
    </row>
    <row r="4166" spans="1:14" x14ac:dyDescent="0.25">
      <c r="A4166">
        <v>47960</v>
      </c>
      <c r="B4166" t="s">
        <v>2716</v>
      </c>
      <c r="C4166" t="s">
        <v>766</v>
      </c>
      <c r="E4166">
        <v>11</v>
      </c>
      <c r="F4166" t="s">
        <v>8337</v>
      </c>
      <c r="G4166" t="s">
        <v>703</v>
      </c>
      <c r="H4166" t="str">
        <f>INDEX(referencias!$Q$1:$Q$34,MATCH('Registro de Frecuencias TV'!G4166,referencias!$R$1:$R$34,0),1)</f>
        <v>C.Institucional</v>
      </c>
      <c r="I4166" t="s">
        <v>235</v>
      </c>
      <c r="J4166" t="s">
        <v>8338</v>
      </c>
      <c r="K4166">
        <v>11</v>
      </c>
      <c r="L4166" t="str">
        <f t="shared" si="136"/>
        <v>ZapayánMagdalenaC.Institucional11</v>
      </c>
      <c r="M4166" t="str">
        <f t="shared" si="137"/>
        <v>ZapayánMagdalenaC.Institucional</v>
      </c>
      <c r="N4166" t="s">
        <v>5685</v>
      </c>
    </row>
    <row r="4167" spans="1:14" x14ac:dyDescent="0.25">
      <c r="A4167">
        <v>47960</v>
      </c>
      <c r="B4167" t="s">
        <v>2716</v>
      </c>
      <c r="C4167" t="s">
        <v>766</v>
      </c>
      <c r="E4167">
        <v>5</v>
      </c>
      <c r="F4167" t="s">
        <v>8337</v>
      </c>
      <c r="G4167" t="s">
        <v>188</v>
      </c>
      <c r="H4167" t="str">
        <f>INDEX(referencias!$Q$1:$Q$34,MATCH('Registro de Frecuencias TV'!G4167,referencias!$R$1:$R$34,0),1)</f>
        <v>Señal Colombia</v>
      </c>
      <c r="I4167" t="s">
        <v>235</v>
      </c>
      <c r="J4167" t="s">
        <v>8338</v>
      </c>
      <c r="K4167">
        <v>5</v>
      </c>
      <c r="L4167" t="str">
        <f t="shared" si="136"/>
        <v>ZapayánMagdalenaSeñal Colombia5</v>
      </c>
      <c r="M4167" t="str">
        <f t="shared" si="137"/>
        <v>ZapayánMagdalenaSeñal Colombia</v>
      </c>
      <c r="N4167" t="s">
        <v>5686</v>
      </c>
    </row>
    <row r="4168" spans="1:14" x14ac:dyDescent="0.25">
      <c r="A4168">
        <v>47960</v>
      </c>
      <c r="B4168" t="s">
        <v>2716</v>
      </c>
      <c r="C4168" t="s">
        <v>766</v>
      </c>
      <c r="E4168">
        <v>7</v>
      </c>
      <c r="F4168" t="s">
        <v>8339</v>
      </c>
      <c r="G4168" t="s">
        <v>619</v>
      </c>
      <c r="H4168" t="str">
        <f>INDEX(referencias!$Q$1:$Q$34,MATCH('Registro de Frecuencias TV'!G4168,referencias!$R$1:$R$34,0),1)</f>
        <v>Telecaribe</v>
      </c>
      <c r="I4168" t="s">
        <v>8425</v>
      </c>
      <c r="J4168" t="s">
        <v>8338</v>
      </c>
      <c r="K4168">
        <v>7</v>
      </c>
      <c r="L4168" t="str">
        <f t="shared" si="136"/>
        <v>ZapayánMagdalenaTelecaribe7</v>
      </c>
      <c r="M4168" t="str">
        <f t="shared" si="137"/>
        <v>ZapayánMagdalenaTelecaribe</v>
      </c>
      <c r="N4168" t="s">
        <v>5687</v>
      </c>
    </row>
    <row r="4169" spans="1:14" x14ac:dyDescent="0.25">
      <c r="A4169">
        <v>47960</v>
      </c>
      <c r="B4169" t="s">
        <v>2716</v>
      </c>
      <c r="C4169" t="s">
        <v>766</v>
      </c>
      <c r="F4169" t="s">
        <v>8341</v>
      </c>
      <c r="G4169" t="s">
        <v>750</v>
      </c>
      <c r="H4169" t="str">
        <f>INDEX(referencias!$Q$1:$Q$34,MATCH('Registro de Frecuencias TV'!G4169,referencias!$R$1:$R$34,0),1)</f>
        <v>RCN TV S.A.</v>
      </c>
      <c r="J4169" t="s">
        <v>8338</v>
      </c>
      <c r="K4169">
        <v>9</v>
      </c>
      <c r="L4169" t="str">
        <f t="shared" si="136"/>
        <v>ZapayánMagdalenaRCN TV S.A.9</v>
      </c>
      <c r="M4169" t="str">
        <f t="shared" si="137"/>
        <v>ZapayánMagdalenaRCN TV S.A.</v>
      </c>
      <c r="N4169" t="s">
        <v>5688</v>
      </c>
    </row>
    <row r="4170" spans="1:14" x14ac:dyDescent="0.25">
      <c r="A4170">
        <v>47960</v>
      </c>
      <c r="B4170" t="s">
        <v>2716</v>
      </c>
      <c r="C4170" t="s">
        <v>766</v>
      </c>
      <c r="F4170" t="s">
        <v>8341</v>
      </c>
      <c r="G4170" t="s">
        <v>723</v>
      </c>
      <c r="H4170" t="str">
        <f>INDEX(referencias!$Q$1:$Q$34,MATCH('Registro de Frecuencias TV'!G4170,referencias!$R$1:$R$34,0),1)</f>
        <v>Caracol TV S.A.</v>
      </c>
      <c r="J4170" t="s">
        <v>8338</v>
      </c>
      <c r="K4170">
        <v>4</v>
      </c>
      <c r="L4170" t="str">
        <f t="shared" si="136"/>
        <v>ZapayánMagdalenaCaracol TV S.A.4</v>
      </c>
      <c r="M4170" t="str">
        <f t="shared" si="137"/>
        <v>ZapayánMagdalenaCaracol TV S.A.</v>
      </c>
      <c r="N4170" t="s">
        <v>5689</v>
      </c>
    </row>
    <row r="4171" spans="1:14" x14ac:dyDescent="0.25">
      <c r="A4171">
        <v>47980</v>
      </c>
      <c r="B4171" t="s">
        <v>2726</v>
      </c>
      <c r="C4171" t="s">
        <v>766</v>
      </c>
      <c r="E4171">
        <v>13</v>
      </c>
      <c r="F4171" t="s">
        <v>8337</v>
      </c>
      <c r="G4171" t="s">
        <v>420</v>
      </c>
      <c r="H4171" t="str">
        <f>INDEX(referencias!$Q$1:$Q$34,MATCH('Registro de Frecuencias TV'!G4171,referencias!$R$1:$R$34,0),1)</f>
        <v>Canal Uno</v>
      </c>
      <c r="I4171" t="s">
        <v>235</v>
      </c>
      <c r="J4171" t="s">
        <v>8338</v>
      </c>
      <c r="K4171">
        <v>13</v>
      </c>
      <c r="L4171" t="str">
        <f t="shared" si="136"/>
        <v>Zona BananeraMagdalenaCanal Uno13</v>
      </c>
      <c r="M4171" t="str">
        <f t="shared" si="137"/>
        <v>Zona BananeraMagdalenaCanal Uno</v>
      </c>
      <c r="N4171" t="s">
        <v>5690</v>
      </c>
    </row>
    <row r="4172" spans="1:14" x14ac:dyDescent="0.25">
      <c r="A4172">
        <v>47980</v>
      </c>
      <c r="B4172" t="s">
        <v>2726</v>
      </c>
      <c r="C4172" t="s">
        <v>766</v>
      </c>
      <c r="E4172">
        <v>11</v>
      </c>
      <c r="F4172" t="s">
        <v>8337</v>
      </c>
      <c r="G4172" t="s">
        <v>703</v>
      </c>
      <c r="H4172" t="str">
        <f>INDEX(referencias!$Q$1:$Q$34,MATCH('Registro de Frecuencias TV'!G4172,referencias!$R$1:$R$34,0),1)</f>
        <v>C.Institucional</v>
      </c>
      <c r="I4172" t="s">
        <v>235</v>
      </c>
      <c r="J4172" t="s">
        <v>8338</v>
      </c>
      <c r="K4172">
        <v>11</v>
      </c>
      <c r="L4172" t="str">
        <f t="shared" si="136"/>
        <v>Zona BananeraMagdalenaC.Institucional11</v>
      </c>
      <c r="M4172" t="str">
        <f t="shared" si="137"/>
        <v>Zona BananeraMagdalenaC.Institucional</v>
      </c>
      <c r="N4172" t="s">
        <v>5691</v>
      </c>
    </row>
    <row r="4173" spans="1:14" x14ac:dyDescent="0.25">
      <c r="A4173">
        <v>47980</v>
      </c>
      <c r="B4173" t="s">
        <v>2726</v>
      </c>
      <c r="C4173" t="s">
        <v>766</v>
      </c>
      <c r="E4173">
        <v>5</v>
      </c>
      <c r="F4173" t="s">
        <v>8337</v>
      </c>
      <c r="G4173" t="s">
        <v>188</v>
      </c>
      <c r="H4173" t="str">
        <f>INDEX(referencias!$Q$1:$Q$34,MATCH('Registro de Frecuencias TV'!G4173,referencias!$R$1:$R$34,0),1)</f>
        <v>Señal Colombia</v>
      </c>
      <c r="I4173" t="s">
        <v>235</v>
      </c>
      <c r="J4173" t="s">
        <v>8338</v>
      </c>
      <c r="K4173">
        <v>5</v>
      </c>
      <c r="L4173" t="str">
        <f t="shared" si="136"/>
        <v>Zona BananeraMagdalenaSeñal Colombia5</v>
      </c>
      <c r="M4173" t="str">
        <f t="shared" si="137"/>
        <v>Zona BananeraMagdalenaSeñal Colombia</v>
      </c>
      <c r="N4173" t="s">
        <v>5692</v>
      </c>
    </row>
    <row r="4174" spans="1:14" x14ac:dyDescent="0.25">
      <c r="A4174">
        <v>47980</v>
      </c>
      <c r="B4174" t="s">
        <v>2726</v>
      </c>
      <c r="C4174" t="s">
        <v>766</v>
      </c>
      <c r="E4174">
        <v>7</v>
      </c>
      <c r="F4174" t="s">
        <v>8339</v>
      </c>
      <c r="G4174" t="s">
        <v>619</v>
      </c>
      <c r="H4174" t="str">
        <f>INDEX(referencias!$Q$1:$Q$34,MATCH('Registro de Frecuencias TV'!G4174,referencias!$R$1:$R$34,0),1)</f>
        <v>Telecaribe</v>
      </c>
      <c r="I4174" t="s">
        <v>8425</v>
      </c>
      <c r="J4174" t="s">
        <v>8338</v>
      </c>
      <c r="K4174">
        <v>7</v>
      </c>
      <c r="L4174" t="str">
        <f t="shared" si="136"/>
        <v>Zona BananeraMagdalenaTelecaribe7</v>
      </c>
      <c r="M4174" t="str">
        <f t="shared" si="137"/>
        <v>Zona BananeraMagdalenaTelecaribe</v>
      </c>
      <c r="N4174" t="s">
        <v>5693</v>
      </c>
    </row>
    <row r="4175" spans="1:14" x14ac:dyDescent="0.25">
      <c r="A4175">
        <v>47980</v>
      </c>
      <c r="B4175" t="s">
        <v>2726</v>
      </c>
      <c r="C4175" t="s">
        <v>766</v>
      </c>
      <c r="F4175" t="s">
        <v>8341</v>
      </c>
      <c r="G4175" t="s">
        <v>750</v>
      </c>
      <c r="H4175" t="str">
        <f>INDEX(referencias!$Q$1:$Q$34,MATCH('Registro de Frecuencias TV'!G4175,referencias!$R$1:$R$34,0),1)</f>
        <v>RCN TV S.A.</v>
      </c>
      <c r="J4175" t="s">
        <v>8338</v>
      </c>
      <c r="K4175">
        <v>9</v>
      </c>
      <c r="L4175" t="str">
        <f t="shared" si="136"/>
        <v>Zona BananeraMagdalenaRCN TV S.A.9</v>
      </c>
      <c r="M4175" t="str">
        <f t="shared" si="137"/>
        <v>Zona BananeraMagdalenaRCN TV S.A.</v>
      </c>
      <c r="N4175" t="s">
        <v>5694</v>
      </c>
    </row>
    <row r="4176" spans="1:14" x14ac:dyDescent="0.25">
      <c r="A4176">
        <v>47980</v>
      </c>
      <c r="B4176" t="s">
        <v>2726</v>
      </c>
      <c r="C4176" t="s">
        <v>766</v>
      </c>
      <c r="F4176" t="s">
        <v>8341</v>
      </c>
      <c r="G4176" t="s">
        <v>723</v>
      </c>
      <c r="H4176" t="str">
        <f>INDEX(referencias!$Q$1:$Q$34,MATCH('Registro de Frecuencias TV'!G4176,referencias!$R$1:$R$34,0),1)</f>
        <v>Caracol TV S.A.</v>
      </c>
      <c r="J4176" t="s">
        <v>8338</v>
      </c>
      <c r="K4176">
        <v>4</v>
      </c>
      <c r="L4176" t="str">
        <f t="shared" si="136"/>
        <v>Zona BananeraMagdalenaCaracol TV S.A.4</v>
      </c>
      <c r="M4176" t="str">
        <f t="shared" si="137"/>
        <v>Zona BananeraMagdalenaCaracol TV S.A.</v>
      </c>
      <c r="N4176" t="s">
        <v>5695</v>
      </c>
    </row>
    <row r="4177" spans="1:14" x14ac:dyDescent="0.25">
      <c r="A4177">
        <v>50001</v>
      </c>
      <c r="B4177" t="s">
        <v>2682</v>
      </c>
      <c r="C4177" t="s">
        <v>697</v>
      </c>
      <c r="E4177">
        <v>7</v>
      </c>
      <c r="F4177" t="s">
        <v>8337</v>
      </c>
      <c r="G4177" t="s">
        <v>420</v>
      </c>
      <c r="H4177" t="str">
        <f>INDEX(referencias!$Q$1:$Q$34,MATCH('Registro de Frecuencias TV'!G4177,referencias!$R$1:$R$34,0),1)</f>
        <v>Canal Uno</v>
      </c>
      <c r="I4177" t="s">
        <v>193</v>
      </c>
      <c r="J4177" t="s">
        <v>8338</v>
      </c>
      <c r="K4177">
        <v>7</v>
      </c>
      <c r="L4177" t="str">
        <f t="shared" si="136"/>
        <v>VillavicencioMetaCanal Uno7</v>
      </c>
      <c r="M4177" t="str">
        <f t="shared" si="137"/>
        <v>VillavicencioMetaCanal Uno</v>
      </c>
      <c r="N4177" t="s">
        <v>5696</v>
      </c>
    </row>
    <row r="4178" spans="1:14" x14ac:dyDescent="0.25">
      <c r="A4178">
        <v>50001</v>
      </c>
      <c r="B4178" t="s">
        <v>2682</v>
      </c>
      <c r="C4178" t="s">
        <v>697</v>
      </c>
      <c r="E4178">
        <v>9</v>
      </c>
      <c r="F4178" t="s">
        <v>8337</v>
      </c>
      <c r="G4178" t="s">
        <v>703</v>
      </c>
      <c r="H4178" t="str">
        <f>INDEX(referencias!$Q$1:$Q$34,MATCH('Registro de Frecuencias TV'!G4178,referencias!$R$1:$R$34,0),1)</f>
        <v>C.Institucional</v>
      </c>
      <c r="I4178" t="s">
        <v>193</v>
      </c>
      <c r="J4178" t="s">
        <v>8338</v>
      </c>
      <c r="K4178">
        <v>9</v>
      </c>
      <c r="L4178" t="str">
        <f t="shared" si="136"/>
        <v>VillavicencioMetaC.Institucional9</v>
      </c>
      <c r="M4178" t="str">
        <f t="shared" si="137"/>
        <v>VillavicencioMetaC.Institucional</v>
      </c>
      <c r="N4178" t="s">
        <v>5697</v>
      </c>
    </row>
    <row r="4179" spans="1:14" x14ac:dyDescent="0.25">
      <c r="A4179">
        <v>50001</v>
      </c>
      <c r="B4179" t="s">
        <v>2682</v>
      </c>
      <c r="C4179" t="s">
        <v>697</v>
      </c>
      <c r="E4179">
        <v>11</v>
      </c>
      <c r="F4179" t="s">
        <v>8337</v>
      </c>
      <c r="G4179" t="s">
        <v>188</v>
      </c>
      <c r="H4179" t="str">
        <f>INDEX(referencias!$Q$1:$Q$34,MATCH('Registro de Frecuencias TV'!G4179,referencias!$R$1:$R$34,0),1)</f>
        <v>Señal Colombia</v>
      </c>
      <c r="I4179" t="s">
        <v>193</v>
      </c>
      <c r="J4179" t="s">
        <v>8338</v>
      </c>
      <c r="K4179">
        <v>11</v>
      </c>
      <c r="L4179" t="str">
        <f t="shared" si="136"/>
        <v>VillavicencioMetaSeñal Colombia11</v>
      </c>
      <c r="M4179" t="str">
        <f t="shared" si="137"/>
        <v>VillavicencioMetaSeñal Colombia</v>
      </c>
      <c r="N4179" t="s">
        <v>5698</v>
      </c>
    </row>
    <row r="4180" spans="1:14" x14ac:dyDescent="0.25">
      <c r="A4180">
        <v>50001</v>
      </c>
      <c r="B4180" t="s">
        <v>2682</v>
      </c>
      <c r="C4180" t="s">
        <v>697</v>
      </c>
      <c r="E4180">
        <v>13</v>
      </c>
      <c r="F4180" t="s">
        <v>8339</v>
      </c>
      <c r="G4180" t="s">
        <v>623</v>
      </c>
      <c r="H4180" t="str">
        <f>INDEX(referencias!$Q$1:$Q$34,MATCH('Registro de Frecuencias TV'!G4180,referencias!$R$1:$R$34,0),1)</f>
        <v>Teveandina</v>
      </c>
      <c r="I4180" t="s">
        <v>8476</v>
      </c>
      <c r="J4180" t="s">
        <v>8338</v>
      </c>
      <c r="K4180">
        <v>13</v>
      </c>
      <c r="L4180" t="str">
        <f t="shared" si="136"/>
        <v>VillavicencioMetaTeveandina13</v>
      </c>
      <c r="M4180" t="str">
        <f t="shared" si="137"/>
        <v>VillavicencioMetaTeveandina</v>
      </c>
      <c r="N4180" t="s">
        <v>5699</v>
      </c>
    </row>
    <row r="4181" spans="1:14" x14ac:dyDescent="0.25">
      <c r="A4181">
        <v>50001</v>
      </c>
      <c r="B4181" t="s">
        <v>2682</v>
      </c>
      <c r="C4181" t="s">
        <v>697</v>
      </c>
      <c r="E4181">
        <v>4</v>
      </c>
      <c r="F4181" t="s">
        <v>8341</v>
      </c>
      <c r="G4181" t="s">
        <v>750</v>
      </c>
      <c r="H4181" t="str">
        <f>INDEX(referencias!$Q$1:$Q$34,MATCH('Registro de Frecuencias TV'!G4181,referencias!$R$1:$R$34,0),1)</f>
        <v>RCN TV S.A.</v>
      </c>
      <c r="I4181" t="s">
        <v>215</v>
      </c>
      <c r="J4181" t="s">
        <v>8338</v>
      </c>
      <c r="K4181">
        <v>4</v>
      </c>
      <c r="L4181" t="str">
        <f t="shared" si="136"/>
        <v>VillavicencioMetaRCN TV S.A.4</v>
      </c>
      <c r="M4181" t="str">
        <f t="shared" si="137"/>
        <v>VillavicencioMetaRCN TV S.A.</v>
      </c>
      <c r="N4181" t="s">
        <v>5700</v>
      </c>
    </row>
    <row r="4182" spans="1:14" x14ac:dyDescent="0.25">
      <c r="A4182">
        <v>50001</v>
      </c>
      <c r="B4182" t="s">
        <v>2682</v>
      </c>
      <c r="C4182" t="s">
        <v>697</v>
      </c>
      <c r="E4182">
        <v>5</v>
      </c>
      <c r="F4182" t="s">
        <v>8341</v>
      </c>
      <c r="G4182" t="s">
        <v>723</v>
      </c>
      <c r="H4182" t="str">
        <f>INDEX(referencias!$Q$1:$Q$34,MATCH('Registro de Frecuencias TV'!G4182,referencias!$R$1:$R$34,0),1)</f>
        <v>Caracol TV S.A.</v>
      </c>
      <c r="I4182" t="s">
        <v>215</v>
      </c>
      <c r="J4182" t="s">
        <v>8338</v>
      </c>
      <c r="K4182">
        <v>5</v>
      </c>
      <c r="L4182" t="str">
        <f t="shared" si="136"/>
        <v>VillavicencioMetaCaracol TV S.A.5</v>
      </c>
      <c r="M4182" t="str">
        <f t="shared" si="137"/>
        <v>VillavicencioMetaCaracol TV S.A.</v>
      </c>
      <c r="N4182" t="s">
        <v>5701</v>
      </c>
    </row>
    <row r="4183" spans="1:14" x14ac:dyDescent="0.25">
      <c r="A4183">
        <v>50006</v>
      </c>
      <c r="B4183" t="s">
        <v>696</v>
      </c>
      <c r="C4183" t="s">
        <v>697</v>
      </c>
      <c r="E4183">
        <v>7</v>
      </c>
      <c r="F4183" t="s">
        <v>8337</v>
      </c>
      <c r="G4183" t="s">
        <v>420</v>
      </c>
      <c r="H4183" t="str">
        <f>INDEX(referencias!$Q$1:$Q$34,MATCH('Registro de Frecuencias TV'!G4183,referencias!$R$1:$R$34,0),1)</f>
        <v>Canal Uno</v>
      </c>
      <c r="I4183" t="s">
        <v>193</v>
      </c>
      <c r="J4183" t="s">
        <v>8338</v>
      </c>
      <c r="K4183">
        <v>7</v>
      </c>
      <c r="L4183" t="str">
        <f t="shared" si="136"/>
        <v>AcacíasMetaCanal Uno7</v>
      </c>
      <c r="M4183" t="str">
        <f t="shared" si="137"/>
        <v>AcacíasMetaCanal Uno</v>
      </c>
      <c r="N4183" t="s">
        <v>5702</v>
      </c>
    </row>
    <row r="4184" spans="1:14" x14ac:dyDescent="0.25">
      <c r="A4184">
        <v>50006</v>
      </c>
      <c r="B4184" t="s">
        <v>696</v>
      </c>
      <c r="C4184" t="s">
        <v>697</v>
      </c>
      <c r="E4184">
        <v>9</v>
      </c>
      <c r="F4184" t="s">
        <v>8337</v>
      </c>
      <c r="G4184" t="s">
        <v>703</v>
      </c>
      <c r="H4184" t="str">
        <f>INDEX(referencias!$Q$1:$Q$34,MATCH('Registro de Frecuencias TV'!G4184,referencias!$R$1:$R$34,0),1)</f>
        <v>C.Institucional</v>
      </c>
      <c r="I4184" t="s">
        <v>193</v>
      </c>
      <c r="J4184" t="s">
        <v>8338</v>
      </c>
      <c r="K4184">
        <v>9</v>
      </c>
      <c r="L4184" t="str">
        <f t="shared" si="136"/>
        <v>AcacíasMetaC.Institucional9</v>
      </c>
      <c r="M4184" t="str">
        <f t="shared" si="137"/>
        <v>AcacíasMetaC.Institucional</v>
      </c>
      <c r="N4184" t="s">
        <v>5703</v>
      </c>
    </row>
    <row r="4185" spans="1:14" x14ac:dyDescent="0.25">
      <c r="A4185">
        <v>50006</v>
      </c>
      <c r="B4185" t="s">
        <v>696</v>
      </c>
      <c r="C4185" t="s">
        <v>697</v>
      </c>
      <c r="E4185">
        <v>11</v>
      </c>
      <c r="F4185" t="s">
        <v>8337</v>
      </c>
      <c r="G4185" t="s">
        <v>188</v>
      </c>
      <c r="H4185" t="str">
        <f>INDEX(referencias!$Q$1:$Q$34,MATCH('Registro de Frecuencias TV'!G4185,referencias!$R$1:$R$34,0),1)</f>
        <v>Señal Colombia</v>
      </c>
      <c r="I4185" t="s">
        <v>193</v>
      </c>
      <c r="J4185" t="s">
        <v>8338</v>
      </c>
      <c r="K4185">
        <v>11</v>
      </c>
      <c r="L4185" t="str">
        <f t="shared" si="136"/>
        <v>AcacíasMetaSeñal Colombia11</v>
      </c>
      <c r="M4185" t="str">
        <f t="shared" si="137"/>
        <v>AcacíasMetaSeñal Colombia</v>
      </c>
      <c r="N4185" t="s">
        <v>5704</v>
      </c>
    </row>
    <row r="4186" spans="1:14" x14ac:dyDescent="0.25">
      <c r="A4186">
        <v>50006</v>
      </c>
      <c r="B4186" t="s">
        <v>696</v>
      </c>
      <c r="C4186" t="s">
        <v>697</v>
      </c>
      <c r="E4186">
        <v>13</v>
      </c>
      <c r="F4186" t="s">
        <v>8339</v>
      </c>
      <c r="G4186" t="s">
        <v>623</v>
      </c>
      <c r="H4186" t="str">
        <f>INDEX(referencias!$Q$1:$Q$34,MATCH('Registro de Frecuencias TV'!G4186,referencias!$R$1:$R$34,0),1)</f>
        <v>Teveandina</v>
      </c>
      <c r="I4186" t="s">
        <v>8476</v>
      </c>
      <c r="J4186" t="s">
        <v>8338</v>
      </c>
      <c r="K4186">
        <v>13</v>
      </c>
      <c r="L4186" t="str">
        <f t="shared" si="136"/>
        <v>AcacíasMetaTeveandina13</v>
      </c>
      <c r="M4186" t="str">
        <f t="shared" si="137"/>
        <v>AcacíasMetaTeveandina</v>
      </c>
      <c r="N4186" t="s">
        <v>5705</v>
      </c>
    </row>
    <row r="4187" spans="1:14" x14ac:dyDescent="0.25">
      <c r="A4187">
        <v>50006</v>
      </c>
      <c r="B4187" t="s">
        <v>696</v>
      </c>
      <c r="C4187" t="s">
        <v>697</v>
      </c>
      <c r="E4187">
        <v>4</v>
      </c>
      <c r="F4187" t="s">
        <v>8341</v>
      </c>
      <c r="G4187" t="s">
        <v>750</v>
      </c>
      <c r="H4187" t="str">
        <f>INDEX(referencias!$Q$1:$Q$34,MATCH('Registro de Frecuencias TV'!G4187,referencias!$R$1:$R$34,0),1)</f>
        <v>RCN TV S.A.</v>
      </c>
      <c r="I4187" t="s">
        <v>215</v>
      </c>
      <c r="J4187" t="s">
        <v>8338</v>
      </c>
      <c r="K4187">
        <v>4</v>
      </c>
      <c r="L4187" t="str">
        <f t="shared" si="136"/>
        <v>AcacíasMetaRCN TV S.A.4</v>
      </c>
      <c r="M4187" t="str">
        <f t="shared" si="137"/>
        <v>AcacíasMetaRCN TV S.A.</v>
      </c>
      <c r="N4187" t="s">
        <v>5706</v>
      </c>
    </row>
    <row r="4188" spans="1:14" x14ac:dyDescent="0.25">
      <c r="A4188">
        <v>50006</v>
      </c>
      <c r="B4188" t="s">
        <v>696</v>
      </c>
      <c r="C4188" t="s">
        <v>697</v>
      </c>
      <c r="E4188">
        <v>5</v>
      </c>
      <c r="F4188" t="s">
        <v>8341</v>
      </c>
      <c r="G4188" t="s">
        <v>723</v>
      </c>
      <c r="H4188" t="str">
        <f>INDEX(referencias!$Q$1:$Q$34,MATCH('Registro de Frecuencias TV'!G4188,referencias!$R$1:$R$34,0),1)</f>
        <v>Caracol TV S.A.</v>
      </c>
      <c r="I4188" t="s">
        <v>215</v>
      </c>
      <c r="J4188" t="s">
        <v>8338</v>
      </c>
      <c r="K4188">
        <v>5</v>
      </c>
      <c r="L4188" t="str">
        <f t="shared" si="136"/>
        <v>AcacíasMetaCaracol TV S.A.5</v>
      </c>
      <c r="M4188" t="str">
        <f t="shared" si="137"/>
        <v>AcacíasMetaCaracol TV S.A.</v>
      </c>
      <c r="N4188" t="s">
        <v>5707</v>
      </c>
    </row>
    <row r="4189" spans="1:14" x14ac:dyDescent="0.25">
      <c r="A4189">
        <v>50110</v>
      </c>
      <c r="B4189" t="s">
        <v>966</v>
      </c>
      <c r="C4189" t="s">
        <v>697</v>
      </c>
      <c r="E4189">
        <v>7</v>
      </c>
      <c r="F4189" t="s">
        <v>8337</v>
      </c>
      <c r="G4189" t="s">
        <v>420</v>
      </c>
      <c r="H4189" t="str">
        <f>INDEX(referencias!$Q$1:$Q$34,MATCH('Registro de Frecuencias TV'!G4189,referencias!$R$1:$R$34,0),1)</f>
        <v>Canal Uno</v>
      </c>
      <c r="I4189" t="s">
        <v>193</v>
      </c>
      <c r="J4189" t="s">
        <v>8338</v>
      </c>
      <c r="K4189">
        <v>7</v>
      </c>
      <c r="L4189" t="str">
        <f t="shared" si="136"/>
        <v>Barranca de UpíaMetaCanal Uno7</v>
      </c>
      <c r="M4189" t="str">
        <f t="shared" si="137"/>
        <v>Barranca de UpíaMetaCanal Uno</v>
      </c>
      <c r="N4189" t="s">
        <v>5708</v>
      </c>
    </row>
    <row r="4190" spans="1:14" x14ac:dyDescent="0.25">
      <c r="A4190">
        <v>50110</v>
      </c>
      <c r="B4190" t="s">
        <v>966</v>
      </c>
      <c r="C4190" t="s">
        <v>697</v>
      </c>
      <c r="E4190">
        <v>9</v>
      </c>
      <c r="F4190" t="s">
        <v>8337</v>
      </c>
      <c r="G4190" t="s">
        <v>703</v>
      </c>
      <c r="H4190" t="str">
        <f>INDEX(referencias!$Q$1:$Q$34,MATCH('Registro de Frecuencias TV'!G4190,referencias!$R$1:$R$34,0),1)</f>
        <v>C.Institucional</v>
      </c>
      <c r="I4190" t="s">
        <v>193</v>
      </c>
      <c r="J4190" t="s">
        <v>8338</v>
      </c>
      <c r="K4190">
        <v>9</v>
      </c>
      <c r="L4190" t="str">
        <f t="shared" si="136"/>
        <v>Barranca de UpíaMetaC.Institucional9</v>
      </c>
      <c r="M4190" t="str">
        <f t="shared" si="137"/>
        <v>Barranca de UpíaMetaC.Institucional</v>
      </c>
      <c r="N4190" t="s">
        <v>5709</v>
      </c>
    </row>
    <row r="4191" spans="1:14" x14ac:dyDescent="0.25">
      <c r="A4191">
        <v>50110</v>
      </c>
      <c r="B4191" t="s">
        <v>966</v>
      </c>
      <c r="C4191" t="s">
        <v>697</v>
      </c>
      <c r="E4191">
        <v>11</v>
      </c>
      <c r="F4191" t="s">
        <v>8337</v>
      </c>
      <c r="G4191" t="s">
        <v>188</v>
      </c>
      <c r="H4191" t="str">
        <f>INDEX(referencias!$Q$1:$Q$34,MATCH('Registro de Frecuencias TV'!G4191,referencias!$R$1:$R$34,0),1)</f>
        <v>Señal Colombia</v>
      </c>
      <c r="I4191" t="s">
        <v>193</v>
      </c>
      <c r="J4191" t="s">
        <v>8338</v>
      </c>
      <c r="K4191">
        <v>11</v>
      </c>
      <c r="L4191" t="str">
        <f t="shared" si="136"/>
        <v>Barranca de UpíaMetaSeñal Colombia11</v>
      </c>
      <c r="M4191" t="str">
        <f t="shared" si="137"/>
        <v>Barranca de UpíaMetaSeñal Colombia</v>
      </c>
      <c r="N4191" t="s">
        <v>5710</v>
      </c>
    </row>
    <row r="4192" spans="1:14" x14ac:dyDescent="0.25">
      <c r="A4192">
        <v>50110</v>
      </c>
      <c r="B4192" t="s">
        <v>966</v>
      </c>
      <c r="C4192" t="s">
        <v>697</v>
      </c>
      <c r="E4192">
        <v>13</v>
      </c>
      <c r="F4192" t="s">
        <v>8339</v>
      </c>
      <c r="G4192" t="s">
        <v>623</v>
      </c>
      <c r="H4192" t="str">
        <f>INDEX(referencias!$Q$1:$Q$34,MATCH('Registro de Frecuencias TV'!G4192,referencias!$R$1:$R$34,0),1)</f>
        <v>Teveandina</v>
      </c>
      <c r="I4192" t="s">
        <v>8476</v>
      </c>
      <c r="J4192" t="s">
        <v>8338</v>
      </c>
      <c r="K4192">
        <v>13</v>
      </c>
      <c r="L4192" t="str">
        <f t="shared" si="136"/>
        <v>Barranca de UpíaMetaTeveandina13</v>
      </c>
      <c r="M4192" t="str">
        <f t="shared" si="137"/>
        <v>Barranca de UpíaMetaTeveandina</v>
      </c>
      <c r="N4192" t="s">
        <v>5711</v>
      </c>
    </row>
    <row r="4193" spans="1:14" x14ac:dyDescent="0.25">
      <c r="A4193">
        <v>50110</v>
      </c>
      <c r="B4193" t="s">
        <v>966</v>
      </c>
      <c r="C4193" t="s">
        <v>697</v>
      </c>
      <c r="E4193">
        <v>4</v>
      </c>
      <c r="F4193" t="s">
        <v>8341</v>
      </c>
      <c r="G4193" t="s">
        <v>750</v>
      </c>
      <c r="H4193" t="str">
        <f>INDEX(referencias!$Q$1:$Q$34,MATCH('Registro de Frecuencias TV'!G4193,referencias!$R$1:$R$34,0),1)</f>
        <v>RCN TV S.A.</v>
      </c>
      <c r="I4193" t="s">
        <v>215</v>
      </c>
      <c r="J4193" t="s">
        <v>8338</v>
      </c>
      <c r="K4193">
        <v>4</v>
      </c>
      <c r="L4193" t="str">
        <f t="shared" si="136"/>
        <v>Barranca de UpíaMetaRCN TV S.A.4</v>
      </c>
      <c r="M4193" t="str">
        <f t="shared" si="137"/>
        <v>Barranca de UpíaMetaRCN TV S.A.</v>
      </c>
      <c r="N4193" t="s">
        <v>5712</v>
      </c>
    </row>
    <row r="4194" spans="1:14" x14ac:dyDescent="0.25">
      <c r="A4194">
        <v>50110</v>
      </c>
      <c r="B4194" t="s">
        <v>966</v>
      </c>
      <c r="C4194" t="s">
        <v>697</v>
      </c>
      <c r="E4194">
        <v>5</v>
      </c>
      <c r="F4194" t="s">
        <v>8341</v>
      </c>
      <c r="G4194" t="s">
        <v>723</v>
      </c>
      <c r="H4194" t="str">
        <f>INDEX(referencias!$Q$1:$Q$34,MATCH('Registro de Frecuencias TV'!G4194,referencias!$R$1:$R$34,0),1)</f>
        <v>Caracol TV S.A.</v>
      </c>
      <c r="I4194" t="s">
        <v>215</v>
      </c>
      <c r="J4194" t="s">
        <v>8338</v>
      </c>
      <c r="K4194">
        <v>5</v>
      </c>
      <c r="L4194" t="str">
        <f t="shared" si="136"/>
        <v>Barranca de UpíaMetaCaracol TV S.A.5</v>
      </c>
      <c r="M4194" t="str">
        <f t="shared" si="137"/>
        <v>Barranca de UpíaMetaCaracol TV S.A.</v>
      </c>
      <c r="N4194" t="s">
        <v>5713</v>
      </c>
    </row>
    <row r="4195" spans="1:14" x14ac:dyDescent="0.25">
      <c r="A4195">
        <v>50124</v>
      </c>
      <c r="B4195" t="s">
        <v>1039</v>
      </c>
      <c r="C4195" t="s">
        <v>697</v>
      </c>
      <c r="E4195">
        <v>7</v>
      </c>
      <c r="F4195" t="s">
        <v>8337</v>
      </c>
      <c r="G4195" t="s">
        <v>420</v>
      </c>
      <c r="H4195" t="str">
        <f>INDEX(referencias!$Q$1:$Q$34,MATCH('Registro de Frecuencias TV'!G4195,referencias!$R$1:$R$34,0),1)</f>
        <v>Canal Uno</v>
      </c>
      <c r="I4195" t="s">
        <v>193</v>
      </c>
      <c r="J4195" t="s">
        <v>8338</v>
      </c>
      <c r="K4195">
        <v>7</v>
      </c>
      <c r="L4195" t="str">
        <f t="shared" si="136"/>
        <v>CabuyaroMetaCanal Uno7</v>
      </c>
      <c r="M4195" t="str">
        <f t="shared" si="137"/>
        <v>CabuyaroMetaCanal Uno</v>
      </c>
      <c r="N4195" t="s">
        <v>5714</v>
      </c>
    </row>
    <row r="4196" spans="1:14" x14ac:dyDescent="0.25">
      <c r="A4196">
        <v>50124</v>
      </c>
      <c r="B4196" t="s">
        <v>1039</v>
      </c>
      <c r="C4196" t="s">
        <v>697</v>
      </c>
      <c r="E4196">
        <v>9</v>
      </c>
      <c r="F4196" t="s">
        <v>8337</v>
      </c>
      <c r="G4196" t="s">
        <v>703</v>
      </c>
      <c r="H4196" t="str">
        <f>INDEX(referencias!$Q$1:$Q$34,MATCH('Registro de Frecuencias TV'!G4196,referencias!$R$1:$R$34,0),1)</f>
        <v>C.Institucional</v>
      </c>
      <c r="I4196" t="s">
        <v>193</v>
      </c>
      <c r="J4196" t="s">
        <v>8338</v>
      </c>
      <c r="K4196">
        <v>9</v>
      </c>
      <c r="L4196" t="str">
        <f t="shared" si="136"/>
        <v>CabuyaroMetaC.Institucional9</v>
      </c>
      <c r="M4196" t="str">
        <f t="shared" si="137"/>
        <v>CabuyaroMetaC.Institucional</v>
      </c>
      <c r="N4196" t="s">
        <v>5715</v>
      </c>
    </row>
    <row r="4197" spans="1:14" x14ac:dyDescent="0.25">
      <c r="A4197">
        <v>50124</v>
      </c>
      <c r="B4197" t="s">
        <v>1039</v>
      </c>
      <c r="C4197" t="s">
        <v>697</v>
      </c>
      <c r="E4197">
        <v>11</v>
      </c>
      <c r="F4197" t="s">
        <v>8337</v>
      </c>
      <c r="G4197" t="s">
        <v>188</v>
      </c>
      <c r="H4197" t="str">
        <f>INDEX(referencias!$Q$1:$Q$34,MATCH('Registro de Frecuencias TV'!G4197,referencias!$R$1:$R$34,0),1)</f>
        <v>Señal Colombia</v>
      </c>
      <c r="I4197" t="s">
        <v>193</v>
      </c>
      <c r="J4197" t="s">
        <v>8338</v>
      </c>
      <c r="K4197">
        <v>11</v>
      </c>
      <c r="L4197" t="str">
        <f t="shared" si="136"/>
        <v>CabuyaroMetaSeñal Colombia11</v>
      </c>
      <c r="M4197" t="str">
        <f t="shared" si="137"/>
        <v>CabuyaroMetaSeñal Colombia</v>
      </c>
      <c r="N4197" t="s">
        <v>5716</v>
      </c>
    </row>
    <row r="4198" spans="1:14" x14ac:dyDescent="0.25">
      <c r="A4198">
        <v>50124</v>
      </c>
      <c r="B4198" t="s">
        <v>1039</v>
      </c>
      <c r="C4198" t="s">
        <v>697</v>
      </c>
      <c r="E4198">
        <v>13</v>
      </c>
      <c r="F4198" t="s">
        <v>8339</v>
      </c>
      <c r="G4198" t="s">
        <v>623</v>
      </c>
      <c r="H4198" t="str">
        <f>INDEX(referencias!$Q$1:$Q$34,MATCH('Registro de Frecuencias TV'!G4198,referencias!$R$1:$R$34,0),1)</f>
        <v>Teveandina</v>
      </c>
      <c r="I4198" t="s">
        <v>8476</v>
      </c>
      <c r="J4198" t="s">
        <v>8338</v>
      </c>
      <c r="K4198">
        <v>13</v>
      </c>
      <c r="L4198" t="str">
        <f t="shared" si="136"/>
        <v>CabuyaroMetaTeveandina13</v>
      </c>
      <c r="M4198" t="str">
        <f t="shared" si="137"/>
        <v>CabuyaroMetaTeveandina</v>
      </c>
      <c r="N4198" t="s">
        <v>5717</v>
      </c>
    </row>
    <row r="4199" spans="1:14" x14ac:dyDescent="0.25">
      <c r="A4199">
        <v>50124</v>
      </c>
      <c r="B4199" t="s">
        <v>1039</v>
      </c>
      <c r="C4199" t="s">
        <v>697</v>
      </c>
      <c r="E4199">
        <v>4</v>
      </c>
      <c r="F4199" t="s">
        <v>8341</v>
      </c>
      <c r="G4199" t="s">
        <v>750</v>
      </c>
      <c r="H4199" t="str">
        <f>INDEX(referencias!$Q$1:$Q$34,MATCH('Registro de Frecuencias TV'!G4199,referencias!$R$1:$R$34,0),1)</f>
        <v>RCN TV S.A.</v>
      </c>
      <c r="I4199" t="s">
        <v>215</v>
      </c>
      <c r="J4199" t="s">
        <v>8338</v>
      </c>
      <c r="K4199">
        <v>4</v>
      </c>
      <c r="L4199" t="str">
        <f t="shared" si="136"/>
        <v>CabuyaroMetaRCN TV S.A.4</v>
      </c>
      <c r="M4199" t="str">
        <f t="shared" si="137"/>
        <v>CabuyaroMetaRCN TV S.A.</v>
      </c>
      <c r="N4199" t="s">
        <v>5718</v>
      </c>
    </row>
    <row r="4200" spans="1:14" x14ac:dyDescent="0.25">
      <c r="A4200">
        <v>50124</v>
      </c>
      <c r="B4200" t="s">
        <v>1039</v>
      </c>
      <c r="C4200" t="s">
        <v>697</v>
      </c>
      <c r="E4200">
        <v>5</v>
      </c>
      <c r="F4200" t="s">
        <v>8341</v>
      </c>
      <c r="G4200" t="s">
        <v>723</v>
      </c>
      <c r="H4200" t="str">
        <f>INDEX(referencias!$Q$1:$Q$34,MATCH('Registro de Frecuencias TV'!G4200,referencias!$R$1:$R$34,0),1)</f>
        <v>Caracol TV S.A.</v>
      </c>
      <c r="I4200" t="s">
        <v>215</v>
      </c>
      <c r="J4200" t="s">
        <v>8338</v>
      </c>
      <c r="K4200">
        <v>5</v>
      </c>
      <c r="L4200" t="str">
        <f t="shared" si="136"/>
        <v>CabuyaroMetaCaracol TV S.A.5</v>
      </c>
      <c r="M4200" t="str">
        <f t="shared" si="137"/>
        <v>CabuyaroMetaCaracol TV S.A.</v>
      </c>
      <c r="N4200" t="s">
        <v>5719</v>
      </c>
    </row>
    <row r="4201" spans="1:14" x14ac:dyDescent="0.25">
      <c r="A4201">
        <v>50150</v>
      </c>
      <c r="B4201" t="s">
        <v>1121</v>
      </c>
      <c r="C4201" t="s">
        <v>697</v>
      </c>
      <c r="E4201">
        <v>7</v>
      </c>
      <c r="F4201" t="s">
        <v>8337</v>
      </c>
      <c r="G4201" t="s">
        <v>420</v>
      </c>
      <c r="H4201" t="str">
        <f>INDEX(referencias!$Q$1:$Q$34,MATCH('Registro de Frecuencias TV'!G4201,referencias!$R$1:$R$34,0),1)</f>
        <v>Canal Uno</v>
      </c>
      <c r="I4201" t="s">
        <v>193</v>
      </c>
      <c r="J4201" t="s">
        <v>8338</v>
      </c>
      <c r="K4201">
        <v>7</v>
      </c>
      <c r="L4201" t="str">
        <f t="shared" si="136"/>
        <v>Castilla la NuevaMetaCanal Uno7</v>
      </c>
      <c r="M4201" t="str">
        <f t="shared" si="137"/>
        <v>Castilla la NuevaMetaCanal Uno</v>
      </c>
      <c r="N4201" t="s">
        <v>5720</v>
      </c>
    </row>
    <row r="4202" spans="1:14" x14ac:dyDescent="0.25">
      <c r="A4202">
        <v>50150</v>
      </c>
      <c r="B4202" t="s">
        <v>1121</v>
      </c>
      <c r="C4202" t="s">
        <v>697</v>
      </c>
      <c r="E4202">
        <v>9</v>
      </c>
      <c r="F4202" t="s">
        <v>8337</v>
      </c>
      <c r="G4202" t="s">
        <v>703</v>
      </c>
      <c r="H4202" t="str">
        <f>INDEX(referencias!$Q$1:$Q$34,MATCH('Registro de Frecuencias TV'!G4202,referencias!$R$1:$R$34,0),1)</f>
        <v>C.Institucional</v>
      </c>
      <c r="I4202" t="s">
        <v>193</v>
      </c>
      <c r="J4202" t="s">
        <v>8338</v>
      </c>
      <c r="K4202">
        <v>9</v>
      </c>
      <c r="L4202" t="str">
        <f t="shared" si="136"/>
        <v>Castilla la NuevaMetaC.Institucional9</v>
      </c>
      <c r="M4202" t="str">
        <f t="shared" si="137"/>
        <v>Castilla la NuevaMetaC.Institucional</v>
      </c>
      <c r="N4202" t="s">
        <v>5721</v>
      </c>
    </row>
    <row r="4203" spans="1:14" x14ac:dyDescent="0.25">
      <c r="A4203">
        <v>50150</v>
      </c>
      <c r="B4203" t="s">
        <v>1121</v>
      </c>
      <c r="C4203" t="s">
        <v>697</v>
      </c>
      <c r="E4203">
        <v>11</v>
      </c>
      <c r="F4203" t="s">
        <v>8337</v>
      </c>
      <c r="G4203" t="s">
        <v>188</v>
      </c>
      <c r="H4203" t="str">
        <f>INDEX(referencias!$Q$1:$Q$34,MATCH('Registro de Frecuencias TV'!G4203,referencias!$R$1:$R$34,0),1)</f>
        <v>Señal Colombia</v>
      </c>
      <c r="I4203" t="s">
        <v>193</v>
      </c>
      <c r="J4203" t="s">
        <v>8338</v>
      </c>
      <c r="K4203">
        <v>11</v>
      </c>
      <c r="L4203" t="str">
        <f t="shared" si="136"/>
        <v>Castilla la NuevaMetaSeñal Colombia11</v>
      </c>
      <c r="M4203" t="str">
        <f t="shared" si="137"/>
        <v>Castilla la NuevaMetaSeñal Colombia</v>
      </c>
      <c r="N4203" t="s">
        <v>5722</v>
      </c>
    </row>
    <row r="4204" spans="1:14" x14ac:dyDescent="0.25">
      <c r="A4204">
        <v>50150</v>
      </c>
      <c r="B4204" t="s">
        <v>1121</v>
      </c>
      <c r="C4204" t="s">
        <v>697</v>
      </c>
      <c r="E4204">
        <v>13</v>
      </c>
      <c r="F4204" t="s">
        <v>8339</v>
      </c>
      <c r="G4204" t="s">
        <v>623</v>
      </c>
      <c r="H4204" t="str">
        <f>INDEX(referencias!$Q$1:$Q$34,MATCH('Registro de Frecuencias TV'!G4204,referencias!$R$1:$R$34,0),1)</f>
        <v>Teveandina</v>
      </c>
      <c r="I4204" t="s">
        <v>8476</v>
      </c>
      <c r="J4204" t="s">
        <v>8338</v>
      </c>
      <c r="K4204">
        <v>13</v>
      </c>
      <c r="L4204" t="str">
        <f t="shared" si="136"/>
        <v>Castilla la NuevaMetaTeveandina13</v>
      </c>
      <c r="M4204" t="str">
        <f t="shared" si="137"/>
        <v>Castilla la NuevaMetaTeveandina</v>
      </c>
      <c r="N4204" t="s">
        <v>5723</v>
      </c>
    </row>
    <row r="4205" spans="1:14" x14ac:dyDescent="0.25">
      <c r="A4205">
        <v>50150</v>
      </c>
      <c r="B4205" t="s">
        <v>1121</v>
      </c>
      <c r="C4205" t="s">
        <v>697</v>
      </c>
      <c r="E4205">
        <v>4</v>
      </c>
      <c r="F4205" t="s">
        <v>8341</v>
      </c>
      <c r="G4205" t="s">
        <v>750</v>
      </c>
      <c r="H4205" t="str">
        <f>INDEX(referencias!$Q$1:$Q$34,MATCH('Registro de Frecuencias TV'!G4205,referencias!$R$1:$R$34,0),1)</f>
        <v>RCN TV S.A.</v>
      </c>
      <c r="I4205" t="s">
        <v>215</v>
      </c>
      <c r="J4205" t="s">
        <v>8338</v>
      </c>
      <c r="K4205">
        <v>4</v>
      </c>
      <c r="L4205" t="str">
        <f t="shared" si="136"/>
        <v>Castilla la NuevaMetaRCN TV S.A.4</v>
      </c>
      <c r="M4205" t="str">
        <f t="shared" si="137"/>
        <v>Castilla la NuevaMetaRCN TV S.A.</v>
      </c>
      <c r="N4205" t="s">
        <v>5724</v>
      </c>
    </row>
    <row r="4206" spans="1:14" x14ac:dyDescent="0.25">
      <c r="A4206">
        <v>50150</v>
      </c>
      <c r="B4206" t="s">
        <v>1121</v>
      </c>
      <c r="C4206" t="s">
        <v>697</v>
      </c>
      <c r="E4206">
        <v>5</v>
      </c>
      <c r="F4206" t="s">
        <v>8341</v>
      </c>
      <c r="G4206" t="s">
        <v>723</v>
      </c>
      <c r="H4206" t="str">
        <f>INDEX(referencias!$Q$1:$Q$34,MATCH('Registro de Frecuencias TV'!G4206,referencias!$R$1:$R$34,0),1)</f>
        <v>Caracol TV S.A.</v>
      </c>
      <c r="I4206" t="s">
        <v>215</v>
      </c>
      <c r="J4206" t="s">
        <v>8338</v>
      </c>
      <c r="K4206">
        <v>5</v>
      </c>
      <c r="L4206" t="str">
        <f t="shared" si="136"/>
        <v>Castilla la NuevaMetaCaracol TV S.A.5</v>
      </c>
      <c r="M4206" t="str">
        <f t="shared" si="137"/>
        <v>Castilla la NuevaMetaCaracol TV S.A.</v>
      </c>
      <c r="N4206" t="s">
        <v>5725</v>
      </c>
    </row>
    <row r="4207" spans="1:14" x14ac:dyDescent="0.25">
      <c r="A4207">
        <v>50223</v>
      </c>
      <c r="B4207" t="s">
        <v>1260</v>
      </c>
      <c r="C4207" t="s">
        <v>697</v>
      </c>
      <c r="E4207">
        <v>7</v>
      </c>
      <c r="F4207" t="s">
        <v>8337</v>
      </c>
      <c r="G4207" t="s">
        <v>420</v>
      </c>
      <c r="H4207" t="str">
        <f>INDEX(referencias!$Q$1:$Q$34,MATCH('Registro de Frecuencias TV'!G4207,referencias!$R$1:$R$34,0),1)</f>
        <v>Canal Uno</v>
      </c>
      <c r="I4207" t="s">
        <v>193</v>
      </c>
      <c r="J4207" t="s">
        <v>8338</v>
      </c>
      <c r="K4207">
        <v>7</v>
      </c>
      <c r="L4207" t="str">
        <f t="shared" si="136"/>
        <v>CubarralMetaCanal Uno7</v>
      </c>
      <c r="M4207" t="str">
        <f t="shared" si="137"/>
        <v>CubarralMetaCanal Uno</v>
      </c>
      <c r="N4207" t="s">
        <v>5726</v>
      </c>
    </row>
    <row r="4208" spans="1:14" x14ac:dyDescent="0.25">
      <c r="A4208">
        <v>50223</v>
      </c>
      <c r="B4208" t="s">
        <v>1260</v>
      </c>
      <c r="C4208" t="s">
        <v>697</v>
      </c>
      <c r="E4208">
        <v>9</v>
      </c>
      <c r="F4208" t="s">
        <v>8337</v>
      </c>
      <c r="G4208" t="s">
        <v>703</v>
      </c>
      <c r="H4208" t="str">
        <f>INDEX(referencias!$Q$1:$Q$34,MATCH('Registro de Frecuencias TV'!G4208,referencias!$R$1:$R$34,0),1)</f>
        <v>C.Institucional</v>
      </c>
      <c r="I4208" t="s">
        <v>193</v>
      </c>
      <c r="J4208" t="s">
        <v>8338</v>
      </c>
      <c r="K4208">
        <v>9</v>
      </c>
      <c r="L4208" t="str">
        <f t="shared" si="136"/>
        <v>CubarralMetaC.Institucional9</v>
      </c>
      <c r="M4208" t="str">
        <f t="shared" si="137"/>
        <v>CubarralMetaC.Institucional</v>
      </c>
      <c r="N4208" t="s">
        <v>5727</v>
      </c>
    </row>
    <row r="4209" spans="1:14" x14ac:dyDescent="0.25">
      <c r="A4209">
        <v>50223</v>
      </c>
      <c r="B4209" t="s">
        <v>1260</v>
      </c>
      <c r="C4209" t="s">
        <v>697</v>
      </c>
      <c r="E4209">
        <v>11</v>
      </c>
      <c r="F4209" t="s">
        <v>8337</v>
      </c>
      <c r="G4209" t="s">
        <v>188</v>
      </c>
      <c r="H4209" t="str">
        <f>INDEX(referencias!$Q$1:$Q$34,MATCH('Registro de Frecuencias TV'!G4209,referencias!$R$1:$R$34,0),1)</f>
        <v>Señal Colombia</v>
      </c>
      <c r="I4209" t="s">
        <v>193</v>
      </c>
      <c r="J4209" t="s">
        <v>8338</v>
      </c>
      <c r="K4209">
        <v>11</v>
      </c>
      <c r="L4209" t="str">
        <f t="shared" si="136"/>
        <v>CubarralMetaSeñal Colombia11</v>
      </c>
      <c r="M4209" t="str">
        <f t="shared" si="137"/>
        <v>CubarralMetaSeñal Colombia</v>
      </c>
      <c r="N4209" t="s">
        <v>5728</v>
      </c>
    </row>
    <row r="4210" spans="1:14" x14ac:dyDescent="0.25">
      <c r="A4210">
        <v>50223</v>
      </c>
      <c r="B4210" t="s">
        <v>1260</v>
      </c>
      <c r="C4210" t="s">
        <v>697</v>
      </c>
      <c r="E4210">
        <v>13</v>
      </c>
      <c r="F4210" t="s">
        <v>8339</v>
      </c>
      <c r="G4210" t="s">
        <v>623</v>
      </c>
      <c r="H4210" t="str">
        <f>INDEX(referencias!$Q$1:$Q$34,MATCH('Registro de Frecuencias TV'!G4210,referencias!$R$1:$R$34,0),1)</f>
        <v>Teveandina</v>
      </c>
      <c r="I4210" t="s">
        <v>8476</v>
      </c>
      <c r="J4210" t="s">
        <v>8338</v>
      </c>
      <c r="K4210">
        <v>13</v>
      </c>
      <c r="L4210" t="str">
        <f t="shared" si="136"/>
        <v>CubarralMetaTeveandina13</v>
      </c>
      <c r="M4210" t="str">
        <f t="shared" si="137"/>
        <v>CubarralMetaTeveandina</v>
      </c>
      <c r="N4210" t="s">
        <v>5729</v>
      </c>
    </row>
    <row r="4211" spans="1:14" x14ac:dyDescent="0.25">
      <c r="A4211">
        <v>50223</v>
      </c>
      <c r="B4211" t="s">
        <v>1260</v>
      </c>
      <c r="C4211" t="s">
        <v>697</v>
      </c>
      <c r="E4211">
        <v>4</v>
      </c>
      <c r="F4211" t="s">
        <v>8341</v>
      </c>
      <c r="G4211" t="s">
        <v>750</v>
      </c>
      <c r="H4211" t="str">
        <f>INDEX(referencias!$Q$1:$Q$34,MATCH('Registro de Frecuencias TV'!G4211,referencias!$R$1:$R$34,0),1)</f>
        <v>RCN TV S.A.</v>
      </c>
      <c r="I4211" t="s">
        <v>215</v>
      </c>
      <c r="J4211" t="s">
        <v>8338</v>
      </c>
      <c r="K4211">
        <v>4</v>
      </c>
      <c r="L4211" t="str">
        <f t="shared" si="136"/>
        <v>CubarralMetaRCN TV S.A.4</v>
      </c>
      <c r="M4211" t="str">
        <f t="shared" si="137"/>
        <v>CubarralMetaRCN TV S.A.</v>
      </c>
      <c r="N4211" t="s">
        <v>5730</v>
      </c>
    </row>
    <row r="4212" spans="1:14" x14ac:dyDescent="0.25">
      <c r="A4212">
        <v>50223</v>
      </c>
      <c r="B4212" t="s">
        <v>1260</v>
      </c>
      <c r="C4212" t="s">
        <v>697</v>
      </c>
      <c r="E4212">
        <v>5</v>
      </c>
      <c r="F4212" t="s">
        <v>8341</v>
      </c>
      <c r="G4212" t="s">
        <v>723</v>
      </c>
      <c r="H4212" t="str">
        <f>INDEX(referencias!$Q$1:$Q$34,MATCH('Registro de Frecuencias TV'!G4212,referencias!$R$1:$R$34,0),1)</f>
        <v>Caracol TV S.A.</v>
      </c>
      <c r="I4212" t="s">
        <v>215</v>
      </c>
      <c r="J4212" t="s">
        <v>8338</v>
      </c>
      <c r="K4212">
        <v>5</v>
      </c>
      <c r="L4212" t="str">
        <f t="shared" si="136"/>
        <v>CubarralMetaCaracol TV S.A.5</v>
      </c>
      <c r="M4212" t="str">
        <f t="shared" si="137"/>
        <v>CubarralMetaCaracol TV S.A.</v>
      </c>
      <c r="N4212" t="s">
        <v>5731</v>
      </c>
    </row>
    <row r="4213" spans="1:14" x14ac:dyDescent="0.25">
      <c r="A4213">
        <v>50226</v>
      </c>
      <c r="B4213" t="s">
        <v>1270</v>
      </c>
      <c r="C4213" t="s">
        <v>697</v>
      </c>
      <c r="E4213">
        <v>7</v>
      </c>
      <c r="F4213" t="s">
        <v>8337</v>
      </c>
      <c r="G4213" t="s">
        <v>420</v>
      </c>
      <c r="H4213" t="str">
        <f>INDEX(referencias!$Q$1:$Q$34,MATCH('Registro de Frecuencias TV'!G4213,referencias!$R$1:$R$34,0),1)</f>
        <v>Canal Uno</v>
      </c>
      <c r="I4213" t="s">
        <v>193</v>
      </c>
      <c r="J4213" t="s">
        <v>8338</v>
      </c>
      <c r="K4213">
        <v>7</v>
      </c>
      <c r="L4213" t="str">
        <f t="shared" si="136"/>
        <v>CumaralMetaCanal Uno7</v>
      </c>
      <c r="M4213" t="str">
        <f t="shared" si="137"/>
        <v>CumaralMetaCanal Uno</v>
      </c>
      <c r="N4213" t="s">
        <v>5732</v>
      </c>
    </row>
    <row r="4214" spans="1:14" x14ac:dyDescent="0.25">
      <c r="A4214">
        <v>50226</v>
      </c>
      <c r="B4214" t="s">
        <v>1270</v>
      </c>
      <c r="C4214" t="s">
        <v>697</v>
      </c>
      <c r="E4214">
        <v>9</v>
      </c>
      <c r="F4214" t="s">
        <v>8337</v>
      </c>
      <c r="G4214" t="s">
        <v>703</v>
      </c>
      <c r="H4214" t="str">
        <f>INDEX(referencias!$Q$1:$Q$34,MATCH('Registro de Frecuencias TV'!G4214,referencias!$R$1:$R$34,0),1)</f>
        <v>C.Institucional</v>
      </c>
      <c r="I4214" t="s">
        <v>193</v>
      </c>
      <c r="J4214" t="s">
        <v>8338</v>
      </c>
      <c r="K4214">
        <v>9</v>
      </c>
      <c r="L4214" t="str">
        <f t="shared" si="136"/>
        <v>CumaralMetaC.Institucional9</v>
      </c>
      <c r="M4214" t="str">
        <f t="shared" si="137"/>
        <v>CumaralMetaC.Institucional</v>
      </c>
      <c r="N4214" t="s">
        <v>5733</v>
      </c>
    </row>
    <row r="4215" spans="1:14" x14ac:dyDescent="0.25">
      <c r="A4215">
        <v>50226</v>
      </c>
      <c r="B4215" t="s">
        <v>1270</v>
      </c>
      <c r="C4215" t="s">
        <v>697</v>
      </c>
      <c r="E4215">
        <v>11</v>
      </c>
      <c r="F4215" t="s">
        <v>8337</v>
      </c>
      <c r="G4215" t="s">
        <v>188</v>
      </c>
      <c r="H4215" t="str">
        <f>INDEX(referencias!$Q$1:$Q$34,MATCH('Registro de Frecuencias TV'!G4215,referencias!$R$1:$R$34,0),1)</f>
        <v>Señal Colombia</v>
      </c>
      <c r="I4215" t="s">
        <v>193</v>
      </c>
      <c r="J4215" t="s">
        <v>8338</v>
      </c>
      <c r="K4215">
        <v>11</v>
      </c>
      <c r="L4215" t="str">
        <f t="shared" si="136"/>
        <v>CumaralMetaSeñal Colombia11</v>
      </c>
      <c r="M4215" t="str">
        <f t="shared" si="137"/>
        <v>CumaralMetaSeñal Colombia</v>
      </c>
      <c r="N4215" t="s">
        <v>5734</v>
      </c>
    </row>
    <row r="4216" spans="1:14" x14ac:dyDescent="0.25">
      <c r="A4216">
        <v>50226</v>
      </c>
      <c r="B4216" t="s">
        <v>1270</v>
      </c>
      <c r="C4216" t="s">
        <v>697</v>
      </c>
      <c r="E4216">
        <v>13</v>
      </c>
      <c r="F4216" t="s">
        <v>8339</v>
      </c>
      <c r="G4216" t="s">
        <v>623</v>
      </c>
      <c r="H4216" t="str">
        <f>INDEX(referencias!$Q$1:$Q$34,MATCH('Registro de Frecuencias TV'!G4216,referencias!$R$1:$R$34,0),1)</f>
        <v>Teveandina</v>
      </c>
      <c r="I4216" t="s">
        <v>8476</v>
      </c>
      <c r="J4216" t="s">
        <v>8338</v>
      </c>
      <c r="K4216">
        <v>13</v>
      </c>
      <c r="L4216" t="str">
        <f t="shared" si="136"/>
        <v>CumaralMetaTeveandina13</v>
      </c>
      <c r="M4216" t="str">
        <f t="shared" si="137"/>
        <v>CumaralMetaTeveandina</v>
      </c>
      <c r="N4216" t="s">
        <v>5735</v>
      </c>
    </row>
    <row r="4217" spans="1:14" x14ac:dyDescent="0.25">
      <c r="A4217">
        <v>50226</v>
      </c>
      <c r="B4217" t="s">
        <v>1270</v>
      </c>
      <c r="C4217" t="s">
        <v>697</v>
      </c>
      <c r="E4217">
        <v>4</v>
      </c>
      <c r="F4217" t="s">
        <v>8341</v>
      </c>
      <c r="G4217" t="s">
        <v>750</v>
      </c>
      <c r="H4217" t="str">
        <f>INDEX(referencias!$Q$1:$Q$34,MATCH('Registro de Frecuencias TV'!G4217,referencias!$R$1:$R$34,0),1)</f>
        <v>RCN TV S.A.</v>
      </c>
      <c r="I4217" t="s">
        <v>215</v>
      </c>
      <c r="J4217" t="s">
        <v>8338</v>
      </c>
      <c r="K4217">
        <v>4</v>
      </c>
      <c r="L4217" t="str">
        <f t="shared" si="136"/>
        <v>CumaralMetaRCN TV S.A.4</v>
      </c>
      <c r="M4217" t="str">
        <f t="shared" si="137"/>
        <v>CumaralMetaRCN TV S.A.</v>
      </c>
      <c r="N4217" t="s">
        <v>5736</v>
      </c>
    </row>
    <row r="4218" spans="1:14" x14ac:dyDescent="0.25">
      <c r="A4218">
        <v>50226</v>
      </c>
      <c r="B4218" t="s">
        <v>1270</v>
      </c>
      <c r="C4218" t="s">
        <v>697</v>
      </c>
      <c r="E4218">
        <v>5</v>
      </c>
      <c r="F4218" t="s">
        <v>8341</v>
      </c>
      <c r="G4218" t="s">
        <v>723</v>
      </c>
      <c r="H4218" t="str">
        <f>INDEX(referencias!$Q$1:$Q$34,MATCH('Registro de Frecuencias TV'!G4218,referencias!$R$1:$R$34,0),1)</f>
        <v>Caracol TV S.A.</v>
      </c>
      <c r="I4218" t="s">
        <v>215</v>
      </c>
      <c r="J4218" t="s">
        <v>8338</v>
      </c>
      <c r="K4218">
        <v>5</v>
      </c>
      <c r="L4218" t="str">
        <f t="shared" si="136"/>
        <v>CumaralMetaCaracol TV S.A.5</v>
      </c>
      <c r="M4218" t="str">
        <f t="shared" si="137"/>
        <v>CumaralMetaCaracol TV S.A.</v>
      </c>
      <c r="N4218" t="s">
        <v>5737</v>
      </c>
    </row>
    <row r="4219" spans="1:14" x14ac:dyDescent="0.25">
      <c r="A4219">
        <v>50245</v>
      </c>
      <c r="B4219" t="s">
        <v>1306</v>
      </c>
      <c r="C4219" t="s">
        <v>697</v>
      </c>
      <c r="E4219">
        <v>7</v>
      </c>
      <c r="F4219" t="s">
        <v>8337</v>
      </c>
      <c r="G4219" t="s">
        <v>420</v>
      </c>
      <c r="H4219" t="str">
        <f>INDEX(referencias!$Q$1:$Q$34,MATCH('Registro de Frecuencias TV'!G4219,referencias!$R$1:$R$34,0),1)</f>
        <v>Canal Uno</v>
      </c>
      <c r="I4219" t="s">
        <v>193</v>
      </c>
      <c r="J4219" t="s">
        <v>8338</v>
      </c>
      <c r="K4219">
        <v>7</v>
      </c>
      <c r="L4219" t="str">
        <f t="shared" si="136"/>
        <v>El CalvarioMetaCanal Uno7</v>
      </c>
      <c r="M4219" t="str">
        <f t="shared" si="137"/>
        <v>El CalvarioMetaCanal Uno</v>
      </c>
      <c r="N4219" t="s">
        <v>5738</v>
      </c>
    </row>
    <row r="4220" spans="1:14" x14ac:dyDescent="0.25">
      <c r="A4220">
        <v>50245</v>
      </c>
      <c r="B4220" t="s">
        <v>1306</v>
      </c>
      <c r="C4220" t="s">
        <v>697</v>
      </c>
      <c r="E4220">
        <v>9</v>
      </c>
      <c r="F4220" t="s">
        <v>8337</v>
      </c>
      <c r="G4220" t="s">
        <v>703</v>
      </c>
      <c r="H4220" t="str">
        <f>INDEX(referencias!$Q$1:$Q$34,MATCH('Registro de Frecuencias TV'!G4220,referencias!$R$1:$R$34,0),1)</f>
        <v>C.Institucional</v>
      </c>
      <c r="I4220" t="s">
        <v>193</v>
      </c>
      <c r="J4220" t="s">
        <v>8338</v>
      </c>
      <c r="K4220">
        <v>9</v>
      </c>
      <c r="L4220" t="str">
        <f t="shared" si="136"/>
        <v>El CalvarioMetaC.Institucional9</v>
      </c>
      <c r="M4220" t="str">
        <f t="shared" si="137"/>
        <v>El CalvarioMetaC.Institucional</v>
      </c>
      <c r="N4220" t="s">
        <v>5739</v>
      </c>
    </row>
    <row r="4221" spans="1:14" x14ac:dyDescent="0.25">
      <c r="A4221">
        <v>50245</v>
      </c>
      <c r="B4221" t="s">
        <v>1306</v>
      </c>
      <c r="C4221" t="s">
        <v>697</v>
      </c>
      <c r="E4221">
        <v>11</v>
      </c>
      <c r="F4221" t="s">
        <v>8337</v>
      </c>
      <c r="G4221" t="s">
        <v>188</v>
      </c>
      <c r="H4221" t="str">
        <f>INDEX(referencias!$Q$1:$Q$34,MATCH('Registro de Frecuencias TV'!G4221,referencias!$R$1:$R$34,0),1)</f>
        <v>Señal Colombia</v>
      </c>
      <c r="I4221" t="s">
        <v>193</v>
      </c>
      <c r="J4221" t="s">
        <v>8338</v>
      </c>
      <c r="K4221">
        <v>11</v>
      </c>
      <c r="L4221" t="str">
        <f t="shared" si="136"/>
        <v>El CalvarioMetaSeñal Colombia11</v>
      </c>
      <c r="M4221" t="str">
        <f t="shared" si="137"/>
        <v>El CalvarioMetaSeñal Colombia</v>
      </c>
      <c r="N4221" t="s">
        <v>5740</v>
      </c>
    </row>
    <row r="4222" spans="1:14" x14ac:dyDescent="0.25">
      <c r="A4222">
        <v>50245</v>
      </c>
      <c r="B4222" t="s">
        <v>1306</v>
      </c>
      <c r="C4222" t="s">
        <v>697</v>
      </c>
      <c r="E4222">
        <v>13</v>
      </c>
      <c r="F4222" t="s">
        <v>8339</v>
      </c>
      <c r="G4222" t="s">
        <v>623</v>
      </c>
      <c r="H4222" t="str">
        <f>INDEX(referencias!$Q$1:$Q$34,MATCH('Registro de Frecuencias TV'!G4222,referencias!$R$1:$R$34,0),1)</f>
        <v>Teveandina</v>
      </c>
      <c r="I4222" t="s">
        <v>8476</v>
      </c>
      <c r="J4222" t="s">
        <v>8338</v>
      </c>
      <c r="K4222">
        <v>13</v>
      </c>
      <c r="L4222" t="str">
        <f t="shared" si="136"/>
        <v>El CalvarioMetaTeveandina13</v>
      </c>
      <c r="M4222" t="str">
        <f t="shared" si="137"/>
        <v>El CalvarioMetaTeveandina</v>
      </c>
      <c r="N4222" t="s">
        <v>5741</v>
      </c>
    </row>
    <row r="4223" spans="1:14" x14ac:dyDescent="0.25">
      <c r="A4223">
        <v>50245</v>
      </c>
      <c r="B4223" t="s">
        <v>1306</v>
      </c>
      <c r="C4223" t="s">
        <v>697</v>
      </c>
      <c r="F4223" t="s">
        <v>8341</v>
      </c>
      <c r="G4223" t="s">
        <v>750</v>
      </c>
      <c r="H4223" t="str">
        <f>INDEX(referencias!$Q$1:$Q$34,MATCH('Registro de Frecuencias TV'!G4223,referencias!$R$1:$R$34,0),1)</f>
        <v>RCN TV S.A.</v>
      </c>
      <c r="J4223" t="s">
        <v>8338</v>
      </c>
      <c r="K4223">
        <v>4</v>
      </c>
      <c r="L4223" t="str">
        <f t="shared" si="136"/>
        <v>El CalvarioMetaRCN TV S.A.4</v>
      </c>
      <c r="M4223" t="str">
        <f t="shared" si="137"/>
        <v>El CalvarioMetaRCN TV S.A.</v>
      </c>
      <c r="N4223" t="s">
        <v>5742</v>
      </c>
    </row>
    <row r="4224" spans="1:14" x14ac:dyDescent="0.25">
      <c r="A4224">
        <v>50245</v>
      </c>
      <c r="B4224" t="s">
        <v>1306</v>
      </c>
      <c r="C4224" t="s">
        <v>697</v>
      </c>
      <c r="F4224" t="s">
        <v>8341</v>
      </c>
      <c r="G4224" t="s">
        <v>723</v>
      </c>
      <c r="H4224" t="str">
        <f>INDEX(referencias!$Q$1:$Q$34,MATCH('Registro de Frecuencias TV'!G4224,referencias!$R$1:$R$34,0),1)</f>
        <v>Caracol TV S.A.</v>
      </c>
      <c r="J4224" t="s">
        <v>8338</v>
      </c>
      <c r="K4224">
        <v>5</v>
      </c>
      <c r="L4224" t="str">
        <f t="shared" si="136"/>
        <v>El CalvarioMetaCaracol TV S.A.5</v>
      </c>
      <c r="M4224" t="str">
        <f t="shared" si="137"/>
        <v>El CalvarioMetaCaracol TV S.A.</v>
      </c>
      <c r="N4224" t="s">
        <v>5743</v>
      </c>
    </row>
    <row r="4225" spans="1:14" x14ac:dyDescent="0.25">
      <c r="A4225">
        <v>50251</v>
      </c>
      <c r="B4225" t="s">
        <v>599</v>
      </c>
      <c r="C4225" t="s">
        <v>697</v>
      </c>
      <c r="E4225">
        <v>7</v>
      </c>
      <c r="F4225" t="s">
        <v>8337</v>
      </c>
      <c r="G4225" t="s">
        <v>420</v>
      </c>
      <c r="H4225" t="str">
        <f>INDEX(referencias!$Q$1:$Q$34,MATCH('Registro de Frecuencias TV'!G4225,referencias!$R$1:$R$34,0),1)</f>
        <v>Canal Uno</v>
      </c>
      <c r="I4225" t="s">
        <v>193</v>
      </c>
      <c r="J4225" t="s">
        <v>8338</v>
      </c>
      <c r="K4225">
        <v>7</v>
      </c>
      <c r="L4225" t="str">
        <f t="shared" si="136"/>
        <v>El CastilloMetaCanal Uno7</v>
      </c>
      <c r="M4225" t="str">
        <f t="shared" si="137"/>
        <v>El CastilloMetaCanal Uno</v>
      </c>
      <c r="N4225" t="s">
        <v>5744</v>
      </c>
    </row>
    <row r="4226" spans="1:14" x14ac:dyDescent="0.25">
      <c r="A4226">
        <v>50251</v>
      </c>
      <c r="B4226" t="s">
        <v>599</v>
      </c>
      <c r="C4226" t="s">
        <v>697</v>
      </c>
      <c r="E4226">
        <v>9</v>
      </c>
      <c r="F4226" t="s">
        <v>8337</v>
      </c>
      <c r="G4226" t="s">
        <v>703</v>
      </c>
      <c r="H4226" t="str">
        <f>INDEX(referencias!$Q$1:$Q$34,MATCH('Registro de Frecuencias TV'!G4226,referencias!$R$1:$R$34,0),1)</f>
        <v>C.Institucional</v>
      </c>
      <c r="I4226" t="s">
        <v>193</v>
      </c>
      <c r="J4226" t="s">
        <v>8338</v>
      </c>
      <c r="K4226">
        <v>9</v>
      </c>
      <c r="L4226" t="str">
        <f t="shared" si="136"/>
        <v>El CastilloMetaC.Institucional9</v>
      </c>
      <c r="M4226" t="str">
        <f t="shared" si="137"/>
        <v>El CastilloMetaC.Institucional</v>
      </c>
      <c r="N4226" t="s">
        <v>5745</v>
      </c>
    </row>
    <row r="4227" spans="1:14" x14ac:dyDescent="0.25">
      <c r="A4227">
        <v>50251</v>
      </c>
      <c r="B4227" t="s">
        <v>599</v>
      </c>
      <c r="C4227" t="s">
        <v>697</v>
      </c>
      <c r="E4227">
        <v>11</v>
      </c>
      <c r="F4227" t="s">
        <v>8337</v>
      </c>
      <c r="G4227" t="s">
        <v>188</v>
      </c>
      <c r="H4227" t="str">
        <f>INDEX(referencias!$Q$1:$Q$34,MATCH('Registro de Frecuencias TV'!G4227,referencias!$R$1:$R$34,0),1)</f>
        <v>Señal Colombia</v>
      </c>
      <c r="I4227" t="s">
        <v>193</v>
      </c>
      <c r="J4227" t="s">
        <v>8338</v>
      </c>
      <c r="K4227">
        <v>11</v>
      </c>
      <c r="L4227" t="str">
        <f t="shared" ref="L4227:L4290" si="138">_xlfn.CONCAT(TRIM(B4227),TRIM(C4227),TRIM(H4227),TRIM(K4227))</f>
        <v>El CastilloMetaSeñal Colombia11</v>
      </c>
      <c r="M4227" t="str">
        <f t="shared" ref="M4227:M4290" si="139">_xlfn.CONCAT(TRIM(B4227),TRIM(C4227),TRIM(H4227))</f>
        <v>El CastilloMetaSeñal Colombia</v>
      </c>
      <c r="N4227" t="s">
        <v>5746</v>
      </c>
    </row>
    <row r="4228" spans="1:14" x14ac:dyDescent="0.25">
      <c r="A4228">
        <v>50251</v>
      </c>
      <c r="B4228" t="s">
        <v>599</v>
      </c>
      <c r="C4228" t="s">
        <v>697</v>
      </c>
      <c r="E4228">
        <v>13</v>
      </c>
      <c r="F4228" t="s">
        <v>8339</v>
      </c>
      <c r="G4228" t="s">
        <v>623</v>
      </c>
      <c r="H4228" t="str">
        <f>INDEX(referencias!$Q$1:$Q$34,MATCH('Registro de Frecuencias TV'!G4228,referencias!$R$1:$R$34,0),1)</f>
        <v>Teveandina</v>
      </c>
      <c r="I4228" t="s">
        <v>8476</v>
      </c>
      <c r="J4228" t="s">
        <v>8338</v>
      </c>
      <c r="K4228">
        <v>13</v>
      </c>
      <c r="L4228" t="str">
        <f t="shared" si="138"/>
        <v>El CastilloMetaTeveandina13</v>
      </c>
      <c r="M4228" t="str">
        <f t="shared" si="139"/>
        <v>El CastilloMetaTeveandina</v>
      </c>
      <c r="N4228" t="s">
        <v>5747</v>
      </c>
    </row>
    <row r="4229" spans="1:14" x14ac:dyDescent="0.25">
      <c r="A4229">
        <v>50251</v>
      </c>
      <c r="B4229" t="s">
        <v>599</v>
      </c>
      <c r="C4229" t="s">
        <v>697</v>
      </c>
      <c r="E4229">
        <v>4</v>
      </c>
      <c r="F4229" t="s">
        <v>8341</v>
      </c>
      <c r="G4229" t="s">
        <v>750</v>
      </c>
      <c r="H4229" t="str">
        <f>INDEX(referencias!$Q$1:$Q$34,MATCH('Registro de Frecuencias TV'!G4229,referencias!$R$1:$R$34,0),1)</f>
        <v>RCN TV S.A.</v>
      </c>
      <c r="I4229" t="s">
        <v>215</v>
      </c>
      <c r="J4229" t="s">
        <v>8338</v>
      </c>
      <c r="K4229">
        <v>4</v>
      </c>
      <c r="L4229" t="str">
        <f t="shared" si="138"/>
        <v>El CastilloMetaRCN TV S.A.4</v>
      </c>
      <c r="M4229" t="str">
        <f t="shared" si="139"/>
        <v>El CastilloMetaRCN TV S.A.</v>
      </c>
      <c r="N4229" t="s">
        <v>5748</v>
      </c>
    </row>
    <row r="4230" spans="1:14" x14ac:dyDescent="0.25">
      <c r="A4230">
        <v>50251</v>
      </c>
      <c r="B4230" t="s">
        <v>599</v>
      </c>
      <c r="C4230" t="s">
        <v>697</v>
      </c>
      <c r="E4230">
        <v>5</v>
      </c>
      <c r="F4230" t="s">
        <v>8341</v>
      </c>
      <c r="G4230" t="s">
        <v>723</v>
      </c>
      <c r="H4230" t="str">
        <f>INDEX(referencias!$Q$1:$Q$34,MATCH('Registro de Frecuencias TV'!G4230,referencias!$R$1:$R$34,0),1)</f>
        <v>Caracol TV S.A.</v>
      </c>
      <c r="I4230" t="s">
        <v>215</v>
      </c>
      <c r="J4230" t="s">
        <v>8338</v>
      </c>
      <c r="K4230">
        <v>5</v>
      </c>
      <c r="L4230" t="str">
        <f t="shared" si="138"/>
        <v>El CastilloMetaCaracol TV S.A.5</v>
      </c>
      <c r="M4230" t="str">
        <f t="shared" si="139"/>
        <v>El CastilloMetaCaracol TV S.A.</v>
      </c>
      <c r="N4230" t="s">
        <v>5749</v>
      </c>
    </row>
    <row r="4231" spans="1:14" x14ac:dyDescent="0.25">
      <c r="A4231">
        <v>50270</v>
      </c>
      <c r="B4231" t="s">
        <v>1330</v>
      </c>
      <c r="C4231" t="s">
        <v>697</v>
      </c>
      <c r="E4231">
        <v>7</v>
      </c>
      <c r="F4231" t="s">
        <v>8337</v>
      </c>
      <c r="G4231" t="s">
        <v>420</v>
      </c>
      <c r="H4231" t="str">
        <f>INDEX(referencias!$Q$1:$Q$34,MATCH('Registro de Frecuencias TV'!G4231,referencias!$R$1:$R$34,0),1)</f>
        <v>Canal Uno</v>
      </c>
      <c r="I4231" t="s">
        <v>193</v>
      </c>
      <c r="J4231" t="s">
        <v>8338</v>
      </c>
      <c r="K4231">
        <v>7</v>
      </c>
      <c r="L4231" t="str">
        <f t="shared" si="138"/>
        <v>El DoradoMetaCanal Uno7</v>
      </c>
      <c r="M4231" t="str">
        <f t="shared" si="139"/>
        <v>El DoradoMetaCanal Uno</v>
      </c>
      <c r="N4231" t="s">
        <v>5750</v>
      </c>
    </row>
    <row r="4232" spans="1:14" x14ac:dyDescent="0.25">
      <c r="A4232">
        <v>50270</v>
      </c>
      <c r="B4232" t="s">
        <v>1330</v>
      </c>
      <c r="C4232" t="s">
        <v>697</v>
      </c>
      <c r="E4232">
        <v>9</v>
      </c>
      <c r="F4232" t="s">
        <v>8337</v>
      </c>
      <c r="G4232" t="s">
        <v>703</v>
      </c>
      <c r="H4232" t="str">
        <f>INDEX(referencias!$Q$1:$Q$34,MATCH('Registro de Frecuencias TV'!G4232,referencias!$R$1:$R$34,0),1)</f>
        <v>C.Institucional</v>
      </c>
      <c r="I4232" t="s">
        <v>193</v>
      </c>
      <c r="J4232" t="s">
        <v>8338</v>
      </c>
      <c r="K4232">
        <v>9</v>
      </c>
      <c r="L4232" t="str">
        <f t="shared" si="138"/>
        <v>El DoradoMetaC.Institucional9</v>
      </c>
      <c r="M4232" t="str">
        <f t="shared" si="139"/>
        <v>El DoradoMetaC.Institucional</v>
      </c>
      <c r="N4232" t="s">
        <v>5751</v>
      </c>
    </row>
    <row r="4233" spans="1:14" x14ac:dyDescent="0.25">
      <c r="A4233">
        <v>50270</v>
      </c>
      <c r="B4233" t="s">
        <v>1330</v>
      </c>
      <c r="C4233" t="s">
        <v>697</v>
      </c>
      <c r="E4233">
        <v>11</v>
      </c>
      <c r="F4233" t="s">
        <v>8337</v>
      </c>
      <c r="G4233" t="s">
        <v>188</v>
      </c>
      <c r="H4233" t="str">
        <f>INDEX(referencias!$Q$1:$Q$34,MATCH('Registro de Frecuencias TV'!G4233,referencias!$R$1:$R$34,0),1)</f>
        <v>Señal Colombia</v>
      </c>
      <c r="I4233" t="s">
        <v>193</v>
      </c>
      <c r="J4233" t="s">
        <v>8338</v>
      </c>
      <c r="K4233">
        <v>11</v>
      </c>
      <c r="L4233" t="str">
        <f t="shared" si="138"/>
        <v>El DoradoMetaSeñal Colombia11</v>
      </c>
      <c r="M4233" t="str">
        <f t="shared" si="139"/>
        <v>El DoradoMetaSeñal Colombia</v>
      </c>
      <c r="N4233" t="s">
        <v>5752</v>
      </c>
    </row>
    <row r="4234" spans="1:14" x14ac:dyDescent="0.25">
      <c r="A4234">
        <v>50270</v>
      </c>
      <c r="B4234" t="s">
        <v>1330</v>
      </c>
      <c r="C4234" t="s">
        <v>697</v>
      </c>
      <c r="F4234" t="s">
        <v>8339</v>
      </c>
      <c r="G4234" t="s">
        <v>623</v>
      </c>
      <c r="H4234" t="str">
        <f>INDEX(referencias!$Q$1:$Q$34,MATCH('Registro de Frecuencias TV'!G4234,referencias!$R$1:$R$34,0),1)</f>
        <v>Teveandina</v>
      </c>
      <c r="J4234" t="s">
        <v>8338</v>
      </c>
      <c r="K4234">
        <v>13</v>
      </c>
      <c r="L4234" t="str">
        <f t="shared" si="138"/>
        <v>El DoradoMetaTeveandina13</v>
      </c>
      <c r="M4234" t="str">
        <f t="shared" si="139"/>
        <v>El DoradoMetaTeveandina</v>
      </c>
      <c r="N4234" t="s">
        <v>5753</v>
      </c>
    </row>
    <row r="4235" spans="1:14" x14ac:dyDescent="0.25">
      <c r="A4235">
        <v>50270</v>
      </c>
      <c r="B4235" t="s">
        <v>1330</v>
      </c>
      <c r="C4235" t="s">
        <v>697</v>
      </c>
      <c r="F4235" t="s">
        <v>8341</v>
      </c>
      <c r="G4235" t="s">
        <v>750</v>
      </c>
      <c r="H4235" t="str">
        <f>INDEX(referencias!$Q$1:$Q$34,MATCH('Registro de Frecuencias TV'!G4235,referencias!$R$1:$R$34,0),1)</f>
        <v>RCN TV S.A.</v>
      </c>
      <c r="J4235" t="s">
        <v>8338</v>
      </c>
      <c r="K4235">
        <v>4</v>
      </c>
      <c r="L4235" t="str">
        <f t="shared" si="138"/>
        <v>El DoradoMetaRCN TV S.A.4</v>
      </c>
      <c r="M4235" t="str">
        <f t="shared" si="139"/>
        <v>El DoradoMetaRCN TV S.A.</v>
      </c>
      <c r="N4235" t="s">
        <v>5754</v>
      </c>
    </row>
    <row r="4236" spans="1:14" x14ac:dyDescent="0.25">
      <c r="A4236">
        <v>50270</v>
      </c>
      <c r="B4236" t="s">
        <v>1330</v>
      </c>
      <c r="C4236" t="s">
        <v>697</v>
      </c>
      <c r="F4236" t="s">
        <v>8341</v>
      </c>
      <c r="G4236" t="s">
        <v>723</v>
      </c>
      <c r="H4236" t="str">
        <f>INDEX(referencias!$Q$1:$Q$34,MATCH('Registro de Frecuencias TV'!G4236,referencias!$R$1:$R$34,0),1)</f>
        <v>Caracol TV S.A.</v>
      </c>
      <c r="J4236" t="s">
        <v>8338</v>
      </c>
      <c r="K4236">
        <v>5</v>
      </c>
      <c r="L4236" t="str">
        <f t="shared" si="138"/>
        <v>El DoradoMetaCaracol TV S.A.5</v>
      </c>
      <c r="M4236" t="str">
        <f t="shared" si="139"/>
        <v>El DoradoMetaCaracol TV S.A.</v>
      </c>
      <c r="N4236" t="s">
        <v>5755</v>
      </c>
    </row>
    <row r="4237" spans="1:14" x14ac:dyDescent="0.25">
      <c r="A4237">
        <v>50287</v>
      </c>
      <c r="B4237" t="s">
        <v>1423</v>
      </c>
      <c r="C4237" t="s">
        <v>697</v>
      </c>
      <c r="E4237">
        <v>7</v>
      </c>
      <c r="F4237" t="s">
        <v>8337</v>
      </c>
      <c r="G4237" t="s">
        <v>420</v>
      </c>
      <c r="H4237" t="str">
        <f>INDEX(referencias!$Q$1:$Q$34,MATCH('Registro de Frecuencias TV'!G4237,referencias!$R$1:$R$34,0),1)</f>
        <v>Canal Uno</v>
      </c>
      <c r="I4237" t="s">
        <v>193</v>
      </c>
      <c r="J4237" t="s">
        <v>8338</v>
      </c>
      <c r="K4237">
        <v>7</v>
      </c>
      <c r="L4237" t="str">
        <f t="shared" si="138"/>
        <v>Fuente de OroMetaCanal Uno7</v>
      </c>
      <c r="M4237" t="str">
        <f t="shared" si="139"/>
        <v>Fuente de OroMetaCanal Uno</v>
      </c>
      <c r="N4237" t="s">
        <v>5756</v>
      </c>
    </row>
    <row r="4238" spans="1:14" x14ac:dyDescent="0.25">
      <c r="A4238">
        <v>50287</v>
      </c>
      <c r="B4238" t="s">
        <v>1423</v>
      </c>
      <c r="C4238" t="s">
        <v>697</v>
      </c>
      <c r="E4238">
        <v>9</v>
      </c>
      <c r="F4238" t="s">
        <v>8337</v>
      </c>
      <c r="G4238" t="s">
        <v>703</v>
      </c>
      <c r="H4238" t="str">
        <f>INDEX(referencias!$Q$1:$Q$34,MATCH('Registro de Frecuencias TV'!G4238,referencias!$R$1:$R$34,0),1)</f>
        <v>C.Institucional</v>
      </c>
      <c r="I4238" t="s">
        <v>193</v>
      </c>
      <c r="J4238" t="s">
        <v>8338</v>
      </c>
      <c r="K4238">
        <v>9</v>
      </c>
      <c r="L4238" t="str">
        <f t="shared" si="138"/>
        <v>Fuente de OroMetaC.Institucional9</v>
      </c>
      <c r="M4238" t="str">
        <f t="shared" si="139"/>
        <v>Fuente de OroMetaC.Institucional</v>
      </c>
      <c r="N4238" t="s">
        <v>5757</v>
      </c>
    </row>
    <row r="4239" spans="1:14" x14ac:dyDescent="0.25">
      <c r="A4239">
        <v>50287</v>
      </c>
      <c r="B4239" t="s">
        <v>1423</v>
      </c>
      <c r="C4239" t="s">
        <v>697</v>
      </c>
      <c r="E4239">
        <v>11</v>
      </c>
      <c r="F4239" t="s">
        <v>8337</v>
      </c>
      <c r="G4239" t="s">
        <v>188</v>
      </c>
      <c r="H4239" t="str">
        <f>INDEX(referencias!$Q$1:$Q$34,MATCH('Registro de Frecuencias TV'!G4239,referencias!$R$1:$R$34,0),1)</f>
        <v>Señal Colombia</v>
      </c>
      <c r="I4239" t="s">
        <v>193</v>
      </c>
      <c r="J4239" t="s">
        <v>8338</v>
      </c>
      <c r="K4239">
        <v>11</v>
      </c>
      <c r="L4239" t="str">
        <f t="shared" si="138"/>
        <v>Fuente de OroMetaSeñal Colombia11</v>
      </c>
      <c r="M4239" t="str">
        <f t="shared" si="139"/>
        <v>Fuente de OroMetaSeñal Colombia</v>
      </c>
      <c r="N4239" t="s">
        <v>5758</v>
      </c>
    </row>
    <row r="4240" spans="1:14" x14ac:dyDescent="0.25">
      <c r="A4240">
        <v>50287</v>
      </c>
      <c r="B4240" t="s">
        <v>1423</v>
      </c>
      <c r="C4240" t="s">
        <v>697</v>
      </c>
      <c r="E4240">
        <v>13</v>
      </c>
      <c r="F4240" t="s">
        <v>8339</v>
      </c>
      <c r="G4240" t="s">
        <v>623</v>
      </c>
      <c r="H4240" t="str">
        <f>INDEX(referencias!$Q$1:$Q$34,MATCH('Registro de Frecuencias TV'!G4240,referencias!$R$1:$R$34,0),1)</f>
        <v>Teveandina</v>
      </c>
      <c r="I4240" t="s">
        <v>8476</v>
      </c>
      <c r="J4240" t="s">
        <v>8338</v>
      </c>
      <c r="K4240">
        <v>13</v>
      </c>
      <c r="L4240" t="str">
        <f t="shared" si="138"/>
        <v>Fuente de OroMetaTeveandina13</v>
      </c>
      <c r="M4240" t="str">
        <f t="shared" si="139"/>
        <v>Fuente de OroMetaTeveandina</v>
      </c>
      <c r="N4240" t="s">
        <v>5759</v>
      </c>
    </row>
    <row r="4241" spans="1:14" x14ac:dyDescent="0.25">
      <c r="A4241">
        <v>50287</v>
      </c>
      <c r="B4241" t="s">
        <v>1423</v>
      </c>
      <c r="C4241" t="s">
        <v>697</v>
      </c>
      <c r="E4241">
        <v>4</v>
      </c>
      <c r="F4241" t="s">
        <v>8341</v>
      </c>
      <c r="G4241" t="s">
        <v>750</v>
      </c>
      <c r="H4241" t="str">
        <f>INDEX(referencias!$Q$1:$Q$34,MATCH('Registro de Frecuencias TV'!G4241,referencias!$R$1:$R$34,0),1)</f>
        <v>RCN TV S.A.</v>
      </c>
      <c r="I4241" t="s">
        <v>215</v>
      </c>
      <c r="J4241" t="s">
        <v>8338</v>
      </c>
      <c r="K4241">
        <v>4</v>
      </c>
      <c r="L4241" t="str">
        <f t="shared" si="138"/>
        <v>Fuente de OroMetaRCN TV S.A.4</v>
      </c>
      <c r="M4241" t="str">
        <f t="shared" si="139"/>
        <v>Fuente de OroMetaRCN TV S.A.</v>
      </c>
      <c r="N4241" t="s">
        <v>5760</v>
      </c>
    </row>
    <row r="4242" spans="1:14" x14ac:dyDescent="0.25">
      <c r="A4242">
        <v>50287</v>
      </c>
      <c r="B4242" t="s">
        <v>1423</v>
      </c>
      <c r="C4242" t="s">
        <v>697</v>
      </c>
      <c r="E4242">
        <v>5</v>
      </c>
      <c r="F4242" t="s">
        <v>8341</v>
      </c>
      <c r="G4242" t="s">
        <v>723</v>
      </c>
      <c r="H4242" t="str">
        <f>INDEX(referencias!$Q$1:$Q$34,MATCH('Registro de Frecuencias TV'!G4242,referencias!$R$1:$R$34,0),1)</f>
        <v>Caracol TV S.A.</v>
      </c>
      <c r="I4242" t="s">
        <v>215</v>
      </c>
      <c r="J4242" t="s">
        <v>8338</v>
      </c>
      <c r="K4242">
        <v>5</v>
      </c>
      <c r="L4242" t="str">
        <f t="shared" si="138"/>
        <v>Fuente de OroMetaCaracol TV S.A.5</v>
      </c>
      <c r="M4242" t="str">
        <f t="shared" si="139"/>
        <v>Fuente de OroMetaCaracol TV S.A.</v>
      </c>
      <c r="N4242" t="s">
        <v>5761</v>
      </c>
    </row>
    <row r="4243" spans="1:14" x14ac:dyDescent="0.25">
      <c r="A4243">
        <v>50313</v>
      </c>
      <c r="B4243" t="s">
        <v>446</v>
      </c>
      <c r="C4243" t="s">
        <v>697</v>
      </c>
      <c r="E4243">
        <v>7</v>
      </c>
      <c r="F4243" t="s">
        <v>8337</v>
      </c>
      <c r="G4243" t="s">
        <v>420</v>
      </c>
      <c r="H4243" t="str">
        <f>INDEX(referencias!$Q$1:$Q$34,MATCH('Registro de Frecuencias TV'!G4243,referencias!$R$1:$R$34,0),1)</f>
        <v>Canal Uno</v>
      </c>
      <c r="I4243" t="s">
        <v>193</v>
      </c>
      <c r="J4243" t="s">
        <v>8338</v>
      </c>
      <c r="K4243">
        <v>7</v>
      </c>
      <c r="L4243" t="str">
        <f t="shared" si="138"/>
        <v>GranadaMetaCanal Uno7</v>
      </c>
      <c r="M4243" t="str">
        <f t="shared" si="139"/>
        <v>GranadaMetaCanal Uno</v>
      </c>
      <c r="N4243" t="s">
        <v>5762</v>
      </c>
    </row>
    <row r="4244" spans="1:14" x14ac:dyDescent="0.25">
      <c r="A4244">
        <v>50313</v>
      </c>
      <c r="B4244" t="s">
        <v>446</v>
      </c>
      <c r="C4244" t="s">
        <v>697</v>
      </c>
      <c r="E4244">
        <v>9</v>
      </c>
      <c r="F4244" t="s">
        <v>8337</v>
      </c>
      <c r="G4244" t="s">
        <v>703</v>
      </c>
      <c r="H4244" t="str">
        <f>INDEX(referencias!$Q$1:$Q$34,MATCH('Registro de Frecuencias TV'!G4244,referencias!$R$1:$R$34,0),1)</f>
        <v>C.Institucional</v>
      </c>
      <c r="I4244" t="s">
        <v>193</v>
      </c>
      <c r="J4244" t="s">
        <v>8338</v>
      </c>
      <c r="K4244">
        <v>9</v>
      </c>
      <c r="L4244" t="str">
        <f t="shared" si="138"/>
        <v>GranadaMetaC.Institucional9</v>
      </c>
      <c r="M4244" t="str">
        <f t="shared" si="139"/>
        <v>GranadaMetaC.Institucional</v>
      </c>
      <c r="N4244" t="s">
        <v>5763</v>
      </c>
    </row>
    <row r="4245" spans="1:14" x14ac:dyDescent="0.25">
      <c r="A4245">
        <v>50313</v>
      </c>
      <c r="B4245" t="s">
        <v>446</v>
      </c>
      <c r="C4245" t="s">
        <v>697</v>
      </c>
      <c r="E4245">
        <v>11</v>
      </c>
      <c r="F4245" t="s">
        <v>8337</v>
      </c>
      <c r="G4245" t="s">
        <v>188</v>
      </c>
      <c r="H4245" t="str">
        <f>INDEX(referencias!$Q$1:$Q$34,MATCH('Registro de Frecuencias TV'!G4245,referencias!$R$1:$R$34,0),1)</f>
        <v>Señal Colombia</v>
      </c>
      <c r="I4245" t="s">
        <v>193</v>
      </c>
      <c r="J4245" t="s">
        <v>8338</v>
      </c>
      <c r="K4245">
        <v>11</v>
      </c>
      <c r="L4245" t="str">
        <f t="shared" si="138"/>
        <v>GranadaMetaSeñal Colombia11</v>
      </c>
      <c r="M4245" t="str">
        <f t="shared" si="139"/>
        <v>GranadaMetaSeñal Colombia</v>
      </c>
      <c r="N4245" t="s">
        <v>5764</v>
      </c>
    </row>
    <row r="4246" spans="1:14" x14ac:dyDescent="0.25">
      <c r="A4246">
        <v>50313</v>
      </c>
      <c r="B4246" t="s">
        <v>446</v>
      </c>
      <c r="C4246" t="s">
        <v>697</v>
      </c>
      <c r="E4246">
        <v>13</v>
      </c>
      <c r="F4246" t="s">
        <v>8339</v>
      </c>
      <c r="G4246" t="s">
        <v>623</v>
      </c>
      <c r="H4246" t="str">
        <f>INDEX(referencias!$Q$1:$Q$34,MATCH('Registro de Frecuencias TV'!G4246,referencias!$R$1:$R$34,0),1)</f>
        <v>Teveandina</v>
      </c>
      <c r="I4246" t="s">
        <v>8476</v>
      </c>
      <c r="J4246" t="s">
        <v>8338</v>
      </c>
      <c r="K4246">
        <v>13</v>
      </c>
      <c r="L4246" t="str">
        <f t="shared" si="138"/>
        <v>GranadaMetaTeveandina13</v>
      </c>
      <c r="M4246" t="str">
        <f t="shared" si="139"/>
        <v>GranadaMetaTeveandina</v>
      </c>
      <c r="N4246" t="s">
        <v>5765</v>
      </c>
    </row>
    <row r="4247" spans="1:14" x14ac:dyDescent="0.25">
      <c r="A4247">
        <v>50313</v>
      </c>
      <c r="B4247" t="s">
        <v>446</v>
      </c>
      <c r="C4247" t="s">
        <v>697</v>
      </c>
      <c r="E4247">
        <v>4</v>
      </c>
      <c r="F4247" t="s">
        <v>8341</v>
      </c>
      <c r="G4247" t="s">
        <v>750</v>
      </c>
      <c r="H4247" t="str">
        <f>INDEX(referencias!$Q$1:$Q$34,MATCH('Registro de Frecuencias TV'!G4247,referencias!$R$1:$R$34,0),1)</f>
        <v>RCN TV S.A.</v>
      </c>
      <c r="I4247" t="s">
        <v>215</v>
      </c>
      <c r="J4247" t="s">
        <v>8338</v>
      </c>
      <c r="K4247">
        <v>4</v>
      </c>
      <c r="L4247" t="str">
        <f t="shared" si="138"/>
        <v>GranadaMetaRCN TV S.A.4</v>
      </c>
      <c r="M4247" t="str">
        <f t="shared" si="139"/>
        <v>GranadaMetaRCN TV S.A.</v>
      </c>
      <c r="N4247" t="s">
        <v>5766</v>
      </c>
    </row>
    <row r="4248" spans="1:14" x14ac:dyDescent="0.25">
      <c r="A4248">
        <v>50313</v>
      </c>
      <c r="B4248" t="s">
        <v>446</v>
      </c>
      <c r="C4248" t="s">
        <v>697</v>
      </c>
      <c r="E4248">
        <v>5</v>
      </c>
      <c r="F4248" t="s">
        <v>8341</v>
      </c>
      <c r="G4248" t="s">
        <v>723</v>
      </c>
      <c r="H4248" t="str">
        <f>INDEX(referencias!$Q$1:$Q$34,MATCH('Registro de Frecuencias TV'!G4248,referencias!$R$1:$R$34,0),1)</f>
        <v>Caracol TV S.A.</v>
      </c>
      <c r="I4248" t="s">
        <v>215</v>
      </c>
      <c r="J4248" t="s">
        <v>8338</v>
      </c>
      <c r="K4248">
        <v>5</v>
      </c>
      <c r="L4248" t="str">
        <f t="shared" si="138"/>
        <v>GranadaMetaCaracol TV S.A.5</v>
      </c>
      <c r="M4248" t="str">
        <f t="shared" si="139"/>
        <v>GranadaMetaCaracol TV S.A.</v>
      </c>
      <c r="N4248" t="s">
        <v>5767</v>
      </c>
    </row>
    <row r="4249" spans="1:14" x14ac:dyDescent="0.25">
      <c r="A4249">
        <v>50318</v>
      </c>
      <c r="B4249" t="s">
        <v>1500</v>
      </c>
      <c r="C4249" t="s">
        <v>697</v>
      </c>
      <c r="E4249">
        <v>7</v>
      </c>
      <c r="F4249" t="s">
        <v>8337</v>
      </c>
      <c r="G4249" t="s">
        <v>420</v>
      </c>
      <c r="H4249" t="str">
        <f>INDEX(referencias!$Q$1:$Q$34,MATCH('Registro de Frecuencias TV'!G4249,referencias!$R$1:$R$34,0),1)</f>
        <v>Canal Uno</v>
      </c>
      <c r="I4249" t="s">
        <v>193</v>
      </c>
      <c r="J4249" t="s">
        <v>8338</v>
      </c>
      <c r="K4249">
        <v>7</v>
      </c>
      <c r="L4249" t="str">
        <f t="shared" si="138"/>
        <v>GuamalMetaCanal Uno7</v>
      </c>
      <c r="M4249" t="str">
        <f t="shared" si="139"/>
        <v>GuamalMetaCanal Uno</v>
      </c>
      <c r="N4249" t="s">
        <v>5768</v>
      </c>
    </row>
    <row r="4250" spans="1:14" x14ac:dyDescent="0.25">
      <c r="A4250">
        <v>50318</v>
      </c>
      <c r="B4250" t="s">
        <v>1500</v>
      </c>
      <c r="C4250" t="s">
        <v>697</v>
      </c>
      <c r="E4250">
        <v>9</v>
      </c>
      <c r="F4250" t="s">
        <v>8337</v>
      </c>
      <c r="G4250" t="s">
        <v>703</v>
      </c>
      <c r="H4250" t="str">
        <f>INDEX(referencias!$Q$1:$Q$34,MATCH('Registro de Frecuencias TV'!G4250,referencias!$R$1:$R$34,0),1)</f>
        <v>C.Institucional</v>
      </c>
      <c r="I4250" t="s">
        <v>193</v>
      </c>
      <c r="J4250" t="s">
        <v>8338</v>
      </c>
      <c r="K4250">
        <v>9</v>
      </c>
      <c r="L4250" t="str">
        <f t="shared" si="138"/>
        <v>GuamalMetaC.Institucional9</v>
      </c>
      <c r="M4250" t="str">
        <f t="shared" si="139"/>
        <v>GuamalMetaC.Institucional</v>
      </c>
      <c r="N4250" t="s">
        <v>5769</v>
      </c>
    </row>
    <row r="4251" spans="1:14" x14ac:dyDescent="0.25">
      <c r="A4251">
        <v>50318</v>
      </c>
      <c r="B4251" t="s">
        <v>1500</v>
      </c>
      <c r="C4251" t="s">
        <v>697</v>
      </c>
      <c r="E4251">
        <v>11</v>
      </c>
      <c r="F4251" t="s">
        <v>8337</v>
      </c>
      <c r="G4251" t="s">
        <v>188</v>
      </c>
      <c r="H4251" t="str">
        <f>INDEX(referencias!$Q$1:$Q$34,MATCH('Registro de Frecuencias TV'!G4251,referencias!$R$1:$R$34,0),1)</f>
        <v>Señal Colombia</v>
      </c>
      <c r="I4251" t="s">
        <v>193</v>
      </c>
      <c r="J4251" t="s">
        <v>8338</v>
      </c>
      <c r="K4251">
        <v>11</v>
      </c>
      <c r="L4251" t="str">
        <f t="shared" si="138"/>
        <v>GuamalMetaSeñal Colombia11</v>
      </c>
      <c r="M4251" t="str">
        <f t="shared" si="139"/>
        <v>GuamalMetaSeñal Colombia</v>
      </c>
      <c r="N4251" t="s">
        <v>5770</v>
      </c>
    </row>
    <row r="4252" spans="1:14" x14ac:dyDescent="0.25">
      <c r="A4252">
        <v>50318</v>
      </c>
      <c r="B4252" t="s">
        <v>1500</v>
      </c>
      <c r="C4252" t="s">
        <v>697</v>
      </c>
      <c r="E4252">
        <v>13</v>
      </c>
      <c r="F4252" t="s">
        <v>8339</v>
      </c>
      <c r="G4252" t="s">
        <v>623</v>
      </c>
      <c r="H4252" t="str">
        <f>INDEX(referencias!$Q$1:$Q$34,MATCH('Registro de Frecuencias TV'!G4252,referencias!$R$1:$R$34,0),1)</f>
        <v>Teveandina</v>
      </c>
      <c r="I4252" t="s">
        <v>8476</v>
      </c>
      <c r="J4252" t="s">
        <v>8338</v>
      </c>
      <c r="K4252">
        <v>13</v>
      </c>
      <c r="L4252" t="str">
        <f t="shared" si="138"/>
        <v>GuamalMetaTeveandina13</v>
      </c>
      <c r="M4252" t="str">
        <f t="shared" si="139"/>
        <v>GuamalMetaTeveandina</v>
      </c>
      <c r="N4252" t="s">
        <v>5771</v>
      </c>
    </row>
    <row r="4253" spans="1:14" x14ac:dyDescent="0.25">
      <c r="A4253">
        <v>50318</v>
      </c>
      <c r="B4253" t="s">
        <v>1500</v>
      </c>
      <c r="C4253" t="s">
        <v>697</v>
      </c>
      <c r="E4253">
        <v>4</v>
      </c>
      <c r="F4253" t="s">
        <v>8341</v>
      </c>
      <c r="G4253" t="s">
        <v>750</v>
      </c>
      <c r="H4253" t="str">
        <f>INDEX(referencias!$Q$1:$Q$34,MATCH('Registro de Frecuencias TV'!G4253,referencias!$R$1:$R$34,0),1)</f>
        <v>RCN TV S.A.</v>
      </c>
      <c r="I4253" t="s">
        <v>215</v>
      </c>
      <c r="J4253" t="s">
        <v>8338</v>
      </c>
      <c r="K4253">
        <v>4</v>
      </c>
      <c r="L4253" t="str">
        <f t="shared" si="138"/>
        <v>GuamalMetaRCN TV S.A.4</v>
      </c>
      <c r="M4253" t="str">
        <f t="shared" si="139"/>
        <v>GuamalMetaRCN TV S.A.</v>
      </c>
      <c r="N4253" t="s">
        <v>5772</v>
      </c>
    </row>
    <row r="4254" spans="1:14" x14ac:dyDescent="0.25">
      <c r="A4254">
        <v>50318</v>
      </c>
      <c r="B4254" t="s">
        <v>1500</v>
      </c>
      <c r="C4254" t="s">
        <v>697</v>
      </c>
      <c r="E4254">
        <v>5</v>
      </c>
      <c r="F4254" t="s">
        <v>8341</v>
      </c>
      <c r="G4254" t="s">
        <v>723</v>
      </c>
      <c r="H4254" t="str">
        <f>INDEX(referencias!$Q$1:$Q$34,MATCH('Registro de Frecuencias TV'!G4254,referencias!$R$1:$R$34,0),1)</f>
        <v>Caracol TV S.A.</v>
      </c>
      <c r="I4254" t="s">
        <v>215</v>
      </c>
      <c r="J4254" t="s">
        <v>8338</v>
      </c>
      <c r="K4254">
        <v>5</v>
      </c>
      <c r="L4254" t="str">
        <f t="shared" si="138"/>
        <v>GuamalMetaCaracol TV S.A.5</v>
      </c>
      <c r="M4254" t="str">
        <f t="shared" si="139"/>
        <v>GuamalMetaCaracol TV S.A.</v>
      </c>
      <c r="N4254" t="s">
        <v>5773</v>
      </c>
    </row>
    <row r="4255" spans="1:14" x14ac:dyDescent="0.25">
      <c r="A4255">
        <v>50325</v>
      </c>
      <c r="B4255" t="s">
        <v>1751</v>
      </c>
      <c r="C4255" t="s">
        <v>697</v>
      </c>
      <c r="E4255">
        <v>7</v>
      </c>
      <c r="F4255" t="s">
        <v>8337</v>
      </c>
      <c r="G4255" t="s">
        <v>420</v>
      </c>
      <c r="H4255" t="str">
        <f>INDEX(referencias!$Q$1:$Q$34,MATCH('Registro de Frecuencias TV'!G4255,referencias!$R$1:$R$34,0),1)</f>
        <v>Canal Uno</v>
      </c>
      <c r="I4255" t="s">
        <v>193</v>
      </c>
      <c r="J4255" t="s">
        <v>8338</v>
      </c>
      <c r="K4255">
        <v>7</v>
      </c>
      <c r="L4255" t="str">
        <f t="shared" si="138"/>
        <v>MapiripánMetaCanal Uno7</v>
      </c>
      <c r="M4255" t="str">
        <f t="shared" si="139"/>
        <v>MapiripánMetaCanal Uno</v>
      </c>
      <c r="N4255" t="s">
        <v>5774</v>
      </c>
    </row>
    <row r="4256" spans="1:14" x14ac:dyDescent="0.25">
      <c r="A4256">
        <v>50325</v>
      </c>
      <c r="B4256" t="s">
        <v>1751</v>
      </c>
      <c r="C4256" t="s">
        <v>697</v>
      </c>
      <c r="E4256">
        <v>9</v>
      </c>
      <c r="F4256" t="s">
        <v>8337</v>
      </c>
      <c r="G4256" t="s">
        <v>703</v>
      </c>
      <c r="H4256" t="str">
        <f>INDEX(referencias!$Q$1:$Q$34,MATCH('Registro de Frecuencias TV'!G4256,referencias!$R$1:$R$34,0),1)</f>
        <v>C.Institucional</v>
      </c>
      <c r="I4256" t="s">
        <v>193</v>
      </c>
      <c r="J4256" t="s">
        <v>8338</v>
      </c>
      <c r="K4256">
        <v>9</v>
      </c>
      <c r="L4256" t="str">
        <f t="shared" si="138"/>
        <v>MapiripánMetaC.Institucional9</v>
      </c>
      <c r="M4256" t="str">
        <f t="shared" si="139"/>
        <v>MapiripánMetaC.Institucional</v>
      </c>
      <c r="N4256" t="s">
        <v>5775</v>
      </c>
    </row>
    <row r="4257" spans="1:14" x14ac:dyDescent="0.25">
      <c r="A4257">
        <v>50325</v>
      </c>
      <c r="B4257" t="s">
        <v>1751</v>
      </c>
      <c r="C4257" t="s">
        <v>697</v>
      </c>
      <c r="E4257">
        <v>11</v>
      </c>
      <c r="F4257" t="s">
        <v>8337</v>
      </c>
      <c r="G4257" t="s">
        <v>188</v>
      </c>
      <c r="H4257" t="str">
        <f>INDEX(referencias!$Q$1:$Q$34,MATCH('Registro de Frecuencias TV'!G4257,referencias!$R$1:$R$34,0),1)</f>
        <v>Señal Colombia</v>
      </c>
      <c r="I4257" t="s">
        <v>193</v>
      </c>
      <c r="J4257" t="s">
        <v>8338</v>
      </c>
      <c r="K4257">
        <v>11</v>
      </c>
      <c r="L4257" t="str">
        <f t="shared" si="138"/>
        <v>MapiripánMetaSeñal Colombia11</v>
      </c>
      <c r="M4257" t="str">
        <f t="shared" si="139"/>
        <v>MapiripánMetaSeñal Colombia</v>
      </c>
      <c r="N4257" t="s">
        <v>5776</v>
      </c>
    </row>
    <row r="4258" spans="1:14" x14ac:dyDescent="0.25">
      <c r="A4258">
        <v>50325</v>
      </c>
      <c r="B4258" t="s">
        <v>1751</v>
      </c>
      <c r="C4258" t="s">
        <v>697</v>
      </c>
      <c r="F4258" t="s">
        <v>8339</v>
      </c>
      <c r="G4258" t="s">
        <v>623</v>
      </c>
      <c r="H4258" t="str">
        <f>INDEX(referencias!$Q$1:$Q$34,MATCH('Registro de Frecuencias TV'!G4258,referencias!$R$1:$R$34,0),1)</f>
        <v>Teveandina</v>
      </c>
      <c r="J4258" t="s">
        <v>8338</v>
      </c>
      <c r="K4258">
        <v>13</v>
      </c>
      <c r="L4258" t="str">
        <f t="shared" si="138"/>
        <v>MapiripánMetaTeveandina13</v>
      </c>
      <c r="M4258" t="str">
        <f t="shared" si="139"/>
        <v>MapiripánMetaTeveandina</v>
      </c>
      <c r="N4258" t="s">
        <v>5777</v>
      </c>
    </row>
    <row r="4259" spans="1:14" x14ac:dyDescent="0.25">
      <c r="A4259">
        <v>50325</v>
      </c>
      <c r="B4259" t="s">
        <v>1751</v>
      </c>
      <c r="C4259" t="s">
        <v>697</v>
      </c>
      <c r="F4259" t="s">
        <v>8341</v>
      </c>
      <c r="G4259" t="s">
        <v>750</v>
      </c>
      <c r="H4259" t="str">
        <f>INDEX(referencias!$Q$1:$Q$34,MATCH('Registro de Frecuencias TV'!G4259,referencias!$R$1:$R$34,0),1)</f>
        <v>RCN TV S.A.</v>
      </c>
      <c r="J4259" t="s">
        <v>8338</v>
      </c>
      <c r="K4259">
        <v>4</v>
      </c>
      <c r="L4259" t="str">
        <f t="shared" si="138"/>
        <v>MapiripánMetaRCN TV S.A.4</v>
      </c>
      <c r="M4259" t="str">
        <f t="shared" si="139"/>
        <v>MapiripánMetaRCN TV S.A.</v>
      </c>
      <c r="N4259" t="s">
        <v>5778</v>
      </c>
    </row>
    <row r="4260" spans="1:14" x14ac:dyDescent="0.25">
      <c r="A4260">
        <v>50325</v>
      </c>
      <c r="B4260" t="s">
        <v>1751</v>
      </c>
      <c r="C4260" t="s">
        <v>697</v>
      </c>
      <c r="F4260" t="s">
        <v>8341</v>
      </c>
      <c r="G4260" t="s">
        <v>723</v>
      </c>
      <c r="H4260" t="str">
        <f>INDEX(referencias!$Q$1:$Q$34,MATCH('Registro de Frecuencias TV'!G4260,referencias!$R$1:$R$34,0),1)</f>
        <v>Caracol TV S.A.</v>
      </c>
      <c r="J4260" t="s">
        <v>8338</v>
      </c>
      <c r="K4260">
        <v>5</v>
      </c>
      <c r="L4260" t="str">
        <f t="shared" si="138"/>
        <v>MapiripánMetaCaracol TV S.A.5</v>
      </c>
      <c r="M4260" t="str">
        <f t="shared" si="139"/>
        <v>MapiripánMetaCaracol TV S.A.</v>
      </c>
      <c r="N4260" t="s">
        <v>5779</v>
      </c>
    </row>
    <row r="4261" spans="1:14" x14ac:dyDescent="0.25">
      <c r="A4261">
        <v>50330</v>
      </c>
      <c r="B4261" t="s">
        <v>1789</v>
      </c>
      <c r="C4261" t="s">
        <v>697</v>
      </c>
      <c r="E4261">
        <v>7</v>
      </c>
      <c r="F4261" t="s">
        <v>8337</v>
      </c>
      <c r="G4261" t="s">
        <v>420</v>
      </c>
      <c r="H4261" t="str">
        <f>INDEX(referencias!$Q$1:$Q$34,MATCH('Registro de Frecuencias TV'!G4261,referencias!$R$1:$R$34,0),1)</f>
        <v>Canal Uno</v>
      </c>
      <c r="I4261" t="s">
        <v>193</v>
      </c>
      <c r="J4261" t="s">
        <v>8338</v>
      </c>
      <c r="K4261">
        <v>7</v>
      </c>
      <c r="L4261" t="str">
        <f t="shared" si="138"/>
        <v>MesetasMetaCanal Uno7</v>
      </c>
      <c r="M4261" t="str">
        <f t="shared" si="139"/>
        <v>MesetasMetaCanal Uno</v>
      </c>
      <c r="N4261" t="s">
        <v>5780</v>
      </c>
    </row>
    <row r="4262" spans="1:14" x14ac:dyDescent="0.25">
      <c r="A4262">
        <v>50330</v>
      </c>
      <c r="B4262" t="s">
        <v>1789</v>
      </c>
      <c r="C4262" t="s">
        <v>697</v>
      </c>
      <c r="E4262">
        <v>9</v>
      </c>
      <c r="F4262" t="s">
        <v>8337</v>
      </c>
      <c r="G4262" t="s">
        <v>703</v>
      </c>
      <c r="H4262" t="str">
        <f>INDEX(referencias!$Q$1:$Q$34,MATCH('Registro de Frecuencias TV'!G4262,referencias!$R$1:$R$34,0),1)</f>
        <v>C.Institucional</v>
      </c>
      <c r="I4262" t="s">
        <v>193</v>
      </c>
      <c r="J4262" t="s">
        <v>8338</v>
      </c>
      <c r="K4262">
        <v>9</v>
      </c>
      <c r="L4262" t="str">
        <f t="shared" si="138"/>
        <v>MesetasMetaC.Institucional9</v>
      </c>
      <c r="M4262" t="str">
        <f t="shared" si="139"/>
        <v>MesetasMetaC.Institucional</v>
      </c>
      <c r="N4262" t="s">
        <v>5781</v>
      </c>
    </row>
    <row r="4263" spans="1:14" x14ac:dyDescent="0.25">
      <c r="A4263">
        <v>50330</v>
      </c>
      <c r="B4263" t="s">
        <v>1789</v>
      </c>
      <c r="C4263" t="s">
        <v>697</v>
      </c>
      <c r="E4263">
        <v>11</v>
      </c>
      <c r="F4263" t="s">
        <v>8337</v>
      </c>
      <c r="G4263" t="s">
        <v>188</v>
      </c>
      <c r="H4263" t="str">
        <f>INDEX(referencias!$Q$1:$Q$34,MATCH('Registro de Frecuencias TV'!G4263,referencias!$R$1:$R$34,0),1)</f>
        <v>Señal Colombia</v>
      </c>
      <c r="I4263" t="s">
        <v>193</v>
      </c>
      <c r="J4263" t="s">
        <v>8338</v>
      </c>
      <c r="K4263">
        <v>11</v>
      </c>
      <c r="L4263" t="str">
        <f t="shared" si="138"/>
        <v>MesetasMetaSeñal Colombia11</v>
      </c>
      <c r="M4263" t="str">
        <f t="shared" si="139"/>
        <v>MesetasMetaSeñal Colombia</v>
      </c>
      <c r="N4263" t="s">
        <v>5782</v>
      </c>
    </row>
    <row r="4264" spans="1:14" x14ac:dyDescent="0.25">
      <c r="A4264">
        <v>50330</v>
      </c>
      <c r="B4264" t="s">
        <v>1789</v>
      </c>
      <c r="C4264" t="s">
        <v>697</v>
      </c>
      <c r="E4264">
        <v>13</v>
      </c>
      <c r="F4264" t="s">
        <v>8339</v>
      </c>
      <c r="G4264" t="s">
        <v>623</v>
      </c>
      <c r="H4264" t="str">
        <f>INDEX(referencias!$Q$1:$Q$34,MATCH('Registro de Frecuencias TV'!G4264,referencias!$R$1:$R$34,0),1)</f>
        <v>Teveandina</v>
      </c>
      <c r="I4264" t="s">
        <v>8476</v>
      </c>
      <c r="J4264" t="s">
        <v>8338</v>
      </c>
      <c r="K4264">
        <v>13</v>
      </c>
      <c r="L4264" t="str">
        <f t="shared" si="138"/>
        <v>MesetasMetaTeveandina13</v>
      </c>
      <c r="M4264" t="str">
        <f t="shared" si="139"/>
        <v>MesetasMetaTeveandina</v>
      </c>
      <c r="N4264" t="s">
        <v>5783</v>
      </c>
    </row>
    <row r="4265" spans="1:14" x14ac:dyDescent="0.25">
      <c r="A4265">
        <v>50330</v>
      </c>
      <c r="B4265" t="s">
        <v>1789</v>
      </c>
      <c r="C4265" t="s">
        <v>697</v>
      </c>
      <c r="F4265" t="s">
        <v>8341</v>
      </c>
      <c r="G4265" t="s">
        <v>750</v>
      </c>
      <c r="H4265" t="str">
        <f>INDEX(referencias!$Q$1:$Q$34,MATCH('Registro de Frecuencias TV'!G4265,referencias!$R$1:$R$34,0),1)</f>
        <v>RCN TV S.A.</v>
      </c>
      <c r="J4265" t="s">
        <v>8338</v>
      </c>
      <c r="K4265">
        <v>4</v>
      </c>
      <c r="L4265" t="str">
        <f t="shared" si="138"/>
        <v>MesetasMetaRCN TV S.A.4</v>
      </c>
      <c r="M4265" t="str">
        <f t="shared" si="139"/>
        <v>MesetasMetaRCN TV S.A.</v>
      </c>
      <c r="N4265" t="s">
        <v>5784</v>
      </c>
    </row>
    <row r="4266" spans="1:14" x14ac:dyDescent="0.25">
      <c r="A4266">
        <v>50330</v>
      </c>
      <c r="B4266" t="s">
        <v>1789</v>
      </c>
      <c r="C4266" t="s">
        <v>697</v>
      </c>
      <c r="F4266" t="s">
        <v>8341</v>
      </c>
      <c r="G4266" t="s">
        <v>723</v>
      </c>
      <c r="H4266" t="str">
        <f>INDEX(referencias!$Q$1:$Q$34,MATCH('Registro de Frecuencias TV'!G4266,referencias!$R$1:$R$34,0),1)</f>
        <v>Caracol TV S.A.</v>
      </c>
      <c r="J4266" t="s">
        <v>8338</v>
      </c>
      <c r="K4266">
        <v>5</v>
      </c>
      <c r="L4266" t="str">
        <f t="shared" si="138"/>
        <v>MesetasMetaCaracol TV S.A.5</v>
      </c>
      <c r="M4266" t="str">
        <f t="shared" si="139"/>
        <v>MesetasMetaCaracol TV S.A.</v>
      </c>
      <c r="N4266" t="s">
        <v>5785</v>
      </c>
    </row>
    <row r="4267" spans="1:14" x14ac:dyDescent="0.25">
      <c r="A4267">
        <v>50350</v>
      </c>
      <c r="B4267" t="s">
        <v>1628</v>
      </c>
      <c r="C4267" t="s">
        <v>697</v>
      </c>
      <c r="F4267" t="s">
        <v>8337</v>
      </c>
      <c r="G4267" t="s">
        <v>420</v>
      </c>
      <c r="H4267" t="str">
        <f>INDEX(referencias!$Q$1:$Q$34,MATCH('Registro de Frecuencias TV'!G4267,referencias!$R$1:$R$34,0),1)</f>
        <v>Canal Uno</v>
      </c>
      <c r="J4267" t="s">
        <v>8338</v>
      </c>
      <c r="K4267">
        <v>7</v>
      </c>
      <c r="L4267" t="str">
        <f t="shared" si="138"/>
        <v>La MacarenaMetaCanal Uno7</v>
      </c>
      <c r="M4267" t="str">
        <f t="shared" si="139"/>
        <v>La MacarenaMetaCanal Uno</v>
      </c>
      <c r="N4267" t="s">
        <v>5786</v>
      </c>
    </row>
    <row r="4268" spans="1:14" x14ac:dyDescent="0.25">
      <c r="A4268">
        <v>50350</v>
      </c>
      <c r="B4268" t="s">
        <v>1628</v>
      </c>
      <c r="C4268" t="s">
        <v>697</v>
      </c>
      <c r="F4268" t="s">
        <v>8337</v>
      </c>
      <c r="G4268" t="s">
        <v>703</v>
      </c>
      <c r="H4268" t="str">
        <f>INDEX(referencias!$Q$1:$Q$34,MATCH('Registro de Frecuencias TV'!G4268,referencias!$R$1:$R$34,0),1)</f>
        <v>C.Institucional</v>
      </c>
      <c r="J4268" t="s">
        <v>8338</v>
      </c>
      <c r="K4268">
        <v>9</v>
      </c>
      <c r="L4268" t="str">
        <f t="shared" si="138"/>
        <v>La MacarenaMetaC.Institucional9</v>
      </c>
      <c r="M4268" t="str">
        <f t="shared" si="139"/>
        <v>La MacarenaMetaC.Institucional</v>
      </c>
      <c r="N4268" t="s">
        <v>5787</v>
      </c>
    </row>
    <row r="4269" spans="1:14" x14ac:dyDescent="0.25">
      <c r="A4269">
        <v>50350</v>
      </c>
      <c r="B4269" t="s">
        <v>1628</v>
      </c>
      <c r="C4269" t="s">
        <v>697</v>
      </c>
      <c r="F4269" t="s">
        <v>8337</v>
      </c>
      <c r="G4269" t="s">
        <v>188</v>
      </c>
      <c r="H4269" t="str">
        <f>INDEX(referencias!$Q$1:$Q$34,MATCH('Registro de Frecuencias TV'!G4269,referencias!$R$1:$R$34,0),1)</f>
        <v>Señal Colombia</v>
      </c>
      <c r="J4269" t="s">
        <v>8338</v>
      </c>
      <c r="K4269">
        <v>11</v>
      </c>
      <c r="L4269" t="str">
        <f t="shared" si="138"/>
        <v>La MacarenaMetaSeñal Colombia11</v>
      </c>
      <c r="M4269" t="str">
        <f t="shared" si="139"/>
        <v>La MacarenaMetaSeñal Colombia</v>
      </c>
      <c r="N4269" t="s">
        <v>5788</v>
      </c>
    </row>
    <row r="4270" spans="1:14" x14ac:dyDescent="0.25">
      <c r="A4270">
        <v>50350</v>
      </c>
      <c r="B4270" t="s">
        <v>1628</v>
      </c>
      <c r="C4270" t="s">
        <v>697</v>
      </c>
      <c r="F4270" t="s">
        <v>8339</v>
      </c>
      <c r="G4270" t="s">
        <v>623</v>
      </c>
      <c r="H4270" t="str">
        <f>INDEX(referencias!$Q$1:$Q$34,MATCH('Registro de Frecuencias TV'!G4270,referencias!$R$1:$R$34,0),1)</f>
        <v>Teveandina</v>
      </c>
      <c r="J4270" t="s">
        <v>8338</v>
      </c>
      <c r="K4270">
        <v>31</v>
      </c>
      <c r="L4270" t="str">
        <f t="shared" si="138"/>
        <v>La MacarenaMetaTeveandina31</v>
      </c>
      <c r="M4270" t="str">
        <f t="shared" si="139"/>
        <v>La MacarenaMetaTeveandina</v>
      </c>
      <c r="N4270" t="s">
        <v>5789</v>
      </c>
    </row>
    <row r="4271" spans="1:14" x14ac:dyDescent="0.25">
      <c r="A4271">
        <v>50350</v>
      </c>
      <c r="B4271" t="s">
        <v>1628</v>
      </c>
      <c r="C4271" t="s">
        <v>697</v>
      </c>
      <c r="F4271" t="s">
        <v>8341</v>
      </c>
      <c r="G4271" t="s">
        <v>750</v>
      </c>
      <c r="H4271" t="str">
        <f>INDEX(referencias!$Q$1:$Q$34,MATCH('Registro de Frecuencias TV'!G4271,referencias!$R$1:$R$34,0),1)</f>
        <v>RCN TV S.A.</v>
      </c>
      <c r="J4271" t="s">
        <v>8338</v>
      </c>
      <c r="K4271">
        <v>13</v>
      </c>
      <c r="L4271" t="str">
        <f t="shared" si="138"/>
        <v>La MacarenaMetaRCN TV S.A.13</v>
      </c>
      <c r="M4271" t="str">
        <f t="shared" si="139"/>
        <v>La MacarenaMetaRCN TV S.A.</v>
      </c>
      <c r="N4271" t="s">
        <v>5790</v>
      </c>
    </row>
    <row r="4272" spans="1:14" x14ac:dyDescent="0.25">
      <c r="A4272">
        <v>50350</v>
      </c>
      <c r="B4272" t="s">
        <v>1628</v>
      </c>
      <c r="C4272" t="s">
        <v>697</v>
      </c>
      <c r="F4272" t="s">
        <v>8341</v>
      </c>
      <c r="G4272" t="s">
        <v>723</v>
      </c>
      <c r="H4272" t="str">
        <f>INDEX(referencias!$Q$1:$Q$34,MATCH('Registro de Frecuencias TV'!G4272,referencias!$R$1:$R$34,0),1)</f>
        <v>Caracol TV S.A.</v>
      </c>
      <c r="J4272" t="s">
        <v>8338</v>
      </c>
      <c r="K4272">
        <v>39</v>
      </c>
      <c r="L4272" t="str">
        <f t="shared" si="138"/>
        <v>La MacarenaMetaCaracol TV S.A.39</v>
      </c>
      <c r="M4272" t="str">
        <f t="shared" si="139"/>
        <v>La MacarenaMetaCaracol TV S.A.</v>
      </c>
      <c r="N4272" t="s">
        <v>5791</v>
      </c>
    </row>
    <row r="4273" spans="1:14" x14ac:dyDescent="0.25">
      <c r="A4273">
        <v>50370</v>
      </c>
      <c r="B4273" t="s">
        <v>2612</v>
      </c>
      <c r="C4273" t="s">
        <v>697</v>
      </c>
      <c r="E4273">
        <v>7</v>
      </c>
      <c r="F4273" t="s">
        <v>8337</v>
      </c>
      <c r="G4273" t="s">
        <v>420</v>
      </c>
      <c r="H4273" t="str">
        <f>INDEX(referencias!$Q$1:$Q$34,MATCH('Registro de Frecuencias TV'!G4273,referencias!$R$1:$R$34,0),1)</f>
        <v>Canal Uno</v>
      </c>
      <c r="I4273" t="s">
        <v>193</v>
      </c>
      <c r="J4273" t="s">
        <v>8338</v>
      </c>
      <c r="K4273">
        <v>7</v>
      </c>
      <c r="L4273" t="str">
        <f t="shared" si="138"/>
        <v>UribeMetaCanal Uno7</v>
      </c>
      <c r="M4273" t="str">
        <f t="shared" si="139"/>
        <v>UribeMetaCanal Uno</v>
      </c>
      <c r="N4273" t="s">
        <v>5792</v>
      </c>
    </row>
    <row r="4274" spans="1:14" x14ac:dyDescent="0.25">
      <c r="A4274">
        <v>50370</v>
      </c>
      <c r="B4274" t="s">
        <v>2612</v>
      </c>
      <c r="C4274" t="s">
        <v>697</v>
      </c>
      <c r="E4274">
        <v>9</v>
      </c>
      <c r="F4274" t="s">
        <v>8337</v>
      </c>
      <c r="G4274" t="s">
        <v>703</v>
      </c>
      <c r="H4274" t="str">
        <f>INDEX(referencias!$Q$1:$Q$34,MATCH('Registro de Frecuencias TV'!G4274,referencias!$R$1:$R$34,0),1)</f>
        <v>C.Institucional</v>
      </c>
      <c r="I4274" t="s">
        <v>193</v>
      </c>
      <c r="J4274" t="s">
        <v>8338</v>
      </c>
      <c r="K4274">
        <v>9</v>
      </c>
      <c r="L4274" t="str">
        <f t="shared" si="138"/>
        <v>UribeMetaC.Institucional9</v>
      </c>
      <c r="M4274" t="str">
        <f t="shared" si="139"/>
        <v>UribeMetaC.Institucional</v>
      </c>
      <c r="N4274" t="s">
        <v>5793</v>
      </c>
    </row>
    <row r="4275" spans="1:14" x14ac:dyDescent="0.25">
      <c r="A4275">
        <v>50370</v>
      </c>
      <c r="B4275" t="s">
        <v>2612</v>
      </c>
      <c r="C4275" t="s">
        <v>697</v>
      </c>
      <c r="E4275">
        <v>11</v>
      </c>
      <c r="F4275" t="s">
        <v>8337</v>
      </c>
      <c r="G4275" t="s">
        <v>188</v>
      </c>
      <c r="H4275" t="str">
        <f>INDEX(referencias!$Q$1:$Q$34,MATCH('Registro de Frecuencias TV'!G4275,referencias!$R$1:$R$34,0),1)</f>
        <v>Señal Colombia</v>
      </c>
      <c r="I4275" t="s">
        <v>193</v>
      </c>
      <c r="J4275" t="s">
        <v>8338</v>
      </c>
      <c r="K4275">
        <v>11</v>
      </c>
      <c r="L4275" t="str">
        <f t="shared" si="138"/>
        <v>UribeMetaSeñal Colombia11</v>
      </c>
      <c r="M4275" t="str">
        <f t="shared" si="139"/>
        <v>UribeMetaSeñal Colombia</v>
      </c>
      <c r="N4275" t="s">
        <v>5794</v>
      </c>
    </row>
    <row r="4276" spans="1:14" x14ac:dyDescent="0.25">
      <c r="A4276">
        <v>50370</v>
      </c>
      <c r="B4276" t="s">
        <v>2612</v>
      </c>
      <c r="C4276" t="s">
        <v>697</v>
      </c>
      <c r="F4276" t="s">
        <v>8339</v>
      </c>
      <c r="G4276" t="s">
        <v>623</v>
      </c>
      <c r="H4276" t="str">
        <f>INDEX(referencias!$Q$1:$Q$34,MATCH('Registro de Frecuencias TV'!G4276,referencias!$R$1:$R$34,0),1)</f>
        <v>Teveandina</v>
      </c>
      <c r="J4276" t="s">
        <v>8338</v>
      </c>
      <c r="K4276">
        <v>13</v>
      </c>
      <c r="L4276" t="str">
        <f t="shared" si="138"/>
        <v>UribeMetaTeveandina13</v>
      </c>
      <c r="M4276" t="str">
        <f t="shared" si="139"/>
        <v>UribeMetaTeveandina</v>
      </c>
      <c r="N4276" t="s">
        <v>5795</v>
      </c>
    </row>
    <row r="4277" spans="1:14" x14ac:dyDescent="0.25">
      <c r="A4277">
        <v>50370</v>
      </c>
      <c r="B4277" t="s">
        <v>2612</v>
      </c>
      <c r="C4277" t="s">
        <v>697</v>
      </c>
      <c r="F4277" t="s">
        <v>8341</v>
      </c>
      <c r="G4277" t="s">
        <v>750</v>
      </c>
      <c r="H4277" t="str">
        <f>INDEX(referencias!$Q$1:$Q$34,MATCH('Registro de Frecuencias TV'!G4277,referencias!$R$1:$R$34,0),1)</f>
        <v>RCN TV S.A.</v>
      </c>
      <c r="J4277" t="s">
        <v>8338</v>
      </c>
      <c r="K4277">
        <v>4</v>
      </c>
      <c r="L4277" t="str">
        <f t="shared" si="138"/>
        <v>UribeMetaRCN TV S.A.4</v>
      </c>
      <c r="M4277" t="str">
        <f t="shared" si="139"/>
        <v>UribeMetaRCN TV S.A.</v>
      </c>
      <c r="N4277" t="s">
        <v>5796</v>
      </c>
    </row>
    <row r="4278" spans="1:14" x14ac:dyDescent="0.25">
      <c r="A4278">
        <v>50370</v>
      </c>
      <c r="B4278" t="s">
        <v>2612</v>
      </c>
      <c r="C4278" t="s">
        <v>697</v>
      </c>
      <c r="F4278" t="s">
        <v>8341</v>
      </c>
      <c r="G4278" t="s">
        <v>723</v>
      </c>
      <c r="H4278" t="str">
        <f>INDEX(referencias!$Q$1:$Q$34,MATCH('Registro de Frecuencias TV'!G4278,referencias!$R$1:$R$34,0),1)</f>
        <v>Caracol TV S.A.</v>
      </c>
      <c r="J4278" t="s">
        <v>8338</v>
      </c>
      <c r="K4278">
        <v>5</v>
      </c>
      <c r="L4278" t="str">
        <f t="shared" si="138"/>
        <v>UribeMetaCaracol TV S.A.5</v>
      </c>
      <c r="M4278" t="str">
        <f t="shared" si="139"/>
        <v>UribeMetaCaracol TV S.A.</v>
      </c>
      <c r="N4278" t="s">
        <v>5797</v>
      </c>
    </row>
    <row r="4279" spans="1:14" x14ac:dyDescent="0.25">
      <c r="A4279">
        <v>50400</v>
      </c>
      <c r="B4279" t="s">
        <v>1685</v>
      </c>
      <c r="C4279" t="s">
        <v>697</v>
      </c>
      <c r="E4279">
        <v>7</v>
      </c>
      <c r="F4279" t="s">
        <v>8337</v>
      </c>
      <c r="G4279" t="s">
        <v>420</v>
      </c>
      <c r="H4279" t="str">
        <f>INDEX(referencias!$Q$1:$Q$34,MATCH('Registro de Frecuencias TV'!G4279,referencias!$R$1:$R$34,0),1)</f>
        <v>Canal Uno</v>
      </c>
      <c r="I4279" t="s">
        <v>193</v>
      </c>
      <c r="J4279" t="s">
        <v>8338</v>
      </c>
      <c r="K4279">
        <v>7</v>
      </c>
      <c r="L4279" t="str">
        <f t="shared" si="138"/>
        <v>LejaníasMetaCanal Uno7</v>
      </c>
      <c r="M4279" t="str">
        <f t="shared" si="139"/>
        <v>LejaníasMetaCanal Uno</v>
      </c>
      <c r="N4279" t="s">
        <v>5798</v>
      </c>
    </row>
    <row r="4280" spans="1:14" x14ac:dyDescent="0.25">
      <c r="A4280">
        <v>50400</v>
      </c>
      <c r="B4280" t="s">
        <v>1685</v>
      </c>
      <c r="C4280" t="s">
        <v>697</v>
      </c>
      <c r="E4280">
        <v>9</v>
      </c>
      <c r="F4280" t="s">
        <v>8337</v>
      </c>
      <c r="G4280" t="s">
        <v>703</v>
      </c>
      <c r="H4280" t="str">
        <f>INDEX(referencias!$Q$1:$Q$34,MATCH('Registro de Frecuencias TV'!G4280,referencias!$R$1:$R$34,0),1)</f>
        <v>C.Institucional</v>
      </c>
      <c r="I4280" t="s">
        <v>193</v>
      </c>
      <c r="J4280" t="s">
        <v>8338</v>
      </c>
      <c r="K4280">
        <v>9</v>
      </c>
      <c r="L4280" t="str">
        <f t="shared" si="138"/>
        <v>LejaníasMetaC.Institucional9</v>
      </c>
      <c r="M4280" t="str">
        <f t="shared" si="139"/>
        <v>LejaníasMetaC.Institucional</v>
      </c>
      <c r="N4280" t="s">
        <v>5799</v>
      </c>
    </row>
    <row r="4281" spans="1:14" x14ac:dyDescent="0.25">
      <c r="A4281">
        <v>50400</v>
      </c>
      <c r="B4281" t="s">
        <v>1685</v>
      </c>
      <c r="C4281" t="s">
        <v>697</v>
      </c>
      <c r="E4281">
        <v>11</v>
      </c>
      <c r="F4281" t="s">
        <v>8337</v>
      </c>
      <c r="G4281" t="s">
        <v>188</v>
      </c>
      <c r="H4281" t="str">
        <f>INDEX(referencias!$Q$1:$Q$34,MATCH('Registro de Frecuencias TV'!G4281,referencias!$R$1:$R$34,0),1)</f>
        <v>Señal Colombia</v>
      </c>
      <c r="I4281" t="s">
        <v>193</v>
      </c>
      <c r="J4281" t="s">
        <v>8338</v>
      </c>
      <c r="K4281">
        <v>11</v>
      </c>
      <c r="L4281" t="str">
        <f t="shared" si="138"/>
        <v>LejaníasMetaSeñal Colombia11</v>
      </c>
      <c r="M4281" t="str">
        <f t="shared" si="139"/>
        <v>LejaníasMetaSeñal Colombia</v>
      </c>
      <c r="N4281" t="s">
        <v>5800</v>
      </c>
    </row>
    <row r="4282" spans="1:14" x14ac:dyDescent="0.25">
      <c r="A4282">
        <v>50400</v>
      </c>
      <c r="B4282" t="s">
        <v>1685</v>
      </c>
      <c r="C4282" t="s">
        <v>697</v>
      </c>
      <c r="E4282">
        <v>13</v>
      </c>
      <c r="F4282" t="s">
        <v>8339</v>
      </c>
      <c r="G4282" t="s">
        <v>623</v>
      </c>
      <c r="H4282" t="str">
        <f>INDEX(referencias!$Q$1:$Q$34,MATCH('Registro de Frecuencias TV'!G4282,referencias!$R$1:$R$34,0),1)</f>
        <v>Teveandina</v>
      </c>
      <c r="I4282" t="s">
        <v>8476</v>
      </c>
      <c r="J4282" t="s">
        <v>8338</v>
      </c>
      <c r="K4282">
        <v>13</v>
      </c>
      <c r="L4282" t="str">
        <f t="shared" si="138"/>
        <v>LejaníasMetaTeveandina13</v>
      </c>
      <c r="M4282" t="str">
        <f t="shared" si="139"/>
        <v>LejaníasMetaTeveandina</v>
      </c>
      <c r="N4282" t="s">
        <v>5801</v>
      </c>
    </row>
    <row r="4283" spans="1:14" x14ac:dyDescent="0.25">
      <c r="A4283">
        <v>50400</v>
      </c>
      <c r="B4283" t="s">
        <v>1685</v>
      </c>
      <c r="C4283" t="s">
        <v>697</v>
      </c>
      <c r="F4283" t="s">
        <v>8341</v>
      </c>
      <c r="G4283" t="s">
        <v>750</v>
      </c>
      <c r="H4283" t="str">
        <f>INDEX(referencias!$Q$1:$Q$34,MATCH('Registro de Frecuencias TV'!G4283,referencias!$R$1:$R$34,0),1)</f>
        <v>RCN TV S.A.</v>
      </c>
      <c r="J4283" t="s">
        <v>8338</v>
      </c>
      <c r="K4283">
        <v>4</v>
      </c>
      <c r="L4283" t="str">
        <f t="shared" si="138"/>
        <v>LejaníasMetaRCN TV S.A.4</v>
      </c>
      <c r="M4283" t="str">
        <f t="shared" si="139"/>
        <v>LejaníasMetaRCN TV S.A.</v>
      </c>
      <c r="N4283" t="s">
        <v>5802</v>
      </c>
    </row>
    <row r="4284" spans="1:14" x14ac:dyDescent="0.25">
      <c r="A4284">
        <v>50400</v>
      </c>
      <c r="B4284" t="s">
        <v>1685</v>
      </c>
      <c r="C4284" t="s">
        <v>697</v>
      </c>
      <c r="F4284" t="s">
        <v>8341</v>
      </c>
      <c r="G4284" t="s">
        <v>723</v>
      </c>
      <c r="H4284" t="str">
        <f>INDEX(referencias!$Q$1:$Q$34,MATCH('Registro de Frecuencias TV'!G4284,referencias!$R$1:$R$34,0),1)</f>
        <v>Caracol TV S.A.</v>
      </c>
      <c r="J4284" t="s">
        <v>8338</v>
      </c>
      <c r="K4284">
        <v>5</v>
      </c>
      <c r="L4284" t="str">
        <f t="shared" si="138"/>
        <v>LejaníasMetaCaracol TV S.A.5</v>
      </c>
      <c r="M4284" t="str">
        <f t="shared" si="139"/>
        <v>LejaníasMetaCaracol TV S.A.</v>
      </c>
      <c r="N4284" t="s">
        <v>5803</v>
      </c>
    </row>
    <row r="4285" spans="1:14" x14ac:dyDescent="0.25">
      <c r="A4285">
        <v>50450</v>
      </c>
      <c r="B4285" t="s">
        <v>2064</v>
      </c>
      <c r="C4285" t="s">
        <v>697</v>
      </c>
      <c r="E4285">
        <v>7</v>
      </c>
      <c r="F4285" t="s">
        <v>8337</v>
      </c>
      <c r="G4285" t="s">
        <v>420</v>
      </c>
      <c r="H4285" t="str">
        <f>INDEX(referencias!$Q$1:$Q$34,MATCH('Registro de Frecuencias TV'!G4285,referencias!$R$1:$R$34,0),1)</f>
        <v>Canal Uno</v>
      </c>
      <c r="I4285" t="s">
        <v>193</v>
      </c>
      <c r="J4285" t="s">
        <v>8338</v>
      </c>
      <c r="K4285">
        <v>7</v>
      </c>
      <c r="L4285" t="str">
        <f t="shared" si="138"/>
        <v>Puerto ConcordiaMetaCanal Uno7</v>
      </c>
      <c r="M4285" t="str">
        <f t="shared" si="139"/>
        <v>Puerto ConcordiaMetaCanal Uno</v>
      </c>
      <c r="N4285" t="s">
        <v>5804</v>
      </c>
    </row>
    <row r="4286" spans="1:14" x14ac:dyDescent="0.25">
      <c r="A4286">
        <v>50450</v>
      </c>
      <c r="B4286" t="s">
        <v>2064</v>
      </c>
      <c r="C4286" t="s">
        <v>697</v>
      </c>
      <c r="E4286">
        <v>9</v>
      </c>
      <c r="F4286" t="s">
        <v>8337</v>
      </c>
      <c r="G4286" t="s">
        <v>703</v>
      </c>
      <c r="H4286" t="str">
        <f>INDEX(referencias!$Q$1:$Q$34,MATCH('Registro de Frecuencias TV'!G4286,referencias!$R$1:$R$34,0),1)</f>
        <v>C.Institucional</v>
      </c>
      <c r="I4286" t="s">
        <v>193</v>
      </c>
      <c r="J4286" t="s">
        <v>8338</v>
      </c>
      <c r="K4286">
        <v>9</v>
      </c>
      <c r="L4286" t="str">
        <f t="shared" si="138"/>
        <v>Puerto ConcordiaMetaC.Institucional9</v>
      </c>
      <c r="M4286" t="str">
        <f t="shared" si="139"/>
        <v>Puerto ConcordiaMetaC.Institucional</v>
      </c>
      <c r="N4286" t="s">
        <v>5805</v>
      </c>
    </row>
    <row r="4287" spans="1:14" x14ac:dyDescent="0.25">
      <c r="A4287">
        <v>50450</v>
      </c>
      <c r="B4287" t="s">
        <v>2064</v>
      </c>
      <c r="C4287" t="s">
        <v>697</v>
      </c>
      <c r="E4287">
        <v>11</v>
      </c>
      <c r="F4287" t="s">
        <v>8337</v>
      </c>
      <c r="G4287" t="s">
        <v>188</v>
      </c>
      <c r="H4287" t="str">
        <f>INDEX(referencias!$Q$1:$Q$34,MATCH('Registro de Frecuencias TV'!G4287,referencias!$R$1:$R$34,0),1)</f>
        <v>Señal Colombia</v>
      </c>
      <c r="I4287" t="s">
        <v>193</v>
      </c>
      <c r="J4287" t="s">
        <v>8338</v>
      </c>
      <c r="K4287">
        <v>11</v>
      </c>
      <c r="L4287" t="str">
        <f t="shared" si="138"/>
        <v>Puerto ConcordiaMetaSeñal Colombia11</v>
      </c>
      <c r="M4287" t="str">
        <f t="shared" si="139"/>
        <v>Puerto ConcordiaMetaSeñal Colombia</v>
      </c>
      <c r="N4287" t="s">
        <v>5806</v>
      </c>
    </row>
    <row r="4288" spans="1:14" x14ac:dyDescent="0.25">
      <c r="A4288">
        <v>50450</v>
      </c>
      <c r="B4288" t="s">
        <v>2064</v>
      </c>
      <c r="C4288" t="s">
        <v>697</v>
      </c>
      <c r="F4288" t="s">
        <v>8339</v>
      </c>
      <c r="G4288" t="s">
        <v>623</v>
      </c>
      <c r="H4288" t="str">
        <f>INDEX(referencias!$Q$1:$Q$34,MATCH('Registro de Frecuencias TV'!G4288,referencias!$R$1:$R$34,0),1)</f>
        <v>Teveandina</v>
      </c>
      <c r="J4288" t="s">
        <v>8338</v>
      </c>
      <c r="K4288">
        <v>13</v>
      </c>
      <c r="L4288" t="str">
        <f t="shared" si="138"/>
        <v>Puerto ConcordiaMetaTeveandina13</v>
      </c>
      <c r="M4288" t="str">
        <f t="shared" si="139"/>
        <v>Puerto ConcordiaMetaTeveandina</v>
      </c>
      <c r="N4288" t="s">
        <v>5807</v>
      </c>
    </row>
    <row r="4289" spans="1:14" x14ac:dyDescent="0.25">
      <c r="A4289">
        <v>50450</v>
      </c>
      <c r="B4289" t="s">
        <v>2064</v>
      </c>
      <c r="C4289" t="s">
        <v>697</v>
      </c>
      <c r="F4289" t="s">
        <v>8341</v>
      </c>
      <c r="G4289" t="s">
        <v>750</v>
      </c>
      <c r="H4289" t="str">
        <f>INDEX(referencias!$Q$1:$Q$34,MATCH('Registro de Frecuencias TV'!G4289,referencias!$R$1:$R$34,0),1)</f>
        <v>RCN TV S.A.</v>
      </c>
      <c r="J4289" t="s">
        <v>8338</v>
      </c>
      <c r="K4289">
        <v>4</v>
      </c>
      <c r="L4289" t="str">
        <f t="shared" si="138"/>
        <v>Puerto ConcordiaMetaRCN TV S.A.4</v>
      </c>
      <c r="M4289" t="str">
        <f t="shared" si="139"/>
        <v>Puerto ConcordiaMetaRCN TV S.A.</v>
      </c>
      <c r="N4289" t="s">
        <v>5808</v>
      </c>
    </row>
    <row r="4290" spans="1:14" x14ac:dyDescent="0.25">
      <c r="A4290">
        <v>50450</v>
      </c>
      <c r="B4290" t="s">
        <v>2064</v>
      </c>
      <c r="C4290" t="s">
        <v>697</v>
      </c>
      <c r="F4290" t="s">
        <v>8341</v>
      </c>
      <c r="G4290" t="s">
        <v>723</v>
      </c>
      <c r="H4290" t="str">
        <f>INDEX(referencias!$Q$1:$Q$34,MATCH('Registro de Frecuencias TV'!G4290,referencias!$R$1:$R$34,0),1)</f>
        <v>Caracol TV S.A.</v>
      </c>
      <c r="J4290" t="s">
        <v>8338</v>
      </c>
      <c r="K4290">
        <v>5</v>
      </c>
      <c r="L4290" t="str">
        <f t="shared" si="138"/>
        <v>Puerto ConcordiaMetaCaracol TV S.A.5</v>
      </c>
      <c r="M4290" t="str">
        <f t="shared" si="139"/>
        <v>Puerto ConcordiaMetaCaracol TV S.A.</v>
      </c>
      <c r="N4290" t="s">
        <v>5809</v>
      </c>
    </row>
    <row r="4291" spans="1:14" x14ac:dyDescent="0.25">
      <c r="A4291">
        <v>50568</v>
      </c>
      <c r="B4291" t="s">
        <v>2067</v>
      </c>
      <c r="C4291" t="s">
        <v>697</v>
      </c>
      <c r="E4291">
        <v>7</v>
      </c>
      <c r="F4291" t="s">
        <v>8337</v>
      </c>
      <c r="G4291" t="s">
        <v>420</v>
      </c>
      <c r="H4291" t="str">
        <f>INDEX(referencias!$Q$1:$Q$34,MATCH('Registro de Frecuencias TV'!G4291,referencias!$R$1:$R$34,0),1)</f>
        <v>Canal Uno</v>
      </c>
      <c r="I4291" t="s">
        <v>193</v>
      </c>
      <c r="J4291" t="s">
        <v>8338</v>
      </c>
      <c r="K4291">
        <v>7</v>
      </c>
      <c r="L4291" t="str">
        <f t="shared" ref="L4291:L4354" si="140">_xlfn.CONCAT(TRIM(B4291),TRIM(C4291),TRIM(H4291),TRIM(K4291))</f>
        <v>Puerto GaitánMetaCanal Uno7</v>
      </c>
      <c r="M4291" t="str">
        <f t="shared" ref="M4291:M4354" si="141">_xlfn.CONCAT(TRIM(B4291),TRIM(C4291),TRIM(H4291))</f>
        <v>Puerto GaitánMetaCanal Uno</v>
      </c>
      <c r="N4291" t="s">
        <v>5810</v>
      </c>
    </row>
    <row r="4292" spans="1:14" x14ac:dyDescent="0.25">
      <c r="A4292">
        <v>50568</v>
      </c>
      <c r="B4292" t="s">
        <v>2067</v>
      </c>
      <c r="C4292" t="s">
        <v>697</v>
      </c>
      <c r="E4292">
        <v>9</v>
      </c>
      <c r="F4292" t="s">
        <v>8337</v>
      </c>
      <c r="G4292" t="s">
        <v>703</v>
      </c>
      <c r="H4292" t="str">
        <f>INDEX(referencias!$Q$1:$Q$34,MATCH('Registro de Frecuencias TV'!G4292,referencias!$R$1:$R$34,0),1)</f>
        <v>C.Institucional</v>
      </c>
      <c r="I4292" t="s">
        <v>193</v>
      </c>
      <c r="J4292" t="s">
        <v>8338</v>
      </c>
      <c r="K4292">
        <v>9</v>
      </c>
      <c r="L4292" t="str">
        <f t="shared" si="140"/>
        <v>Puerto GaitánMetaC.Institucional9</v>
      </c>
      <c r="M4292" t="str">
        <f t="shared" si="141"/>
        <v>Puerto GaitánMetaC.Institucional</v>
      </c>
      <c r="N4292" t="s">
        <v>5811</v>
      </c>
    </row>
    <row r="4293" spans="1:14" x14ac:dyDescent="0.25">
      <c r="A4293">
        <v>50568</v>
      </c>
      <c r="B4293" t="s">
        <v>2067</v>
      </c>
      <c r="C4293" t="s">
        <v>697</v>
      </c>
      <c r="E4293">
        <v>11</v>
      </c>
      <c r="F4293" t="s">
        <v>8337</v>
      </c>
      <c r="G4293" t="s">
        <v>188</v>
      </c>
      <c r="H4293" t="str">
        <f>INDEX(referencias!$Q$1:$Q$34,MATCH('Registro de Frecuencias TV'!G4293,referencias!$R$1:$R$34,0),1)</f>
        <v>Señal Colombia</v>
      </c>
      <c r="I4293" t="s">
        <v>193</v>
      </c>
      <c r="J4293" t="s">
        <v>8338</v>
      </c>
      <c r="K4293">
        <v>11</v>
      </c>
      <c r="L4293" t="str">
        <f t="shared" si="140"/>
        <v>Puerto GaitánMetaSeñal Colombia11</v>
      </c>
      <c r="M4293" t="str">
        <f t="shared" si="141"/>
        <v>Puerto GaitánMetaSeñal Colombia</v>
      </c>
      <c r="N4293" t="s">
        <v>5812</v>
      </c>
    </row>
    <row r="4294" spans="1:14" x14ac:dyDescent="0.25">
      <c r="A4294">
        <v>50568</v>
      </c>
      <c r="B4294" t="s">
        <v>2067</v>
      </c>
      <c r="C4294" t="s">
        <v>697</v>
      </c>
      <c r="E4294">
        <v>13</v>
      </c>
      <c r="F4294" t="s">
        <v>8339</v>
      </c>
      <c r="G4294" t="s">
        <v>623</v>
      </c>
      <c r="H4294" t="str">
        <f>INDEX(referencias!$Q$1:$Q$34,MATCH('Registro de Frecuencias TV'!G4294,referencias!$R$1:$R$34,0),1)</f>
        <v>Teveandina</v>
      </c>
      <c r="I4294" t="s">
        <v>8476</v>
      </c>
      <c r="J4294" t="s">
        <v>8338</v>
      </c>
      <c r="K4294">
        <v>13</v>
      </c>
      <c r="L4294" t="str">
        <f t="shared" si="140"/>
        <v>Puerto GaitánMetaTeveandina13</v>
      </c>
      <c r="M4294" t="str">
        <f t="shared" si="141"/>
        <v>Puerto GaitánMetaTeveandina</v>
      </c>
      <c r="N4294" t="s">
        <v>5813</v>
      </c>
    </row>
    <row r="4295" spans="1:14" x14ac:dyDescent="0.25">
      <c r="A4295">
        <v>50568</v>
      </c>
      <c r="B4295" t="s">
        <v>2067</v>
      </c>
      <c r="C4295" t="s">
        <v>697</v>
      </c>
      <c r="E4295">
        <v>4</v>
      </c>
      <c r="F4295" t="s">
        <v>8341</v>
      </c>
      <c r="G4295" t="s">
        <v>750</v>
      </c>
      <c r="H4295" t="str">
        <f>INDEX(referencias!$Q$1:$Q$34,MATCH('Registro de Frecuencias TV'!G4295,referencias!$R$1:$R$34,0),1)</f>
        <v>RCN TV S.A.</v>
      </c>
      <c r="I4295" t="s">
        <v>215</v>
      </c>
      <c r="J4295" t="s">
        <v>8338</v>
      </c>
      <c r="K4295">
        <v>4</v>
      </c>
      <c r="L4295" t="str">
        <f t="shared" si="140"/>
        <v>Puerto GaitánMetaRCN TV S.A.4</v>
      </c>
      <c r="M4295" t="str">
        <f t="shared" si="141"/>
        <v>Puerto GaitánMetaRCN TV S.A.</v>
      </c>
      <c r="N4295" t="s">
        <v>5814</v>
      </c>
    </row>
    <row r="4296" spans="1:14" x14ac:dyDescent="0.25">
      <c r="A4296">
        <v>50568</v>
      </c>
      <c r="B4296" t="s">
        <v>2067</v>
      </c>
      <c r="C4296" t="s">
        <v>697</v>
      </c>
      <c r="E4296">
        <v>5</v>
      </c>
      <c r="F4296" t="s">
        <v>8341</v>
      </c>
      <c r="G4296" t="s">
        <v>723</v>
      </c>
      <c r="H4296" t="str">
        <f>INDEX(referencias!$Q$1:$Q$34,MATCH('Registro de Frecuencias TV'!G4296,referencias!$R$1:$R$34,0),1)</f>
        <v>Caracol TV S.A.</v>
      </c>
      <c r="I4296" t="s">
        <v>215</v>
      </c>
      <c r="J4296" t="s">
        <v>8338</v>
      </c>
      <c r="K4296">
        <v>5</v>
      </c>
      <c r="L4296" t="str">
        <f t="shared" si="140"/>
        <v>Puerto GaitánMetaCaracol TV S.A.5</v>
      </c>
      <c r="M4296" t="str">
        <f t="shared" si="141"/>
        <v>Puerto GaitánMetaCaracol TV S.A.</v>
      </c>
      <c r="N4296" t="s">
        <v>5815</v>
      </c>
    </row>
    <row r="4297" spans="1:14" x14ac:dyDescent="0.25">
      <c r="A4297">
        <v>50573</v>
      </c>
      <c r="B4297" t="s">
        <v>2074</v>
      </c>
      <c r="C4297" t="s">
        <v>697</v>
      </c>
      <c r="E4297">
        <v>7</v>
      </c>
      <c r="F4297" t="s">
        <v>8337</v>
      </c>
      <c r="G4297" t="s">
        <v>420</v>
      </c>
      <c r="H4297" t="str">
        <f>INDEX(referencias!$Q$1:$Q$34,MATCH('Registro de Frecuencias TV'!G4297,referencias!$R$1:$R$34,0),1)</f>
        <v>Canal Uno</v>
      </c>
      <c r="I4297" t="s">
        <v>193</v>
      </c>
      <c r="J4297" t="s">
        <v>8338</v>
      </c>
      <c r="K4297">
        <v>7</v>
      </c>
      <c r="L4297" t="str">
        <f t="shared" si="140"/>
        <v>Puerto LópezMetaCanal Uno7</v>
      </c>
      <c r="M4297" t="str">
        <f t="shared" si="141"/>
        <v>Puerto LópezMetaCanal Uno</v>
      </c>
      <c r="N4297" t="s">
        <v>5816</v>
      </c>
    </row>
    <row r="4298" spans="1:14" x14ac:dyDescent="0.25">
      <c r="A4298">
        <v>50573</v>
      </c>
      <c r="B4298" t="s">
        <v>2074</v>
      </c>
      <c r="C4298" t="s">
        <v>697</v>
      </c>
      <c r="E4298">
        <v>9</v>
      </c>
      <c r="F4298" t="s">
        <v>8337</v>
      </c>
      <c r="G4298" t="s">
        <v>703</v>
      </c>
      <c r="H4298" t="str">
        <f>INDEX(referencias!$Q$1:$Q$34,MATCH('Registro de Frecuencias TV'!G4298,referencias!$R$1:$R$34,0),1)</f>
        <v>C.Institucional</v>
      </c>
      <c r="I4298" t="s">
        <v>193</v>
      </c>
      <c r="J4298" t="s">
        <v>8338</v>
      </c>
      <c r="K4298">
        <v>9</v>
      </c>
      <c r="L4298" t="str">
        <f t="shared" si="140"/>
        <v>Puerto LópezMetaC.Institucional9</v>
      </c>
      <c r="M4298" t="str">
        <f t="shared" si="141"/>
        <v>Puerto LópezMetaC.Institucional</v>
      </c>
      <c r="N4298" t="s">
        <v>5817</v>
      </c>
    </row>
    <row r="4299" spans="1:14" x14ac:dyDescent="0.25">
      <c r="A4299">
        <v>50573</v>
      </c>
      <c r="B4299" t="s">
        <v>2074</v>
      </c>
      <c r="C4299" t="s">
        <v>697</v>
      </c>
      <c r="E4299">
        <v>11</v>
      </c>
      <c r="F4299" t="s">
        <v>8337</v>
      </c>
      <c r="G4299" t="s">
        <v>188</v>
      </c>
      <c r="H4299" t="str">
        <f>INDEX(referencias!$Q$1:$Q$34,MATCH('Registro de Frecuencias TV'!G4299,referencias!$R$1:$R$34,0),1)</f>
        <v>Señal Colombia</v>
      </c>
      <c r="I4299" t="s">
        <v>193</v>
      </c>
      <c r="J4299" t="s">
        <v>8338</v>
      </c>
      <c r="K4299">
        <v>11</v>
      </c>
      <c r="L4299" t="str">
        <f t="shared" si="140"/>
        <v>Puerto LópezMetaSeñal Colombia11</v>
      </c>
      <c r="M4299" t="str">
        <f t="shared" si="141"/>
        <v>Puerto LópezMetaSeñal Colombia</v>
      </c>
      <c r="N4299" t="s">
        <v>5818</v>
      </c>
    </row>
    <row r="4300" spans="1:14" x14ac:dyDescent="0.25">
      <c r="A4300">
        <v>50573</v>
      </c>
      <c r="B4300" t="s">
        <v>2074</v>
      </c>
      <c r="C4300" t="s">
        <v>697</v>
      </c>
      <c r="E4300">
        <v>13</v>
      </c>
      <c r="F4300" t="s">
        <v>8339</v>
      </c>
      <c r="G4300" t="s">
        <v>623</v>
      </c>
      <c r="H4300" t="str">
        <f>INDEX(referencias!$Q$1:$Q$34,MATCH('Registro de Frecuencias TV'!G4300,referencias!$R$1:$R$34,0),1)</f>
        <v>Teveandina</v>
      </c>
      <c r="I4300" t="s">
        <v>8476</v>
      </c>
      <c r="J4300" t="s">
        <v>8338</v>
      </c>
      <c r="K4300">
        <v>13</v>
      </c>
      <c r="L4300" t="str">
        <f t="shared" si="140"/>
        <v>Puerto LópezMetaTeveandina13</v>
      </c>
      <c r="M4300" t="str">
        <f t="shared" si="141"/>
        <v>Puerto LópezMetaTeveandina</v>
      </c>
      <c r="N4300" t="s">
        <v>5819</v>
      </c>
    </row>
    <row r="4301" spans="1:14" x14ac:dyDescent="0.25">
      <c r="A4301">
        <v>50573</v>
      </c>
      <c r="B4301" t="s">
        <v>2074</v>
      </c>
      <c r="C4301" t="s">
        <v>697</v>
      </c>
      <c r="E4301">
        <v>4</v>
      </c>
      <c r="F4301" t="s">
        <v>8341</v>
      </c>
      <c r="G4301" t="s">
        <v>750</v>
      </c>
      <c r="H4301" t="str">
        <f>INDEX(referencias!$Q$1:$Q$34,MATCH('Registro de Frecuencias TV'!G4301,referencias!$R$1:$R$34,0),1)</f>
        <v>RCN TV S.A.</v>
      </c>
      <c r="I4301" t="s">
        <v>215</v>
      </c>
      <c r="J4301" t="s">
        <v>8338</v>
      </c>
      <c r="K4301">
        <v>4</v>
      </c>
      <c r="L4301" t="str">
        <f t="shared" si="140"/>
        <v>Puerto LópezMetaRCN TV S.A.4</v>
      </c>
      <c r="M4301" t="str">
        <f t="shared" si="141"/>
        <v>Puerto LópezMetaRCN TV S.A.</v>
      </c>
      <c r="N4301" t="s">
        <v>5820</v>
      </c>
    </row>
    <row r="4302" spans="1:14" x14ac:dyDescent="0.25">
      <c r="A4302">
        <v>50573</v>
      </c>
      <c r="B4302" t="s">
        <v>2074</v>
      </c>
      <c r="C4302" t="s">
        <v>697</v>
      </c>
      <c r="E4302">
        <v>5</v>
      </c>
      <c r="F4302" t="s">
        <v>8341</v>
      </c>
      <c r="G4302" t="s">
        <v>723</v>
      </c>
      <c r="H4302" t="str">
        <f>INDEX(referencias!$Q$1:$Q$34,MATCH('Registro de Frecuencias TV'!G4302,referencias!$R$1:$R$34,0),1)</f>
        <v>Caracol TV S.A.</v>
      </c>
      <c r="I4302" t="s">
        <v>215</v>
      </c>
      <c r="J4302" t="s">
        <v>8338</v>
      </c>
      <c r="K4302">
        <v>5</v>
      </c>
      <c r="L4302" t="str">
        <f t="shared" si="140"/>
        <v>Puerto LópezMetaCaracol TV S.A.5</v>
      </c>
      <c r="M4302" t="str">
        <f t="shared" si="141"/>
        <v>Puerto LópezMetaCaracol TV S.A.</v>
      </c>
      <c r="N4302" t="s">
        <v>5821</v>
      </c>
    </row>
    <row r="4303" spans="1:14" x14ac:dyDescent="0.25">
      <c r="A4303">
        <v>50577</v>
      </c>
      <c r="B4303" t="s">
        <v>2072</v>
      </c>
      <c r="C4303" t="s">
        <v>697</v>
      </c>
      <c r="E4303">
        <v>7</v>
      </c>
      <c r="F4303" t="s">
        <v>8337</v>
      </c>
      <c r="G4303" t="s">
        <v>420</v>
      </c>
      <c r="H4303" t="str">
        <f>INDEX(referencias!$Q$1:$Q$34,MATCH('Registro de Frecuencias TV'!G4303,referencias!$R$1:$R$34,0),1)</f>
        <v>Canal Uno</v>
      </c>
      <c r="I4303" t="s">
        <v>193</v>
      </c>
      <c r="J4303" t="s">
        <v>8338</v>
      </c>
      <c r="K4303">
        <v>7</v>
      </c>
      <c r="L4303" t="str">
        <f t="shared" si="140"/>
        <v>Puerto LlerasMetaCanal Uno7</v>
      </c>
      <c r="M4303" t="str">
        <f t="shared" si="141"/>
        <v>Puerto LlerasMetaCanal Uno</v>
      </c>
      <c r="N4303" t="s">
        <v>5822</v>
      </c>
    </row>
    <row r="4304" spans="1:14" x14ac:dyDescent="0.25">
      <c r="A4304">
        <v>50577</v>
      </c>
      <c r="B4304" t="s">
        <v>2072</v>
      </c>
      <c r="C4304" t="s">
        <v>697</v>
      </c>
      <c r="E4304">
        <v>9</v>
      </c>
      <c r="F4304" t="s">
        <v>8337</v>
      </c>
      <c r="G4304" t="s">
        <v>703</v>
      </c>
      <c r="H4304" t="str">
        <f>INDEX(referencias!$Q$1:$Q$34,MATCH('Registro de Frecuencias TV'!G4304,referencias!$R$1:$R$34,0),1)</f>
        <v>C.Institucional</v>
      </c>
      <c r="I4304" t="s">
        <v>193</v>
      </c>
      <c r="J4304" t="s">
        <v>8338</v>
      </c>
      <c r="K4304">
        <v>9</v>
      </c>
      <c r="L4304" t="str">
        <f t="shared" si="140"/>
        <v>Puerto LlerasMetaC.Institucional9</v>
      </c>
      <c r="M4304" t="str">
        <f t="shared" si="141"/>
        <v>Puerto LlerasMetaC.Institucional</v>
      </c>
      <c r="N4304" t="s">
        <v>5823</v>
      </c>
    </row>
    <row r="4305" spans="1:14" x14ac:dyDescent="0.25">
      <c r="A4305">
        <v>50577</v>
      </c>
      <c r="B4305" t="s">
        <v>2072</v>
      </c>
      <c r="C4305" t="s">
        <v>697</v>
      </c>
      <c r="E4305">
        <v>11</v>
      </c>
      <c r="F4305" t="s">
        <v>8337</v>
      </c>
      <c r="G4305" t="s">
        <v>188</v>
      </c>
      <c r="H4305" t="str">
        <f>INDEX(referencias!$Q$1:$Q$34,MATCH('Registro de Frecuencias TV'!G4305,referencias!$R$1:$R$34,0),1)</f>
        <v>Señal Colombia</v>
      </c>
      <c r="I4305" t="s">
        <v>193</v>
      </c>
      <c r="J4305" t="s">
        <v>8338</v>
      </c>
      <c r="K4305">
        <v>11</v>
      </c>
      <c r="L4305" t="str">
        <f t="shared" si="140"/>
        <v>Puerto LlerasMetaSeñal Colombia11</v>
      </c>
      <c r="M4305" t="str">
        <f t="shared" si="141"/>
        <v>Puerto LlerasMetaSeñal Colombia</v>
      </c>
      <c r="N4305" t="s">
        <v>5824</v>
      </c>
    </row>
    <row r="4306" spans="1:14" x14ac:dyDescent="0.25">
      <c r="A4306">
        <v>50577</v>
      </c>
      <c r="B4306" t="s">
        <v>2072</v>
      </c>
      <c r="C4306" t="s">
        <v>697</v>
      </c>
      <c r="E4306">
        <v>13</v>
      </c>
      <c r="F4306" t="s">
        <v>8339</v>
      </c>
      <c r="G4306" t="s">
        <v>623</v>
      </c>
      <c r="H4306" t="str">
        <f>INDEX(referencias!$Q$1:$Q$34,MATCH('Registro de Frecuencias TV'!G4306,referencias!$R$1:$R$34,0),1)</f>
        <v>Teveandina</v>
      </c>
      <c r="I4306" t="s">
        <v>8476</v>
      </c>
      <c r="J4306" t="s">
        <v>8338</v>
      </c>
      <c r="K4306">
        <v>13</v>
      </c>
      <c r="L4306" t="str">
        <f t="shared" si="140"/>
        <v>Puerto LlerasMetaTeveandina13</v>
      </c>
      <c r="M4306" t="str">
        <f t="shared" si="141"/>
        <v>Puerto LlerasMetaTeveandina</v>
      </c>
      <c r="N4306" t="s">
        <v>5825</v>
      </c>
    </row>
    <row r="4307" spans="1:14" x14ac:dyDescent="0.25">
      <c r="A4307">
        <v>50577</v>
      </c>
      <c r="B4307" t="s">
        <v>2072</v>
      </c>
      <c r="C4307" t="s">
        <v>697</v>
      </c>
      <c r="E4307">
        <v>4</v>
      </c>
      <c r="F4307" t="s">
        <v>8341</v>
      </c>
      <c r="G4307" t="s">
        <v>750</v>
      </c>
      <c r="H4307" t="str">
        <f>INDEX(referencias!$Q$1:$Q$34,MATCH('Registro de Frecuencias TV'!G4307,referencias!$R$1:$R$34,0),1)</f>
        <v>RCN TV S.A.</v>
      </c>
      <c r="I4307" t="s">
        <v>215</v>
      </c>
      <c r="J4307" t="s">
        <v>8338</v>
      </c>
      <c r="K4307">
        <v>4</v>
      </c>
      <c r="L4307" t="str">
        <f t="shared" si="140"/>
        <v>Puerto LlerasMetaRCN TV S.A.4</v>
      </c>
      <c r="M4307" t="str">
        <f t="shared" si="141"/>
        <v>Puerto LlerasMetaRCN TV S.A.</v>
      </c>
      <c r="N4307" t="s">
        <v>5826</v>
      </c>
    </row>
    <row r="4308" spans="1:14" x14ac:dyDescent="0.25">
      <c r="A4308">
        <v>50577</v>
      </c>
      <c r="B4308" t="s">
        <v>2072</v>
      </c>
      <c r="C4308" t="s">
        <v>697</v>
      </c>
      <c r="E4308">
        <v>5</v>
      </c>
      <c r="F4308" t="s">
        <v>8341</v>
      </c>
      <c r="G4308" t="s">
        <v>723</v>
      </c>
      <c r="H4308" t="str">
        <f>INDEX(referencias!$Q$1:$Q$34,MATCH('Registro de Frecuencias TV'!G4308,referencias!$R$1:$R$34,0),1)</f>
        <v>Caracol TV S.A.</v>
      </c>
      <c r="I4308" t="s">
        <v>215</v>
      </c>
      <c r="J4308" t="s">
        <v>8338</v>
      </c>
      <c r="K4308">
        <v>5</v>
      </c>
      <c r="L4308" t="str">
        <f t="shared" si="140"/>
        <v>Puerto LlerasMetaCaracol TV S.A.5</v>
      </c>
      <c r="M4308" t="str">
        <f t="shared" si="141"/>
        <v>Puerto LlerasMetaCaracol TV S.A.</v>
      </c>
      <c r="N4308" t="s">
        <v>5827</v>
      </c>
    </row>
    <row r="4309" spans="1:14" x14ac:dyDescent="0.25">
      <c r="A4309">
        <v>50590</v>
      </c>
      <c r="B4309" t="s">
        <v>2080</v>
      </c>
      <c r="C4309" t="s">
        <v>697</v>
      </c>
      <c r="E4309">
        <v>7</v>
      </c>
      <c r="F4309" t="s">
        <v>8337</v>
      </c>
      <c r="G4309" t="s">
        <v>420</v>
      </c>
      <c r="H4309" t="str">
        <f>INDEX(referencias!$Q$1:$Q$34,MATCH('Registro de Frecuencias TV'!G4309,referencias!$R$1:$R$34,0),1)</f>
        <v>Canal Uno</v>
      </c>
      <c r="I4309" t="s">
        <v>193</v>
      </c>
      <c r="J4309" t="s">
        <v>8338</v>
      </c>
      <c r="K4309">
        <v>7</v>
      </c>
      <c r="L4309" t="str">
        <f t="shared" si="140"/>
        <v>Puerto RicoMetaCanal Uno7</v>
      </c>
      <c r="M4309" t="str">
        <f t="shared" si="141"/>
        <v>Puerto RicoMetaCanal Uno</v>
      </c>
      <c r="N4309" t="s">
        <v>5828</v>
      </c>
    </row>
    <row r="4310" spans="1:14" x14ac:dyDescent="0.25">
      <c r="A4310">
        <v>50590</v>
      </c>
      <c r="B4310" t="s">
        <v>2080</v>
      </c>
      <c r="C4310" t="s">
        <v>697</v>
      </c>
      <c r="E4310">
        <v>9</v>
      </c>
      <c r="F4310" t="s">
        <v>8337</v>
      </c>
      <c r="G4310" t="s">
        <v>703</v>
      </c>
      <c r="H4310" t="str">
        <f>INDEX(referencias!$Q$1:$Q$34,MATCH('Registro de Frecuencias TV'!G4310,referencias!$R$1:$R$34,0),1)</f>
        <v>C.Institucional</v>
      </c>
      <c r="I4310" t="s">
        <v>193</v>
      </c>
      <c r="J4310" t="s">
        <v>8338</v>
      </c>
      <c r="K4310">
        <v>9</v>
      </c>
      <c r="L4310" t="str">
        <f t="shared" si="140"/>
        <v>Puerto RicoMetaC.Institucional9</v>
      </c>
      <c r="M4310" t="str">
        <f t="shared" si="141"/>
        <v>Puerto RicoMetaC.Institucional</v>
      </c>
      <c r="N4310" t="s">
        <v>5829</v>
      </c>
    </row>
    <row r="4311" spans="1:14" x14ac:dyDescent="0.25">
      <c r="A4311">
        <v>50590</v>
      </c>
      <c r="B4311" t="s">
        <v>2080</v>
      </c>
      <c r="C4311" t="s">
        <v>697</v>
      </c>
      <c r="E4311">
        <v>11</v>
      </c>
      <c r="F4311" t="s">
        <v>8337</v>
      </c>
      <c r="G4311" t="s">
        <v>188</v>
      </c>
      <c r="H4311" t="str">
        <f>INDEX(referencias!$Q$1:$Q$34,MATCH('Registro de Frecuencias TV'!G4311,referencias!$R$1:$R$34,0),1)</f>
        <v>Señal Colombia</v>
      </c>
      <c r="I4311" t="s">
        <v>193</v>
      </c>
      <c r="J4311" t="s">
        <v>8338</v>
      </c>
      <c r="K4311">
        <v>11</v>
      </c>
      <c r="L4311" t="str">
        <f t="shared" si="140"/>
        <v>Puerto RicoMetaSeñal Colombia11</v>
      </c>
      <c r="M4311" t="str">
        <f t="shared" si="141"/>
        <v>Puerto RicoMetaSeñal Colombia</v>
      </c>
      <c r="N4311" t="s">
        <v>5830</v>
      </c>
    </row>
    <row r="4312" spans="1:14" x14ac:dyDescent="0.25">
      <c r="A4312">
        <v>50590</v>
      </c>
      <c r="B4312" t="s">
        <v>2080</v>
      </c>
      <c r="C4312" t="s">
        <v>697</v>
      </c>
      <c r="F4312" t="s">
        <v>8339</v>
      </c>
      <c r="G4312" t="s">
        <v>623</v>
      </c>
      <c r="H4312" t="str">
        <f>INDEX(referencias!$Q$1:$Q$34,MATCH('Registro de Frecuencias TV'!G4312,referencias!$R$1:$R$34,0),1)</f>
        <v>Teveandina</v>
      </c>
      <c r="J4312" t="s">
        <v>8338</v>
      </c>
      <c r="K4312">
        <v>13</v>
      </c>
      <c r="L4312" t="str">
        <f t="shared" si="140"/>
        <v>Puerto RicoMetaTeveandina13</v>
      </c>
      <c r="M4312" t="str">
        <f t="shared" si="141"/>
        <v>Puerto RicoMetaTeveandina</v>
      </c>
      <c r="N4312" t="s">
        <v>5831</v>
      </c>
    </row>
    <row r="4313" spans="1:14" x14ac:dyDescent="0.25">
      <c r="A4313">
        <v>50590</v>
      </c>
      <c r="B4313" t="s">
        <v>2080</v>
      </c>
      <c r="C4313" t="s">
        <v>697</v>
      </c>
      <c r="E4313">
        <v>4</v>
      </c>
      <c r="F4313" t="s">
        <v>8341</v>
      </c>
      <c r="G4313" t="s">
        <v>750</v>
      </c>
      <c r="H4313" t="str">
        <f>INDEX(referencias!$Q$1:$Q$34,MATCH('Registro de Frecuencias TV'!G4313,referencias!$R$1:$R$34,0),1)</f>
        <v>RCN TV S.A.</v>
      </c>
      <c r="I4313" t="s">
        <v>215</v>
      </c>
      <c r="J4313" t="s">
        <v>8338</v>
      </c>
      <c r="K4313">
        <v>4</v>
      </c>
      <c r="L4313" t="str">
        <f t="shared" si="140"/>
        <v>Puerto RicoMetaRCN TV S.A.4</v>
      </c>
      <c r="M4313" t="str">
        <f t="shared" si="141"/>
        <v>Puerto RicoMetaRCN TV S.A.</v>
      </c>
      <c r="N4313" t="s">
        <v>5832</v>
      </c>
    </row>
    <row r="4314" spans="1:14" x14ac:dyDescent="0.25">
      <c r="A4314">
        <v>50590</v>
      </c>
      <c r="B4314" t="s">
        <v>2080</v>
      </c>
      <c r="C4314" t="s">
        <v>697</v>
      </c>
      <c r="E4314">
        <v>5</v>
      </c>
      <c r="F4314" t="s">
        <v>8341</v>
      </c>
      <c r="G4314" t="s">
        <v>723</v>
      </c>
      <c r="H4314" t="str">
        <f>INDEX(referencias!$Q$1:$Q$34,MATCH('Registro de Frecuencias TV'!G4314,referencias!$R$1:$R$34,0),1)</f>
        <v>Caracol TV S.A.</v>
      </c>
      <c r="I4314" t="s">
        <v>215</v>
      </c>
      <c r="J4314" t="s">
        <v>8338</v>
      </c>
      <c r="K4314">
        <v>5</v>
      </c>
      <c r="L4314" t="str">
        <f t="shared" si="140"/>
        <v>Puerto RicoMetaCaracol TV S.A.5</v>
      </c>
      <c r="M4314" t="str">
        <f t="shared" si="141"/>
        <v>Puerto RicoMetaCaracol TV S.A.</v>
      </c>
      <c r="N4314" t="s">
        <v>5833</v>
      </c>
    </row>
    <row r="4315" spans="1:14" x14ac:dyDescent="0.25">
      <c r="A4315">
        <v>50606</v>
      </c>
      <c r="B4315" t="s">
        <v>2131</v>
      </c>
      <c r="C4315" t="s">
        <v>697</v>
      </c>
      <c r="E4315">
        <v>7</v>
      </c>
      <c r="F4315" t="s">
        <v>8337</v>
      </c>
      <c r="G4315" t="s">
        <v>420</v>
      </c>
      <c r="H4315" t="str">
        <f>INDEX(referencias!$Q$1:$Q$34,MATCH('Registro de Frecuencias TV'!G4315,referencias!$R$1:$R$34,0),1)</f>
        <v>Canal Uno</v>
      </c>
      <c r="I4315" t="s">
        <v>193</v>
      </c>
      <c r="J4315" t="s">
        <v>8338</v>
      </c>
      <c r="K4315">
        <v>7</v>
      </c>
      <c r="L4315" t="str">
        <f t="shared" si="140"/>
        <v>RestrepoMetaCanal Uno7</v>
      </c>
      <c r="M4315" t="str">
        <f t="shared" si="141"/>
        <v>RestrepoMetaCanal Uno</v>
      </c>
      <c r="N4315" t="s">
        <v>5834</v>
      </c>
    </row>
    <row r="4316" spans="1:14" x14ac:dyDescent="0.25">
      <c r="A4316">
        <v>50606</v>
      </c>
      <c r="B4316" t="s">
        <v>2131</v>
      </c>
      <c r="C4316" t="s">
        <v>697</v>
      </c>
      <c r="E4316">
        <v>9</v>
      </c>
      <c r="F4316" t="s">
        <v>8337</v>
      </c>
      <c r="G4316" t="s">
        <v>703</v>
      </c>
      <c r="H4316" t="str">
        <f>INDEX(referencias!$Q$1:$Q$34,MATCH('Registro de Frecuencias TV'!G4316,referencias!$R$1:$R$34,0),1)</f>
        <v>C.Institucional</v>
      </c>
      <c r="I4316" t="s">
        <v>193</v>
      </c>
      <c r="J4316" t="s">
        <v>8338</v>
      </c>
      <c r="K4316">
        <v>9</v>
      </c>
      <c r="L4316" t="str">
        <f t="shared" si="140"/>
        <v>RestrepoMetaC.Institucional9</v>
      </c>
      <c r="M4316" t="str">
        <f t="shared" si="141"/>
        <v>RestrepoMetaC.Institucional</v>
      </c>
      <c r="N4316" t="s">
        <v>5835</v>
      </c>
    </row>
    <row r="4317" spans="1:14" x14ac:dyDescent="0.25">
      <c r="A4317">
        <v>50606</v>
      </c>
      <c r="B4317" t="s">
        <v>2131</v>
      </c>
      <c r="C4317" t="s">
        <v>697</v>
      </c>
      <c r="E4317">
        <v>11</v>
      </c>
      <c r="F4317" t="s">
        <v>8337</v>
      </c>
      <c r="G4317" t="s">
        <v>188</v>
      </c>
      <c r="H4317" t="str">
        <f>INDEX(referencias!$Q$1:$Q$34,MATCH('Registro de Frecuencias TV'!G4317,referencias!$R$1:$R$34,0),1)</f>
        <v>Señal Colombia</v>
      </c>
      <c r="I4317" t="s">
        <v>193</v>
      </c>
      <c r="J4317" t="s">
        <v>8338</v>
      </c>
      <c r="K4317">
        <v>11</v>
      </c>
      <c r="L4317" t="str">
        <f t="shared" si="140"/>
        <v>RestrepoMetaSeñal Colombia11</v>
      </c>
      <c r="M4317" t="str">
        <f t="shared" si="141"/>
        <v>RestrepoMetaSeñal Colombia</v>
      </c>
      <c r="N4317" t="s">
        <v>5836</v>
      </c>
    </row>
    <row r="4318" spans="1:14" x14ac:dyDescent="0.25">
      <c r="A4318">
        <v>50606</v>
      </c>
      <c r="B4318" t="s">
        <v>2131</v>
      </c>
      <c r="C4318" t="s">
        <v>697</v>
      </c>
      <c r="E4318">
        <v>13</v>
      </c>
      <c r="F4318" t="s">
        <v>8339</v>
      </c>
      <c r="G4318" t="s">
        <v>623</v>
      </c>
      <c r="H4318" t="str">
        <f>INDEX(referencias!$Q$1:$Q$34,MATCH('Registro de Frecuencias TV'!G4318,referencias!$R$1:$R$34,0),1)</f>
        <v>Teveandina</v>
      </c>
      <c r="I4318" t="s">
        <v>8476</v>
      </c>
      <c r="J4318" t="s">
        <v>8338</v>
      </c>
      <c r="K4318">
        <v>13</v>
      </c>
      <c r="L4318" t="str">
        <f t="shared" si="140"/>
        <v>RestrepoMetaTeveandina13</v>
      </c>
      <c r="M4318" t="str">
        <f t="shared" si="141"/>
        <v>RestrepoMetaTeveandina</v>
      </c>
      <c r="N4318" t="s">
        <v>5837</v>
      </c>
    </row>
    <row r="4319" spans="1:14" x14ac:dyDescent="0.25">
      <c r="A4319">
        <v>50606</v>
      </c>
      <c r="B4319" t="s">
        <v>2131</v>
      </c>
      <c r="C4319" t="s">
        <v>697</v>
      </c>
      <c r="F4319" t="s">
        <v>8341</v>
      </c>
      <c r="G4319" t="s">
        <v>750</v>
      </c>
      <c r="H4319" t="str">
        <f>INDEX(referencias!$Q$1:$Q$34,MATCH('Registro de Frecuencias TV'!G4319,referencias!$R$1:$R$34,0),1)</f>
        <v>RCN TV S.A.</v>
      </c>
      <c r="J4319" t="s">
        <v>8338</v>
      </c>
      <c r="K4319">
        <v>4</v>
      </c>
      <c r="L4319" t="str">
        <f t="shared" si="140"/>
        <v>RestrepoMetaRCN TV S.A.4</v>
      </c>
      <c r="M4319" t="str">
        <f t="shared" si="141"/>
        <v>RestrepoMetaRCN TV S.A.</v>
      </c>
      <c r="N4319" t="s">
        <v>5838</v>
      </c>
    </row>
    <row r="4320" spans="1:14" x14ac:dyDescent="0.25">
      <c r="A4320">
        <v>50606</v>
      </c>
      <c r="B4320" t="s">
        <v>2131</v>
      </c>
      <c r="C4320" t="s">
        <v>697</v>
      </c>
      <c r="F4320" t="s">
        <v>8341</v>
      </c>
      <c r="G4320" t="s">
        <v>723</v>
      </c>
      <c r="H4320" t="str">
        <f>INDEX(referencias!$Q$1:$Q$34,MATCH('Registro de Frecuencias TV'!G4320,referencias!$R$1:$R$34,0),1)</f>
        <v>Caracol TV S.A.</v>
      </c>
      <c r="J4320" t="s">
        <v>8338</v>
      </c>
      <c r="K4320">
        <v>5</v>
      </c>
      <c r="L4320" t="str">
        <f t="shared" si="140"/>
        <v>RestrepoMetaCaracol TV S.A.5</v>
      </c>
      <c r="M4320" t="str">
        <f t="shared" si="141"/>
        <v>RestrepoMetaCaracol TV S.A.</v>
      </c>
      <c r="N4320" t="s">
        <v>5839</v>
      </c>
    </row>
    <row r="4321" spans="1:14" x14ac:dyDescent="0.25">
      <c r="A4321">
        <v>50680</v>
      </c>
      <c r="B4321" t="s">
        <v>2232</v>
      </c>
      <c r="C4321" t="s">
        <v>697</v>
      </c>
      <c r="E4321">
        <v>7</v>
      </c>
      <c r="F4321" t="s">
        <v>8337</v>
      </c>
      <c r="G4321" t="s">
        <v>420</v>
      </c>
      <c r="H4321" t="str">
        <f>INDEX(referencias!$Q$1:$Q$34,MATCH('Registro de Frecuencias TV'!G4321,referencias!$R$1:$R$34,0),1)</f>
        <v>Canal Uno</v>
      </c>
      <c r="I4321" t="s">
        <v>193</v>
      </c>
      <c r="J4321" t="s">
        <v>8338</v>
      </c>
      <c r="K4321">
        <v>7</v>
      </c>
      <c r="L4321" t="str">
        <f t="shared" si="140"/>
        <v>San Carlos de GuaroaMetaCanal Uno7</v>
      </c>
      <c r="M4321" t="str">
        <f t="shared" si="141"/>
        <v>San Carlos de GuaroaMetaCanal Uno</v>
      </c>
      <c r="N4321" t="s">
        <v>5840</v>
      </c>
    </row>
    <row r="4322" spans="1:14" x14ac:dyDescent="0.25">
      <c r="A4322">
        <v>50680</v>
      </c>
      <c r="B4322" t="s">
        <v>2232</v>
      </c>
      <c r="C4322" t="s">
        <v>697</v>
      </c>
      <c r="E4322">
        <v>9</v>
      </c>
      <c r="F4322" t="s">
        <v>8337</v>
      </c>
      <c r="G4322" t="s">
        <v>703</v>
      </c>
      <c r="H4322" t="str">
        <f>INDEX(referencias!$Q$1:$Q$34,MATCH('Registro de Frecuencias TV'!G4322,referencias!$R$1:$R$34,0),1)</f>
        <v>C.Institucional</v>
      </c>
      <c r="I4322" t="s">
        <v>193</v>
      </c>
      <c r="J4322" t="s">
        <v>8338</v>
      </c>
      <c r="K4322">
        <v>9</v>
      </c>
      <c r="L4322" t="str">
        <f t="shared" si="140"/>
        <v>San Carlos de GuaroaMetaC.Institucional9</v>
      </c>
      <c r="M4322" t="str">
        <f t="shared" si="141"/>
        <v>San Carlos de GuaroaMetaC.Institucional</v>
      </c>
      <c r="N4322" t="s">
        <v>5841</v>
      </c>
    </row>
    <row r="4323" spans="1:14" x14ac:dyDescent="0.25">
      <c r="A4323">
        <v>50680</v>
      </c>
      <c r="B4323" t="s">
        <v>2232</v>
      </c>
      <c r="C4323" t="s">
        <v>697</v>
      </c>
      <c r="E4323">
        <v>11</v>
      </c>
      <c r="F4323" t="s">
        <v>8337</v>
      </c>
      <c r="G4323" t="s">
        <v>188</v>
      </c>
      <c r="H4323" t="str">
        <f>INDEX(referencias!$Q$1:$Q$34,MATCH('Registro de Frecuencias TV'!G4323,referencias!$R$1:$R$34,0),1)</f>
        <v>Señal Colombia</v>
      </c>
      <c r="I4323" t="s">
        <v>193</v>
      </c>
      <c r="J4323" t="s">
        <v>8338</v>
      </c>
      <c r="K4323">
        <v>11</v>
      </c>
      <c r="L4323" t="str">
        <f t="shared" si="140"/>
        <v>San Carlos de GuaroaMetaSeñal Colombia11</v>
      </c>
      <c r="M4323" t="str">
        <f t="shared" si="141"/>
        <v>San Carlos de GuaroaMetaSeñal Colombia</v>
      </c>
      <c r="N4323" t="s">
        <v>5842</v>
      </c>
    </row>
    <row r="4324" spans="1:14" x14ac:dyDescent="0.25">
      <c r="A4324">
        <v>50680</v>
      </c>
      <c r="B4324" t="s">
        <v>2232</v>
      </c>
      <c r="C4324" t="s">
        <v>697</v>
      </c>
      <c r="E4324">
        <v>13</v>
      </c>
      <c r="F4324" t="s">
        <v>8339</v>
      </c>
      <c r="G4324" t="s">
        <v>623</v>
      </c>
      <c r="H4324" t="str">
        <f>INDEX(referencias!$Q$1:$Q$34,MATCH('Registro de Frecuencias TV'!G4324,referencias!$R$1:$R$34,0),1)</f>
        <v>Teveandina</v>
      </c>
      <c r="I4324" t="s">
        <v>8476</v>
      </c>
      <c r="J4324" t="s">
        <v>8338</v>
      </c>
      <c r="K4324">
        <v>13</v>
      </c>
      <c r="L4324" t="str">
        <f t="shared" si="140"/>
        <v>San Carlos de GuaroaMetaTeveandina13</v>
      </c>
      <c r="M4324" t="str">
        <f t="shared" si="141"/>
        <v>San Carlos de GuaroaMetaTeveandina</v>
      </c>
      <c r="N4324" t="s">
        <v>5843</v>
      </c>
    </row>
    <row r="4325" spans="1:14" x14ac:dyDescent="0.25">
      <c r="A4325">
        <v>50680</v>
      </c>
      <c r="B4325" t="s">
        <v>2232</v>
      </c>
      <c r="C4325" t="s">
        <v>697</v>
      </c>
      <c r="E4325">
        <v>4</v>
      </c>
      <c r="F4325" t="s">
        <v>8341</v>
      </c>
      <c r="G4325" t="s">
        <v>750</v>
      </c>
      <c r="H4325" t="str">
        <f>INDEX(referencias!$Q$1:$Q$34,MATCH('Registro de Frecuencias TV'!G4325,referencias!$R$1:$R$34,0),1)</f>
        <v>RCN TV S.A.</v>
      </c>
      <c r="I4325" t="s">
        <v>215</v>
      </c>
      <c r="J4325" t="s">
        <v>8338</v>
      </c>
      <c r="K4325">
        <v>4</v>
      </c>
      <c r="L4325" t="str">
        <f t="shared" si="140"/>
        <v>San Carlos de GuaroaMetaRCN TV S.A.4</v>
      </c>
      <c r="M4325" t="str">
        <f t="shared" si="141"/>
        <v>San Carlos de GuaroaMetaRCN TV S.A.</v>
      </c>
      <c r="N4325" t="s">
        <v>5844</v>
      </c>
    </row>
    <row r="4326" spans="1:14" x14ac:dyDescent="0.25">
      <c r="A4326">
        <v>50680</v>
      </c>
      <c r="B4326" t="s">
        <v>2232</v>
      </c>
      <c r="C4326" t="s">
        <v>697</v>
      </c>
      <c r="E4326">
        <v>5</v>
      </c>
      <c r="F4326" t="s">
        <v>8341</v>
      </c>
      <c r="G4326" t="s">
        <v>723</v>
      </c>
      <c r="H4326" t="str">
        <f>INDEX(referencias!$Q$1:$Q$34,MATCH('Registro de Frecuencias TV'!G4326,referencias!$R$1:$R$34,0),1)</f>
        <v>Caracol TV S.A.</v>
      </c>
      <c r="I4326" t="s">
        <v>215</v>
      </c>
      <c r="J4326" t="s">
        <v>8338</v>
      </c>
      <c r="K4326">
        <v>5</v>
      </c>
      <c r="L4326" t="str">
        <f t="shared" si="140"/>
        <v>San Carlos de GuaroaMetaCaracol TV S.A.5</v>
      </c>
      <c r="M4326" t="str">
        <f t="shared" si="141"/>
        <v>San Carlos de GuaroaMetaCaracol TV S.A.</v>
      </c>
      <c r="N4326" t="s">
        <v>5845</v>
      </c>
    </row>
    <row r="4327" spans="1:14" x14ac:dyDescent="0.25">
      <c r="A4327">
        <v>50683</v>
      </c>
      <c r="B4327" t="s">
        <v>2272</v>
      </c>
      <c r="C4327" t="s">
        <v>697</v>
      </c>
      <c r="E4327">
        <v>7</v>
      </c>
      <c r="F4327" t="s">
        <v>8337</v>
      </c>
      <c r="G4327" t="s">
        <v>420</v>
      </c>
      <c r="H4327" t="str">
        <f>INDEX(referencias!$Q$1:$Q$34,MATCH('Registro de Frecuencias TV'!G4327,referencias!$R$1:$R$34,0),1)</f>
        <v>Canal Uno</v>
      </c>
      <c r="I4327" t="s">
        <v>193</v>
      </c>
      <c r="J4327" t="s">
        <v>8338</v>
      </c>
      <c r="K4327">
        <v>7</v>
      </c>
      <c r="L4327" t="str">
        <f t="shared" si="140"/>
        <v>San Juan de AramaMetaCanal Uno7</v>
      </c>
      <c r="M4327" t="str">
        <f t="shared" si="141"/>
        <v>San Juan de AramaMetaCanal Uno</v>
      </c>
      <c r="N4327" t="s">
        <v>5846</v>
      </c>
    </row>
    <row r="4328" spans="1:14" x14ac:dyDescent="0.25">
      <c r="A4328">
        <v>50683</v>
      </c>
      <c r="B4328" t="s">
        <v>2272</v>
      </c>
      <c r="C4328" t="s">
        <v>697</v>
      </c>
      <c r="E4328">
        <v>9</v>
      </c>
      <c r="F4328" t="s">
        <v>8337</v>
      </c>
      <c r="G4328" t="s">
        <v>703</v>
      </c>
      <c r="H4328" t="str">
        <f>INDEX(referencias!$Q$1:$Q$34,MATCH('Registro de Frecuencias TV'!G4328,referencias!$R$1:$R$34,0),1)</f>
        <v>C.Institucional</v>
      </c>
      <c r="I4328" t="s">
        <v>193</v>
      </c>
      <c r="J4328" t="s">
        <v>8338</v>
      </c>
      <c r="K4328">
        <v>9</v>
      </c>
      <c r="L4328" t="str">
        <f t="shared" si="140"/>
        <v>San Juan de AramaMetaC.Institucional9</v>
      </c>
      <c r="M4328" t="str">
        <f t="shared" si="141"/>
        <v>San Juan de AramaMetaC.Institucional</v>
      </c>
      <c r="N4328" t="s">
        <v>5847</v>
      </c>
    </row>
    <row r="4329" spans="1:14" x14ac:dyDescent="0.25">
      <c r="A4329">
        <v>50683</v>
      </c>
      <c r="B4329" t="s">
        <v>2272</v>
      </c>
      <c r="C4329" t="s">
        <v>697</v>
      </c>
      <c r="E4329">
        <v>11</v>
      </c>
      <c r="F4329" t="s">
        <v>8337</v>
      </c>
      <c r="G4329" t="s">
        <v>188</v>
      </c>
      <c r="H4329" t="str">
        <f>INDEX(referencias!$Q$1:$Q$34,MATCH('Registro de Frecuencias TV'!G4329,referencias!$R$1:$R$34,0),1)</f>
        <v>Señal Colombia</v>
      </c>
      <c r="I4329" t="s">
        <v>193</v>
      </c>
      <c r="J4329" t="s">
        <v>8338</v>
      </c>
      <c r="K4329">
        <v>11</v>
      </c>
      <c r="L4329" t="str">
        <f t="shared" si="140"/>
        <v>San Juan de AramaMetaSeñal Colombia11</v>
      </c>
      <c r="M4329" t="str">
        <f t="shared" si="141"/>
        <v>San Juan de AramaMetaSeñal Colombia</v>
      </c>
      <c r="N4329" t="s">
        <v>5848</v>
      </c>
    </row>
    <row r="4330" spans="1:14" x14ac:dyDescent="0.25">
      <c r="A4330">
        <v>50683</v>
      </c>
      <c r="B4330" t="s">
        <v>2272</v>
      </c>
      <c r="C4330" t="s">
        <v>697</v>
      </c>
      <c r="E4330">
        <v>13</v>
      </c>
      <c r="F4330" t="s">
        <v>8339</v>
      </c>
      <c r="G4330" t="s">
        <v>623</v>
      </c>
      <c r="H4330" t="str">
        <f>INDEX(referencias!$Q$1:$Q$34,MATCH('Registro de Frecuencias TV'!G4330,referencias!$R$1:$R$34,0),1)</f>
        <v>Teveandina</v>
      </c>
      <c r="I4330" t="s">
        <v>8476</v>
      </c>
      <c r="J4330" t="s">
        <v>8338</v>
      </c>
      <c r="K4330">
        <v>13</v>
      </c>
      <c r="L4330" t="str">
        <f t="shared" si="140"/>
        <v>San Juan de AramaMetaTeveandina13</v>
      </c>
      <c r="M4330" t="str">
        <f t="shared" si="141"/>
        <v>San Juan de AramaMetaTeveandina</v>
      </c>
      <c r="N4330" t="s">
        <v>5849</v>
      </c>
    </row>
    <row r="4331" spans="1:14" x14ac:dyDescent="0.25">
      <c r="A4331">
        <v>50683</v>
      </c>
      <c r="B4331" t="s">
        <v>2272</v>
      </c>
      <c r="C4331" t="s">
        <v>697</v>
      </c>
      <c r="E4331">
        <v>4</v>
      </c>
      <c r="F4331" t="s">
        <v>8341</v>
      </c>
      <c r="G4331" t="s">
        <v>750</v>
      </c>
      <c r="H4331" t="str">
        <f>INDEX(referencias!$Q$1:$Q$34,MATCH('Registro de Frecuencias TV'!G4331,referencias!$R$1:$R$34,0),1)</f>
        <v>RCN TV S.A.</v>
      </c>
      <c r="I4331" t="s">
        <v>215</v>
      </c>
      <c r="J4331" t="s">
        <v>8338</v>
      </c>
      <c r="K4331">
        <v>4</v>
      </c>
      <c r="L4331" t="str">
        <f t="shared" si="140"/>
        <v>San Juan de AramaMetaRCN TV S.A.4</v>
      </c>
      <c r="M4331" t="str">
        <f t="shared" si="141"/>
        <v>San Juan de AramaMetaRCN TV S.A.</v>
      </c>
      <c r="N4331" t="s">
        <v>5850</v>
      </c>
    </row>
    <row r="4332" spans="1:14" x14ac:dyDescent="0.25">
      <c r="A4332">
        <v>50683</v>
      </c>
      <c r="B4332" t="s">
        <v>2272</v>
      </c>
      <c r="C4332" t="s">
        <v>697</v>
      </c>
      <c r="E4332">
        <v>5</v>
      </c>
      <c r="F4332" t="s">
        <v>8341</v>
      </c>
      <c r="G4332" t="s">
        <v>723</v>
      </c>
      <c r="H4332" t="str">
        <f>INDEX(referencias!$Q$1:$Q$34,MATCH('Registro de Frecuencias TV'!G4332,referencias!$R$1:$R$34,0),1)</f>
        <v>Caracol TV S.A.</v>
      </c>
      <c r="I4332" t="s">
        <v>215</v>
      </c>
      <c r="J4332" t="s">
        <v>8338</v>
      </c>
      <c r="K4332">
        <v>5</v>
      </c>
      <c r="L4332" t="str">
        <f t="shared" si="140"/>
        <v>San Juan de AramaMetaCaracol TV S.A.5</v>
      </c>
      <c r="M4332" t="str">
        <f t="shared" si="141"/>
        <v>San Juan de AramaMetaCaracol TV S.A.</v>
      </c>
      <c r="N4332" t="s">
        <v>5851</v>
      </c>
    </row>
    <row r="4333" spans="1:14" x14ac:dyDescent="0.25">
      <c r="A4333">
        <v>50686</v>
      </c>
      <c r="B4333" t="s">
        <v>2283</v>
      </c>
      <c r="C4333" t="s">
        <v>697</v>
      </c>
      <c r="E4333">
        <v>7</v>
      </c>
      <c r="F4333" t="s">
        <v>8337</v>
      </c>
      <c r="G4333" t="s">
        <v>420</v>
      </c>
      <c r="H4333" t="str">
        <f>INDEX(referencias!$Q$1:$Q$34,MATCH('Registro de Frecuencias TV'!G4333,referencias!$R$1:$R$34,0),1)</f>
        <v>Canal Uno</v>
      </c>
      <c r="I4333" t="s">
        <v>193</v>
      </c>
      <c r="J4333" t="s">
        <v>8338</v>
      </c>
      <c r="K4333">
        <v>7</v>
      </c>
      <c r="L4333" t="str">
        <f t="shared" si="140"/>
        <v>San JuanitoMetaCanal Uno7</v>
      </c>
      <c r="M4333" t="str">
        <f t="shared" si="141"/>
        <v>San JuanitoMetaCanal Uno</v>
      </c>
      <c r="N4333" t="s">
        <v>5852</v>
      </c>
    </row>
    <row r="4334" spans="1:14" x14ac:dyDescent="0.25">
      <c r="A4334">
        <v>50686</v>
      </c>
      <c r="B4334" t="s">
        <v>2283</v>
      </c>
      <c r="C4334" t="s">
        <v>697</v>
      </c>
      <c r="E4334">
        <v>9</v>
      </c>
      <c r="F4334" t="s">
        <v>8337</v>
      </c>
      <c r="G4334" t="s">
        <v>703</v>
      </c>
      <c r="H4334" t="str">
        <f>INDEX(referencias!$Q$1:$Q$34,MATCH('Registro de Frecuencias TV'!G4334,referencias!$R$1:$R$34,0),1)</f>
        <v>C.Institucional</v>
      </c>
      <c r="I4334" t="s">
        <v>193</v>
      </c>
      <c r="J4334" t="s">
        <v>8338</v>
      </c>
      <c r="K4334">
        <v>9</v>
      </c>
      <c r="L4334" t="str">
        <f t="shared" si="140"/>
        <v>San JuanitoMetaC.Institucional9</v>
      </c>
      <c r="M4334" t="str">
        <f t="shared" si="141"/>
        <v>San JuanitoMetaC.Institucional</v>
      </c>
      <c r="N4334" t="s">
        <v>5853</v>
      </c>
    </row>
    <row r="4335" spans="1:14" x14ac:dyDescent="0.25">
      <c r="A4335">
        <v>50686</v>
      </c>
      <c r="B4335" t="s">
        <v>2283</v>
      </c>
      <c r="C4335" t="s">
        <v>697</v>
      </c>
      <c r="E4335">
        <v>11</v>
      </c>
      <c r="F4335" t="s">
        <v>8337</v>
      </c>
      <c r="G4335" t="s">
        <v>188</v>
      </c>
      <c r="H4335" t="str">
        <f>INDEX(referencias!$Q$1:$Q$34,MATCH('Registro de Frecuencias TV'!G4335,referencias!$R$1:$R$34,0),1)</f>
        <v>Señal Colombia</v>
      </c>
      <c r="I4335" t="s">
        <v>193</v>
      </c>
      <c r="J4335" t="s">
        <v>8338</v>
      </c>
      <c r="K4335">
        <v>11</v>
      </c>
      <c r="L4335" t="str">
        <f t="shared" si="140"/>
        <v>San JuanitoMetaSeñal Colombia11</v>
      </c>
      <c r="M4335" t="str">
        <f t="shared" si="141"/>
        <v>San JuanitoMetaSeñal Colombia</v>
      </c>
      <c r="N4335" t="s">
        <v>5854</v>
      </c>
    </row>
    <row r="4336" spans="1:14" x14ac:dyDescent="0.25">
      <c r="A4336">
        <v>50686</v>
      </c>
      <c r="B4336" t="s">
        <v>2283</v>
      </c>
      <c r="C4336" t="s">
        <v>697</v>
      </c>
      <c r="F4336" t="s">
        <v>8339</v>
      </c>
      <c r="G4336" t="s">
        <v>623</v>
      </c>
      <c r="H4336" t="str">
        <f>INDEX(referencias!$Q$1:$Q$34,MATCH('Registro de Frecuencias TV'!G4336,referencias!$R$1:$R$34,0),1)</f>
        <v>Teveandina</v>
      </c>
      <c r="J4336" t="s">
        <v>8338</v>
      </c>
      <c r="K4336">
        <v>13</v>
      </c>
      <c r="L4336" t="str">
        <f t="shared" si="140"/>
        <v>San JuanitoMetaTeveandina13</v>
      </c>
      <c r="M4336" t="str">
        <f t="shared" si="141"/>
        <v>San JuanitoMetaTeveandina</v>
      </c>
      <c r="N4336" t="s">
        <v>5855</v>
      </c>
    </row>
    <row r="4337" spans="1:14" x14ac:dyDescent="0.25">
      <c r="A4337">
        <v>50686</v>
      </c>
      <c r="B4337" t="s">
        <v>2283</v>
      </c>
      <c r="C4337" t="s">
        <v>697</v>
      </c>
      <c r="F4337" t="s">
        <v>8341</v>
      </c>
      <c r="G4337" t="s">
        <v>750</v>
      </c>
      <c r="H4337" t="str">
        <f>INDEX(referencias!$Q$1:$Q$34,MATCH('Registro de Frecuencias TV'!G4337,referencias!$R$1:$R$34,0),1)</f>
        <v>RCN TV S.A.</v>
      </c>
      <c r="J4337" t="s">
        <v>8338</v>
      </c>
      <c r="K4337">
        <v>4</v>
      </c>
      <c r="L4337" t="str">
        <f t="shared" si="140"/>
        <v>San JuanitoMetaRCN TV S.A.4</v>
      </c>
      <c r="M4337" t="str">
        <f t="shared" si="141"/>
        <v>San JuanitoMetaRCN TV S.A.</v>
      </c>
      <c r="N4337" t="s">
        <v>5856</v>
      </c>
    </row>
    <row r="4338" spans="1:14" x14ac:dyDescent="0.25">
      <c r="A4338">
        <v>50686</v>
      </c>
      <c r="B4338" t="s">
        <v>2283</v>
      </c>
      <c r="C4338" t="s">
        <v>697</v>
      </c>
      <c r="F4338" t="s">
        <v>8341</v>
      </c>
      <c r="G4338" t="s">
        <v>723</v>
      </c>
      <c r="H4338" t="str">
        <f>INDEX(referencias!$Q$1:$Q$34,MATCH('Registro de Frecuencias TV'!G4338,referencias!$R$1:$R$34,0),1)</f>
        <v>Caracol TV S.A.</v>
      </c>
      <c r="J4338" t="s">
        <v>8338</v>
      </c>
      <c r="K4338">
        <v>5</v>
      </c>
      <c r="L4338" t="str">
        <f t="shared" si="140"/>
        <v>San JuanitoMetaCaracol TV S.A.5</v>
      </c>
      <c r="M4338" t="str">
        <f t="shared" si="141"/>
        <v>San JuanitoMetaCaracol TV S.A.</v>
      </c>
      <c r="N4338" t="s">
        <v>5857</v>
      </c>
    </row>
    <row r="4339" spans="1:14" x14ac:dyDescent="0.25">
      <c r="A4339">
        <v>50689</v>
      </c>
      <c r="B4339" t="s">
        <v>2295</v>
      </c>
      <c r="C4339" t="s">
        <v>697</v>
      </c>
      <c r="E4339">
        <v>7</v>
      </c>
      <c r="F4339" t="s">
        <v>8337</v>
      </c>
      <c r="G4339" t="s">
        <v>420</v>
      </c>
      <c r="H4339" t="str">
        <f>INDEX(referencias!$Q$1:$Q$34,MATCH('Registro de Frecuencias TV'!G4339,referencias!$R$1:$R$34,0),1)</f>
        <v>Canal Uno</v>
      </c>
      <c r="I4339" t="s">
        <v>193</v>
      </c>
      <c r="J4339" t="s">
        <v>8338</v>
      </c>
      <c r="K4339">
        <v>7</v>
      </c>
      <c r="L4339" t="str">
        <f t="shared" si="140"/>
        <v>San MartínMetaCanal Uno7</v>
      </c>
      <c r="M4339" t="str">
        <f t="shared" si="141"/>
        <v>San MartínMetaCanal Uno</v>
      </c>
      <c r="N4339" t="s">
        <v>5858</v>
      </c>
    </row>
    <row r="4340" spans="1:14" x14ac:dyDescent="0.25">
      <c r="A4340">
        <v>50689</v>
      </c>
      <c r="B4340" t="s">
        <v>2295</v>
      </c>
      <c r="C4340" t="s">
        <v>697</v>
      </c>
      <c r="E4340">
        <v>9</v>
      </c>
      <c r="F4340" t="s">
        <v>8337</v>
      </c>
      <c r="G4340" t="s">
        <v>703</v>
      </c>
      <c r="H4340" t="str">
        <f>INDEX(referencias!$Q$1:$Q$34,MATCH('Registro de Frecuencias TV'!G4340,referencias!$R$1:$R$34,0),1)</f>
        <v>C.Institucional</v>
      </c>
      <c r="I4340" t="s">
        <v>193</v>
      </c>
      <c r="J4340" t="s">
        <v>8338</v>
      </c>
      <c r="K4340">
        <v>9</v>
      </c>
      <c r="L4340" t="str">
        <f t="shared" si="140"/>
        <v>San MartínMetaC.Institucional9</v>
      </c>
      <c r="M4340" t="str">
        <f t="shared" si="141"/>
        <v>San MartínMetaC.Institucional</v>
      </c>
      <c r="N4340" t="s">
        <v>5859</v>
      </c>
    </row>
    <row r="4341" spans="1:14" x14ac:dyDescent="0.25">
      <c r="A4341">
        <v>50689</v>
      </c>
      <c r="B4341" t="s">
        <v>2295</v>
      </c>
      <c r="C4341" t="s">
        <v>697</v>
      </c>
      <c r="E4341">
        <v>11</v>
      </c>
      <c r="F4341" t="s">
        <v>8337</v>
      </c>
      <c r="G4341" t="s">
        <v>188</v>
      </c>
      <c r="H4341" t="str">
        <f>INDEX(referencias!$Q$1:$Q$34,MATCH('Registro de Frecuencias TV'!G4341,referencias!$R$1:$R$34,0),1)</f>
        <v>Señal Colombia</v>
      </c>
      <c r="I4341" t="s">
        <v>193</v>
      </c>
      <c r="J4341" t="s">
        <v>8338</v>
      </c>
      <c r="K4341">
        <v>11</v>
      </c>
      <c r="L4341" t="str">
        <f t="shared" si="140"/>
        <v>San MartínMetaSeñal Colombia11</v>
      </c>
      <c r="M4341" t="str">
        <f t="shared" si="141"/>
        <v>San MartínMetaSeñal Colombia</v>
      </c>
      <c r="N4341" t="s">
        <v>5860</v>
      </c>
    </row>
    <row r="4342" spans="1:14" x14ac:dyDescent="0.25">
      <c r="A4342">
        <v>50689</v>
      </c>
      <c r="B4342" t="s">
        <v>2295</v>
      </c>
      <c r="C4342" t="s">
        <v>697</v>
      </c>
      <c r="E4342">
        <v>13</v>
      </c>
      <c r="F4342" t="s">
        <v>8339</v>
      </c>
      <c r="G4342" t="s">
        <v>623</v>
      </c>
      <c r="H4342" t="str">
        <f>INDEX(referencias!$Q$1:$Q$34,MATCH('Registro de Frecuencias TV'!G4342,referencias!$R$1:$R$34,0),1)</f>
        <v>Teveandina</v>
      </c>
      <c r="I4342" t="s">
        <v>8476</v>
      </c>
      <c r="J4342" t="s">
        <v>8338</v>
      </c>
      <c r="K4342">
        <v>13</v>
      </c>
      <c r="L4342" t="str">
        <f t="shared" si="140"/>
        <v>San MartínMetaTeveandina13</v>
      </c>
      <c r="M4342" t="str">
        <f t="shared" si="141"/>
        <v>San MartínMetaTeveandina</v>
      </c>
      <c r="N4342" t="s">
        <v>5861</v>
      </c>
    </row>
    <row r="4343" spans="1:14" x14ac:dyDescent="0.25">
      <c r="A4343">
        <v>50689</v>
      </c>
      <c r="B4343" t="s">
        <v>2295</v>
      </c>
      <c r="C4343" t="s">
        <v>697</v>
      </c>
      <c r="E4343">
        <v>4</v>
      </c>
      <c r="F4343" t="s">
        <v>8341</v>
      </c>
      <c r="G4343" t="s">
        <v>750</v>
      </c>
      <c r="H4343" t="str">
        <f>INDEX(referencias!$Q$1:$Q$34,MATCH('Registro de Frecuencias TV'!G4343,referencias!$R$1:$R$34,0),1)</f>
        <v>RCN TV S.A.</v>
      </c>
      <c r="I4343" t="s">
        <v>215</v>
      </c>
      <c r="J4343" t="s">
        <v>8338</v>
      </c>
      <c r="K4343">
        <v>4</v>
      </c>
      <c r="L4343" t="str">
        <f t="shared" si="140"/>
        <v>San MartínMetaRCN TV S.A.4</v>
      </c>
      <c r="M4343" t="str">
        <f t="shared" si="141"/>
        <v>San MartínMetaRCN TV S.A.</v>
      </c>
      <c r="N4343" t="s">
        <v>5862</v>
      </c>
    </row>
    <row r="4344" spans="1:14" x14ac:dyDescent="0.25">
      <c r="A4344">
        <v>50689</v>
      </c>
      <c r="B4344" t="s">
        <v>2295</v>
      </c>
      <c r="C4344" t="s">
        <v>697</v>
      </c>
      <c r="E4344">
        <v>5</v>
      </c>
      <c r="F4344" t="s">
        <v>8341</v>
      </c>
      <c r="G4344" t="s">
        <v>723</v>
      </c>
      <c r="H4344" t="str">
        <f>INDEX(referencias!$Q$1:$Q$34,MATCH('Registro de Frecuencias TV'!G4344,referencias!$R$1:$R$34,0),1)</f>
        <v>Caracol TV S.A.</v>
      </c>
      <c r="I4344" t="s">
        <v>215</v>
      </c>
      <c r="J4344" t="s">
        <v>8338</v>
      </c>
      <c r="K4344">
        <v>5</v>
      </c>
      <c r="L4344" t="str">
        <f t="shared" si="140"/>
        <v>San MartínMetaCaracol TV S.A.5</v>
      </c>
      <c r="M4344" t="str">
        <f t="shared" si="141"/>
        <v>San MartínMetaCaracol TV S.A.</v>
      </c>
      <c r="N4344" t="s">
        <v>5863</v>
      </c>
    </row>
    <row r="4345" spans="1:14" x14ac:dyDescent="0.25">
      <c r="A4345">
        <v>50711</v>
      </c>
      <c r="B4345" t="s">
        <v>2692</v>
      </c>
      <c r="C4345" t="s">
        <v>697</v>
      </c>
      <c r="E4345">
        <v>7</v>
      </c>
      <c r="F4345" t="s">
        <v>8337</v>
      </c>
      <c r="G4345" t="s">
        <v>420</v>
      </c>
      <c r="H4345" t="str">
        <f>INDEX(referencias!$Q$1:$Q$34,MATCH('Registro de Frecuencias TV'!G4345,referencias!$R$1:$R$34,0),1)</f>
        <v>Canal Uno</v>
      </c>
      <c r="I4345" t="s">
        <v>193</v>
      </c>
      <c r="J4345" t="s">
        <v>8338</v>
      </c>
      <c r="K4345">
        <v>7</v>
      </c>
      <c r="L4345" t="str">
        <f t="shared" si="140"/>
        <v>VistahermosaMetaCanal Uno7</v>
      </c>
      <c r="M4345" t="str">
        <f t="shared" si="141"/>
        <v>VistahermosaMetaCanal Uno</v>
      </c>
      <c r="N4345" t="s">
        <v>5864</v>
      </c>
    </row>
    <row r="4346" spans="1:14" x14ac:dyDescent="0.25">
      <c r="A4346">
        <v>50711</v>
      </c>
      <c r="B4346" t="s">
        <v>2692</v>
      </c>
      <c r="C4346" t="s">
        <v>697</v>
      </c>
      <c r="E4346">
        <v>9</v>
      </c>
      <c r="F4346" t="s">
        <v>8337</v>
      </c>
      <c r="G4346" t="s">
        <v>703</v>
      </c>
      <c r="H4346" t="str">
        <f>INDEX(referencias!$Q$1:$Q$34,MATCH('Registro de Frecuencias TV'!G4346,referencias!$R$1:$R$34,0),1)</f>
        <v>C.Institucional</v>
      </c>
      <c r="I4346" t="s">
        <v>193</v>
      </c>
      <c r="J4346" t="s">
        <v>8338</v>
      </c>
      <c r="K4346">
        <v>9</v>
      </c>
      <c r="L4346" t="str">
        <f t="shared" si="140"/>
        <v>VistahermosaMetaC.Institucional9</v>
      </c>
      <c r="M4346" t="str">
        <f t="shared" si="141"/>
        <v>VistahermosaMetaC.Institucional</v>
      </c>
      <c r="N4346" t="s">
        <v>5865</v>
      </c>
    </row>
    <row r="4347" spans="1:14" x14ac:dyDescent="0.25">
      <c r="A4347">
        <v>50711</v>
      </c>
      <c r="B4347" t="s">
        <v>2692</v>
      </c>
      <c r="C4347" t="s">
        <v>697</v>
      </c>
      <c r="E4347">
        <v>11</v>
      </c>
      <c r="F4347" t="s">
        <v>8337</v>
      </c>
      <c r="G4347" t="s">
        <v>188</v>
      </c>
      <c r="H4347" t="str">
        <f>INDEX(referencias!$Q$1:$Q$34,MATCH('Registro de Frecuencias TV'!G4347,referencias!$R$1:$R$34,0),1)</f>
        <v>Señal Colombia</v>
      </c>
      <c r="I4347" t="s">
        <v>193</v>
      </c>
      <c r="J4347" t="s">
        <v>8338</v>
      </c>
      <c r="K4347">
        <v>11</v>
      </c>
      <c r="L4347" t="str">
        <f t="shared" si="140"/>
        <v>VistahermosaMetaSeñal Colombia11</v>
      </c>
      <c r="M4347" t="str">
        <f t="shared" si="141"/>
        <v>VistahermosaMetaSeñal Colombia</v>
      </c>
      <c r="N4347" t="s">
        <v>5866</v>
      </c>
    </row>
    <row r="4348" spans="1:14" x14ac:dyDescent="0.25">
      <c r="A4348">
        <v>50711</v>
      </c>
      <c r="B4348" t="s">
        <v>2692</v>
      </c>
      <c r="C4348" t="s">
        <v>697</v>
      </c>
      <c r="E4348">
        <v>13</v>
      </c>
      <c r="F4348" t="s">
        <v>8339</v>
      </c>
      <c r="G4348" t="s">
        <v>623</v>
      </c>
      <c r="H4348" t="str">
        <f>INDEX(referencias!$Q$1:$Q$34,MATCH('Registro de Frecuencias TV'!G4348,referencias!$R$1:$R$34,0),1)</f>
        <v>Teveandina</v>
      </c>
      <c r="I4348" t="s">
        <v>8476</v>
      </c>
      <c r="J4348" t="s">
        <v>8338</v>
      </c>
      <c r="K4348">
        <v>13</v>
      </c>
      <c r="L4348" t="str">
        <f t="shared" si="140"/>
        <v>VistahermosaMetaTeveandina13</v>
      </c>
      <c r="M4348" t="str">
        <f t="shared" si="141"/>
        <v>VistahermosaMetaTeveandina</v>
      </c>
      <c r="N4348" t="s">
        <v>5867</v>
      </c>
    </row>
    <row r="4349" spans="1:14" x14ac:dyDescent="0.25">
      <c r="A4349">
        <v>50711</v>
      </c>
      <c r="B4349" t="s">
        <v>2692</v>
      </c>
      <c r="C4349" t="s">
        <v>697</v>
      </c>
      <c r="E4349">
        <v>4</v>
      </c>
      <c r="F4349" t="s">
        <v>8341</v>
      </c>
      <c r="G4349" t="s">
        <v>750</v>
      </c>
      <c r="H4349" t="str">
        <f>INDEX(referencias!$Q$1:$Q$34,MATCH('Registro de Frecuencias TV'!G4349,referencias!$R$1:$R$34,0),1)</f>
        <v>RCN TV S.A.</v>
      </c>
      <c r="I4349" t="s">
        <v>215</v>
      </c>
      <c r="J4349" t="s">
        <v>8338</v>
      </c>
      <c r="K4349">
        <v>4</v>
      </c>
      <c r="L4349" t="str">
        <f t="shared" si="140"/>
        <v>VistahermosaMetaRCN TV S.A.4</v>
      </c>
      <c r="M4349" t="str">
        <f t="shared" si="141"/>
        <v>VistahermosaMetaRCN TV S.A.</v>
      </c>
      <c r="N4349" t="s">
        <v>5868</v>
      </c>
    </row>
    <row r="4350" spans="1:14" x14ac:dyDescent="0.25">
      <c r="A4350">
        <v>50711</v>
      </c>
      <c r="B4350" t="s">
        <v>2692</v>
      </c>
      <c r="C4350" t="s">
        <v>697</v>
      </c>
      <c r="E4350">
        <v>5</v>
      </c>
      <c r="F4350" t="s">
        <v>8341</v>
      </c>
      <c r="G4350" t="s">
        <v>723</v>
      </c>
      <c r="H4350" t="str">
        <f>INDEX(referencias!$Q$1:$Q$34,MATCH('Registro de Frecuencias TV'!G4350,referencias!$R$1:$R$34,0),1)</f>
        <v>Caracol TV S.A.</v>
      </c>
      <c r="I4350" t="s">
        <v>215</v>
      </c>
      <c r="J4350" t="s">
        <v>8338</v>
      </c>
      <c r="K4350">
        <v>5</v>
      </c>
      <c r="L4350" t="str">
        <f t="shared" si="140"/>
        <v>VistahermosaMetaCaracol TV S.A.5</v>
      </c>
      <c r="M4350" t="str">
        <f t="shared" si="141"/>
        <v>VistahermosaMetaCaracol TV S.A.</v>
      </c>
      <c r="N4350" t="s">
        <v>5869</v>
      </c>
    </row>
    <row r="4351" spans="1:14" x14ac:dyDescent="0.25">
      <c r="A4351">
        <v>52001</v>
      </c>
      <c r="B4351" t="s">
        <v>1967</v>
      </c>
      <c r="C4351" t="s">
        <v>455</v>
      </c>
      <c r="E4351">
        <v>7</v>
      </c>
      <c r="F4351" t="s">
        <v>8337</v>
      </c>
      <c r="G4351" t="s">
        <v>420</v>
      </c>
      <c r="H4351" t="str">
        <f>INDEX(referencias!$Q$1:$Q$34,MATCH('Registro de Frecuencias TV'!G4351,referencias!$R$1:$R$34,0),1)</f>
        <v>Canal Uno</v>
      </c>
      <c r="I4351" t="s">
        <v>271</v>
      </c>
      <c r="J4351" t="s">
        <v>8338</v>
      </c>
      <c r="K4351">
        <v>7</v>
      </c>
      <c r="L4351" t="str">
        <f t="shared" si="140"/>
        <v>PastoNariñoCanal Uno7</v>
      </c>
      <c r="M4351" t="str">
        <f t="shared" si="141"/>
        <v>PastoNariñoCanal Uno</v>
      </c>
      <c r="N4351" t="s">
        <v>5870</v>
      </c>
    </row>
    <row r="4352" spans="1:14" x14ac:dyDescent="0.25">
      <c r="A4352">
        <v>52001</v>
      </c>
      <c r="B4352" t="s">
        <v>1967</v>
      </c>
      <c r="C4352" t="s">
        <v>455</v>
      </c>
      <c r="E4352">
        <v>12</v>
      </c>
      <c r="F4352" t="s">
        <v>8337</v>
      </c>
      <c r="G4352" t="s">
        <v>703</v>
      </c>
      <c r="H4352" t="str">
        <f>INDEX(referencias!$Q$1:$Q$34,MATCH('Registro de Frecuencias TV'!G4352,referencias!$R$1:$R$34,0),1)</f>
        <v>C.Institucional</v>
      </c>
      <c r="I4352" t="s">
        <v>271</v>
      </c>
      <c r="J4352" t="s">
        <v>8338</v>
      </c>
      <c r="K4352">
        <v>13</v>
      </c>
      <c r="L4352" t="str">
        <f t="shared" si="140"/>
        <v>PastoNariñoC.Institucional13</v>
      </c>
      <c r="M4352" t="str">
        <f t="shared" si="141"/>
        <v>PastoNariñoC.Institucional</v>
      </c>
      <c r="N4352" t="s">
        <v>5871</v>
      </c>
    </row>
    <row r="4353" spans="1:14" x14ac:dyDescent="0.25">
      <c r="A4353">
        <v>52001</v>
      </c>
      <c r="B4353" t="s">
        <v>1967</v>
      </c>
      <c r="C4353" t="s">
        <v>455</v>
      </c>
      <c r="E4353">
        <v>9</v>
      </c>
      <c r="F4353" t="s">
        <v>8337</v>
      </c>
      <c r="G4353" t="s">
        <v>188</v>
      </c>
      <c r="H4353" t="str">
        <f>INDEX(referencias!$Q$1:$Q$34,MATCH('Registro de Frecuencias TV'!G4353,referencias!$R$1:$R$34,0),1)</f>
        <v>Señal Colombia</v>
      </c>
      <c r="I4353" t="s">
        <v>271</v>
      </c>
      <c r="J4353" t="s">
        <v>8338</v>
      </c>
      <c r="K4353">
        <v>9</v>
      </c>
      <c r="L4353" t="str">
        <f t="shared" si="140"/>
        <v>PastoNariñoSeñal Colombia9</v>
      </c>
      <c r="M4353" t="str">
        <f t="shared" si="141"/>
        <v>PastoNariñoSeñal Colombia</v>
      </c>
      <c r="N4353" t="s">
        <v>5872</v>
      </c>
    </row>
    <row r="4354" spans="1:14" x14ac:dyDescent="0.25">
      <c r="A4354">
        <v>52001</v>
      </c>
      <c r="B4354" t="s">
        <v>1967</v>
      </c>
      <c r="C4354" t="s">
        <v>455</v>
      </c>
      <c r="E4354">
        <v>11</v>
      </c>
      <c r="F4354" t="s">
        <v>8339</v>
      </c>
      <c r="G4354" t="s">
        <v>627</v>
      </c>
      <c r="H4354" t="str">
        <f>INDEX(referencias!$Q$1:$Q$34,MATCH('Registro de Frecuencias TV'!G4354,referencias!$R$1:$R$34,0),1)</f>
        <v>Telepacífico</v>
      </c>
      <c r="I4354" t="s">
        <v>8491</v>
      </c>
      <c r="J4354" t="s">
        <v>8338</v>
      </c>
      <c r="K4354">
        <v>11</v>
      </c>
      <c r="L4354" t="str">
        <f t="shared" si="140"/>
        <v>PastoNariñoTelepacífico11</v>
      </c>
      <c r="M4354" t="str">
        <f t="shared" si="141"/>
        <v>PastoNariñoTelepacífico</v>
      </c>
      <c r="N4354" t="s">
        <v>5873</v>
      </c>
    </row>
    <row r="4355" spans="1:14" x14ac:dyDescent="0.25">
      <c r="A4355">
        <v>52001</v>
      </c>
      <c r="B4355" t="s">
        <v>1967</v>
      </c>
      <c r="C4355" t="s">
        <v>455</v>
      </c>
      <c r="E4355">
        <v>5</v>
      </c>
      <c r="F4355" t="s">
        <v>8341</v>
      </c>
      <c r="G4355" t="s">
        <v>750</v>
      </c>
      <c r="H4355" t="str">
        <f>INDEX(referencias!$Q$1:$Q$34,MATCH('Registro de Frecuencias TV'!G4355,referencias!$R$1:$R$34,0),1)</f>
        <v>RCN TV S.A.</v>
      </c>
      <c r="I4355" t="s">
        <v>271</v>
      </c>
      <c r="J4355" t="s">
        <v>8338</v>
      </c>
      <c r="K4355">
        <v>5</v>
      </c>
      <c r="L4355" t="str">
        <f t="shared" ref="L4355:L4418" si="142">_xlfn.CONCAT(TRIM(B4355),TRIM(C4355),TRIM(H4355),TRIM(K4355))</f>
        <v>PastoNariñoRCN TV S.A.5</v>
      </c>
      <c r="M4355" t="str">
        <f t="shared" ref="M4355:M4418" si="143">_xlfn.CONCAT(TRIM(B4355),TRIM(C4355),TRIM(H4355))</f>
        <v>PastoNariñoRCN TV S.A.</v>
      </c>
      <c r="N4355" t="s">
        <v>5874</v>
      </c>
    </row>
    <row r="4356" spans="1:14" x14ac:dyDescent="0.25">
      <c r="A4356">
        <v>52001</v>
      </c>
      <c r="B4356" t="s">
        <v>1967</v>
      </c>
      <c r="C4356" t="s">
        <v>455</v>
      </c>
      <c r="E4356">
        <v>3</v>
      </c>
      <c r="F4356" t="s">
        <v>8341</v>
      </c>
      <c r="G4356" t="s">
        <v>723</v>
      </c>
      <c r="H4356" t="str">
        <f>INDEX(referencias!$Q$1:$Q$34,MATCH('Registro de Frecuencias TV'!G4356,referencias!$R$1:$R$34,0),1)</f>
        <v>Caracol TV S.A.</v>
      </c>
      <c r="I4356" t="s">
        <v>271</v>
      </c>
      <c r="J4356" t="s">
        <v>8338</v>
      </c>
      <c r="K4356">
        <v>3</v>
      </c>
      <c r="L4356" t="str">
        <f t="shared" si="142"/>
        <v>PastoNariñoCaracol TV S.A.3</v>
      </c>
      <c r="M4356" t="str">
        <f t="shared" si="143"/>
        <v>PastoNariñoCaracol TV S.A.</v>
      </c>
      <c r="N4356" t="s">
        <v>5875</v>
      </c>
    </row>
    <row r="4357" spans="1:14" x14ac:dyDescent="0.25">
      <c r="A4357">
        <v>52001</v>
      </c>
      <c r="B4357" t="s">
        <v>1967</v>
      </c>
      <c r="C4357" t="s">
        <v>455</v>
      </c>
      <c r="E4357">
        <v>32</v>
      </c>
      <c r="F4357" t="s">
        <v>8342</v>
      </c>
      <c r="G4357" t="s">
        <v>653</v>
      </c>
      <c r="H4357" t="str">
        <f>INDEX(referencias!$Q$1:$Q$34,MATCH('Registro de Frecuencias TV'!G4357,referencias!$R$1:$R$34,0),1)</f>
        <v>Telepasto</v>
      </c>
      <c r="I4357" t="s">
        <v>653</v>
      </c>
      <c r="J4357" t="s">
        <v>8338</v>
      </c>
      <c r="K4357">
        <v>32</v>
      </c>
      <c r="L4357" t="str">
        <f t="shared" si="142"/>
        <v>PastoNariñoTelepasto32</v>
      </c>
      <c r="M4357" t="str">
        <f t="shared" si="143"/>
        <v>PastoNariñoTelepasto</v>
      </c>
      <c r="N4357" t="s">
        <v>5876</v>
      </c>
    </row>
    <row r="4358" spans="1:14" x14ac:dyDescent="0.25">
      <c r="A4358">
        <v>52019</v>
      </c>
      <c r="B4358" t="s">
        <v>752</v>
      </c>
      <c r="C4358" t="s">
        <v>455</v>
      </c>
      <c r="E4358">
        <v>24</v>
      </c>
      <c r="F4358" t="s">
        <v>8337</v>
      </c>
      <c r="G4358" t="s">
        <v>420</v>
      </c>
      <c r="H4358" t="str">
        <f>INDEX(referencias!$Q$1:$Q$34,MATCH('Registro de Frecuencias TV'!G4358,referencias!$R$1:$R$34,0),1)</f>
        <v>Canal Uno</v>
      </c>
      <c r="I4358" t="s">
        <v>241</v>
      </c>
      <c r="J4358" t="s">
        <v>8338</v>
      </c>
      <c r="K4358">
        <v>24</v>
      </c>
      <c r="L4358" t="str">
        <f t="shared" si="142"/>
        <v>AlbánNariñoCanal Uno24</v>
      </c>
      <c r="M4358" t="str">
        <f t="shared" si="143"/>
        <v>AlbánNariñoCanal Uno</v>
      </c>
      <c r="N4358" t="s">
        <v>5877</v>
      </c>
    </row>
    <row r="4359" spans="1:14" x14ac:dyDescent="0.25">
      <c r="A4359">
        <v>52019</v>
      </c>
      <c r="B4359" t="s">
        <v>752</v>
      </c>
      <c r="C4359" t="s">
        <v>455</v>
      </c>
      <c r="E4359">
        <v>26</v>
      </c>
      <c r="F4359" t="s">
        <v>8337</v>
      </c>
      <c r="G4359" t="s">
        <v>703</v>
      </c>
      <c r="H4359" t="str">
        <f>INDEX(referencias!$Q$1:$Q$34,MATCH('Registro de Frecuencias TV'!G4359,referencias!$R$1:$R$34,0),1)</f>
        <v>C.Institucional</v>
      </c>
      <c r="I4359" t="s">
        <v>241</v>
      </c>
      <c r="J4359" t="s">
        <v>8338</v>
      </c>
      <c r="K4359">
        <v>26</v>
      </c>
      <c r="L4359" t="str">
        <f t="shared" si="142"/>
        <v>AlbánNariñoC.Institucional26</v>
      </c>
      <c r="M4359" t="str">
        <f t="shared" si="143"/>
        <v>AlbánNariñoC.Institucional</v>
      </c>
      <c r="N4359" t="s">
        <v>5878</v>
      </c>
    </row>
    <row r="4360" spans="1:14" x14ac:dyDescent="0.25">
      <c r="A4360">
        <v>52019</v>
      </c>
      <c r="B4360" t="s">
        <v>752</v>
      </c>
      <c r="C4360" t="s">
        <v>455</v>
      </c>
      <c r="E4360">
        <v>30</v>
      </c>
      <c r="F4360" t="s">
        <v>8337</v>
      </c>
      <c r="G4360" t="s">
        <v>188</v>
      </c>
      <c r="H4360" t="str">
        <f>INDEX(referencias!$Q$1:$Q$34,MATCH('Registro de Frecuencias TV'!G4360,referencias!$R$1:$R$34,0),1)</f>
        <v>Señal Colombia</v>
      </c>
      <c r="I4360" t="s">
        <v>241</v>
      </c>
      <c r="J4360" t="s">
        <v>8338</v>
      </c>
      <c r="K4360">
        <v>30</v>
      </c>
      <c r="L4360" t="str">
        <f t="shared" si="142"/>
        <v>AlbánNariñoSeñal Colombia30</v>
      </c>
      <c r="M4360" t="str">
        <f t="shared" si="143"/>
        <v>AlbánNariñoSeñal Colombia</v>
      </c>
      <c r="N4360" t="s">
        <v>5879</v>
      </c>
    </row>
    <row r="4361" spans="1:14" x14ac:dyDescent="0.25">
      <c r="A4361">
        <v>52019</v>
      </c>
      <c r="B4361" t="s">
        <v>752</v>
      </c>
      <c r="C4361" t="s">
        <v>455</v>
      </c>
      <c r="F4361" t="s">
        <v>8339</v>
      </c>
      <c r="G4361" t="s">
        <v>627</v>
      </c>
      <c r="H4361" t="str">
        <f>INDEX(referencias!$Q$1:$Q$34,MATCH('Registro de Frecuencias TV'!G4361,referencias!$R$1:$R$34,0),1)</f>
        <v>Telepacífico</v>
      </c>
      <c r="J4361" t="s">
        <v>8338</v>
      </c>
      <c r="K4361">
        <v>11</v>
      </c>
      <c r="L4361" t="str">
        <f t="shared" si="142"/>
        <v>AlbánNariñoTelepacífico11</v>
      </c>
      <c r="M4361" t="str">
        <f t="shared" si="143"/>
        <v>AlbánNariñoTelepacífico</v>
      </c>
      <c r="N4361" t="s">
        <v>5880</v>
      </c>
    </row>
    <row r="4362" spans="1:14" x14ac:dyDescent="0.25">
      <c r="A4362">
        <v>52019</v>
      </c>
      <c r="B4362" t="s">
        <v>752</v>
      </c>
      <c r="C4362" t="s">
        <v>455</v>
      </c>
      <c r="E4362">
        <v>5</v>
      </c>
      <c r="F4362" t="s">
        <v>8341</v>
      </c>
      <c r="G4362" t="s">
        <v>750</v>
      </c>
      <c r="H4362" t="str">
        <f>INDEX(referencias!$Q$1:$Q$34,MATCH('Registro de Frecuencias TV'!G4362,referencias!$R$1:$R$34,0),1)</f>
        <v>RCN TV S.A.</v>
      </c>
      <c r="I4362" t="s">
        <v>8491</v>
      </c>
      <c r="J4362" t="s">
        <v>8338</v>
      </c>
      <c r="K4362">
        <v>5</v>
      </c>
      <c r="L4362" t="str">
        <f t="shared" si="142"/>
        <v>AlbánNariñoRCN TV S.A.5</v>
      </c>
      <c r="M4362" t="str">
        <f t="shared" si="143"/>
        <v>AlbánNariñoRCN TV S.A.</v>
      </c>
      <c r="N4362" t="s">
        <v>5881</v>
      </c>
    </row>
    <row r="4363" spans="1:14" x14ac:dyDescent="0.25">
      <c r="A4363">
        <v>52019</v>
      </c>
      <c r="B4363" t="s">
        <v>752</v>
      </c>
      <c r="C4363" t="s">
        <v>455</v>
      </c>
      <c r="E4363">
        <v>3</v>
      </c>
      <c r="F4363" t="s">
        <v>8341</v>
      </c>
      <c r="G4363" t="s">
        <v>723</v>
      </c>
      <c r="H4363" t="str">
        <f>INDEX(referencias!$Q$1:$Q$34,MATCH('Registro de Frecuencias TV'!G4363,referencias!$R$1:$R$34,0),1)</f>
        <v>Caracol TV S.A.</v>
      </c>
      <c r="I4363" t="s">
        <v>8491</v>
      </c>
      <c r="J4363" t="s">
        <v>8338</v>
      </c>
      <c r="K4363">
        <v>3</v>
      </c>
      <c r="L4363" t="str">
        <f t="shared" si="142"/>
        <v>AlbánNariñoCaracol TV S.A.3</v>
      </c>
      <c r="M4363" t="str">
        <f t="shared" si="143"/>
        <v>AlbánNariñoCaracol TV S.A.</v>
      </c>
      <c r="N4363" t="s">
        <v>5882</v>
      </c>
    </row>
    <row r="4364" spans="1:14" x14ac:dyDescent="0.25">
      <c r="A4364">
        <v>52022</v>
      </c>
      <c r="B4364" t="s">
        <v>190</v>
      </c>
      <c r="C4364" t="s">
        <v>455</v>
      </c>
      <c r="E4364">
        <v>22</v>
      </c>
      <c r="F4364" t="s">
        <v>8337</v>
      </c>
      <c r="G4364" t="s">
        <v>420</v>
      </c>
      <c r="H4364" t="str">
        <f>INDEX(referencias!$Q$1:$Q$34,MATCH('Registro de Frecuencias TV'!G4364,referencias!$R$1:$R$34,0),1)</f>
        <v>Canal Uno</v>
      </c>
      <c r="I4364" t="s">
        <v>190</v>
      </c>
      <c r="J4364" t="s">
        <v>8338</v>
      </c>
      <c r="K4364">
        <v>22</v>
      </c>
      <c r="L4364" t="str">
        <f t="shared" si="142"/>
        <v>AldanaNariñoCanal Uno22</v>
      </c>
      <c r="M4364" t="str">
        <f t="shared" si="143"/>
        <v>AldanaNariñoCanal Uno</v>
      </c>
      <c r="N4364" t="s">
        <v>5883</v>
      </c>
    </row>
    <row r="4365" spans="1:14" x14ac:dyDescent="0.25">
      <c r="A4365">
        <v>52022</v>
      </c>
      <c r="B4365" t="s">
        <v>190</v>
      </c>
      <c r="C4365" t="s">
        <v>455</v>
      </c>
      <c r="E4365">
        <v>28</v>
      </c>
      <c r="F4365" t="s">
        <v>8337</v>
      </c>
      <c r="G4365" t="s">
        <v>703</v>
      </c>
      <c r="H4365" t="str">
        <f>INDEX(referencias!$Q$1:$Q$34,MATCH('Registro de Frecuencias TV'!G4365,referencias!$R$1:$R$34,0),1)</f>
        <v>C.Institucional</v>
      </c>
      <c r="I4365" t="s">
        <v>190</v>
      </c>
      <c r="J4365" t="s">
        <v>8338</v>
      </c>
      <c r="K4365">
        <v>28</v>
      </c>
      <c r="L4365" t="str">
        <f t="shared" si="142"/>
        <v>AldanaNariñoC.Institucional28</v>
      </c>
      <c r="M4365" t="str">
        <f t="shared" si="143"/>
        <v>AldanaNariñoC.Institucional</v>
      </c>
      <c r="N4365" t="s">
        <v>5884</v>
      </c>
    </row>
    <row r="4366" spans="1:14" x14ac:dyDescent="0.25">
      <c r="A4366">
        <v>52022</v>
      </c>
      <c r="B4366" t="s">
        <v>190</v>
      </c>
      <c r="C4366" t="s">
        <v>455</v>
      </c>
      <c r="E4366">
        <v>34</v>
      </c>
      <c r="F4366" t="s">
        <v>8337</v>
      </c>
      <c r="G4366" t="s">
        <v>188</v>
      </c>
      <c r="H4366" t="str">
        <f>INDEX(referencias!$Q$1:$Q$34,MATCH('Registro de Frecuencias TV'!G4366,referencias!$R$1:$R$34,0),1)</f>
        <v>Señal Colombia</v>
      </c>
      <c r="I4366" t="s">
        <v>190</v>
      </c>
      <c r="J4366" t="s">
        <v>8338</v>
      </c>
      <c r="K4366">
        <v>34</v>
      </c>
      <c r="L4366" t="str">
        <f t="shared" si="142"/>
        <v>AldanaNariñoSeñal Colombia34</v>
      </c>
      <c r="M4366" t="str">
        <f t="shared" si="143"/>
        <v>AldanaNariñoSeñal Colombia</v>
      </c>
      <c r="N4366" t="s">
        <v>5885</v>
      </c>
    </row>
    <row r="4367" spans="1:14" x14ac:dyDescent="0.25">
      <c r="A4367">
        <v>52022</v>
      </c>
      <c r="B4367" t="s">
        <v>190</v>
      </c>
      <c r="C4367" t="s">
        <v>455</v>
      </c>
      <c r="E4367">
        <v>30</v>
      </c>
      <c r="F4367" t="s">
        <v>8339</v>
      </c>
      <c r="G4367" t="s">
        <v>627</v>
      </c>
      <c r="H4367" t="str">
        <f>INDEX(referencias!$Q$1:$Q$34,MATCH('Registro de Frecuencias TV'!G4367,referencias!$R$1:$R$34,0),1)</f>
        <v>Telepacífico</v>
      </c>
      <c r="I4367" t="s">
        <v>8492</v>
      </c>
      <c r="J4367" t="s">
        <v>8338</v>
      </c>
      <c r="K4367">
        <v>40</v>
      </c>
      <c r="L4367" t="str">
        <f t="shared" si="142"/>
        <v>AldanaNariñoTelepacífico40</v>
      </c>
      <c r="M4367" t="str">
        <f t="shared" si="143"/>
        <v>AldanaNariñoTelepacífico</v>
      </c>
      <c r="N4367" t="s">
        <v>5886</v>
      </c>
    </row>
    <row r="4368" spans="1:14" x14ac:dyDescent="0.25">
      <c r="A4368">
        <v>52022</v>
      </c>
      <c r="B4368" t="s">
        <v>190</v>
      </c>
      <c r="C4368" t="s">
        <v>455</v>
      </c>
      <c r="F4368" t="s">
        <v>8341</v>
      </c>
      <c r="G4368" t="s">
        <v>750</v>
      </c>
      <c r="H4368" t="str">
        <f>INDEX(referencias!$Q$1:$Q$34,MATCH('Registro de Frecuencias TV'!G4368,referencias!$R$1:$R$34,0),1)</f>
        <v>RCN TV S.A.</v>
      </c>
      <c r="J4368" t="s">
        <v>8338</v>
      </c>
      <c r="K4368">
        <v>2</v>
      </c>
      <c r="L4368" t="str">
        <f t="shared" si="142"/>
        <v>AldanaNariñoRCN TV S.A.2</v>
      </c>
      <c r="M4368" t="str">
        <f t="shared" si="143"/>
        <v>AldanaNariñoRCN TV S.A.</v>
      </c>
      <c r="N4368" t="s">
        <v>5887</v>
      </c>
    </row>
    <row r="4369" spans="1:14" x14ac:dyDescent="0.25">
      <c r="A4369">
        <v>52036</v>
      </c>
      <c r="B4369" t="s">
        <v>809</v>
      </c>
      <c r="C4369" t="s">
        <v>455</v>
      </c>
      <c r="E4369">
        <v>10</v>
      </c>
      <c r="F4369" t="s">
        <v>8337</v>
      </c>
      <c r="G4369" t="s">
        <v>420</v>
      </c>
      <c r="H4369" t="str">
        <f>INDEX(referencias!$Q$1:$Q$34,MATCH('Registro de Frecuencias TV'!G4369,referencias!$R$1:$R$34,0),1)</f>
        <v>Canal Uno</v>
      </c>
      <c r="I4369" t="s">
        <v>375</v>
      </c>
      <c r="J4369" t="s">
        <v>8338</v>
      </c>
      <c r="K4369">
        <v>10</v>
      </c>
      <c r="L4369" t="str">
        <f t="shared" si="142"/>
        <v>AncuyáNariñoCanal Uno10</v>
      </c>
      <c r="M4369" t="str">
        <f t="shared" si="143"/>
        <v>AncuyáNariñoCanal Uno</v>
      </c>
      <c r="N4369" t="s">
        <v>5888</v>
      </c>
    </row>
    <row r="4370" spans="1:14" x14ac:dyDescent="0.25">
      <c r="A4370">
        <v>52036</v>
      </c>
      <c r="B4370" t="s">
        <v>809</v>
      </c>
      <c r="C4370" t="s">
        <v>455</v>
      </c>
      <c r="E4370">
        <v>4</v>
      </c>
      <c r="F4370" t="s">
        <v>8337</v>
      </c>
      <c r="G4370" t="s">
        <v>703</v>
      </c>
      <c r="H4370" t="str">
        <f>INDEX(referencias!$Q$1:$Q$34,MATCH('Registro de Frecuencias TV'!G4370,referencias!$R$1:$R$34,0),1)</f>
        <v>C.Institucional</v>
      </c>
      <c r="I4370" t="s">
        <v>375</v>
      </c>
      <c r="J4370" t="s">
        <v>8338</v>
      </c>
      <c r="K4370">
        <v>4</v>
      </c>
      <c r="L4370" t="str">
        <f t="shared" si="142"/>
        <v>AncuyáNariñoC.Institucional4</v>
      </c>
      <c r="M4370" t="str">
        <f t="shared" si="143"/>
        <v>AncuyáNariñoC.Institucional</v>
      </c>
      <c r="N4370" t="s">
        <v>5889</v>
      </c>
    </row>
    <row r="4371" spans="1:14" x14ac:dyDescent="0.25">
      <c r="A4371">
        <v>52036</v>
      </c>
      <c r="B4371" t="s">
        <v>809</v>
      </c>
      <c r="C4371" t="s">
        <v>455</v>
      </c>
      <c r="E4371">
        <v>5</v>
      </c>
      <c r="F4371" t="s">
        <v>8337</v>
      </c>
      <c r="G4371" t="s">
        <v>188</v>
      </c>
      <c r="H4371" t="str">
        <f>INDEX(referencias!$Q$1:$Q$34,MATCH('Registro de Frecuencias TV'!G4371,referencias!$R$1:$R$34,0),1)</f>
        <v>Señal Colombia</v>
      </c>
      <c r="I4371" t="s">
        <v>375</v>
      </c>
      <c r="J4371" t="s">
        <v>8338</v>
      </c>
      <c r="K4371">
        <v>5</v>
      </c>
      <c r="L4371" t="str">
        <f t="shared" si="142"/>
        <v>AncuyáNariñoSeñal Colombia5</v>
      </c>
      <c r="M4371" t="str">
        <f t="shared" si="143"/>
        <v>AncuyáNariñoSeñal Colombia</v>
      </c>
      <c r="N4371" t="s">
        <v>5890</v>
      </c>
    </row>
    <row r="4372" spans="1:14" x14ac:dyDescent="0.25">
      <c r="A4372">
        <v>52036</v>
      </c>
      <c r="B4372" t="s">
        <v>809</v>
      </c>
      <c r="C4372" t="s">
        <v>455</v>
      </c>
      <c r="E4372">
        <v>8</v>
      </c>
      <c r="F4372" t="s">
        <v>8339</v>
      </c>
      <c r="G4372" t="s">
        <v>627</v>
      </c>
      <c r="H4372" t="str">
        <f>INDEX(referencias!$Q$1:$Q$34,MATCH('Registro de Frecuencias TV'!G4372,referencias!$R$1:$R$34,0),1)</f>
        <v>Telepacífico</v>
      </c>
      <c r="I4372" t="s">
        <v>8493</v>
      </c>
      <c r="J4372" t="s">
        <v>8338</v>
      </c>
      <c r="K4372">
        <v>8</v>
      </c>
      <c r="L4372" t="str">
        <f t="shared" si="142"/>
        <v>AncuyáNariñoTelepacífico8</v>
      </c>
      <c r="M4372" t="str">
        <f t="shared" si="143"/>
        <v>AncuyáNariñoTelepacífico</v>
      </c>
      <c r="N4372" t="s">
        <v>5891</v>
      </c>
    </row>
    <row r="4373" spans="1:14" x14ac:dyDescent="0.25">
      <c r="A4373">
        <v>52036</v>
      </c>
      <c r="B4373" t="s">
        <v>809</v>
      </c>
      <c r="C4373" t="s">
        <v>455</v>
      </c>
      <c r="F4373" t="s">
        <v>8341</v>
      </c>
      <c r="G4373" t="s">
        <v>750</v>
      </c>
      <c r="H4373" t="str">
        <f>INDEX(referencias!$Q$1:$Q$34,MATCH('Registro de Frecuencias TV'!G4373,referencias!$R$1:$R$34,0),1)</f>
        <v>RCN TV S.A.</v>
      </c>
      <c r="J4373" t="s">
        <v>8338</v>
      </c>
      <c r="K4373">
        <v>2</v>
      </c>
      <c r="L4373" t="str">
        <f t="shared" si="142"/>
        <v>AncuyáNariñoRCN TV S.A.2</v>
      </c>
      <c r="M4373" t="str">
        <f t="shared" si="143"/>
        <v>AncuyáNariñoRCN TV S.A.</v>
      </c>
      <c r="N4373" t="s">
        <v>5892</v>
      </c>
    </row>
    <row r="4374" spans="1:14" x14ac:dyDescent="0.25">
      <c r="A4374">
        <v>52036</v>
      </c>
      <c r="B4374" t="s">
        <v>809</v>
      </c>
      <c r="C4374" t="s">
        <v>455</v>
      </c>
      <c r="F4374" t="s">
        <v>8341</v>
      </c>
      <c r="G4374" t="s">
        <v>723</v>
      </c>
      <c r="H4374" t="str">
        <f>INDEX(referencias!$Q$1:$Q$34,MATCH('Registro de Frecuencias TV'!G4374,referencias!$R$1:$R$34,0),1)</f>
        <v>Caracol TV S.A.</v>
      </c>
      <c r="J4374" t="s">
        <v>8338</v>
      </c>
      <c r="K4374">
        <v>12</v>
      </c>
      <c r="L4374" t="str">
        <f t="shared" si="142"/>
        <v>AncuyáNariñoCaracol TV S.A.12</v>
      </c>
      <c r="M4374" t="str">
        <f t="shared" si="143"/>
        <v>AncuyáNariñoCaracol TV S.A.</v>
      </c>
      <c r="N4374" t="s">
        <v>5893</v>
      </c>
    </row>
    <row r="4375" spans="1:14" x14ac:dyDescent="0.25">
      <c r="A4375">
        <v>52051</v>
      </c>
      <c r="B4375" t="s">
        <v>909</v>
      </c>
      <c r="C4375" t="s">
        <v>455</v>
      </c>
      <c r="E4375">
        <v>7</v>
      </c>
      <c r="F4375" t="s">
        <v>8337</v>
      </c>
      <c r="G4375" t="s">
        <v>420</v>
      </c>
      <c r="H4375" t="str">
        <f>INDEX(referencias!$Q$1:$Q$34,MATCH('Registro de Frecuencias TV'!G4375,referencias!$R$1:$R$34,0),1)</f>
        <v>Canal Uno</v>
      </c>
      <c r="I4375" t="s">
        <v>8491</v>
      </c>
      <c r="J4375" t="s">
        <v>8338</v>
      </c>
      <c r="K4375">
        <v>7</v>
      </c>
      <c r="L4375" t="str">
        <f t="shared" si="142"/>
        <v>ArboledaNariñoCanal Uno7</v>
      </c>
      <c r="M4375" t="str">
        <f t="shared" si="143"/>
        <v>ArboledaNariñoCanal Uno</v>
      </c>
      <c r="N4375" t="s">
        <v>5894</v>
      </c>
    </row>
    <row r="4376" spans="1:14" x14ac:dyDescent="0.25">
      <c r="A4376">
        <v>52051</v>
      </c>
      <c r="B4376" t="s">
        <v>909</v>
      </c>
      <c r="C4376" t="s">
        <v>455</v>
      </c>
      <c r="E4376">
        <v>12</v>
      </c>
      <c r="F4376" t="s">
        <v>8337</v>
      </c>
      <c r="G4376" t="s">
        <v>703</v>
      </c>
      <c r="H4376" t="str">
        <f>INDEX(referencias!$Q$1:$Q$34,MATCH('Registro de Frecuencias TV'!G4376,referencias!$R$1:$R$34,0),1)</f>
        <v>C.Institucional</v>
      </c>
      <c r="I4376" t="s">
        <v>8491</v>
      </c>
      <c r="J4376" t="s">
        <v>8338</v>
      </c>
      <c r="K4376">
        <v>13</v>
      </c>
      <c r="L4376" t="str">
        <f t="shared" si="142"/>
        <v>ArboledaNariñoC.Institucional13</v>
      </c>
      <c r="M4376" t="str">
        <f t="shared" si="143"/>
        <v>ArboledaNariñoC.Institucional</v>
      </c>
      <c r="N4376" t="s">
        <v>5895</v>
      </c>
    </row>
    <row r="4377" spans="1:14" x14ac:dyDescent="0.25">
      <c r="A4377">
        <v>52051</v>
      </c>
      <c r="B4377" t="s">
        <v>909</v>
      </c>
      <c r="C4377" t="s">
        <v>455</v>
      </c>
      <c r="E4377">
        <v>9</v>
      </c>
      <c r="F4377" t="s">
        <v>8337</v>
      </c>
      <c r="G4377" t="s">
        <v>188</v>
      </c>
      <c r="H4377" t="str">
        <f>INDEX(referencias!$Q$1:$Q$34,MATCH('Registro de Frecuencias TV'!G4377,referencias!$R$1:$R$34,0),1)</f>
        <v>Señal Colombia</v>
      </c>
      <c r="I4377" t="s">
        <v>8491</v>
      </c>
      <c r="J4377" t="s">
        <v>8338</v>
      </c>
      <c r="K4377">
        <v>9</v>
      </c>
      <c r="L4377" t="str">
        <f t="shared" si="142"/>
        <v>ArboledaNariñoSeñal Colombia9</v>
      </c>
      <c r="M4377" t="str">
        <f t="shared" si="143"/>
        <v>ArboledaNariñoSeñal Colombia</v>
      </c>
      <c r="N4377" t="s">
        <v>5896</v>
      </c>
    </row>
    <row r="4378" spans="1:14" x14ac:dyDescent="0.25">
      <c r="A4378">
        <v>52051</v>
      </c>
      <c r="B4378" t="s">
        <v>909</v>
      </c>
      <c r="C4378" t="s">
        <v>455</v>
      </c>
      <c r="F4378" t="s">
        <v>8339</v>
      </c>
      <c r="G4378" t="s">
        <v>627</v>
      </c>
      <c r="H4378" t="str">
        <f>INDEX(referencias!$Q$1:$Q$34,MATCH('Registro de Frecuencias TV'!G4378,referencias!$R$1:$R$34,0),1)</f>
        <v>Telepacífico</v>
      </c>
      <c r="J4378" t="s">
        <v>8338</v>
      </c>
      <c r="K4378">
        <v>11</v>
      </c>
      <c r="L4378" t="str">
        <f t="shared" si="142"/>
        <v>ArboledaNariñoTelepacífico11</v>
      </c>
      <c r="M4378" t="str">
        <f t="shared" si="143"/>
        <v>ArboledaNariñoTelepacífico</v>
      </c>
      <c r="N4378" t="s">
        <v>5897</v>
      </c>
    </row>
    <row r="4379" spans="1:14" x14ac:dyDescent="0.25">
      <c r="A4379">
        <v>52051</v>
      </c>
      <c r="B4379" t="s">
        <v>909</v>
      </c>
      <c r="C4379" t="s">
        <v>455</v>
      </c>
      <c r="E4379">
        <v>5</v>
      </c>
      <c r="F4379" t="s">
        <v>8341</v>
      </c>
      <c r="G4379" t="s">
        <v>750</v>
      </c>
      <c r="H4379" t="str">
        <f>INDEX(referencias!$Q$1:$Q$34,MATCH('Registro de Frecuencias TV'!G4379,referencias!$R$1:$R$34,0),1)</f>
        <v>RCN TV S.A.</v>
      </c>
      <c r="I4379" t="s">
        <v>8491</v>
      </c>
      <c r="J4379" t="s">
        <v>8338</v>
      </c>
      <c r="K4379">
        <v>5</v>
      </c>
      <c r="L4379" t="str">
        <f t="shared" si="142"/>
        <v>ArboledaNariñoRCN TV S.A.5</v>
      </c>
      <c r="M4379" t="str">
        <f t="shared" si="143"/>
        <v>ArboledaNariñoRCN TV S.A.</v>
      </c>
      <c r="N4379" t="s">
        <v>5898</v>
      </c>
    </row>
    <row r="4380" spans="1:14" x14ac:dyDescent="0.25">
      <c r="A4380">
        <v>52051</v>
      </c>
      <c r="B4380" t="s">
        <v>909</v>
      </c>
      <c r="C4380" t="s">
        <v>455</v>
      </c>
      <c r="E4380">
        <v>3</v>
      </c>
      <c r="F4380" t="s">
        <v>8341</v>
      </c>
      <c r="G4380" t="s">
        <v>723</v>
      </c>
      <c r="H4380" t="str">
        <f>INDEX(referencias!$Q$1:$Q$34,MATCH('Registro de Frecuencias TV'!G4380,referencias!$R$1:$R$34,0),1)</f>
        <v>Caracol TV S.A.</v>
      </c>
      <c r="I4380" t="s">
        <v>8491</v>
      </c>
      <c r="J4380" t="s">
        <v>8338</v>
      </c>
      <c r="K4380">
        <v>3</v>
      </c>
      <c r="L4380" t="str">
        <f t="shared" si="142"/>
        <v>ArboledaNariñoCaracol TV S.A.3</v>
      </c>
      <c r="M4380" t="str">
        <f t="shared" si="143"/>
        <v>ArboledaNariñoCaracol TV S.A.</v>
      </c>
      <c r="N4380" t="s">
        <v>5899</v>
      </c>
    </row>
    <row r="4381" spans="1:14" x14ac:dyDescent="0.25">
      <c r="A4381">
        <v>52079</v>
      </c>
      <c r="B4381" t="s">
        <v>503</v>
      </c>
      <c r="C4381" t="s">
        <v>455</v>
      </c>
      <c r="E4381">
        <v>7</v>
      </c>
      <c r="F4381" t="s">
        <v>8337</v>
      </c>
      <c r="G4381" t="s">
        <v>420</v>
      </c>
      <c r="H4381" t="str">
        <f>INDEX(referencias!$Q$1:$Q$34,MATCH('Registro de Frecuencias TV'!G4381,referencias!$R$1:$R$34,0),1)</f>
        <v>Canal Uno</v>
      </c>
      <c r="I4381" t="s">
        <v>271</v>
      </c>
      <c r="J4381" t="s">
        <v>8338</v>
      </c>
      <c r="K4381">
        <v>7</v>
      </c>
      <c r="L4381" t="str">
        <f t="shared" si="142"/>
        <v>BarbacoasNariñoCanal Uno7</v>
      </c>
      <c r="M4381" t="str">
        <f t="shared" si="143"/>
        <v>BarbacoasNariñoCanal Uno</v>
      </c>
      <c r="N4381" t="s">
        <v>5900</v>
      </c>
    </row>
    <row r="4382" spans="1:14" x14ac:dyDescent="0.25">
      <c r="A4382">
        <v>52079</v>
      </c>
      <c r="B4382" t="s">
        <v>503</v>
      </c>
      <c r="C4382" t="s">
        <v>455</v>
      </c>
      <c r="E4382">
        <v>12</v>
      </c>
      <c r="F4382" t="s">
        <v>8337</v>
      </c>
      <c r="G4382" t="s">
        <v>703</v>
      </c>
      <c r="H4382" t="str">
        <f>INDEX(referencias!$Q$1:$Q$34,MATCH('Registro de Frecuencias TV'!G4382,referencias!$R$1:$R$34,0),1)</f>
        <v>C.Institucional</v>
      </c>
      <c r="I4382" t="s">
        <v>271</v>
      </c>
      <c r="J4382" t="s">
        <v>8338</v>
      </c>
      <c r="K4382">
        <v>13</v>
      </c>
      <c r="L4382" t="str">
        <f t="shared" si="142"/>
        <v>BarbacoasNariñoC.Institucional13</v>
      </c>
      <c r="M4382" t="str">
        <f t="shared" si="143"/>
        <v>BarbacoasNariñoC.Institucional</v>
      </c>
      <c r="N4382" t="s">
        <v>5901</v>
      </c>
    </row>
    <row r="4383" spans="1:14" x14ac:dyDescent="0.25">
      <c r="A4383">
        <v>52079</v>
      </c>
      <c r="B4383" t="s">
        <v>503</v>
      </c>
      <c r="C4383" t="s">
        <v>455</v>
      </c>
      <c r="E4383">
        <v>9</v>
      </c>
      <c r="F4383" t="s">
        <v>8337</v>
      </c>
      <c r="G4383" t="s">
        <v>188</v>
      </c>
      <c r="H4383" t="str">
        <f>INDEX(referencias!$Q$1:$Q$34,MATCH('Registro de Frecuencias TV'!G4383,referencias!$R$1:$R$34,0),1)</f>
        <v>Señal Colombia</v>
      </c>
      <c r="I4383" t="s">
        <v>271</v>
      </c>
      <c r="J4383" t="s">
        <v>8338</v>
      </c>
      <c r="K4383">
        <v>9</v>
      </c>
      <c r="L4383" t="str">
        <f t="shared" si="142"/>
        <v>BarbacoasNariñoSeñal Colombia9</v>
      </c>
      <c r="M4383" t="str">
        <f t="shared" si="143"/>
        <v>BarbacoasNariñoSeñal Colombia</v>
      </c>
      <c r="N4383" t="s">
        <v>5902</v>
      </c>
    </row>
    <row r="4384" spans="1:14" x14ac:dyDescent="0.25">
      <c r="A4384">
        <v>52079</v>
      </c>
      <c r="B4384" t="s">
        <v>503</v>
      </c>
      <c r="C4384" t="s">
        <v>455</v>
      </c>
      <c r="F4384" t="s">
        <v>8339</v>
      </c>
      <c r="G4384" t="s">
        <v>627</v>
      </c>
      <c r="H4384" t="str">
        <f>INDEX(referencias!$Q$1:$Q$34,MATCH('Registro de Frecuencias TV'!G4384,referencias!$R$1:$R$34,0),1)</f>
        <v>Telepacífico</v>
      </c>
      <c r="J4384" t="s">
        <v>8338</v>
      </c>
      <c r="K4384">
        <v>11</v>
      </c>
      <c r="L4384" t="str">
        <f t="shared" si="142"/>
        <v>BarbacoasNariñoTelepacífico11</v>
      </c>
      <c r="M4384" t="str">
        <f t="shared" si="143"/>
        <v>BarbacoasNariñoTelepacífico</v>
      </c>
      <c r="N4384" t="s">
        <v>5903</v>
      </c>
    </row>
    <row r="4385" spans="1:14" x14ac:dyDescent="0.25">
      <c r="A4385">
        <v>52079</v>
      </c>
      <c r="B4385" t="s">
        <v>503</v>
      </c>
      <c r="C4385" t="s">
        <v>455</v>
      </c>
      <c r="E4385">
        <v>6</v>
      </c>
      <c r="F4385" t="s">
        <v>8341</v>
      </c>
      <c r="G4385" t="s">
        <v>750</v>
      </c>
      <c r="H4385" t="str">
        <f>INDEX(referencias!$Q$1:$Q$34,MATCH('Registro de Frecuencias TV'!G4385,referencias!$R$1:$R$34,0),1)</f>
        <v>RCN TV S.A.</v>
      </c>
      <c r="I4385" t="s">
        <v>503</v>
      </c>
      <c r="J4385" t="s">
        <v>8338</v>
      </c>
      <c r="K4385">
        <v>6</v>
      </c>
      <c r="L4385" t="str">
        <f t="shared" si="142"/>
        <v>BarbacoasNariñoRCN TV S.A.6</v>
      </c>
      <c r="M4385" t="str">
        <f t="shared" si="143"/>
        <v>BarbacoasNariñoRCN TV S.A.</v>
      </c>
      <c r="N4385" t="s">
        <v>5904</v>
      </c>
    </row>
    <row r="4386" spans="1:14" x14ac:dyDescent="0.25">
      <c r="A4386">
        <v>52079</v>
      </c>
      <c r="B4386" t="s">
        <v>503</v>
      </c>
      <c r="C4386" t="s">
        <v>455</v>
      </c>
      <c r="E4386">
        <v>3</v>
      </c>
      <c r="F4386" t="s">
        <v>8341</v>
      </c>
      <c r="G4386" t="s">
        <v>723</v>
      </c>
      <c r="H4386" t="str">
        <f>INDEX(referencias!$Q$1:$Q$34,MATCH('Registro de Frecuencias TV'!G4386,referencias!$R$1:$R$34,0),1)</f>
        <v>Caracol TV S.A.</v>
      </c>
      <c r="I4386" t="s">
        <v>503</v>
      </c>
      <c r="J4386" t="s">
        <v>8338</v>
      </c>
      <c r="K4386">
        <v>3</v>
      </c>
      <c r="L4386" t="str">
        <f t="shared" si="142"/>
        <v>BarbacoasNariñoCaracol TV S.A.3</v>
      </c>
      <c r="M4386" t="str">
        <f t="shared" si="143"/>
        <v>BarbacoasNariñoCaracol TV S.A.</v>
      </c>
      <c r="N4386" t="s">
        <v>5905</v>
      </c>
    </row>
    <row r="4387" spans="1:14" x14ac:dyDescent="0.25">
      <c r="A4387">
        <v>52083</v>
      </c>
      <c r="B4387" t="s">
        <v>207</v>
      </c>
      <c r="C4387" t="s">
        <v>455</v>
      </c>
      <c r="E4387">
        <v>7</v>
      </c>
      <c r="F4387" t="s">
        <v>8337</v>
      </c>
      <c r="G4387" t="s">
        <v>420</v>
      </c>
      <c r="H4387" t="str">
        <f>INDEX(referencias!$Q$1:$Q$34,MATCH('Registro de Frecuencias TV'!G4387,referencias!$R$1:$R$34,0),1)</f>
        <v>Canal Uno</v>
      </c>
      <c r="I4387" t="s">
        <v>297</v>
      </c>
      <c r="J4387" t="s">
        <v>8338</v>
      </c>
      <c r="K4387">
        <v>7</v>
      </c>
      <c r="L4387" t="str">
        <f t="shared" si="142"/>
        <v>BelénNariñoCanal Uno7</v>
      </c>
      <c r="M4387" t="str">
        <f t="shared" si="143"/>
        <v>BelénNariñoCanal Uno</v>
      </c>
      <c r="N4387" t="s">
        <v>5906</v>
      </c>
    </row>
    <row r="4388" spans="1:14" x14ac:dyDescent="0.25">
      <c r="A4388">
        <v>52083</v>
      </c>
      <c r="B4388" t="s">
        <v>207</v>
      </c>
      <c r="C4388" t="s">
        <v>455</v>
      </c>
      <c r="E4388">
        <v>13</v>
      </c>
      <c r="F4388" t="s">
        <v>8337</v>
      </c>
      <c r="G4388" t="s">
        <v>703</v>
      </c>
      <c r="H4388" t="str">
        <f>INDEX(referencias!$Q$1:$Q$34,MATCH('Registro de Frecuencias TV'!G4388,referencias!$R$1:$R$34,0),1)</f>
        <v>C.Institucional</v>
      </c>
      <c r="I4388" t="s">
        <v>297</v>
      </c>
      <c r="J4388" t="s">
        <v>8338</v>
      </c>
      <c r="K4388">
        <v>13</v>
      </c>
      <c r="L4388" t="str">
        <f t="shared" si="142"/>
        <v>BelénNariñoC.Institucional13</v>
      </c>
      <c r="M4388" t="str">
        <f t="shared" si="143"/>
        <v>BelénNariñoC.Institucional</v>
      </c>
      <c r="N4388" t="s">
        <v>5907</v>
      </c>
    </row>
    <row r="4389" spans="1:14" x14ac:dyDescent="0.25">
      <c r="A4389">
        <v>52083</v>
      </c>
      <c r="B4389" t="s">
        <v>207</v>
      </c>
      <c r="C4389" t="s">
        <v>455</v>
      </c>
      <c r="E4389">
        <v>9</v>
      </c>
      <c r="F4389" t="s">
        <v>8337</v>
      </c>
      <c r="G4389" t="s">
        <v>188</v>
      </c>
      <c r="H4389" t="str">
        <f>INDEX(referencias!$Q$1:$Q$34,MATCH('Registro de Frecuencias TV'!G4389,referencias!$R$1:$R$34,0),1)</f>
        <v>Señal Colombia</v>
      </c>
      <c r="I4389" t="s">
        <v>297</v>
      </c>
      <c r="J4389" t="s">
        <v>8338</v>
      </c>
      <c r="K4389">
        <v>9</v>
      </c>
      <c r="L4389" t="str">
        <f t="shared" si="142"/>
        <v>BelénNariñoSeñal Colombia9</v>
      </c>
      <c r="M4389" t="str">
        <f t="shared" si="143"/>
        <v>BelénNariñoSeñal Colombia</v>
      </c>
      <c r="N4389" t="s">
        <v>5908</v>
      </c>
    </row>
    <row r="4390" spans="1:14" x14ac:dyDescent="0.25">
      <c r="A4390">
        <v>52083</v>
      </c>
      <c r="B4390" t="s">
        <v>207</v>
      </c>
      <c r="C4390" t="s">
        <v>455</v>
      </c>
      <c r="F4390" t="s">
        <v>8339</v>
      </c>
      <c r="G4390" t="s">
        <v>627</v>
      </c>
      <c r="H4390" t="str">
        <f>INDEX(referencias!$Q$1:$Q$34,MATCH('Registro de Frecuencias TV'!G4390,referencias!$R$1:$R$34,0),1)</f>
        <v>Telepacífico</v>
      </c>
      <c r="J4390" t="s">
        <v>8338</v>
      </c>
      <c r="K4390">
        <v>11</v>
      </c>
      <c r="L4390" t="str">
        <f t="shared" si="142"/>
        <v>BelénNariñoTelepacífico11</v>
      </c>
      <c r="M4390" t="str">
        <f t="shared" si="143"/>
        <v>BelénNariñoTelepacífico</v>
      </c>
      <c r="N4390" t="s">
        <v>5909</v>
      </c>
    </row>
    <row r="4391" spans="1:14" x14ac:dyDescent="0.25">
      <c r="A4391">
        <v>52083</v>
      </c>
      <c r="B4391" t="s">
        <v>207</v>
      </c>
      <c r="C4391" t="s">
        <v>455</v>
      </c>
      <c r="F4391" t="s">
        <v>8341</v>
      </c>
      <c r="G4391" t="s">
        <v>750</v>
      </c>
      <c r="H4391" t="str">
        <f>INDEX(referencias!$Q$1:$Q$34,MATCH('Registro de Frecuencias TV'!G4391,referencias!$R$1:$R$34,0),1)</f>
        <v>RCN TV S.A.</v>
      </c>
      <c r="J4391" t="s">
        <v>8338</v>
      </c>
      <c r="K4391">
        <v>5</v>
      </c>
      <c r="L4391" t="str">
        <f t="shared" si="142"/>
        <v>BelénNariñoRCN TV S.A.5</v>
      </c>
      <c r="M4391" t="str">
        <f t="shared" si="143"/>
        <v>BelénNariñoRCN TV S.A.</v>
      </c>
      <c r="N4391" t="s">
        <v>5910</v>
      </c>
    </row>
    <row r="4392" spans="1:14" x14ac:dyDescent="0.25">
      <c r="A4392">
        <v>52083</v>
      </c>
      <c r="B4392" t="s">
        <v>207</v>
      </c>
      <c r="C4392" t="s">
        <v>455</v>
      </c>
      <c r="F4392" t="s">
        <v>8341</v>
      </c>
      <c r="G4392" t="s">
        <v>723</v>
      </c>
      <c r="H4392" t="str">
        <f>INDEX(referencias!$Q$1:$Q$34,MATCH('Registro de Frecuencias TV'!G4392,referencias!$R$1:$R$34,0),1)</f>
        <v>Caracol TV S.A.</v>
      </c>
      <c r="J4392" t="s">
        <v>8338</v>
      </c>
      <c r="K4392">
        <v>3</v>
      </c>
      <c r="L4392" t="str">
        <f t="shared" si="142"/>
        <v>BelénNariñoCaracol TV S.A.3</v>
      </c>
      <c r="M4392" t="str">
        <f t="shared" si="143"/>
        <v>BelénNariñoCaracol TV S.A.</v>
      </c>
      <c r="N4392" t="s">
        <v>5911</v>
      </c>
    </row>
    <row r="4393" spans="1:14" x14ac:dyDescent="0.25">
      <c r="A4393">
        <v>52110</v>
      </c>
      <c r="B4393" t="s">
        <v>509</v>
      </c>
      <c r="C4393" t="s">
        <v>455</v>
      </c>
      <c r="E4393">
        <v>24</v>
      </c>
      <c r="F4393" t="s">
        <v>8337</v>
      </c>
      <c r="G4393" t="s">
        <v>420</v>
      </c>
      <c r="H4393" t="str">
        <f>INDEX(referencias!$Q$1:$Q$34,MATCH('Registro de Frecuencias TV'!G4393,referencias!$R$1:$R$34,0),1)</f>
        <v>Canal Uno</v>
      </c>
      <c r="I4393" t="s">
        <v>241</v>
      </c>
      <c r="J4393" t="s">
        <v>8338</v>
      </c>
      <c r="K4393">
        <v>24</v>
      </c>
      <c r="L4393" t="str">
        <f t="shared" si="142"/>
        <v>BuesacoNariñoCanal Uno24</v>
      </c>
      <c r="M4393" t="str">
        <f t="shared" si="143"/>
        <v>BuesacoNariñoCanal Uno</v>
      </c>
      <c r="N4393" t="s">
        <v>5912</v>
      </c>
    </row>
    <row r="4394" spans="1:14" x14ac:dyDescent="0.25">
      <c r="A4394">
        <v>52110</v>
      </c>
      <c r="B4394" t="s">
        <v>509</v>
      </c>
      <c r="C4394" t="s">
        <v>455</v>
      </c>
      <c r="E4394">
        <v>26</v>
      </c>
      <c r="F4394" t="s">
        <v>8337</v>
      </c>
      <c r="G4394" t="s">
        <v>703</v>
      </c>
      <c r="H4394" t="str">
        <f>INDEX(referencias!$Q$1:$Q$34,MATCH('Registro de Frecuencias TV'!G4394,referencias!$R$1:$R$34,0),1)</f>
        <v>C.Institucional</v>
      </c>
      <c r="I4394" t="s">
        <v>241</v>
      </c>
      <c r="J4394" t="s">
        <v>8338</v>
      </c>
      <c r="K4394">
        <v>26</v>
      </c>
      <c r="L4394" t="str">
        <f t="shared" si="142"/>
        <v>BuesacoNariñoC.Institucional26</v>
      </c>
      <c r="M4394" t="str">
        <f t="shared" si="143"/>
        <v>BuesacoNariñoC.Institucional</v>
      </c>
      <c r="N4394" t="s">
        <v>5913</v>
      </c>
    </row>
    <row r="4395" spans="1:14" x14ac:dyDescent="0.25">
      <c r="A4395">
        <v>52110</v>
      </c>
      <c r="B4395" t="s">
        <v>509</v>
      </c>
      <c r="C4395" t="s">
        <v>455</v>
      </c>
      <c r="E4395">
        <v>30</v>
      </c>
      <c r="F4395" t="s">
        <v>8337</v>
      </c>
      <c r="G4395" t="s">
        <v>188</v>
      </c>
      <c r="H4395" t="str">
        <f>INDEX(referencias!$Q$1:$Q$34,MATCH('Registro de Frecuencias TV'!G4395,referencias!$R$1:$R$34,0),1)</f>
        <v>Señal Colombia</v>
      </c>
      <c r="I4395" t="s">
        <v>241</v>
      </c>
      <c r="J4395" t="s">
        <v>8338</v>
      </c>
      <c r="K4395">
        <v>30</v>
      </c>
      <c r="L4395" t="str">
        <f t="shared" si="142"/>
        <v>BuesacoNariñoSeñal Colombia30</v>
      </c>
      <c r="M4395" t="str">
        <f t="shared" si="143"/>
        <v>BuesacoNariñoSeñal Colombia</v>
      </c>
      <c r="N4395" t="s">
        <v>5914</v>
      </c>
    </row>
    <row r="4396" spans="1:14" x14ac:dyDescent="0.25">
      <c r="A4396">
        <v>52110</v>
      </c>
      <c r="B4396" t="s">
        <v>509</v>
      </c>
      <c r="C4396" t="s">
        <v>455</v>
      </c>
      <c r="F4396" t="s">
        <v>8339</v>
      </c>
      <c r="G4396" t="s">
        <v>627</v>
      </c>
      <c r="H4396" t="str">
        <f>INDEX(referencias!$Q$1:$Q$34,MATCH('Registro de Frecuencias TV'!G4396,referencias!$R$1:$R$34,0),1)</f>
        <v>Telepacífico</v>
      </c>
      <c r="J4396" t="s">
        <v>8338</v>
      </c>
      <c r="K4396">
        <v>11</v>
      </c>
      <c r="L4396" t="str">
        <f t="shared" si="142"/>
        <v>BuesacoNariñoTelepacífico11</v>
      </c>
      <c r="M4396" t="str">
        <f t="shared" si="143"/>
        <v>BuesacoNariñoTelepacífico</v>
      </c>
      <c r="N4396" t="s">
        <v>5915</v>
      </c>
    </row>
    <row r="4397" spans="1:14" x14ac:dyDescent="0.25">
      <c r="A4397">
        <v>52110</v>
      </c>
      <c r="B4397" t="s">
        <v>509</v>
      </c>
      <c r="C4397" t="s">
        <v>455</v>
      </c>
      <c r="E4397">
        <v>5</v>
      </c>
      <c r="F4397" t="s">
        <v>8341</v>
      </c>
      <c r="G4397" t="s">
        <v>750</v>
      </c>
      <c r="H4397" t="str">
        <f>INDEX(referencias!$Q$1:$Q$34,MATCH('Registro de Frecuencias TV'!G4397,referencias!$R$1:$R$34,0),1)</f>
        <v>RCN TV S.A.</v>
      </c>
      <c r="I4397" t="s">
        <v>271</v>
      </c>
      <c r="J4397" t="s">
        <v>8338</v>
      </c>
      <c r="K4397">
        <v>5</v>
      </c>
      <c r="L4397" t="str">
        <f t="shared" si="142"/>
        <v>BuesacoNariñoRCN TV S.A.5</v>
      </c>
      <c r="M4397" t="str">
        <f t="shared" si="143"/>
        <v>BuesacoNariñoRCN TV S.A.</v>
      </c>
      <c r="N4397" t="s">
        <v>5916</v>
      </c>
    </row>
    <row r="4398" spans="1:14" x14ac:dyDescent="0.25">
      <c r="A4398">
        <v>52110</v>
      </c>
      <c r="B4398" t="s">
        <v>509</v>
      </c>
      <c r="C4398" t="s">
        <v>455</v>
      </c>
      <c r="E4398">
        <v>3</v>
      </c>
      <c r="F4398" t="s">
        <v>8341</v>
      </c>
      <c r="G4398" t="s">
        <v>723</v>
      </c>
      <c r="H4398" t="str">
        <f>INDEX(referencias!$Q$1:$Q$34,MATCH('Registro de Frecuencias TV'!G4398,referencias!$R$1:$R$34,0),1)</f>
        <v>Caracol TV S.A.</v>
      </c>
      <c r="I4398" t="s">
        <v>271</v>
      </c>
      <c r="J4398" t="s">
        <v>8338</v>
      </c>
      <c r="K4398">
        <v>3</v>
      </c>
      <c r="L4398" t="str">
        <f t="shared" si="142"/>
        <v>BuesacoNariñoCaracol TV S.A.3</v>
      </c>
      <c r="M4398" t="str">
        <f t="shared" si="143"/>
        <v>BuesacoNariñoCaracol TV S.A.</v>
      </c>
      <c r="N4398" t="s">
        <v>5917</v>
      </c>
    </row>
    <row r="4399" spans="1:14" x14ac:dyDescent="0.25">
      <c r="A4399">
        <v>52203</v>
      </c>
      <c r="B4399" t="s">
        <v>1209</v>
      </c>
      <c r="C4399" t="s">
        <v>455</v>
      </c>
      <c r="E4399">
        <v>7</v>
      </c>
      <c r="F4399" t="s">
        <v>8337</v>
      </c>
      <c r="G4399" t="s">
        <v>420</v>
      </c>
      <c r="H4399" t="str">
        <f>INDEX(referencias!$Q$1:$Q$34,MATCH('Registro de Frecuencias TV'!G4399,referencias!$R$1:$R$34,0),1)</f>
        <v>Canal Uno</v>
      </c>
      <c r="I4399" t="s">
        <v>372</v>
      </c>
      <c r="J4399" t="s">
        <v>8338</v>
      </c>
      <c r="K4399">
        <v>7</v>
      </c>
      <c r="L4399" t="str">
        <f t="shared" si="142"/>
        <v>ColónNariñoCanal Uno7</v>
      </c>
      <c r="M4399" t="str">
        <f t="shared" si="143"/>
        <v>ColónNariñoCanal Uno</v>
      </c>
      <c r="N4399" t="s">
        <v>5918</v>
      </c>
    </row>
    <row r="4400" spans="1:14" x14ac:dyDescent="0.25">
      <c r="A4400">
        <v>52203</v>
      </c>
      <c r="B4400" t="s">
        <v>1209</v>
      </c>
      <c r="C4400" t="s">
        <v>455</v>
      </c>
      <c r="E4400">
        <v>13</v>
      </c>
      <c r="F4400" t="s">
        <v>8337</v>
      </c>
      <c r="G4400" t="s">
        <v>703</v>
      </c>
      <c r="H4400" t="str">
        <f>INDEX(referencias!$Q$1:$Q$34,MATCH('Registro de Frecuencias TV'!G4400,referencias!$R$1:$R$34,0),1)</f>
        <v>C.Institucional</v>
      </c>
      <c r="I4400" t="s">
        <v>372</v>
      </c>
      <c r="J4400" t="s">
        <v>8338</v>
      </c>
      <c r="K4400">
        <v>13</v>
      </c>
      <c r="L4400" t="str">
        <f t="shared" si="142"/>
        <v>ColónNariñoC.Institucional13</v>
      </c>
      <c r="M4400" t="str">
        <f t="shared" si="143"/>
        <v>ColónNariñoC.Institucional</v>
      </c>
      <c r="N4400" t="s">
        <v>5919</v>
      </c>
    </row>
    <row r="4401" spans="1:14" x14ac:dyDescent="0.25">
      <c r="A4401">
        <v>52203</v>
      </c>
      <c r="B4401" t="s">
        <v>1209</v>
      </c>
      <c r="C4401" t="s">
        <v>455</v>
      </c>
      <c r="E4401">
        <v>9</v>
      </c>
      <c r="F4401" t="s">
        <v>8337</v>
      </c>
      <c r="G4401" t="s">
        <v>188</v>
      </c>
      <c r="H4401" t="str">
        <f>INDEX(referencias!$Q$1:$Q$34,MATCH('Registro de Frecuencias TV'!G4401,referencias!$R$1:$R$34,0),1)</f>
        <v>Señal Colombia</v>
      </c>
      <c r="I4401" t="s">
        <v>372</v>
      </c>
      <c r="J4401" t="s">
        <v>8338</v>
      </c>
      <c r="K4401">
        <v>9</v>
      </c>
      <c r="L4401" t="str">
        <f t="shared" si="142"/>
        <v>ColónNariñoSeñal Colombia9</v>
      </c>
      <c r="M4401" t="str">
        <f t="shared" si="143"/>
        <v>ColónNariñoSeñal Colombia</v>
      </c>
      <c r="N4401" t="s">
        <v>5920</v>
      </c>
    </row>
    <row r="4402" spans="1:14" x14ac:dyDescent="0.25">
      <c r="A4402">
        <v>52203</v>
      </c>
      <c r="B4402" t="s">
        <v>1209</v>
      </c>
      <c r="C4402" t="s">
        <v>455</v>
      </c>
      <c r="F4402" t="s">
        <v>8339</v>
      </c>
      <c r="G4402" t="s">
        <v>627</v>
      </c>
      <c r="H4402" t="str">
        <f>INDEX(referencias!$Q$1:$Q$34,MATCH('Registro de Frecuencias TV'!G4402,referencias!$R$1:$R$34,0),1)</f>
        <v>Telepacífico</v>
      </c>
      <c r="J4402" t="s">
        <v>8338</v>
      </c>
      <c r="K4402">
        <v>11</v>
      </c>
      <c r="L4402" t="str">
        <f t="shared" si="142"/>
        <v>ColónNariñoTelepacífico11</v>
      </c>
      <c r="M4402" t="str">
        <f t="shared" si="143"/>
        <v>ColónNariñoTelepacífico</v>
      </c>
      <c r="N4402" t="s">
        <v>5921</v>
      </c>
    </row>
    <row r="4403" spans="1:14" x14ac:dyDescent="0.25">
      <c r="A4403">
        <v>52203</v>
      </c>
      <c r="B4403" t="s">
        <v>1209</v>
      </c>
      <c r="C4403" t="s">
        <v>455</v>
      </c>
      <c r="E4403">
        <v>6</v>
      </c>
      <c r="F4403" t="s">
        <v>8341</v>
      </c>
      <c r="G4403" t="s">
        <v>750</v>
      </c>
      <c r="H4403" t="str">
        <f>INDEX(referencias!$Q$1:$Q$34,MATCH('Registro de Frecuencias TV'!G4403,referencias!$R$1:$R$34,0),1)</f>
        <v>RCN TV S.A.</v>
      </c>
      <c r="I4403" t="s">
        <v>372</v>
      </c>
      <c r="J4403" t="s">
        <v>8338</v>
      </c>
      <c r="K4403">
        <v>6</v>
      </c>
      <c r="L4403" t="str">
        <f t="shared" si="142"/>
        <v>ColónNariñoRCN TV S.A.6</v>
      </c>
      <c r="M4403" t="str">
        <f t="shared" si="143"/>
        <v>ColónNariñoRCN TV S.A.</v>
      </c>
      <c r="N4403" t="s">
        <v>5922</v>
      </c>
    </row>
    <row r="4404" spans="1:14" x14ac:dyDescent="0.25">
      <c r="A4404">
        <v>52203</v>
      </c>
      <c r="B4404" t="s">
        <v>1209</v>
      </c>
      <c r="C4404" t="s">
        <v>455</v>
      </c>
      <c r="E4404">
        <v>3</v>
      </c>
      <c r="F4404" t="s">
        <v>8341</v>
      </c>
      <c r="G4404" t="s">
        <v>723</v>
      </c>
      <c r="H4404" t="str">
        <f>INDEX(referencias!$Q$1:$Q$34,MATCH('Registro de Frecuencias TV'!G4404,referencias!$R$1:$R$34,0),1)</f>
        <v>Caracol TV S.A.</v>
      </c>
      <c r="I4404" t="s">
        <v>372</v>
      </c>
      <c r="J4404" t="s">
        <v>8338</v>
      </c>
      <c r="K4404">
        <v>3</v>
      </c>
      <c r="L4404" t="str">
        <f t="shared" si="142"/>
        <v>ColónNariñoCaracol TV S.A.3</v>
      </c>
      <c r="M4404" t="str">
        <f t="shared" si="143"/>
        <v>ColónNariñoCaracol TV S.A.</v>
      </c>
      <c r="N4404" t="s">
        <v>5923</v>
      </c>
    </row>
    <row r="4405" spans="1:14" x14ac:dyDescent="0.25">
      <c r="A4405">
        <v>52207</v>
      </c>
      <c r="B4405" t="s">
        <v>1224</v>
      </c>
      <c r="C4405" t="s">
        <v>455</v>
      </c>
      <c r="E4405">
        <v>7</v>
      </c>
      <c r="F4405" t="s">
        <v>8337</v>
      </c>
      <c r="G4405" t="s">
        <v>420</v>
      </c>
      <c r="H4405" t="str">
        <f>INDEX(referencias!$Q$1:$Q$34,MATCH('Registro de Frecuencias TV'!G4405,referencias!$R$1:$R$34,0),1)</f>
        <v>Canal Uno</v>
      </c>
      <c r="I4405" t="s">
        <v>271</v>
      </c>
      <c r="J4405" t="s">
        <v>8338</v>
      </c>
      <c r="K4405">
        <v>10</v>
      </c>
      <c r="L4405" t="str">
        <f t="shared" si="142"/>
        <v>ConsacaNariñoCanal Uno10</v>
      </c>
      <c r="M4405" t="str">
        <f t="shared" si="143"/>
        <v>ConsacaNariñoCanal Uno</v>
      </c>
      <c r="N4405" t="s">
        <v>5924</v>
      </c>
    </row>
    <row r="4406" spans="1:14" x14ac:dyDescent="0.25">
      <c r="A4406">
        <v>52207</v>
      </c>
      <c r="B4406" t="s">
        <v>1224</v>
      </c>
      <c r="C4406" t="s">
        <v>455</v>
      </c>
      <c r="E4406">
        <v>12</v>
      </c>
      <c r="F4406" t="s">
        <v>8337</v>
      </c>
      <c r="G4406" t="s">
        <v>703</v>
      </c>
      <c r="H4406" t="str">
        <f>INDEX(referencias!$Q$1:$Q$34,MATCH('Registro de Frecuencias TV'!G4406,referencias!$R$1:$R$34,0),1)</f>
        <v>C.Institucional</v>
      </c>
      <c r="I4406" t="s">
        <v>271</v>
      </c>
      <c r="J4406" t="s">
        <v>8338</v>
      </c>
      <c r="K4406">
        <v>4</v>
      </c>
      <c r="L4406" t="str">
        <f t="shared" si="142"/>
        <v>ConsacaNariñoC.Institucional4</v>
      </c>
      <c r="M4406" t="str">
        <f t="shared" si="143"/>
        <v>ConsacaNariñoC.Institucional</v>
      </c>
      <c r="N4406" t="s">
        <v>5925</v>
      </c>
    </row>
    <row r="4407" spans="1:14" x14ac:dyDescent="0.25">
      <c r="A4407">
        <v>52207</v>
      </c>
      <c r="B4407" t="s">
        <v>1224</v>
      </c>
      <c r="C4407" t="s">
        <v>455</v>
      </c>
      <c r="E4407">
        <v>9</v>
      </c>
      <c r="F4407" t="s">
        <v>8337</v>
      </c>
      <c r="G4407" t="s">
        <v>188</v>
      </c>
      <c r="H4407" t="str">
        <f>INDEX(referencias!$Q$1:$Q$34,MATCH('Registro de Frecuencias TV'!G4407,referencias!$R$1:$R$34,0),1)</f>
        <v>Señal Colombia</v>
      </c>
      <c r="I4407" t="s">
        <v>271</v>
      </c>
      <c r="J4407" t="s">
        <v>8338</v>
      </c>
      <c r="K4407">
        <v>5</v>
      </c>
      <c r="L4407" t="str">
        <f t="shared" si="142"/>
        <v>ConsacaNariñoSeñal Colombia5</v>
      </c>
      <c r="M4407" t="str">
        <f t="shared" si="143"/>
        <v>ConsacaNariñoSeñal Colombia</v>
      </c>
      <c r="N4407" t="s">
        <v>5926</v>
      </c>
    </row>
    <row r="4408" spans="1:14" x14ac:dyDescent="0.25">
      <c r="A4408">
        <v>52207</v>
      </c>
      <c r="B4408" t="s">
        <v>1224</v>
      </c>
      <c r="C4408" t="s">
        <v>455</v>
      </c>
      <c r="F4408" t="s">
        <v>8339</v>
      </c>
      <c r="G4408" t="s">
        <v>627</v>
      </c>
      <c r="H4408" t="str">
        <f>INDEX(referencias!$Q$1:$Q$34,MATCH('Registro de Frecuencias TV'!G4408,referencias!$R$1:$R$34,0),1)</f>
        <v>Telepacífico</v>
      </c>
      <c r="J4408" t="s">
        <v>8338</v>
      </c>
      <c r="K4408">
        <v>8</v>
      </c>
      <c r="L4408" t="str">
        <f t="shared" si="142"/>
        <v>ConsacaNariñoTelepacífico8</v>
      </c>
      <c r="M4408" t="str">
        <f t="shared" si="143"/>
        <v>ConsacaNariñoTelepacífico</v>
      </c>
      <c r="N4408" t="s">
        <v>5927</v>
      </c>
    </row>
    <row r="4409" spans="1:14" x14ac:dyDescent="0.25">
      <c r="A4409">
        <v>52207</v>
      </c>
      <c r="B4409" t="s">
        <v>1224</v>
      </c>
      <c r="C4409" t="s">
        <v>455</v>
      </c>
      <c r="E4409">
        <v>5</v>
      </c>
      <c r="F4409" t="s">
        <v>8341</v>
      </c>
      <c r="G4409" t="s">
        <v>750</v>
      </c>
      <c r="H4409" t="str">
        <f>INDEX(referencias!$Q$1:$Q$34,MATCH('Registro de Frecuencias TV'!G4409,referencias!$R$1:$R$34,0),1)</f>
        <v>RCN TV S.A.</v>
      </c>
      <c r="I4409" t="s">
        <v>271</v>
      </c>
      <c r="J4409" t="s">
        <v>8338</v>
      </c>
      <c r="K4409">
        <v>5</v>
      </c>
      <c r="L4409" t="str">
        <f t="shared" si="142"/>
        <v>ConsacaNariñoRCN TV S.A.5</v>
      </c>
      <c r="M4409" t="str">
        <f t="shared" si="143"/>
        <v>ConsacaNariñoRCN TV S.A.</v>
      </c>
      <c r="N4409" t="s">
        <v>5928</v>
      </c>
    </row>
    <row r="4410" spans="1:14" x14ac:dyDescent="0.25">
      <c r="A4410">
        <v>52207</v>
      </c>
      <c r="B4410" t="s">
        <v>1224</v>
      </c>
      <c r="C4410" t="s">
        <v>455</v>
      </c>
      <c r="E4410">
        <v>3</v>
      </c>
      <c r="F4410" t="s">
        <v>8341</v>
      </c>
      <c r="G4410" t="s">
        <v>723</v>
      </c>
      <c r="H4410" t="str">
        <f>INDEX(referencias!$Q$1:$Q$34,MATCH('Registro de Frecuencias TV'!G4410,referencias!$R$1:$R$34,0),1)</f>
        <v>Caracol TV S.A.</v>
      </c>
      <c r="I4410" t="s">
        <v>271</v>
      </c>
      <c r="J4410" t="s">
        <v>8338</v>
      </c>
      <c r="K4410">
        <v>3</v>
      </c>
      <c r="L4410" t="str">
        <f t="shared" si="142"/>
        <v>ConsacaNariñoCaracol TV S.A.3</v>
      </c>
      <c r="M4410" t="str">
        <f t="shared" si="143"/>
        <v>ConsacaNariñoCaracol TV S.A.</v>
      </c>
      <c r="N4410" t="s">
        <v>5929</v>
      </c>
    </row>
    <row r="4411" spans="1:14" x14ac:dyDescent="0.25">
      <c r="A4411">
        <v>52210</v>
      </c>
      <c r="B4411" t="s">
        <v>250</v>
      </c>
      <c r="C4411" t="s">
        <v>455</v>
      </c>
      <c r="E4411">
        <v>7</v>
      </c>
      <c r="F4411" t="s">
        <v>8337</v>
      </c>
      <c r="G4411" t="s">
        <v>420</v>
      </c>
      <c r="H4411" t="str">
        <f>INDEX(referencias!$Q$1:$Q$34,MATCH('Registro de Frecuencias TV'!G4411,referencias!$R$1:$R$34,0),1)</f>
        <v>Canal Uno</v>
      </c>
      <c r="I4411" t="s">
        <v>250</v>
      </c>
      <c r="J4411" t="s">
        <v>8338</v>
      </c>
      <c r="K4411">
        <v>7</v>
      </c>
      <c r="L4411" t="str">
        <f t="shared" si="142"/>
        <v>ContaderoNariñoCanal Uno7</v>
      </c>
      <c r="M4411" t="str">
        <f t="shared" si="143"/>
        <v>ContaderoNariñoCanal Uno</v>
      </c>
      <c r="N4411" t="s">
        <v>5930</v>
      </c>
    </row>
    <row r="4412" spans="1:14" x14ac:dyDescent="0.25">
      <c r="A4412">
        <v>52210</v>
      </c>
      <c r="B4412" t="s">
        <v>250</v>
      </c>
      <c r="C4412" t="s">
        <v>455</v>
      </c>
      <c r="E4412">
        <v>13</v>
      </c>
      <c r="F4412" t="s">
        <v>8337</v>
      </c>
      <c r="G4412" t="s">
        <v>703</v>
      </c>
      <c r="H4412" t="str">
        <f>INDEX(referencias!$Q$1:$Q$34,MATCH('Registro de Frecuencias TV'!G4412,referencias!$R$1:$R$34,0),1)</f>
        <v>C.Institucional</v>
      </c>
      <c r="I4412" t="s">
        <v>250</v>
      </c>
      <c r="J4412" t="s">
        <v>8338</v>
      </c>
      <c r="K4412">
        <v>13</v>
      </c>
      <c r="L4412" t="str">
        <f t="shared" si="142"/>
        <v>ContaderoNariñoC.Institucional13</v>
      </c>
      <c r="M4412" t="str">
        <f t="shared" si="143"/>
        <v>ContaderoNariñoC.Institucional</v>
      </c>
      <c r="N4412" t="s">
        <v>5931</v>
      </c>
    </row>
    <row r="4413" spans="1:14" x14ac:dyDescent="0.25">
      <c r="A4413">
        <v>52210</v>
      </c>
      <c r="B4413" t="s">
        <v>250</v>
      </c>
      <c r="C4413" t="s">
        <v>455</v>
      </c>
      <c r="E4413">
        <v>9</v>
      </c>
      <c r="F4413" t="s">
        <v>8337</v>
      </c>
      <c r="G4413" t="s">
        <v>188</v>
      </c>
      <c r="H4413" t="str">
        <f>INDEX(referencias!$Q$1:$Q$34,MATCH('Registro de Frecuencias TV'!G4413,referencias!$R$1:$R$34,0),1)</f>
        <v>Señal Colombia</v>
      </c>
      <c r="I4413" t="s">
        <v>250</v>
      </c>
      <c r="J4413" t="s">
        <v>8338</v>
      </c>
      <c r="K4413">
        <v>9</v>
      </c>
      <c r="L4413" t="str">
        <f t="shared" si="142"/>
        <v>ContaderoNariñoSeñal Colombia9</v>
      </c>
      <c r="M4413" t="str">
        <f t="shared" si="143"/>
        <v>ContaderoNariñoSeñal Colombia</v>
      </c>
      <c r="N4413" t="s">
        <v>5932</v>
      </c>
    </row>
    <row r="4414" spans="1:14" x14ac:dyDescent="0.25">
      <c r="A4414">
        <v>52210</v>
      </c>
      <c r="B4414" t="s">
        <v>250</v>
      </c>
      <c r="C4414" t="s">
        <v>455</v>
      </c>
      <c r="E4414">
        <v>11</v>
      </c>
      <c r="F4414" t="s">
        <v>8339</v>
      </c>
      <c r="G4414" t="s">
        <v>627</v>
      </c>
      <c r="H4414" t="str">
        <f>INDEX(referencias!$Q$1:$Q$34,MATCH('Registro de Frecuencias TV'!G4414,referencias!$R$1:$R$34,0),1)</f>
        <v>Telepacífico</v>
      </c>
      <c r="I4414" t="s">
        <v>8494</v>
      </c>
      <c r="J4414" t="s">
        <v>8338</v>
      </c>
      <c r="K4414">
        <v>11</v>
      </c>
      <c r="L4414" t="str">
        <f t="shared" si="142"/>
        <v>ContaderoNariñoTelepacífico11</v>
      </c>
      <c r="M4414" t="str">
        <f t="shared" si="143"/>
        <v>ContaderoNariñoTelepacífico</v>
      </c>
      <c r="N4414" t="s">
        <v>5933</v>
      </c>
    </row>
    <row r="4415" spans="1:14" x14ac:dyDescent="0.25">
      <c r="A4415">
        <v>52210</v>
      </c>
      <c r="B4415" t="s">
        <v>250</v>
      </c>
      <c r="C4415" t="s">
        <v>455</v>
      </c>
      <c r="F4415" t="s">
        <v>8341</v>
      </c>
      <c r="G4415" t="s">
        <v>750</v>
      </c>
      <c r="H4415" t="str">
        <f>INDEX(referencias!$Q$1:$Q$34,MATCH('Registro de Frecuencias TV'!G4415,referencias!$R$1:$R$34,0),1)</f>
        <v>RCN TV S.A.</v>
      </c>
      <c r="J4415" t="s">
        <v>8338</v>
      </c>
      <c r="K4415">
        <v>5</v>
      </c>
      <c r="L4415" t="str">
        <f t="shared" si="142"/>
        <v>ContaderoNariñoRCN TV S.A.5</v>
      </c>
      <c r="M4415" t="str">
        <f t="shared" si="143"/>
        <v>ContaderoNariñoRCN TV S.A.</v>
      </c>
      <c r="N4415" t="s">
        <v>5934</v>
      </c>
    </row>
    <row r="4416" spans="1:14" x14ac:dyDescent="0.25">
      <c r="A4416">
        <v>52210</v>
      </c>
      <c r="B4416" t="s">
        <v>250</v>
      </c>
      <c r="C4416" t="s">
        <v>455</v>
      </c>
      <c r="F4416" t="s">
        <v>8341</v>
      </c>
      <c r="G4416" t="s">
        <v>723</v>
      </c>
      <c r="H4416" t="str">
        <f>INDEX(referencias!$Q$1:$Q$34,MATCH('Registro de Frecuencias TV'!G4416,referencias!$R$1:$R$34,0),1)</f>
        <v>Caracol TV S.A.</v>
      </c>
      <c r="J4416" t="s">
        <v>8338</v>
      </c>
      <c r="K4416">
        <v>3</v>
      </c>
      <c r="L4416" t="str">
        <f t="shared" si="142"/>
        <v>ContaderoNariñoCaracol TV S.A.3</v>
      </c>
      <c r="M4416" t="str">
        <f t="shared" si="143"/>
        <v>ContaderoNariñoCaracol TV S.A.</v>
      </c>
      <c r="N4416" t="s">
        <v>5935</v>
      </c>
    </row>
    <row r="4417" spans="1:14" x14ac:dyDescent="0.25">
      <c r="A4417">
        <v>52215</v>
      </c>
      <c r="B4417" t="s">
        <v>1233</v>
      </c>
      <c r="C4417" t="s">
        <v>455</v>
      </c>
      <c r="E4417">
        <v>7</v>
      </c>
      <c r="F4417" t="s">
        <v>8337</v>
      </c>
      <c r="G4417" t="s">
        <v>420</v>
      </c>
      <c r="H4417" t="str">
        <f>INDEX(referencias!$Q$1:$Q$34,MATCH('Registro de Frecuencias TV'!G4417,referencias!$R$1:$R$34,0),1)</f>
        <v>Canal Uno</v>
      </c>
      <c r="I4417" t="s">
        <v>271</v>
      </c>
      <c r="J4417" t="s">
        <v>8338</v>
      </c>
      <c r="K4417">
        <v>7</v>
      </c>
      <c r="L4417" t="str">
        <f t="shared" si="142"/>
        <v>CórdobaNariñoCanal Uno7</v>
      </c>
      <c r="M4417" t="str">
        <f t="shared" si="143"/>
        <v>CórdobaNariñoCanal Uno</v>
      </c>
      <c r="N4417" t="s">
        <v>5936</v>
      </c>
    </row>
    <row r="4418" spans="1:14" x14ac:dyDescent="0.25">
      <c r="A4418">
        <v>52215</v>
      </c>
      <c r="B4418" t="s">
        <v>1233</v>
      </c>
      <c r="C4418" t="s">
        <v>455</v>
      </c>
      <c r="E4418">
        <v>12</v>
      </c>
      <c r="F4418" t="s">
        <v>8337</v>
      </c>
      <c r="G4418" t="s">
        <v>703</v>
      </c>
      <c r="H4418" t="str">
        <f>INDEX(referencias!$Q$1:$Q$34,MATCH('Registro de Frecuencias TV'!G4418,referencias!$R$1:$R$34,0),1)</f>
        <v>C.Institucional</v>
      </c>
      <c r="I4418" t="s">
        <v>271</v>
      </c>
      <c r="J4418" t="s">
        <v>8338</v>
      </c>
      <c r="K4418">
        <v>13</v>
      </c>
      <c r="L4418" t="str">
        <f t="shared" si="142"/>
        <v>CórdobaNariñoC.Institucional13</v>
      </c>
      <c r="M4418" t="str">
        <f t="shared" si="143"/>
        <v>CórdobaNariñoC.Institucional</v>
      </c>
      <c r="N4418" t="s">
        <v>5937</v>
      </c>
    </row>
    <row r="4419" spans="1:14" x14ac:dyDescent="0.25">
      <c r="A4419">
        <v>52215</v>
      </c>
      <c r="B4419" t="s">
        <v>1233</v>
      </c>
      <c r="C4419" t="s">
        <v>455</v>
      </c>
      <c r="E4419">
        <v>9</v>
      </c>
      <c r="F4419" t="s">
        <v>8337</v>
      </c>
      <c r="G4419" t="s">
        <v>188</v>
      </c>
      <c r="H4419" t="str">
        <f>INDEX(referencias!$Q$1:$Q$34,MATCH('Registro de Frecuencias TV'!G4419,referencias!$R$1:$R$34,0),1)</f>
        <v>Señal Colombia</v>
      </c>
      <c r="I4419" t="s">
        <v>271</v>
      </c>
      <c r="J4419" t="s">
        <v>8338</v>
      </c>
      <c r="K4419">
        <v>9</v>
      </c>
      <c r="L4419" t="str">
        <f t="shared" ref="L4419:L4482" si="144">_xlfn.CONCAT(TRIM(B4419),TRIM(C4419),TRIM(H4419),TRIM(K4419))</f>
        <v>CórdobaNariñoSeñal Colombia9</v>
      </c>
      <c r="M4419" t="str">
        <f t="shared" ref="M4419:M4482" si="145">_xlfn.CONCAT(TRIM(B4419),TRIM(C4419),TRIM(H4419))</f>
        <v>CórdobaNariñoSeñal Colombia</v>
      </c>
      <c r="N4419" t="s">
        <v>5938</v>
      </c>
    </row>
    <row r="4420" spans="1:14" x14ac:dyDescent="0.25">
      <c r="A4420">
        <v>52215</v>
      </c>
      <c r="B4420" t="s">
        <v>1233</v>
      </c>
      <c r="C4420" t="s">
        <v>455</v>
      </c>
      <c r="E4420">
        <v>11</v>
      </c>
      <c r="F4420" t="s">
        <v>8339</v>
      </c>
      <c r="G4420" t="s">
        <v>627</v>
      </c>
      <c r="H4420" t="str">
        <f>INDEX(referencias!$Q$1:$Q$34,MATCH('Registro de Frecuencias TV'!G4420,referencias!$R$1:$R$34,0),1)</f>
        <v>Telepacífico</v>
      </c>
      <c r="I4420" t="s">
        <v>8494</v>
      </c>
      <c r="J4420" t="s">
        <v>8338</v>
      </c>
      <c r="K4420">
        <v>11</v>
      </c>
      <c r="L4420" t="str">
        <f t="shared" si="144"/>
        <v>CórdobaNariñoTelepacífico11</v>
      </c>
      <c r="M4420" t="str">
        <f t="shared" si="145"/>
        <v>CórdobaNariñoTelepacífico</v>
      </c>
      <c r="N4420" t="s">
        <v>5939</v>
      </c>
    </row>
    <row r="4421" spans="1:14" x14ac:dyDescent="0.25">
      <c r="A4421">
        <v>52215</v>
      </c>
      <c r="B4421" t="s">
        <v>1233</v>
      </c>
      <c r="C4421" t="s">
        <v>455</v>
      </c>
      <c r="E4421">
        <v>5</v>
      </c>
      <c r="F4421" t="s">
        <v>8341</v>
      </c>
      <c r="G4421" t="s">
        <v>750</v>
      </c>
      <c r="H4421" t="str">
        <f>INDEX(referencias!$Q$1:$Q$34,MATCH('Registro de Frecuencias TV'!G4421,referencias!$R$1:$R$34,0),1)</f>
        <v>RCN TV S.A.</v>
      </c>
      <c r="I4421" t="s">
        <v>271</v>
      </c>
      <c r="J4421" t="s">
        <v>8338</v>
      </c>
      <c r="K4421">
        <v>5</v>
      </c>
      <c r="L4421" t="str">
        <f t="shared" si="144"/>
        <v>CórdobaNariñoRCN TV S.A.5</v>
      </c>
      <c r="M4421" t="str">
        <f t="shared" si="145"/>
        <v>CórdobaNariñoRCN TV S.A.</v>
      </c>
      <c r="N4421" t="s">
        <v>5940</v>
      </c>
    </row>
    <row r="4422" spans="1:14" x14ac:dyDescent="0.25">
      <c r="A4422">
        <v>52215</v>
      </c>
      <c r="B4422" t="s">
        <v>1233</v>
      </c>
      <c r="C4422" t="s">
        <v>455</v>
      </c>
      <c r="E4422">
        <v>3</v>
      </c>
      <c r="F4422" t="s">
        <v>8341</v>
      </c>
      <c r="G4422" t="s">
        <v>723</v>
      </c>
      <c r="H4422" t="str">
        <f>INDEX(referencias!$Q$1:$Q$34,MATCH('Registro de Frecuencias TV'!G4422,referencias!$R$1:$R$34,0),1)</f>
        <v>Caracol TV S.A.</v>
      </c>
      <c r="I4422" t="s">
        <v>271</v>
      </c>
      <c r="J4422" t="s">
        <v>8338</v>
      </c>
      <c r="K4422">
        <v>3</v>
      </c>
      <c r="L4422" t="str">
        <f t="shared" si="144"/>
        <v>CórdobaNariñoCaracol TV S.A.3</v>
      </c>
      <c r="M4422" t="str">
        <f t="shared" si="145"/>
        <v>CórdobaNariñoCaracol TV S.A.</v>
      </c>
      <c r="N4422" t="s">
        <v>5941</v>
      </c>
    </row>
    <row r="4423" spans="1:14" x14ac:dyDescent="0.25">
      <c r="A4423">
        <v>52224</v>
      </c>
      <c r="B4423" t="s">
        <v>1256</v>
      </c>
      <c r="C4423" t="s">
        <v>455</v>
      </c>
      <c r="E4423">
        <v>22</v>
      </c>
      <c r="F4423" t="s">
        <v>8337</v>
      </c>
      <c r="G4423" t="s">
        <v>420</v>
      </c>
      <c r="H4423" t="str">
        <f>INDEX(referencias!$Q$1:$Q$34,MATCH('Registro de Frecuencias TV'!G4423,referencias!$R$1:$R$34,0),1)</f>
        <v>Canal Uno</v>
      </c>
      <c r="I4423" t="s">
        <v>190</v>
      </c>
      <c r="J4423" t="s">
        <v>8338</v>
      </c>
      <c r="K4423">
        <v>22</v>
      </c>
      <c r="L4423" t="str">
        <f t="shared" si="144"/>
        <v>CuaspudNariñoCanal Uno22</v>
      </c>
      <c r="M4423" t="str">
        <f t="shared" si="145"/>
        <v>CuaspudNariñoCanal Uno</v>
      </c>
      <c r="N4423" t="s">
        <v>5942</v>
      </c>
    </row>
    <row r="4424" spans="1:14" x14ac:dyDescent="0.25">
      <c r="A4424">
        <v>52224</v>
      </c>
      <c r="B4424" t="s">
        <v>1256</v>
      </c>
      <c r="C4424" t="s">
        <v>455</v>
      </c>
      <c r="E4424">
        <v>28</v>
      </c>
      <c r="F4424" t="s">
        <v>8337</v>
      </c>
      <c r="G4424" t="s">
        <v>703</v>
      </c>
      <c r="H4424" t="str">
        <f>INDEX(referencias!$Q$1:$Q$34,MATCH('Registro de Frecuencias TV'!G4424,referencias!$R$1:$R$34,0),1)</f>
        <v>C.Institucional</v>
      </c>
      <c r="I4424" t="s">
        <v>190</v>
      </c>
      <c r="J4424" t="s">
        <v>8338</v>
      </c>
      <c r="K4424">
        <v>28</v>
      </c>
      <c r="L4424" t="str">
        <f t="shared" si="144"/>
        <v>CuaspudNariñoC.Institucional28</v>
      </c>
      <c r="M4424" t="str">
        <f t="shared" si="145"/>
        <v>CuaspudNariñoC.Institucional</v>
      </c>
      <c r="N4424" t="s">
        <v>5943</v>
      </c>
    </row>
    <row r="4425" spans="1:14" x14ac:dyDescent="0.25">
      <c r="A4425">
        <v>52224</v>
      </c>
      <c r="B4425" t="s">
        <v>1256</v>
      </c>
      <c r="C4425" t="s">
        <v>455</v>
      </c>
      <c r="E4425">
        <v>34</v>
      </c>
      <c r="F4425" t="s">
        <v>8337</v>
      </c>
      <c r="G4425" t="s">
        <v>188</v>
      </c>
      <c r="H4425" t="str">
        <f>INDEX(referencias!$Q$1:$Q$34,MATCH('Registro de Frecuencias TV'!G4425,referencias!$R$1:$R$34,0),1)</f>
        <v>Señal Colombia</v>
      </c>
      <c r="I4425" t="s">
        <v>190</v>
      </c>
      <c r="J4425" t="s">
        <v>8338</v>
      </c>
      <c r="K4425">
        <v>34</v>
      </c>
      <c r="L4425" t="str">
        <f t="shared" si="144"/>
        <v>CuaspudNariñoSeñal Colombia34</v>
      </c>
      <c r="M4425" t="str">
        <f t="shared" si="145"/>
        <v>CuaspudNariñoSeñal Colombia</v>
      </c>
      <c r="N4425" t="s">
        <v>5944</v>
      </c>
    </row>
    <row r="4426" spans="1:14" x14ac:dyDescent="0.25">
      <c r="A4426">
        <v>52224</v>
      </c>
      <c r="B4426" t="s">
        <v>1256</v>
      </c>
      <c r="C4426" t="s">
        <v>455</v>
      </c>
      <c r="F4426" t="s">
        <v>8339</v>
      </c>
      <c r="G4426" t="s">
        <v>627</v>
      </c>
      <c r="H4426" t="str">
        <f>INDEX(referencias!$Q$1:$Q$34,MATCH('Registro de Frecuencias TV'!G4426,referencias!$R$1:$R$34,0),1)</f>
        <v>Telepacífico</v>
      </c>
      <c r="J4426" t="s">
        <v>8338</v>
      </c>
      <c r="K4426">
        <v>40</v>
      </c>
      <c r="L4426" t="str">
        <f t="shared" si="144"/>
        <v>CuaspudNariñoTelepacífico40</v>
      </c>
      <c r="M4426" t="str">
        <f t="shared" si="145"/>
        <v>CuaspudNariñoTelepacífico</v>
      </c>
      <c r="N4426" t="s">
        <v>5945</v>
      </c>
    </row>
    <row r="4427" spans="1:14" x14ac:dyDescent="0.25">
      <c r="A4427">
        <v>52224</v>
      </c>
      <c r="B4427" t="s">
        <v>1256</v>
      </c>
      <c r="C4427" t="s">
        <v>455</v>
      </c>
      <c r="F4427" t="s">
        <v>8341</v>
      </c>
      <c r="G4427" t="s">
        <v>750</v>
      </c>
      <c r="H4427" t="str">
        <f>INDEX(referencias!$Q$1:$Q$34,MATCH('Registro de Frecuencias TV'!G4427,referencias!$R$1:$R$34,0),1)</f>
        <v>RCN TV S.A.</v>
      </c>
      <c r="J4427" t="s">
        <v>8338</v>
      </c>
      <c r="K4427">
        <v>2</v>
      </c>
      <c r="L4427" t="str">
        <f t="shared" si="144"/>
        <v>CuaspudNariñoRCN TV S.A.2</v>
      </c>
      <c r="M4427" t="str">
        <f t="shared" si="145"/>
        <v>CuaspudNariñoRCN TV S.A.</v>
      </c>
      <c r="N4427" t="s">
        <v>5946</v>
      </c>
    </row>
    <row r="4428" spans="1:14" x14ac:dyDescent="0.25">
      <c r="A4428">
        <v>52227</v>
      </c>
      <c r="B4428" t="s">
        <v>1274</v>
      </c>
      <c r="C4428" t="s">
        <v>455</v>
      </c>
      <c r="E4428">
        <v>7</v>
      </c>
      <c r="F4428" t="s">
        <v>8337</v>
      </c>
      <c r="G4428" t="s">
        <v>420</v>
      </c>
      <c r="H4428" t="str">
        <f>INDEX(referencias!$Q$1:$Q$34,MATCH('Registro de Frecuencias TV'!G4428,referencias!$R$1:$R$34,0),1)</f>
        <v>Canal Uno</v>
      </c>
      <c r="I4428" t="s">
        <v>271</v>
      </c>
      <c r="J4428" t="s">
        <v>8338</v>
      </c>
      <c r="K4428">
        <v>22</v>
      </c>
      <c r="L4428" t="str">
        <f t="shared" si="144"/>
        <v>CumbalNariñoCanal Uno22</v>
      </c>
      <c r="M4428" t="str">
        <f t="shared" si="145"/>
        <v>CumbalNariñoCanal Uno</v>
      </c>
      <c r="N4428" t="s">
        <v>5947</v>
      </c>
    </row>
    <row r="4429" spans="1:14" x14ac:dyDescent="0.25">
      <c r="A4429">
        <v>52227</v>
      </c>
      <c r="B4429" t="s">
        <v>1274</v>
      </c>
      <c r="C4429" t="s">
        <v>455</v>
      </c>
      <c r="E4429">
        <v>12</v>
      </c>
      <c r="F4429" t="s">
        <v>8337</v>
      </c>
      <c r="G4429" t="s">
        <v>703</v>
      </c>
      <c r="H4429" t="str">
        <f>INDEX(referencias!$Q$1:$Q$34,MATCH('Registro de Frecuencias TV'!G4429,referencias!$R$1:$R$34,0),1)</f>
        <v>C.Institucional</v>
      </c>
      <c r="I4429" t="s">
        <v>271</v>
      </c>
      <c r="J4429" t="s">
        <v>8338</v>
      </c>
      <c r="K4429">
        <v>28</v>
      </c>
      <c r="L4429" t="str">
        <f t="shared" si="144"/>
        <v>CumbalNariñoC.Institucional28</v>
      </c>
      <c r="M4429" t="str">
        <f t="shared" si="145"/>
        <v>CumbalNariñoC.Institucional</v>
      </c>
      <c r="N4429" t="s">
        <v>5948</v>
      </c>
    </row>
    <row r="4430" spans="1:14" x14ac:dyDescent="0.25">
      <c r="A4430">
        <v>52227</v>
      </c>
      <c r="B4430" t="s">
        <v>1274</v>
      </c>
      <c r="C4430" t="s">
        <v>455</v>
      </c>
      <c r="E4430">
        <v>9</v>
      </c>
      <c r="F4430" t="s">
        <v>8337</v>
      </c>
      <c r="G4430" t="s">
        <v>188</v>
      </c>
      <c r="H4430" t="str">
        <f>INDEX(referencias!$Q$1:$Q$34,MATCH('Registro de Frecuencias TV'!G4430,referencias!$R$1:$R$34,0),1)</f>
        <v>Señal Colombia</v>
      </c>
      <c r="I4430" t="s">
        <v>271</v>
      </c>
      <c r="J4430" t="s">
        <v>8338</v>
      </c>
      <c r="K4430">
        <v>34</v>
      </c>
      <c r="L4430" t="str">
        <f t="shared" si="144"/>
        <v>CumbalNariñoSeñal Colombia34</v>
      </c>
      <c r="M4430" t="str">
        <f t="shared" si="145"/>
        <v>CumbalNariñoSeñal Colombia</v>
      </c>
      <c r="N4430" t="s">
        <v>5949</v>
      </c>
    </row>
    <row r="4431" spans="1:14" x14ac:dyDescent="0.25">
      <c r="A4431">
        <v>52227</v>
      </c>
      <c r="B4431" t="s">
        <v>1274</v>
      </c>
      <c r="C4431" t="s">
        <v>455</v>
      </c>
      <c r="E4431">
        <v>30</v>
      </c>
      <c r="F4431" t="s">
        <v>8339</v>
      </c>
      <c r="G4431" t="s">
        <v>627</v>
      </c>
      <c r="H4431" t="str">
        <f>INDEX(referencias!$Q$1:$Q$34,MATCH('Registro de Frecuencias TV'!G4431,referencias!$R$1:$R$34,0),1)</f>
        <v>Telepacífico</v>
      </c>
      <c r="I4431" t="s">
        <v>8492</v>
      </c>
      <c r="J4431" t="s">
        <v>8338</v>
      </c>
      <c r="K4431">
        <v>40</v>
      </c>
      <c r="L4431" t="str">
        <f t="shared" si="144"/>
        <v>CumbalNariñoTelepacífico40</v>
      </c>
      <c r="M4431" t="str">
        <f t="shared" si="145"/>
        <v>CumbalNariñoTelepacífico</v>
      </c>
      <c r="N4431" t="s">
        <v>5950</v>
      </c>
    </row>
    <row r="4432" spans="1:14" x14ac:dyDescent="0.25">
      <c r="A4432">
        <v>52227</v>
      </c>
      <c r="B4432" t="s">
        <v>1274</v>
      </c>
      <c r="C4432" t="s">
        <v>455</v>
      </c>
      <c r="E4432">
        <v>5</v>
      </c>
      <c r="F4432" t="s">
        <v>8341</v>
      </c>
      <c r="G4432" t="s">
        <v>750</v>
      </c>
      <c r="H4432" t="str">
        <f>INDEX(referencias!$Q$1:$Q$34,MATCH('Registro de Frecuencias TV'!G4432,referencias!$R$1:$R$34,0),1)</f>
        <v>RCN TV S.A.</v>
      </c>
      <c r="I4432" t="s">
        <v>271</v>
      </c>
      <c r="J4432" t="s">
        <v>8338</v>
      </c>
      <c r="K4432">
        <v>5</v>
      </c>
      <c r="L4432" t="str">
        <f t="shared" si="144"/>
        <v>CumbalNariñoRCN TV S.A.5</v>
      </c>
      <c r="M4432" t="str">
        <f t="shared" si="145"/>
        <v>CumbalNariñoRCN TV S.A.</v>
      </c>
      <c r="N4432" t="s">
        <v>5951</v>
      </c>
    </row>
    <row r="4433" spans="1:14" x14ac:dyDescent="0.25">
      <c r="A4433">
        <v>52227</v>
      </c>
      <c r="B4433" t="s">
        <v>1274</v>
      </c>
      <c r="C4433" t="s">
        <v>455</v>
      </c>
      <c r="E4433">
        <v>3</v>
      </c>
      <c r="F4433" t="s">
        <v>8341</v>
      </c>
      <c r="G4433" t="s">
        <v>723</v>
      </c>
      <c r="H4433" t="str">
        <f>INDEX(referencias!$Q$1:$Q$34,MATCH('Registro de Frecuencias TV'!G4433,referencias!$R$1:$R$34,0),1)</f>
        <v>Caracol TV S.A.</v>
      </c>
      <c r="I4433" t="s">
        <v>271</v>
      </c>
      <c r="J4433" t="s">
        <v>8338</v>
      </c>
      <c r="K4433">
        <v>3</v>
      </c>
      <c r="L4433" t="str">
        <f t="shared" si="144"/>
        <v>CumbalNariñoCaracol TV S.A.3</v>
      </c>
      <c r="M4433" t="str">
        <f t="shared" si="145"/>
        <v>CumbalNariñoCaracol TV S.A.</v>
      </c>
      <c r="N4433" t="s">
        <v>5952</v>
      </c>
    </row>
    <row r="4434" spans="1:14" x14ac:dyDescent="0.25">
      <c r="A4434">
        <v>52233</v>
      </c>
      <c r="B4434" t="s">
        <v>1276</v>
      </c>
      <c r="C4434" t="s">
        <v>455</v>
      </c>
      <c r="E4434">
        <v>10</v>
      </c>
      <c r="F4434" t="s">
        <v>8337</v>
      </c>
      <c r="G4434" t="s">
        <v>420</v>
      </c>
      <c r="H4434" t="str">
        <f>INDEX(referencias!$Q$1:$Q$34,MATCH('Registro de Frecuencias TV'!G4434,referencias!$R$1:$R$34,0),1)</f>
        <v>Canal Uno</v>
      </c>
      <c r="I4434" t="s">
        <v>323</v>
      </c>
      <c r="J4434" t="s">
        <v>8338</v>
      </c>
      <c r="K4434">
        <v>10</v>
      </c>
      <c r="L4434" t="str">
        <f t="shared" si="144"/>
        <v>CumbitaraNariñoCanal Uno10</v>
      </c>
      <c r="M4434" t="str">
        <f t="shared" si="145"/>
        <v>CumbitaraNariñoCanal Uno</v>
      </c>
      <c r="N4434" t="s">
        <v>5953</v>
      </c>
    </row>
    <row r="4435" spans="1:14" x14ac:dyDescent="0.25">
      <c r="A4435">
        <v>52233</v>
      </c>
      <c r="B4435" t="s">
        <v>1276</v>
      </c>
      <c r="C4435" t="s">
        <v>455</v>
      </c>
      <c r="E4435">
        <v>4</v>
      </c>
      <c r="F4435" t="s">
        <v>8337</v>
      </c>
      <c r="G4435" t="s">
        <v>703</v>
      </c>
      <c r="H4435" t="str">
        <f>INDEX(referencias!$Q$1:$Q$34,MATCH('Registro de Frecuencias TV'!G4435,referencias!$R$1:$R$34,0),1)</f>
        <v>C.Institucional</v>
      </c>
      <c r="I4435" t="s">
        <v>323</v>
      </c>
      <c r="J4435" t="s">
        <v>8338</v>
      </c>
      <c r="K4435">
        <v>4</v>
      </c>
      <c r="L4435" t="str">
        <f t="shared" si="144"/>
        <v>CumbitaraNariñoC.Institucional4</v>
      </c>
      <c r="M4435" t="str">
        <f t="shared" si="145"/>
        <v>CumbitaraNariñoC.Institucional</v>
      </c>
      <c r="N4435" t="s">
        <v>5954</v>
      </c>
    </row>
    <row r="4436" spans="1:14" x14ac:dyDescent="0.25">
      <c r="A4436">
        <v>52233</v>
      </c>
      <c r="B4436" t="s">
        <v>1276</v>
      </c>
      <c r="C4436" t="s">
        <v>455</v>
      </c>
      <c r="E4436">
        <v>5</v>
      </c>
      <c r="F4436" t="s">
        <v>8337</v>
      </c>
      <c r="G4436" t="s">
        <v>188</v>
      </c>
      <c r="H4436" t="str">
        <f>INDEX(referencias!$Q$1:$Q$34,MATCH('Registro de Frecuencias TV'!G4436,referencias!$R$1:$R$34,0),1)</f>
        <v>Señal Colombia</v>
      </c>
      <c r="I4436" t="s">
        <v>323</v>
      </c>
      <c r="J4436" t="s">
        <v>8338</v>
      </c>
      <c r="K4436">
        <v>5</v>
      </c>
      <c r="L4436" t="str">
        <f t="shared" si="144"/>
        <v>CumbitaraNariñoSeñal Colombia5</v>
      </c>
      <c r="M4436" t="str">
        <f t="shared" si="145"/>
        <v>CumbitaraNariñoSeñal Colombia</v>
      </c>
      <c r="N4436" t="s">
        <v>5955</v>
      </c>
    </row>
    <row r="4437" spans="1:14" x14ac:dyDescent="0.25">
      <c r="A4437">
        <v>52233</v>
      </c>
      <c r="B4437" t="s">
        <v>1276</v>
      </c>
      <c r="C4437" t="s">
        <v>455</v>
      </c>
      <c r="F4437" t="s">
        <v>8339</v>
      </c>
      <c r="G4437" t="s">
        <v>627</v>
      </c>
      <c r="H4437" t="str">
        <f>INDEX(referencias!$Q$1:$Q$34,MATCH('Registro de Frecuencias TV'!G4437,referencias!$R$1:$R$34,0),1)</f>
        <v>Telepacífico</v>
      </c>
      <c r="J4437" t="s">
        <v>8338</v>
      </c>
      <c r="K4437">
        <v>8</v>
      </c>
      <c r="L4437" t="str">
        <f t="shared" si="144"/>
        <v>CumbitaraNariñoTelepacífico8</v>
      </c>
      <c r="M4437" t="str">
        <f t="shared" si="145"/>
        <v>CumbitaraNariñoTelepacífico</v>
      </c>
      <c r="N4437" t="s">
        <v>5956</v>
      </c>
    </row>
    <row r="4438" spans="1:14" x14ac:dyDescent="0.25">
      <c r="A4438">
        <v>52233</v>
      </c>
      <c r="B4438" t="s">
        <v>1276</v>
      </c>
      <c r="C4438" t="s">
        <v>455</v>
      </c>
      <c r="E4438">
        <v>2</v>
      </c>
      <c r="F4438" t="s">
        <v>8341</v>
      </c>
      <c r="G4438" t="s">
        <v>750</v>
      </c>
      <c r="H4438" t="str">
        <f>INDEX(referencias!$Q$1:$Q$34,MATCH('Registro de Frecuencias TV'!G4438,referencias!$R$1:$R$34,0),1)</f>
        <v>RCN TV S.A.</v>
      </c>
      <c r="I4438" t="s">
        <v>323</v>
      </c>
      <c r="J4438" t="s">
        <v>8338</v>
      </c>
      <c r="K4438">
        <v>2</v>
      </c>
      <c r="L4438" t="str">
        <f t="shared" si="144"/>
        <v>CumbitaraNariñoRCN TV S.A.2</v>
      </c>
      <c r="M4438" t="str">
        <f t="shared" si="145"/>
        <v>CumbitaraNariñoRCN TV S.A.</v>
      </c>
      <c r="N4438" t="s">
        <v>5957</v>
      </c>
    </row>
    <row r="4439" spans="1:14" x14ac:dyDescent="0.25">
      <c r="A4439">
        <v>52233</v>
      </c>
      <c r="B4439" t="s">
        <v>1276</v>
      </c>
      <c r="C4439" t="s">
        <v>455</v>
      </c>
      <c r="E4439">
        <v>12</v>
      </c>
      <c r="F4439" t="s">
        <v>8341</v>
      </c>
      <c r="G4439" t="s">
        <v>723</v>
      </c>
      <c r="H4439" t="str">
        <f>INDEX(referencias!$Q$1:$Q$34,MATCH('Registro de Frecuencias TV'!G4439,referencias!$R$1:$R$34,0),1)</f>
        <v>Caracol TV S.A.</v>
      </c>
      <c r="I4439" t="s">
        <v>323</v>
      </c>
      <c r="J4439" t="s">
        <v>8338</v>
      </c>
      <c r="K4439">
        <v>12</v>
      </c>
      <c r="L4439" t="str">
        <f t="shared" si="144"/>
        <v>CumbitaraNariñoCaracol TV S.A.12</v>
      </c>
      <c r="M4439" t="str">
        <f t="shared" si="145"/>
        <v>CumbitaraNariñoCaracol TV S.A.</v>
      </c>
      <c r="N4439" t="s">
        <v>5958</v>
      </c>
    </row>
    <row r="4440" spans="1:14" x14ac:dyDescent="0.25">
      <c r="A4440">
        <v>52240</v>
      </c>
      <c r="B4440" t="s">
        <v>238</v>
      </c>
      <c r="C4440" t="s">
        <v>455</v>
      </c>
      <c r="E4440">
        <v>7</v>
      </c>
      <c r="F4440" t="s">
        <v>8337</v>
      </c>
      <c r="G4440" t="s">
        <v>420</v>
      </c>
      <c r="H4440" t="str">
        <f>INDEX(referencias!$Q$1:$Q$34,MATCH('Registro de Frecuencias TV'!G4440,referencias!$R$1:$R$34,0),1)</f>
        <v>Canal Uno</v>
      </c>
      <c r="I4440" t="s">
        <v>238</v>
      </c>
      <c r="J4440" t="s">
        <v>8338</v>
      </c>
      <c r="K4440">
        <v>7</v>
      </c>
      <c r="L4440" t="str">
        <f t="shared" si="144"/>
        <v>ChachagüíNariñoCanal Uno7</v>
      </c>
      <c r="M4440" t="str">
        <f t="shared" si="145"/>
        <v>ChachagüíNariñoCanal Uno</v>
      </c>
      <c r="N4440" t="s">
        <v>5959</v>
      </c>
    </row>
    <row r="4441" spans="1:14" x14ac:dyDescent="0.25">
      <c r="A4441">
        <v>52240</v>
      </c>
      <c r="B4441" t="s">
        <v>238</v>
      </c>
      <c r="C4441" t="s">
        <v>455</v>
      </c>
      <c r="E4441">
        <v>13</v>
      </c>
      <c r="F4441" t="s">
        <v>8337</v>
      </c>
      <c r="G4441" t="s">
        <v>703</v>
      </c>
      <c r="H4441" t="str">
        <f>INDEX(referencias!$Q$1:$Q$34,MATCH('Registro de Frecuencias TV'!G4441,referencias!$R$1:$R$34,0),1)</f>
        <v>C.Institucional</v>
      </c>
      <c r="I4441" t="s">
        <v>238</v>
      </c>
      <c r="J4441" t="s">
        <v>8338</v>
      </c>
      <c r="K4441">
        <v>13</v>
      </c>
      <c r="L4441" t="str">
        <f t="shared" si="144"/>
        <v>ChachagüíNariñoC.Institucional13</v>
      </c>
      <c r="M4441" t="str">
        <f t="shared" si="145"/>
        <v>ChachagüíNariñoC.Institucional</v>
      </c>
      <c r="N4441" t="s">
        <v>5960</v>
      </c>
    </row>
    <row r="4442" spans="1:14" x14ac:dyDescent="0.25">
      <c r="A4442">
        <v>52240</v>
      </c>
      <c r="B4442" t="s">
        <v>238</v>
      </c>
      <c r="C4442" t="s">
        <v>455</v>
      </c>
      <c r="E4442">
        <v>9</v>
      </c>
      <c r="F4442" t="s">
        <v>8337</v>
      </c>
      <c r="G4442" t="s">
        <v>188</v>
      </c>
      <c r="H4442" t="str">
        <f>INDEX(referencias!$Q$1:$Q$34,MATCH('Registro de Frecuencias TV'!G4442,referencias!$R$1:$R$34,0),1)</f>
        <v>Señal Colombia</v>
      </c>
      <c r="I4442" t="s">
        <v>238</v>
      </c>
      <c r="J4442" t="s">
        <v>8338</v>
      </c>
      <c r="K4442">
        <v>9</v>
      </c>
      <c r="L4442" t="str">
        <f t="shared" si="144"/>
        <v>ChachagüíNariñoSeñal Colombia9</v>
      </c>
      <c r="M4442" t="str">
        <f t="shared" si="145"/>
        <v>ChachagüíNariñoSeñal Colombia</v>
      </c>
      <c r="N4442" t="s">
        <v>5961</v>
      </c>
    </row>
    <row r="4443" spans="1:14" x14ac:dyDescent="0.25">
      <c r="A4443">
        <v>52240</v>
      </c>
      <c r="B4443" t="s">
        <v>238</v>
      </c>
      <c r="C4443" t="s">
        <v>455</v>
      </c>
      <c r="E4443">
        <v>11</v>
      </c>
      <c r="F4443" t="s">
        <v>8339</v>
      </c>
      <c r="G4443" t="s">
        <v>627</v>
      </c>
      <c r="H4443" t="str">
        <f>INDEX(referencias!$Q$1:$Q$34,MATCH('Registro de Frecuencias TV'!G4443,referencias!$R$1:$R$34,0),1)</f>
        <v>Telepacífico</v>
      </c>
      <c r="I4443" t="s">
        <v>8491</v>
      </c>
      <c r="J4443" t="s">
        <v>8338</v>
      </c>
      <c r="K4443">
        <v>11</v>
      </c>
      <c r="L4443" t="str">
        <f t="shared" si="144"/>
        <v>ChachagüíNariñoTelepacífico11</v>
      </c>
      <c r="M4443" t="str">
        <f t="shared" si="145"/>
        <v>ChachagüíNariñoTelepacífico</v>
      </c>
      <c r="N4443" t="s">
        <v>5962</v>
      </c>
    </row>
    <row r="4444" spans="1:14" x14ac:dyDescent="0.25">
      <c r="A4444">
        <v>52240</v>
      </c>
      <c r="B4444" t="s">
        <v>238</v>
      </c>
      <c r="C4444" t="s">
        <v>455</v>
      </c>
      <c r="F4444" t="s">
        <v>8341</v>
      </c>
      <c r="G4444" t="s">
        <v>750</v>
      </c>
      <c r="H4444" t="str">
        <f>INDEX(referencias!$Q$1:$Q$34,MATCH('Registro de Frecuencias TV'!G4444,referencias!$R$1:$R$34,0),1)</f>
        <v>RCN TV S.A.</v>
      </c>
      <c r="J4444" t="s">
        <v>8338</v>
      </c>
      <c r="K4444">
        <v>5</v>
      </c>
      <c r="L4444" t="str">
        <f t="shared" si="144"/>
        <v>ChachagüíNariñoRCN TV S.A.5</v>
      </c>
      <c r="M4444" t="str">
        <f t="shared" si="145"/>
        <v>ChachagüíNariñoRCN TV S.A.</v>
      </c>
      <c r="N4444" t="s">
        <v>5963</v>
      </c>
    </row>
    <row r="4445" spans="1:14" x14ac:dyDescent="0.25">
      <c r="A4445">
        <v>52240</v>
      </c>
      <c r="B4445" t="s">
        <v>238</v>
      </c>
      <c r="C4445" t="s">
        <v>455</v>
      </c>
      <c r="F4445" t="s">
        <v>8341</v>
      </c>
      <c r="G4445" t="s">
        <v>723</v>
      </c>
      <c r="H4445" t="str">
        <f>INDEX(referencias!$Q$1:$Q$34,MATCH('Registro de Frecuencias TV'!G4445,referencias!$R$1:$R$34,0),1)</f>
        <v>Caracol TV S.A.</v>
      </c>
      <c r="J4445" t="s">
        <v>8338</v>
      </c>
      <c r="K4445">
        <v>3</v>
      </c>
      <c r="L4445" t="str">
        <f t="shared" si="144"/>
        <v>ChachagüíNariñoCaracol TV S.A.3</v>
      </c>
      <c r="M4445" t="str">
        <f t="shared" si="145"/>
        <v>ChachagüíNariñoCaracol TV S.A.</v>
      </c>
      <c r="N4445" t="s">
        <v>5964</v>
      </c>
    </row>
    <row r="4446" spans="1:14" x14ac:dyDescent="0.25">
      <c r="A4446">
        <v>52250</v>
      </c>
      <c r="B4446" t="s">
        <v>1322</v>
      </c>
      <c r="C4446" t="s">
        <v>455</v>
      </c>
      <c r="E4446">
        <v>10</v>
      </c>
      <c r="F4446" t="s">
        <v>8337</v>
      </c>
      <c r="G4446" t="s">
        <v>420</v>
      </c>
      <c r="H4446" t="str">
        <f>INDEX(referencias!$Q$1:$Q$34,MATCH('Registro de Frecuencias TV'!G4446,referencias!$R$1:$R$34,0),1)</f>
        <v>Canal Uno</v>
      </c>
      <c r="I4446" t="s">
        <v>323</v>
      </c>
      <c r="J4446" t="s">
        <v>8338</v>
      </c>
      <c r="K4446">
        <v>10</v>
      </c>
      <c r="L4446" t="str">
        <f t="shared" si="144"/>
        <v>El CharcoNariñoCanal Uno10</v>
      </c>
      <c r="M4446" t="str">
        <f t="shared" si="145"/>
        <v>El CharcoNariñoCanal Uno</v>
      </c>
      <c r="N4446" t="s">
        <v>5965</v>
      </c>
    </row>
    <row r="4447" spans="1:14" x14ac:dyDescent="0.25">
      <c r="A4447">
        <v>52250</v>
      </c>
      <c r="B4447" t="s">
        <v>1322</v>
      </c>
      <c r="C4447" t="s">
        <v>455</v>
      </c>
      <c r="E4447">
        <v>4</v>
      </c>
      <c r="F4447" t="s">
        <v>8337</v>
      </c>
      <c r="G4447" t="s">
        <v>703</v>
      </c>
      <c r="H4447" t="str">
        <f>INDEX(referencias!$Q$1:$Q$34,MATCH('Registro de Frecuencias TV'!G4447,referencias!$R$1:$R$34,0),1)</f>
        <v>C.Institucional</v>
      </c>
      <c r="I4447" t="s">
        <v>323</v>
      </c>
      <c r="J4447" t="s">
        <v>8338</v>
      </c>
      <c r="K4447">
        <v>4</v>
      </c>
      <c r="L4447" t="str">
        <f t="shared" si="144"/>
        <v>El CharcoNariñoC.Institucional4</v>
      </c>
      <c r="M4447" t="str">
        <f t="shared" si="145"/>
        <v>El CharcoNariñoC.Institucional</v>
      </c>
      <c r="N4447" t="s">
        <v>5966</v>
      </c>
    </row>
    <row r="4448" spans="1:14" x14ac:dyDescent="0.25">
      <c r="A4448">
        <v>52250</v>
      </c>
      <c r="B4448" t="s">
        <v>1322</v>
      </c>
      <c r="C4448" t="s">
        <v>455</v>
      </c>
      <c r="E4448">
        <v>5</v>
      </c>
      <c r="F4448" t="s">
        <v>8337</v>
      </c>
      <c r="G4448" t="s">
        <v>188</v>
      </c>
      <c r="H4448" t="str">
        <f>INDEX(referencias!$Q$1:$Q$34,MATCH('Registro de Frecuencias TV'!G4448,referencias!$R$1:$R$34,0),1)</f>
        <v>Señal Colombia</v>
      </c>
      <c r="I4448" t="s">
        <v>323</v>
      </c>
      <c r="J4448" t="s">
        <v>8338</v>
      </c>
      <c r="K4448">
        <v>5</v>
      </c>
      <c r="L4448" t="str">
        <f t="shared" si="144"/>
        <v>El CharcoNariñoSeñal Colombia5</v>
      </c>
      <c r="M4448" t="str">
        <f t="shared" si="145"/>
        <v>El CharcoNariñoSeñal Colombia</v>
      </c>
      <c r="N4448" t="s">
        <v>5967</v>
      </c>
    </row>
    <row r="4449" spans="1:14" x14ac:dyDescent="0.25">
      <c r="A4449">
        <v>52250</v>
      </c>
      <c r="B4449" t="s">
        <v>1322</v>
      </c>
      <c r="C4449" t="s">
        <v>455</v>
      </c>
      <c r="F4449" t="s">
        <v>8339</v>
      </c>
      <c r="G4449" t="s">
        <v>627</v>
      </c>
      <c r="H4449" t="str">
        <f>INDEX(referencias!$Q$1:$Q$34,MATCH('Registro de Frecuencias TV'!G4449,referencias!$R$1:$R$34,0),1)</f>
        <v>Telepacífico</v>
      </c>
      <c r="J4449" t="s">
        <v>8338</v>
      </c>
      <c r="K4449">
        <v>8</v>
      </c>
      <c r="L4449" t="str">
        <f t="shared" si="144"/>
        <v>El CharcoNariñoTelepacífico8</v>
      </c>
      <c r="M4449" t="str">
        <f t="shared" si="145"/>
        <v>El CharcoNariñoTelepacífico</v>
      </c>
      <c r="N4449" t="s">
        <v>5968</v>
      </c>
    </row>
    <row r="4450" spans="1:14" x14ac:dyDescent="0.25">
      <c r="A4450">
        <v>52250</v>
      </c>
      <c r="B4450" t="s">
        <v>1322</v>
      </c>
      <c r="C4450" t="s">
        <v>455</v>
      </c>
      <c r="E4450">
        <v>2</v>
      </c>
      <c r="F4450" t="s">
        <v>8341</v>
      </c>
      <c r="G4450" t="s">
        <v>750</v>
      </c>
      <c r="H4450" t="str">
        <f>INDEX(referencias!$Q$1:$Q$34,MATCH('Registro de Frecuencias TV'!G4450,referencias!$R$1:$R$34,0),1)</f>
        <v>RCN TV S.A.</v>
      </c>
      <c r="I4450" t="s">
        <v>323</v>
      </c>
      <c r="J4450" t="s">
        <v>8338</v>
      </c>
      <c r="K4450">
        <v>2</v>
      </c>
      <c r="L4450" t="str">
        <f t="shared" si="144"/>
        <v>El CharcoNariñoRCN TV S.A.2</v>
      </c>
      <c r="M4450" t="str">
        <f t="shared" si="145"/>
        <v>El CharcoNariñoRCN TV S.A.</v>
      </c>
      <c r="N4450" t="s">
        <v>5969</v>
      </c>
    </row>
    <row r="4451" spans="1:14" x14ac:dyDescent="0.25">
      <c r="A4451">
        <v>52250</v>
      </c>
      <c r="B4451" t="s">
        <v>1322</v>
      </c>
      <c r="C4451" t="s">
        <v>455</v>
      </c>
      <c r="E4451">
        <v>12</v>
      </c>
      <c r="F4451" t="s">
        <v>8341</v>
      </c>
      <c r="G4451" t="s">
        <v>723</v>
      </c>
      <c r="H4451" t="str">
        <f>INDEX(referencias!$Q$1:$Q$34,MATCH('Registro de Frecuencias TV'!G4451,referencias!$R$1:$R$34,0),1)</f>
        <v>Caracol TV S.A.</v>
      </c>
      <c r="I4451" t="s">
        <v>323</v>
      </c>
      <c r="J4451" t="s">
        <v>8338</v>
      </c>
      <c r="K4451">
        <v>12</v>
      </c>
      <c r="L4451" t="str">
        <f t="shared" si="144"/>
        <v>El CharcoNariñoCaracol TV S.A.12</v>
      </c>
      <c r="M4451" t="str">
        <f t="shared" si="145"/>
        <v>El CharcoNariñoCaracol TV S.A.</v>
      </c>
      <c r="N4451" t="s">
        <v>5970</v>
      </c>
    </row>
    <row r="4452" spans="1:14" x14ac:dyDescent="0.25">
      <c r="A4452">
        <v>52254</v>
      </c>
      <c r="B4452" t="s">
        <v>1348</v>
      </c>
      <c r="C4452" t="s">
        <v>455</v>
      </c>
      <c r="E4452">
        <v>7</v>
      </c>
      <c r="F4452" t="s">
        <v>8337</v>
      </c>
      <c r="G4452" t="s">
        <v>420</v>
      </c>
      <c r="H4452" t="str">
        <f>INDEX(referencias!$Q$1:$Q$34,MATCH('Registro de Frecuencias TV'!G4452,referencias!$R$1:$R$34,0),1)</f>
        <v>Canal Uno</v>
      </c>
      <c r="I4452" t="s">
        <v>271</v>
      </c>
      <c r="J4452" t="s">
        <v>8338</v>
      </c>
      <c r="K4452">
        <v>7</v>
      </c>
      <c r="L4452" t="str">
        <f t="shared" si="144"/>
        <v>El PeñolNariñoCanal Uno7</v>
      </c>
      <c r="M4452" t="str">
        <f t="shared" si="145"/>
        <v>El PeñolNariñoCanal Uno</v>
      </c>
      <c r="N4452" t="s">
        <v>5971</v>
      </c>
    </row>
    <row r="4453" spans="1:14" x14ac:dyDescent="0.25">
      <c r="A4453">
        <v>52254</v>
      </c>
      <c r="B4453" t="s">
        <v>1348</v>
      </c>
      <c r="C4453" t="s">
        <v>455</v>
      </c>
      <c r="E4453">
        <v>12</v>
      </c>
      <c r="F4453" t="s">
        <v>8337</v>
      </c>
      <c r="G4453" t="s">
        <v>703</v>
      </c>
      <c r="H4453" t="str">
        <f>INDEX(referencias!$Q$1:$Q$34,MATCH('Registro de Frecuencias TV'!G4453,referencias!$R$1:$R$34,0),1)</f>
        <v>C.Institucional</v>
      </c>
      <c r="I4453" t="s">
        <v>271</v>
      </c>
      <c r="J4453" t="s">
        <v>8338</v>
      </c>
      <c r="K4453">
        <v>13</v>
      </c>
      <c r="L4453" t="str">
        <f t="shared" si="144"/>
        <v>El PeñolNariñoC.Institucional13</v>
      </c>
      <c r="M4453" t="str">
        <f t="shared" si="145"/>
        <v>El PeñolNariñoC.Institucional</v>
      </c>
      <c r="N4453" t="s">
        <v>5972</v>
      </c>
    </row>
    <row r="4454" spans="1:14" x14ac:dyDescent="0.25">
      <c r="A4454">
        <v>52254</v>
      </c>
      <c r="B4454" t="s">
        <v>1348</v>
      </c>
      <c r="C4454" t="s">
        <v>455</v>
      </c>
      <c r="E4454">
        <v>9</v>
      </c>
      <c r="F4454" t="s">
        <v>8337</v>
      </c>
      <c r="G4454" t="s">
        <v>188</v>
      </c>
      <c r="H4454" t="str">
        <f>INDEX(referencias!$Q$1:$Q$34,MATCH('Registro de Frecuencias TV'!G4454,referencias!$R$1:$R$34,0),1)</f>
        <v>Señal Colombia</v>
      </c>
      <c r="I4454" t="s">
        <v>271</v>
      </c>
      <c r="J4454" t="s">
        <v>8338</v>
      </c>
      <c r="K4454">
        <v>9</v>
      </c>
      <c r="L4454" t="str">
        <f t="shared" si="144"/>
        <v>El PeñolNariñoSeñal Colombia9</v>
      </c>
      <c r="M4454" t="str">
        <f t="shared" si="145"/>
        <v>El PeñolNariñoSeñal Colombia</v>
      </c>
      <c r="N4454" t="s">
        <v>5973</v>
      </c>
    </row>
    <row r="4455" spans="1:14" x14ac:dyDescent="0.25">
      <c r="A4455">
        <v>52254</v>
      </c>
      <c r="B4455" t="s">
        <v>1348</v>
      </c>
      <c r="C4455" t="s">
        <v>455</v>
      </c>
      <c r="F4455" t="s">
        <v>8339</v>
      </c>
      <c r="G4455" t="s">
        <v>627</v>
      </c>
      <c r="H4455" t="str">
        <f>INDEX(referencias!$Q$1:$Q$34,MATCH('Registro de Frecuencias TV'!G4455,referencias!$R$1:$R$34,0),1)</f>
        <v>Telepacífico</v>
      </c>
      <c r="J4455" t="s">
        <v>8338</v>
      </c>
      <c r="K4455">
        <v>11</v>
      </c>
      <c r="L4455" t="str">
        <f t="shared" si="144"/>
        <v>El PeñolNariñoTelepacífico11</v>
      </c>
      <c r="M4455" t="str">
        <f t="shared" si="145"/>
        <v>El PeñolNariñoTelepacífico</v>
      </c>
      <c r="N4455" t="s">
        <v>5974</v>
      </c>
    </row>
    <row r="4456" spans="1:14" x14ac:dyDescent="0.25">
      <c r="A4456">
        <v>52254</v>
      </c>
      <c r="B4456" t="s">
        <v>1348</v>
      </c>
      <c r="C4456" t="s">
        <v>455</v>
      </c>
      <c r="F4456" t="s">
        <v>8341</v>
      </c>
      <c r="G4456" t="s">
        <v>750</v>
      </c>
      <c r="H4456" t="str">
        <f>INDEX(referencias!$Q$1:$Q$34,MATCH('Registro de Frecuencias TV'!G4456,referencias!$R$1:$R$34,0),1)</f>
        <v>RCN TV S.A.</v>
      </c>
      <c r="J4456" t="s">
        <v>8338</v>
      </c>
      <c r="K4456">
        <v>6</v>
      </c>
      <c r="L4456" t="str">
        <f t="shared" si="144"/>
        <v>El PeñolNariñoRCN TV S.A.6</v>
      </c>
      <c r="M4456" t="str">
        <f t="shared" si="145"/>
        <v>El PeñolNariñoRCN TV S.A.</v>
      </c>
      <c r="N4456" t="s">
        <v>5975</v>
      </c>
    </row>
    <row r="4457" spans="1:14" x14ac:dyDescent="0.25">
      <c r="A4457">
        <v>52254</v>
      </c>
      <c r="B4457" t="s">
        <v>1348</v>
      </c>
      <c r="C4457" t="s">
        <v>455</v>
      </c>
      <c r="F4457" t="s">
        <v>8341</v>
      </c>
      <c r="G4457" t="s">
        <v>723</v>
      </c>
      <c r="H4457" t="str">
        <f>INDEX(referencias!$Q$1:$Q$34,MATCH('Registro de Frecuencias TV'!G4457,referencias!$R$1:$R$34,0),1)</f>
        <v>Caracol TV S.A.</v>
      </c>
      <c r="J4457" t="s">
        <v>8338</v>
      </c>
      <c r="K4457">
        <v>3</v>
      </c>
      <c r="L4457" t="str">
        <f t="shared" si="144"/>
        <v>El PeñolNariñoCaracol TV S.A.3</v>
      </c>
      <c r="M4457" t="str">
        <f t="shared" si="145"/>
        <v>El PeñolNariñoCaracol TV S.A.</v>
      </c>
      <c r="N4457" t="s">
        <v>5976</v>
      </c>
    </row>
    <row r="4458" spans="1:14" x14ac:dyDescent="0.25">
      <c r="A4458">
        <v>52256</v>
      </c>
      <c r="B4458" t="s">
        <v>262</v>
      </c>
      <c r="C4458" t="s">
        <v>455</v>
      </c>
      <c r="F4458" t="s">
        <v>8337</v>
      </c>
      <c r="G4458" t="s">
        <v>420</v>
      </c>
      <c r="H4458" t="str">
        <f>INDEX(referencias!$Q$1:$Q$34,MATCH('Registro de Frecuencias TV'!G4458,referencias!$R$1:$R$34,0),1)</f>
        <v>Canal Uno</v>
      </c>
      <c r="J4458" t="s">
        <v>8338</v>
      </c>
      <c r="K4458">
        <v>44</v>
      </c>
      <c r="L4458" t="str">
        <f t="shared" si="144"/>
        <v>El RosarioNariñoCanal Uno44</v>
      </c>
      <c r="M4458" t="str">
        <f t="shared" si="145"/>
        <v>El RosarioNariñoCanal Uno</v>
      </c>
      <c r="N4458" t="s">
        <v>5977</v>
      </c>
    </row>
    <row r="4459" spans="1:14" x14ac:dyDescent="0.25">
      <c r="A4459">
        <v>52256</v>
      </c>
      <c r="B4459" t="s">
        <v>262</v>
      </c>
      <c r="C4459" t="s">
        <v>455</v>
      </c>
      <c r="F4459" t="s">
        <v>8337</v>
      </c>
      <c r="G4459" t="s">
        <v>703</v>
      </c>
      <c r="H4459" t="str">
        <f>INDEX(referencias!$Q$1:$Q$34,MATCH('Registro de Frecuencias TV'!G4459,referencias!$R$1:$R$34,0),1)</f>
        <v>C.Institucional</v>
      </c>
      <c r="J4459" t="s">
        <v>8338</v>
      </c>
      <c r="K4459">
        <v>46</v>
      </c>
      <c r="L4459" t="str">
        <f t="shared" si="144"/>
        <v>El RosarioNariñoC.Institucional46</v>
      </c>
      <c r="M4459" t="str">
        <f t="shared" si="145"/>
        <v>El RosarioNariñoC.Institucional</v>
      </c>
      <c r="N4459" t="s">
        <v>5978</v>
      </c>
    </row>
    <row r="4460" spans="1:14" x14ac:dyDescent="0.25">
      <c r="A4460">
        <v>52256</v>
      </c>
      <c r="B4460" t="s">
        <v>262</v>
      </c>
      <c r="C4460" t="s">
        <v>455</v>
      </c>
      <c r="F4460" t="s">
        <v>8337</v>
      </c>
      <c r="G4460" t="s">
        <v>188</v>
      </c>
      <c r="H4460" t="str">
        <f>INDEX(referencias!$Q$1:$Q$34,MATCH('Registro de Frecuencias TV'!G4460,referencias!$R$1:$R$34,0),1)</f>
        <v>Señal Colombia</v>
      </c>
      <c r="J4460" t="s">
        <v>8338</v>
      </c>
      <c r="K4460">
        <v>48</v>
      </c>
      <c r="L4460" t="str">
        <f t="shared" si="144"/>
        <v>El RosarioNariñoSeñal Colombia48</v>
      </c>
      <c r="M4460" t="str">
        <f t="shared" si="145"/>
        <v>El RosarioNariñoSeñal Colombia</v>
      </c>
      <c r="N4460" t="s">
        <v>5979</v>
      </c>
    </row>
    <row r="4461" spans="1:14" x14ac:dyDescent="0.25">
      <c r="A4461">
        <v>52256</v>
      </c>
      <c r="B4461" t="s">
        <v>262</v>
      </c>
      <c r="C4461" t="s">
        <v>455</v>
      </c>
      <c r="E4461">
        <v>11</v>
      </c>
      <c r="F4461" t="s">
        <v>8339</v>
      </c>
      <c r="G4461" t="s">
        <v>627</v>
      </c>
      <c r="H4461" t="str">
        <f>INDEX(referencias!$Q$1:$Q$34,MATCH('Registro de Frecuencias TV'!G4461,referencias!$R$1:$R$34,0),1)</f>
        <v>Telepacífico</v>
      </c>
      <c r="I4461" t="s">
        <v>8495</v>
      </c>
      <c r="J4461" t="s">
        <v>8338</v>
      </c>
      <c r="K4461">
        <v>11</v>
      </c>
      <c r="L4461" t="str">
        <f t="shared" si="144"/>
        <v>El RosarioNariñoTelepacífico11</v>
      </c>
      <c r="M4461" t="str">
        <f t="shared" si="145"/>
        <v>El RosarioNariñoTelepacífico</v>
      </c>
      <c r="N4461" t="s">
        <v>5980</v>
      </c>
    </row>
    <row r="4462" spans="1:14" x14ac:dyDescent="0.25">
      <c r="A4462">
        <v>52256</v>
      </c>
      <c r="B4462" t="s">
        <v>262</v>
      </c>
      <c r="C4462" t="s">
        <v>455</v>
      </c>
      <c r="E4462">
        <v>2</v>
      </c>
      <c r="F4462" t="s">
        <v>8341</v>
      </c>
      <c r="G4462" t="s">
        <v>750</v>
      </c>
      <c r="H4462" t="str">
        <f>INDEX(referencias!$Q$1:$Q$34,MATCH('Registro de Frecuencias TV'!G4462,referencias!$R$1:$R$34,0),1)</f>
        <v>RCN TV S.A.</v>
      </c>
      <c r="I4462" t="s">
        <v>323</v>
      </c>
      <c r="J4462" t="s">
        <v>8338</v>
      </c>
      <c r="K4462">
        <v>2</v>
      </c>
      <c r="L4462" t="str">
        <f t="shared" si="144"/>
        <v>El RosarioNariñoRCN TV S.A.2</v>
      </c>
      <c r="M4462" t="str">
        <f t="shared" si="145"/>
        <v>El RosarioNariñoRCN TV S.A.</v>
      </c>
      <c r="N4462" t="s">
        <v>5981</v>
      </c>
    </row>
    <row r="4463" spans="1:14" x14ac:dyDescent="0.25">
      <c r="A4463">
        <v>52256</v>
      </c>
      <c r="B4463" t="s">
        <v>262</v>
      </c>
      <c r="C4463" t="s">
        <v>455</v>
      </c>
      <c r="E4463">
        <v>12</v>
      </c>
      <c r="F4463" t="s">
        <v>8341</v>
      </c>
      <c r="G4463" t="s">
        <v>723</v>
      </c>
      <c r="H4463" t="str">
        <f>INDEX(referencias!$Q$1:$Q$34,MATCH('Registro de Frecuencias TV'!G4463,referencias!$R$1:$R$34,0),1)</f>
        <v>Caracol TV S.A.</v>
      </c>
      <c r="I4463" t="s">
        <v>323</v>
      </c>
      <c r="J4463" t="s">
        <v>8338</v>
      </c>
      <c r="K4463">
        <v>12</v>
      </c>
      <c r="L4463" t="str">
        <f t="shared" si="144"/>
        <v>El RosarioNariñoCaracol TV S.A.12</v>
      </c>
      <c r="M4463" t="str">
        <f t="shared" si="145"/>
        <v>El RosarioNariñoCaracol TV S.A.</v>
      </c>
      <c r="N4463" t="s">
        <v>5982</v>
      </c>
    </row>
    <row r="4464" spans="1:14" x14ac:dyDescent="0.25">
      <c r="A4464">
        <v>52258</v>
      </c>
      <c r="B4464" t="s">
        <v>264</v>
      </c>
      <c r="C4464" t="s">
        <v>455</v>
      </c>
      <c r="F4464" t="s">
        <v>8337</v>
      </c>
      <c r="G4464" t="s">
        <v>420</v>
      </c>
      <c r="H4464" t="str">
        <f>INDEX(referencias!$Q$1:$Q$34,MATCH('Registro de Frecuencias TV'!G4464,referencias!$R$1:$R$34,0),1)</f>
        <v>Canal Uno</v>
      </c>
      <c r="J4464" t="s">
        <v>8338</v>
      </c>
      <c r="K4464">
        <v>45</v>
      </c>
      <c r="L4464" t="str">
        <f t="shared" si="144"/>
        <v>El Tablón de GómezNariñoCanal Uno45</v>
      </c>
      <c r="M4464" t="str">
        <f t="shared" si="145"/>
        <v>El Tablón de GómezNariñoCanal Uno</v>
      </c>
      <c r="N4464" t="s">
        <v>5983</v>
      </c>
    </row>
    <row r="4465" spans="1:14" x14ac:dyDescent="0.25">
      <c r="A4465">
        <v>52258</v>
      </c>
      <c r="B4465" t="s">
        <v>264</v>
      </c>
      <c r="C4465" t="s">
        <v>455</v>
      </c>
      <c r="F4465" t="s">
        <v>8337</v>
      </c>
      <c r="G4465" t="s">
        <v>703</v>
      </c>
      <c r="H4465" t="str">
        <f>INDEX(referencias!$Q$1:$Q$34,MATCH('Registro de Frecuencias TV'!G4465,referencias!$R$1:$R$34,0),1)</f>
        <v>C.Institucional</v>
      </c>
      <c r="J4465" t="s">
        <v>8338</v>
      </c>
      <c r="K4465">
        <v>47</v>
      </c>
      <c r="L4465" t="str">
        <f t="shared" si="144"/>
        <v>El Tablón de GómezNariñoC.Institucional47</v>
      </c>
      <c r="M4465" t="str">
        <f t="shared" si="145"/>
        <v>El Tablón de GómezNariñoC.Institucional</v>
      </c>
      <c r="N4465" t="s">
        <v>5984</v>
      </c>
    </row>
    <row r="4466" spans="1:14" x14ac:dyDescent="0.25">
      <c r="A4466">
        <v>52258</v>
      </c>
      <c r="B4466" t="s">
        <v>264</v>
      </c>
      <c r="C4466" t="s">
        <v>455</v>
      </c>
      <c r="F4466" t="s">
        <v>8337</v>
      </c>
      <c r="G4466" t="s">
        <v>188</v>
      </c>
      <c r="H4466" t="str">
        <f>INDEX(referencias!$Q$1:$Q$34,MATCH('Registro de Frecuencias TV'!G4466,referencias!$R$1:$R$34,0),1)</f>
        <v>Señal Colombia</v>
      </c>
      <c r="J4466" t="s">
        <v>8338</v>
      </c>
      <c r="K4466">
        <v>51</v>
      </c>
      <c r="L4466" t="str">
        <f t="shared" si="144"/>
        <v>El Tablón de GómezNariñoSeñal Colombia51</v>
      </c>
      <c r="M4466" t="str">
        <f t="shared" si="145"/>
        <v>El Tablón de GómezNariñoSeñal Colombia</v>
      </c>
      <c r="N4466" t="s">
        <v>5985</v>
      </c>
    </row>
    <row r="4467" spans="1:14" x14ac:dyDescent="0.25">
      <c r="A4467">
        <v>52258</v>
      </c>
      <c r="B4467" t="s">
        <v>264</v>
      </c>
      <c r="C4467" t="s">
        <v>455</v>
      </c>
      <c r="E4467">
        <v>11</v>
      </c>
      <c r="F4467" t="s">
        <v>8339</v>
      </c>
      <c r="G4467" t="s">
        <v>627</v>
      </c>
      <c r="H4467" t="str">
        <f>INDEX(referencias!$Q$1:$Q$34,MATCH('Registro de Frecuencias TV'!G4467,referencias!$R$1:$R$34,0),1)</f>
        <v>Telepacífico</v>
      </c>
      <c r="I4467" t="s">
        <v>8494</v>
      </c>
      <c r="J4467" t="s">
        <v>8338</v>
      </c>
      <c r="K4467">
        <v>11</v>
      </c>
      <c r="L4467" t="str">
        <f t="shared" si="144"/>
        <v>El Tablón de GómezNariñoTelepacífico11</v>
      </c>
      <c r="M4467" t="str">
        <f t="shared" si="145"/>
        <v>El Tablón de GómezNariñoTelepacífico</v>
      </c>
      <c r="N4467" t="s">
        <v>5986</v>
      </c>
    </row>
    <row r="4468" spans="1:14" x14ac:dyDescent="0.25">
      <c r="A4468">
        <v>52258</v>
      </c>
      <c r="B4468" t="s">
        <v>264</v>
      </c>
      <c r="C4468" t="s">
        <v>455</v>
      </c>
      <c r="E4468">
        <v>5</v>
      </c>
      <c r="F4468" t="s">
        <v>8341</v>
      </c>
      <c r="G4468" t="s">
        <v>750</v>
      </c>
      <c r="H4468" t="str">
        <f>INDEX(referencias!$Q$1:$Q$34,MATCH('Registro de Frecuencias TV'!G4468,referencias!$R$1:$R$34,0),1)</f>
        <v>RCN TV S.A.</v>
      </c>
      <c r="I4468" t="s">
        <v>271</v>
      </c>
      <c r="J4468" t="s">
        <v>8338</v>
      </c>
      <c r="K4468">
        <v>5</v>
      </c>
      <c r="L4468" t="str">
        <f t="shared" si="144"/>
        <v>El Tablón de GómezNariñoRCN TV S.A.5</v>
      </c>
      <c r="M4468" t="str">
        <f t="shared" si="145"/>
        <v>El Tablón de GómezNariñoRCN TV S.A.</v>
      </c>
      <c r="N4468" t="s">
        <v>5987</v>
      </c>
    </row>
    <row r="4469" spans="1:14" x14ac:dyDescent="0.25">
      <c r="A4469">
        <v>52258</v>
      </c>
      <c r="B4469" t="s">
        <v>264</v>
      </c>
      <c r="C4469" t="s">
        <v>455</v>
      </c>
      <c r="E4469">
        <v>3</v>
      </c>
      <c r="F4469" t="s">
        <v>8341</v>
      </c>
      <c r="G4469" t="s">
        <v>723</v>
      </c>
      <c r="H4469" t="str">
        <f>INDEX(referencias!$Q$1:$Q$34,MATCH('Registro de Frecuencias TV'!G4469,referencias!$R$1:$R$34,0),1)</f>
        <v>Caracol TV S.A.</v>
      </c>
      <c r="I4469" t="s">
        <v>271</v>
      </c>
      <c r="J4469" t="s">
        <v>8338</v>
      </c>
      <c r="K4469">
        <v>3</v>
      </c>
      <c r="L4469" t="str">
        <f t="shared" si="144"/>
        <v>El Tablón de GómezNariñoCaracol TV S.A.3</v>
      </c>
      <c r="M4469" t="str">
        <f t="shared" si="145"/>
        <v>El Tablón de GómezNariñoCaracol TV S.A.</v>
      </c>
      <c r="N4469" t="s">
        <v>5988</v>
      </c>
    </row>
    <row r="4470" spans="1:14" x14ac:dyDescent="0.25">
      <c r="A4470">
        <v>52260</v>
      </c>
      <c r="B4470" t="s">
        <v>265</v>
      </c>
      <c r="C4470" t="s">
        <v>455</v>
      </c>
      <c r="E4470">
        <v>7</v>
      </c>
      <c r="F4470" t="s">
        <v>8337</v>
      </c>
      <c r="G4470" t="s">
        <v>420</v>
      </c>
      <c r="H4470" t="str">
        <f>INDEX(referencias!$Q$1:$Q$34,MATCH('Registro de Frecuencias TV'!G4470,referencias!$R$1:$R$34,0),1)</f>
        <v>Canal Uno</v>
      </c>
      <c r="I4470" t="s">
        <v>265</v>
      </c>
      <c r="J4470" t="s">
        <v>8338</v>
      </c>
      <c r="K4470">
        <v>7</v>
      </c>
      <c r="L4470" t="str">
        <f t="shared" si="144"/>
        <v>El TamboNariñoCanal Uno7</v>
      </c>
      <c r="M4470" t="str">
        <f t="shared" si="145"/>
        <v>El TamboNariñoCanal Uno</v>
      </c>
      <c r="N4470" t="s">
        <v>5989</v>
      </c>
    </row>
    <row r="4471" spans="1:14" x14ac:dyDescent="0.25">
      <c r="A4471">
        <v>52260</v>
      </c>
      <c r="B4471" t="s">
        <v>265</v>
      </c>
      <c r="C4471" t="s">
        <v>455</v>
      </c>
      <c r="E4471">
        <v>13</v>
      </c>
      <c r="F4471" t="s">
        <v>8337</v>
      </c>
      <c r="G4471" t="s">
        <v>703</v>
      </c>
      <c r="H4471" t="str">
        <f>INDEX(referencias!$Q$1:$Q$34,MATCH('Registro de Frecuencias TV'!G4471,referencias!$R$1:$R$34,0),1)</f>
        <v>C.Institucional</v>
      </c>
      <c r="I4471" t="s">
        <v>265</v>
      </c>
      <c r="J4471" t="s">
        <v>8338</v>
      </c>
      <c r="K4471">
        <v>13</v>
      </c>
      <c r="L4471" t="str">
        <f t="shared" si="144"/>
        <v>El TamboNariñoC.Institucional13</v>
      </c>
      <c r="M4471" t="str">
        <f t="shared" si="145"/>
        <v>El TamboNariñoC.Institucional</v>
      </c>
      <c r="N4471" t="s">
        <v>5990</v>
      </c>
    </row>
    <row r="4472" spans="1:14" x14ac:dyDescent="0.25">
      <c r="A4472">
        <v>52260</v>
      </c>
      <c r="B4472" t="s">
        <v>265</v>
      </c>
      <c r="C4472" t="s">
        <v>455</v>
      </c>
      <c r="E4472">
        <v>9</v>
      </c>
      <c r="F4472" t="s">
        <v>8337</v>
      </c>
      <c r="G4472" t="s">
        <v>188</v>
      </c>
      <c r="H4472" t="str">
        <f>INDEX(referencias!$Q$1:$Q$34,MATCH('Registro de Frecuencias TV'!G4472,referencias!$R$1:$R$34,0),1)</f>
        <v>Señal Colombia</v>
      </c>
      <c r="I4472" t="s">
        <v>265</v>
      </c>
      <c r="J4472" t="s">
        <v>8338</v>
      </c>
      <c r="K4472">
        <v>9</v>
      </c>
      <c r="L4472" t="str">
        <f t="shared" si="144"/>
        <v>El TamboNariñoSeñal Colombia9</v>
      </c>
      <c r="M4472" t="str">
        <f t="shared" si="145"/>
        <v>El TamboNariñoSeñal Colombia</v>
      </c>
      <c r="N4472" t="s">
        <v>5991</v>
      </c>
    </row>
    <row r="4473" spans="1:14" x14ac:dyDescent="0.25">
      <c r="A4473">
        <v>52260</v>
      </c>
      <c r="B4473" t="s">
        <v>265</v>
      </c>
      <c r="C4473" t="s">
        <v>455</v>
      </c>
      <c r="F4473" t="s">
        <v>8339</v>
      </c>
      <c r="G4473" t="s">
        <v>627</v>
      </c>
      <c r="H4473" t="str">
        <f>INDEX(referencias!$Q$1:$Q$34,MATCH('Registro de Frecuencias TV'!G4473,referencias!$R$1:$R$34,0),1)</f>
        <v>Telepacífico</v>
      </c>
      <c r="J4473" t="s">
        <v>8338</v>
      </c>
      <c r="K4473">
        <v>11</v>
      </c>
      <c r="L4473" t="str">
        <f t="shared" si="144"/>
        <v>El TamboNariñoTelepacífico11</v>
      </c>
      <c r="M4473" t="str">
        <f t="shared" si="145"/>
        <v>El TamboNariñoTelepacífico</v>
      </c>
      <c r="N4473" t="s">
        <v>5992</v>
      </c>
    </row>
    <row r="4474" spans="1:14" x14ac:dyDescent="0.25">
      <c r="A4474">
        <v>52260</v>
      </c>
      <c r="B4474" t="s">
        <v>265</v>
      </c>
      <c r="C4474" t="s">
        <v>455</v>
      </c>
      <c r="E4474">
        <v>6</v>
      </c>
      <c r="F4474" t="s">
        <v>8341</v>
      </c>
      <c r="G4474" t="s">
        <v>750</v>
      </c>
      <c r="H4474" t="str">
        <f>INDEX(referencias!$Q$1:$Q$34,MATCH('Registro de Frecuencias TV'!G4474,referencias!$R$1:$R$34,0),1)</f>
        <v>RCN TV S.A.</v>
      </c>
      <c r="I4474" t="s">
        <v>527</v>
      </c>
      <c r="J4474" t="s">
        <v>8338</v>
      </c>
      <c r="K4474">
        <v>6</v>
      </c>
      <c r="L4474" t="str">
        <f t="shared" si="144"/>
        <v>El TamboNariñoRCN TV S.A.6</v>
      </c>
      <c r="M4474" t="str">
        <f t="shared" si="145"/>
        <v>El TamboNariñoRCN TV S.A.</v>
      </c>
      <c r="N4474" t="s">
        <v>5993</v>
      </c>
    </row>
    <row r="4475" spans="1:14" x14ac:dyDescent="0.25">
      <c r="A4475">
        <v>52260</v>
      </c>
      <c r="B4475" t="s">
        <v>265</v>
      </c>
      <c r="C4475" t="s">
        <v>455</v>
      </c>
      <c r="E4475">
        <v>3</v>
      </c>
      <c r="F4475" t="s">
        <v>8341</v>
      </c>
      <c r="G4475" t="s">
        <v>723</v>
      </c>
      <c r="H4475" t="str">
        <f>INDEX(referencias!$Q$1:$Q$34,MATCH('Registro de Frecuencias TV'!G4475,referencias!$R$1:$R$34,0),1)</f>
        <v>Caracol TV S.A.</v>
      </c>
      <c r="I4475" t="s">
        <v>527</v>
      </c>
      <c r="J4475" t="s">
        <v>8338</v>
      </c>
      <c r="K4475">
        <v>3</v>
      </c>
      <c r="L4475" t="str">
        <f t="shared" si="144"/>
        <v>El TamboNariñoCaracol TV S.A.3</v>
      </c>
      <c r="M4475" t="str">
        <f t="shared" si="145"/>
        <v>El TamboNariñoCaracol TV S.A.</v>
      </c>
      <c r="N4475" t="s">
        <v>5994</v>
      </c>
    </row>
    <row r="4476" spans="1:14" x14ac:dyDescent="0.25">
      <c r="A4476">
        <v>52287</v>
      </c>
      <c r="B4476" t="s">
        <v>1427</v>
      </c>
      <c r="C4476" t="s">
        <v>455</v>
      </c>
      <c r="E4476">
        <v>7</v>
      </c>
      <c r="F4476" t="s">
        <v>8337</v>
      </c>
      <c r="G4476" t="s">
        <v>420</v>
      </c>
      <c r="H4476" t="str">
        <f>INDEX(referencias!$Q$1:$Q$34,MATCH('Registro de Frecuencias TV'!G4476,referencias!$R$1:$R$34,0),1)</f>
        <v>Canal Uno</v>
      </c>
      <c r="I4476" t="s">
        <v>271</v>
      </c>
      <c r="J4476" t="s">
        <v>8338</v>
      </c>
      <c r="K4476">
        <v>22</v>
      </c>
      <c r="L4476" t="str">
        <f t="shared" si="144"/>
        <v>FunesNariñoCanal Uno22</v>
      </c>
      <c r="M4476" t="str">
        <f t="shared" si="145"/>
        <v>FunesNariñoCanal Uno</v>
      </c>
      <c r="N4476" t="s">
        <v>5995</v>
      </c>
    </row>
    <row r="4477" spans="1:14" x14ac:dyDescent="0.25">
      <c r="A4477">
        <v>52287</v>
      </c>
      <c r="B4477" t="s">
        <v>1427</v>
      </c>
      <c r="C4477" t="s">
        <v>455</v>
      </c>
      <c r="E4477">
        <v>12</v>
      </c>
      <c r="F4477" t="s">
        <v>8337</v>
      </c>
      <c r="G4477" t="s">
        <v>703</v>
      </c>
      <c r="H4477" t="str">
        <f>INDEX(referencias!$Q$1:$Q$34,MATCH('Registro de Frecuencias TV'!G4477,referencias!$R$1:$R$34,0),1)</f>
        <v>C.Institucional</v>
      </c>
      <c r="I4477" t="s">
        <v>271</v>
      </c>
      <c r="J4477" t="s">
        <v>8338</v>
      </c>
      <c r="K4477">
        <v>28</v>
      </c>
      <c r="L4477" t="str">
        <f t="shared" si="144"/>
        <v>FunesNariñoC.Institucional28</v>
      </c>
      <c r="M4477" t="str">
        <f t="shared" si="145"/>
        <v>FunesNariñoC.Institucional</v>
      </c>
      <c r="N4477" t="s">
        <v>5996</v>
      </c>
    </row>
    <row r="4478" spans="1:14" x14ac:dyDescent="0.25">
      <c r="A4478">
        <v>52287</v>
      </c>
      <c r="B4478" t="s">
        <v>1427</v>
      </c>
      <c r="C4478" t="s">
        <v>455</v>
      </c>
      <c r="E4478">
        <v>9</v>
      </c>
      <c r="F4478" t="s">
        <v>8337</v>
      </c>
      <c r="G4478" t="s">
        <v>188</v>
      </c>
      <c r="H4478" t="str">
        <f>INDEX(referencias!$Q$1:$Q$34,MATCH('Registro de Frecuencias TV'!G4478,referencias!$R$1:$R$34,0),1)</f>
        <v>Señal Colombia</v>
      </c>
      <c r="I4478" t="s">
        <v>271</v>
      </c>
      <c r="J4478" t="s">
        <v>8338</v>
      </c>
      <c r="K4478">
        <v>34</v>
      </c>
      <c r="L4478" t="str">
        <f t="shared" si="144"/>
        <v>FunesNariñoSeñal Colombia34</v>
      </c>
      <c r="M4478" t="str">
        <f t="shared" si="145"/>
        <v>FunesNariñoSeñal Colombia</v>
      </c>
      <c r="N4478" t="s">
        <v>5997</v>
      </c>
    </row>
    <row r="4479" spans="1:14" x14ac:dyDescent="0.25">
      <c r="A4479">
        <v>52287</v>
      </c>
      <c r="B4479" t="s">
        <v>1427</v>
      </c>
      <c r="C4479" t="s">
        <v>455</v>
      </c>
      <c r="F4479" t="s">
        <v>8339</v>
      </c>
      <c r="G4479" t="s">
        <v>627</v>
      </c>
      <c r="H4479" t="str">
        <f>INDEX(referencias!$Q$1:$Q$34,MATCH('Registro de Frecuencias TV'!G4479,referencias!$R$1:$R$34,0),1)</f>
        <v>Telepacífico</v>
      </c>
      <c r="J4479" t="s">
        <v>8338</v>
      </c>
      <c r="K4479">
        <v>40</v>
      </c>
      <c r="L4479" t="str">
        <f t="shared" si="144"/>
        <v>FunesNariñoTelepacífico40</v>
      </c>
      <c r="M4479" t="str">
        <f t="shared" si="145"/>
        <v>FunesNariñoTelepacífico</v>
      </c>
      <c r="N4479" t="s">
        <v>5998</v>
      </c>
    </row>
    <row r="4480" spans="1:14" x14ac:dyDescent="0.25">
      <c r="A4480">
        <v>52287</v>
      </c>
      <c r="B4480" t="s">
        <v>1427</v>
      </c>
      <c r="C4480" t="s">
        <v>455</v>
      </c>
      <c r="E4480">
        <v>5</v>
      </c>
      <c r="F4480" t="s">
        <v>8341</v>
      </c>
      <c r="G4480" t="s">
        <v>750</v>
      </c>
      <c r="H4480" t="str">
        <f>INDEX(referencias!$Q$1:$Q$34,MATCH('Registro de Frecuencias TV'!G4480,referencias!$R$1:$R$34,0),1)</f>
        <v>RCN TV S.A.</v>
      </c>
      <c r="I4480" t="s">
        <v>271</v>
      </c>
      <c r="J4480" t="s">
        <v>8338</v>
      </c>
      <c r="K4480">
        <v>5</v>
      </c>
      <c r="L4480" t="str">
        <f t="shared" si="144"/>
        <v>FunesNariñoRCN TV S.A.5</v>
      </c>
      <c r="M4480" t="str">
        <f t="shared" si="145"/>
        <v>FunesNariñoRCN TV S.A.</v>
      </c>
      <c r="N4480" t="s">
        <v>5999</v>
      </c>
    </row>
    <row r="4481" spans="1:14" x14ac:dyDescent="0.25">
      <c r="A4481">
        <v>52287</v>
      </c>
      <c r="B4481" t="s">
        <v>1427</v>
      </c>
      <c r="C4481" t="s">
        <v>455</v>
      </c>
      <c r="E4481">
        <v>3</v>
      </c>
      <c r="F4481" t="s">
        <v>8341</v>
      </c>
      <c r="G4481" t="s">
        <v>723</v>
      </c>
      <c r="H4481" t="str">
        <f>INDEX(referencias!$Q$1:$Q$34,MATCH('Registro de Frecuencias TV'!G4481,referencias!$R$1:$R$34,0),1)</f>
        <v>Caracol TV S.A.</v>
      </c>
      <c r="I4481" t="s">
        <v>271</v>
      </c>
      <c r="J4481" t="s">
        <v>8338</v>
      </c>
      <c r="K4481">
        <v>3</v>
      </c>
      <c r="L4481" t="str">
        <f t="shared" si="144"/>
        <v>FunesNariñoCaracol TV S.A.3</v>
      </c>
      <c r="M4481" t="str">
        <f t="shared" si="145"/>
        <v>FunesNariñoCaracol TV S.A.</v>
      </c>
      <c r="N4481" t="s">
        <v>6000</v>
      </c>
    </row>
    <row r="4482" spans="1:14" x14ac:dyDescent="0.25">
      <c r="A4482">
        <v>52317</v>
      </c>
      <c r="B4482" t="s">
        <v>1488</v>
      </c>
      <c r="C4482" t="s">
        <v>455</v>
      </c>
      <c r="E4482">
        <v>7</v>
      </c>
      <c r="F4482" t="s">
        <v>8337</v>
      </c>
      <c r="G4482" t="s">
        <v>420</v>
      </c>
      <c r="H4482" t="str">
        <f>INDEX(referencias!$Q$1:$Q$34,MATCH('Registro de Frecuencias TV'!G4482,referencias!$R$1:$R$34,0),1)</f>
        <v>Canal Uno</v>
      </c>
      <c r="I4482" t="s">
        <v>271</v>
      </c>
      <c r="J4482" t="s">
        <v>8338</v>
      </c>
      <c r="K4482">
        <v>22</v>
      </c>
      <c r="L4482" t="str">
        <f t="shared" si="144"/>
        <v>GuachucalNariñoCanal Uno22</v>
      </c>
      <c r="M4482" t="str">
        <f t="shared" si="145"/>
        <v>GuachucalNariñoCanal Uno</v>
      </c>
      <c r="N4482" t="s">
        <v>6001</v>
      </c>
    </row>
    <row r="4483" spans="1:14" x14ac:dyDescent="0.25">
      <c r="A4483">
        <v>52317</v>
      </c>
      <c r="B4483" t="s">
        <v>1488</v>
      </c>
      <c r="C4483" t="s">
        <v>455</v>
      </c>
      <c r="E4483">
        <v>12</v>
      </c>
      <c r="F4483" t="s">
        <v>8337</v>
      </c>
      <c r="G4483" t="s">
        <v>703</v>
      </c>
      <c r="H4483" t="str">
        <f>INDEX(referencias!$Q$1:$Q$34,MATCH('Registro de Frecuencias TV'!G4483,referencias!$R$1:$R$34,0),1)</f>
        <v>C.Institucional</v>
      </c>
      <c r="I4483" t="s">
        <v>271</v>
      </c>
      <c r="J4483" t="s">
        <v>8338</v>
      </c>
      <c r="K4483">
        <v>28</v>
      </c>
      <c r="L4483" t="str">
        <f t="shared" ref="L4483:L4546" si="146">_xlfn.CONCAT(TRIM(B4483),TRIM(C4483),TRIM(H4483),TRIM(K4483))</f>
        <v>GuachucalNariñoC.Institucional28</v>
      </c>
      <c r="M4483" t="str">
        <f t="shared" ref="M4483:M4546" si="147">_xlfn.CONCAT(TRIM(B4483),TRIM(C4483),TRIM(H4483))</f>
        <v>GuachucalNariñoC.Institucional</v>
      </c>
      <c r="N4483" t="s">
        <v>6002</v>
      </c>
    </row>
    <row r="4484" spans="1:14" x14ac:dyDescent="0.25">
      <c r="A4484">
        <v>52317</v>
      </c>
      <c r="B4484" t="s">
        <v>1488</v>
      </c>
      <c r="C4484" t="s">
        <v>455</v>
      </c>
      <c r="E4484">
        <v>9</v>
      </c>
      <c r="F4484" t="s">
        <v>8337</v>
      </c>
      <c r="G4484" t="s">
        <v>188</v>
      </c>
      <c r="H4484" t="str">
        <f>INDEX(referencias!$Q$1:$Q$34,MATCH('Registro de Frecuencias TV'!G4484,referencias!$R$1:$R$34,0),1)</f>
        <v>Señal Colombia</v>
      </c>
      <c r="I4484" t="s">
        <v>271</v>
      </c>
      <c r="J4484" t="s">
        <v>8338</v>
      </c>
      <c r="K4484">
        <v>34</v>
      </c>
      <c r="L4484" t="str">
        <f t="shared" si="146"/>
        <v>GuachucalNariñoSeñal Colombia34</v>
      </c>
      <c r="M4484" t="str">
        <f t="shared" si="147"/>
        <v>GuachucalNariñoSeñal Colombia</v>
      </c>
      <c r="N4484" t="s">
        <v>6003</v>
      </c>
    </row>
    <row r="4485" spans="1:14" x14ac:dyDescent="0.25">
      <c r="A4485">
        <v>52317</v>
      </c>
      <c r="B4485" t="s">
        <v>1488</v>
      </c>
      <c r="C4485" t="s">
        <v>455</v>
      </c>
      <c r="E4485">
        <v>30</v>
      </c>
      <c r="F4485" t="s">
        <v>8339</v>
      </c>
      <c r="G4485" t="s">
        <v>627</v>
      </c>
      <c r="H4485" t="str">
        <f>INDEX(referencias!$Q$1:$Q$34,MATCH('Registro de Frecuencias TV'!G4485,referencias!$R$1:$R$34,0),1)</f>
        <v>Telepacífico</v>
      </c>
      <c r="I4485" t="s">
        <v>8492</v>
      </c>
      <c r="J4485" t="s">
        <v>8338</v>
      </c>
      <c r="K4485">
        <v>40</v>
      </c>
      <c r="L4485" t="str">
        <f t="shared" si="146"/>
        <v>GuachucalNariñoTelepacífico40</v>
      </c>
      <c r="M4485" t="str">
        <f t="shared" si="147"/>
        <v>GuachucalNariñoTelepacífico</v>
      </c>
      <c r="N4485" t="s">
        <v>6004</v>
      </c>
    </row>
    <row r="4486" spans="1:14" x14ac:dyDescent="0.25">
      <c r="A4486">
        <v>52317</v>
      </c>
      <c r="B4486" t="s">
        <v>1488</v>
      </c>
      <c r="C4486" t="s">
        <v>455</v>
      </c>
      <c r="E4486">
        <v>5</v>
      </c>
      <c r="F4486" t="s">
        <v>8341</v>
      </c>
      <c r="G4486" t="s">
        <v>750</v>
      </c>
      <c r="H4486" t="str">
        <f>INDEX(referencias!$Q$1:$Q$34,MATCH('Registro de Frecuencias TV'!G4486,referencias!$R$1:$R$34,0),1)</f>
        <v>RCN TV S.A.</v>
      </c>
      <c r="I4486" t="s">
        <v>271</v>
      </c>
      <c r="J4486" t="s">
        <v>8338</v>
      </c>
      <c r="K4486">
        <v>5</v>
      </c>
      <c r="L4486" t="str">
        <f t="shared" si="146"/>
        <v>GuachucalNariñoRCN TV S.A.5</v>
      </c>
      <c r="M4486" t="str">
        <f t="shared" si="147"/>
        <v>GuachucalNariñoRCN TV S.A.</v>
      </c>
      <c r="N4486" t="s">
        <v>6005</v>
      </c>
    </row>
    <row r="4487" spans="1:14" x14ac:dyDescent="0.25">
      <c r="A4487">
        <v>52317</v>
      </c>
      <c r="B4487" t="s">
        <v>1488</v>
      </c>
      <c r="C4487" t="s">
        <v>455</v>
      </c>
      <c r="E4487">
        <v>3</v>
      </c>
      <c r="F4487" t="s">
        <v>8341</v>
      </c>
      <c r="G4487" t="s">
        <v>723</v>
      </c>
      <c r="H4487" t="str">
        <f>INDEX(referencias!$Q$1:$Q$34,MATCH('Registro de Frecuencias TV'!G4487,referencias!$R$1:$R$34,0),1)</f>
        <v>Caracol TV S.A.</v>
      </c>
      <c r="I4487" t="s">
        <v>271</v>
      </c>
      <c r="J4487" t="s">
        <v>8338</v>
      </c>
      <c r="K4487">
        <v>3</v>
      </c>
      <c r="L4487" t="str">
        <f t="shared" si="146"/>
        <v>GuachucalNariñoCaracol TV S.A.3</v>
      </c>
      <c r="M4487" t="str">
        <f t="shared" si="147"/>
        <v>GuachucalNariñoCaracol TV S.A.</v>
      </c>
      <c r="N4487" t="s">
        <v>6006</v>
      </c>
    </row>
    <row r="4488" spans="1:14" x14ac:dyDescent="0.25">
      <c r="A4488">
        <v>52320</v>
      </c>
      <c r="B4488" t="s">
        <v>1496</v>
      </c>
      <c r="C4488" t="s">
        <v>455</v>
      </c>
      <c r="E4488">
        <v>7</v>
      </c>
      <c r="F4488" t="s">
        <v>8337</v>
      </c>
      <c r="G4488" t="s">
        <v>420</v>
      </c>
      <c r="H4488" t="str">
        <f>INDEX(referencias!$Q$1:$Q$34,MATCH('Registro de Frecuencias TV'!G4488,referencias!$R$1:$R$34,0),1)</f>
        <v>Canal Uno</v>
      </c>
      <c r="I4488" t="s">
        <v>271</v>
      </c>
      <c r="J4488" t="s">
        <v>8338</v>
      </c>
      <c r="K4488">
        <v>10</v>
      </c>
      <c r="L4488" t="str">
        <f t="shared" si="146"/>
        <v>GuaitarillaNariñoCanal Uno10</v>
      </c>
      <c r="M4488" t="str">
        <f t="shared" si="147"/>
        <v>GuaitarillaNariñoCanal Uno</v>
      </c>
      <c r="N4488" t="s">
        <v>6007</v>
      </c>
    </row>
    <row r="4489" spans="1:14" x14ac:dyDescent="0.25">
      <c r="A4489">
        <v>52320</v>
      </c>
      <c r="B4489" t="s">
        <v>1496</v>
      </c>
      <c r="C4489" t="s">
        <v>455</v>
      </c>
      <c r="E4489">
        <v>12</v>
      </c>
      <c r="F4489" t="s">
        <v>8337</v>
      </c>
      <c r="G4489" t="s">
        <v>703</v>
      </c>
      <c r="H4489" t="str">
        <f>INDEX(referencias!$Q$1:$Q$34,MATCH('Registro de Frecuencias TV'!G4489,referencias!$R$1:$R$34,0),1)</f>
        <v>C.Institucional</v>
      </c>
      <c r="I4489" t="s">
        <v>271</v>
      </c>
      <c r="J4489" t="s">
        <v>8338</v>
      </c>
      <c r="K4489">
        <v>4</v>
      </c>
      <c r="L4489" t="str">
        <f t="shared" si="146"/>
        <v>GuaitarillaNariñoC.Institucional4</v>
      </c>
      <c r="M4489" t="str">
        <f t="shared" si="147"/>
        <v>GuaitarillaNariñoC.Institucional</v>
      </c>
      <c r="N4489" t="s">
        <v>6008</v>
      </c>
    </row>
    <row r="4490" spans="1:14" x14ac:dyDescent="0.25">
      <c r="A4490">
        <v>52320</v>
      </c>
      <c r="B4490" t="s">
        <v>1496</v>
      </c>
      <c r="C4490" t="s">
        <v>455</v>
      </c>
      <c r="E4490">
        <v>9</v>
      </c>
      <c r="F4490" t="s">
        <v>8337</v>
      </c>
      <c r="G4490" t="s">
        <v>188</v>
      </c>
      <c r="H4490" t="str">
        <f>INDEX(referencias!$Q$1:$Q$34,MATCH('Registro de Frecuencias TV'!G4490,referencias!$R$1:$R$34,0),1)</f>
        <v>Señal Colombia</v>
      </c>
      <c r="I4490" t="s">
        <v>271</v>
      </c>
      <c r="J4490" t="s">
        <v>8338</v>
      </c>
      <c r="K4490">
        <v>5</v>
      </c>
      <c r="L4490" t="str">
        <f t="shared" si="146"/>
        <v>GuaitarillaNariñoSeñal Colombia5</v>
      </c>
      <c r="M4490" t="str">
        <f t="shared" si="147"/>
        <v>GuaitarillaNariñoSeñal Colombia</v>
      </c>
      <c r="N4490" t="s">
        <v>6009</v>
      </c>
    </row>
    <row r="4491" spans="1:14" x14ac:dyDescent="0.25">
      <c r="A4491">
        <v>52320</v>
      </c>
      <c r="B4491" t="s">
        <v>1496</v>
      </c>
      <c r="C4491" t="s">
        <v>455</v>
      </c>
      <c r="F4491" t="s">
        <v>8339</v>
      </c>
      <c r="G4491" t="s">
        <v>627</v>
      </c>
      <c r="H4491" t="str">
        <f>INDEX(referencias!$Q$1:$Q$34,MATCH('Registro de Frecuencias TV'!G4491,referencias!$R$1:$R$34,0),1)</f>
        <v>Telepacífico</v>
      </c>
      <c r="J4491" t="s">
        <v>8338</v>
      </c>
      <c r="K4491">
        <v>8</v>
      </c>
      <c r="L4491" t="str">
        <f t="shared" si="146"/>
        <v>GuaitarillaNariñoTelepacífico8</v>
      </c>
      <c r="M4491" t="str">
        <f t="shared" si="147"/>
        <v>GuaitarillaNariñoTelepacífico</v>
      </c>
      <c r="N4491" t="s">
        <v>6010</v>
      </c>
    </row>
    <row r="4492" spans="1:14" x14ac:dyDescent="0.25">
      <c r="A4492">
        <v>52320</v>
      </c>
      <c r="B4492" t="s">
        <v>1496</v>
      </c>
      <c r="C4492" t="s">
        <v>455</v>
      </c>
      <c r="E4492">
        <v>5</v>
      </c>
      <c r="F4492" t="s">
        <v>8341</v>
      </c>
      <c r="G4492" t="s">
        <v>750</v>
      </c>
      <c r="H4492" t="str">
        <f>INDEX(referencias!$Q$1:$Q$34,MATCH('Registro de Frecuencias TV'!G4492,referencias!$R$1:$R$34,0),1)</f>
        <v>RCN TV S.A.</v>
      </c>
      <c r="I4492" t="s">
        <v>271</v>
      </c>
      <c r="J4492" t="s">
        <v>8338</v>
      </c>
      <c r="K4492">
        <v>5</v>
      </c>
      <c r="L4492" t="str">
        <f t="shared" si="146"/>
        <v>GuaitarillaNariñoRCN TV S.A.5</v>
      </c>
      <c r="M4492" t="str">
        <f t="shared" si="147"/>
        <v>GuaitarillaNariñoRCN TV S.A.</v>
      </c>
      <c r="N4492" t="s">
        <v>6011</v>
      </c>
    </row>
    <row r="4493" spans="1:14" x14ac:dyDescent="0.25">
      <c r="A4493">
        <v>52320</v>
      </c>
      <c r="B4493" t="s">
        <v>1496</v>
      </c>
      <c r="C4493" t="s">
        <v>455</v>
      </c>
      <c r="E4493">
        <v>3</v>
      </c>
      <c r="F4493" t="s">
        <v>8341</v>
      </c>
      <c r="G4493" t="s">
        <v>723</v>
      </c>
      <c r="H4493" t="str">
        <f>INDEX(referencias!$Q$1:$Q$34,MATCH('Registro de Frecuencias TV'!G4493,referencias!$R$1:$R$34,0),1)</f>
        <v>Caracol TV S.A.</v>
      </c>
      <c r="I4493" t="s">
        <v>271</v>
      </c>
      <c r="J4493" t="s">
        <v>8338</v>
      </c>
      <c r="K4493">
        <v>3</v>
      </c>
      <c r="L4493" t="str">
        <f t="shared" si="146"/>
        <v>GuaitarillaNariñoCaracol TV S.A.3</v>
      </c>
      <c r="M4493" t="str">
        <f t="shared" si="147"/>
        <v>GuaitarillaNariñoCaracol TV S.A.</v>
      </c>
      <c r="N4493" t="s">
        <v>6012</v>
      </c>
    </row>
    <row r="4494" spans="1:14" x14ac:dyDescent="0.25">
      <c r="A4494">
        <v>52323</v>
      </c>
      <c r="B4494" t="s">
        <v>1498</v>
      </c>
      <c r="C4494" t="s">
        <v>455</v>
      </c>
      <c r="E4494">
        <v>7</v>
      </c>
      <c r="F4494" t="s">
        <v>8337</v>
      </c>
      <c r="G4494" t="s">
        <v>420</v>
      </c>
      <c r="H4494" t="str">
        <f>INDEX(referencias!$Q$1:$Q$34,MATCH('Registro de Frecuencias TV'!G4494,referencias!$R$1:$R$34,0),1)</f>
        <v>Canal Uno</v>
      </c>
      <c r="I4494" t="s">
        <v>271</v>
      </c>
      <c r="J4494" t="s">
        <v>8338</v>
      </c>
      <c r="K4494">
        <v>7</v>
      </c>
      <c r="L4494" t="str">
        <f t="shared" si="146"/>
        <v>GualmatánNariñoCanal Uno7</v>
      </c>
      <c r="M4494" t="str">
        <f t="shared" si="147"/>
        <v>GualmatánNariñoCanal Uno</v>
      </c>
      <c r="N4494" t="s">
        <v>6013</v>
      </c>
    </row>
    <row r="4495" spans="1:14" x14ac:dyDescent="0.25">
      <c r="A4495">
        <v>52323</v>
      </c>
      <c r="B4495" t="s">
        <v>1498</v>
      </c>
      <c r="C4495" t="s">
        <v>455</v>
      </c>
      <c r="E4495">
        <v>12</v>
      </c>
      <c r="F4495" t="s">
        <v>8337</v>
      </c>
      <c r="G4495" t="s">
        <v>703</v>
      </c>
      <c r="H4495" t="str">
        <f>INDEX(referencias!$Q$1:$Q$34,MATCH('Registro de Frecuencias TV'!G4495,referencias!$R$1:$R$34,0),1)</f>
        <v>C.Institucional</v>
      </c>
      <c r="I4495" t="s">
        <v>271</v>
      </c>
      <c r="J4495" t="s">
        <v>8338</v>
      </c>
      <c r="K4495">
        <v>13</v>
      </c>
      <c r="L4495" t="str">
        <f t="shared" si="146"/>
        <v>GualmatánNariñoC.Institucional13</v>
      </c>
      <c r="M4495" t="str">
        <f t="shared" si="147"/>
        <v>GualmatánNariñoC.Institucional</v>
      </c>
      <c r="N4495" t="s">
        <v>6014</v>
      </c>
    </row>
    <row r="4496" spans="1:14" x14ac:dyDescent="0.25">
      <c r="A4496">
        <v>52323</v>
      </c>
      <c r="B4496" t="s">
        <v>1498</v>
      </c>
      <c r="C4496" t="s">
        <v>455</v>
      </c>
      <c r="E4496">
        <v>9</v>
      </c>
      <c r="F4496" t="s">
        <v>8337</v>
      </c>
      <c r="G4496" t="s">
        <v>188</v>
      </c>
      <c r="H4496" t="str">
        <f>INDEX(referencias!$Q$1:$Q$34,MATCH('Registro de Frecuencias TV'!G4496,referencias!$R$1:$R$34,0),1)</f>
        <v>Señal Colombia</v>
      </c>
      <c r="I4496" t="s">
        <v>271</v>
      </c>
      <c r="J4496" t="s">
        <v>8338</v>
      </c>
      <c r="K4496">
        <v>9</v>
      </c>
      <c r="L4496" t="str">
        <f t="shared" si="146"/>
        <v>GualmatánNariñoSeñal Colombia9</v>
      </c>
      <c r="M4496" t="str">
        <f t="shared" si="147"/>
        <v>GualmatánNariñoSeñal Colombia</v>
      </c>
      <c r="N4496" t="s">
        <v>6015</v>
      </c>
    </row>
    <row r="4497" spans="1:14" x14ac:dyDescent="0.25">
      <c r="A4497">
        <v>52323</v>
      </c>
      <c r="B4497" t="s">
        <v>1498</v>
      </c>
      <c r="C4497" t="s">
        <v>455</v>
      </c>
      <c r="E4497">
        <v>11</v>
      </c>
      <c r="F4497" t="s">
        <v>8339</v>
      </c>
      <c r="G4497" t="s">
        <v>627</v>
      </c>
      <c r="H4497" t="str">
        <f>INDEX(referencias!$Q$1:$Q$34,MATCH('Registro de Frecuencias TV'!G4497,referencias!$R$1:$R$34,0),1)</f>
        <v>Telepacífico</v>
      </c>
      <c r="I4497" t="s">
        <v>8494</v>
      </c>
      <c r="J4497" t="s">
        <v>8338</v>
      </c>
      <c r="K4497">
        <v>11</v>
      </c>
      <c r="L4497" t="str">
        <f t="shared" si="146"/>
        <v>GualmatánNariñoTelepacífico11</v>
      </c>
      <c r="M4497" t="str">
        <f t="shared" si="147"/>
        <v>GualmatánNariñoTelepacífico</v>
      </c>
      <c r="N4497" t="s">
        <v>6016</v>
      </c>
    </row>
    <row r="4498" spans="1:14" x14ac:dyDescent="0.25">
      <c r="A4498">
        <v>52323</v>
      </c>
      <c r="B4498" t="s">
        <v>1498</v>
      </c>
      <c r="C4498" t="s">
        <v>455</v>
      </c>
      <c r="E4498">
        <v>5</v>
      </c>
      <c r="F4498" t="s">
        <v>8341</v>
      </c>
      <c r="G4498" t="s">
        <v>750</v>
      </c>
      <c r="H4498" t="str">
        <f>INDEX(referencias!$Q$1:$Q$34,MATCH('Registro de Frecuencias TV'!G4498,referencias!$R$1:$R$34,0),1)</f>
        <v>RCN TV S.A.</v>
      </c>
      <c r="I4498" t="s">
        <v>271</v>
      </c>
      <c r="J4498" t="s">
        <v>8338</v>
      </c>
      <c r="K4498">
        <v>5</v>
      </c>
      <c r="L4498" t="str">
        <f t="shared" si="146"/>
        <v>GualmatánNariñoRCN TV S.A.5</v>
      </c>
      <c r="M4498" t="str">
        <f t="shared" si="147"/>
        <v>GualmatánNariñoRCN TV S.A.</v>
      </c>
      <c r="N4498" t="s">
        <v>6017</v>
      </c>
    </row>
    <row r="4499" spans="1:14" x14ac:dyDescent="0.25">
      <c r="A4499">
        <v>52323</v>
      </c>
      <c r="B4499" t="s">
        <v>1498</v>
      </c>
      <c r="C4499" t="s">
        <v>455</v>
      </c>
      <c r="E4499">
        <v>3</v>
      </c>
      <c r="F4499" t="s">
        <v>8341</v>
      </c>
      <c r="G4499" t="s">
        <v>723</v>
      </c>
      <c r="H4499" t="str">
        <f>INDEX(referencias!$Q$1:$Q$34,MATCH('Registro de Frecuencias TV'!G4499,referencias!$R$1:$R$34,0),1)</f>
        <v>Caracol TV S.A.</v>
      </c>
      <c r="I4499" t="s">
        <v>271</v>
      </c>
      <c r="J4499" t="s">
        <v>8338</v>
      </c>
      <c r="K4499">
        <v>3</v>
      </c>
      <c r="L4499" t="str">
        <f t="shared" si="146"/>
        <v>GualmatánNariñoCaracol TV S.A.3</v>
      </c>
      <c r="M4499" t="str">
        <f t="shared" si="147"/>
        <v>GualmatánNariñoCaracol TV S.A.</v>
      </c>
      <c r="N4499" t="s">
        <v>6018</v>
      </c>
    </row>
    <row r="4500" spans="1:14" x14ac:dyDescent="0.25">
      <c r="A4500">
        <v>52352</v>
      </c>
      <c r="B4500" t="s">
        <v>1560</v>
      </c>
      <c r="C4500" t="s">
        <v>455</v>
      </c>
      <c r="E4500">
        <v>7</v>
      </c>
      <c r="F4500" t="s">
        <v>8337</v>
      </c>
      <c r="G4500" t="s">
        <v>420</v>
      </c>
      <c r="H4500" t="str">
        <f>INDEX(referencias!$Q$1:$Q$34,MATCH('Registro de Frecuencias TV'!G4500,referencias!$R$1:$R$34,0),1)</f>
        <v>Canal Uno</v>
      </c>
      <c r="I4500" t="s">
        <v>271</v>
      </c>
      <c r="J4500" t="s">
        <v>8338</v>
      </c>
      <c r="K4500">
        <v>7</v>
      </c>
      <c r="L4500" t="str">
        <f t="shared" si="146"/>
        <v>IlesNariñoCanal Uno7</v>
      </c>
      <c r="M4500" t="str">
        <f t="shared" si="147"/>
        <v>IlesNariñoCanal Uno</v>
      </c>
      <c r="N4500" t="s">
        <v>6019</v>
      </c>
    </row>
    <row r="4501" spans="1:14" x14ac:dyDescent="0.25">
      <c r="A4501">
        <v>52352</v>
      </c>
      <c r="B4501" t="s">
        <v>1560</v>
      </c>
      <c r="C4501" t="s">
        <v>455</v>
      </c>
      <c r="E4501">
        <v>12</v>
      </c>
      <c r="F4501" t="s">
        <v>8337</v>
      </c>
      <c r="G4501" t="s">
        <v>703</v>
      </c>
      <c r="H4501" t="str">
        <f>INDEX(referencias!$Q$1:$Q$34,MATCH('Registro de Frecuencias TV'!G4501,referencias!$R$1:$R$34,0),1)</f>
        <v>C.Institucional</v>
      </c>
      <c r="I4501" t="s">
        <v>271</v>
      </c>
      <c r="J4501" t="s">
        <v>8338</v>
      </c>
      <c r="K4501">
        <v>13</v>
      </c>
      <c r="L4501" t="str">
        <f t="shared" si="146"/>
        <v>IlesNariñoC.Institucional13</v>
      </c>
      <c r="M4501" t="str">
        <f t="shared" si="147"/>
        <v>IlesNariñoC.Institucional</v>
      </c>
      <c r="N4501" t="s">
        <v>6020</v>
      </c>
    </row>
    <row r="4502" spans="1:14" x14ac:dyDescent="0.25">
      <c r="A4502">
        <v>52352</v>
      </c>
      <c r="B4502" t="s">
        <v>1560</v>
      </c>
      <c r="C4502" t="s">
        <v>455</v>
      </c>
      <c r="E4502">
        <v>9</v>
      </c>
      <c r="F4502" t="s">
        <v>8337</v>
      </c>
      <c r="G4502" t="s">
        <v>188</v>
      </c>
      <c r="H4502" t="str">
        <f>INDEX(referencias!$Q$1:$Q$34,MATCH('Registro de Frecuencias TV'!G4502,referencias!$R$1:$R$34,0),1)</f>
        <v>Señal Colombia</v>
      </c>
      <c r="I4502" t="s">
        <v>271</v>
      </c>
      <c r="J4502" t="s">
        <v>8338</v>
      </c>
      <c r="K4502">
        <v>9</v>
      </c>
      <c r="L4502" t="str">
        <f t="shared" si="146"/>
        <v>IlesNariñoSeñal Colombia9</v>
      </c>
      <c r="M4502" t="str">
        <f t="shared" si="147"/>
        <v>IlesNariñoSeñal Colombia</v>
      </c>
      <c r="N4502" t="s">
        <v>6021</v>
      </c>
    </row>
    <row r="4503" spans="1:14" x14ac:dyDescent="0.25">
      <c r="A4503">
        <v>52352</v>
      </c>
      <c r="B4503" t="s">
        <v>1560</v>
      </c>
      <c r="C4503" t="s">
        <v>455</v>
      </c>
      <c r="E4503">
        <v>11</v>
      </c>
      <c r="F4503" t="s">
        <v>8339</v>
      </c>
      <c r="G4503" t="s">
        <v>627</v>
      </c>
      <c r="H4503" t="str">
        <f>INDEX(referencias!$Q$1:$Q$34,MATCH('Registro de Frecuencias TV'!G4503,referencias!$R$1:$R$34,0),1)</f>
        <v>Telepacífico</v>
      </c>
      <c r="I4503" t="s">
        <v>8494</v>
      </c>
      <c r="J4503" t="s">
        <v>8338</v>
      </c>
      <c r="K4503">
        <v>11</v>
      </c>
      <c r="L4503" t="str">
        <f t="shared" si="146"/>
        <v>IlesNariñoTelepacífico11</v>
      </c>
      <c r="M4503" t="str">
        <f t="shared" si="147"/>
        <v>IlesNariñoTelepacífico</v>
      </c>
      <c r="N4503" t="s">
        <v>6022</v>
      </c>
    </row>
    <row r="4504" spans="1:14" x14ac:dyDescent="0.25">
      <c r="A4504">
        <v>52352</v>
      </c>
      <c r="B4504" t="s">
        <v>1560</v>
      </c>
      <c r="C4504" t="s">
        <v>455</v>
      </c>
      <c r="E4504">
        <v>5</v>
      </c>
      <c r="F4504" t="s">
        <v>8341</v>
      </c>
      <c r="G4504" t="s">
        <v>750</v>
      </c>
      <c r="H4504" t="str">
        <f>INDEX(referencias!$Q$1:$Q$34,MATCH('Registro de Frecuencias TV'!G4504,referencias!$R$1:$R$34,0),1)</f>
        <v>RCN TV S.A.</v>
      </c>
      <c r="I4504" t="s">
        <v>271</v>
      </c>
      <c r="J4504" t="s">
        <v>8338</v>
      </c>
      <c r="K4504">
        <v>5</v>
      </c>
      <c r="L4504" t="str">
        <f t="shared" si="146"/>
        <v>IlesNariñoRCN TV S.A.5</v>
      </c>
      <c r="M4504" t="str">
        <f t="shared" si="147"/>
        <v>IlesNariñoRCN TV S.A.</v>
      </c>
      <c r="N4504" t="s">
        <v>6023</v>
      </c>
    </row>
    <row r="4505" spans="1:14" x14ac:dyDescent="0.25">
      <c r="A4505">
        <v>52352</v>
      </c>
      <c r="B4505" t="s">
        <v>1560</v>
      </c>
      <c r="C4505" t="s">
        <v>455</v>
      </c>
      <c r="E4505">
        <v>3</v>
      </c>
      <c r="F4505" t="s">
        <v>8341</v>
      </c>
      <c r="G4505" t="s">
        <v>723</v>
      </c>
      <c r="H4505" t="str">
        <f>INDEX(referencias!$Q$1:$Q$34,MATCH('Registro de Frecuencias TV'!G4505,referencias!$R$1:$R$34,0),1)</f>
        <v>Caracol TV S.A.</v>
      </c>
      <c r="I4505" t="s">
        <v>271</v>
      </c>
      <c r="J4505" t="s">
        <v>8338</v>
      </c>
      <c r="K4505">
        <v>3</v>
      </c>
      <c r="L4505" t="str">
        <f t="shared" si="146"/>
        <v>IlesNariñoCaracol TV S.A.3</v>
      </c>
      <c r="M4505" t="str">
        <f t="shared" si="147"/>
        <v>IlesNariñoCaracol TV S.A.</v>
      </c>
      <c r="N4505" t="s">
        <v>6024</v>
      </c>
    </row>
    <row r="4506" spans="1:14" x14ac:dyDescent="0.25">
      <c r="A4506">
        <v>52354</v>
      </c>
      <c r="B4506" t="s">
        <v>1562</v>
      </c>
      <c r="C4506" t="s">
        <v>455</v>
      </c>
      <c r="E4506">
        <v>7</v>
      </c>
      <c r="F4506" t="s">
        <v>8337</v>
      </c>
      <c r="G4506" t="s">
        <v>420</v>
      </c>
      <c r="H4506" t="str">
        <f>INDEX(referencias!$Q$1:$Q$34,MATCH('Registro de Frecuencias TV'!G4506,referencias!$R$1:$R$34,0),1)</f>
        <v>Canal Uno</v>
      </c>
      <c r="I4506" t="s">
        <v>271</v>
      </c>
      <c r="J4506" t="s">
        <v>8338</v>
      </c>
      <c r="K4506">
        <v>22</v>
      </c>
      <c r="L4506" t="str">
        <f t="shared" si="146"/>
        <v>ImuésNariñoCanal Uno22</v>
      </c>
      <c r="M4506" t="str">
        <f t="shared" si="147"/>
        <v>ImuésNariñoCanal Uno</v>
      </c>
      <c r="N4506" t="s">
        <v>6025</v>
      </c>
    </row>
    <row r="4507" spans="1:14" x14ac:dyDescent="0.25">
      <c r="A4507">
        <v>52354</v>
      </c>
      <c r="B4507" t="s">
        <v>1562</v>
      </c>
      <c r="C4507" t="s">
        <v>455</v>
      </c>
      <c r="E4507">
        <v>12</v>
      </c>
      <c r="F4507" t="s">
        <v>8337</v>
      </c>
      <c r="G4507" t="s">
        <v>703</v>
      </c>
      <c r="H4507" t="str">
        <f>INDEX(referencias!$Q$1:$Q$34,MATCH('Registro de Frecuencias TV'!G4507,referencias!$R$1:$R$34,0),1)</f>
        <v>C.Institucional</v>
      </c>
      <c r="I4507" t="s">
        <v>271</v>
      </c>
      <c r="J4507" t="s">
        <v>8338</v>
      </c>
      <c r="K4507">
        <v>28</v>
      </c>
      <c r="L4507" t="str">
        <f t="shared" si="146"/>
        <v>ImuésNariñoC.Institucional28</v>
      </c>
      <c r="M4507" t="str">
        <f t="shared" si="147"/>
        <v>ImuésNariñoC.Institucional</v>
      </c>
      <c r="N4507" t="s">
        <v>6026</v>
      </c>
    </row>
    <row r="4508" spans="1:14" x14ac:dyDescent="0.25">
      <c r="A4508">
        <v>52354</v>
      </c>
      <c r="B4508" t="s">
        <v>1562</v>
      </c>
      <c r="C4508" t="s">
        <v>455</v>
      </c>
      <c r="E4508">
        <v>9</v>
      </c>
      <c r="F4508" t="s">
        <v>8337</v>
      </c>
      <c r="G4508" t="s">
        <v>188</v>
      </c>
      <c r="H4508" t="str">
        <f>INDEX(referencias!$Q$1:$Q$34,MATCH('Registro de Frecuencias TV'!G4508,referencias!$R$1:$R$34,0),1)</f>
        <v>Señal Colombia</v>
      </c>
      <c r="I4508" t="s">
        <v>271</v>
      </c>
      <c r="J4508" t="s">
        <v>8338</v>
      </c>
      <c r="K4508">
        <v>34</v>
      </c>
      <c r="L4508" t="str">
        <f t="shared" si="146"/>
        <v>ImuésNariñoSeñal Colombia34</v>
      </c>
      <c r="M4508" t="str">
        <f t="shared" si="147"/>
        <v>ImuésNariñoSeñal Colombia</v>
      </c>
      <c r="N4508" t="s">
        <v>6027</v>
      </c>
    </row>
    <row r="4509" spans="1:14" x14ac:dyDescent="0.25">
      <c r="A4509">
        <v>52354</v>
      </c>
      <c r="B4509" t="s">
        <v>1562</v>
      </c>
      <c r="C4509" t="s">
        <v>455</v>
      </c>
      <c r="F4509" t="s">
        <v>8339</v>
      </c>
      <c r="G4509" t="s">
        <v>627</v>
      </c>
      <c r="H4509" t="str">
        <f>INDEX(referencias!$Q$1:$Q$34,MATCH('Registro de Frecuencias TV'!G4509,referencias!$R$1:$R$34,0),1)</f>
        <v>Telepacífico</v>
      </c>
      <c r="J4509" t="s">
        <v>8338</v>
      </c>
      <c r="K4509">
        <v>40</v>
      </c>
      <c r="L4509" t="str">
        <f t="shared" si="146"/>
        <v>ImuésNariñoTelepacífico40</v>
      </c>
      <c r="M4509" t="str">
        <f t="shared" si="147"/>
        <v>ImuésNariñoTelepacífico</v>
      </c>
      <c r="N4509" t="s">
        <v>6028</v>
      </c>
    </row>
    <row r="4510" spans="1:14" x14ac:dyDescent="0.25">
      <c r="A4510">
        <v>52354</v>
      </c>
      <c r="B4510" t="s">
        <v>1562</v>
      </c>
      <c r="C4510" t="s">
        <v>455</v>
      </c>
      <c r="E4510">
        <v>5</v>
      </c>
      <c r="F4510" t="s">
        <v>8341</v>
      </c>
      <c r="G4510" t="s">
        <v>750</v>
      </c>
      <c r="H4510" t="str">
        <f>INDEX(referencias!$Q$1:$Q$34,MATCH('Registro de Frecuencias TV'!G4510,referencias!$R$1:$R$34,0),1)</f>
        <v>RCN TV S.A.</v>
      </c>
      <c r="I4510" t="s">
        <v>271</v>
      </c>
      <c r="J4510" t="s">
        <v>8338</v>
      </c>
      <c r="K4510">
        <v>5</v>
      </c>
      <c r="L4510" t="str">
        <f t="shared" si="146"/>
        <v>ImuésNariñoRCN TV S.A.5</v>
      </c>
      <c r="M4510" t="str">
        <f t="shared" si="147"/>
        <v>ImuésNariñoRCN TV S.A.</v>
      </c>
      <c r="N4510" t="s">
        <v>6029</v>
      </c>
    </row>
    <row r="4511" spans="1:14" x14ac:dyDescent="0.25">
      <c r="A4511">
        <v>52354</v>
      </c>
      <c r="B4511" t="s">
        <v>1562</v>
      </c>
      <c r="C4511" t="s">
        <v>455</v>
      </c>
      <c r="E4511">
        <v>3</v>
      </c>
      <c r="F4511" t="s">
        <v>8341</v>
      </c>
      <c r="G4511" t="s">
        <v>723</v>
      </c>
      <c r="H4511" t="str">
        <f>INDEX(referencias!$Q$1:$Q$34,MATCH('Registro de Frecuencias TV'!G4511,referencias!$R$1:$R$34,0),1)</f>
        <v>Caracol TV S.A.</v>
      </c>
      <c r="I4511" t="s">
        <v>271</v>
      </c>
      <c r="J4511" t="s">
        <v>8338</v>
      </c>
      <c r="K4511">
        <v>3</v>
      </c>
      <c r="L4511" t="str">
        <f t="shared" si="146"/>
        <v>ImuésNariñoCaracol TV S.A.3</v>
      </c>
      <c r="M4511" t="str">
        <f t="shared" si="147"/>
        <v>ImuésNariñoCaracol TV S.A.</v>
      </c>
      <c r="N4511" t="s">
        <v>6030</v>
      </c>
    </row>
    <row r="4512" spans="1:14" x14ac:dyDescent="0.25">
      <c r="A4512">
        <v>52356</v>
      </c>
      <c r="B4512" t="s">
        <v>1566</v>
      </c>
      <c r="C4512" t="s">
        <v>455</v>
      </c>
      <c r="E4512">
        <v>7</v>
      </c>
      <c r="F4512" t="s">
        <v>8337</v>
      </c>
      <c r="G4512" t="s">
        <v>420</v>
      </c>
      <c r="H4512" t="str">
        <f>INDEX(referencias!$Q$1:$Q$34,MATCH('Registro de Frecuencias TV'!G4512,referencias!$R$1:$R$34,0),1)</f>
        <v>Canal Uno</v>
      </c>
      <c r="I4512" t="s">
        <v>271</v>
      </c>
      <c r="J4512" t="s">
        <v>8338</v>
      </c>
      <c r="K4512">
        <v>7</v>
      </c>
      <c r="L4512" t="str">
        <f t="shared" si="146"/>
        <v>IpialesNariñoCanal Uno7</v>
      </c>
      <c r="M4512" t="str">
        <f t="shared" si="147"/>
        <v>IpialesNariñoCanal Uno</v>
      </c>
      <c r="N4512" t="s">
        <v>6031</v>
      </c>
    </row>
    <row r="4513" spans="1:14" x14ac:dyDescent="0.25">
      <c r="A4513">
        <v>52356</v>
      </c>
      <c r="B4513" t="s">
        <v>1566</v>
      </c>
      <c r="C4513" t="s">
        <v>455</v>
      </c>
      <c r="E4513">
        <v>12</v>
      </c>
      <c r="F4513" t="s">
        <v>8337</v>
      </c>
      <c r="G4513" t="s">
        <v>703</v>
      </c>
      <c r="H4513" t="str">
        <f>INDEX(referencias!$Q$1:$Q$34,MATCH('Registro de Frecuencias TV'!G4513,referencias!$R$1:$R$34,0),1)</f>
        <v>C.Institucional</v>
      </c>
      <c r="I4513" t="s">
        <v>271</v>
      </c>
      <c r="J4513" t="s">
        <v>8338</v>
      </c>
      <c r="K4513">
        <v>13</v>
      </c>
      <c r="L4513" t="str">
        <f t="shared" si="146"/>
        <v>IpialesNariñoC.Institucional13</v>
      </c>
      <c r="M4513" t="str">
        <f t="shared" si="147"/>
        <v>IpialesNariñoC.Institucional</v>
      </c>
      <c r="N4513" t="s">
        <v>6032</v>
      </c>
    </row>
    <row r="4514" spans="1:14" x14ac:dyDescent="0.25">
      <c r="A4514">
        <v>52356</v>
      </c>
      <c r="B4514" t="s">
        <v>1566</v>
      </c>
      <c r="C4514" t="s">
        <v>455</v>
      </c>
      <c r="E4514">
        <v>9</v>
      </c>
      <c r="F4514" t="s">
        <v>8337</v>
      </c>
      <c r="G4514" t="s">
        <v>188</v>
      </c>
      <c r="H4514" t="str">
        <f>INDEX(referencias!$Q$1:$Q$34,MATCH('Registro de Frecuencias TV'!G4514,referencias!$R$1:$R$34,0),1)</f>
        <v>Señal Colombia</v>
      </c>
      <c r="I4514" t="s">
        <v>271</v>
      </c>
      <c r="J4514" t="s">
        <v>8338</v>
      </c>
      <c r="K4514">
        <v>9</v>
      </c>
      <c r="L4514" t="str">
        <f t="shared" si="146"/>
        <v>IpialesNariñoSeñal Colombia9</v>
      </c>
      <c r="M4514" t="str">
        <f t="shared" si="147"/>
        <v>IpialesNariñoSeñal Colombia</v>
      </c>
      <c r="N4514" t="s">
        <v>6033</v>
      </c>
    </row>
    <row r="4515" spans="1:14" x14ac:dyDescent="0.25">
      <c r="A4515">
        <v>52356</v>
      </c>
      <c r="B4515" t="s">
        <v>1566</v>
      </c>
      <c r="C4515" t="s">
        <v>455</v>
      </c>
      <c r="E4515">
        <v>11</v>
      </c>
      <c r="F4515" t="s">
        <v>8339</v>
      </c>
      <c r="G4515" t="s">
        <v>627</v>
      </c>
      <c r="H4515" t="str">
        <f>INDEX(referencias!$Q$1:$Q$34,MATCH('Registro de Frecuencias TV'!G4515,referencias!$R$1:$R$34,0),1)</f>
        <v>Telepacífico</v>
      </c>
      <c r="I4515" t="s">
        <v>8494</v>
      </c>
      <c r="J4515" t="s">
        <v>8338</v>
      </c>
      <c r="K4515">
        <v>11</v>
      </c>
      <c r="L4515" t="str">
        <f t="shared" si="146"/>
        <v>IpialesNariñoTelepacífico11</v>
      </c>
      <c r="M4515" t="str">
        <f t="shared" si="147"/>
        <v>IpialesNariñoTelepacífico</v>
      </c>
      <c r="N4515" t="s">
        <v>6034</v>
      </c>
    </row>
    <row r="4516" spans="1:14" x14ac:dyDescent="0.25">
      <c r="A4516">
        <v>52356</v>
      </c>
      <c r="B4516" t="s">
        <v>1566</v>
      </c>
      <c r="C4516" t="s">
        <v>455</v>
      </c>
      <c r="E4516">
        <v>5</v>
      </c>
      <c r="F4516" t="s">
        <v>8341</v>
      </c>
      <c r="G4516" t="s">
        <v>750</v>
      </c>
      <c r="H4516" t="str">
        <f>INDEX(referencias!$Q$1:$Q$34,MATCH('Registro de Frecuencias TV'!G4516,referencias!$R$1:$R$34,0),1)</f>
        <v>RCN TV S.A.</v>
      </c>
      <c r="I4516" t="s">
        <v>271</v>
      </c>
      <c r="J4516" t="s">
        <v>8338</v>
      </c>
      <c r="K4516">
        <v>5</v>
      </c>
      <c r="L4516" t="str">
        <f t="shared" si="146"/>
        <v>IpialesNariñoRCN TV S.A.5</v>
      </c>
      <c r="M4516" t="str">
        <f t="shared" si="147"/>
        <v>IpialesNariñoRCN TV S.A.</v>
      </c>
      <c r="N4516" t="s">
        <v>6035</v>
      </c>
    </row>
    <row r="4517" spans="1:14" x14ac:dyDescent="0.25">
      <c r="A4517">
        <v>52356</v>
      </c>
      <c r="B4517" t="s">
        <v>1566</v>
      </c>
      <c r="C4517" t="s">
        <v>455</v>
      </c>
      <c r="E4517">
        <v>3</v>
      </c>
      <c r="F4517" t="s">
        <v>8341</v>
      </c>
      <c r="G4517" t="s">
        <v>723</v>
      </c>
      <c r="H4517" t="str">
        <f>INDEX(referencias!$Q$1:$Q$34,MATCH('Registro de Frecuencias TV'!G4517,referencias!$R$1:$R$34,0),1)</f>
        <v>Caracol TV S.A.</v>
      </c>
      <c r="I4517" t="s">
        <v>271</v>
      </c>
      <c r="J4517" t="s">
        <v>8338</v>
      </c>
      <c r="K4517">
        <v>3</v>
      </c>
      <c r="L4517" t="str">
        <f t="shared" si="146"/>
        <v>IpialesNariñoCaracol TV S.A.3</v>
      </c>
      <c r="M4517" t="str">
        <f t="shared" si="147"/>
        <v>IpialesNariñoCaracol TV S.A.</v>
      </c>
      <c r="N4517" t="s">
        <v>6036</v>
      </c>
    </row>
    <row r="4518" spans="1:14" x14ac:dyDescent="0.25">
      <c r="A4518">
        <v>52356</v>
      </c>
      <c r="B4518" t="s">
        <v>1566</v>
      </c>
      <c r="C4518" t="s">
        <v>455</v>
      </c>
      <c r="E4518">
        <v>24</v>
      </c>
      <c r="F4518" t="s">
        <v>8342</v>
      </c>
      <c r="G4518" t="s">
        <v>661</v>
      </c>
      <c r="H4518" t="str">
        <f>INDEX(referencias!$Q$1:$Q$34,MATCH('Registro de Frecuencias TV'!G4518,referencias!$R$1:$R$34,0),1)</f>
        <v>TV Ipiales</v>
      </c>
      <c r="I4518" t="s">
        <v>661</v>
      </c>
      <c r="J4518" t="s">
        <v>8338</v>
      </c>
      <c r="K4518">
        <v>24</v>
      </c>
      <c r="L4518" t="str">
        <f t="shared" si="146"/>
        <v>IpialesNariñoTV Ipiales24</v>
      </c>
      <c r="M4518" t="str">
        <f t="shared" si="147"/>
        <v>IpialesNariñoTV Ipiales</v>
      </c>
      <c r="N4518" t="s">
        <v>6037</v>
      </c>
    </row>
    <row r="4519" spans="1:14" x14ac:dyDescent="0.25">
      <c r="A4519">
        <v>52378</v>
      </c>
      <c r="B4519" t="s">
        <v>297</v>
      </c>
      <c r="C4519" t="s">
        <v>455</v>
      </c>
      <c r="E4519">
        <v>7</v>
      </c>
      <c r="F4519" t="s">
        <v>8337</v>
      </c>
      <c r="G4519" t="s">
        <v>420</v>
      </c>
      <c r="H4519" t="str">
        <f>INDEX(referencias!$Q$1:$Q$34,MATCH('Registro de Frecuencias TV'!G4519,referencias!$R$1:$R$34,0),1)</f>
        <v>Canal Uno</v>
      </c>
      <c r="I4519" t="s">
        <v>297</v>
      </c>
      <c r="J4519" t="s">
        <v>8338</v>
      </c>
      <c r="K4519">
        <v>7</v>
      </c>
      <c r="L4519" t="str">
        <f t="shared" si="146"/>
        <v>La CruzNariñoCanal Uno7</v>
      </c>
      <c r="M4519" t="str">
        <f t="shared" si="147"/>
        <v>La CruzNariñoCanal Uno</v>
      </c>
      <c r="N4519" t="s">
        <v>6038</v>
      </c>
    </row>
    <row r="4520" spans="1:14" x14ac:dyDescent="0.25">
      <c r="A4520">
        <v>52378</v>
      </c>
      <c r="B4520" t="s">
        <v>297</v>
      </c>
      <c r="C4520" t="s">
        <v>455</v>
      </c>
      <c r="E4520">
        <v>13</v>
      </c>
      <c r="F4520" t="s">
        <v>8337</v>
      </c>
      <c r="G4520" t="s">
        <v>703</v>
      </c>
      <c r="H4520" t="str">
        <f>INDEX(referencias!$Q$1:$Q$34,MATCH('Registro de Frecuencias TV'!G4520,referencias!$R$1:$R$34,0),1)</f>
        <v>C.Institucional</v>
      </c>
      <c r="I4520" t="s">
        <v>297</v>
      </c>
      <c r="J4520" t="s">
        <v>8338</v>
      </c>
      <c r="K4520">
        <v>13</v>
      </c>
      <c r="L4520" t="str">
        <f t="shared" si="146"/>
        <v>La CruzNariñoC.Institucional13</v>
      </c>
      <c r="M4520" t="str">
        <f t="shared" si="147"/>
        <v>La CruzNariñoC.Institucional</v>
      </c>
      <c r="N4520" t="s">
        <v>6039</v>
      </c>
    </row>
    <row r="4521" spans="1:14" x14ac:dyDescent="0.25">
      <c r="A4521">
        <v>52378</v>
      </c>
      <c r="B4521" t="s">
        <v>297</v>
      </c>
      <c r="C4521" t="s">
        <v>455</v>
      </c>
      <c r="E4521">
        <v>9</v>
      </c>
      <c r="F4521" t="s">
        <v>8337</v>
      </c>
      <c r="G4521" t="s">
        <v>188</v>
      </c>
      <c r="H4521" t="str">
        <f>INDEX(referencias!$Q$1:$Q$34,MATCH('Registro de Frecuencias TV'!G4521,referencias!$R$1:$R$34,0),1)</f>
        <v>Señal Colombia</v>
      </c>
      <c r="I4521" t="s">
        <v>297</v>
      </c>
      <c r="J4521" t="s">
        <v>8338</v>
      </c>
      <c r="K4521">
        <v>9</v>
      </c>
      <c r="L4521" t="str">
        <f t="shared" si="146"/>
        <v>La CruzNariñoSeñal Colombia9</v>
      </c>
      <c r="M4521" t="str">
        <f t="shared" si="147"/>
        <v>La CruzNariñoSeñal Colombia</v>
      </c>
      <c r="N4521" t="s">
        <v>6040</v>
      </c>
    </row>
    <row r="4522" spans="1:14" x14ac:dyDescent="0.25">
      <c r="A4522">
        <v>52378</v>
      </c>
      <c r="B4522" t="s">
        <v>297</v>
      </c>
      <c r="C4522" t="s">
        <v>455</v>
      </c>
      <c r="F4522" t="s">
        <v>8339</v>
      </c>
      <c r="G4522" t="s">
        <v>627</v>
      </c>
      <c r="H4522" t="str">
        <f>INDEX(referencias!$Q$1:$Q$34,MATCH('Registro de Frecuencias TV'!G4522,referencias!$R$1:$R$34,0),1)</f>
        <v>Telepacífico</v>
      </c>
      <c r="J4522" t="s">
        <v>8338</v>
      </c>
      <c r="K4522">
        <v>11</v>
      </c>
      <c r="L4522" t="str">
        <f t="shared" si="146"/>
        <v>La CruzNariñoTelepacífico11</v>
      </c>
      <c r="M4522" t="str">
        <f t="shared" si="147"/>
        <v>La CruzNariñoTelepacífico</v>
      </c>
      <c r="N4522" t="s">
        <v>6041</v>
      </c>
    </row>
    <row r="4523" spans="1:14" x14ac:dyDescent="0.25">
      <c r="A4523">
        <v>52378</v>
      </c>
      <c r="B4523" t="s">
        <v>297</v>
      </c>
      <c r="C4523" t="s">
        <v>455</v>
      </c>
      <c r="F4523" t="s">
        <v>8341</v>
      </c>
      <c r="G4523" t="s">
        <v>750</v>
      </c>
      <c r="H4523" t="str">
        <f>INDEX(referencias!$Q$1:$Q$34,MATCH('Registro de Frecuencias TV'!G4523,referencias!$R$1:$R$34,0),1)</f>
        <v>RCN TV S.A.</v>
      </c>
      <c r="J4523" t="s">
        <v>8338</v>
      </c>
      <c r="K4523">
        <v>5</v>
      </c>
      <c r="L4523" t="str">
        <f t="shared" si="146"/>
        <v>La CruzNariñoRCN TV S.A.5</v>
      </c>
      <c r="M4523" t="str">
        <f t="shared" si="147"/>
        <v>La CruzNariñoRCN TV S.A.</v>
      </c>
      <c r="N4523" t="s">
        <v>6042</v>
      </c>
    </row>
    <row r="4524" spans="1:14" x14ac:dyDescent="0.25">
      <c r="A4524">
        <v>52378</v>
      </c>
      <c r="B4524" t="s">
        <v>297</v>
      </c>
      <c r="C4524" t="s">
        <v>455</v>
      </c>
      <c r="F4524" t="s">
        <v>8341</v>
      </c>
      <c r="G4524" t="s">
        <v>723</v>
      </c>
      <c r="H4524" t="str">
        <f>INDEX(referencias!$Q$1:$Q$34,MATCH('Registro de Frecuencias TV'!G4524,referencias!$R$1:$R$34,0),1)</f>
        <v>Caracol TV S.A.</v>
      </c>
      <c r="J4524" t="s">
        <v>8338</v>
      </c>
      <c r="K4524">
        <v>3</v>
      </c>
      <c r="L4524" t="str">
        <f t="shared" si="146"/>
        <v>La CruzNariñoCaracol TV S.A.3</v>
      </c>
      <c r="M4524" t="str">
        <f t="shared" si="147"/>
        <v>La CruzNariñoCaracol TV S.A.</v>
      </c>
      <c r="N4524" t="s">
        <v>6043</v>
      </c>
    </row>
    <row r="4525" spans="1:14" x14ac:dyDescent="0.25">
      <c r="A4525">
        <v>52381</v>
      </c>
      <c r="B4525" t="s">
        <v>298</v>
      </c>
      <c r="C4525" t="s">
        <v>455</v>
      </c>
      <c r="F4525" t="s">
        <v>8337</v>
      </c>
      <c r="G4525" t="s">
        <v>420</v>
      </c>
      <c r="H4525" t="str">
        <f>INDEX(referencias!$Q$1:$Q$34,MATCH('Registro de Frecuencias TV'!G4525,referencias!$R$1:$R$34,0),1)</f>
        <v>Canal Uno</v>
      </c>
      <c r="J4525" t="s">
        <v>8338</v>
      </c>
      <c r="K4525">
        <v>45</v>
      </c>
      <c r="L4525" t="str">
        <f t="shared" si="146"/>
        <v>La FloridaNariñoCanal Uno45</v>
      </c>
      <c r="M4525" t="str">
        <f t="shared" si="147"/>
        <v>La FloridaNariñoCanal Uno</v>
      </c>
      <c r="N4525" t="s">
        <v>6044</v>
      </c>
    </row>
    <row r="4526" spans="1:14" x14ac:dyDescent="0.25">
      <c r="A4526">
        <v>52381</v>
      </c>
      <c r="B4526" t="s">
        <v>298</v>
      </c>
      <c r="C4526" t="s">
        <v>455</v>
      </c>
      <c r="F4526" t="s">
        <v>8337</v>
      </c>
      <c r="G4526" t="s">
        <v>703</v>
      </c>
      <c r="H4526" t="str">
        <f>INDEX(referencias!$Q$1:$Q$34,MATCH('Registro de Frecuencias TV'!G4526,referencias!$R$1:$R$34,0),1)</f>
        <v>C.Institucional</v>
      </c>
      <c r="J4526" t="s">
        <v>8338</v>
      </c>
      <c r="K4526">
        <v>47</v>
      </c>
      <c r="L4526" t="str">
        <f t="shared" si="146"/>
        <v>La FloridaNariñoC.Institucional47</v>
      </c>
      <c r="M4526" t="str">
        <f t="shared" si="147"/>
        <v>La FloridaNariñoC.Institucional</v>
      </c>
      <c r="N4526" t="s">
        <v>6045</v>
      </c>
    </row>
    <row r="4527" spans="1:14" x14ac:dyDescent="0.25">
      <c r="A4527">
        <v>52381</v>
      </c>
      <c r="B4527" t="s">
        <v>298</v>
      </c>
      <c r="C4527" t="s">
        <v>455</v>
      </c>
      <c r="F4527" t="s">
        <v>8337</v>
      </c>
      <c r="G4527" t="s">
        <v>188</v>
      </c>
      <c r="H4527" t="str">
        <f>INDEX(referencias!$Q$1:$Q$34,MATCH('Registro de Frecuencias TV'!G4527,referencias!$R$1:$R$34,0),1)</f>
        <v>Señal Colombia</v>
      </c>
      <c r="J4527" t="s">
        <v>8338</v>
      </c>
      <c r="K4527">
        <v>51</v>
      </c>
      <c r="L4527" t="str">
        <f t="shared" si="146"/>
        <v>La FloridaNariñoSeñal Colombia51</v>
      </c>
      <c r="M4527" t="str">
        <f t="shared" si="147"/>
        <v>La FloridaNariñoSeñal Colombia</v>
      </c>
      <c r="N4527" t="s">
        <v>6046</v>
      </c>
    </row>
    <row r="4528" spans="1:14" x14ac:dyDescent="0.25">
      <c r="A4528">
        <v>52381</v>
      </c>
      <c r="B4528" t="s">
        <v>298</v>
      </c>
      <c r="C4528" t="s">
        <v>455</v>
      </c>
      <c r="E4528">
        <v>11</v>
      </c>
      <c r="F4528" t="s">
        <v>8339</v>
      </c>
      <c r="G4528" t="s">
        <v>627</v>
      </c>
      <c r="H4528" t="str">
        <f>INDEX(referencias!$Q$1:$Q$34,MATCH('Registro de Frecuencias TV'!G4528,referencias!$R$1:$R$34,0),1)</f>
        <v>Telepacífico</v>
      </c>
      <c r="I4528" t="s">
        <v>8494</v>
      </c>
      <c r="J4528" t="s">
        <v>8338</v>
      </c>
      <c r="K4528">
        <v>11</v>
      </c>
      <c r="L4528" t="str">
        <f t="shared" si="146"/>
        <v>La FloridaNariñoTelepacífico11</v>
      </c>
      <c r="M4528" t="str">
        <f t="shared" si="147"/>
        <v>La FloridaNariñoTelepacífico</v>
      </c>
      <c r="N4528" t="s">
        <v>6047</v>
      </c>
    </row>
    <row r="4529" spans="1:14" x14ac:dyDescent="0.25">
      <c r="A4529">
        <v>52381</v>
      </c>
      <c r="B4529" t="s">
        <v>298</v>
      </c>
      <c r="C4529" t="s">
        <v>455</v>
      </c>
      <c r="E4529">
        <v>5</v>
      </c>
      <c r="F4529" t="s">
        <v>8341</v>
      </c>
      <c r="G4529" t="s">
        <v>750</v>
      </c>
      <c r="H4529" t="str">
        <f>INDEX(referencias!$Q$1:$Q$34,MATCH('Registro de Frecuencias TV'!G4529,referencias!$R$1:$R$34,0),1)</f>
        <v>RCN TV S.A.</v>
      </c>
      <c r="I4529" t="s">
        <v>271</v>
      </c>
      <c r="J4529" t="s">
        <v>8338</v>
      </c>
      <c r="K4529">
        <v>5</v>
      </c>
      <c r="L4529" t="str">
        <f t="shared" si="146"/>
        <v>La FloridaNariñoRCN TV S.A.5</v>
      </c>
      <c r="M4529" t="str">
        <f t="shared" si="147"/>
        <v>La FloridaNariñoRCN TV S.A.</v>
      </c>
      <c r="N4529" t="s">
        <v>6048</v>
      </c>
    </row>
    <row r="4530" spans="1:14" x14ac:dyDescent="0.25">
      <c r="A4530">
        <v>52381</v>
      </c>
      <c r="B4530" t="s">
        <v>298</v>
      </c>
      <c r="C4530" t="s">
        <v>455</v>
      </c>
      <c r="E4530">
        <v>3</v>
      </c>
      <c r="F4530" t="s">
        <v>8341</v>
      </c>
      <c r="G4530" t="s">
        <v>723</v>
      </c>
      <c r="H4530" t="str">
        <f>INDEX(referencias!$Q$1:$Q$34,MATCH('Registro de Frecuencias TV'!G4530,referencias!$R$1:$R$34,0),1)</f>
        <v>Caracol TV S.A.</v>
      </c>
      <c r="I4530" t="s">
        <v>271</v>
      </c>
      <c r="J4530" t="s">
        <v>8338</v>
      </c>
      <c r="K4530">
        <v>3</v>
      </c>
      <c r="L4530" t="str">
        <f t="shared" si="146"/>
        <v>La FloridaNariñoCaracol TV S.A.3</v>
      </c>
      <c r="M4530" t="str">
        <f t="shared" si="147"/>
        <v>La FloridaNariñoCaracol TV S.A.</v>
      </c>
      <c r="N4530" t="s">
        <v>6049</v>
      </c>
    </row>
    <row r="4531" spans="1:14" x14ac:dyDescent="0.25">
      <c r="A4531">
        <v>52385</v>
      </c>
      <c r="B4531" t="s">
        <v>1626</v>
      </c>
      <c r="C4531" t="s">
        <v>455</v>
      </c>
      <c r="E4531">
        <v>7</v>
      </c>
      <c r="F4531" t="s">
        <v>8337</v>
      </c>
      <c r="G4531" t="s">
        <v>420</v>
      </c>
      <c r="H4531" t="str">
        <f>INDEX(referencias!$Q$1:$Q$34,MATCH('Registro de Frecuencias TV'!G4531,referencias!$R$1:$R$34,0),1)</f>
        <v>Canal Uno</v>
      </c>
      <c r="I4531" t="s">
        <v>271</v>
      </c>
      <c r="J4531" t="s">
        <v>8338</v>
      </c>
      <c r="K4531">
        <v>7</v>
      </c>
      <c r="L4531" t="str">
        <f t="shared" si="146"/>
        <v>La LlanadaNariñoCanal Uno7</v>
      </c>
      <c r="M4531" t="str">
        <f t="shared" si="147"/>
        <v>La LlanadaNariñoCanal Uno</v>
      </c>
      <c r="N4531" t="s">
        <v>6050</v>
      </c>
    </row>
    <row r="4532" spans="1:14" x14ac:dyDescent="0.25">
      <c r="A4532">
        <v>52385</v>
      </c>
      <c r="B4532" t="s">
        <v>1626</v>
      </c>
      <c r="C4532" t="s">
        <v>455</v>
      </c>
      <c r="E4532">
        <v>12</v>
      </c>
      <c r="F4532" t="s">
        <v>8337</v>
      </c>
      <c r="G4532" t="s">
        <v>703</v>
      </c>
      <c r="H4532" t="str">
        <f>INDEX(referencias!$Q$1:$Q$34,MATCH('Registro de Frecuencias TV'!G4532,referencias!$R$1:$R$34,0),1)</f>
        <v>C.Institucional</v>
      </c>
      <c r="I4532" t="s">
        <v>271</v>
      </c>
      <c r="J4532" t="s">
        <v>8338</v>
      </c>
      <c r="K4532">
        <v>13</v>
      </c>
      <c r="L4532" t="str">
        <f t="shared" si="146"/>
        <v>La LlanadaNariñoC.Institucional13</v>
      </c>
      <c r="M4532" t="str">
        <f t="shared" si="147"/>
        <v>La LlanadaNariñoC.Institucional</v>
      </c>
      <c r="N4532" t="s">
        <v>6051</v>
      </c>
    </row>
    <row r="4533" spans="1:14" x14ac:dyDescent="0.25">
      <c r="A4533">
        <v>52385</v>
      </c>
      <c r="B4533" t="s">
        <v>1626</v>
      </c>
      <c r="C4533" t="s">
        <v>455</v>
      </c>
      <c r="E4533">
        <v>9</v>
      </c>
      <c r="F4533" t="s">
        <v>8337</v>
      </c>
      <c r="G4533" t="s">
        <v>188</v>
      </c>
      <c r="H4533" t="str">
        <f>INDEX(referencias!$Q$1:$Q$34,MATCH('Registro de Frecuencias TV'!G4533,referencias!$R$1:$R$34,0),1)</f>
        <v>Señal Colombia</v>
      </c>
      <c r="I4533" t="s">
        <v>271</v>
      </c>
      <c r="J4533" t="s">
        <v>8338</v>
      </c>
      <c r="K4533">
        <v>9</v>
      </c>
      <c r="L4533" t="str">
        <f t="shared" si="146"/>
        <v>La LlanadaNariñoSeñal Colombia9</v>
      </c>
      <c r="M4533" t="str">
        <f t="shared" si="147"/>
        <v>La LlanadaNariñoSeñal Colombia</v>
      </c>
      <c r="N4533" t="s">
        <v>6052</v>
      </c>
    </row>
    <row r="4534" spans="1:14" x14ac:dyDescent="0.25">
      <c r="A4534">
        <v>52385</v>
      </c>
      <c r="B4534" t="s">
        <v>1626</v>
      </c>
      <c r="C4534" t="s">
        <v>455</v>
      </c>
      <c r="F4534" t="s">
        <v>8339</v>
      </c>
      <c r="G4534" t="s">
        <v>627</v>
      </c>
      <c r="H4534" t="str">
        <f>INDEX(referencias!$Q$1:$Q$34,MATCH('Registro de Frecuencias TV'!G4534,referencias!$R$1:$R$34,0),1)</f>
        <v>Telepacífico</v>
      </c>
      <c r="J4534" t="s">
        <v>8338</v>
      </c>
      <c r="K4534">
        <v>11</v>
      </c>
      <c r="L4534" t="str">
        <f t="shared" si="146"/>
        <v>La LlanadaNariñoTelepacífico11</v>
      </c>
      <c r="M4534" t="str">
        <f t="shared" si="147"/>
        <v>La LlanadaNariñoTelepacífico</v>
      </c>
      <c r="N4534" t="s">
        <v>6053</v>
      </c>
    </row>
    <row r="4535" spans="1:14" x14ac:dyDescent="0.25">
      <c r="A4535">
        <v>52385</v>
      </c>
      <c r="B4535" t="s">
        <v>1626</v>
      </c>
      <c r="C4535" t="s">
        <v>455</v>
      </c>
      <c r="F4535" t="s">
        <v>8341</v>
      </c>
      <c r="G4535" t="s">
        <v>750</v>
      </c>
      <c r="H4535" t="str">
        <f>INDEX(referencias!$Q$1:$Q$34,MATCH('Registro de Frecuencias TV'!G4535,referencias!$R$1:$R$34,0),1)</f>
        <v>RCN TV S.A.</v>
      </c>
      <c r="J4535" t="s">
        <v>8338</v>
      </c>
      <c r="K4535">
        <v>5</v>
      </c>
      <c r="L4535" t="str">
        <f t="shared" si="146"/>
        <v>La LlanadaNariñoRCN TV S.A.5</v>
      </c>
      <c r="M4535" t="str">
        <f t="shared" si="147"/>
        <v>La LlanadaNariñoRCN TV S.A.</v>
      </c>
      <c r="N4535" t="s">
        <v>6054</v>
      </c>
    </row>
    <row r="4536" spans="1:14" x14ac:dyDescent="0.25">
      <c r="A4536">
        <v>52385</v>
      </c>
      <c r="B4536" t="s">
        <v>1626</v>
      </c>
      <c r="C4536" t="s">
        <v>455</v>
      </c>
      <c r="F4536" t="s">
        <v>8341</v>
      </c>
      <c r="G4536" t="s">
        <v>723</v>
      </c>
      <c r="H4536" t="str">
        <f>INDEX(referencias!$Q$1:$Q$34,MATCH('Registro de Frecuencias TV'!G4536,referencias!$R$1:$R$34,0),1)</f>
        <v>Caracol TV S.A.</v>
      </c>
      <c r="J4536" t="s">
        <v>8338</v>
      </c>
      <c r="K4536">
        <v>3</v>
      </c>
      <c r="L4536" t="str">
        <f t="shared" si="146"/>
        <v>La LlanadaNariñoCaracol TV S.A.3</v>
      </c>
      <c r="M4536" t="str">
        <f t="shared" si="147"/>
        <v>La LlanadaNariñoCaracol TV S.A.</v>
      </c>
      <c r="N4536" t="s">
        <v>6055</v>
      </c>
    </row>
    <row r="4537" spans="1:14" x14ac:dyDescent="0.25">
      <c r="A4537">
        <v>52390</v>
      </c>
      <c r="B4537" t="s">
        <v>1656</v>
      </c>
      <c r="C4537" t="s">
        <v>455</v>
      </c>
      <c r="E4537">
        <v>10</v>
      </c>
      <c r="F4537" t="s">
        <v>8337</v>
      </c>
      <c r="G4537" t="s">
        <v>420</v>
      </c>
      <c r="H4537" t="str">
        <f>INDEX(referencias!$Q$1:$Q$34,MATCH('Registro de Frecuencias TV'!G4537,referencias!$R$1:$R$34,0),1)</f>
        <v>Canal Uno</v>
      </c>
      <c r="I4537" t="s">
        <v>323</v>
      </c>
      <c r="J4537" t="s">
        <v>8338</v>
      </c>
      <c r="K4537">
        <v>10</v>
      </c>
      <c r="L4537" t="str">
        <f t="shared" si="146"/>
        <v>La TolaNariñoCanal Uno10</v>
      </c>
      <c r="M4537" t="str">
        <f t="shared" si="147"/>
        <v>La TolaNariñoCanal Uno</v>
      </c>
      <c r="N4537" t="s">
        <v>6056</v>
      </c>
    </row>
    <row r="4538" spans="1:14" x14ac:dyDescent="0.25">
      <c r="A4538">
        <v>52390</v>
      </c>
      <c r="B4538" t="s">
        <v>1656</v>
      </c>
      <c r="C4538" t="s">
        <v>455</v>
      </c>
      <c r="E4538">
        <v>4</v>
      </c>
      <c r="F4538" t="s">
        <v>8337</v>
      </c>
      <c r="G4538" t="s">
        <v>703</v>
      </c>
      <c r="H4538" t="str">
        <f>INDEX(referencias!$Q$1:$Q$34,MATCH('Registro de Frecuencias TV'!G4538,referencias!$R$1:$R$34,0),1)</f>
        <v>C.Institucional</v>
      </c>
      <c r="I4538" t="s">
        <v>323</v>
      </c>
      <c r="J4538" t="s">
        <v>8338</v>
      </c>
      <c r="K4538">
        <v>4</v>
      </c>
      <c r="L4538" t="str">
        <f t="shared" si="146"/>
        <v>La TolaNariñoC.Institucional4</v>
      </c>
      <c r="M4538" t="str">
        <f t="shared" si="147"/>
        <v>La TolaNariñoC.Institucional</v>
      </c>
      <c r="N4538" t="s">
        <v>6057</v>
      </c>
    </row>
    <row r="4539" spans="1:14" x14ac:dyDescent="0.25">
      <c r="A4539">
        <v>52390</v>
      </c>
      <c r="B4539" t="s">
        <v>1656</v>
      </c>
      <c r="C4539" t="s">
        <v>455</v>
      </c>
      <c r="E4539">
        <v>5</v>
      </c>
      <c r="F4539" t="s">
        <v>8337</v>
      </c>
      <c r="G4539" t="s">
        <v>188</v>
      </c>
      <c r="H4539" t="str">
        <f>INDEX(referencias!$Q$1:$Q$34,MATCH('Registro de Frecuencias TV'!G4539,referencias!$R$1:$R$34,0),1)</f>
        <v>Señal Colombia</v>
      </c>
      <c r="I4539" t="s">
        <v>323</v>
      </c>
      <c r="J4539" t="s">
        <v>8338</v>
      </c>
      <c r="K4539">
        <v>5</v>
      </c>
      <c r="L4539" t="str">
        <f t="shared" si="146"/>
        <v>La TolaNariñoSeñal Colombia5</v>
      </c>
      <c r="M4539" t="str">
        <f t="shared" si="147"/>
        <v>La TolaNariñoSeñal Colombia</v>
      </c>
      <c r="N4539" t="s">
        <v>6058</v>
      </c>
    </row>
    <row r="4540" spans="1:14" x14ac:dyDescent="0.25">
      <c r="A4540">
        <v>52390</v>
      </c>
      <c r="B4540" t="s">
        <v>1656</v>
      </c>
      <c r="C4540" t="s">
        <v>455</v>
      </c>
      <c r="F4540" t="s">
        <v>8339</v>
      </c>
      <c r="G4540" t="s">
        <v>627</v>
      </c>
      <c r="H4540" t="str">
        <f>INDEX(referencias!$Q$1:$Q$34,MATCH('Registro de Frecuencias TV'!G4540,referencias!$R$1:$R$34,0),1)</f>
        <v>Telepacífico</v>
      </c>
      <c r="J4540" t="s">
        <v>8338</v>
      </c>
      <c r="K4540">
        <v>8</v>
      </c>
      <c r="L4540" t="str">
        <f t="shared" si="146"/>
        <v>La TolaNariñoTelepacífico8</v>
      </c>
      <c r="M4540" t="str">
        <f t="shared" si="147"/>
        <v>La TolaNariñoTelepacífico</v>
      </c>
      <c r="N4540" t="s">
        <v>6059</v>
      </c>
    </row>
    <row r="4541" spans="1:14" x14ac:dyDescent="0.25">
      <c r="A4541">
        <v>52390</v>
      </c>
      <c r="B4541" t="s">
        <v>1656</v>
      </c>
      <c r="C4541" t="s">
        <v>455</v>
      </c>
      <c r="E4541">
        <v>2</v>
      </c>
      <c r="F4541" t="s">
        <v>8341</v>
      </c>
      <c r="G4541" t="s">
        <v>750</v>
      </c>
      <c r="H4541" t="str">
        <f>INDEX(referencias!$Q$1:$Q$34,MATCH('Registro de Frecuencias TV'!G4541,referencias!$R$1:$R$34,0),1)</f>
        <v>RCN TV S.A.</v>
      </c>
      <c r="I4541" t="s">
        <v>323</v>
      </c>
      <c r="J4541" t="s">
        <v>8338</v>
      </c>
      <c r="K4541">
        <v>2</v>
      </c>
      <c r="L4541" t="str">
        <f t="shared" si="146"/>
        <v>La TolaNariñoRCN TV S.A.2</v>
      </c>
      <c r="M4541" t="str">
        <f t="shared" si="147"/>
        <v>La TolaNariñoRCN TV S.A.</v>
      </c>
      <c r="N4541" t="s">
        <v>6060</v>
      </c>
    </row>
    <row r="4542" spans="1:14" x14ac:dyDescent="0.25">
      <c r="A4542">
        <v>52390</v>
      </c>
      <c r="B4542" t="s">
        <v>1656</v>
      </c>
      <c r="C4542" t="s">
        <v>455</v>
      </c>
      <c r="E4542">
        <v>12</v>
      </c>
      <c r="F4542" t="s">
        <v>8341</v>
      </c>
      <c r="G4542" t="s">
        <v>723</v>
      </c>
      <c r="H4542" t="str">
        <f>INDEX(referencias!$Q$1:$Q$34,MATCH('Registro de Frecuencias TV'!G4542,referencias!$R$1:$R$34,0),1)</f>
        <v>Caracol TV S.A.</v>
      </c>
      <c r="I4542" t="s">
        <v>323</v>
      </c>
      <c r="J4542" t="s">
        <v>8338</v>
      </c>
      <c r="K4542">
        <v>12</v>
      </c>
      <c r="L4542" t="str">
        <f t="shared" si="146"/>
        <v>La TolaNariñoCaracol TV S.A.12</v>
      </c>
      <c r="M4542" t="str">
        <f t="shared" si="147"/>
        <v>La TolaNariñoCaracol TV S.A.</v>
      </c>
      <c r="N4542" t="s">
        <v>6061</v>
      </c>
    </row>
    <row r="4543" spans="1:14" x14ac:dyDescent="0.25">
      <c r="A4543">
        <v>52399</v>
      </c>
      <c r="B4543" t="s">
        <v>1658</v>
      </c>
      <c r="C4543" t="s">
        <v>455</v>
      </c>
      <c r="E4543">
        <v>24</v>
      </c>
      <c r="F4543" t="s">
        <v>8337</v>
      </c>
      <c r="G4543" t="s">
        <v>420</v>
      </c>
      <c r="H4543" t="str">
        <f>INDEX(referencias!$Q$1:$Q$34,MATCH('Registro de Frecuencias TV'!G4543,referencias!$R$1:$R$34,0),1)</f>
        <v>Canal Uno</v>
      </c>
      <c r="I4543" t="s">
        <v>241</v>
      </c>
      <c r="J4543" t="s">
        <v>8338</v>
      </c>
      <c r="K4543">
        <v>24</v>
      </c>
      <c r="L4543" t="str">
        <f t="shared" si="146"/>
        <v>La UniónNariñoCanal Uno24</v>
      </c>
      <c r="M4543" t="str">
        <f t="shared" si="147"/>
        <v>La UniónNariñoCanal Uno</v>
      </c>
      <c r="N4543" t="s">
        <v>6062</v>
      </c>
    </row>
    <row r="4544" spans="1:14" x14ac:dyDescent="0.25">
      <c r="A4544">
        <v>52399</v>
      </c>
      <c r="B4544" t="s">
        <v>1658</v>
      </c>
      <c r="C4544" t="s">
        <v>455</v>
      </c>
      <c r="E4544">
        <v>26</v>
      </c>
      <c r="F4544" t="s">
        <v>8337</v>
      </c>
      <c r="G4544" t="s">
        <v>703</v>
      </c>
      <c r="H4544" t="str">
        <f>INDEX(referencias!$Q$1:$Q$34,MATCH('Registro de Frecuencias TV'!G4544,referencias!$R$1:$R$34,0),1)</f>
        <v>C.Institucional</v>
      </c>
      <c r="I4544" t="s">
        <v>241</v>
      </c>
      <c r="J4544" t="s">
        <v>8338</v>
      </c>
      <c r="K4544">
        <v>26</v>
      </c>
      <c r="L4544" t="str">
        <f t="shared" si="146"/>
        <v>La UniónNariñoC.Institucional26</v>
      </c>
      <c r="M4544" t="str">
        <f t="shared" si="147"/>
        <v>La UniónNariñoC.Institucional</v>
      </c>
      <c r="N4544" t="s">
        <v>6063</v>
      </c>
    </row>
    <row r="4545" spans="1:14" x14ac:dyDescent="0.25">
      <c r="A4545">
        <v>52399</v>
      </c>
      <c r="B4545" t="s">
        <v>1658</v>
      </c>
      <c r="C4545" t="s">
        <v>455</v>
      </c>
      <c r="E4545">
        <v>30</v>
      </c>
      <c r="F4545" t="s">
        <v>8337</v>
      </c>
      <c r="G4545" t="s">
        <v>188</v>
      </c>
      <c r="H4545" t="str">
        <f>INDEX(referencias!$Q$1:$Q$34,MATCH('Registro de Frecuencias TV'!G4545,referencias!$R$1:$R$34,0),1)</f>
        <v>Señal Colombia</v>
      </c>
      <c r="I4545" t="s">
        <v>241</v>
      </c>
      <c r="J4545" t="s">
        <v>8338</v>
      </c>
      <c r="K4545">
        <v>30</v>
      </c>
      <c r="L4545" t="str">
        <f t="shared" si="146"/>
        <v>La UniónNariñoSeñal Colombia30</v>
      </c>
      <c r="M4545" t="str">
        <f t="shared" si="147"/>
        <v>La UniónNariñoSeñal Colombia</v>
      </c>
      <c r="N4545" t="s">
        <v>6064</v>
      </c>
    </row>
    <row r="4546" spans="1:14" x14ac:dyDescent="0.25">
      <c r="A4546">
        <v>52399</v>
      </c>
      <c r="B4546" t="s">
        <v>1658</v>
      </c>
      <c r="C4546" t="s">
        <v>455</v>
      </c>
      <c r="E4546">
        <v>11</v>
      </c>
      <c r="F4546" t="s">
        <v>8339</v>
      </c>
      <c r="G4546" t="s">
        <v>627</v>
      </c>
      <c r="H4546" t="str">
        <f>INDEX(referencias!$Q$1:$Q$34,MATCH('Registro de Frecuencias TV'!G4546,referencias!$R$1:$R$34,0),1)</f>
        <v>Telepacífico</v>
      </c>
      <c r="I4546" t="s">
        <v>8495</v>
      </c>
      <c r="J4546" t="s">
        <v>8338</v>
      </c>
      <c r="K4546">
        <v>11</v>
      </c>
      <c r="L4546" t="str">
        <f t="shared" si="146"/>
        <v>La UniónNariñoTelepacífico11</v>
      </c>
      <c r="M4546" t="str">
        <f t="shared" si="147"/>
        <v>La UniónNariñoTelepacífico</v>
      </c>
      <c r="N4546" t="s">
        <v>6065</v>
      </c>
    </row>
    <row r="4547" spans="1:14" x14ac:dyDescent="0.25">
      <c r="A4547">
        <v>52399</v>
      </c>
      <c r="B4547" t="s">
        <v>1658</v>
      </c>
      <c r="C4547" t="s">
        <v>455</v>
      </c>
      <c r="E4547">
        <v>2</v>
      </c>
      <c r="F4547" t="s">
        <v>8341</v>
      </c>
      <c r="G4547" t="s">
        <v>750</v>
      </c>
      <c r="H4547" t="str">
        <f>INDEX(referencias!$Q$1:$Q$34,MATCH('Registro de Frecuencias TV'!G4547,referencias!$R$1:$R$34,0),1)</f>
        <v>RCN TV S.A.</v>
      </c>
      <c r="I4547" t="s">
        <v>323</v>
      </c>
      <c r="J4547" t="s">
        <v>8338</v>
      </c>
      <c r="K4547">
        <v>2</v>
      </c>
      <c r="L4547" t="str">
        <f t="shared" ref="L4547:L4610" si="148">_xlfn.CONCAT(TRIM(B4547),TRIM(C4547),TRIM(H4547),TRIM(K4547))</f>
        <v>La UniónNariñoRCN TV S.A.2</v>
      </c>
      <c r="M4547" t="str">
        <f t="shared" ref="M4547:M4610" si="149">_xlfn.CONCAT(TRIM(B4547),TRIM(C4547),TRIM(H4547))</f>
        <v>La UniónNariñoRCN TV S.A.</v>
      </c>
      <c r="N4547" t="s">
        <v>6066</v>
      </c>
    </row>
    <row r="4548" spans="1:14" x14ac:dyDescent="0.25">
      <c r="A4548">
        <v>52399</v>
      </c>
      <c r="B4548" t="s">
        <v>1658</v>
      </c>
      <c r="C4548" t="s">
        <v>455</v>
      </c>
      <c r="E4548">
        <v>12</v>
      </c>
      <c r="F4548" t="s">
        <v>8341</v>
      </c>
      <c r="G4548" t="s">
        <v>723</v>
      </c>
      <c r="H4548" t="str">
        <f>INDEX(referencias!$Q$1:$Q$34,MATCH('Registro de Frecuencias TV'!G4548,referencias!$R$1:$R$34,0),1)</f>
        <v>Caracol TV S.A.</v>
      </c>
      <c r="I4548" t="s">
        <v>323</v>
      </c>
      <c r="J4548" t="s">
        <v>8338</v>
      </c>
      <c r="K4548">
        <v>12</v>
      </c>
      <c r="L4548" t="str">
        <f t="shared" si="148"/>
        <v>La UniónNariñoCaracol TV S.A.12</v>
      </c>
      <c r="M4548" t="str">
        <f t="shared" si="149"/>
        <v>La UniónNariñoCaracol TV S.A.</v>
      </c>
      <c r="N4548" t="s">
        <v>6067</v>
      </c>
    </row>
    <row r="4549" spans="1:14" x14ac:dyDescent="0.25">
      <c r="A4549">
        <v>52405</v>
      </c>
      <c r="B4549" t="s">
        <v>1683</v>
      </c>
      <c r="C4549" t="s">
        <v>455</v>
      </c>
      <c r="E4549">
        <v>7</v>
      </c>
      <c r="F4549" t="s">
        <v>8337</v>
      </c>
      <c r="G4549" t="s">
        <v>420</v>
      </c>
      <c r="H4549" t="str">
        <f>INDEX(referencias!$Q$1:$Q$34,MATCH('Registro de Frecuencias TV'!G4549,referencias!$R$1:$R$34,0),1)</f>
        <v>Canal Uno</v>
      </c>
      <c r="I4549" t="s">
        <v>271</v>
      </c>
      <c r="J4549" t="s">
        <v>8338</v>
      </c>
      <c r="K4549">
        <v>7</v>
      </c>
      <c r="L4549" t="str">
        <f t="shared" si="148"/>
        <v>LeivaNariñoCanal Uno7</v>
      </c>
      <c r="M4549" t="str">
        <f t="shared" si="149"/>
        <v>LeivaNariñoCanal Uno</v>
      </c>
      <c r="N4549" t="s">
        <v>6068</v>
      </c>
    </row>
    <row r="4550" spans="1:14" x14ac:dyDescent="0.25">
      <c r="A4550">
        <v>52405</v>
      </c>
      <c r="B4550" t="s">
        <v>1683</v>
      </c>
      <c r="C4550" t="s">
        <v>455</v>
      </c>
      <c r="E4550">
        <v>12</v>
      </c>
      <c r="F4550" t="s">
        <v>8337</v>
      </c>
      <c r="G4550" t="s">
        <v>703</v>
      </c>
      <c r="H4550" t="str">
        <f>INDEX(referencias!$Q$1:$Q$34,MATCH('Registro de Frecuencias TV'!G4550,referencias!$R$1:$R$34,0),1)</f>
        <v>C.Institucional</v>
      </c>
      <c r="I4550" t="s">
        <v>271</v>
      </c>
      <c r="J4550" t="s">
        <v>8338</v>
      </c>
      <c r="K4550">
        <v>13</v>
      </c>
      <c r="L4550" t="str">
        <f t="shared" si="148"/>
        <v>LeivaNariñoC.Institucional13</v>
      </c>
      <c r="M4550" t="str">
        <f t="shared" si="149"/>
        <v>LeivaNariñoC.Institucional</v>
      </c>
      <c r="N4550" t="s">
        <v>6069</v>
      </c>
    </row>
    <row r="4551" spans="1:14" x14ac:dyDescent="0.25">
      <c r="A4551">
        <v>52405</v>
      </c>
      <c r="B4551" t="s">
        <v>1683</v>
      </c>
      <c r="C4551" t="s">
        <v>455</v>
      </c>
      <c r="E4551">
        <v>9</v>
      </c>
      <c r="F4551" t="s">
        <v>8337</v>
      </c>
      <c r="G4551" t="s">
        <v>188</v>
      </c>
      <c r="H4551" t="str">
        <f>INDEX(referencias!$Q$1:$Q$34,MATCH('Registro de Frecuencias TV'!G4551,referencias!$R$1:$R$34,0),1)</f>
        <v>Señal Colombia</v>
      </c>
      <c r="I4551" t="s">
        <v>271</v>
      </c>
      <c r="J4551" t="s">
        <v>8338</v>
      </c>
      <c r="K4551">
        <v>9</v>
      </c>
      <c r="L4551" t="str">
        <f t="shared" si="148"/>
        <v>LeivaNariñoSeñal Colombia9</v>
      </c>
      <c r="M4551" t="str">
        <f t="shared" si="149"/>
        <v>LeivaNariñoSeñal Colombia</v>
      </c>
      <c r="N4551" t="s">
        <v>6070</v>
      </c>
    </row>
    <row r="4552" spans="1:14" x14ac:dyDescent="0.25">
      <c r="A4552">
        <v>52405</v>
      </c>
      <c r="B4552" t="s">
        <v>1683</v>
      </c>
      <c r="C4552" t="s">
        <v>455</v>
      </c>
      <c r="F4552" t="s">
        <v>8339</v>
      </c>
      <c r="G4552" t="s">
        <v>627</v>
      </c>
      <c r="H4552" t="str">
        <f>INDEX(referencias!$Q$1:$Q$34,MATCH('Registro de Frecuencias TV'!G4552,referencias!$R$1:$R$34,0),1)</f>
        <v>Telepacífico</v>
      </c>
      <c r="J4552" t="s">
        <v>8338</v>
      </c>
      <c r="K4552">
        <v>11</v>
      </c>
      <c r="L4552" t="str">
        <f t="shared" si="148"/>
        <v>LeivaNariñoTelepacífico11</v>
      </c>
      <c r="M4552" t="str">
        <f t="shared" si="149"/>
        <v>LeivaNariñoTelepacífico</v>
      </c>
      <c r="N4552" t="s">
        <v>6071</v>
      </c>
    </row>
    <row r="4553" spans="1:14" x14ac:dyDescent="0.25">
      <c r="A4553">
        <v>52405</v>
      </c>
      <c r="B4553" t="s">
        <v>1683</v>
      </c>
      <c r="C4553" t="s">
        <v>455</v>
      </c>
      <c r="F4553" t="s">
        <v>8341</v>
      </c>
      <c r="G4553" t="s">
        <v>750</v>
      </c>
      <c r="H4553" t="str">
        <f>INDEX(referencias!$Q$1:$Q$34,MATCH('Registro de Frecuencias TV'!G4553,referencias!$R$1:$R$34,0),1)</f>
        <v>RCN TV S.A.</v>
      </c>
      <c r="J4553" t="s">
        <v>8338</v>
      </c>
      <c r="K4553">
        <v>5</v>
      </c>
      <c r="L4553" t="str">
        <f t="shared" si="148"/>
        <v>LeivaNariñoRCN TV S.A.5</v>
      </c>
      <c r="M4553" t="str">
        <f t="shared" si="149"/>
        <v>LeivaNariñoRCN TV S.A.</v>
      </c>
      <c r="N4553" t="s">
        <v>6072</v>
      </c>
    </row>
    <row r="4554" spans="1:14" x14ac:dyDescent="0.25">
      <c r="A4554">
        <v>52405</v>
      </c>
      <c r="B4554" t="s">
        <v>1683</v>
      </c>
      <c r="C4554" t="s">
        <v>455</v>
      </c>
      <c r="F4554" t="s">
        <v>8341</v>
      </c>
      <c r="G4554" t="s">
        <v>723</v>
      </c>
      <c r="H4554" t="str">
        <f>INDEX(referencias!$Q$1:$Q$34,MATCH('Registro de Frecuencias TV'!G4554,referencias!$R$1:$R$34,0),1)</f>
        <v>Caracol TV S.A.</v>
      </c>
      <c r="J4554" t="s">
        <v>8338</v>
      </c>
      <c r="K4554">
        <v>3</v>
      </c>
      <c r="L4554" t="str">
        <f t="shared" si="148"/>
        <v>LeivaNariñoCaracol TV S.A.3</v>
      </c>
      <c r="M4554" t="str">
        <f t="shared" si="149"/>
        <v>LeivaNariñoCaracol TV S.A.</v>
      </c>
      <c r="N4554" t="s">
        <v>6073</v>
      </c>
    </row>
    <row r="4555" spans="1:14" x14ac:dyDescent="0.25">
      <c r="A4555">
        <v>52411</v>
      </c>
      <c r="B4555" t="s">
        <v>1695</v>
      </c>
      <c r="C4555" t="s">
        <v>455</v>
      </c>
      <c r="E4555">
        <v>7</v>
      </c>
      <c r="F4555" t="s">
        <v>8337</v>
      </c>
      <c r="G4555" t="s">
        <v>420</v>
      </c>
      <c r="H4555" t="str">
        <f>INDEX(referencias!$Q$1:$Q$34,MATCH('Registro de Frecuencias TV'!G4555,referencias!$R$1:$R$34,0),1)</f>
        <v>Canal Uno</v>
      </c>
      <c r="I4555" t="s">
        <v>271</v>
      </c>
      <c r="J4555" t="s">
        <v>8338</v>
      </c>
      <c r="K4555">
        <v>7</v>
      </c>
      <c r="L4555" t="str">
        <f t="shared" si="148"/>
        <v>LinaresNariñoCanal Uno7</v>
      </c>
      <c r="M4555" t="str">
        <f t="shared" si="149"/>
        <v>LinaresNariñoCanal Uno</v>
      </c>
      <c r="N4555" t="s">
        <v>6074</v>
      </c>
    </row>
    <row r="4556" spans="1:14" x14ac:dyDescent="0.25">
      <c r="A4556">
        <v>52411</v>
      </c>
      <c r="B4556" t="s">
        <v>1695</v>
      </c>
      <c r="C4556" t="s">
        <v>455</v>
      </c>
      <c r="E4556">
        <v>12</v>
      </c>
      <c r="F4556" t="s">
        <v>8337</v>
      </c>
      <c r="G4556" t="s">
        <v>703</v>
      </c>
      <c r="H4556" t="str">
        <f>INDEX(referencias!$Q$1:$Q$34,MATCH('Registro de Frecuencias TV'!G4556,referencias!$R$1:$R$34,0),1)</f>
        <v>C.Institucional</v>
      </c>
      <c r="I4556" t="s">
        <v>271</v>
      </c>
      <c r="J4556" t="s">
        <v>8338</v>
      </c>
      <c r="K4556">
        <v>13</v>
      </c>
      <c r="L4556" t="str">
        <f t="shared" si="148"/>
        <v>LinaresNariñoC.Institucional13</v>
      </c>
      <c r="M4556" t="str">
        <f t="shared" si="149"/>
        <v>LinaresNariñoC.Institucional</v>
      </c>
      <c r="N4556" t="s">
        <v>6075</v>
      </c>
    </row>
    <row r="4557" spans="1:14" x14ac:dyDescent="0.25">
      <c r="A4557">
        <v>52411</v>
      </c>
      <c r="B4557" t="s">
        <v>1695</v>
      </c>
      <c r="C4557" t="s">
        <v>455</v>
      </c>
      <c r="E4557">
        <v>9</v>
      </c>
      <c r="F4557" t="s">
        <v>8337</v>
      </c>
      <c r="G4557" t="s">
        <v>188</v>
      </c>
      <c r="H4557" t="str">
        <f>INDEX(referencias!$Q$1:$Q$34,MATCH('Registro de Frecuencias TV'!G4557,referencias!$R$1:$R$34,0),1)</f>
        <v>Señal Colombia</v>
      </c>
      <c r="I4557" t="s">
        <v>271</v>
      </c>
      <c r="J4557" t="s">
        <v>8338</v>
      </c>
      <c r="K4557">
        <v>9</v>
      </c>
      <c r="L4557" t="str">
        <f t="shared" si="148"/>
        <v>LinaresNariñoSeñal Colombia9</v>
      </c>
      <c r="M4557" t="str">
        <f t="shared" si="149"/>
        <v>LinaresNariñoSeñal Colombia</v>
      </c>
      <c r="N4557" t="s">
        <v>6076</v>
      </c>
    </row>
    <row r="4558" spans="1:14" x14ac:dyDescent="0.25">
      <c r="A4558">
        <v>52411</v>
      </c>
      <c r="B4558" t="s">
        <v>1695</v>
      </c>
      <c r="C4558" t="s">
        <v>455</v>
      </c>
      <c r="E4558">
        <v>11</v>
      </c>
      <c r="F4558" t="s">
        <v>8339</v>
      </c>
      <c r="G4558" t="s">
        <v>627</v>
      </c>
      <c r="H4558" t="str">
        <f>INDEX(referencias!$Q$1:$Q$34,MATCH('Registro de Frecuencias TV'!G4558,referencias!$R$1:$R$34,0),1)</f>
        <v>Telepacífico</v>
      </c>
      <c r="I4558" t="s">
        <v>8494</v>
      </c>
      <c r="J4558" t="s">
        <v>8338</v>
      </c>
      <c r="K4558">
        <v>11</v>
      </c>
      <c r="L4558" t="str">
        <f t="shared" si="148"/>
        <v>LinaresNariñoTelepacífico11</v>
      </c>
      <c r="M4558" t="str">
        <f t="shared" si="149"/>
        <v>LinaresNariñoTelepacífico</v>
      </c>
      <c r="N4558" t="s">
        <v>6077</v>
      </c>
    </row>
    <row r="4559" spans="1:14" x14ac:dyDescent="0.25">
      <c r="A4559">
        <v>52411</v>
      </c>
      <c r="B4559" t="s">
        <v>1695</v>
      </c>
      <c r="C4559" t="s">
        <v>455</v>
      </c>
      <c r="F4559" t="s">
        <v>8341</v>
      </c>
      <c r="G4559" t="s">
        <v>750</v>
      </c>
      <c r="H4559" t="str">
        <f>INDEX(referencias!$Q$1:$Q$34,MATCH('Registro de Frecuencias TV'!G4559,referencias!$R$1:$R$34,0),1)</f>
        <v>RCN TV S.A.</v>
      </c>
      <c r="J4559" t="s">
        <v>8338</v>
      </c>
      <c r="K4559">
        <v>5</v>
      </c>
      <c r="L4559" t="str">
        <f t="shared" si="148"/>
        <v>LinaresNariñoRCN TV S.A.5</v>
      </c>
      <c r="M4559" t="str">
        <f t="shared" si="149"/>
        <v>LinaresNariñoRCN TV S.A.</v>
      </c>
      <c r="N4559" t="s">
        <v>6078</v>
      </c>
    </row>
    <row r="4560" spans="1:14" x14ac:dyDescent="0.25">
      <c r="A4560">
        <v>52411</v>
      </c>
      <c r="B4560" t="s">
        <v>1695</v>
      </c>
      <c r="C4560" t="s">
        <v>455</v>
      </c>
      <c r="F4560" t="s">
        <v>8341</v>
      </c>
      <c r="G4560" t="s">
        <v>723</v>
      </c>
      <c r="H4560" t="str">
        <f>INDEX(referencias!$Q$1:$Q$34,MATCH('Registro de Frecuencias TV'!G4560,referencias!$R$1:$R$34,0),1)</f>
        <v>Caracol TV S.A.</v>
      </c>
      <c r="J4560" t="s">
        <v>8338</v>
      </c>
      <c r="K4560">
        <v>3</v>
      </c>
      <c r="L4560" t="str">
        <f t="shared" si="148"/>
        <v>LinaresNariñoCaracol TV S.A.3</v>
      </c>
      <c r="M4560" t="str">
        <f t="shared" si="149"/>
        <v>LinaresNariñoCaracol TV S.A.</v>
      </c>
      <c r="N4560" t="s">
        <v>6079</v>
      </c>
    </row>
    <row r="4561" spans="1:14" x14ac:dyDescent="0.25">
      <c r="A4561">
        <v>52418</v>
      </c>
      <c r="B4561" t="s">
        <v>1703</v>
      </c>
      <c r="C4561" t="s">
        <v>455</v>
      </c>
      <c r="E4561">
        <v>7</v>
      </c>
      <c r="F4561" t="s">
        <v>8337</v>
      </c>
      <c r="G4561" t="s">
        <v>420</v>
      </c>
      <c r="H4561" t="str">
        <f>INDEX(referencias!$Q$1:$Q$34,MATCH('Registro de Frecuencias TV'!G4561,referencias!$R$1:$R$34,0),1)</f>
        <v>Canal Uno</v>
      </c>
      <c r="I4561" t="s">
        <v>271</v>
      </c>
      <c r="J4561" t="s">
        <v>8338</v>
      </c>
      <c r="K4561">
        <v>7</v>
      </c>
      <c r="L4561" t="str">
        <f t="shared" si="148"/>
        <v>Los AndesNariñoCanal Uno7</v>
      </c>
      <c r="M4561" t="str">
        <f t="shared" si="149"/>
        <v>Los AndesNariñoCanal Uno</v>
      </c>
      <c r="N4561" t="s">
        <v>6080</v>
      </c>
    </row>
    <row r="4562" spans="1:14" x14ac:dyDescent="0.25">
      <c r="A4562">
        <v>52418</v>
      </c>
      <c r="B4562" t="s">
        <v>1703</v>
      </c>
      <c r="C4562" t="s">
        <v>455</v>
      </c>
      <c r="E4562">
        <v>12</v>
      </c>
      <c r="F4562" t="s">
        <v>8337</v>
      </c>
      <c r="G4562" t="s">
        <v>703</v>
      </c>
      <c r="H4562" t="str">
        <f>INDEX(referencias!$Q$1:$Q$34,MATCH('Registro de Frecuencias TV'!G4562,referencias!$R$1:$R$34,0),1)</f>
        <v>C.Institucional</v>
      </c>
      <c r="I4562" t="s">
        <v>271</v>
      </c>
      <c r="J4562" t="s">
        <v>8338</v>
      </c>
      <c r="K4562">
        <v>13</v>
      </c>
      <c r="L4562" t="str">
        <f t="shared" si="148"/>
        <v>Los AndesNariñoC.Institucional13</v>
      </c>
      <c r="M4562" t="str">
        <f t="shared" si="149"/>
        <v>Los AndesNariñoC.Institucional</v>
      </c>
      <c r="N4562" t="s">
        <v>6081</v>
      </c>
    </row>
    <row r="4563" spans="1:14" x14ac:dyDescent="0.25">
      <c r="A4563">
        <v>52418</v>
      </c>
      <c r="B4563" t="s">
        <v>1703</v>
      </c>
      <c r="C4563" t="s">
        <v>455</v>
      </c>
      <c r="E4563">
        <v>9</v>
      </c>
      <c r="F4563" t="s">
        <v>8337</v>
      </c>
      <c r="G4563" t="s">
        <v>188</v>
      </c>
      <c r="H4563" t="str">
        <f>INDEX(referencias!$Q$1:$Q$34,MATCH('Registro de Frecuencias TV'!G4563,referencias!$R$1:$R$34,0),1)</f>
        <v>Señal Colombia</v>
      </c>
      <c r="I4563" t="s">
        <v>271</v>
      </c>
      <c r="J4563" t="s">
        <v>8338</v>
      </c>
      <c r="K4563">
        <v>9</v>
      </c>
      <c r="L4563" t="str">
        <f t="shared" si="148"/>
        <v>Los AndesNariñoSeñal Colombia9</v>
      </c>
      <c r="M4563" t="str">
        <f t="shared" si="149"/>
        <v>Los AndesNariñoSeñal Colombia</v>
      </c>
      <c r="N4563" t="s">
        <v>6082</v>
      </c>
    </row>
    <row r="4564" spans="1:14" x14ac:dyDescent="0.25">
      <c r="A4564">
        <v>52418</v>
      </c>
      <c r="B4564" t="s">
        <v>1703</v>
      </c>
      <c r="C4564" t="s">
        <v>455</v>
      </c>
      <c r="F4564" t="s">
        <v>8339</v>
      </c>
      <c r="G4564" t="s">
        <v>627</v>
      </c>
      <c r="H4564" t="str">
        <f>INDEX(referencias!$Q$1:$Q$34,MATCH('Registro de Frecuencias TV'!G4564,referencias!$R$1:$R$34,0),1)</f>
        <v>Telepacífico</v>
      </c>
      <c r="J4564" t="s">
        <v>8338</v>
      </c>
      <c r="K4564">
        <v>11</v>
      </c>
      <c r="L4564" t="str">
        <f t="shared" si="148"/>
        <v>Los AndesNariñoTelepacífico11</v>
      </c>
      <c r="M4564" t="str">
        <f t="shared" si="149"/>
        <v>Los AndesNariñoTelepacífico</v>
      </c>
      <c r="N4564" t="s">
        <v>6083</v>
      </c>
    </row>
    <row r="4565" spans="1:14" x14ac:dyDescent="0.25">
      <c r="A4565">
        <v>52418</v>
      </c>
      <c r="B4565" t="s">
        <v>1703</v>
      </c>
      <c r="C4565" t="s">
        <v>455</v>
      </c>
      <c r="E4565">
        <v>5</v>
      </c>
      <c r="F4565" t="s">
        <v>8341</v>
      </c>
      <c r="G4565" t="s">
        <v>750</v>
      </c>
      <c r="H4565" t="str">
        <f>INDEX(referencias!$Q$1:$Q$34,MATCH('Registro de Frecuencias TV'!G4565,referencias!$R$1:$R$34,0),1)</f>
        <v>RCN TV S.A.</v>
      </c>
      <c r="I4565" t="s">
        <v>271</v>
      </c>
      <c r="J4565" t="s">
        <v>8338</v>
      </c>
      <c r="K4565">
        <v>5</v>
      </c>
      <c r="L4565" t="str">
        <f t="shared" si="148"/>
        <v>Los AndesNariñoRCN TV S.A.5</v>
      </c>
      <c r="M4565" t="str">
        <f t="shared" si="149"/>
        <v>Los AndesNariñoRCN TV S.A.</v>
      </c>
      <c r="N4565" t="s">
        <v>6084</v>
      </c>
    </row>
    <row r="4566" spans="1:14" x14ac:dyDescent="0.25">
      <c r="A4566">
        <v>52418</v>
      </c>
      <c r="B4566" t="s">
        <v>1703</v>
      </c>
      <c r="C4566" t="s">
        <v>455</v>
      </c>
      <c r="E4566">
        <v>3</v>
      </c>
      <c r="F4566" t="s">
        <v>8341</v>
      </c>
      <c r="G4566" t="s">
        <v>723</v>
      </c>
      <c r="H4566" t="str">
        <f>INDEX(referencias!$Q$1:$Q$34,MATCH('Registro de Frecuencias TV'!G4566,referencias!$R$1:$R$34,0),1)</f>
        <v>Caracol TV S.A.</v>
      </c>
      <c r="I4566" t="s">
        <v>271</v>
      </c>
      <c r="J4566" t="s">
        <v>8338</v>
      </c>
      <c r="K4566">
        <v>3</v>
      </c>
      <c r="L4566" t="str">
        <f t="shared" si="148"/>
        <v>Los AndesNariñoCaracol TV S.A.3</v>
      </c>
      <c r="M4566" t="str">
        <f t="shared" si="149"/>
        <v>Los AndesNariñoCaracol TV S.A.</v>
      </c>
      <c r="N4566" t="s">
        <v>6085</v>
      </c>
    </row>
    <row r="4567" spans="1:14" x14ac:dyDescent="0.25">
      <c r="A4567">
        <v>52427</v>
      </c>
      <c r="B4567" t="s">
        <v>1726</v>
      </c>
      <c r="C4567" t="s">
        <v>455</v>
      </c>
      <c r="E4567">
        <v>7</v>
      </c>
      <c r="F4567" t="s">
        <v>8337</v>
      </c>
      <c r="G4567" t="s">
        <v>420</v>
      </c>
      <c r="H4567" t="str">
        <f>INDEX(referencias!$Q$1:$Q$34,MATCH('Registro de Frecuencias TV'!G4567,referencias!$R$1:$R$34,0),1)</f>
        <v>Canal Uno</v>
      </c>
      <c r="I4567" t="s">
        <v>271</v>
      </c>
      <c r="J4567" t="s">
        <v>8338</v>
      </c>
      <c r="K4567">
        <v>7</v>
      </c>
      <c r="L4567" t="str">
        <f t="shared" si="148"/>
        <v>MagüiNariñoCanal Uno7</v>
      </c>
      <c r="M4567" t="str">
        <f t="shared" si="149"/>
        <v>MagüiNariñoCanal Uno</v>
      </c>
      <c r="N4567" t="s">
        <v>6086</v>
      </c>
    </row>
    <row r="4568" spans="1:14" x14ac:dyDescent="0.25">
      <c r="A4568">
        <v>52427</v>
      </c>
      <c r="B4568" t="s">
        <v>1726</v>
      </c>
      <c r="C4568" t="s">
        <v>455</v>
      </c>
      <c r="E4568">
        <v>12</v>
      </c>
      <c r="F4568" t="s">
        <v>8337</v>
      </c>
      <c r="G4568" t="s">
        <v>703</v>
      </c>
      <c r="H4568" t="str">
        <f>INDEX(referencias!$Q$1:$Q$34,MATCH('Registro de Frecuencias TV'!G4568,referencias!$R$1:$R$34,0),1)</f>
        <v>C.Institucional</v>
      </c>
      <c r="I4568" t="s">
        <v>271</v>
      </c>
      <c r="J4568" t="s">
        <v>8338</v>
      </c>
      <c r="K4568">
        <v>13</v>
      </c>
      <c r="L4568" t="str">
        <f t="shared" si="148"/>
        <v>MagüiNariñoC.Institucional13</v>
      </c>
      <c r="M4568" t="str">
        <f t="shared" si="149"/>
        <v>MagüiNariñoC.Institucional</v>
      </c>
      <c r="N4568" t="s">
        <v>6087</v>
      </c>
    </row>
    <row r="4569" spans="1:14" x14ac:dyDescent="0.25">
      <c r="A4569">
        <v>52427</v>
      </c>
      <c r="B4569" t="s">
        <v>1726</v>
      </c>
      <c r="C4569" t="s">
        <v>455</v>
      </c>
      <c r="E4569">
        <v>9</v>
      </c>
      <c r="F4569" t="s">
        <v>8337</v>
      </c>
      <c r="G4569" t="s">
        <v>188</v>
      </c>
      <c r="H4569" t="str">
        <f>INDEX(referencias!$Q$1:$Q$34,MATCH('Registro de Frecuencias TV'!G4569,referencias!$R$1:$R$34,0),1)</f>
        <v>Señal Colombia</v>
      </c>
      <c r="I4569" t="s">
        <v>271</v>
      </c>
      <c r="J4569" t="s">
        <v>8338</v>
      </c>
      <c r="K4569">
        <v>9</v>
      </c>
      <c r="L4569" t="str">
        <f t="shared" si="148"/>
        <v>MagüiNariñoSeñal Colombia9</v>
      </c>
      <c r="M4569" t="str">
        <f t="shared" si="149"/>
        <v>MagüiNariñoSeñal Colombia</v>
      </c>
      <c r="N4569" t="s">
        <v>6088</v>
      </c>
    </row>
    <row r="4570" spans="1:14" x14ac:dyDescent="0.25">
      <c r="A4570">
        <v>52427</v>
      </c>
      <c r="B4570" t="s">
        <v>1726</v>
      </c>
      <c r="C4570" t="s">
        <v>455</v>
      </c>
      <c r="F4570" t="s">
        <v>8339</v>
      </c>
      <c r="G4570" t="s">
        <v>627</v>
      </c>
      <c r="H4570" t="str">
        <f>INDEX(referencias!$Q$1:$Q$34,MATCH('Registro de Frecuencias TV'!G4570,referencias!$R$1:$R$34,0),1)</f>
        <v>Telepacífico</v>
      </c>
      <c r="J4570" t="s">
        <v>8338</v>
      </c>
      <c r="K4570">
        <v>11</v>
      </c>
      <c r="L4570" t="str">
        <f t="shared" si="148"/>
        <v>MagüiNariñoTelepacífico11</v>
      </c>
      <c r="M4570" t="str">
        <f t="shared" si="149"/>
        <v>MagüiNariñoTelepacífico</v>
      </c>
      <c r="N4570" t="s">
        <v>6089</v>
      </c>
    </row>
    <row r="4571" spans="1:14" x14ac:dyDescent="0.25">
      <c r="A4571">
        <v>52427</v>
      </c>
      <c r="B4571" t="s">
        <v>1726</v>
      </c>
      <c r="C4571" t="s">
        <v>455</v>
      </c>
      <c r="E4571">
        <v>5</v>
      </c>
      <c r="F4571" t="s">
        <v>8341</v>
      </c>
      <c r="G4571" t="s">
        <v>750</v>
      </c>
      <c r="H4571" t="str">
        <f>INDEX(referencias!$Q$1:$Q$34,MATCH('Registro de Frecuencias TV'!G4571,referencias!$R$1:$R$34,0),1)</f>
        <v>RCN TV S.A.</v>
      </c>
      <c r="I4571" t="s">
        <v>271</v>
      </c>
      <c r="J4571" t="s">
        <v>8338</v>
      </c>
      <c r="K4571">
        <v>5</v>
      </c>
      <c r="L4571" t="str">
        <f t="shared" si="148"/>
        <v>MagüiNariñoRCN TV S.A.5</v>
      </c>
      <c r="M4571" t="str">
        <f t="shared" si="149"/>
        <v>MagüiNariñoRCN TV S.A.</v>
      </c>
      <c r="N4571" t="s">
        <v>6090</v>
      </c>
    </row>
    <row r="4572" spans="1:14" x14ac:dyDescent="0.25">
      <c r="A4572">
        <v>52427</v>
      </c>
      <c r="B4572" t="s">
        <v>1726</v>
      </c>
      <c r="C4572" t="s">
        <v>455</v>
      </c>
      <c r="E4572">
        <v>3</v>
      </c>
      <c r="F4572" t="s">
        <v>8341</v>
      </c>
      <c r="G4572" t="s">
        <v>723</v>
      </c>
      <c r="H4572" t="str">
        <f>INDEX(referencias!$Q$1:$Q$34,MATCH('Registro de Frecuencias TV'!G4572,referencias!$R$1:$R$34,0),1)</f>
        <v>Caracol TV S.A.</v>
      </c>
      <c r="I4572" t="s">
        <v>271</v>
      </c>
      <c r="J4572" t="s">
        <v>8338</v>
      </c>
      <c r="K4572">
        <v>3</v>
      </c>
      <c r="L4572" t="str">
        <f t="shared" si="148"/>
        <v>MagüiNariñoCaracol TV S.A.3</v>
      </c>
      <c r="M4572" t="str">
        <f t="shared" si="149"/>
        <v>MagüiNariñoCaracol TV S.A.</v>
      </c>
      <c r="N4572" t="s">
        <v>6091</v>
      </c>
    </row>
    <row r="4573" spans="1:14" x14ac:dyDescent="0.25">
      <c r="A4573">
        <v>52435</v>
      </c>
      <c r="B4573" t="s">
        <v>1737</v>
      </c>
      <c r="C4573" t="s">
        <v>455</v>
      </c>
      <c r="E4573">
        <v>7</v>
      </c>
      <c r="F4573" t="s">
        <v>8337</v>
      </c>
      <c r="G4573" t="s">
        <v>420</v>
      </c>
      <c r="H4573" t="str">
        <f>INDEX(referencias!$Q$1:$Q$34,MATCH('Registro de Frecuencias TV'!G4573,referencias!$R$1:$R$34,0),1)</f>
        <v>Canal Uno</v>
      </c>
      <c r="I4573" t="s">
        <v>230</v>
      </c>
      <c r="J4573" t="s">
        <v>8338</v>
      </c>
      <c r="K4573">
        <v>7</v>
      </c>
      <c r="L4573" t="str">
        <f t="shared" si="148"/>
        <v>MallamaNariñoCanal Uno7</v>
      </c>
      <c r="M4573" t="str">
        <f t="shared" si="149"/>
        <v>MallamaNariñoCanal Uno</v>
      </c>
      <c r="N4573" t="s">
        <v>6092</v>
      </c>
    </row>
    <row r="4574" spans="1:14" x14ac:dyDescent="0.25">
      <c r="A4574">
        <v>52435</v>
      </c>
      <c r="B4574" t="s">
        <v>1737</v>
      </c>
      <c r="C4574" t="s">
        <v>455</v>
      </c>
      <c r="E4574">
        <v>13</v>
      </c>
      <c r="F4574" t="s">
        <v>8337</v>
      </c>
      <c r="G4574" t="s">
        <v>703</v>
      </c>
      <c r="H4574" t="str">
        <f>INDEX(referencias!$Q$1:$Q$34,MATCH('Registro de Frecuencias TV'!G4574,referencias!$R$1:$R$34,0),1)</f>
        <v>C.Institucional</v>
      </c>
      <c r="I4574" t="s">
        <v>230</v>
      </c>
      <c r="J4574" t="s">
        <v>8338</v>
      </c>
      <c r="K4574">
        <v>13</v>
      </c>
      <c r="L4574" t="str">
        <f t="shared" si="148"/>
        <v>MallamaNariñoC.Institucional13</v>
      </c>
      <c r="M4574" t="str">
        <f t="shared" si="149"/>
        <v>MallamaNariñoC.Institucional</v>
      </c>
      <c r="N4574" t="s">
        <v>6093</v>
      </c>
    </row>
    <row r="4575" spans="1:14" x14ac:dyDescent="0.25">
      <c r="A4575">
        <v>52435</v>
      </c>
      <c r="B4575" t="s">
        <v>1737</v>
      </c>
      <c r="C4575" t="s">
        <v>455</v>
      </c>
      <c r="E4575">
        <v>9</v>
      </c>
      <c r="F4575" t="s">
        <v>8337</v>
      </c>
      <c r="G4575" t="s">
        <v>188</v>
      </c>
      <c r="H4575" t="str">
        <f>INDEX(referencias!$Q$1:$Q$34,MATCH('Registro de Frecuencias TV'!G4575,referencias!$R$1:$R$34,0),1)</f>
        <v>Señal Colombia</v>
      </c>
      <c r="I4575" t="s">
        <v>230</v>
      </c>
      <c r="J4575" t="s">
        <v>8338</v>
      </c>
      <c r="K4575">
        <v>9</v>
      </c>
      <c r="L4575" t="str">
        <f t="shared" si="148"/>
        <v>MallamaNariñoSeñal Colombia9</v>
      </c>
      <c r="M4575" t="str">
        <f t="shared" si="149"/>
        <v>MallamaNariñoSeñal Colombia</v>
      </c>
      <c r="N4575" t="s">
        <v>6094</v>
      </c>
    </row>
    <row r="4576" spans="1:14" x14ac:dyDescent="0.25">
      <c r="A4576">
        <v>52435</v>
      </c>
      <c r="B4576" t="s">
        <v>1737</v>
      </c>
      <c r="C4576" t="s">
        <v>455</v>
      </c>
      <c r="F4576" t="s">
        <v>8339</v>
      </c>
      <c r="G4576" t="s">
        <v>627</v>
      </c>
      <c r="H4576" t="str">
        <f>INDEX(referencias!$Q$1:$Q$34,MATCH('Registro de Frecuencias TV'!G4576,referencias!$R$1:$R$34,0),1)</f>
        <v>Telepacífico</v>
      </c>
      <c r="J4576" t="s">
        <v>8338</v>
      </c>
      <c r="K4576">
        <v>11</v>
      </c>
      <c r="L4576" t="str">
        <f t="shared" si="148"/>
        <v>MallamaNariñoTelepacífico11</v>
      </c>
      <c r="M4576" t="str">
        <f t="shared" si="149"/>
        <v>MallamaNariñoTelepacífico</v>
      </c>
      <c r="N4576" t="s">
        <v>6095</v>
      </c>
    </row>
    <row r="4577" spans="1:14" x14ac:dyDescent="0.25">
      <c r="A4577">
        <v>52435</v>
      </c>
      <c r="B4577" t="s">
        <v>1737</v>
      </c>
      <c r="C4577" t="s">
        <v>455</v>
      </c>
      <c r="F4577" t="s">
        <v>8341</v>
      </c>
      <c r="G4577" t="s">
        <v>750</v>
      </c>
      <c r="H4577" t="str">
        <f>INDEX(referencias!$Q$1:$Q$34,MATCH('Registro de Frecuencias TV'!G4577,referencias!$R$1:$R$34,0),1)</f>
        <v>RCN TV S.A.</v>
      </c>
      <c r="J4577" t="s">
        <v>8338</v>
      </c>
      <c r="K4577">
        <v>5</v>
      </c>
      <c r="L4577" t="str">
        <f t="shared" si="148"/>
        <v>MallamaNariñoRCN TV S.A.5</v>
      </c>
      <c r="M4577" t="str">
        <f t="shared" si="149"/>
        <v>MallamaNariñoRCN TV S.A.</v>
      </c>
      <c r="N4577" t="s">
        <v>6096</v>
      </c>
    </row>
    <row r="4578" spans="1:14" x14ac:dyDescent="0.25">
      <c r="A4578">
        <v>52435</v>
      </c>
      <c r="B4578" t="s">
        <v>1737</v>
      </c>
      <c r="C4578" t="s">
        <v>455</v>
      </c>
      <c r="F4578" t="s">
        <v>8341</v>
      </c>
      <c r="G4578" t="s">
        <v>723</v>
      </c>
      <c r="H4578" t="str">
        <f>INDEX(referencias!$Q$1:$Q$34,MATCH('Registro de Frecuencias TV'!G4578,referencias!$R$1:$R$34,0),1)</f>
        <v>Caracol TV S.A.</v>
      </c>
      <c r="J4578" t="s">
        <v>8338</v>
      </c>
      <c r="K4578">
        <v>3</v>
      </c>
      <c r="L4578" t="str">
        <f t="shared" si="148"/>
        <v>MallamaNariñoCaracol TV S.A.3</v>
      </c>
      <c r="M4578" t="str">
        <f t="shared" si="149"/>
        <v>MallamaNariñoCaracol TV S.A.</v>
      </c>
      <c r="N4578" t="s">
        <v>6097</v>
      </c>
    </row>
    <row r="4579" spans="1:14" x14ac:dyDescent="0.25">
      <c r="A4579">
        <v>52473</v>
      </c>
      <c r="B4579" t="s">
        <v>1837</v>
      </c>
      <c r="C4579" t="s">
        <v>455</v>
      </c>
      <c r="E4579">
        <v>10</v>
      </c>
      <c r="F4579" t="s">
        <v>8337</v>
      </c>
      <c r="G4579" t="s">
        <v>420</v>
      </c>
      <c r="H4579" t="str">
        <f>INDEX(referencias!$Q$1:$Q$34,MATCH('Registro de Frecuencias TV'!G4579,referencias!$R$1:$R$34,0),1)</f>
        <v>Canal Uno</v>
      </c>
      <c r="I4579" t="s">
        <v>323</v>
      </c>
      <c r="J4579" t="s">
        <v>8338</v>
      </c>
      <c r="K4579">
        <v>10</v>
      </c>
      <c r="L4579" t="str">
        <f t="shared" si="148"/>
        <v>MosqueraNariñoCanal Uno10</v>
      </c>
      <c r="M4579" t="str">
        <f t="shared" si="149"/>
        <v>MosqueraNariñoCanal Uno</v>
      </c>
      <c r="N4579" t="s">
        <v>6098</v>
      </c>
    </row>
    <row r="4580" spans="1:14" x14ac:dyDescent="0.25">
      <c r="A4580">
        <v>52473</v>
      </c>
      <c r="B4580" t="s">
        <v>1837</v>
      </c>
      <c r="C4580" t="s">
        <v>455</v>
      </c>
      <c r="E4580">
        <v>4</v>
      </c>
      <c r="F4580" t="s">
        <v>8337</v>
      </c>
      <c r="G4580" t="s">
        <v>703</v>
      </c>
      <c r="H4580" t="str">
        <f>INDEX(referencias!$Q$1:$Q$34,MATCH('Registro de Frecuencias TV'!G4580,referencias!$R$1:$R$34,0),1)</f>
        <v>C.Institucional</v>
      </c>
      <c r="I4580" t="s">
        <v>323</v>
      </c>
      <c r="J4580" t="s">
        <v>8338</v>
      </c>
      <c r="K4580">
        <v>4</v>
      </c>
      <c r="L4580" t="str">
        <f t="shared" si="148"/>
        <v>MosqueraNariñoC.Institucional4</v>
      </c>
      <c r="M4580" t="str">
        <f t="shared" si="149"/>
        <v>MosqueraNariñoC.Institucional</v>
      </c>
      <c r="N4580" t="s">
        <v>6099</v>
      </c>
    </row>
    <row r="4581" spans="1:14" x14ac:dyDescent="0.25">
      <c r="A4581">
        <v>52473</v>
      </c>
      <c r="B4581" t="s">
        <v>1837</v>
      </c>
      <c r="C4581" t="s">
        <v>455</v>
      </c>
      <c r="E4581">
        <v>5</v>
      </c>
      <c r="F4581" t="s">
        <v>8337</v>
      </c>
      <c r="G4581" t="s">
        <v>188</v>
      </c>
      <c r="H4581" t="str">
        <f>INDEX(referencias!$Q$1:$Q$34,MATCH('Registro de Frecuencias TV'!G4581,referencias!$R$1:$R$34,0),1)</f>
        <v>Señal Colombia</v>
      </c>
      <c r="I4581" t="s">
        <v>323</v>
      </c>
      <c r="J4581" t="s">
        <v>8338</v>
      </c>
      <c r="K4581">
        <v>5</v>
      </c>
      <c r="L4581" t="str">
        <f t="shared" si="148"/>
        <v>MosqueraNariñoSeñal Colombia5</v>
      </c>
      <c r="M4581" t="str">
        <f t="shared" si="149"/>
        <v>MosqueraNariñoSeñal Colombia</v>
      </c>
      <c r="N4581" t="s">
        <v>6100</v>
      </c>
    </row>
    <row r="4582" spans="1:14" x14ac:dyDescent="0.25">
      <c r="A4582">
        <v>52473</v>
      </c>
      <c r="B4582" t="s">
        <v>1837</v>
      </c>
      <c r="C4582" t="s">
        <v>455</v>
      </c>
      <c r="F4582" t="s">
        <v>8339</v>
      </c>
      <c r="G4582" t="s">
        <v>627</v>
      </c>
      <c r="H4582" t="str">
        <f>INDEX(referencias!$Q$1:$Q$34,MATCH('Registro de Frecuencias TV'!G4582,referencias!$R$1:$R$34,0),1)</f>
        <v>Telepacífico</v>
      </c>
      <c r="J4582" t="s">
        <v>8338</v>
      </c>
      <c r="K4582">
        <v>8</v>
      </c>
      <c r="L4582" t="str">
        <f t="shared" si="148"/>
        <v>MosqueraNariñoTelepacífico8</v>
      </c>
      <c r="M4582" t="str">
        <f t="shared" si="149"/>
        <v>MosqueraNariñoTelepacífico</v>
      </c>
      <c r="N4582" t="s">
        <v>6101</v>
      </c>
    </row>
    <row r="4583" spans="1:14" x14ac:dyDescent="0.25">
      <c r="A4583">
        <v>52473</v>
      </c>
      <c r="B4583" t="s">
        <v>1837</v>
      </c>
      <c r="C4583" t="s">
        <v>455</v>
      </c>
      <c r="E4583">
        <v>2</v>
      </c>
      <c r="F4583" t="s">
        <v>8341</v>
      </c>
      <c r="G4583" t="s">
        <v>750</v>
      </c>
      <c r="H4583" t="str">
        <f>INDEX(referencias!$Q$1:$Q$34,MATCH('Registro de Frecuencias TV'!G4583,referencias!$R$1:$R$34,0),1)</f>
        <v>RCN TV S.A.</v>
      </c>
      <c r="I4583" t="s">
        <v>323</v>
      </c>
      <c r="J4583" t="s">
        <v>8338</v>
      </c>
      <c r="K4583">
        <v>2</v>
      </c>
      <c r="L4583" t="str">
        <f t="shared" si="148"/>
        <v>MosqueraNariñoRCN TV S.A.2</v>
      </c>
      <c r="M4583" t="str">
        <f t="shared" si="149"/>
        <v>MosqueraNariñoRCN TV S.A.</v>
      </c>
      <c r="N4583" t="s">
        <v>6102</v>
      </c>
    </row>
    <row r="4584" spans="1:14" x14ac:dyDescent="0.25">
      <c r="A4584">
        <v>52473</v>
      </c>
      <c r="B4584" t="s">
        <v>1837</v>
      </c>
      <c r="C4584" t="s">
        <v>455</v>
      </c>
      <c r="E4584">
        <v>12</v>
      </c>
      <c r="F4584" t="s">
        <v>8341</v>
      </c>
      <c r="G4584" t="s">
        <v>723</v>
      </c>
      <c r="H4584" t="str">
        <f>INDEX(referencias!$Q$1:$Q$34,MATCH('Registro de Frecuencias TV'!G4584,referencias!$R$1:$R$34,0),1)</f>
        <v>Caracol TV S.A.</v>
      </c>
      <c r="I4584" t="s">
        <v>323</v>
      </c>
      <c r="J4584" t="s">
        <v>8338</v>
      </c>
      <c r="K4584">
        <v>12</v>
      </c>
      <c r="L4584" t="str">
        <f t="shared" si="148"/>
        <v>MosqueraNariñoCaracol TV S.A.12</v>
      </c>
      <c r="M4584" t="str">
        <f t="shared" si="149"/>
        <v>MosqueraNariñoCaracol TV S.A.</v>
      </c>
      <c r="N4584" t="s">
        <v>6103</v>
      </c>
    </row>
    <row r="4585" spans="1:14" x14ac:dyDescent="0.25">
      <c r="A4585">
        <v>52480</v>
      </c>
      <c r="B4585" t="s">
        <v>455</v>
      </c>
      <c r="C4585" t="s">
        <v>455</v>
      </c>
      <c r="F4585" t="s">
        <v>8337</v>
      </c>
      <c r="G4585" t="s">
        <v>420</v>
      </c>
      <c r="H4585" t="str">
        <f>INDEX(referencias!$Q$1:$Q$34,MATCH('Registro de Frecuencias TV'!G4585,referencias!$R$1:$R$34,0),1)</f>
        <v>Canal Uno</v>
      </c>
      <c r="J4585" t="s">
        <v>8338</v>
      </c>
      <c r="K4585">
        <v>7</v>
      </c>
      <c r="L4585" t="str">
        <f t="shared" si="148"/>
        <v>NariñoNariñoCanal Uno7</v>
      </c>
      <c r="M4585" t="str">
        <f t="shared" si="149"/>
        <v>NariñoNariñoCanal Uno</v>
      </c>
      <c r="N4585" t="s">
        <v>6104</v>
      </c>
    </row>
    <row r="4586" spans="1:14" x14ac:dyDescent="0.25">
      <c r="A4586">
        <v>52480</v>
      </c>
      <c r="B4586" t="s">
        <v>455</v>
      </c>
      <c r="C4586" t="s">
        <v>455</v>
      </c>
      <c r="F4586" t="s">
        <v>8337</v>
      </c>
      <c r="G4586" t="s">
        <v>703</v>
      </c>
      <c r="H4586" t="str">
        <f>INDEX(referencias!$Q$1:$Q$34,MATCH('Registro de Frecuencias TV'!G4586,referencias!$R$1:$R$34,0),1)</f>
        <v>C.Institucional</v>
      </c>
      <c r="J4586" t="s">
        <v>8338</v>
      </c>
      <c r="K4586">
        <v>13</v>
      </c>
      <c r="L4586" t="str">
        <f t="shared" si="148"/>
        <v>NariñoNariñoC.Institucional13</v>
      </c>
      <c r="M4586" t="str">
        <f t="shared" si="149"/>
        <v>NariñoNariñoC.Institucional</v>
      </c>
      <c r="N4586" t="s">
        <v>6105</v>
      </c>
    </row>
    <row r="4587" spans="1:14" x14ac:dyDescent="0.25">
      <c r="A4587">
        <v>52480</v>
      </c>
      <c r="B4587" t="s">
        <v>455</v>
      </c>
      <c r="C4587" t="s">
        <v>455</v>
      </c>
      <c r="F4587" t="s">
        <v>8337</v>
      </c>
      <c r="G4587" t="s">
        <v>188</v>
      </c>
      <c r="H4587" t="str">
        <f>INDEX(referencias!$Q$1:$Q$34,MATCH('Registro de Frecuencias TV'!G4587,referencias!$R$1:$R$34,0),1)</f>
        <v>Señal Colombia</v>
      </c>
      <c r="J4587" t="s">
        <v>8338</v>
      </c>
      <c r="K4587">
        <v>9</v>
      </c>
      <c r="L4587" t="str">
        <f t="shared" si="148"/>
        <v>NariñoNariñoSeñal Colombia9</v>
      </c>
      <c r="M4587" t="str">
        <f t="shared" si="149"/>
        <v>NariñoNariñoSeñal Colombia</v>
      </c>
      <c r="N4587" t="s">
        <v>6106</v>
      </c>
    </row>
    <row r="4588" spans="1:14" x14ac:dyDescent="0.25">
      <c r="A4588">
        <v>52480</v>
      </c>
      <c r="B4588" t="s">
        <v>455</v>
      </c>
      <c r="C4588" t="s">
        <v>455</v>
      </c>
      <c r="F4588" t="s">
        <v>8339</v>
      </c>
      <c r="G4588" t="s">
        <v>627</v>
      </c>
      <c r="H4588" t="str">
        <f>INDEX(referencias!$Q$1:$Q$34,MATCH('Registro de Frecuencias TV'!G4588,referencias!$R$1:$R$34,0),1)</f>
        <v>Telepacífico</v>
      </c>
      <c r="J4588" t="s">
        <v>8338</v>
      </c>
      <c r="K4588">
        <v>11</v>
      </c>
      <c r="L4588" t="str">
        <f t="shared" si="148"/>
        <v>NariñoNariñoTelepacífico11</v>
      </c>
      <c r="M4588" t="str">
        <f t="shared" si="149"/>
        <v>NariñoNariñoTelepacífico</v>
      </c>
      <c r="N4588" t="s">
        <v>6107</v>
      </c>
    </row>
    <row r="4589" spans="1:14" x14ac:dyDescent="0.25">
      <c r="A4589">
        <v>52480</v>
      </c>
      <c r="B4589" t="s">
        <v>455</v>
      </c>
      <c r="C4589" t="s">
        <v>455</v>
      </c>
      <c r="F4589" t="s">
        <v>8341</v>
      </c>
      <c r="G4589" t="s">
        <v>750</v>
      </c>
      <c r="H4589" t="str">
        <f>INDEX(referencias!$Q$1:$Q$34,MATCH('Registro de Frecuencias TV'!G4589,referencias!$R$1:$R$34,0),1)</f>
        <v>RCN TV S.A.</v>
      </c>
      <c r="J4589" t="s">
        <v>8338</v>
      </c>
      <c r="K4589">
        <v>5</v>
      </c>
      <c r="L4589" t="str">
        <f t="shared" si="148"/>
        <v>NariñoNariñoRCN TV S.A.5</v>
      </c>
      <c r="M4589" t="str">
        <f t="shared" si="149"/>
        <v>NariñoNariñoRCN TV S.A.</v>
      </c>
      <c r="N4589" t="s">
        <v>6108</v>
      </c>
    </row>
    <row r="4590" spans="1:14" x14ac:dyDescent="0.25">
      <c r="A4590">
        <v>52480</v>
      </c>
      <c r="B4590" t="s">
        <v>455</v>
      </c>
      <c r="C4590" t="s">
        <v>455</v>
      </c>
      <c r="F4590" t="s">
        <v>8341</v>
      </c>
      <c r="G4590" t="s">
        <v>723</v>
      </c>
      <c r="H4590" t="str">
        <f>INDEX(referencias!$Q$1:$Q$34,MATCH('Registro de Frecuencias TV'!G4590,referencias!$R$1:$R$34,0),1)</f>
        <v>Caracol TV S.A.</v>
      </c>
      <c r="J4590" t="s">
        <v>8338</v>
      </c>
      <c r="K4590">
        <v>3</v>
      </c>
      <c r="L4590" t="str">
        <f t="shared" si="148"/>
        <v>NariñoNariñoCaracol TV S.A.3</v>
      </c>
      <c r="M4590" t="str">
        <f t="shared" si="149"/>
        <v>NariñoNariñoCaracol TV S.A.</v>
      </c>
      <c r="N4590" t="s">
        <v>6109</v>
      </c>
    </row>
    <row r="4591" spans="1:14" x14ac:dyDescent="0.25">
      <c r="A4591">
        <v>52490</v>
      </c>
      <c r="B4591" t="s">
        <v>1895</v>
      </c>
      <c r="C4591" t="s">
        <v>455</v>
      </c>
      <c r="E4591">
        <v>10</v>
      </c>
      <c r="F4591" t="s">
        <v>8337</v>
      </c>
      <c r="G4591" t="s">
        <v>420</v>
      </c>
      <c r="H4591" t="str">
        <f>INDEX(referencias!$Q$1:$Q$34,MATCH('Registro de Frecuencias TV'!G4591,referencias!$R$1:$R$34,0),1)</f>
        <v>Canal Uno</v>
      </c>
      <c r="I4591" t="s">
        <v>323</v>
      </c>
      <c r="J4591" t="s">
        <v>8338</v>
      </c>
      <c r="K4591">
        <v>10</v>
      </c>
      <c r="L4591" t="str">
        <f t="shared" si="148"/>
        <v>Olaya HerreraNariñoCanal Uno10</v>
      </c>
      <c r="M4591" t="str">
        <f t="shared" si="149"/>
        <v>Olaya HerreraNariñoCanal Uno</v>
      </c>
      <c r="N4591" t="s">
        <v>6110</v>
      </c>
    </row>
    <row r="4592" spans="1:14" x14ac:dyDescent="0.25">
      <c r="A4592">
        <v>52490</v>
      </c>
      <c r="B4592" t="s">
        <v>1895</v>
      </c>
      <c r="C4592" t="s">
        <v>455</v>
      </c>
      <c r="E4592">
        <v>4</v>
      </c>
      <c r="F4592" t="s">
        <v>8337</v>
      </c>
      <c r="G4592" t="s">
        <v>703</v>
      </c>
      <c r="H4592" t="str">
        <f>INDEX(referencias!$Q$1:$Q$34,MATCH('Registro de Frecuencias TV'!G4592,referencias!$R$1:$R$34,0),1)</f>
        <v>C.Institucional</v>
      </c>
      <c r="I4592" t="s">
        <v>323</v>
      </c>
      <c r="J4592" t="s">
        <v>8338</v>
      </c>
      <c r="K4592">
        <v>4</v>
      </c>
      <c r="L4592" t="str">
        <f t="shared" si="148"/>
        <v>Olaya HerreraNariñoC.Institucional4</v>
      </c>
      <c r="M4592" t="str">
        <f t="shared" si="149"/>
        <v>Olaya HerreraNariñoC.Institucional</v>
      </c>
      <c r="N4592" t="s">
        <v>6111</v>
      </c>
    </row>
    <row r="4593" spans="1:14" x14ac:dyDescent="0.25">
      <c r="A4593">
        <v>52490</v>
      </c>
      <c r="B4593" t="s">
        <v>1895</v>
      </c>
      <c r="C4593" t="s">
        <v>455</v>
      </c>
      <c r="E4593">
        <v>5</v>
      </c>
      <c r="F4593" t="s">
        <v>8337</v>
      </c>
      <c r="G4593" t="s">
        <v>188</v>
      </c>
      <c r="H4593" t="str">
        <f>INDEX(referencias!$Q$1:$Q$34,MATCH('Registro de Frecuencias TV'!G4593,referencias!$R$1:$R$34,0),1)</f>
        <v>Señal Colombia</v>
      </c>
      <c r="I4593" t="s">
        <v>323</v>
      </c>
      <c r="J4593" t="s">
        <v>8338</v>
      </c>
      <c r="K4593">
        <v>5</v>
      </c>
      <c r="L4593" t="str">
        <f t="shared" si="148"/>
        <v>Olaya HerreraNariñoSeñal Colombia5</v>
      </c>
      <c r="M4593" t="str">
        <f t="shared" si="149"/>
        <v>Olaya HerreraNariñoSeñal Colombia</v>
      </c>
      <c r="N4593" t="s">
        <v>6112</v>
      </c>
    </row>
    <row r="4594" spans="1:14" x14ac:dyDescent="0.25">
      <c r="A4594">
        <v>52490</v>
      </c>
      <c r="B4594" t="s">
        <v>1895</v>
      </c>
      <c r="C4594" t="s">
        <v>455</v>
      </c>
      <c r="F4594" t="s">
        <v>8339</v>
      </c>
      <c r="G4594" t="s">
        <v>627</v>
      </c>
      <c r="H4594" t="str">
        <f>INDEX(referencias!$Q$1:$Q$34,MATCH('Registro de Frecuencias TV'!G4594,referencias!$R$1:$R$34,0),1)</f>
        <v>Telepacífico</v>
      </c>
      <c r="J4594" t="s">
        <v>8338</v>
      </c>
      <c r="K4594">
        <v>8</v>
      </c>
      <c r="L4594" t="str">
        <f t="shared" si="148"/>
        <v>Olaya HerreraNariñoTelepacífico8</v>
      </c>
      <c r="M4594" t="str">
        <f t="shared" si="149"/>
        <v>Olaya HerreraNariñoTelepacífico</v>
      </c>
      <c r="N4594" t="s">
        <v>6113</v>
      </c>
    </row>
    <row r="4595" spans="1:14" x14ac:dyDescent="0.25">
      <c r="A4595">
        <v>52490</v>
      </c>
      <c r="B4595" t="s">
        <v>1895</v>
      </c>
      <c r="C4595" t="s">
        <v>455</v>
      </c>
      <c r="E4595">
        <v>2</v>
      </c>
      <c r="F4595" t="s">
        <v>8341</v>
      </c>
      <c r="G4595" t="s">
        <v>750</v>
      </c>
      <c r="H4595" t="str">
        <f>INDEX(referencias!$Q$1:$Q$34,MATCH('Registro de Frecuencias TV'!G4595,referencias!$R$1:$R$34,0),1)</f>
        <v>RCN TV S.A.</v>
      </c>
      <c r="I4595" t="s">
        <v>8496</v>
      </c>
      <c r="J4595" t="s">
        <v>8338</v>
      </c>
      <c r="K4595">
        <v>2</v>
      </c>
      <c r="L4595" t="str">
        <f t="shared" si="148"/>
        <v>Olaya HerreraNariñoRCN TV S.A.2</v>
      </c>
      <c r="M4595" t="str">
        <f t="shared" si="149"/>
        <v>Olaya HerreraNariñoRCN TV S.A.</v>
      </c>
      <c r="N4595" t="s">
        <v>6114</v>
      </c>
    </row>
    <row r="4596" spans="1:14" x14ac:dyDescent="0.25">
      <c r="A4596">
        <v>52490</v>
      </c>
      <c r="B4596" t="s">
        <v>1895</v>
      </c>
      <c r="C4596" t="s">
        <v>455</v>
      </c>
      <c r="E4596">
        <v>12</v>
      </c>
      <c r="F4596" t="s">
        <v>8341</v>
      </c>
      <c r="G4596" t="s">
        <v>723</v>
      </c>
      <c r="H4596" t="str">
        <f>INDEX(referencias!$Q$1:$Q$34,MATCH('Registro de Frecuencias TV'!G4596,referencias!$R$1:$R$34,0),1)</f>
        <v>Caracol TV S.A.</v>
      </c>
      <c r="I4596" t="s">
        <v>8496</v>
      </c>
      <c r="J4596" t="s">
        <v>8338</v>
      </c>
      <c r="K4596">
        <v>12</v>
      </c>
      <c r="L4596" t="str">
        <f t="shared" si="148"/>
        <v>Olaya HerreraNariñoCaracol TV S.A.12</v>
      </c>
      <c r="M4596" t="str">
        <f t="shared" si="149"/>
        <v>Olaya HerreraNariñoCaracol TV S.A.</v>
      </c>
      <c r="N4596" t="s">
        <v>6115</v>
      </c>
    </row>
    <row r="4597" spans="1:14" x14ac:dyDescent="0.25">
      <c r="A4597">
        <v>52506</v>
      </c>
      <c r="B4597" t="s">
        <v>1906</v>
      </c>
      <c r="C4597" t="s">
        <v>455</v>
      </c>
      <c r="E4597">
        <v>7</v>
      </c>
      <c r="F4597" t="s">
        <v>8337</v>
      </c>
      <c r="G4597" t="s">
        <v>420</v>
      </c>
      <c r="H4597" t="str">
        <f>INDEX(referencias!$Q$1:$Q$34,MATCH('Registro de Frecuencias TV'!G4597,referencias!$R$1:$R$34,0),1)</f>
        <v>Canal Uno</v>
      </c>
      <c r="I4597" t="s">
        <v>271</v>
      </c>
      <c r="J4597" t="s">
        <v>8338</v>
      </c>
      <c r="K4597">
        <v>22</v>
      </c>
      <c r="L4597" t="str">
        <f t="shared" si="148"/>
        <v>OspinaNariñoCanal Uno22</v>
      </c>
      <c r="M4597" t="str">
        <f t="shared" si="149"/>
        <v>OspinaNariñoCanal Uno</v>
      </c>
      <c r="N4597" t="s">
        <v>6116</v>
      </c>
    </row>
    <row r="4598" spans="1:14" x14ac:dyDescent="0.25">
      <c r="A4598">
        <v>52506</v>
      </c>
      <c r="B4598" t="s">
        <v>1906</v>
      </c>
      <c r="C4598" t="s">
        <v>455</v>
      </c>
      <c r="E4598">
        <v>12</v>
      </c>
      <c r="F4598" t="s">
        <v>8337</v>
      </c>
      <c r="G4598" t="s">
        <v>703</v>
      </c>
      <c r="H4598" t="str">
        <f>INDEX(referencias!$Q$1:$Q$34,MATCH('Registro de Frecuencias TV'!G4598,referencias!$R$1:$R$34,0),1)</f>
        <v>C.Institucional</v>
      </c>
      <c r="I4598" t="s">
        <v>271</v>
      </c>
      <c r="J4598" t="s">
        <v>8338</v>
      </c>
      <c r="K4598">
        <v>28</v>
      </c>
      <c r="L4598" t="str">
        <f t="shared" si="148"/>
        <v>OspinaNariñoC.Institucional28</v>
      </c>
      <c r="M4598" t="str">
        <f t="shared" si="149"/>
        <v>OspinaNariñoC.Institucional</v>
      </c>
      <c r="N4598" t="s">
        <v>6117</v>
      </c>
    </row>
    <row r="4599" spans="1:14" x14ac:dyDescent="0.25">
      <c r="A4599">
        <v>52506</v>
      </c>
      <c r="B4599" t="s">
        <v>1906</v>
      </c>
      <c r="C4599" t="s">
        <v>455</v>
      </c>
      <c r="E4599">
        <v>9</v>
      </c>
      <c r="F4599" t="s">
        <v>8337</v>
      </c>
      <c r="G4599" t="s">
        <v>188</v>
      </c>
      <c r="H4599" t="str">
        <f>INDEX(referencias!$Q$1:$Q$34,MATCH('Registro de Frecuencias TV'!G4599,referencias!$R$1:$R$34,0),1)</f>
        <v>Señal Colombia</v>
      </c>
      <c r="I4599" t="s">
        <v>271</v>
      </c>
      <c r="J4599" t="s">
        <v>8338</v>
      </c>
      <c r="K4599">
        <v>34</v>
      </c>
      <c r="L4599" t="str">
        <f t="shared" si="148"/>
        <v>OspinaNariñoSeñal Colombia34</v>
      </c>
      <c r="M4599" t="str">
        <f t="shared" si="149"/>
        <v>OspinaNariñoSeñal Colombia</v>
      </c>
      <c r="N4599" t="s">
        <v>6118</v>
      </c>
    </row>
    <row r="4600" spans="1:14" x14ac:dyDescent="0.25">
      <c r="A4600">
        <v>52506</v>
      </c>
      <c r="B4600" t="s">
        <v>1906</v>
      </c>
      <c r="C4600" t="s">
        <v>455</v>
      </c>
      <c r="E4600">
        <v>30</v>
      </c>
      <c r="F4600" t="s">
        <v>8339</v>
      </c>
      <c r="G4600" t="s">
        <v>627</v>
      </c>
      <c r="H4600" t="str">
        <f>INDEX(referencias!$Q$1:$Q$34,MATCH('Registro de Frecuencias TV'!G4600,referencias!$R$1:$R$34,0),1)</f>
        <v>Telepacífico</v>
      </c>
      <c r="I4600" t="s">
        <v>8492</v>
      </c>
      <c r="J4600" t="s">
        <v>8338</v>
      </c>
      <c r="K4600">
        <v>40</v>
      </c>
      <c r="L4600" t="str">
        <f t="shared" si="148"/>
        <v>OspinaNariñoTelepacífico40</v>
      </c>
      <c r="M4600" t="str">
        <f t="shared" si="149"/>
        <v>OspinaNariñoTelepacífico</v>
      </c>
      <c r="N4600" t="s">
        <v>6119</v>
      </c>
    </row>
    <row r="4601" spans="1:14" x14ac:dyDescent="0.25">
      <c r="A4601">
        <v>52506</v>
      </c>
      <c r="B4601" t="s">
        <v>1906</v>
      </c>
      <c r="C4601" t="s">
        <v>455</v>
      </c>
      <c r="E4601">
        <v>5</v>
      </c>
      <c r="F4601" t="s">
        <v>8341</v>
      </c>
      <c r="G4601" t="s">
        <v>750</v>
      </c>
      <c r="H4601" t="str">
        <f>INDEX(referencias!$Q$1:$Q$34,MATCH('Registro de Frecuencias TV'!G4601,referencias!$R$1:$R$34,0),1)</f>
        <v>RCN TV S.A.</v>
      </c>
      <c r="I4601" t="s">
        <v>271</v>
      </c>
      <c r="J4601" t="s">
        <v>8338</v>
      </c>
      <c r="K4601">
        <v>5</v>
      </c>
      <c r="L4601" t="str">
        <f t="shared" si="148"/>
        <v>OspinaNariñoRCN TV S.A.5</v>
      </c>
      <c r="M4601" t="str">
        <f t="shared" si="149"/>
        <v>OspinaNariñoRCN TV S.A.</v>
      </c>
      <c r="N4601" t="s">
        <v>6120</v>
      </c>
    </row>
    <row r="4602" spans="1:14" x14ac:dyDescent="0.25">
      <c r="A4602">
        <v>52506</v>
      </c>
      <c r="B4602" t="s">
        <v>1906</v>
      </c>
      <c r="C4602" t="s">
        <v>455</v>
      </c>
      <c r="E4602">
        <v>3</v>
      </c>
      <c r="F4602" t="s">
        <v>8341</v>
      </c>
      <c r="G4602" t="s">
        <v>723</v>
      </c>
      <c r="H4602" t="str">
        <f>INDEX(referencias!$Q$1:$Q$34,MATCH('Registro de Frecuencias TV'!G4602,referencias!$R$1:$R$34,0),1)</f>
        <v>Caracol TV S.A.</v>
      </c>
      <c r="I4602" t="s">
        <v>271</v>
      </c>
      <c r="J4602" t="s">
        <v>8338</v>
      </c>
      <c r="K4602">
        <v>3</v>
      </c>
      <c r="L4602" t="str">
        <f t="shared" si="148"/>
        <v>OspinaNariñoCaracol TV S.A.3</v>
      </c>
      <c r="M4602" t="str">
        <f t="shared" si="149"/>
        <v>OspinaNariñoCaracol TV S.A.</v>
      </c>
      <c r="N4602" t="s">
        <v>6121</v>
      </c>
    </row>
    <row r="4603" spans="1:14" x14ac:dyDescent="0.25">
      <c r="A4603">
        <v>52520</v>
      </c>
      <c r="B4603" t="s">
        <v>1417</v>
      </c>
      <c r="C4603" t="s">
        <v>455</v>
      </c>
      <c r="E4603">
        <v>10</v>
      </c>
      <c r="F4603" t="s">
        <v>8337</v>
      </c>
      <c r="G4603" t="s">
        <v>420</v>
      </c>
      <c r="H4603" t="str">
        <f>INDEX(referencias!$Q$1:$Q$34,MATCH('Registro de Frecuencias TV'!G4603,referencias!$R$1:$R$34,0),1)</f>
        <v>Canal Uno</v>
      </c>
      <c r="I4603" t="s">
        <v>323</v>
      </c>
      <c r="J4603" t="s">
        <v>8338</v>
      </c>
      <c r="K4603">
        <v>10</v>
      </c>
      <c r="L4603" t="str">
        <f t="shared" si="148"/>
        <v>Francisco PizarroNariñoCanal Uno10</v>
      </c>
      <c r="M4603" t="str">
        <f t="shared" si="149"/>
        <v>Francisco PizarroNariñoCanal Uno</v>
      </c>
      <c r="N4603" t="s">
        <v>6122</v>
      </c>
    </row>
    <row r="4604" spans="1:14" x14ac:dyDescent="0.25">
      <c r="A4604">
        <v>52520</v>
      </c>
      <c r="B4604" t="s">
        <v>1417</v>
      </c>
      <c r="C4604" t="s">
        <v>455</v>
      </c>
      <c r="E4604">
        <v>4</v>
      </c>
      <c r="F4604" t="s">
        <v>8337</v>
      </c>
      <c r="G4604" t="s">
        <v>703</v>
      </c>
      <c r="H4604" t="str">
        <f>INDEX(referencias!$Q$1:$Q$34,MATCH('Registro de Frecuencias TV'!G4604,referencias!$R$1:$R$34,0),1)</f>
        <v>C.Institucional</v>
      </c>
      <c r="I4604" t="s">
        <v>323</v>
      </c>
      <c r="J4604" t="s">
        <v>8338</v>
      </c>
      <c r="K4604">
        <v>4</v>
      </c>
      <c r="L4604" t="str">
        <f t="shared" si="148"/>
        <v>Francisco PizarroNariñoC.Institucional4</v>
      </c>
      <c r="M4604" t="str">
        <f t="shared" si="149"/>
        <v>Francisco PizarroNariñoC.Institucional</v>
      </c>
      <c r="N4604" t="s">
        <v>6123</v>
      </c>
    </row>
    <row r="4605" spans="1:14" x14ac:dyDescent="0.25">
      <c r="A4605">
        <v>52520</v>
      </c>
      <c r="B4605" t="s">
        <v>1417</v>
      </c>
      <c r="C4605" t="s">
        <v>455</v>
      </c>
      <c r="E4605">
        <v>5</v>
      </c>
      <c r="F4605" t="s">
        <v>8337</v>
      </c>
      <c r="G4605" t="s">
        <v>188</v>
      </c>
      <c r="H4605" t="str">
        <f>INDEX(referencias!$Q$1:$Q$34,MATCH('Registro de Frecuencias TV'!G4605,referencias!$R$1:$R$34,0),1)</f>
        <v>Señal Colombia</v>
      </c>
      <c r="I4605" t="s">
        <v>323</v>
      </c>
      <c r="J4605" t="s">
        <v>8338</v>
      </c>
      <c r="K4605">
        <v>5</v>
      </c>
      <c r="L4605" t="str">
        <f t="shared" si="148"/>
        <v>Francisco PizarroNariñoSeñal Colombia5</v>
      </c>
      <c r="M4605" t="str">
        <f t="shared" si="149"/>
        <v>Francisco PizarroNariñoSeñal Colombia</v>
      </c>
      <c r="N4605" t="s">
        <v>6124</v>
      </c>
    </row>
    <row r="4606" spans="1:14" x14ac:dyDescent="0.25">
      <c r="A4606">
        <v>52520</v>
      </c>
      <c r="B4606" t="s">
        <v>1417</v>
      </c>
      <c r="C4606" t="s">
        <v>455</v>
      </c>
      <c r="F4606" t="s">
        <v>8339</v>
      </c>
      <c r="G4606" t="s">
        <v>627</v>
      </c>
      <c r="H4606" t="str">
        <f>INDEX(referencias!$Q$1:$Q$34,MATCH('Registro de Frecuencias TV'!G4606,referencias!$R$1:$R$34,0),1)</f>
        <v>Telepacífico</v>
      </c>
      <c r="J4606" t="s">
        <v>8338</v>
      </c>
      <c r="K4606">
        <v>8</v>
      </c>
      <c r="L4606" t="str">
        <f t="shared" si="148"/>
        <v>Francisco PizarroNariñoTelepacífico8</v>
      </c>
      <c r="M4606" t="str">
        <f t="shared" si="149"/>
        <v>Francisco PizarroNariñoTelepacífico</v>
      </c>
      <c r="N4606" t="s">
        <v>6125</v>
      </c>
    </row>
    <row r="4607" spans="1:14" x14ac:dyDescent="0.25">
      <c r="A4607">
        <v>52520</v>
      </c>
      <c r="B4607" t="s">
        <v>1417</v>
      </c>
      <c r="C4607" t="s">
        <v>455</v>
      </c>
      <c r="E4607">
        <v>2</v>
      </c>
      <c r="F4607" t="s">
        <v>8341</v>
      </c>
      <c r="G4607" t="s">
        <v>750</v>
      </c>
      <c r="H4607" t="str">
        <f>INDEX(referencias!$Q$1:$Q$34,MATCH('Registro de Frecuencias TV'!G4607,referencias!$R$1:$R$34,0),1)</f>
        <v>RCN TV S.A.</v>
      </c>
      <c r="I4607" t="s">
        <v>323</v>
      </c>
      <c r="J4607" t="s">
        <v>8338</v>
      </c>
      <c r="K4607">
        <v>2</v>
      </c>
      <c r="L4607" t="str">
        <f t="shared" si="148"/>
        <v>Francisco PizarroNariñoRCN TV S.A.2</v>
      </c>
      <c r="M4607" t="str">
        <f t="shared" si="149"/>
        <v>Francisco PizarroNariñoRCN TV S.A.</v>
      </c>
      <c r="N4607" t="s">
        <v>6126</v>
      </c>
    </row>
    <row r="4608" spans="1:14" x14ac:dyDescent="0.25">
      <c r="A4608">
        <v>52520</v>
      </c>
      <c r="B4608" t="s">
        <v>1417</v>
      </c>
      <c r="C4608" t="s">
        <v>455</v>
      </c>
      <c r="E4608">
        <v>12</v>
      </c>
      <c r="F4608" t="s">
        <v>8341</v>
      </c>
      <c r="G4608" t="s">
        <v>723</v>
      </c>
      <c r="H4608" t="str">
        <f>INDEX(referencias!$Q$1:$Q$34,MATCH('Registro de Frecuencias TV'!G4608,referencias!$R$1:$R$34,0),1)</f>
        <v>Caracol TV S.A.</v>
      </c>
      <c r="I4608" t="s">
        <v>323</v>
      </c>
      <c r="J4608" t="s">
        <v>8338</v>
      </c>
      <c r="K4608">
        <v>12</v>
      </c>
      <c r="L4608" t="str">
        <f t="shared" si="148"/>
        <v>Francisco PizarroNariñoCaracol TV S.A.12</v>
      </c>
      <c r="M4608" t="str">
        <f t="shared" si="149"/>
        <v>Francisco PizarroNariñoCaracol TV S.A.</v>
      </c>
      <c r="N4608" t="s">
        <v>6127</v>
      </c>
    </row>
    <row r="4609" spans="1:14" x14ac:dyDescent="0.25">
      <c r="A4609">
        <v>52540</v>
      </c>
      <c r="B4609" t="s">
        <v>2019</v>
      </c>
      <c r="C4609" t="s">
        <v>455</v>
      </c>
      <c r="F4609" t="s">
        <v>8337</v>
      </c>
      <c r="G4609" t="s">
        <v>420</v>
      </c>
      <c r="H4609" t="str">
        <f>INDEX(referencias!$Q$1:$Q$34,MATCH('Registro de Frecuencias TV'!G4609,referencias!$R$1:$R$34,0),1)</f>
        <v>Canal Uno</v>
      </c>
      <c r="J4609" t="s">
        <v>8338</v>
      </c>
      <c r="K4609">
        <v>7</v>
      </c>
      <c r="L4609" t="str">
        <f t="shared" si="148"/>
        <v>PolicarpaNariñoCanal Uno7</v>
      </c>
      <c r="M4609" t="str">
        <f t="shared" si="149"/>
        <v>PolicarpaNariñoCanal Uno</v>
      </c>
      <c r="N4609" t="s">
        <v>6128</v>
      </c>
    </row>
    <row r="4610" spans="1:14" x14ac:dyDescent="0.25">
      <c r="A4610">
        <v>52540</v>
      </c>
      <c r="B4610" t="s">
        <v>2019</v>
      </c>
      <c r="C4610" t="s">
        <v>455</v>
      </c>
      <c r="F4610" t="s">
        <v>8337</v>
      </c>
      <c r="G4610" t="s">
        <v>703</v>
      </c>
      <c r="H4610" t="str">
        <f>INDEX(referencias!$Q$1:$Q$34,MATCH('Registro de Frecuencias TV'!G4610,referencias!$R$1:$R$34,0),1)</f>
        <v>C.Institucional</v>
      </c>
      <c r="J4610" t="s">
        <v>8338</v>
      </c>
      <c r="K4610">
        <v>13</v>
      </c>
      <c r="L4610" t="str">
        <f t="shared" si="148"/>
        <v>PolicarpaNariñoC.Institucional13</v>
      </c>
      <c r="M4610" t="str">
        <f t="shared" si="149"/>
        <v>PolicarpaNariñoC.Institucional</v>
      </c>
      <c r="N4610" t="s">
        <v>6129</v>
      </c>
    </row>
    <row r="4611" spans="1:14" x14ac:dyDescent="0.25">
      <c r="A4611">
        <v>52540</v>
      </c>
      <c r="B4611" t="s">
        <v>2019</v>
      </c>
      <c r="C4611" t="s">
        <v>455</v>
      </c>
      <c r="F4611" t="s">
        <v>8337</v>
      </c>
      <c r="G4611" t="s">
        <v>188</v>
      </c>
      <c r="H4611" t="str">
        <f>INDEX(referencias!$Q$1:$Q$34,MATCH('Registro de Frecuencias TV'!G4611,referencias!$R$1:$R$34,0),1)</f>
        <v>Señal Colombia</v>
      </c>
      <c r="J4611" t="s">
        <v>8338</v>
      </c>
      <c r="K4611">
        <v>9</v>
      </c>
      <c r="L4611" t="str">
        <f t="shared" ref="L4611:L4674" si="150">_xlfn.CONCAT(TRIM(B4611),TRIM(C4611),TRIM(H4611),TRIM(K4611))</f>
        <v>PolicarpaNariñoSeñal Colombia9</v>
      </c>
      <c r="M4611" t="str">
        <f t="shared" ref="M4611:M4674" si="151">_xlfn.CONCAT(TRIM(B4611),TRIM(C4611),TRIM(H4611))</f>
        <v>PolicarpaNariñoSeñal Colombia</v>
      </c>
      <c r="N4611" t="s">
        <v>6130</v>
      </c>
    </row>
    <row r="4612" spans="1:14" x14ac:dyDescent="0.25">
      <c r="A4612">
        <v>52540</v>
      </c>
      <c r="B4612" t="s">
        <v>2019</v>
      </c>
      <c r="C4612" t="s">
        <v>455</v>
      </c>
      <c r="F4612" t="s">
        <v>8339</v>
      </c>
      <c r="G4612" t="s">
        <v>627</v>
      </c>
      <c r="H4612" t="str">
        <f>INDEX(referencias!$Q$1:$Q$34,MATCH('Registro de Frecuencias TV'!G4612,referencias!$R$1:$R$34,0),1)</f>
        <v>Telepacífico</v>
      </c>
      <c r="J4612" t="s">
        <v>8338</v>
      </c>
      <c r="K4612">
        <v>11</v>
      </c>
      <c r="L4612" t="str">
        <f t="shared" si="150"/>
        <v>PolicarpaNariñoTelepacífico11</v>
      </c>
      <c r="M4612" t="str">
        <f t="shared" si="151"/>
        <v>PolicarpaNariñoTelepacífico</v>
      </c>
      <c r="N4612" t="s">
        <v>6131</v>
      </c>
    </row>
    <row r="4613" spans="1:14" x14ac:dyDescent="0.25">
      <c r="A4613">
        <v>52540</v>
      </c>
      <c r="B4613" t="s">
        <v>2019</v>
      </c>
      <c r="C4613" t="s">
        <v>455</v>
      </c>
      <c r="F4613" t="s">
        <v>8341</v>
      </c>
      <c r="G4613" t="s">
        <v>750</v>
      </c>
      <c r="H4613" t="str">
        <f>INDEX(referencias!$Q$1:$Q$34,MATCH('Registro de Frecuencias TV'!G4613,referencias!$R$1:$R$34,0),1)</f>
        <v>RCN TV S.A.</v>
      </c>
      <c r="J4613" t="s">
        <v>8338</v>
      </c>
      <c r="K4613">
        <v>5</v>
      </c>
      <c r="L4613" t="str">
        <f t="shared" si="150"/>
        <v>PolicarpaNariñoRCN TV S.A.5</v>
      </c>
      <c r="M4613" t="str">
        <f t="shared" si="151"/>
        <v>PolicarpaNariñoRCN TV S.A.</v>
      </c>
      <c r="N4613" t="s">
        <v>6132</v>
      </c>
    </row>
    <row r="4614" spans="1:14" x14ac:dyDescent="0.25">
      <c r="A4614">
        <v>52540</v>
      </c>
      <c r="B4614" t="s">
        <v>2019</v>
      </c>
      <c r="C4614" t="s">
        <v>455</v>
      </c>
      <c r="F4614" t="s">
        <v>8341</v>
      </c>
      <c r="G4614" t="s">
        <v>723</v>
      </c>
      <c r="H4614" t="str">
        <f>INDEX(referencias!$Q$1:$Q$34,MATCH('Registro de Frecuencias TV'!G4614,referencias!$R$1:$R$34,0),1)</f>
        <v>Caracol TV S.A.</v>
      </c>
      <c r="J4614" t="s">
        <v>8338</v>
      </c>
      <c r="K4614">
        <v>3</v>
      </c>
      <c r="L4614" t="str">
        <f t="shared" si="150"/>
        <v>PolicarpaNariñoCaracol TV S.A.3</v>
      </c>
      <c r="M4614" t="str">
        <f t="shared" si="151"/>
        <v>PolicarpaNariñoCaracol TV S.A.</v>
      </c>
      <c r="N4614" t="s">
        <v>6133</v>
      </c>
    </row>
    <row r="4615" spans="1:14" x14ac:dyDescent="0.25">
      <c r="A4615">
        <v>52560</v>
      </c>
      <c r="B4615" t="s">
        <v>2029</v>
      </c>
      <c r="C4615" t="s">
        <v>455</v>
      </c>
      <c r="E4615">
        <v>7</v>
      </c>
      <c r="F4615" t="s">
        <v>8337</v>
      </c>
      <c r="G4615" t="s">
        <v>420</v>
      </c>
      <c r="H4615" t="str">
        <f>INDEX(referencias!$Q$1:$Q$34,MATCH('Registro de Frecuencias TV'!G4615,referencias!$R$1:$R$34,0),1)</f>
        <v>Canal Uno</v>
      </c>
      <c r="I4615" t="s">
        <v>271</v>
      </c>
      <c r="J4615" t="s">
        <v>8338</v>
      </c>
      <c r="K4615">
        <v>7</v>
      </c>
      <c r="L4615" t="str">
        <f t="shared" si="150"/>
        <v>PotosíNariñoCanal Uno7</v>
      </c>
      <c r="M4615" t="str">
        <f t="shared" si="151"/>
        <v>PotosíNariñoCanal Uno</v>
      </c>
      <c r="N4615" t="s">
        <v>6134</v>
      </c>
    </row>
    <row r="4616" spans="1:14" x14ac:dyDescent="0.25">
      <c r="A4616">
        <v>52560</v>
      </c>
      <c r="B4616" t="s">
        <v>2029</v>
      </c>
      <c r="C4616" t="s">
        <v>455</v>
      </c>
      <c r="E4616">
        <v>12</v>
      </c>
      <c r="F4616" t="s">
        <v>8337</v>
      </c>
      <c r="G4616" t="s">
        <v>703</v>
      </c>
      <c r="H4616" t="str">
        <f>INDEX(referencias!$Q$1:$Q$34,MATCH('Registro de Frecuencias TV'!G4616,referencias!$R$1:$R$34,0),1)</f>
        <v>C.Institucional</v>
      </c>
      <c r="I4616" t="s">
        <v>271</v>
      </c>
      <c r="J4616" t="s">
        <v>8338</v>
      </c>
      <c r="K4616">
        <v>13</v>
      </c>
      <c r="L4616" t="str">
        <f t="shared" si="150"/>
        <v>PotosíNariñoC.Institucional13</v>
      </c>
      <c r="M4616" t="str">
        <f t="shared" si="151"/>
        <v>PotosíNariñoC.Institucional</v>
      </c>
      <c r="N4616" t="s">
        <v>6135</v>
      </c>
    </row>
    <row r="4617" spans="1:14" x14ac:dyDescent="0.25">
      <c r="A4617">
        <v>52560</v>
      </c>
      <c r="B4617" t="s">
        <v>2029</v>
      </c>
      <c r="C4617" t="s">
        <v>455</v>
      </c>
      <c r="E4617">
        <v>9</v>
      </c>
      <c r="F4617" t="s">
        <v>8337</v>
      </c>
      <c r="G4617" t="s">
        <v>188</v>
      </c>
      <c r="H4617" t="str">
        <f>INDEX(referencias!$Q$1:$Q$34,MATCH('Registro de Frecuencias TV'!G4617,referencias!$R$1:$R$34,0),1)</f>
        <v>Señal Colombia</v>
      </c>
      <c r="I4617" t="s">
        <v>271</v>
      </c>
      <c r="J4617" t="s">
        <v>8338</v>
      </c>
      <c r="K4617">
        <v>9</v>
      </c>
      <c r="L4617" t="str">
        <f t="shared" si="150"/>
        <v>PotosíNariñoSeñal Colombia9</v>
      </c>
      <c r="M4617" t="str">
        <f t="shared" si="151"/>
        <v>PotosíNariñoSeñal Colombia</v>
      </c>
      <c r="N4617" t="s">
        <v>6136</v>
      </c>
    </row>
    <row r="4618" spans="1:14" x14ac:dyDescent="0.25">
      <c r="A4618">
        <v>52560</v>
      </c>
      <c r="B4618" t="s">
        <v>2029</v>
      </c>
      <c r="C4618" t="s">
        <v>455</v>
      </c>
      <c r="F4618" t="s">
        <v>8339</v>
      </c>
      <c r="G4618" t="s">
        <v>627</v>
      </c>
      <c r="H4618" t="str">
        <f>INDEX(referencias!$Q$1:$Q$34,MATCH('Registro de Frecuencias TV'!G4618,referencias!$R$1:$R$34,0),1)</f>
        <v>Telepacífico</v>
      </c>
      <c r="J4618" t="s">
        <v>8338</v>
      </c>
      <c r="K4618">
        <v>11</v>
      </c>
      <c r="L4618" t="str">
        <f t="shared" si="150"/>
        <v>PotosíNariñoTelepacífico11</v>
      </c>
      <c r="M4618" t="str">
        <f t="shared" si="151"/>
        <v>PotosíNariñoTelepacífico</v>
      </c>
      <c r="N4618" t="s">
        <v>6137</v>
      </c>
    </row>
    <row r="4619" spans="1:14" x14ac:dyDescent="0.25">
      <c r="A4619">
        <v>52560</v>
      </c>
      <c r="B4619" t="s">
        <v>2029</v>
      </c>
      <c r="C4619" t="s">
        <v>455</v>
      </c>
      <c r="E4619">
        <v>5</v>
      </c>
      <c r="F4619" t="s">
        <v>8341</v>
      </c>
      <c r="G4619" t="s">
        <v>750</v>
      </c>
      <c r="H4619" t="str">
        <f>INDEX(referencias!$Q$1:$Q$34,MATCH('Registro de Frecuencias TV'!G4619,referencias!$R$1:$R$34,0),1)</f>
        <v>RCN TV S.A.</v>
      </c>
      <c r="I4619" t="s">
        <v>271</v>
      </c>
      <c r="J4619" t="s">
        <v>8338</v>
      </c>
      <c r="K4619">
        <v>5</v>
      </c>
      <c r="L4619" t="str">
        <f t="shared" si="150"/>
        <v>PotosíNariñoRCN TV S.A.5</v>
      </c>
      <c r="M4619" t="str">
        <f t="shared" si="151"/>
        <v>PotosíNariñoRCN TV S.A.</v>
      </c>
      <c r="N4619" t="s">
        <v>6138</v>
      </c>
    </row>
    <row r="4620" spans="1:14" x14ac:dyDescent="0.25">
      <c r="A4620">
        <v>52560</v>
      </c>
      <c r="B4620" t="s">
        <v>2029</v>
      </c>
      <c r="C4620" t="s">
        <v>455</v>
      </c>
      <c r="E4620">
        <v>3</v>
      </c>
      <c r="F4620" t="s">
        <v>8341</v>
      </c>
      <c r="G4620" t="s">
        <v>723</v>
      </c>
      <c r="H4620" t="str">
        <f>INDEX(referencias!$Q$1:$Q$34,MATCH('Registro de Frecuencias TV'!G4620,referencias!$R$1:$R$34,0),1)</f>
        <v>Caracol TV S.A.</v>
      </c>
      <c r="I4620" t="s">
        <v>271</v>
      </c>
      <c r="J4620" t="s">
        <v>8338</v>
      </c>
      <c r="K4620">
        <v>3</v>
      </c>
      <c r="L4620" t="str">
        <f t="shared" si="150"/>
        <v>PotosíNariñoCaracol TV S.A.3</v>
      </c>
      <c r="M4620" t="str">
        <f t="shared" si="151"/>
        <v>PotosíNariñoCaracol TV S.A.</v>
      </c>
      <c r="N4620" t="s">
        <v>6139</v>
      </c>
    </row>
    <row r="4621" spans="1:14" x14ac:dyDescent="0.25">
      <c r="A4621">
        <v>52565</v>
      </c>
      <c r="B4621" t="s">
        <v>561</v>
      </c>
      <c r="C4621" t="s">
        <v>455</v>
      </c>
      <c r="E4621">
        <v>10</v>
      </c>
      <c r="F4621" t="s">
        <v>8337</v>
      </c>
      <c r="G4621" t="s">
        <v>420</v>
      </c>
      <c r="H4621" t="str">
        <f>INDEX(referencias!$Q$1:$Q$34,MATCH('Registro de Frecuencias TV'!G4621,referencias!$R$1:$R$34,0),1)</f>
        <v>Canal Uno</v>
      </c>
      <c r="I4621" t="s">
        <v>323</v>
      </c>
      <c r="J4621" t="s">
        <v>8338</v>
      </c>
      <c r="K4621">
        <v>10</v>
      </c>
      <c r="L4621" t="str">
        <f t="shared" si="150"/>
        <v>ProvidenciaNariñoCanal Uno10</v>
      </c>
      <c r="M4621" t="str">
        <f t="shared" si="151"/>
        <v>ProvidenciaNariñoCanal Uno</v>
      </c>
      <c r="N4621" t="s">
        <v>6140</v>
      </c>
    </row>
    <row r="4622" spans="1:14" x14ac:dyDescent="0.25">
      <c r="A4622">
        <v>52565</v>
      </c>
      <c r="B4622" t="s">
        <v>561</v>
      </c>
      <c r="C4622" t="s">
        <v>455</v>
      </c>
      <c r="E4622">
        <v>4</v>
      </c>
      <c r="F4622" t="s">
        <v>8337</v>
      </c>
      <c r="G4622" t="s">
        <v>703</v>
      </c>
      <c r="H4622" t="str">
        <f>INDEX(referencias!$Q$1:$Q$34,MATCH('Registro de Frecuencias TV'!G4622,referencias!$R$1:$R$34,0),1)</f>
        <v>C.Institucional</v>
      </c>
      <c r="I4622" t="s">
        <v>323</v>
      </c>
      <c r="J4622" t="s">
        <v>8338</v>
      </c>
      <c r="K4622">
        <v>4</v>
      </c>
      <c r="L4622" t="str">
        <f t="shared" si="150"/>
        <v>ProvidenciaNariñoC.Institucional4</v>
      </c>
      <c r="M4622" t="str">
        <f t="shared" si="151"/>
        <v>ProvidenciaNariñoC.Institucional</v>
      </c>
      <c r="N4622" t="s">
        <v>6141</v>
      </c>
    </row>
    <row r="4623" spans="1:14" x14ac:dyDescent="0.25">
      <c r="A4623">
        <v>52565</v>
      </c>
      <c r="B4623" t="s">
        <v>561</v>
      </c>
      <c r="C4623" t="s">
        <v>455</v>
      </c>
      <c r="E4623">
        <v>5</v>
      </c>
      <c r="F4623" t="s">
        <v>8337</v>
      </c>
      <c r="G4623" t="s">
        <v>188</v>
      </c>
      <c r="H4623" t="str">
        <f>INDEX(referencias!$Q$1:$Q$34,MATCH('Registro de Frecuencias TV'!G4623,referencias!$R$1:$R$34,0),1)</f>
        <v>Señal Colombia</v>
      </c>
      <c r="I4623" t="s">
        <v>323</v>
      </c>
      <c r="J4623" t="s">
        <v>8338</v>
      </c>
      <c r="K4623">
        <v>5</v>
      </c>
      <c r="L4623" t="str">
        <f t="shared" si="150"/>
        <v>ProvidenciaNariñoSeñal Colombia5</v>
      </c>
      <c r="M4623" t="str">
        <f t="shared" si="151"/>
        <v>ProvidenciaNariñoSeñal Colombia</v>
      </c>
      <c r="N4623" t="s">
        <v>6142</v>
      </c>
    </row>
    <row r="4624" spans="1:14" x14ac:dyDescent="0.25">
      <c r="A4624">
        <v>52565</v>
      </c>
      <c r="B4624" t="s">
        <v>561</v>
      </c>
      <c r="C4624" t="s">
        <v>455</v>
      </c>
      <c r="F4624" t="s">
        <v>8339</v>
      </c>
      <c r="G4624" t="s">
        <v>627</v>
      </c>
      <c r="H4624" t="str">
        <f>INDEX(referencias!$Q$1:$Q$34,MATCH('Registro de Frecuencias TV'!G4624,referencias!$R$1:$R$34,0),1)</f>
        <v>Telepacífico</v>
      </c>
      <c r="J4624" t="s">
        <v>8338</v>
      </c>
      <c r="K4624">
        <v>8</v>
      </c>
      <c r="L4624" t="str">
        <f t="shared" si="150"/>
        <v>ProvidenciaNariñoTelepacífico8</v>
      </c>
      <c r="M4624" t="str">
        <f t="shared" si="151"/>
        <v>ProvidenciaNariñoTelepacífico</v>
      </c>
      <c r="N4624" t="s">
        <v>6143</v>
      </c>
    </row>
    <row r="4625" spans="1:14" x14ac:dyDescent="0.25">
      <c r="A4625">
        <v>52565</v>
      </c>
      <c r="B4625" t="s">
        <v>561</v>
      </c>
      <c r="C4625" t="s">
        <v>455</v>
      </c>
      <c r="E4625">
        <v>2</v>
      </c>
      <c r="F4625" t="s">
        <v>8341</v>
      </c>
      <c r="G4625" t="s">
        <v>750</v>
      </c>
      <c r="H4625" t="str">
        <f>INDEX(referencias!$Q$1:$Q$34,MATCH('Registro de Frecuencias TV'!G4625,referencias!$R$1:$R$34,0),1)</f>
        <v>RCN TV S.A.</v>
      </c>
      <c r="I4625" t="s">
        <v>323</v>
      </c>
      <c r="J4625" t="s">
        <v>8338</v>
      </c>
      <c r="K4625">
        <v>2</v>
      </c>
      <c r="L4625" t="str">
        <f t="shared" si="150"/>
        <v>ProvidenciaNariñoRCN TV S.A.2</v>
      </c>
      <c r="M4625" t="str">
        <f t="shared" si="151"/>
        <v>ProvidenciaNariñoRCN TV S.A.</v>
      </c>
      <c r="N4625" t="s">
        <v>6144</v>
      </c>
    </row>
    <row r="4626" spans="1:14" x14ac:dyDescent="0.25">
      <c r="A4626">
        <v>52565</v>
      </c>
      <c r="B4626" t="s">
        <v>561</v>
      </c>
      <c r="C4626" t="s">
        <v>455</v>
      </c>
      <c r="E4626">
        <v>12</v>
      </c>
      <c r="F4626" t="s">
        <v>8341</v>
      </c>
      <c r="G4626" t="s">
        <v>723</v>
      </c>
      <c r="H4626" t="str">
        <f>INDEX(referencias!$Q$1:$Q$34,MATCH('Registro de Frecuencias TV'!G4626,referencias!$R$1:$R$34,0),1)</f>
        <v>Caracol TV S.A.</v>
      </c>
      <c r="I4626" t="s">
        <v>323</v>
      </c>
      <c r="J4626" t="s">
        <v>8338</v>
      </c>
      <c r="K4626">
        <v>12</v>
      </c>
      <c r="L4626" t="str">
        <f t="shared" si="150"/>
        <v>ProvidenciaNariñoCaracol TV S.A.12</v>
      </c>
      <c r="M4626" t="str">
        <f t="shared" si="151"/>
        <v>ProvidenciaNariñoCaracol TV S.A.</v>
      </c>
      <c r="N4626" t="s">
        <v>6145</v>
      </c>
    </row>
    <row r="4627" spans="1:14" x14ac:dyDescent="0.25">
      <c r="A4627">
        <v>52573</v>
      </c>
      <c r="B4627" t="s">
        <v>2048</v>
      </c>
      <c r="C4627" t="s">
        <v>455</v>
      </c>
      <c r="E4627">
        <v>7</v>
      </c>
      <c r="F4627" t="s">
        <v>8337</v>
      </c>
      <c r="G4627" t="s">
        <v>420</v>
      </c>
      <c r="H4627" t="str">
        <f>INDEX(referencias!$Q$1:$Q$34,MATCH('Registro de Frecuencias TV'!G4627,referencias!$R$1:$R$34,0),1)</f>
        <v>Canal Uno</v>
      </c>
      <c r="I4627" t="s">
        <v>250</v>
      </c>
      <c r="J4627" t="s">
        <v>8338</v>
      </c>
      <c r="K4627">
        <v>7</v>
      </c>
      <c r="L4627" t="str">
        <f t="shared" si="150"/>
        <v>PuerresNariñoCanal Uno7</v>
      </c>
      <c r="M4627" t="str">
        <f t="shared" si="151"/>
        <v>PuerresNariñoCanal Uno</v>
      </c>
      <c r="N4627" t="s">
        <v>6146</v>
      </c>
    </row>
    <row r="4628" spans="1:14" x14ac:dyDescent="0.25">
      <c r="A4628">
        <v>52573</v>
      </c>
      <c r="B4628" t="s">
        <v>2048</v>
      </c>
      <c r="C4628" t="s">
        <v>455</v>
      </c>
      <c r="E4628">
        <v>13</v>
      </c>
      <c r="F4628" t="s">
        <v>8337</v>
      </c>
      <c r="G4628" t="s">
        <v>703</v>
      </c>
      <c r="H4628" t="str">
        <f>INDEX(referencias!$Q$1:$Q$34,MATCH('Registro de Frecuencias TV'!G4628,referencias!$R$1:$R$34,0),1)</f>
        <v>C.Institucional</v>
      </c>
      <c r="I4628" t="s">
        <v>250</v>
      </c>
      <c r="J4628" t="s">
        <v>8338</v>
      </c>
      <c r="K4628">
        <v>13</v>
      </c>
      <c r="L4628" t="str">
        <f t="shared" si="150"/>
        <v>PuerresNariñoC.Institucional13</v>
      </c>
      <c r="M4628" t="str">
        <f t="shared" si="151"/>
        <v>PuerresNariñoC.Institucional</v>
      </c>
      <c r="N4628" t="s">
        <v>6147</v>
      </c>
    </row>
    <row r="4629" spans="1:14" x14ac:dyDescent="0.25">
      <c r="A4629">
        <v>52573</v>
      </c>
      <c r="B4629" t="s">
        <v>2048</v>
      </c>
      <c r="C4629" t="s">
        <v>455</v>
      </c>
      <c r="E4629">
        <v>9</v>
      </c>
      <c r="F4629" t="s">
        <v>8337</v>
      </c>
      <c r="G4629" t="s">
        <v>188</v>
      </c>
      <c r="H4629" t="str">
        <f>INDEX(referencias!$Q$1:$Q$34,MATCH('Registro de Frecuencias TV'!G4629,referencias!$R$1:$R$34,0),1)</f>
        <v>Señal Colombia</v>
      </c>
      <c r="I4629" t="s">
        <v>250</v>
      </c>
      <c r="J4629" t="s">
        <v>8338</v>
      </c>
      <c r="K4629">
        <v>9</v>
      </c>
      <c r="L4629" t="str">
        <f t="shared" si="150"/>
        <v>PuerresNariñoSeñal Colombia9</v>
      </c>
      <c r="M4629" t="str">
        <f t="shared" si="151"/>
        <v>PuerresNariñoSeñal Colombia</v>
      </c>
      <c r="N4629" t="s">
        <v>6148</v>
      </c>
    </row>
    <row r="4630" spans="1:14" x14ac:dyDescent="0.25">
      <c r="A4630">
        <v>52573</v>
      </c>
      <c r="B4630" t="s">
        <v>2048</v>
      </c>
      <c r="C4630" t="s">
        <v>455</v>
      </c>
      <c r="E4630">
        <v>11</v>
      </c>
      <c r="F4630" t="s">
        <v>8339</v>
      </c>
      <c r="G4630" t="s">
        <v>627</v>
      </c>
      <c r="H4630" t="str">
        <f>INDEX(referencias!$Q$1:$Q$34,MATCH('Registro de Frecuencias TV'!G4630,referencias!$R$1:$R$34,0),1)</f>
        <v>Telepacífico</v>
      </c>
      <c r="I4630" t="s">
        <v>8494</v>
      </c>
      <c r="J4630" t="s">
        <v>8338</v>
      </c>
      <c r="K4630">
        <v>11</v>
      </c>
      <c r="L4630" t="str">
        <f t="shared" si="150"/>
        <v>PuerresNariñoTelepacífico11</v>
      </c>
      <c r="M4630" t="str">
        <f t="shared" si="151"/>
        <v>PuerresNariñoTelepacífico</v>
      </c>
      <c r="N4630" t="s">
        <v>6149</v>
      </c>
    </row>
    <row r="4631" spans="1:14" x14ac:dyDescent="0.25">
      <c r="A4631">
        <v>52573</v>
      </c>
      <c r="B4631" t="s">
        <v>2048</v>
      </c>
      <c r="C4631" t="s">
        <v>455</v>
      </c>
      <c r="E4631">
        <v>5</v>
      </c>
      <c r="F4631" t="s">
        <v>8341</v>
      </c>
      <c r="G4631" t="s">
        <v>750</v>
      </c>
      <c r="H4631" t="str">
        <f>INDEX(referencias!$Q$1:$Q$34,MATCH('Registro de Frecuencias TV'!G4631,referencias!$R$1:$R$34,0),1)</f>
        <v>RCN TV S.A.</v>
      </c>
      <c r="I4631" t="s">
        <v>271</v>
      </c>
      <c r="J4631" t="s">
        <v>8338</v>
      </c>
      <c r="K4631">
        <v>5</v>
      </c>
      <c r="L4631" t="str">
        <f t="shared" si="150"/>
        <v>PuerresNariñoRCN TV S.A.5</v>
      </c>
      <c r="M4631" t="str">
        <f t="shared" si="151"/>
        <v>PuerresNariñoRCN TV S.A.</v>
      </c>
      <c r="N4631" t="s">
        <v>6150</v>
      </c>
    </row>
    <row r="4632" spans="1:14" x14ac:dyDescent="0.25">
      <c r="A4632">
        <v>52573</v>
      </c>
      <c r="B4632" t="s">
        <v>2048</v>
      </c>
      <c r="C4632" t="s">
        <v>455</v>
      </c>
      <c r="E4632">
        <v>3</v>
      </c>
      <c r="F4632" t="s">
        <v>8341</v>
      </c>
      <c r="G4632" t="s">
        <v>723</v>
      </c>
      <c r="H4632" t="str">
        <f>INDEX(referencias!$Q$1:$Q$34,MATCH('Registro de Frecuencias TV'!G4632,referencias!$R$1:$R$34,0),1)</f>
        <v>Caracol TV S.A.</v>
      </c>
      <c r="I4632" t="s">
        <v>271</v>
      </c>
      <c r="J4632" t="s">
        <v>8338</v>
      </c>
      <c r="K4632">
        <v>3</v>
      </c>
      <c r="L4632" t="str">
        <f t="shared" si="150"/>
        <v>PuerresNariñoCaracol TV S.A.3</v>
      </c>
      <c r="M4632" t="str">
        <f t="shared" si="151"/>
        <v>PuerresNariñoCaracol TV S.A.</v>
      </c>
      <c r="N4632" t="s">
        <v>6151</v>
      </c>
    </row>
    <row r="4633" spans="1:14" x14ac:dyDescent="0.25">
      <c r="A4633">
        <v>52585</v>
      </c>
      <c r="B4633" t="s">
        <v>2097</v>
      </c>
      <c r="C4633" t="s">
        <v>455</v>
      </c>
      <c r="E4633">
        <v>7</v>
      </c>
      <c r="F4633" t="s">
        <v>8337</v>
      </c>
      <c r="G4633" t="s">
        <v>420</v>
      </c>
      <c r="H4633" t="str">
        <f>INDEX(referencias!$Q$1:$Q$34,MATCH('Registro de Frecuencias TV'!G4633,referencias!$R$1:$R$34,0),1)</f>
        <v>Canal Uno</v>
      </c>
      <c r="I4633" t="s">
        <v>271</v>
      </c>
      <c r="J4633" t="s">
        <v>8338</v>
      </c>
      <c r="K4633">
        <v>7</v>
      </c>
      <c r="L4633" t="str">
        <f t="shared" si="150"/>
        <v>PupialesNariñoCanal Uno7</v>
      </c>
      <c r="M4633" t="str">
        <f t="shared" si="151"/>
        <v>PupialesNariñoCanal Uno</v>
      </c>
      <c r="N4633" t="s">
        <v>6152</v>
      </c>
    </row>
    <row r="4634" spans="1:14" x14ac:dyDescent="0.25">
      <c r="A4634">
        <v>52585</v>
      </c>
      <c r="B4634" t="s">
        <v>2097</v>
      </c>
      <c r="C4634" t="s">
        <v>455</v>
      </c>
      <c r="E4634">
        <v>12</v>
      </c>
      <c r="F4634" t="s">
        <v>8337</v>
      </c>
      <c r="G4634" t="s">
        <v>703</v>
      </c>
      <c r="H4634" t="str">
        <f>INDEX(referencias!$Q$1:$Q$34,MATCH('Registro de Frecuencias TV'!G4634,referencias!$R$1:$R$34,0),1)</f>
        <v>C.Institucional</v>
      </c>
      <c r="I4634" t="s">
        <v>271</v>
      </c>
      <c r="J4634" t="s">
        <v>8338</v>
      </c>
      <c r="K4634">
        <v>13</v>
      </c>
      <c r="L4634" t="str">
        <f t="shared" si="150"/>
        <v>PupialesNariñoC.Institucional13</v>
      </c>
      <c r="M4634" t="str">
        <f t="shared" si="151"/>
        <v>PupialesNariñoC.Institucional</v>
      </c>
      <c r="N4634" t="s">
        <v>6153</v>
      </c>
    </row>
    <row r="4635" spans="1:14" x14ac:dyDescent="0.25">
      <c r="A4635">
        <v>52585</v>
      </c>
      <c r="B4635" t="s">
        <v>2097</v>
      </c>
      <c r="C4635" t="s">
        <v>455</v>
      </c>
      <c r="E4635">
        <v>9</v>
      </c>
      <c r="F4635" t="s">
        <v>8337</v>
      </c>
      <c r="G4635" t="s">
        <v>188</v>
      </c>
      <c r="H4635" t="str">
        <f>INDEX(referencias!$Q$1:$Q$34,MATCH('Registro de Frecuencias TV'!G4635,referencias!$R$1:$R$34,0),1)</f>
        <v>Señal Colombia</v>
      </c>
      <c r="I4635" t="s">
        <v>271</v>
      </c>
      <c r="J4635" t="s">
        <v>8338</v>
      </c>
      <c r="K4635">
        <v>9</v>
      </c>
      <c r="L4635" t="str">
        <f t="shared" si="150"/>
        <v>PupialesNariñoSeñal Colombia9</v>
      </c>
      <c r="M4635" t="str">
        <f t="shared" si="151"/>
        <v>PupialesNariñoSeñal Colombia</v>
      </c>
      <c r="N4635" t="s">
        <v>6154</v>
      </c>
    </row>
    <row r="4636" spans="1:14" x14ac:dyDescent="0.25">
      <c r="A4636">
        <v>52585</v>
      </c>
      <c r="B4636" t="s">
        <v>2097</v>
      </c>
      <c r="C4636" t="s">
        <v>455</v>
      </c>
      <c r="E4636">
        <v>11</v>
      </c>
      <c r="F4636" t="s">
        <v>8339</v>
      </c>
      <c r="G4636" t="s">
        <v>627</v>
      </c>
      <c r="H4636" t="str">
        <f>INDEX(referencias!$Q$1:$Q$34,MATCH('Registro de Frecuencias TV'!G4636,referencias!$R$1:$R$34,0),1)</f>
        <v>Telepacífico</v>
      </c>
      <c r="I4636" t="s">
        <v>8494</v>
      </c>
      <c r="J4636" t="s">
        <v>8338</v>
      </c>
      <c r="K4636">
        <v>11</v>
      </c>
      <c r="L4636" t="str">
        <f t="shared" si="150"/>
        <v>PupialesNariñoTelepacífico11</v>
      </c>
      <c r="M4636" t="str">
        <f t="shared" si="151"/>
        <v>PupialesNariñoTelepacífico</v>
      </c>
      <c r="N4636" t="s">
        <v>6155</v>
      </c>
    </row>
    <row r="4637" spans="1:14" x14ac:dyDescent="0.25">
      <c r="A4637">
        <v>52585</v>
      </c>
      <c r="B4637" t="s">
        <v>2097</v>
      </c>
      <c r="C4637" t="s">
        <v>455</v>
      </c>
      <c r="E4637">
        <v>5</v>
      </c>
      <c r="F4637" t="s">
        <v>8341</v>
      </c>
      <c r="G4637" t="s">
        <v>750</v>
      </c>
      <c r="H4637" t="str">
        <f>INDEX(referencias!$Q$1:$Q$34,MATCH('Registro de Frecuencias TV'!G4637,referencias!$R$1:$R$34,0),1)</f>
        <v>RCN TV S.A.</v>
      </c>
      <c r="I4637" t="s">
        <v>271</v>
      </c>
      <c r="J4637" t="s">
        <v>8338</v>
      </c>
      <c r="K4637">
        <v>5</v>
      </c>
      <c r="L4637" t="str">
        <f t="shared" si="150"/>
        <v>PupialesNariñoRCN TV S.A.5</v>
      </c>
      <c r="M4637" t="str">
        <f t="shared" si="151"/>
        <v>PupialesNariñoRCN TV S.A.</v>
      </c>
      <c r="N4637" t="s">
        <v>6156</v>
      </c>
    </row>
    <row r="4638" spans="1:14" x14ac:dyDescent="0.25">
      <c r="A4638">
        <v>52585</v>
      </c>
      <c r="B4638" t="s">
        <v>2097</v>
      </c>
      <c r="C4638" t="s">
        <v>455</v>
      </c>
      <c r="E4638">
        <v>3</v>
      </c>
      <c r="F4638" t="s">
        <v>8341</v>
      </c>
      <c r="G4638" t="s">
        <v>723</v>
      </c>
      <c r="H4638" t="str">
        <f>INDEX(referencias!$Q$1:$Q$34,MATCH('Registro de Frecuencias TV'!G4638,referencias!$R$1:$R$34,0),1)</f>
        <v>Caracol TV S.A.</v>
      </c>
      <c r="I4638" t="s">
        <v>271</v>
      </c>
      <c r="J4638" t="s">
        <v>8338</v>
      </c>
      <c r="K4638">
        <v>3</v>
      </c>
      <c r="L4638" t="str">
        <f t="shared" si="150"/>
        <v>PupialesNariñoCaracol TV S.A.3</v>
      </c>
      <c r="M4638" t="str">
        <f t="shared" si="151"/>
        <v>PupialesNariñoCaracol TV S.A.</v>
      </c>
      <c r="N4638" t="s">
        <v>6157</v>
      </c>
    </row>
    <row r="4639" spans="1:14" x14ac:dyDescent="0.25">
      <c r="A4639">
        <v>52612</v>
      </c>
      <c r="B4639" t="s">
        <v>346</v>
      </c>
      <c r="C4639" t="s">
        <v>455</v>
      </c>
      <c r="E4639">
        <v>7</v>
      </c>
      <c r="F4639" t="s">
        <v>8337</v>
      </c>
      <c r="G4639" t="s">
        <v>420</v>
      </c>
      <c r="H4639" t="str">
        <f>INDEX(referencias!$Q$1:$Q$34,MATCH('Registro de Frecuencias TV'!G4639,referencias!$R$1:$R$34,0),1)</f>
        <v>Canal Uno</v>
      </c>
      <c r="I4639" t="s">
        <v>346</v>
      </c>
      <c r="J4639" t="s">
        <v>8338</v>
      </c>
      <c r="K4639">
        <v>7</v>
      </c>
      <c r="L4639" t="str">
        <f t="shared" si="150"/>
        <v>RicaurteNariñoCanal Uno7</v>
      </c>
      <c r="M4639" t="str">
        <f t="shared" si="151"/>
        <v>RicaurteNariñoCanal Uno</v>
      </c>
      <c r="N4639" t="s">
        <v>6158</v>
      </c>
    </row>
    <row r="4640" spans="1:14" x14ac:dyDescent="0.25">
      <c r="A4640">
        <v>52612</v>
      </c>
      <c r="B4640" t="s">
        <v>346</v>
      </c>
      <c r="C4640" t="s">
        <v>455</v>
      </c>
      <c r="E4640">
        <v>13</v>
      </c>
      <c r="F4640" t="s">
        <v>8337</v>
      </c>
      <c r="G4640" t="s">
        <v>703</v>
      </c>
      <c r="H4640" t="str">
        <f>INDEX(referencias!$Q$1:$Q$34,MATCH('Registro de Frecuencias TV'!G4640,referencias!$R$1:$R$34,0),1)</f>
        <v>C.Institucional</v>
      </c>
      <c r="I4640" t="s">
        <v>346</v>
      </c>
      <c r="J4640" t="s">
        <v>8338</v>
      </c>
      <c r="K4640">
        <v>13</v>
      </c>
      <c r="L4640" t="str">
        <f t="shared" si="150"/>
        <v>RicaurteNariñoC.Institucional13</v>
      </c>
      <c r="M4640" t="str">
        <f t="shared" si="151"/>
        <v>RicaurteNariñoC.Institucional</v>
      </c>
      <c r="N4640" t="s">
        <v>6159</v>
      </c>
    </row>
    <row r="4641" spans="1:14" x14ac:dyDescent="0.25">
      <c r="A4641">
        <v>52612</v>
      </c>
      <c r="B4641" t="s">
        <v>346</v>
      </c>
      <c r="C4641" t="s">
        <v>455</v>
      </c>
      <c r="E4641">
        <v>9</v>
      </c>
      <c r="F4641" t="s">
        <v>8337</v>
      </c>
      <c r="G4641" t="s">
        <v>188</v>
      </c>
      <c r="H4641" t="str">
        <f>INDEX(referencias!$Q$1:$Q$34,MATCH('Registro de Frecuencias TV'!G4641,referencias!$R$1:$R$34,0),1)</f>
        <v>Señal Colombia</v>
      </c>
      <c r="I4641" t="s">
        <v>346</v>
      </c>
      <c r="J4641" t="s">
        <v>8338</v>
      </c>
      <c r="K4641">
        <v>9</v>
      </c>
      <c r="L4641" t="str">
        <f t="shared" si="150"/>
        <v>RicaurteNariñoSeñal Colombia9</v>
      </c>
      <c r="M4641" t="str">
        <f t="shared" si="151"/>
        <v>RicaurteNariñoSeñal Colombia</v>
      </c>
      <c r="N4641" t="s">
        <v>6160</v>
      </c>
    </row>
    <row r="4642" spans="1:14" x14ac:dyDescent="0.25">
      <c r="A4642">
        <v>52612</v>
      </c>
      <c r="B4642" t="s">
        <v>346</v>
      </c>
      <c r="C4642" t="s">
        <v>455</v>
      </c>
      <c r="F4642" t="s">
        <v>8339</v>
      </c>
      <c r="G4642" t="s">
        <v>627</v>
      </c>
      <c r="H4642" t="str">
        <f>INDEX(referencias!$Q$1:$Q$34,MATCH('Registro de Frecuencias TV'!G4642,referencias!$R$1:$R$34,0),1)</f>
        <v>Telepacífico</v>
      </c>
      <c r="J4642" t="s">
        <v>8338</v>
      </c>
      <c r="K4642">
        <v>11</v>
      </c>
      <c r="L4642" t="str">
        <f t="shared" si="150"/>
        <v>RicaurteNariñoTelepacífico11</v>
      </c>
      <c r="M4642" t="str">
        <f t="shared" si="151"/>
        <v>RicaurteNariñoTelepacífico</v>
      </c>
      <c r="N4642" t="s">
        <v>6161</v>
      </c>
    </row>
    <row r="4643" spans="1:14" x14ac:dyDescent="0.25">
      <c r="A4643">
        <v>52612</v>
      </c>
      <c r="B4643" t="s">
        <v>346</v>
      </c>
      <c r="C4643" t="s">
        <v>455</v>
      </c>
      <c r="F4643" t="s">
        <v>8341</v>
      </c>
      <c r="G4643" t="s">
        <v>750</v>
      </c>
      <c r="H4643" t="str">
        <f>INDEX(referencias!$Q$1:$Q$34,MATCH('Registro de Frecuencias TV'!G4643,referencias!$R$1:$R$34,0),1)</f>
        <v>RCN TV S.A.</v>
      </c>
      <c r="J4643" t="s">
        <v>8338</v>
      </c>
      <c r="K4643">
        <v>5</v>
      </c>
      <c r="L4643" t="str">
        <f t="shared" si="150"/>
        <v>RicaurteNariñoRCN TV S.A.5</v>
      </c>
      <c r="M4643" t="str">
        <f t="shared" si="151"/>
        <v>RicaurteNariñoRCN TV S.A.</v>
      </c>
      <c r="N4643" t="s">
        <v>6162</v>
      </c>
    </row>
    <row r="4644" spans="1:14" x14ac:dyDescent="0.25">
      <c r="A4644">
        <v>52612</v>
      </c>
      <c r="B4644" t="s">
        <v>346</v>
      </c>
      <c r="C4644" t="s">
        <v>455</v>
      </c>
      <c r="F4644" t="s">
        <v>8341</v>
      </c>
      <c r="G4644" t="s">
        <v>723</v>
      </c>
      <c r="H4644" t="str">
        <f>INDEX(referencias!$Q$1:$Q$34,MATCH('Registro de Frecuencias TV'!G4644,referencias!$R$1:$R$34,0),1)</f>
        <v>Caracol TV S.A.</v>
      </c>
      <c r="J4644" t="s">
        <v>8338</v>
      </c>
      <c r="K4644">
        <v>3</v>
      </c>
      <c r="L4644" t="str">
        <f t="shared" si="150"/>
        <v>RicaurteNariñoCaracol TV S.A.3</v>
      </c>
      <c r="M4644" t="str">
        <f t="shared" si="151"/>
        <v>RicaurteNariñoCaracol TV S.A.</v>
      </c>
      <c r="N4644" t="s">
        <v>6163</v>
      </c>
    </row>
    <row r="4645" spans="1:14" x14ac:dyDescent="0.25">
      <c r="A4645">
        <v>52621</v>
      </c>
      <c r="B4645" t="s">
        <v>2158</v>
      </c>
      <c r="C4645" t="s">
        <v>455</v>
      </c>
      <c r="E4645">
        <v>7</v>
      </c>
      <c r="F4645" t="s">
        <v>8337</v>
      </c>
      <c r="G4645" t="s">
        <v>420</v>
      </c>
      <c r="H4645" t="str">
        <f>INDEX(referencias!$Q$1:$Q$34,MATCH('Registro de Frecuencias TV'!G4645,referencias!$R$1:$R$34,0),1)</f>
        <v>Canal Uno</v>
      </c>
      <c r="I4645" t="s">
        <v>271</v>
      </c>
      <c r="J4645" t="s">
        <v>8338</v>
      </c>
      <c r="K4645">
        <v>10</v>
      </c>
      <c r="L4645" t="str">
        <f t="shared" si="150"/>
        <v>Roberto PayánNariñoCanal Uno10</v>
      </c>
      <c r="M4645" t="str">
        <f t="shared" si="151"/>
        <v>Roberto PayánNariñoCanal Uno</v>
      </c>
      <c r="N4645" t="s">
        <v>6164</v>
      </c>
    </row>
    <row r="4646" spans="1:14" x14ac:dyDescent="0.25">
      <c r="A4646">
        <v>52621</v>
      </c>
      <c r="B4646" t="s">
        <v>2158</v>
      </c>
      <c r="C4646" t="s">
        <v>455</v>
      </c>
      <c r="E4646">
        <v>12</v>
      </c>
      <c r="F4646" t="s">
        <v>8337</v>
      </c>
      <c r="G4646" t="s">
        <v>703</v>
      </c>
      <c r="H4646" t="str">
        <f>INDEX(referencias!$Q$1:$Q$34,MATCH('Registro de Frecuencias TV'!G4646,referencias!$R$1:$R$34,0),1)</f>
        <v>C.Institucional</v>
      </c>
      <c r="I4646" t="s">
        <v>271</v>
      </c>
      <c r="J4646" t="s">
        <v>8338</v>
      </c>
      <c r="K4646">
        <v>3</v>
      </c>
      <c r="L4646" t="str">
        <f t="shared" si="150"/>
        <v>Roberto PayánNariñoC.Institucional3</v>
      </c>
      <c r="M4646" t="str">
        <f t="shared" si="151"/>
        <v>Roberto PayánNariñoC.Institucional</v>
      </c>
      <c r="N4646" t="s">
        <v>6165</v>
      </c>
    </row>
    <row r="4647" spans="1:14" x14ac:dyDescent="0.25">
      <c r="A4647">
        <v>52621</v>
      </c>
      <c r="B4647" t="s">
        <v>2158</v>
      </c>
      <c r="C4647" t="s">
        <v>455</v>
      </c>
      <c r="E4647">
        <v>9</v>
      </c>
      <c r="F4647" t="s">
        <v>8337</v>
      </c>
      <c r="G4647" t="s">
        <v>188</v>
      </c>
      <c r="H4647" t="str">
        <f>INDEX(referencias!$Q$1:$Q$34,MATCH('Registro de Frecuencias TV'!G4647,referencias!$R$1:$R$34,0),1)</f>
        <v>Señal Colombia</v>
      </c>
      <c r="I4647" t="s">
        <v>271</v>
      </c>
      <c r="J4647" t="s">
        <v>8338</v>
      </c>
      <c r="K4647">
        <v>5</v>
      </c>
      <c r="L4647" t="str">
        <f t="shared" si="150"/>
        <v>Roberto PayánNariñoSeñal Colombia5</v>
      </c>
      <c r="M4647" t="str">
        <f t="shared" si="151"/>
        <v>Roberto PayánNariñoSeñal Colombia</v>
      </c>
      <c r="N4647" t="s">
        <v>6166</v>
      </c>
    </row>
    <row r="4648" spans="1:14" x14ac:dyDescent="0.25">
      <c r="A4648">
        <v>52621</v>
      </c>
      <c r="B4648" t="s">
        <v>2158</v>
      </c>
      <c r="C4648" t="s">
        <v>455</v>
      </c>
      <c r="F4648" t="s">
        <v>8339</v>
      </c>
      <c r="G4648" t="s">
        <v>627</v>
      </c>
      <c r="H4648" t="str">
        <f>INDEX(referencias!$Q$1:$Q$34,MATCH('Registro de Frecuencias TV'!G4648,referencias!$R$1:$R$34,0),1)</f>
        <v>Telepacífico</v>
      </c>
      <c r="J4648" t="s">
        <v>8338</v>
      </c>
      <c r="K4648">
        <v>8</v>
      </c>
      <c r="L4648" t="str">
        <f t="shared" si="150"/>
        <v>Roberto PayánNariñoTelepacífico8</v>
      </c>
      <c r="M4648" t="str">
        <f t="shared" si="151"/>
        <v>Roberto PayánNariñoTelepacífico</v>
      </c>
      <c r="N4648" t="s">
        <v>6167</v>
      </c>
    </row>
    <row r="4649" spans="1:14" x14ac:dyDescent="0.25">
      <c r="A4649">
        <v>52621</v>
      </c>
      <c r="B4649" t="s">
        <v>2158</v>
      </c>
      <c r="C4649" t="s">
        <v>455</v>
      </c>
      <c r="E4649">
        <v>5</v>
      </c>
      <c r="F4649" t="s">
        <v>8341</v>
      </c>
      <c r="G4649" t="s">
        <v>750</v>
      </c>
      <c r="H4649" t="str">
        <f>INDEX(referencias!$Q$1:$Q$34,MATCH('Registro de Frecuencias TV'!G4649,referencias!$R$1:$R$34,0),1)</f>
        <v>RCN TV S.A.</v>
      </c>
      <c r="I4649" t="s">
        <v>271</v>
      </c>
      <c r="J4649" t="s">
        <v>8338</v>
      </c>
      <c r="K4649">
        <v>5</v>
      </c>
      <c r="L4649" t="str">
        <f t="shared" si="150"/>
        <v>Roberto PayánNariñoRCN TV S.A.5</v>
      </c>
      <c r="M4649" t="str">
        <f t="shared" si="151"/>
        <v>Roberto PayánNariñoRCN TV S.A.</v>
      </c>
      <c r="N4649" t="s">
        <v>6168</v>
      </c>
    </row>
    <row r="4650" spans="1:14" x14ac:dyDescent="0.25">
      <c r="A4650">
        <v>52621</v>
      </c>
      <c r="B4650" t="s">
        <v>2158</v>
      </c>
      <c r="C4650" t="s">
        <v>455</v>
      </c>
      <c r="E4650">
        <v>3</v>
      </c>
      <c r="F4650" t="s">
        <v>8341</v>
      </c>
      <c r="G4650" t="s">
        <v>723</v>
      </c>
      <c r="H4650" t="str">
        <f>INDEX(referencias!$Q$1:$Q$34,MATCH('Registro de Frecuencias TV'!G4650,referencias!$R$1:$R$34,0),1)</f>
        <v>Caracol TV S.A.</v>
      </c>
      <c r="I4650" t="s">
        <v>271</v>
      </c>
      <c r="J4650" t="s">
        <v>8338</v>
      </c>
      <c r="K4650">
        <v>3</v>
      </c>
      <c r="L4650" t="str">
        <f t="shared" si="150"/>
        <v>Roberto PayánNariñoCaracol TV S.A.3</v>
      </c>
      <c r="M4650" t="str">
        <f t="shared" si="151"/>
        <v>Roberto PayánNariñoCaracol TV S.A.</v>
      </c>
      <c r="N4650" t="s">
        <v>6169</v>
      </c>
    </row>
    <row r="4651" spans="1:14" x14ac:dyDescent="0.25">
      <c r="A4651">
        <v>52678</v>
      </c>
      <c r="B4651" t="s">
        <v>357</v>
      </c>
      <c r="C4651" t="s">
        <v>455</v>
      </c>
      <c r="E4651">
        <v>7</v>
      </c>
      <c r="F4651" t="s">
        <v>8337</v>
      </c>
      <c r="G4651" t="s">
        <v>420</v>
      </c>
      <c r="H4651" t="str">
        <f>INDEX(referencias!$Q$1:$Q$34,MATCH('Registro de Frecuencias TV'!G4651,referencias!$R$1:$R$34,0),1)</f>
        <v>Canal Uno</v>
      </c>
      <c r="I4651" t="s">
        <v>357</v>
      </c>
      <c r="J4651" t="s">
        <v>8338</v>
      </c>
      <c r="K4651">
        <v>7</v>
      </c>
      <c r="L4651" t="str">
        <f t="shared" si="150"/>
        <v>SamaniegoNariñoCanal Uno7</v>
      </c>
      <c r="M4651" t="str">
        <f t="shared" si="151"/>
        <v>SamaniegoNariñoCanal Uno</v>
      </c>
      <c r="N4651" t="s">
        <v>6170</v>
      </c>
    </row>
    <row r="4652" spans="1:14" x14ac:dyDescent="0.25">
      <c r="A4652">
        <v>52678</v>
      </c>
      <c r="B4652" t="s">
        <v>357</v>
      </c>
      <c r="C4652" t="s">
        <v>455</v>
      </c>
      <c r="E4652">
        <v>13</v>
      </c>
      <c r="F4652" t="s">
        <v>8337</v>
      </c>
      <c r="G4652" t="s">
        <v>703</v>
      </c>
      <c r="H4652" t="str">
        <f>INDEX(referencias!$Q$1:$Q$34,MATCH('Registro de Frecuencias TV'!G4652,referencias!$R$1:$R$34,0),1)</f>
        <v>C.Institucional</v>
      </c>
      <c r="I4652" t="s">
        <v>357</v>
      </c>
      <c r="J4652" t="s">
        <v>8338</v>
      </c>
      <c r="K4652">
        <v>13</v>
      </c>
      <c r="L4652" t="str">
        <f t="shared" si="150"/>
        <v>SamaniegoNariñoC.Institucional13</v>
      </c>
      <c r="M4652" t="str">
        <f t="shared" si="151"/>
        <v>SamaniegoNariñoC.Institucional</v>
      </c>
      <c r="N4652" t="s">
        <v>6171</v>
      </c>
    </row>
    <row r="4653" spans="1:14" x14ac:dyDescent="0.25">
      <c r="A4653">
        <v>52678</v>
      </c>
      <c r="B4653" t="s">
        <v>357</v>
      </c>
      <c r="C4653" t="s">
        <v>455</v>
      </c>
      <c r="E4653">
        <v>9</v>
      </c>
      <c r="F4653" t="s">
        <v>8337</v>
      </c>
      <c r="G4653" t="s">
        <v>188</v>
      </c>
      <c r="H4653" t="str">
        <f>INDEX(referencias!$Q$1:$Q$34,MATCH('Registro de Frecuencias TV'!G4653,referencias!$R$1:$R$34,0),1)</f>
        <v>Señal Colombia</v>
      </c>
      <c r="I4653" t="s">
        <v>357</v>
      </c>
      <c r="J4653" t="s">
        <v>8338</v>
      </c>
      <c r="K4653">
        <v>9</v>
      </c>
      <c r="L4653" t="str">
        <f t="shared" si="150"/>
        <v>SamaniegoNariñoSeñal Colombia9</v>
      </c>
      <c r="M4653" t="str">
        <f t="shared" si="151"/>
        <v>SamaniegoNariñoSeñal Colombia</v>
      </c>
      <c r="N4653" t="s">
        <v>6172</v>
      </c>
    </row>
    <row r="4654" spans="1:14" x14ac:dyDescent="0.25">
      <c r="A4654">
        <v>52678</v>
      </c>
      <c r="B4654" t="s">
        <v>357</v>
      </c>
      <c r="C4654" t="s">
        <v>455</v>
      </c>
      <c r="E4654">
        <v>11</v>
      </c>
      <c r="F4654" t="s">
        <v>8339</v>
      </c>
      <c r="G4654" t="s">
        <v>627</v>
      </c>
      <c r="H4654" t="str">
        <f>INDEX(referencias!$Q$1:$Q$34,MATCH('Registro de Frecuencias TV'!G4654,referencias!$R$1:$R$34,0),1)</f>
        <v>Telepacífico</v>
      </c>
      <c r="I4654" t="s">
        <v>8497</v>
      </c>
      <c r="J4654" t="s">
        <v>8338</v>
      </c>
      <c r="K4654">
        <v>11</v>
      </c>
      <c r="L4654" t="str">
        <f t="shared" si="150"/>
        <v>SamaniegoNariñoTelepacífico11</v>
      </c>
      <c r="M4654" t="str">
        <f t="shared" si="151"/>
        <v>SamaniegoNariñoTelepacífico</v>
      </c>
      <c r="N4654" t="s">
        <v>6173</v>
      </c>
    </row>
    <row r="4655" spans="1:14" x14ac:dyDescent="0.25">
      <c r="A4655">
        <v>52678</v>
      </c>
      <c r="B4655" t="s">
        <v>357</v>
      </c>
      <c r="C4655" t="s">
        <v>455</v>
      </c>
      <c r="E4655">
        <v>6</v>
      </c>
      <c r="F4655" t="s">
        <v>8341</v>
      </c>
      <c r="G4655" t="s">
        <v>750</v>
      </c>
      <c r="H4655" t="str">
        <f>INDEX(referencias!$Q$1:$Q$34,MATCH('Registro de Frecuencias TV'!G4655,referencias!$R$1:$R$34,0),1)</f>
        <v>RCN TV S.A.</v>
      </c>
      <c r="I4655" t="s">
        <v>357</v>
      </c>
      <c r="J4655" t="s">
        <v>8338</v>
      </c>
      <c r="K4655">
        <v>6</v>
      </c>
      <c r="L4655" t="str">
        <f t="shared" si="150"/>
        <v>SamaniegoNariñoRCN TV S.A.6</v>
      </c>
      <c r="M4655" t="str">
        <f t="shared" si="151"/>
        <v>SamaniegoNariñoRCN TV S.A.</v>
      </c>
      <c r="N4655" t="s">
        <v>6174</v>
      </c>
    </row>
    <row r="4656" spans="1:14" x14ac:dyDescent="0.25">
      <c r="A4656">
        <v>52678</v>
      </c>
      <c r="B4656" t="s">
        <v>357</v>
      </c>
      <c r="C4656" t="s">
        <v>455</v>
      </c>
      <c r="E4656">
        <v>3</v>
      </c>
      <c r="F4656" t="s">
        <v>8341</v>
      </c>
      <c r="G4656" t="s">
        <v>723</v>
      </c>
      <c r="H4656" t="str">
        <f>INDEX(referencias!$Q$1:$Q$34,MATCH('Registro de Frecuencias TV'!G4656,referencias!$R$1:$R$34,0),1)</f>
        <v>Caracol TV S.A.</v>
      </c>
      <c r="I4656" t="s">
        <v>357</v>
      </c>
      <c r="J4656" t="s">
        <v>8338</v>
      </c>
      <c r="K4656">
        <v>3</v>
      </c>
      <c r="L4656" t="str">
        <f t="shared" si="150"/>
        <v>SamaniegoNariñoCaracol TV S.A.3</v>
      </c>
      <c r="M4656" t="str">
        <f t="shared" si="151"/>
        <v>SamaniegoNariñoCaracol TV S.A.</v>
      </c>
      <c r="N4656" t="s">
        <v>6175</v>
      </c>
    </row>
    <row r="4657" spans="1:14" x14ac:dyDescent="0.25">
      <c r="A4657">
        <v>52683</v>
      </c>
      <c r="B4657" t="s">
        <v>375</v>
      </c>
      <c r="C4657" t="s">
        <v>455</v>
      </c>
      <c r="E4657">
        <v>10</v>
      </c>
      <c r="F4657" t="s">
        <v>8337</v>
      </c>
      <c r="G4657" t="s">
        <v>420</v>
      </c>
      <c r="H4657" t="str">
        <f>INDEX(referencias!$Q$1:$Q$34,MATCH('Registro de Frecuencias TV'!G4657,referencias!$R$1:$R$34,0),1)</f>
        <v>Canal Uno</v>
      </c>
      <c r="I4657" t="s">
        <v>375</v>
      </c>
      <c r="J4657" t="s">
        <v>8338</v>
      </c>
      <c r="K4657">
        <v>10</v>
      </c>
      <c r="L4657" t="str">
        <f t="shared" si="150"/>
        <v>SandonáNariñoCanal Uno10</v>
      </c>
      <c r="M4657" t="str">
        <f t="shared" si="151"/>
        <v>SandonáNariñoCanal Uno</v>
      </c>
      <c r="N4657" t="s">
        <v>6176</v>
      </c>
    </row>
    <row r="4658" spans="1:14" x14ac:dyDescent="0.25">
      <c r="A4658">
        <v>52683</v>
      </c>
      <c r="B4658" t="s">
        <v>375</v>
      </c>
      <c r="C4658" t="s">
        <v>455</v>
      </c>
      <c r="E4658">
        <v>4</v>
      </c>
      <c r="F4658" t="s">
        <v>8337</v>
      </c>
      <c r="G4658" t="s">
        <v>703</v>
      </c>
      <c r="H4658" t="str">
        <f>INDEX(referencias!$Q$1:$Q$34,MATCH('Registro de Frecuencias TV'!G4658,referencias!$R$1:$R$34,0),1)</f>
        <v>C.Institucional</v>
      </c>
      <c r="I4658" t="s">
        <v>375</v>
      </c>
      <c r="J4658" t="s">
        <v>8338</v>
      </c>
      <c r="K4658">
        <v>5</v>
      </c>
      <c r="L4658" t="str">
        <f t="shared" si="150"/>
        <v>SandonáNariñoC.Institucional5</v>
      </c>
      <c r="M4658" t="str">
        <f t="shared" si="151"/>
        <v>SandonáNariñoC.Institucional</v>
      </c>
      <c r="N4658" t="s">
        <v>6177</v>
      </c>
    </row>
    <row r="4659" spans="1:14" x14ac:dyDescent="0.25">
      <c r="A4659">
        <v>52683</v>
      </c>
      <c r="B4659" t="s">
        <v>375</v>
      </c>
      <c r="C4659" t="s">
        <v>455</v>
      </c>
      <c r="E4659">
        <v>5</v>
      </c>
      <c r="F4659" t="s">
        <v>8337</v>
      </c>
      <c r="G4659" t="s">
        <v>188</v>
      </c>
      <c r="H4659" t="str">
        <f>INDEX(referencias!$Q$1:$Q$34,MATCH('Registro de Frecuencias TV'!G4659,referencias!$R$1:$R$34,0),1)</f>
        <v>Señal Colombia</v>
      </c>
      <c r="I4659" t="s">
        <v>375</v>
      </c>
      <c r="J4659" t="s">
        <v>8338</v>
      </c>
      <c r="K4659">
        <v>4</v>
      </c>
      <c r="L4659" t="str">
        <f t="shared" si="150"/>
        <v>SandonáNariñoSeñal Colombia4</v>
      </c>
      <c r="M4659" t="str">
        <f t="shared" si="151"/>
        <v>SandonáNariñoSeñal Colombia</v>
      </c>
      <c r="N4659" t="s">
        <v>6178</v>
      </c>
    </row>
    <row r="4660" spans="1:14" x14ac:dyDescent="0.25">
      <c r="A4660">
        <v>52683</v>
      </c>
      <c r="B4660" t="s">
        <v>375</v>
      </c>
      <c r="C4660" t="s">
        <v>455</v>
      </c>
      <c r="E4660">
        <v>8</v>
      </c>
      <c r="F4660" t="s">
        <v>8339</v>
      </c>
      <c r="G4660" t="s">
        <v>627</v>
      </c>
      <c r="H4660" t="str">
        <f>INDEX(referencias!$Q$1:$Q$34,MATCH('Registro de Frecuencias TV'!G4660,referencias!$R$1:$R$34,0),1)</f>
        <v>Telepacífico</v>
      </c>
      <c r="I4660" t="s">
        <v>8493</v>
      </c>
      <c r="J4660" t="s">
        <v>8338</v>
      </c>
      <c r="K4660">
        <v>8</v>
      </c>
      <c r="L4660" t="str">
        <f t="shared" si="150"/>
        <v>SandonáNariñoTelepacífico8</v>
      </c>
      <c r="M4660" t="str">
        <f t="shared" si="151"/>
        <v>SandonáNariñoTelepacífico</v>
      </c>
      <c r="N4660" t="s">
        <v>6179</v>
      </c>
    </row>
    <row r="4661" spans="1:14" x14ac:dyDescent="0.25">
      <c r="A4661">
        <v>52683</v>
      </c>
      <c r="B4661" t="s">
        <v>375</v>
      </c>
      <c r="C4661" t="s">
        <v>455</v>
      </c>
      <c r="E4661">
        <v>2</v>
      </c>
      <c r="F4661" t="s">
        <v>8341</v>
      </c>
      <c r="G4661" t="s">
        <v>750</v>
      </c>
      <c r="H4661" t="str">
        <f>INDEX(referencias!$Q$1:$Q$34,MATCH('Registro de Frecuencias TV'!G4661,referencias!$R$1:$R$34,0),1)</f>
        <v>RCN TV S.A.</v>
      </c>
      <c r="I4661" t="s">
        <v>8498</v>
      </c>
      <c r="J4661" t="s">
        <v>8338</v>
      </c>
      <c r="K4661">
        <v>2</v>
      </c>
      <c r="L4661" t="str">
        <f t="shared" si="150"/>
        <v>SandonáNariñoRCN TV S.A.2</v>
      </c>
      <c r="M4661" t="str">
        <f t="shared" si="151"/>
        <v>SandonáNariñoRCN TV S.A.</v>
      </c>
      <c r="N4661" t="s">
        <v>6180</v>
      </c>
    </row>
    <row r="4662" spans="1:14" x14ac:dyDescent="0.25">
      <c r="A4662">
        <v>52683</v>
      </c>
      <c r="B4662" t="s">
        <v>375</v>
      </c>
      <c r="C4662" t="s">
        <v>455</v>
      </c>
      <c r="E4662">
        <v>12</v>
      </c>
      <c r="F4662" t="s">
        <v>8341</v>
      </c>
      <c r="G4662" t="s">
        <v>723</v>
      </c>
      <c r="H4662" t="str">
        <f>INDEX(referencias!$Q$1:$Q$34,MATCH('Registro de Frecuencias TV'!G4662,referencias!$R$1:$R$34,0),1)</f>
        <v>Caracol TV S.A.</v>
      </c>
      <c r="I4662" t="s">
        <v>8498</v>
      </c>
      <c r="J4662" t="s">
        <v>8338</v>
      </c>
      <c r="K4662">
        <v>12</v>
      </c>
      <c r="L4662" t="str">
        <f t="shared" si="150"/>
        <v>SandonáNariñoCaracol TV S.A.12</v>
      </c>
      <c r="M4662" t="str">
        <f t="shared" si="151"/>
        <v>SandonáNariñoCaracol TV S.A.</v>
      </c>
      <c r="N4662" t="s">
        <v>6181</v>
      </c>
    </row>
    <row r="4663" spans="1:14" x14ac:dyDescent="0.25">
      <c r="A4663">
        <v>52685</v>
      </c>
      <c r="B4663" t="s">
        <v>2223</v>
      </c>
      <c r="C4663" t="s">
        <v>455</v>
      </c>
      <c r="E4663">
        <v>10</v>
      </c>
      <c r="F4663" t="s">
        <v>8337</v>
      </c>
      <c r="G4663" t="s">
        <v>420</v>
      </c>
      <c r="H4663" t="str">
        <f>INDEX(referencias!$Q$1:$Q$34,MATCH('Registro de Frecuencias TV'!G4663,referencias!$R$1:$R$34,0),1)</f>
        <v>Canal Uno</v>
      </c>
      <c r="I4663" t="s">
        <v>323</v>
      </c>
      <c r="J4663" t="s">
        <v>8338</v>
      </c>
      <c r="K4663">
        <v>10</v>
      </c>
      <c r="L4663" t="str">
        <f t="shared" si="150"/>
        <v>San BernardoNariñoCanal Uno10</v>
      </c>
      <c r="M4663" t="str">
        <f t="shared" si="151"/>
        <v>San BernardoNariñoCanal Uno</v>
      </c>
      <c r="N4663" t="s">
        <v>6182</v>
      </c>
    </row>
    <row r="4664" spans="1:14" x14ac:dyDescent="0.25">
      <c r="A4664">
        <v>52685</v>
      </c>
      <c r="B4664" t="s">
        <v>2223</v>
      </c>
      <c r="C4664" t="s">
        <v>455</v>
      </c>
      <c r="E4664">
        <v>4</v>
      </c>
      <c r="F4664" t="s">
        <v>8337</v>
      </c>
      <c r="G4664" t="s">
        <v>703</v>
      </c>
      <c r="H4664" t="str">
        <f>INDEX(referencias!$Q$1:$Q$34,MATCH('Registro de Frecuencias TV'!G4664,referencias!$R$1:$R$34,0),1)</f>
        <v>C.Institucional</v>
      </c>
      <c r="I4664" t="s">
        <v>323</v>
      </c>
      <c r="J4664" t="s">
        <v>8338</v>
      </c>
      <c r="K4664">
        <v>4</v>
      </c>
      <c r="L4664" t="str">
        <f t="shared" si="150"/>
        <v>San BernardoNariñoC.Institucional4</v>
      </c>
      <c r="M4664" t="str">
        <f t="shared" si="151"/>
        <v>San BernardoNariñoC.Institucional</v>
      </c>
      <c r="N4664" t="s">
        <v>6183</v>
      </c>
    </row>
    <row r="4665" spans="1:14" x14ac:dyDescent="0.25">
      <c r="A4665">
        <v>52685</v>
      </c>
      <c r="B4665" t="s">
        <v>2223</v>
      </c>
      <c r="C4665" t="s">
        <v>455</v>
      </c>
      <c r="E4665">
        <v>5</v>
      </c>
      <c r="F4665" t="s">
        <v>8337</v>
      </c>
      <c r="G4665" t="s">
        <v>188</v>
      </c>
      <c r="H4665" t="str">
        <f>INDEX(referencias!$Q$1:$Q$34,MATCH('Registro de Frecuencias TV'!G4665,referencias!$R$1:$R$34,0),1)</f>
        <v>Señal Colombia</v>
      </c>
      <c r="I4665" t="s">
        <v>323</v>
      </c>
      <c r="J4665" t="s">
        <v>8338</v>
      </c>
      <c r="K4665">
        <v>5</v>
      </c>
      <c r="L4665" t="str">
        <f t="shared" si="150"/>
        <v>San BernardoNariñoSeñal Colombia5</v>
      </c>
      <c r="M4665" t="str">
        <f t="shared" si="151"/>
        <v>San BernardoNariñoSeñal Colombia</v>
      </c>
      <c r="N4665" t="s">
        <v>6184</v>
      </c>
    </row>
    <row r="4666" spans="1:14" x14ac:dyDescent="0.25">
      <c r="A4666">
        <v>52685</v>
      </c>
      <c r="B4666" t="s">
        <v>2223</v>
      </c>
      <c r="C4666" t="s">
        <v>455</v>
      </c>
      <c r="E4666">
        <v>8</v>
      </c>
      <c r="F4666" t="s">
        <v>8339</v>
      </c>
      <c r="G4666" t="s">
        <v>627</v>
      </c>
      <c r="H4666" t="str">
        <f>INDEX(referencias!$Q$1:$Q$34,MATCH('Registro de Frecuencias TV'!G4666,referencias!$R$1:$R$34,0),1)</f>
        <v>Telepacífico</v>
      </c>
      <c r="I4666" t="s">
        <v>8493</v>
      </c>
      <c r="J4666" t="s">
        <v>8338</v>
      </c>
      <c r="K4666">
        <v>8</v>
      </c>
      <c r="L4666" t="str">
        <f t="shared" si="150"/>
        <v>San BernardoNariñoTelepacífico8</v>
      </c>
      <c r="M4666" t="str">
        <f t="shared" si="151"/>
        <v>San BernardoNariñoTelepacífico</v>
      </c>
      <c r="N4666" t="s">
        <v>6185</v>
      </c>
    </row>
    <row r="4667" spans="1:14" x14ac:dyDescent="0.25">
      <c r="A4667">
        <v>52685</v>
      </c>
      <c r="B4667" t="s">
        <v>2223</v>
      </c>
      <c r="C4667" t="s">
        <v>455</v>
      </c>
      <c r="E4667">
        <v>2</v>
      </c>
      <c r="F4667" t="s">
        <v>8341</v>
      </c>
      <c r="G4667" t="s">
        <v>750</v>
      </c>
      <c r="H4667" t="str">
        <f>INDEX(referencias!$Q$1:$Q$34,MATCH('Registro de Frecuencias TV'!G4667,referencias!$R$1:$R$34,0),1)</f>
        <v>RCN TV S.A.</v>
      </c>
      <c r="I4667" t="s">
        <v>323</v>
      </c>
      <c r="J4667" t="s">
        <v>8338</v>
      </c>
      <c r="K4667">
        <v>2</v>
      </c>
      <c r="L4667" t="str">
        <f t="shared" si="150"/>
        <v>San BernardoNariñoRCN TV S.A.2</v>
      </c>
      <c r="M4667" t="str">
        <f t="shared" si="151"/>
        <v>San BernardoNariñoRCN TV S.A.</v>
      </c>
      <c r="N4667" t="s">
        <v>6186</v>
      </c>
    </row>
    <row r="4668" spans="1:14" x14ac:dyDescent="0.25">
      <c r="A4668">
        <v>52685</v>
      </c>
      <c r="B4668" t="s">
        <v>2223</v>
      </c>
      <c r="C4668" t="s">
        <v>455</v>
      </c>
      <c r="E4668">
        <v>12</v>
      </c>
      <c r="F4668" t="s">
        <v>8341</v>
      </c>
      <c r="G4668" t="s">
        <v>723</v>
      </c>
      <c r="H4668" t="str">
        <f>INDEX(referencias!$Q$1:$Q$34,MATCH('Registro de Frecuencias TV'!G4668,referencias!$R$1:$R$34,0),1)</f>
        <v>Caracol TV S.A.</v>
      </c>
      <c r="I4668" t="s">
        <v>323</v>
      </c>
      <c r="J4668" t="s">
        <v>8338</v>
      </c>
      <c r="K4668">
        <v>12</v>
      </c>
      <c r="L4668" t="str">
        <f t="shared" si="150"/>
        <v>San BernardoNariñoCaracol TV S.A.12</v>
      </c>
      <c r="M4668" t="str">
        <f t="shared" si="151"/>
        <v>San BernardoNariñoCaracol TV S.A.</v>
      </c>
      <c r="N4668" t="s">
        <v>6187</v>
      </c>
    </row>
    <row r="4669" spans="1:14" x14ac:dyDescent="0.25">
      <c r="A4669">
        <v>52687</v>
      </c>
      <c r="B4669" t="s">
        <v>369</v>
      </c>
      <c r="C4669" t="s">
        <v>455</v>
      </c>
      <c r="E4669">
        <v>22</v>
      </c>
      <c r="F4669" t="s">
        <v>8337</v>
      </c>
      <c r="G4669" t="s">
        <v>420</v>
      </c>
      <c r="H4669" t="str">
        <f>INDEX(referencias!$Q$1:$Q$34,MATCH('Registro de Frecuencias TV'!G4669,referencias!$R$1:$R$34,0),1)</f>
        <v>Canal Uno</v>
      </c>
      <c r="I4669" t="s">
        <v>369</v>
      </c>
      <c r="J4669" t="s">
        <v>8338</v>
      </c>
      <c r="K4669">
        <v>22</v>
      </c>
      <c r="L4669" t="str">
        <f t="shared" si="150"/>
        <v>San LorenzoNariñoCanal Uno22</v>
      </c>
      <c r="M4669" t="str">
        <f t="shared" si="151"/>
        <v>San LorenzoNariñoCanal Uno</v>
      </c>
      <c r="N4669" t="s">
        <v>6188</v>
      </c>
    </row>
    <row r="4670" spans="1:14" x14ac:dyDescent="0.25">
      <c r="A4670">
        <v>52687</v>
      </c>
      <c r="B4670" t="s">
        <v>369</v>
      </c>
      <c r="C4670" t="s">
        <v>455</v>
      </c>
      <c r="E4670">
        <v>28</v>
      </c>
      <c r="F4670" t="s">
        <v>8337</v>
      </c>
      <c r="G4670" t="s">
        <v>703</v>
      </c>
      <c r="H4670" t="str">
        <f>INDEX(referencias!$Q$1:$Q$34,MATCH('Registro de Frecuencias TV'!G4670,referencias!$R$1:$R$34,0),1)</f>
        <v>C.Institucional</v>
      </c>
      <c r="I4670" t="s">
        <v>369</v>
      </c>
      <c r="J4670" t="s">
        <v>8338</v>
      </c>
      <c r="K4670">
        <v>28</v>
      </c>
      <c r="L4670" t="str">
        <f t="shared" si="150"/>
        <v>San LorenzoNariñoC.Institucional28</v>
      </c>
      <c r="M4670" t="str">
        <f t="shared" si="151"/>
        <v>San LorenzoNariñoC.Institucional</v>
      </c>
      <c r="N4670" t="s">
        <v>6189</v>
      </c>
    </row>
    <row r="4671" spans="1:14" x14ac:dyDescent="0.25">
      <c r="A4671">
        <v>52687</v>
      </c>
      <c r="B4671" t="s">
        <v>369</v>
      </c>
      <c r="C4671" t="s">
        <v>455</v>
      </c>
      <c r="E4671">
        <v>34</v>
      </c>
      <c r="F4671" t="s">
        <v>8337</v>
      </c>
      <c r="G4671" t="s">
        <v>188</v>
      </c>
      <c r="H4671" t="str">
        <f>INDEX(referencias!$Q$1:$Q$34,MATCH('Registro de Frecuencias TV'!G4671,referencias!$R$1:$R$34,0),1)</f>
        <v>Señal Colombia</v>
      </c>
      <c r="I4671" t="s">
        <v>369</v>
      </c>
      <c r="J4671" t="s">
        <v>8338</v>
      </c>
      <c r="K4671">
        <v>34</v>
      </c>
      <c r="L4671" t="str">
        <f t="shared" si="150"/>
        <v>San LorenzoNariñoSeñal Colombia34</v>
      </c>
      <c r="M4671" t="str">
        <f t="shared" si="151"/>
        <v>San LorenzoNariñoSeñal Colombia</v>
      </c>
      <c r="N4671" t="s">
        <v>6190</v>
      </c>
    </row>
    <row r="4672" spans="1:14" x14ac:dyDescent="0.25">
      <c r="A4672">
        <v>52687</v>
      </c>
      <c r="B4672" t="s">
        <v>369</v>
      </c>
      <c r="C4672" t="s">
        <v>455</v>
      </c>
      <c r="F4672" t="s">
        <v>8339</v>
      </c>
      <c r="G4672" t="s">
        <v>627</v>
      </c>
      <c r="H4672" t="str">
        <f>INDEX(referencias!$Q$1:$Q$34,MATCH('Registro de Frecuencias TV'!G4672,referencias!$R$1:$R$34,0),1)</f>
        <v>Telepacífico</v>
      </c>
      <c r="J4672" t="s">
        <v>8338</v>
      </c>
      <c r="K4672">
        <v>40</v>
      </c>
      <c r="L4672" t="str">
        <f t="shared" si="150"/>
        <v>San LorenzoNariñoTelepacífico40</v>
      </c>
      <c r="M4672" t="str">
        <f t="shared" si="151"/>
        <v>San LorenzoNariñoTelepacífico</v>
      </c>
      <c r="N4672" t="s">
        <v>6191</v>
      </c>
    </row>
    <row r="4673" spans="1:14" x14ac:dyDescent="0.25">
      <c r="A4673">
        <v>52687</v>
      </c>
      <c r="B4673" t="s">
        <v>369</v>
      </c>
      <c r="C4673" t="s">
        <v>455</v>
      </c>
      <c r="F4673" t="s">
        <v>8341</v>
      </c>
      <c r="G4673" t="s">
        <v>750</v>
      </c>
      <c r="H4673" t="str">
        <f>INDEX(referencias!$Q$1:$Q$34,MATCH('Registro de Frecuencias TV'!G4673,referencias!$R$1:$R$34,0),1)</f>
        <v>RCN TV S.A.</v>
      </c>
      <c r="J4673" t="s">
        <v>8338</v>
      </c>
      <c r="K4673">
        <v>2</v>
      </c>
      <c r="L4673" t="str">
        <f t="shared" si="150"/>
        <v>San LorenzoNariñoRCN TV S.A.2</v>
      </c>
      <c r="M4673" t="str">
        <f t="shared" si="151"/>
        <v>San LorenzoNariñoRCN TV S.A.</v>
      </c>
      <c r="N4673" t="s">
        <v>6192</v>
      </c>
    </row>
    <row r="4674" spans="1:14" x14ac:dyDescent="0.25">
      <c r="A4674">
        <v>52693</v>
      </c>
      <c r="B4674" t="s">
        <v>372</v>
      </c>
      <c r="C4674" t="s">
        <v>455</v>
      </c>
      <c r="E4674">
        <v>7</v>
      </c>
      <c r="F4674" t="s">
        <v>8337</v>
      </c>
      <c r="G4674" t="s">
        <v>420</v>
      </c>
      <c r="H4674" t="str">
        <f>INDEX(referencias!$Q$1:$Q$34,MATCH('Registro de Frecuencias TV'!G4674,referencias!$R$1:$R$34,0),1)</f>
        <v>Canal Uno</v>
      </c>
      <c r="I4674" t="s">
        <v>372</v>
      </c>
      <c r="J4674" t="s">
        <v>8338</v>
      </c>
      <c r="K4674">
        <v>7</v>
      </c>
      <c r="L4674" t="str">
        <f t="shared" si="150"/>
        <v>San PabloNariñoCanal Uno7</v>
      </c>
      <c r="M4674" t="str">
        <f t="shared" si="151"/>
        <v>San PabloNariñoCanal Uno</v>
      </c>
      <c r="N4674" t="s">
        <v>6193</v>
      </c>
    </row>
    <row r="4675" spans="1:14" x14ac:dyDescent="0.25">
      <c r="A4675">
        <v>52693</v>
      </c>
      <c r="B4675" t="s">
        <v>372</v>
      </c>
      <c r="C4675" t="s">
        <v>455</v>
      </c>
      <c r="E4675">
        <v>13</v>
      </c>
      <c r="F4675" t="s">
        <v>8337</v>
      </c>
      <c r="G4675" t="s">
        <v>703</v>
      </c>
      <c r="H4675" t="str">
        <f>INDEX(referencias!$Q$1:$Q$34,MATCH('Registro de Frecuencias TV'!G4675,referencias!$R$1:$R$34,0),1)</f>
        <v>C.Institucional</v>
      </c>
      <c r="I4675" t="s">
        <v>372</v>
      </c>
      <c r="J4675" t="s">
        <v>8338</v>
      </c>
      <c r="K4675">
        <v>13</v>
      </c>
      <c r="L4675" t="str">
        <f t="shared" ref="L4675:L4738" si="152">_xlfn.CONCAT(TRIM(B4675),TRIM(C4675),TRIM(H4675),TRIM(K4675))</f>
        <v>San PabloNariñoC.Institucional13</v>
      </c>
      <c r="M4675" t="str">
        <f t="shared" ref="M4675:M4738" si="153">_xlfn.CONCAT(TRIM(B4675),TRIM(C4675),TRIM(H4675))</f>
        <v>San PabloNariñoC.Institucional</v>
      </c>
      <c r="N4675" t="s">
        <v>6194</v>
      </c>
    </row>
    <row r="4676" spans="1:14" x14ac:dyDescent="0.25">
      <c r="A4676">
        <v>52693</v>
      </c>
      <c r="B4676" t="s">
        <v>372</v>
      </c>
      <c r="C4676" t="s">
        <v>455</v>
      </c>
      <c r="E4676">
        <v>9</v>
      </c>
      <c r="F4676" t="s">
        <v>8337</v>
      </c>
      <c r="G4676" t="s">
        <v>188</v>
      </c>
      <c r="H4676" t="str">
        <f>INDEX(referencias!$Q$1:$Q$34,MATCH('Registro de Frecuencias TV'!G4676,referencias!$R$1:$R$34,0),1)</f>
        <v>Señal Colombia</v>
      </c>
      <c r="I4676" t="s">
        <v>372</v>
      </c>
      <c r="J4676" t="s">
        <v>8338</v>
      </c>
      <c r="K4676">
        <v>9</v>
      </c>
      <c r="L4676" t="str">
        <f t="shared" si="152"/>
        <v>San PabloNariñoSeñal Colombia9</v>
      </c>
      <c r="M4676" t="str">
        <f t="shared" si="153"/>
        <v>San PabloNariñoSeñal Colombia</v>
      </c>
      <c r="N4676" t="s">
        <v>6195</v>
      </c>
    </row>
    <row r="4677" spans="1:14" x14ac:dyDescent="0.25">
      <c r="A4677">
        <v>52693</v>
      </c>
      <c r="B4677" t="s">
        <v>372</v>
      </c>
      <c r="C4677" t="s">
        <v>455</v>
      </c>
      <c r="F4677" t="s">
        <v>8339</v>
      </c>
      <c r="G4677" t="s">
        <v>627</v>
      </c>
      <c r="H4677" t="str">
        <f>INDEX(referencias!$Q$1:$Q$34,MATCH('Registro de Frecuencias TV'!G4677,referencias!$R$1:$R$34,0),1)</f>
        <v>Telepacífico</v>
      </c>
      <c r="J4677" t="s">
        <v>8338</v>
      </c>
      <c r="K4677">
        <v>11</v>
      </c>
      <c r="L4677" t="str">
        <f t="shared" si="152"/>
        <v>San PabloNariñoTelepacífico11</v>
      </c>
      <c r="M4677" t="str">
        <f t="shared" si="153"/>
        <v>San PabloNariñoTelepacífico</v>
      </c>
      <c r="N4677" t="s">
        <v>6196</v>
      </c>
    </row>
    <row r="4678" spans="1:14" x14ac:dyDescent="0.25">
      <c r="A4678">
        <v>52693</v>
      </c>
      <c r="B4678" t="s">
        <v>372</v>
      </c>
      <c r="C4678" t="s">
        <v>455</v>
      </c>
      <c r="E4678">
        <v>6</v>
      </c>
      <c r="F4678" t="s">
        <v>8341</v>
      </c>
      <c r="G4678" t="s">
        <v>750</v>
      </c>
      <c r="H4678" t="str">
        <f>INDEX(referencias!$Q$1:$Q$34,MATCH('Registro de Frecuencias TV'!G4678,referencias!$R$1:$R$34,0),1)</f>
        <v>RCN TV S.A.</v>
      </c>
      <c r="I4678" t="s">
        <v>372</v>
      </c>
      <c r="J4678" t="s">
        <v>8338</v>
      </c>
      <c r="K4678">
        <v>6</v>
      </c>
      <c r="L4678" t="str">
        <f t="shared" si="152"/>
        <v>San PabloNariñoRCN TV S.A.6</v>
      </c>
      <c r="M4678" t="str">
        <f t="shared" si="153"/>
        <v>San PabloNariñoRCN TV S.A.</v>
      </c>
      <c r="N4678" t="s">
        <v>6197</v>
      </c>
    </row>
    <row r="4679" spans="1:14" x14ac:dyDescent="0.25">
      <c r="A4679">
        <v>52693</v>
      </c>
      <c r="B4679" t="s">
        <v>372</v>
      </c>
      <c r="C4679" t="s">
        <v>455</v>
      </c>
      <c r="E4679">
        <v>3</v>
      </c>
      <c r="F4679" t="s">
        <v>8341</v>
      </c>
      <c r="G4679" t="s">
        <v>723</v>
      </c>
      <c r="H4679" t="str">
        <f>INDEX(referencias!$Q$1:$Q$34,MATCH('Registro de Frecuencias TV'!G4679,referencias!$R$1:$R$34,0),1)</f>
        <v>Caracol TV S.A.</v>
      </c>
      <c r="I4679" t="s">
        <v>372</v>
      </c>
      <c r="J4679" t="s">
        <v>8338</v>
      </c>
      <c r="K4679">
        <v>3</v>
      </c>
      <c r="L4679" t="str">
        <f t="shared" si="152"/>
        <v>San PabloNariñoCaracol TV S.A.3</v>
      </c>
      <c r="M4679" t="str">
        <f t="shared" si="153"/>
        <v>San PabloNariñoCaracol TV S.A.</v>
      </c>
      <c r="N4679" t="s">
        <v>6198</v>
      </c>
    </row>
    <row r="4680" spans="1:14" x14ac:dyDescent="0.25">
      <c r="A4680">
        <v>52694</v>
      </c>
      <c r="B4680" t="s">
        <v>2315</v>
      </c>
      <c r="C4680" t="s">
        <v>455</v>
      </c>
      <c r="E4680">
        <v>7</v>
      </c>
      <c r="F4680" t="s">
        <v>8337</v>
      </c>
      <c r="G4680" t="s">
        <v>420</v>
      </c>
      <c r="H4680" t="str">
        <f>INDEX(referencias!$Q$1:$Q$34,MATCH('Registro de Frecuencias TV'!G4680,referencias!$R$1:$R$34,0),1)</f>
        <v>Canal Uno</v>
      </c>
      <c r="I4680" t="s">
        <v>271</v>
      </c>
      <c r="J4680" t="s">
        <v>8338</v>
      </c>
      <c r="K4680">
        <v>7</v>
      </c>
      <c r="L4680" t="str">
        <f t="shared" si="152"/>
        <v>San Pedro de CartagoNariñoCanal Uno7</v>
      </c>
      <c r="M4680" t="str">
        <f t="shared" si="153"/>
        <v>San Pedro de CartagoNariñoCanal Uno</v>
      </c>
      <c r="N4680" t="s">
        <v>6199</v>
      </c>
    </row>
    <row r="4681" spans="1:14" x14ac:dyDescent="0.25">
      <c r="A4681">
        <v>52694</v>
      </c>
      <c r="B4681" t="s">
        <v>2315</v>
      </c>
      <c r="C4681" t="s">
        <v>455</v>
      </c>
      <c r="E4681">
        <v>12</v>
      </c>
      <c r="F4681" t="s">
        <v>8337</v>
      </c>
      <c r="G4681" t="s">
        <v>703</v>
      </c>
      <c r="H4681" t="str">
        <f>INDEX(referencias!$Q$1:$Q$34,MATCH('Registro de Frecuencias TV'!G4681,referencias!$R$1:$R$34,0),1)</f>
        <v>C.Institucional</v>
      </c>
      <c r="I4681" t="s">
        <v>271</v>
      </c>
      <c r="J4681" t="s">
        <v>8338</v>
      </c>
      <c r="K4681">
        <v>13</v>
      </c>
      <c r="L4681" t="str">
        <f t="shared" si="152"/>
        <v>San Pedro de CartagoNariñoC.Institucional13</v>
      </c>
      <c r="M4681" t="str">
        <f t="shared" si="153"/>
        <v>San Pedro de CartagoNariñoC.Institucional</v>
      </c>
      <c r="N4681" t="s">
        <v>6200</v>
      </c>
    </row>
    <row r="4682" spans="1:14" x14ac:dyDescent="0.25">
      <c r="A4682">
        <v>52694</v>
      </c>
      <c r="B4682" t="s">
        <v>2315</v>
      </c>
      <c r="C4682" t="s">
        <v>455</v>
      </c>
      <c r="E4682">
        <v>9</v>
      </c>
      <c r="F4682" t="s">
        <v>8337</v>
      </c>
      <c r="G4682" t="s">
        <v>188</v>
      </c>
      <c r="H4682" t="str">
        <f>INDEX(referencias!$Q$1:$Q$34,MATCH('Registro de Frecuencias TV'!G4682,referencias!$R$1:$R$34,0),1)</f>
        <v>Señal Colombia</v>
      </c>
      <c r="I4682" t="s">
        <v>271</v>
      </c>
      <c r="J4682" t="s">
        <v>8338</v>
      </c>
      <c r="K4682">
        <v>9</v>
      </c>
      <c r="L4682" t="str">
        <f t="shared" si="152"/>
        <v>San Pedro de CartagoNariñoSeñal Colombia9</v>
      </c>
      <c r="M4682" t="str">
        <f t="shared" si="153"/>
        <v>San Pedro de CartagoNariñoSeñal Colombia</v>
      </c>
      <c r="N4682" t="s">
        <v>6201</v>
      </c>
    </row>
    <row r="4683" spans="1:14" x14ac:dyDescent="0.25">
      <c r="A4683">
        <v>52694</v>
      </c>
      <c r="B4683" t="s">
        <v>2315</v>
      </c>
      <c r="C4683" t="s">
        <v>455</v>
      </c>
      <c r="E4683">
        <v>11</v>
      </c>
      <c r="F4683" t="s">
        <v>8339</v>
      </c>
      <c r="G4683" t="s">
        <v>627</v>
      </c>
      <c r="H4683" t="str">
        <f>INDEX(referencias!$Q$1:$Q$34,MATCH('Registro de Frecuencias TV'!G4683,referencias!$R$1:$R$34,0),1)</f>
        <v>Telepacífico</v>
      </c>
      <c r="I4683" t="s">
        <v>8495</v>
      </c>
      <c r="J4683" t="s">
        <v>8338</v>
      </c>
      <c r="K4683">
        <v>11</v>
      </c>
      <c r="L4683" t="str">
        <f t="shared" si="152"/>
        <v>San Pedro de CartagoNariñoTelepacífico11</v>
      </c>
      <c r="M4683" t="str">
        <f t="shared" si="153"/>
        <v>San Pedro de CartagoNariñoTelepacífico</v>
      </c>
      <c r="N4683" t="s">
        <v>6202</v>
      </c>
    </row>
    <row r="4684" spans="1:14" x14ac:dyDescent="0.25">
      <c r="A4684">
        <v>52694</v>
      </c>
      <c r="B4684" t="s">
        <v>2315</v>
      </c>
      <c r="C4684" t="s">
        <v>455</v>
      </c>
      <c r="F4684" t="s">
        <v>8341</v>
      </c>
      <c r="G4684" t="s">
        <v>750</v>
      </c>
      <c r="H4684" t="str">
        <f>INDEX(referencias!$Q$1:$Q$34,MATCH('Registro de Frecuencias TV'!G4684,referencias!$R$1:$R$34,0),1)</f>
        <v>RCN TV S.A.</v>
      </c>
      <c r="J4684" t="s">
        <v>8338</v>
      </c>
      <c r="K4684">
        <v>5</v>
      </c>
      <c r="L4684" t="str">
        <f t="shared" si="152"/>
        <v>San Pedro de CartagoNariñoRCN TV S.A.5</v>
      </c>
      <c r="M4684" t="str">
        <f t="shared" si="153"/>
        <v>San Pedro de CartagoNariñoRCN TV S.A.</v>
      </c>
      <c r="N4684" t="s">
        <v>6203</v>
      </c>
    </row>
    <row r="4685" spans="1:14" x14ac:dyDescent="0.25">
      <c r="A4685">
        <v>52694</v>
      </c>
      <c r="B4685" t="s">
        <v>2315</v>
      </c>
      <c r="C4685" t="s">
        <v>455</v>
      </c>
      <c r="F4685" t="s">
        <v>8341</v>
      </c>
      <c r="G4685" t="s">
        <v>723</v>
      </c>
      <c r="H4685" t="str">
        <f>INDEX(referencias!$Q$1:$Q$34,MATCH('Registro de Frecuencias TV'!G4685,referencias!$R$1:$R$34,0),1)</f>
        <v>Caracol TV S.A.</v>
      </c>
      <c r="J4685" t="s">
        <v>8338</v>
      </c>
      <c r="K4685">
        <v>3</v>
      </c>
      <c r="L4685" t="str">
        <f t="shared" si="152"/>
        <v>San Pedro de CartagoNariñoCaracol TV S.A.3</v>
      </c>
      <c r="M4685" t="str">
        <f t="shared" si="153"/>
        <v>San Pedro de CartagoNariñoCaracol TV S.A.</v>
      </c>
      <c r="N4685" t="s">
        <v>6204</v>
      </c>
    </row>
    <row r="4686" spans="1:14" x14ac:dyDescent="0.25">
      <c r="A4686">
        <v>52696</v>
      </c>
      <c r="B4686" t="s">
        <v>473</v>
      </c>
      <c r="C4686" t="s">
        <v>455</v>
      </c>
      <c r="E4686">
        <v>10</v>
      </c>
      <c r="F4686" t="s">
        <v>8337</v>
      </c>
      <c r="G4686" t="s">
        <v>420</v>
      </c>
      <c r="H4686" t="str">
        <f>INDEX(referencias!$Q$1:$Q$34,MATCH('Registro de Frecuencias TV'!G4686,referencias!$R$1:$R$34,0),1)</f>
        <v>Canal Uno</v>
      </c>
      <c r="I4686" t="s">
        <v>323</v>
      </c>
      <c r="J4686" t="s">
        <v>8338</v>
      </c>
      <c r="K4686">
        <v>10</v>
      </c>
      <c r="L4686" t="str">
        <f t="shared" si="152"/>
        <v>Santa BárbaraNariñoCanal Uno10</v>
      </c>
      <c r="M4686" t="str">
        <f t="shared" si="153"/>
        <v>Santa BárbaraNariñoCanal Uno</v>
      </c>
      <c r="N4686" t="s">
        <v>6205</v>
      </c>
    </row>
    <row r="4687" spans="1:14" x14ac:dyDescent="0.25">
      <c r="A4687">
        <v>52696</v>
      </c>
      <c r="B4687" t="s">
        <v>473</v>
      </c>
      <c r="C4687" t="s">
        <v>455</v>
      </c>
      <c r="E4687">
        <v>4</v>
      </c>
      <c r="F4687" t="s">
        <v>8337</v>
      </c>
      <c r="G4687" t="s">
        <v>703</v>
      </c>
      <c r="H4687" t="str">
        <f>INDEX(referencias!$Q$1:$Q$34,MATCH('Registro de Frecuencias TV'!G4687,referencias!$R$1:$R$34,0),1)</f>
        <v>C.Institucional</v>
      </c>
      <c r="I4687" t="s">
        <v>323</v>
      </c>
      <c r="J4687" t="s">
        <v>8338</v>
      </c>
      <c r="K4687">
        <v>4</v>
      </c>
      <c r="L4687" t="str">
        <f t="shared" si="152"/>
        <v>Santa BárbaraNariñoC.Institucional4</v>
      </c>
      <c r="M4687" t="str">
        <f t="shared" si="153"/>
        <v>Santa BárbaraNariñoC.Institucional</v>
      </c>
      <c r="N4687" t="s">
        <v>6206</v>
      </c>
    </row>
    <row r="4688" spans="1:14" x14ac:dyDescent="0.25">
      <c r="A4688">
        <v>52696</v>
      </c>
      <c r="B4688" t="s">
        <v>473</v>
      </c>
      <c r="C4688" t="s">
        <v>455</v>
      </c>
      <c r="E4688">
        <v>5</v>
      </c>
      <c r="F4688" t="s">
        <v>8337</v>
      </c>
      <c r="G4688" t="s">
        <v>188</v>
      </c>
      <c r="H4688" t="str">
        <f>INDEX(referencias!$Q$1:$Q$34,MATCH('Registro de Frecuencias TV'!G4688,referencias!$R$1:$R$34,0),1)</f>
        <v>Señal Colombia</v>
      </c>
      <c r="I4688" t="s">
        <v>323</v>
      </c>
      <c r="J4688" t="s">
        <v>8338</v>
      </c>
      <c r="K4688">
        <v>5</v>
      </c>
      <c r="L4688" t="str">
        <f t="shared" si="152"/>
        <v>Santa BárbaraNariñoSeñal Colombia5</v>
      </c>
      <c r="M4688" t="str">
        <f t="shared" si="153"/>
        <v>Santa BárbaraNariñoSeñal Colombia</v>
      </c>
      <c r="N4688" t="s">
        <v>6207</v>
      </c>
    </row>
    <row r="4689" spans="1:14" x14ac:dyDescent="0.25">
      <c r="A4689">
        <v>52696</v>
      </c>
      <c r="B4689" t="s">
        <v>473</v>
      </c>
      <c r="C4689" t="s">
        <v>455</v>
      </c>
      <c r="F4689" t="s">
        <v>8339</v>
      </c>
      <c r="G4689" t="s">
        <v>627</v>
      </c>
      <c r="H4689" t="str">
        <f>INDEX(referencias!$Q$1:$Q$34,MATCH('Registro de Frecuencias TV'!G4689,referencias!$R$1:$R$34,0),1)</f>
        <v>Telepacífico</v>
      </c>
      <c r="J4689" t="s">
        <v>8338</v>
      </c>
      <c r="K4689">
        <v>8</v>
      </c>
      <c r="L4689" t="str">
        <f t="shared" si="152"/>
        <v>Santa BárbaraNariñoTelepacífico8</v>
      </c>
      <c r="M4689" t="str">
        <f t="shared" si="153"/>
        <v>Santa BárbaraNariñoTelepacífico</v>
      </c>
      <c r="N4689" t="s">
        <v>6208</v>
      </c>
    </row>
    <row r="4690" spans="1:14" x14ac:dyDescent="0.25">
      <c r="A4690">
        <v>52696</v>
      </c>
      <c r="B4690" t="s">
        <v>473</v>
      </c>
      <c r="C4690" t="s">
        <v>455</v>
      </c>
      <c r="E4690">
        <v>2</v>
      </c>
      <c r="F4690" t="s">
        <v>8341</v>
      </c>
      <c r="G4690" t="s">
        <v>750</v>
      </c>
      <c r="H4690" t="str">
        <f>INDEX(referencias!$Q$1:$Q$34,MATCH('Registro de Frecuencias TV'!G4690,referencias!$R$1:$R$34,0),1)</f>
        <v>RCN TV S.A.</v>
      </c>
      <c r="I4690" t="s">
        <v>323</v>
      </c>
      <c r="J4690" t="s">
        <v>8338</v>
      </c>
      <c r="K4690">
        <v>2</v>
      </c>
      <c r="L4690" t="str">
        <f t="shared" si="152"/>
        <v>Santa BárbaraNariñoRCN TV S.A.2</v>
      </c>
      <c r="M4690" t="str">
        <f t="shared" si="153"/>
        <v>Santa BárbaraNariñoRCN TV S.A.</v>
      </c>
      <c r="N4690" t="s">
        <v>6209</v>
      </c>
    </row>
    <row r="4691" spans="1:14" x14ac:dyDescent="0.25">
      <c r="A4691">
        <v>52696</v>
      </c>
      <c r="B4691" t="s">
        <v>473</v>
      </c>
      <c r="C4691" t="s">
        <v>455</v>
      </c>
      <c r="E4691">
        <v>12</v>
      </c>
      <c r="F4691" t="s">
        <v>8341</v>
      </c>
      <c r="G4691" t="s">
        <v>723</v>
      </c>
      <c r="H4691" t="str">
        <f>INDEX(referencias!$Q$1:$Q$34,MATCH('Registro de Frecuencias TV'!G4691,referencias!$R$1:$R$34,0),1)</f>
        <v>Caracol TV S.A.</v>
      </c>
      <c r="I4691" t="s">
        <v>323</v>
      </c>
      <c r="J4691" t="s">
        <v>8338</v>
      </c>
      <c r="K4691">
        <v>12</v>
      </c>
      <c r="L4691" t="str">
        <f t="shared" si="152"/>
        <v>Santa BárbaraNariñoCaracol TV S.A.12</v>
      </c>
      <c r="M4691" t="str">
        <f t="shared" si="153"/>
        <v>Santa BárbaraNariñoCaracol TV S.A.</v>
      </c>
      <c r="N4691" t="s">
        <v>6210</v>
      </c>
    </row>
    <row r="4692" spans="1:14" x14ac:dyDescent="0.25">
      <c r="A4692">
        <v>52699</v>
      </c>
      <c r="B4692" t="s">
        <v>2367</v>
      </c>
      <c r="C4692" t="s">
        <v>455</v>
      </c>
      <c r="E4692">
        <v>10</v>
      </c>
      <c r="F4692" t="s">
        <v>8337</v>
      </c>
      <c r="G4692" t="s">
        <v>420</v>
      </c>
      <c r="H4692" t="str">
        <f>INDEX(referencias!$Q$1:$Q$34,MATCH('Registro de Frecuencias TV'!G4692,referencias!$R$1:$R$34,0),1)</f>
        <v>Canal Uno</v>
      </c>
      <c r="I4692" t="s">
        <v>323</v>
      </c>
      <c r="J4692" t="s">
        <v>8338</v>
      </c>
      <c r="K4692">
        <v>10</v>
      </c>
      <c r="L4692" t="str">
        <f t="shared" si="152"/>
        <v>SantacruzNariñoCanal Uno10</v>
      </c>
      <c r="M4692" t="str">
        <f t="shared" si="153"/>
        <v>SantacruzNariñoCanal Uno</v>
      </c>
      <c r="N4692" t="s">
        <v>6211</v>
      </c>
    </row>
    <row r="4693" spans="1:14" x14ac:dyDescent="0.25">
      <c r="A4693">
        <v>52699</v>
      </c>
      <c r="B4693" t="s">
        <v>2367</v>
      </c>
      <c r="C4693" t="s">
        <v>455</v>
      </c>
      <c r="E4693">
        <v>4</v>
      </c>
      <c r="F4693" t="s">
        <v>8337</v>
      </c>
      <c r="G4693" t="s">
        <v>703</v>
      </c>
      <c r="H4693" t="str">
        <f>INDEX(referencias!$Q$1:$Q$34,MATCH('Registro de Frecuencias TV'!G4693,referencias!$R$1:$R$34,0),1)</f>
        <v>C.Institucional</v>
      </c>
      <c r="I4693" t="s">
        <v>323</v>
      </c>
      <c r="J4693" t="s">
        <v>8338</v>
      </c>
      <c r="K4693">
        <v>4</v>
      </c>
      <c r="L4693" t="str">
        <f t="shared" si="152"/>
        <v>SantacruzNariñoC.Institucional4</v>
      </c>
      <c r="M4693" t="str">
        <f t="shared" si="153"/>
        <v>SantacruzNariñoC.Institucional</v>
      </c>
      <c r="N4693" t="s">
        <v>6212</v>
      </c>
    </row>
    <row r="4694" spans="1:14" x14ac:dyDescent="0.25">
      <c r="A4694">
        <v>52699</v>
      </c>
      <c r="B4694" t="s">
        <v>2367</v>
      </c>
      <c r="C4694" t="s">
        <v>455</v>
      </c>
      <c r="E4694">
        <v>5</v>
      </c>
      <c r="F4694" t="s">
        <v>8337</v>
      </c>
      <c r="G4694" t="s">
        <v>188</v>
      </c>
      <c r="H4694" t="str">
        <f>INDEX(referencias!$Q$1:$Q$34,MATCH('Registro de Frecuencias TV'!G4694,referencias!$R$1:$R$34,0),1)</f>
        <v>Señal Colombia</v>
      </c>
      <c r="I4694" t="s">
        <v>323</v>
      </c>
      <c r="J4694" t="s">
        <v>8338</v>
      </c>
      <c r="K4694">
        <v>5</v>
      </c>
      <c r="L4694" t="str">
        <f t="shared" si="152"/>
        <v>SantacruzNariñoSeñal Colombia5</v>
      </c>
      <c r="M4694" t="str">
        <f t="shared" si="153"/>
        <v>SantacruzNariñoSeñal Colombia</v>
      </c>
      <c r="N4694" t="s">
        <v>6213</v>
      </c>
    </row>
    <row r="4695" spans="1:14" x14ac:dyDescent="0.25">
      <c r="A4695">
        <v>52699</v>
      </c>
      <c r="B4695" t="s">
        <v>2367</v>
      </c>
      <c r="C4695" t="s">
        <v>455</v>
      </c>
      <c r="F4695" t="s">
        <v>8339</v>
      </c>
      <c r="G4695" t="s">
        <v>627</v>
      </c>
      <c r="H4695" t="str">
        <f>INDEX(referencias!$Q$1:$Q$34,MATCH('Registro de Frecuencias TV'!G4695,referencias!$R$1:$R$34,0),1)</f>
        <v>Telepacífico</v>
      </c>
      <c r="J4695" t="s">
        <v>8338</v>
      </c>
      <c r="K4695">
        <v>8</v>
      </c>
      <c r="L4695" t="str">
        <f t="shared" si="152"/>
        <v>SantacruzNariñoTelepacífico8</v>
      </c>
      <c r="M4695" t="str">
        <f t="shared" si="153"/>
        <v>SantacruzNariñoTelepacífico</v>
      </c>
      <c r="N4695" t="s">
        <v>6214</v>
      </c>
    </row>
    <row r="4696" spans="1:14" x14ac:dyDescent="0.25">
      <c r="A4696">
        <v>52699</v>
      </c>
      <c r="B4696" t="s">
        <v>2367</v>
      </c>
      <c r="C4696" t="s">
        <v>455</v>
      </c>
      <c r="E4696">
        <v>5</v>
      </c>
      <c r="F4696" t="s">
        <v>8341</v>
      </c>
      <c r="G4696" t="s">
        <v>750</v>
      </c>
      <c r="H4696" t="str">
        <f>INDEX(referencias!$Q$1:$Q$34,MATCH('Registro de Frecuencias TV'!G4696,referencias!$R$1:$R$34,0),1)</f>
        <v>RCN TV S.A.</v>
      </c>
      <c r="I4696" t="s">
        <v>271</v>
      </c>
      <c r="J4696" t="s">
        <v>8338</v>
      </c>
      <c r="K4696">
        <v>5</v>
      </c>
      <c r="L4696" t="str">
        <f t="shared" si="152"/>
        <v>SantacruzNariñoRCN TV S.A.5</v>
      </c>
      <c r="M4696" t="str">
        <f t="shared" si="153"/>
        <v>SantacruzNariñoRCN TV S.A.</v>
      </c>
      <c r="N4696" t="s">
        <v>6215</v>
      </c>
    </row>
    <row r="4697" spans="1:14" x14ac:dyDescent="0.25">
      <c r="A4697">
        <v>52699</v>
      </c>
      <c r="B4697" t="s">
        <v>2367</v>
      </c>
      <c r="C4697" t="s">
        <v>455</v>
      </c>
      <c r="E4697">
        <v>3</v>
      </c>
      <c r="F4697" t="s">
        <v>8341</v>
      </c>
      <c r="G4697" t="s">
        <v>723</v>
      </c>
      <c r="H4697" t="str">
        <f>INDEX(referencias!$Q$1:$Q$34,MATCH('Registro de Frecuencias TV'!G4697,referencias!$R$1:$R$34,0),1)</f>
        <v>Caracol TV S.A.</v>
      </c>
      <c r="I4697" t="s">
        <v>271</v>
      </c>
      <c r="J4697" t="s">
        <v>8338</v>
      </c>
      <c r="K4697">
        <v>3</v>
      </c>
      <c r="L4697" t="str">
        <f t="shared" si="152"/>
        <v>SantacruzNariñoCaracol TV S.A.3</v>
      </c>
      <c r="M4697" t="str">
        <f t="shared" si="153"/>
        <v>SantacruzNariñoCaracol TV S.A.</v>
      </c>
      <c r="N4697" t="s">
        <v>6216</v>
      </c>
    </row>
    <row r="4698" spans="1:14" x14ac:dyDescent="0.25">
      <c r="A4698">
        <v>52720</v>
      </c>
      <c r="B4698" t="s">
        <v>2384</v>
      </c>
      <c r="C4698" t="s">
        <v>455</v>
      </c>
      <c r="E4698">
        <v>7</v>
      </c>
      <c r="F4698" t="s">
        <v>8337</v>
      </c>
      <c r="G4698" t="s">
        <v>420</v>
      </c>
      <c r="H4698" t="str">
        <f>INDEX(referencias!$Q$1:$Q$34,MATCH('Registro de Frecuencias TV'!G4698,referencias!$R$1:$R$34,0),1)</f>
        <v>Canal Uno</v>
      </c>
      <c r="I4698" t="s">
        <v>271</v>
      </c>
      <c r="J4698" t="s">
        <v>8338</v>
      </c>
      <c r="K4698">
        <v>22</v>
      </c>
      <c r="L4698" t="str">
        <f t="shared" si="152"/>
        <v>SapuyesNariñoCanal Uno22</v>
      </c>
      <c r="M4698" t="str">
        <f t="shared" si="153"/>
        <v>SapuyesNariñoCanal Uno</v>
      </c>
      <c r="N4698" t="s">
        <v>6217</v>
      </c>
    </row>
    <row r="4699" spans="1:14" x14ac:dyDescent="0.25">
      <c r="A4699">
        <v>52720</v>
      </c>
      <c r="B4699" t="s">
        <v>2384</v>
      </c>
      <c r="C4699" t="s">
        <v>455</v>
      </c>
      <c r="E4699">
        <v>12</v>
      </c>
      <c r="F4699" t="s">
        <v>8337</v>
      </c>
      <c r="G4699" t="s">
        <v>703</v>
      </c>
      <c r="H4699" t="str">
        <f>INDEX(referencias!$Q$1:$Q$34,MATCH('Registro de Frecuencias TV'!G4699,referencias!$R$1:$R$34,0),1)</f>
        <v>C.Institucional</v>
      </c>
      <c r="I4699" t="s">
        <v>271</v>
      </c>
      <c r="J4699" t="s">
        <v>8338</v>
      </c>
      <c r="K4699">
        <v>28</v>
      </c>
      <c r="L4699" t="str">
        <f t="shared" si="152"/>
        <v>SapuyesNariñoC.Institucional28</v>
      </c>
      <c r="M4699" t="str">
        <f t="shared" si="153"/>
        <v>SapuyesNariñoC.Institucional</v>
      </c>
      <c r="N4699" t="s">
        <v>6218</v>
      </c>
    </row>
    <row r="4700" spans="1:14" x14ac:dyDescent="0.25">
      <c r="A4700">
        <v>52720</v>
      </c>
      <c r="B4700" t="s">
        <v>2384</v>
      </c>
      <c r="C4700" t="s">
        <v>455</v>
      </c>
      <c r="E4700">
        <v>9</v>
      </c>
      <c r="F4700" t="s">
        <v>8337</v>
      </c>
      <c r="G4700" t="s">
        <v>188</v>
      </c>
      <c r="H4700" t="str">
        <f>INDEX(referencias!$Q$1:$Q$34,MATCH('Registro de Frecuencias TV'!G4700,referencias!$R$1:$R$34,0),1)</f>
        <v>Señal Colombia</v>
      </c>
      <c r="I4700" t="s">
        <v>271</v>
      </c>
      <c r="J4700" t="s">
        <v>8338</v>
      </c>
      <c r="K4700">
        <v>34</v>
      </c>
      <c r="L4700" t="str">
        <f t="shared" si="152"/>
        <v>SapuyesNariñoSeñal Colombia34</v>
      </c>
      <c r="M4700" t="str">
        <f t="shared" si="153"/>
        <v>SapuyesNariñoSeñal Colombia</v>
      </c>
      <c r="N4700" t="s">
        <v>6219</v>
      </c>
    </row>
    <row r="4701" spans="1:14" x14ac:dyDescent="0.25">
      <c r="A4701">
        <v>52720</v>
      </c>
      <c r="B4701" t="s">
        <v>2384</v>
      </c>
      <c r="C4701" t="s">
        <v>455</v>
      </c>
      <c r="E4701">
        <v>30</v>
      </c>
      <c r="F4701" t="s">
        <v>8339</v>
      </c>
      <c r="G4701" t="s">
        <v>627</v>
      </c>
      <c r="H4701" t="str">
        <f>INDEX(referencias!$Q$1:$Q$34,MATCH('Registro de Frecuencias TV'!G4701,referencias!$R$1:$R$34,0),1)</f>
        <v>Telepacífico</v>
      </c>
      <c r="I4701" t="s">
        <v>8492</v>
      </c>
      <c r="J4701" t="s">
        <v>8338</v>
      </c>
      <c r="K4701">
        <v>40</v>
      </c>
      <c r="L4701" t="str">
        <f t="shared" si="152"/>
        <v>SapuyesNariñoTelepacífico40</v>
      </c>
      <c r="M4701" t="str">
        <f t="shared" si="153"/>
        <v>SapuyesNariñoTelepacífico</v>
      </c>
      <c r="N4701" t="s">
        <v>6220</v>
      </c>
    </row>
    <row r="4702" spans="1:14" x14ac:dyDescent="0.25">
      <c r="A4702">
        <v>52720</v>
      </c>
      <c r="B4702" t="s">
        <v>2384</v>
      </c>
      <c r="C4702" t="s">
        <v>455</v>
      </c>
      <c r="E4702">
        <v>5</v>
      </c>
      <c r="F4702" t="s">
        <v>8341</v>
      </c>
      <c r="G4702" t="s">
        <v>750</v>
      </c>
      <c r="H4702" t="str">
        <f>INDEX(referencias!$Q$1:$Q$34,MATCH('Registro de Frecuencias TV'!G4702,referencias!$R$1:$R$34,0),1)</f>
        <v>RCN TV S.A.</v>
      </c>
      <c r="I4702" t="s">
        <v>271</v>
      </c>
      <c r="J4702" t="s">
        <v>8338</v>
      </c>
      <c r="K4702">
        <v>5</v>
      </c>
      <c r="L4702" t="str">
        <f t="shared" si="152"/>
        <v>SapuyesNariñoRCN TV S.A.5</v>
      </c>
      <c r="M4702" t="str">
        <f t="shared" si="153"/>
        <v>SapuyesNariñoRCN TV S.A.</v>
      </c>
      <c r="N4702" t="s">
        <v>6221</v>
      </c>
    </row>
    <row r="4703" spans="1:14" x14ac:dyDescent="0.25">
      <c r="A4703">
        <v>52720</v>
      </c>
      <c r="B4703" t="s">
        <v>2384</v>
      </c>
      <c r="C4703" t="s">
        <v>455</v>
      </c>
      <c r="E4703">
        <v>3</v>
      </c>
      <c r="F4703" t="s">
        <v>8341</v>
      </c>
      <c r="G4703" t="s">
        <v>723</v>
      </c>
      <c r="H4703" t="str">
        <f>INDEX(referencias!$Q$1:$Q$34,MATCH('Registro de Frecuencias TV'!G4703,referencias!$R$1:$R$34,0),1)</f>
        <v>Caracol TV S.A.</v>
      </c>
      <c r="I4703" t="s">
        <v>271</v>
      </c>
      <c r="J4703" t="s">
        <v>8338</v>
      </c>
      <c r="K4703">
        <v>3</v>
      </c>
      <c r="L4703" t="str">
        <f t="shared" si="152"/>
        <v>SapuyesNariñoCaracol TV S.A.3</v>
      </c>
      <c r="M4703" t="str">
        <f t="shared" si="153"/>
        <v>SapuyesNariñoCaracol TV S.A.</v>
      </c>
      <c r="N4703" t="s">
        <v>6222</v>
      </c>
    </row>
    <row r="4704" spans="1:14" x14ac:dyDescent="0.25">
      <c r="A4704">
        <v>52786</v>
      </c>
      <c r="B4704" t="s">
        <v>393</v>
      </c>
      <c r="C4704" t="s">
        <v>455</v>
      </c>
      <c r="F4704" t="s">
        <v>8337</v>
      </c>
      <c r="G4704" t="s">
        <v>420</v>
      </c>
      <c r="H4704" t="str">
        <f>INDEX(referencias!$Q$1:$Q$34,MATCH('Registro de Frecuencias TV'!G4704,referencias!$R$1:$R$34,0),1)</f>
        <v>Canal Uno</v>
      </c>
      <c r="J4704" t="s">
        <v>8338</v>
      </c>
      <c r="K4704">
        <v>44</v>
      </c>
      <c r="L4704" t="str">
        <f t="shared" si="152"/>
        <v>TaminangoNariñoCanal Uno44</v>
      </c>
      <c r="M4704" t="str">
        <f t="shared" si="153"/>
        <v>TaminangoNariñoCanal Uno</v>
      </c>
      <c r="N4704" t="s">
        <v>6223</v>
      </c>
    </row>
    <row r="4705" spans="1:14" x14ac:dyDescent="0.25">
      <c r="A4705">
        <v>52786</v>
      </c>
      <c r="B4705" t="s">
        <v>393</v>
      </c>
      <c r="C4705" t="s">
        <v>455</v>
      </c>
      <c r="F4705" t="s">
        <v>8337</v>
      </c>
      <c r="G4705" t="s">
        <v>703</v>
      </c>
      <c r="H4705" t="str">
        <f>INDEX(referencias!$Q$1:$Q$34,MATCH('Registro de Frecuencias TV'!G4705,referencias!$R$1:$R$34,0),1)</f>
        <v>C.Institucional</v>
      </c>
      <c r="J4705" t="s">
        <v>8338</v>
      </c>
      <c r="K4705">
        <v>46</v>
      </c>
      <c r="L4705" t="str">
        <f t="shared" si="152"/>
        <v>TaminangoNariñoC.Institucional46</v>
      </c>
      <c r="M4705" t="str">
        <f t="shared" si="153"/>
        <v>TaminangoNariñoC.Institucional</v>
      </c>
      <c r="N4705" t="s">
        <v>6224</v>
      </c>
    </row>
    <row r="4706" spans="1:14" x14ac:dyDescent="0.25">
      <c r="A4706">
        <v>52786</v>
      </c>
      <c r="B4706" t="s">
        <v>393</v>
      </c>
      <c r="C4706" t="s">
        <v>455</v>
      </c>
      <c r="F4706" t="s">
        <v>8337</v>
      </c>
      <c r="G4706" t="s">
        <v>188</v>
      </c>
      <c r="H4706" t="str">
        <f>INDEX(referencias!$Q$1:$Q$34,MATCH('Registro de Frecuencias TV'!G4706,referencias!$R$1:$R$34,0),1)</f>
        <v>Señal Colombia</v>
      </c>
      <c r="J4706" t="s">
        <v>8338</v>
      </c>
      <c r="K4706">
        <v>48</v>
      </c>
      <c r="L4706" t="str">
        <f t="shared" si="152"/>
        <v>TaminangoNariñoSeñal Colombia48</v>
      </c>
      <c r="M4706" t="str">
        <f t="shared" si="153"/>
        <v>TaminangoNariñoSeñal Colombia</v>
      </c>
      <c r="N4706" t="s">
        <v>6225</v>
      </c>
    </row>
    <row r="4707" spans="1:14" x14ac:dyDescent="0.25">
      <c r="A4707">
        <v>52786</v>
      </c>
      <c r="B4707" t="s">
        <v>393</v>
      </c>
      <c r="C4707" t="s">
        <v>455</v>
      </c>
      <c r="F4707" t="s">
        <v>8339</v>
      </c>
      <c r="G4707" t="s">
        <v>627</v>
      </c>
      <c r="H4707" t="str">
        <f>INDEX(referencias!$Q$1:$Q$34,MATCH('Registro de Frecuencias TV'!G4707,referencias!$R$1:$R$34,0),1)</f>
        <v>Telepacífico</v>
      </c>
      <c r="J4707" t="s">
        <v>8338</v>
      </c>
      <c r="K4707">
        <v>11</v>
      </c>
      <c r="L4707" t="str">
        <f t="shared" si="152"/>
        <v>TaminangoNariñoTelepacífico11</v>
      </c>
      <c r="M4707" t="str">
        <f t="shared" si="153"/>
        <v>TaminangoNariñoTelepacífico</v>
      </c>
      <c r="N4707" t="s">
        <v>6226</v>
      </c>
    </row>
    <row r="4708" spans="1:14" x14ac:dyDescent="0.25">
      <c r="A4708">
        <v>52786</v>
      </c>
      <c r="B4708" t="s">
        <v>393</v>
      </c>
      <c r="C4708" t="s">
        <v>455</v>
      </c>
      <c r="F4708" t="s">
        <v>8341</v>
      </c>
      <c r="G4708" t="s">
        <v>750</v>
      </c>
      <c r="H4708" t="str">
        <f>INDEX(referencias!$Q$1:$Q$34,MATCH('Registro de Frecuencias TV'!G4708,referencias!$R$1:$R$34,0),1)</f>
        <v>RCN TV S.A.</v>
      </c>
      <c r="J4708" t="s">
        <v>8338</v>
      </c>
      <c r="K4708">
        <v>5</v>
      </c>
      <c r="L4708" t="str">
        <f t="shared" si="152"/>
        <v>TaminangoNariñoRCN TV S.A.5</v>
      </c>
      <c r="M4708" t="str">
        <f t="shared" si="153"/>
        <v>TaminangoNariñoRCN TV S.A.</v>
      </c>
      <c r="N4708" t="s">
        <v>6227</v>
      </c>
    </row>
    <row r="4709" spans="1:14" x14ac:dyDescent="0.25">
      <c r="A4709">
        <v>52786</v>
      </c>
      <c r="B4709" t="s">
        <v>393</v>
      </c>
      <c r="C4709" t="s">
        <v>455</v>
      </c>
      <c r="F4709" t="s">
        <v>8341</v>
      </c>
      <c r="G4709" t="s">
        <v>723</v>
      </c>
      <c r="H4709" t="str">
        <f>INDEX(referencias!$Q$1:$Q$34,MATCH('Registro de Frecuencias TV'!G4709,referencias!$R$1:$R$34,0),1)</f>
        <v>Caracol TV S.A.</v>
      </c>
      <c r="J4709" t="s">
        <v>8338</v>
      </c>
      <c r="K4709">
        <v>3</v>
      </c>
      <c r="L4709" t="str">
        <f t="shared" si="152"/>
        <v>TaminangoNariñoCaracol TV S.A.3</v>
      </c>
      <c r="M4709" t="str">
        <f t="shared" si="153"/>
        <v>TaminangoNariñoCaracol TV S.A.</v>
      </c>
      <c r="N4709" t="s">
        <v>6228</v>
      </c>
    </row>
    <row r="4710" spans="1:14" x14ac:dyDescent="0.25">
      <c r="A4710">
        <v>52788</v>
      </c>
      <c r="B4710" t="s">
        <v>394</v>
      </c>
      <c r="C4710" t="s">
        <v>455</v>
      </c>
      <c r="E4710">
        <v>7</v>
      </c>
      <c r="F4710" t="s">
        <v>8337</v>
      </c>
      <c r="G4710" t="s">
        <v>420</v>
      </c>
      <c r="H4710" t="str">
        <f>INDEX(referencias!$Q$1:$Q$34,MATCH('Registro de Frecuencias TV'!G4710,referencias!$R$1:$R$34,0),1)</f>
        <v>Canal Uno</v>
      </c>
      <c r="I4710" t="s">
        <v>394</v>
      </c>
      <c r="J4710" t="s">
        <v>8338</v>
      </c>
      <c r="K4710">
        <v>7</v>
      </c>
      <c r="L4710" t="str">
        <f t="shared" si="152"/>
        <v>TanguaNariñoCanal Uno7</v>
      </c>
      <c r="M4710" t="str">
        <f t="shared" si="153"/>
        <v>TanguaNariñoCanal Uno</v>
      </c>
      <c r="N4710" t="s">
        <v>6229</v>
      </c>
    </row>
    <row r="4711" spans="1:14" x14ac:dyDescent="0.25">
      <c r="A4711">
        <v>52788</v>
      </c>
      <c r="B4711" t="s">
        <v>394</v>
      </c>
      <c r="C4711" t="s">
        <v>455</v>
      </c>
      <c r="E4711">
        <v>13</v>
      </c>
      <c r="F4711" t="s">
        <v>8337</v>
      </c>
      <c r="G4711" t="s">
        <v>703</v>
      </c>
      <c r="H4711" t="str">
        <f>INDEX(referencias!$Q$1:$Q$34,MATCH('Registro de Frecuencias TV'!G4711,referencias!$R$1:$R$34,0),1)</f>
        <v>C.Institucional</v>
      </c>
      <c r="I4711" t="s">
        <v>394</v>
      </c>
      <c r="J4711" t="s">
        <v>8338</v>
      </c>
      <c r="K4711">
        <v>13</v>
      </c>
      <c r="L4711" t="str">
        <f t="shared" si="152"/>
        <v>TanguaNariñoC.Institucional13</v>
      </c>
      <c r="M4711" t="str">
        <f t="shared" si="153"/>
        <v>TanguaNariñoC.Institucional</v>
      </c>
      <c r="N4711" t="s">
        <v>6230</v>
      </c>
    </row>
    <row r="4712" spans="1:14" x14ac:dyDescent="0.25">
      <c r="A4712">
        <v>52788</v>
      </c>
      <c r="B4712" t="s">
        <v>394</v>
      </c>
      <c r="C4712" t="s">
        <v>455</v>
      </c>
      <c r="E4712">
        <v>9</v>
      </c>
      <c r="F4712" t="s">
        <v>8337</v>
      </c>
      <c r="G4712" t="s">
        <v>188</v>
      </c>
      <c r="H4712" t="str">
        <f>INDEX(referencias!$Q$1:$Q$34,MATCH('Registro de Frecuencias TV'!G4712,referencias!$R$1:$R$34,0),1)</f>
        <v>Señal Colombia</v>
      </c>
      <c r="I4712" t="s">
        <v>394</v>
      </c>
      <c r="J4712" t="s">
        <v>8338</v>
      </c>
      <c r="K4712">
        <v>9</v>
      </c>
      <c r="L4712" t="str">
        <f t="shared" si="152"/>
        <v>TanguaNariñoSeñal Colombia9</v>
      </c>
      <c r="M4712" t="str">
        <f t="shared" si="153"/>
        <v>TanguaNariñoSeñal Colombia</v>
      </c>
      <c r="N4712" t="s">
        <v>6231</v>
      </c>
    </row>
    <row r="4713" spans="1:14" x14ac:dyDescent="0.25">
      <c r="A4713">
        <v>52788</v>
      </c>
      <c r="B4713" t="s">
        <v>394</v>
      </c>
      <c r="C4713" t="s">
        <v>455</v>
      </c>
      <c r="E4713">
        <v>11</v>
      </c>
      <c r="F4713" t="s">
        <v>8339</v>
      </c>
      <c r="G4713" t="s">
        <v>627</v>
      </c>
      <c r="H4713" t="str">
        <f>INDEX(referencias!$Q$1:$Q$34,MATCH('Registro de Frecuencias TV'!G4713,referencias!$R$1:$R$34,0),1)</f>
        <v>Telepacífico</v>
      </c>
      <c r="I4713" t="s">
        <v>8494</v>
      </c>
      <c r="J4713" t="s">
        <v>8338</v>
      </c>
      <c r="K4713">
        <v>11</v>
      </c>
      <c r="L4713" t="str">
        <f t="shared" si="152"/>
        <v>TanguaNariñoTelepacífico11</v>
      </c>
      <c r="M4713" t="str">
        <f t="shared" si="153"/>
        <v>TanguaNariñoTelepacífico</v>
      </c>
      <c r="N4713" t="s">
        <v>6232</v>
      </c>
    </row>
    <row r="4714" spans="1:14" x14ac:dyDescent="0.25">
      <c r="A4714">
        <v>52788</v>
      </c>
      <c r="B4714" t="s">
        <v>394</v>
      </c>
      <c r="C4714" t="s">
        <v>455</v>
      </c>
      <c r="F4714" t="s">
        <v>8341</v>
      </c>
      <c r="G4714" t="s">
        <v>750</v>
      </c>
      <c r="H4714" t="str">
        <f>INDEX(referencias!$Q$1:$Q$34,MATCH('Registro de Frecuencias TV'!G4714,referencias!$R$1:$R$34,0),1)</f>
        <v>RCN TV S.A.</v>
      </c>
      <c r="J4714" t="s">
        <v>8338</v>
      </c>
      <c r="K4714">
        <v>5</v>
      </c>
      <c r="L4714" t="str">
        <f t="shared" si="152"/>
        <v>TanguaNariñoRCN TV S.A.5</v>
      </c>
      <c r="M4714" t="str">
        <f t="shared" si="153"/>
        <v>TanguaNariñoRCN TV S.A.</v>
      </c>
      <c r="N4714" t="s">
        <v>6233</v>
      </c>
    </row>
    <row r="4715" spans="1:14" x14ac:dyDescent="0.25">
      <c r="A4715">
        <v>52788</v>
      </c>
      <c r="B4715" t="s">
        <v>394</v>
      </c>
      <c r="C4715" t="s">
        <v>455</v>
      </c>
      <c r="F4715" t="s">
        <v>8341</v>
      </c>
      <c r="G4715" t="s">
        <v>723</v>
      </c>
      <c r="H4715" t="str">
        <f>INDEX(referencias!$Q$1:$Q$34,MATCH('Registro de Frecuencias TV'!G4715,referencias!$R$1:$R$34,0),1)</f>
        <v>Caracol TV S.A.</v>
      </c>
      <c r="J4715" t="s">
        <v>8338</v>
      </c>
      <c r="K4715">
        <v>3</v>
      </c>
      <c r="L4715" t="str">
        <f t="shared" si="152"/>
        <v>TanguaNariñoCaracol TV S.A.3</v>
      </c>
      <c r="M4715" t="str">
        <f t="shared" si="153"/>
        <v>TanguaNariñoCaracol TV S.A.</v>
      </c>
      <c r="N4715" t="s">
        <v>6234</v>
      </c>
    </row>
    <row r="4716" spans="1:14" x14ac:dyDescent="0.25">
      <c r="A4716">
        <v>52835</v>
      </c>
      <c r="B4716" t="s">
        <v>2210</v>
      </c>
      <c r="C4716" t="s">
        <v>455</v>
      </c>
      <c r="E4716">
        <v>7</v>
      </c>
      <c r="F4716" t="s">
        <v>8337</v>
      </c>
      <c r="G4716" t="s">
        <v>420</v>
      </c>
      <c r="H4716" t="str">
        <f>INDEX(referencias!$Q$1:$Q$34,MATCH('Registro de Frecuencias TV'!G4716,referencias!$R$1:$R$34,0),1)</f>
        <v>Canal Uno</v>
      </c>
      <c r="I4716" t="s">
        <v>271</v>
      </c>
      <c r="J4716" t="s">
        <v>8338</v>
      </c>
      <c r="K4716">
        <v>7</v>
      </c>
      <c r="L4716" t="str">
        <f t="shared" si="152"/>
        <v>San Andres de TumacoNariñoCanal Uno7</v>
      </c>
      <c r="M4716" t="str">
        <f t="shared" si="153"/>
        <v>San Andres de TumacoNariñoCanal Uno</v>
      </c>
      <c r="N4716" t="s">
        <v>6235</v>
      </c>
    </row>
    <row r="4717" spans="1:14" x14ac:dyDescent="0.25">
      <c r="A4717">
        <v>52835</v>
      </c>
      <c r="B4717" t="s">
        <v>2210</v>
      </c>
      <c r="C4717" t="s">
        <v>455</v>
      </c>
      <c r="E4717">
        <v>12</v>
      </c>
      <c r="F4717" t="s">
        <v>8337</v>
      </c>
      <c r="G4717" t="s">
        <v>703</v>
      </c>
      <c r="H4717" t="str">
        <f>INDEX(referencias!$Q$1:$Q$34,MATCH('Registro de Frecuencias TV'!G4717,referencias!$R$1:$R$34,0),1)</f>
        <v>C.Institucional</v>
      </c>
      <c r="I4717" t="s">
        <v>271</v>
      </c>
      <c r="J4717" t="s">
        <v>8338</v>
      </c>
      <c r="K4717">
        <v>13</v>
      </c>
      <c r="L4717" t="str">
        <f t="shared" si="152"/>
        <v>San Andres de TumacoNariñoC.Institucional13</v>
      </c>
      <c r="M4717" t="str">
        <f t="shared" si="153"/>
        <v>San Andres de TumacoNariñoC.Institucional</v>
      </c>
      <c r="N4717" t="s">
        <v>6236</v>
      </c>
    </row>
    <row r="4718" spans="1:14" x14ac:dyDescent="0.25">
      <c r="A4718">
        <v>52835</v>
      </c>
      <c r="B4718" t="s">
        <v>2210</v>
      </c>
      <c r="C4718" t="s">
        <v>455</v>
      </c>
      <c r="E4718">
        <v>9</v>
      </c>
      <c r="F4718" t="s">
        <v>8337</v>
      </c>
      <c r="G4718" t="s">
        <v>188</v>
      </c>
      <c r="H4718" t="str">
        <f>INDEX(referencias!$Q$1:$Q$34,MATCH('Registro de Frecuencias TV'!G4718,referencias!$R$1:$R$34,0),1)</f>
        <v>Señal Colombia</v>
      </c>
      <c r="I4718" t="s">
        <v>271</v>
      </c>
      <c r="J4718" t="s">
        <v>8338</v>
      </c>
      <c r="K4718">
        <v>9</v>
      </c>
      <c r="L4718" t="str">
        <f t="shared" si="152"/>
        <v>San Andres de TumacoNariñoSeñal Colombia9</v>
      </c>
      <c r="M4718" t="str">
        <f t="shared" si="153"/>
        <v>San Andres de TumacoNariñoSeñal Colombia</v>
      </c>
      <c r="N4718" t="s">
        <v>6237</v>
      </c>
    </row>
    <row r="4719" spans="1:14" x14ac:dyDescent="0.25">
      <c r="A4719">
        <v>52835</v>
      </c>
      <c r="B4719" t="s">
        <v>2210</v>
      </c>
      <c r="C4719" t="s">
        <v>455</v>
      </c>
      <c r="F4719" t="s">
        <v>8339</v>
      </c>
      <c r="G4719" t="s">
        <v>627</v>
      </c>
      <c r="H4719" t="str">
        <f>INDEX(referencias!$Q$1:$Q$34,MATCH('Registro de Frecuencias TV'!G4719,referencias!$R$1:$R$34,0),1)</f>
        <v>Telepacífico</v>
      </c>
      <c r="J4719" t="s">
        <v>8338</v>
      </c>
      <c r="K4719">
        <v>11</v>
      </c>
      <c r="L4719" t="str">
        <f t="shared" si="152"/>
        <v>San Andres de TumacoNariñoTelepacífico11</v>
      </c>
      <c r="M4719" t="str">
        <f t="shared" si="153"/>
        <v>San Andres de TumacoNariñoTelepacífico</v>
      </c>
      <c r="N4719" t="s">
        <v>6238</v>
      </c>
    </row>
    <row r="4720" spans="1:14" x14ac:dyDescent="0.25">
      <c r="A4720">
        <v>52835</v>
      </c>
      <c r="B4720" t="s">
        <v>2210</v>
      </c>
      <c r="C4720" t="s">
        <v>455</v>
      </c>
      <c r="E4720">
        <v>5</v>
      </c>
      <c r="F4720" t="s">
        <v>8341</v>
      </c>
      <c r="G4720" t="s">
        <v>750</v>
      </c>
      <c r="H4720" t="str">
        <f>INDEX(referencias!$Q$1:$Q$34,MATCH('Registro de Frecuencias TV'!G4720,referencias!$R$1:$R$34,0),1)</f>
        <v>RCN TV S.A.</v>
      </c>
      <c r="I4720" t="s">
        <v>271</v>
      </c>
      <c r="J4720" t="s">
        <v>8338</v>
      </c>
      <c r="K4720">
        <v>5</v>
      </c>
      <c r="L4720" t="str">
        <f t="shared" si="152"/>
        <v>San Andres de TumacoNariñoRCN TV S.A.5</v>
      </c>
      <c r="M4720" t="str">
        <f t="shared" si="153"/>
        <v>San Andres de TumacoNariñoRCN TV S.A.</v>
      </c>
      <c r="N4720" t="s">
        <v>6239</v>
      </c>
    </row>
    <row r="4721" spans="1:14" x14ac:dyDescent="0.25">
      <c r="A4721">
        <v>52835</v>
      </c>
      <c r="B4721" t="s">
        <v>2210</v>
      </c>
      <c r="C4721" t="s">
        <v>455</v>
      </c>
      <c r="E4721">
        <v>3</v>
      </c>
      <c r="F4721" t="s">
        <v>8341</v>
      </c>
      <c r="G4721" t="s">
        <v>723</v>
      </c>
      <c r="H4721" t="str">
        <f>INDEX(referencias!$Q$1:$Q$34,MATCH('Registro de Frecuencias TV'!G4721,referencias!$R$1:$R$34,0),1)</f>
        <v>Caracol TV S.A.</v>
      </c>
      <c r="I4721" t="s">
        <v>271</v>
      </c>
      <c r="J4721" t="s">
        <v>8338</v>
      </c>
      <c r="K4721">
        <v>3</v>
      </c>
      <c r="L4721" t="str">
        <f t="shared" si="152"/>
        <v>San Andres de TumacoNariñoCaracol TV S.A.3</v>
      </c>
      <c r="M4721" t="str">
        <f t="shared" si="153"/>
        <v>San Andres de TumacoNariñoCaracol TV S.A.</v>
      </c>
      <c r="N4721" t="s">
        <v>6240</v>
      </c>
    </row>
    <row r="4722" spans="1:14" x14ac:dyDescent="0.25">
      <c r="A4722">
        <v>52838</v>
      </c>
      <c r="B4722" t="s">
        <v>2584</v>
      </c>
      <c r="C4722" t="s">
        <v>455</v>
      </c>
      <c r="E4722">
        <v>7</v>
      </c>
      <c r="F4722" t="s">
        <v>8337</v>
      </c>
      <c r="G4722" t="s">
        <v>420</v>
      </c>
      <c r="H4722" t="str">
        <f>INDEX(referencias!$Q$1:$Q$34,MATCH('Registro de Frecuencias TV'!G4722,referencias!$R$1:$R$34,0),1)</f>
        <v>Canal Uno</v>
      </c>
      <c r="I4722" t="s">
        <v>271</v>
      </c>
      <c r="J4722" t="s">
        <v>8338</v>
      </c>
      <c r="K4722">
        <v>22</v>
      </c>
      <c r="L4722" t="str">
        <f t="shared" si="152"/>
        <v>TúquerresNariñoCanal Uno22</v>
      </c>
      <c r="M4722" t="str">
        <f t="shared" si="153"/>
        <v>TúquerresNariñoCanal Uno</v>
      </c>
      <c r="N4722" t="s">
        <v>6241</v>
      </c>
    </row>
    <row r="4723" spans="1:14" x14ac:dyDescent="0.25">
      <c r="A4723">
        <v>52838</v>
      </c>
      <c r="B4723" t="s">
        <v>2584</v>
      </c>
      <c r="C4723" t="s">
        <v>455</v>
      </c>
      <c r="E4723">
        <v>12</v>
      </c>
      <c r="F4723" t="s">
        <v>8337</v>
      </c>
      <c r="G4723" t="s">
        <v>703</v>
      </c>
      <c r="H4723" t="str">
        <f>INDEX(referencias!$Q$1:$Q$34,MATCH('Registro de Frecuencias TV'!G4723,referencias!$R$1:$R$34,0),1)</f>
        <v>C.Institucional</v>
      </c>
      <c r="I4723" t="s">
        <v>271</v>
      </c>
      <c r="J4723" t="s">
        <v>8338</v>
      </c>
      <c r="K4723">
        <v>28</v>
      </c>
      <c r="L4723" t="str">
        <f t="shared" si="152"/>
        <v>TúquerresNariñoC.Institucional28</v>
      </c>
      <c r="M4723" t="str">
        <f t="shared" si="153"/>
        <v>TúquerresNariñoC.Institucional</v>
      </c>
      <c r="N4723" t="s">
        <v>6242</v>
      </c>
    </row>
    <row r="4724" spans="1:14" x14ac:dyDescent="0.25">
      <c r="A4724">
        <v>52838</v>
      </c>
      <c r="B4724" t="s">
        <v>2584</v>
      </c>
      <c r="C4724" t="s">
        <v>455</v>
      </c>
      <c r="E4724">
        <v>9</v>
      </c>
      <c r="F4724" t="s">
        <v>8337</v>
      </c>
      <c r="G4724" t="s">
        <v>188</v>
      </c>
      <c r="H4724" t="str">
        <f>INDEX(referencias!$Q$1:$Q$34,MATCH('Registro de Frecuencias TV'!G4724,referencias!$R$1:$R$34,0),1)</f>
        <v>Señal Colombia</v>
      </c>
      <c r="I4724" t="s">
        <v>271</v>
      </c>
      <c r="J4724" t="s">
        <v>8338</v>
      </c>
      <c r="K4724">
        <v>34</v>
      </c>
      <c r="L4724" t="str">
        <f t="shared" si="152"/>
        <v>TúquerresNariñoSeñal Colombia34</v>
      </c>
      <c r="M4724" t="str">
        <f t="shared" si="153"/>
        <v>TúquerresNariñoSeñal Colombia</v>
      </c>
      <c r="N4724" t="s">
        <v>6243</v>
      </c>
    </row>
    <row r="4725" spans="1:14" x14ac:dyDescent="0.25">
      <c r="A4725">
        <v>52838</v>
      </c>
      <c r="B4725" t="s">
        <v>2584</v>
      </c>
      <c r="C4725" t="s">
        <v>455</v>
      </c>
      <c r="E4725">
        <v>30</v>
      </c>
      <c r="F4725" t="s">
        <v>8339</v>
      </c>
      <c r="G4725" t="s">
        <v>627</v>
      </c>
      <c r="H4725" t="str">
        <f>INDEX(referencias!$Q$1:$Q$34,MATCH('Registro de Frecuencias TV'!G4725,referencias!$R$1:$R$34,0),1)</f>
        <v>Telepacífico</v>
      </c>
      <c r="I4725" t="s">
        <v>8492</v>
      </c>
      <c r="J4725" t="s">
        <v>8338</v>
      </c>
      <c r="K4725">
        <v>40</v>
      </c>
      <c r="L4725" t="str">
        <f t="shared" si="152"/>
        <v>TúquerresNariñoTelepacífico40</v>
      </c>
      <c r="M4725" t="str">
        <f t="shared" si="153"/>
        <v>TúquerresNariñoTelepacífico</v>
      </c>
      <c r="N4725" t="s">
        <v>6244</v>
      </c>
    </row>
    <row r="4726" spans="1:14" x14ac:dyDescent="0.25">
      <c r="A4726">
        <v>52838</v>
      </c>
      <c r="B4726" t="s">
        <v>2584</v>
      </c>
      <c r="C4726" t="s">
        <v>455</v>
      </c>
      <c r="E4726">
        <v>5</v>
      </c>
      <c r="F4726" t="s">
        <v>8341</v>
      </c>
      <c r="G4726" t="s">
        <v>750</v>
      </c>
      <c r="H4726" t="str">
        <f>INDEX(referencias!$Q$1:$Q$34,MATCH('Registro de Frecuencias TV'!G4726,referencias!$R$1:$R$34,0),1)</f>
        <v>RCN TV S.A.</v>
      </c>
      <c r="I4726" t="s">
        <v>271</v>
      </c>
      <c r="J4726" t="s">
        <v>8338</v>
      </c>
      <c r="K4726">
        <v>5</v>
      </c>
      <c r="L4726" t="str">
        <f t="shared" si="152"/>
        <v>TúquerresNariñoRCN TV S.A.5</v>
      </c>
      <c r="M4726" t="str">
        <f t="shared" si="153"/>
        <v>TúquerresNariñoRCN TV S.A.</v>
      </c>
      <c r="N4726" t="s">
        <v>6245</v>
      </c>
    </row>
    <row r="4727" spans="1:14" x14ac:dyDescent="0.25">
      <c r="A4727">
        <v>52838</v>
      </c>
      <c r="B4727" t="s">
        <v>2584</v>
      </c>
      <c r="C4727" t="s">
        <v>455</v>
      </c>
      <c r="E4727">
        <v>3</v>
      </c>
      <c r="F4727" t="s">
        <v>8341</v>
      </c>
      <c r="G4727" t="s">
        <v>723</v>
      </c>
      <c r="H4727" t="str">
        <f>INDEX(referencias!$Q$1:$Q$34,MATCH('Registro de Frecuencias TV'!G4727,referencias!$R$1:$R$34,0),1)</f>
        <v>Caracol TV S.A.</v>
      </c>
      <c r="I4727" t="s">
        <v>271</v>
      </c>
      <c r="J4727" t="s">
        <v>8338</v>
      </c>
      <c r="K4727">
        <v>3</v>
      </c>
      <c r="L4727" t="str">
        <f t="shared" si="152"/>
        <v>TúquerresNariñoCaracol TV S.A.3</v>
      </c>
      <c r="M4727" t="str">
        <f t="shared" si="153"/>
        <v>TúquerresNariñoCaracol TV S.A.</v>
      </c>
      <c r="N4727" t="s">
        <v>6246</v>
      </c>
    </row>
    <row r="4728" spans="1:14" x14ac:dyDescent="0.25">
      <c r="A4728">
        <v>52885</v>
      </c>
      <c r="B4728" t="s">
        <v>2698</v>
      </c>
      <c r="C4728" t="s">
        <v>455</v>
      </c>
      <c r="E4728">
        <v>7</v>
      </c>
      <c r="F4728" t="s">
        <v>8337</v>
      </c>
      <c r="G4728" t="s">
        <v>420</v>
      </c>
      <c r="H4728" t="str">
        <f>INDEX(referencias!$Q$1:$Q$34,MATCH('Registro de Frecuencias TV'!G4728,referencias!$R$1:$R$34,0),1)</f>
        <v>Canal Uno</v>
      </c>
      <c r="I4728" t="s">
        <v>271</v>
      </c>
      <c r="J4728" t="s">
        <v>8338</v>
      </c>
      <c r="K4728">
        <v>10</v>
      </c>
      <c r="L4728" t="str">
        <f t="shared" si="152"/>
        <v>YacuanquerNariñoCanal Uno10</v>
      </c>
      <c r="M4728" t="str">
        <f t="shared" si="153"/>
        <v>YacuanquerNariñoCanal Uno</v>
      </c>
      <c r="N4728" t="s">
        <v>6247</v>
      </c>
    </row>
    <row r="4729" spans="1:14" x14ac:dyDescent="0.25">
      <c r="A4729">
        <v>52885</v>
      </c>
      <c r="B4729" t="s">
        <v>2698</v>
      </c>
      <c r="C4729" t="s">
        <v>455</v>
      </c>
      <c r="E4729">
        <v>12</v>
      </c>
      <c r="F4729" t="s">
        <v>8337</v>
      </c>
      <c r="G4729" t="s">
        <v>703</v>
      </c>
      <c r="H4729" t="str">
        <f>INDEX(referencias!$Q$1:$Q$34,MATCH('Registro de Frecuencias TV'!G4729,referencias!$R$1:$R$34,0),1)</f>
        <v>C.Institucional</v>
      </c>
      <c r="I4729" t="s">
        <v>271</v>
      </c>
      <c r="J4729" t="s">
        <v>8338</v>
      </c>
      <c r="K4729">
        <v>4</v>
      </c>
      <c r="L4729" t="str">
        <f t="shared" si="152"/>
        <v>YacuanquerNariñoC.Institucional4</v>
      </c>
      <c r="M4729" t="str">
        <f t="shared" si="153"/>
        <v>YacuanquerNariñoC.Institucional</v>
      </c>
      <c r="N4729" t="s">
        <v>6248</v>
      </c>
    </row>
    <row r="4730" spans="1:14" x14ac:dyDescent="0.25">
      <c r="A4730">
        <v>52885</v>
      </c>
      <c r="B4730" t="s">
        <v>2698</v>
      </c>
      <c r="C4730" t="s">
        <v>455</v>
      </c>
      <c r="E4730">
        <v>9</v>
      </c>
      <c r="F4730" t="s">
        <v>8337</v>
      </c>
      <c r="G4730" t="s">
        <v>188</v>
      </c>
      <c r="H4730" t="str">
        <f>INDEX(referencias!$Q$1:$Q$34,MATCH('Registro de Frecuencias TV'!G4730,referencias!$R$1:$R$34,0),1)</f>
        <v>Señal Colombia</v>
      </c>
      <c r="I4730" t="s">
        <v>271</v>
      </c>
      <c r="J4730" t="s">
        <v>8338</v>
      </c>
      <c r="K4730">
        <v>5</v>
      </c>
      <c r="L4730" t="str">
        <f t="shared" si="152"/>
        <v>YacuanquerNariñoSeñal Colombia5</v>
      </c>
      <c r="M4730" t="str">
        <f t="shared" si="153"/>
        <v>YacuanquerNariñoSeñal Colombia</v>
      </c>
      <c r="N4730" t="s">
        <v>6249</v>
      </c>
    </row>
    <row r="4731" spans="1:14" x14ac:dyDescent="0.25">
      <c r="A4731">
        <v>52885</v>
      </c>
      <c r="B4731" t="s">
        <v>2698</v>
      </c>
      <c r="C4731" t="s">
        <v>455</v>
      </c>
      <c r="F4731" t="s">
        <v>8339</v>
      </c>
      <c r="G4731" t="s">
        <v>627</v>
      </c>
      <c r="H4731" t="str">
        <f>INDEX(referencias!$Q$1:$Q$34,MATCH('Registro de Frecuencias TV'!G4731,referencias!$R$1:$R$34,0),1)</f>
        <v>Telepacífico</v>
      </c>
      <c r="J4731" t="s">
        <v>8338</v>
      </c>
      <c r="K4731">
        <v>8</v>
      </c>
      <c r="L4731" t="str">
        <f t="shared" si="152"/>
        <v>YacuanquerNariñoTelepacífico8</v>
      </c>
      <c r="M4731" t="str">
        <f t="shared" si="153"/>
        <v>YacuanquerNariñoTelepacífico</v>
      </c>
      <c r="N4731" t="s">
        <v>6250</v>
      </c>
    </row>
    <row r="4732" spans="1:14" x14ac:dyDescent="0.25">
      <c r="A4732">
        <v>52885</v>
      </c>
      <c r="B4732" t="s">
        <v>2698</v>
      </c>
      <c r="C4732" t="s">
        <v>455</v>
      </c>
      <c r="E4732">
        <v>5</v>
      </c>
      <c r="F4732" t="s">
        <v>8341</v>
      </c>
      <c r="G4732" t="s">
        <v>750</v>
      </c>
      <c r="H4732" t="str">
        <f>INDEX(referencias!$Q$1:$Q$34,MATCH('Registro de Frecuencias TV'!G4732,referencias!$R$1:$R$34,0),1)</f>
        <v>RCN TV S.A.</v>
      </c>
      <c r="I4732" t="s">
        <v>271</v>
      </c>
      <c r="J4732" t="s">
        <v>8338</v>
      </c>
      <c r="K4732">
        <v>5</v>
      </c>
      <c r="L4732" t="str">
        <f t="shared" si="152"/>
        <v>YacuanquerNariñoRCN TV S.A.5</v>
      </c>
      <c r="M4732" t="str">
        <f t="shared" si="153"/>
        <v>YacuanquerNariñoRCN TV S.A.</v>
      </c>
      <c r="N4732" t="s">
        <v>6251</v>
      </c>
    </row>
    <row r="4733" spans="1:14" x14ac:dyDescent="0.25">
      <c r="A4733">
        <v>52885</v>
      </c>
      <c r="B4733" t="s">
        <v>2698</v>
      </c>
      <c r="C4733" t="s">
        <v>455</v>
      </c>
      <c r="E4733">
        <v>3</v>
      </c>
      <c r="F4733" t="s">
        <v>8341</v>
      </c>
      <c r="G4733" t="s">
        <v>723</v>
      </c>
      <c r="H4733" t="str">
        <f>INDEX(referencias!$Q$1:$Q$34,MATCH('Registro de Frecuencias TV'!G4733,referencias!$R$1:$R$34,0),1)</f>
        <v>Caracol TV S.A.</v>
      </c>
      <c r="I4733" t="s">
        <v>271</v>
      </c>
      <c r="J4733" t="s">
        <v>8338</v>
      </c>
      <c r="K4733">
        <v>3</v>
      </c>
      <c r="L4733" t="str">
        <f t="shared" si="152"/>
        <v>YacuanquerNariñoCaracol TV S.A.3</v>
      </c>
      <c r="M4733" t="str">
        <f t="shared" si="153"/>
        <v>YacuanquerNariñoCaracol TV S.A.</v>
      </c>
      <c r="N4733" t="s">
        <v>6252</v>
      </c>
    </row>
    <row r="4734" spans="1:14" x14ac:dyDescent="0.25">
      <c r="A4734">
        <v>54001</v>
      </c>
      <c r="B4734" t="s">
        <v>1264</v>
      </c>
      <c r="C4734" t="s">
        <v>687</v>
      </c>
      <c r="E4734">
        <v>5</v>
      </c>
      <c r="F4734" t="s">
        <v>8337</v>
      </c>
      <c r="G4734" t="s">
        <v>420</v>
      </c>
      <c r="H4734" t="str">
        <f>INDEX(referencias!$Q$1:$Q$34,MATCH('Registro de Frecuencias TV'!G4734,referencias!$R$1:$R$34,0),1)</f>
        <v>Canal Uno</v>
      </c>
      <c r="I4734" t="s">
        <v>8499</v>
      </c>
      <c r="J4734" t="s">
        <v>8338</v>
      </c>
      <c r="K4734">
        <v>5</v>
      </c>
      <c r="L4734" t="str">
        <f t="shared" si="152"/>
        <v>CúcutaNorte de SantanderCanal Uno5</v>
      </c>
      <c r="M4734" t="str">
        <f t="shared" si="153"/>
        <v>CúcutaNorte de SantanderCanal Uno</v>
      </c>
      <c r="N4734" t="s">
        <v>6253</v>
      </c>
    </row>
    <row r="4735" spans="1:14" x14ac:dyDescent="0.25">
      <c r="A4735">
        <v>54001</v>
      </c>
      <c r="B4735" t="s">
        <v>1264</v>
      </c>
      <c r="C4735" t="s">
        <v>687</v>
      </c>
      <c r="E4735">
        <v>11</v>
      </c>
      <c r="F4735" t="s">
        <v>8337</v>
      </c>
      <c r="G4735" t="s">
        <v>703</v>
      </c>
      <c r="H4735" t="str">
        <f>INDEX(referencias!$Q$1:$Q$34,MATCH('Registro de Frecuencias TV'!G4735,referencias!$R$1:$R$34,0),1)</f>
        <v>C.Institucional</v>
      </c>
      <c r="I4735" t="s">
        <v>8499</v>
      </c>
      <c r="J4735" t="s">
        <v>8338</v>
      </c>
      <c r="K4735">
        <v>11</v>
      </c>
      <c r="L4735" t="str">
        <f t="shared" si="152"/>
        <v>CúcutaNorte de SantanderC.Institucional11</v>
      </c>
      <c r="M4735" t="str">
        <f t="shared" si="153"/>
        <v>CúcutaNorte de SantanderC.Institucional</v>
      </c>
      <c r="N4735" t="s">
        <v>6254</v>
      </c>
    </row>
    <row r="4736" spans="1:14" x14ac:dyDescent="0.25">
      <c r="A4736">
        <v>54001</v>
      </c>
      <c r="B4736" t="s">
        <v>1264</v>
      </c>
      <c r="C4736" t="s">
        <v>687</v>
      </c>
      <c r="E4736">
        <v>22</v>
      </c>
      <c r="F4736" t="s">
        <v>8337</v>
      </c>
      <c r="G4736" t="s">
        <v>188</v>
      </c>
      <c r="H4736" t="str">
        <f>INDEX(referencias!$Q$1:$Q$34,MATCH('Registro de Frecuencias TV'!G4736,referencias!$R$1:$R$34,0),1)</f>
        <v>Señal Colombia</v>
      </c>
      <c r="I4736" t="s">
        <v>8499</v>
      </c>
      <c r="J4736" t="s">
        <v>8338</v>
      </c>
      <c r="K4736">
        <v>22</v>
      </c>
      <c r="L4736" t="str">
        <f t="shared" si="152"/>
        <v>CúcutaNorte de SantanderSeñal Colombia22</v>
      </c>
      <c r="M4736" t="str">
        <f t="shared" si="153"/>
        <v>CúcutaNorte de SantanderSeñal Colombia</v>
      </c>
      <c r="N4736" t="s">
        <v>6255</v>
      </c>
    </row>
    <row r="4737" spans="1:14" x14ac:dyDescent="0.25">
      <c r="A4737">
        <v>54001</v>
      </c>
      <c r="B4737" t="s">
        <v>1264</v>
      </c>
      <c r="C4737" t="s">
        <v>687</v>
      </c>
      <c r="E4737">
        <v>26</v>
      </c>
      <c r="F4737" t="s">
        <v>8339</v>
      </c>
      <c r="G4737" t="s">
        <v>788</v>
      </c>
      <c r="H4737" t="str">
        <f>INDEX(referencias!$Q$1:$Q$34,MATCH('Registro de Frecuencias TV'!G4737,referencias!$R$1:$R$34,0),1)</f>
        <v>TRO</v>
      </c>
      <c r="I4737" t="s">
        <v>8499</v>
      </c>
      <c r="J4737" t="s">
        <v>8338</v>
      </c>
      <c r="K4737">
        <v>26</v>
      </c>
      <c r="L4737" t="str">
        <f t="shared" si="152"/>
        <v>CúcutaNorte de SantanderTRO26</v>
      </c>
      <c r="M4737" t="str">
        <f t="shared" si="153"/>
        <v>CúcutaNorte de SantanderTRO</v>
      </c>
      <c r="N4737" t="s">
        <v>6256</v>
      </c>
    </row>
    <row r="4738" spans="1:14" x14ac:dyDescent="0.25">
      <c r="A4738">
        <v>54001</v>
      </c>
      <c r="B4738" t="s">
        <v>1264</v>
      </c>
      <c r="C4738" t="s">
        <v>687</v>
      </c>
      <c r="E4738">
        <v>29</v>
      </c>
      <c r="F4738" t="s">
        <v>8341</v>
      </c>
      <c r="G4738" t="s">
        <v>750</v>
      </c>
      <c r="H4738" t="str">
        <f>INDEX(referencias!$Q$1:$Q$34,MATCH('Registro de Frecuencias TV'!G4738,referencias!$R$1:$R$34,0),1)</f>
        <v>RCN TV S.A.</v>
      </c>
      <c r="I4738" t="s">
        <v>8499</v>
      </c>
      <c r="J4738" t="s">
        <v>8338</v>
      </c>
      <c r="K4738">
        <v>29</v>
      </c>
      <c r="L4738" t="str">
        <f t="shared" si="152"/>
        <v>CúcutaNorte de SantanderRCN TV S.A.29</v>
      </c>
      <c r="M4738" t="str">
        <f t="shared" si="153"/>
        <v>CúcutaNorte de SantanderRCN TV S.A.</v>
      </c>
      <c r="N4738" t="s">
        <v>6257</v>
      </c>
    </row>
    <row r="4739" spans="1:14" x14ac:dyDescent="0.25">
      <c r="A4739">
        <v>54001</v>
      </c>
      <c r="B4739" t="s">
        <v>1264</v>
      </c>
      <c r="C4739" t="s">
        <v>687</v>
      </c>
      <c r="E4739">
        <v>35</v>
      </c>
      <c r="F4739" t="s">
        <v>8341</v>
      </c>
      <c r="G4739" t="s">
        <v>723</v>
      </c>
      <c r="H4739" t="str">
        <f>INDEX(referencias!$Q$1:$Q$34,MATCH('Registro de Frecuencias TV'!G4739,referencias!$R$1:$R$34,0),1)</f>
        <v>Caracol TV S.A.</v>
      </c>
      <c r="I4739" t="s">
        <v>8499</v>
      </c>
      <c r="J4739" t="s">
        <v>8338</v>
      </c>
      <c r="K4739">
        <v>35</v>
      </c>
      <c r="L4739" t="str">
        <f t="shared" ref="L4739:L4802" si="154">_xlfn.CONCAT(TRIM(B4739),TRIM(C4739),TRIM(H4739),TRIM(K4739))</f>
        <v>CúcutaNorte de SantanderCaracol TV S.A.35</v>
      </c>
      <c r="M4739" t="str">
        <f t="shared" ref="M4739:M4802" si="155">_xlfn.CONCAT(TRIM(B4739),TRIM(C4739),TRIM(H4739))</f>
        <v>CúcutaNorte de SantanderCaracol TV S.A.</v>
      </c>
      <c r="N4739" t="s">
        <v>6258</v>
      </c>
    </row>
    <row r="4740" spans="1:14" x14ac:dyDescent="0.25">
      <c r="A4740">
        <v>54001</v>
      </c>
      <c r="B4740" t="s">
        <v>1264</v>
      </c>
      <c r="C4740" t="s">
        <v>687</v>
      </c>
      <c r="E4740">
        <v>31</v>
      </c>
      <c r="F4740" t="s">
        <v>8342</v>
      </c>
      <c r="G4740" t="s">
        <v>636</v>
      </c>
      <c r="H4740" t="str">
        <f>INDEX(referencias!$Q$1:$Q$34,MATCH('Registro de Frecuencias TV'!G4740,referencias!$R$1:$R$34,0),1)</f>
        <v>ATN</v>
      </c>
      <c r="I4740" t="s">
        <v>636</v>
      </c>
      <c r="J4740" t="s">
        <v>8338</v>
      </c>
      <c r="K4740">
        <v>31</v>
      </c>
      <c r="L4740" t="str">
        <f t="shared" si="154"/>
        <v>CúcutaNorte de SantanderATN31</v>
      </c>
      <c r="M4740" t="str">
        <f t="shared" si="155"/>
        <v>CúcutaNorte de SantanderATN</v>
      </c>
      <c r="N4740" t="s">
        <v>6259</v>
      </c>
    </row>
    <row r="4741" spans="1:14" x14ac:dyDescent="0.25">
      <c r="A4741">
        <v>54003</v>
      </c>
      <c r="B4741" t="s">
        <v>686</v>
      </c>
      <c r="C4741" t="s">
        <v>687</v>
      </c>
      <c r="E4741">
        <v>6</v>
      </c>
      <c r="F4741" t="s">
        <v>8337</v>
      </c>
      <c r="G4741" t="s">
        <v>420</v>
      </c>
      <c r="H4741" t="str">
        <f>INDEX(referencias!$Q$1:$Q$34,MATCH('Registro de Frecuencias TV'!G4741,referencias!$R$1:$R$34,0),1)</f>
        <v>Canal Uno</v>
      </c>
      <c r="I4741" t="s">
        <v>290</v>
      </c>
      <c r="J4741" t="s">
        <v>8338</v>
      </c>
      <c r="K4741">
        <v>6</v>
      </c>
      <c r="L4741" t="str">
        <f t="shared" si="154"/>
        <v>AbregoNorte de SantanderCanal Uno6</v>
      </c>
      <c r="M4741" t="str">
        <f t="shared" si="155"/>
        <v>AbregoNorte de SantanderCanal Uno</v>
      </c>
      <c r="N4741" t="s">
        <v>6260</v>
      </c>
    </row>
    <row r="4742" spans="1:14" x14ac:dyDescent="0.25">
      <c r="A4742">
        <v>54003</v>
      </c>
      <c r="B4742" t="s">
        <v>686</v>
      </c>
      <c r="C4742" t="s">
        <v>687</v>
      </c>
      <c r="E4742">
        <v>4</v>
      </c>
      <c r="F4742" t="s">
        <v>8337</v>
      </c>
      <c r="G4742" t="s">
        <v>703</v>
      </c>
      <c r="H4742" t="str">
        <f>INDEX(referencias!$Q$1:$Q$34,MATCH('Registro de Frecuencias TV'!G4742,referencias!$R$1:$R$34,0),1)</f>
        <v>C.Institucional</v>
      </c>
      <c r="I4742" t="s">
        <v>290</v>
      </c>
      <c r="J4742" t="s">
        <v>8338</v>
      </c>
      <c r="K4742">
        <v>4</v>
      </c>
      <c r="L4742" t="str">
        <f t="shared" si="154"/>
        <v>AbregoNorte de SantanderC.Institucional4</v>
      </c>
      <c r="M4742" t="str">
        <f t="shared" si="155"/>
        <v>AbregoNorte de SantanderC.Institucional</v>
      </c>
      <c r="N4742" t="s">
        <v>6261</v>
      </c>
    </row>
    <row r="4743" spans="1:14" x14ac:dyDescent="0.25">
      <c r="A4743">
        <v>54003</v>
      </c>
      <c r="B4743" t="s">
        <v>686</v>
      </c>
      <c r="C4743" t="s">
        <v>687</v>
      </c>
      <c r="E4743">
        <v>10</v>
      </c>
      <c r="F4743" t="s">
        <v>8337</v>
      </c>
      <c r="G4743" t="s">
        <v>188</v>
      </c>
      <c r="H4743" t="str">
        <f>INDEX(referencias!$Q$1:$Q$34,MATCH('Registro de Frecuencias TV'!G4743,referencias!$R$1:$R$34,0),1)</f>
        <v>Señal Colombia</v>
      </c>
      <c r="I4743" t="s">
        <v>290</v>
      </c>
      <c r="J4743" t="s">
        <v>8338</v>
      </c>
      <c r="K4743">
        <v>10</v>
      </c>
      <c r="L4743" t="str">
        <f t="shared" si="154"/>
        <v>AbregoNorte de SantanderSeñal Colombia10</v>
      </c>
      <c r="M4743" t="str">
        <f t="shared" si="155"/>
        <v>AbregoNorte de SantanderSeñal Colombia</v>
      </c>
      <c r="N4743" t="s">
        <v>6262</v>
      </c>
    </row>
    <row r="4744" spans="1:14" x14ac:dyDescent="0.25">
      <c r="A4744">
        <v>54003</v>
      </c>
      <c r="B4744" t="s">
        <v>686</v>
      </c>
      <c r="C4744" t="s">
        <v>687</v>
      </c>
      <c r="F4744" t="s">
        <v>8339</v>
      </c>
      <c r="G4744" t="s">
        <v>788</v>
      </c>
      <c r="H4744" t="str">
        <f>INDEX(referencias!$Q$1:$Q$34,MATCH('Registro de Frecuencias TV'!G4744,referencias!$R$1:$R$34,0),1)</f>
        <v>TRO</v>
      </c>
      <c r="J4744" t="s">
        <v>8338</v>
      </c>
      <c r="K4744">
        <v>12</v>
      </c>
      <c r="L4744" t="str">
        <f t="shared" si="154"/>
        <v>AbregoNorte de SantanderTRO12</v>
      </c>
      <c r="M4744" t="str">
        <f t="shared" si="155"/>
        <v>AbregoNorte de SantanderTRO</v>
      </c>
      <c r="N4744" t="s">
        <v>6263</v>
      </c>
    </row>
    <row r="4745" spans="1:14" x14ac:dyDescent="0.25">
      <c r="A4745">
        <v>54003</v>
      </c>
      <c r="B4745" t="s">
        <v>686</v>
      </c>
      <c r="C4745" t="s">
        <v>687</v>
      </c>
      <c r="E4745">
        <v>8</v>
      </c>
      <c r="F4745" t="s">
        <v>8341</v>
      </c>
      <c r="G4745" t="s">
        <v>750</v>
      </c>
      <c r="H4745" t="str">
        <f>INDEX(referencias!$Q$1:$Q$34,MATCH('Registro de Frecuencias TV'!G4745,referencias!$R$1:$R$34,0),1)</f>
        <v>RCN TV S.A.</v>
      </c>
      <c r="I4745" t="s">
        <v>290</v>
      </c>
      <c r="J4745" t="s">
        <v>8338</v>
      </c>
      <c r="K4745">
        <v>8</v>
      </c>
      <c r="L4745" t="str">
        <f t="shared" si="154"/>
        <v>AbregoNorte de SantanderRCN TV S.A.8</v>
      </c>
      <c r="M4745" t="str">
        <f t="shared" si="155"/>
        <v>AbregoNorte de SantanderRCN TV S.A.</v>
      </c>
      <c r="N4745" t="s">
        <v>6264</v>
      </c>
    </row>
    <row r="4746" spans="1:14" x14ac:dyDescent="0.25">
      <c r="A4746">
        <v>54003</v>
      </c>
      <c r="B4746" t="s">
        <v>686</v>
      </c>
      <c r="C4746" t="s">
        <v>687</v>
      </c>
      <c r="E4746">
        <v>2</v>
      </c>
      <c r="F4746" t="s">
        <v>8341</v>
      </c>
      <c r="G4746" t="s">
        <v>723</v>
      </c>
      <c r="H4746" t="str">
        <f>INDEX(referencias!$Q$1:$Q$34,MATCH('Registro de Frecuencias TV'!G4746,referencias!$R$1:$R$34,0),1)</f>
        <v>Caracol TV S.A.</v>
      </c>
      <c r="I4746" t="s">
        <v>290</v>
      </c>
      <c r="J4746" t="s">
        <v>8338</v>
      </c>
      <c r="K4746">
        <v>2</v>
      </c>
      <c r="L4746" t="str">
        <f t="shared" si="154"/>
        <v>AbregoNorte de SantanderCaracol TV S.A.2</v>
      </c>
      <c r="M4746" t="str">
        <f t="shared" si="155"/>
        <v>AbregoNorte de SantanderCaracol TV S.A.</v>
      </c>
      <c r="N4746" t="s">
        <v>6265</v>
      </c>
    </row>
    <row r="4747" spans="1:14" x14ac:dyDescent="0.25">
      <c r="A4747">
        <v>54051</v>
      </c>
      <c r="B4747" t="s">
        <v>912</v>
      </c>
      <c r="C4747" t="s">
        <v>687</v>
      </c>
      <c r="E4747">
        <v>8</v>
      </c>
      <c r="F4747" t="s">
        <v>8337</v>
      </c>
      <c r="G4747" t="s">
        <v>420</v>
      </c>
      <c r="H4747" t="str">
        <f>INDEX(referencias!$Q$1:$Q$34,MATCH('Registro de Frecuencias TV'!G4747,referencias!$R$1:$R$34,0),1)</f>
        <v>Canal Uno</v>
      </c>
      <c r="I4747" t="s">
        <v>237</v>
      </c>
      <c r="J4747" t="s">
        <v>8338</v>
      </c>
      <c r="K4747">
        <v>8</v>
      </c>
      <c r="L4747" t="str">
        <f t="shared" si="154"/>
        <v>ArboledasNorte de SantanderCanal Uno8</v>
      </c>
      <c r="M4747" t="str">
        <f t="shared" si="155"/>
        <v>ArboledasNorte de SantanderCanal Uno</v>
      </c>
      <c r="N4747" t="s">
        <v>6266</v>
      </c>
    </row>
    <row r="4748" spans="1:14" x14ac:dyDescent="0.25">
      <c r="A4748">
        <v>54051</v>
      </c>
      <c r="B4748" t="s">
        <v>912</v>
      </c>
      <c r="C4748" t="s">
        <v>687</v>
      </c>
      <c r="E4748">
        <v>3</v>
      </c>
      <c r="F4748" t="s">
        <v>8337</v>
      </c>
      <c r="G4748" t="s">
        <v>703</v>
      </c>
      <c r="H4748" t="str">
        <f>INDEX(referencias!$Q$1:$Q$34,MATCH('Registro de Frecuencias TV'!G4748,referencias!$R$1:$R$34,0),1)</f>
        <v>C.Institucional</v>
      </c>
      <c r="I4748" t="s">
        <v>237</v>
      </c>
      <c r="J4748" t="s">
        <v>8338</v>
      </c>
      <c r="K4748">
        <v>3</v>
      </c>
      <c r="L4748" t="str">
        <f t="shared" si="154"/>
        <v>ArboledasNorte de SantanderC.Institucional3</v>
      </c>
      <c r="M4748" t="str">
        <f t="shared" si="155"/>
        <v>ArboledasNorte de SantanderC.Institucional</v>
      </c>
      <c r="N4748" t="s">
        <v>6267</v>
      </c>
    </row>
    <row r="4749" spans="1:14" x14ac:dyDescent="0.25">
      <c r="A4749">
        <v>54051</v>
      </c>
      <c r="B4749" t="s">
        <v>912</v>
      </c>
      <c r="C4749" t="s">
        <v>687</v>
      </c>
      <c r="E4749">
        <v>24</v>
      </c>
      <c r="F4749" t="s">
        <v>8337</v>
      </c>
      <c r="G4749" t="s">
        <v>188</v>
      </c>
      <c r="H4749" t="str">
        <f>INDEX(referencias!$Q$1:$Q$34,MATCH('Registro de Frecuencias TV'!G4749,referencias!$R$1:$R$34,0),1)</f>
        <v>Señal Colombia</v>
      </c>
      <c r="I4749" t="s">
        <v>237</v>
      </c>
      <c r="J4749" t="s">
        <v>8338</v>
      </c>
      <c r="K4749">
        <v>24</v>
      </c>
      <c r="L4749" t="str">
        <f t="shared" si="154"/>
        <v>ArboledasNorte de SantanderSeñal Colombia24</v>
      </c>
      <c r="M4749" t="str">
        <f t="shared" si="155"/>
        <v>ArboledasNorte de SantanderSeñal Colombia</v>
      </c>
      <c r="N4749" t="s">
        <v>6268</v>
      </c>
    </row>
    <row r="4750" spans="1:14" x14ac:dyDescent="0.25">
      <c r="A4750">
        <v>54051</v>
      </c>
      <c r="B4750" t="s">
        <v>912</v>
      </c>
      <c r="C4750" t="s">
        <v>687</v>
      </c>
      <c r="F4750" t="s">
        <v>8339</v>
      </c>
      <c r="G4750" t="s">
        <v>788</v>
      </c>
      <c r="H4750" t="str">
        <f>INDEX(referencias!$Q$1:$Q$34,MATCH('Registro de Frecuencias TV'!G4750,referencias!$R$1:$R$34,0),1)</f>
        <v>TRO</v>
      </c>
      <c r="J4750" t="s">
        <v>8338</v>
      </c>
      <c r="K4750">
        <v>21</v>
      </c>
      <c r="L4750" t="str">
        <f t="shared" si="154"/>
        <v>ArboledasNorte de SantanderTRO21</v>
      </c>
      <c r="M4750" t="str">
        <f t="shared" si="155"/>
        <v>ArboledasNorte de SantanderTRO</v>
      </c>
      <c r="N4750" t="s">
        <v>6269</v>
      </c>
    </row>
    <row r="4751" spans="1:14" x14ac:dyDescent="0.25">
      <c r="A4751">
        <v>54051</v>
      </c>
      <c r="B4751" t="s">
        <v>912</v>
      </c>
      <c r="C4751" t="s">
        <v>687</v>
      </c>
      <c r="F4751" t="s">
        <v>8341</v>
      </c>
      <c r="G4751" t="s">
        <v>750</v>
      </c>
      <c r="H4751" t="str">
        <f>INDEX(referencias!$Q$1:$Q$34,MATCH('Registro de Frecuencias TV'!G4751,referencias!$R$1:$R$34,0),1)</f>
        <v>RCN TV S.A.</v>
      </c>
      <c r="J4751" t="s">
        <v>8338</v>
      </c>
      <c r="K4751">
        <v>33</v>
      </c>
      <c r="L4751" t="str">
        <f t="shared" si="154"/>
        <v>ArboledasNorte de SantanderRCN TV S.A.33</v>
      </c>
      <c r="M4751" t="str">
        <f t="shared" si="155"/>
        <v>ArboledasNorte de SantanderRCN TV S.A.</v>
      </c>
      <c r="N4751" t="s">
        <v>6270</v>
      </c>
    </row>
    <row r="4752" spans="1:14" x14ac:dyDescent="0.25">
      <c r="A4752">
        <v>54051</v>
      </c>
      <c r="B4752" t="s">
        <v>912</v>
      </c>
      <c r="C4752" t="s">
        <v>687</v>
      </c>
      <c r="F4752" t="s">
        <v>8341</v>
      </c>
      <c r="G4752" t="s">
        <v>723</v>
      </c>
      <c r="H4752" t="str">
        <f>INDEX(referencias!$Q$1:$Q$34,MATCH('Registro de Frecuencias TV'!G4752,referencias!$R$1:$R$34,0),1)</f>
        <v>Caracol TV S.A.</v>
      </c>
      <c r="J4752" t="s">
        <v>8338</v>
      </c>
      <c r="K4752">
        <v>39</v>
      </c>
      <c r="L4752" t="str">
        <f t="shared" si="154"/>
        <v>ArboledasNorte de SantanderCaracol TV S.A.39</v>
      </c>
      <c r="M4752" t="str">
        <f t="shared" si="155"/>
        <v>ArboledasNorte de SantanderCaracol TV S.A.</v>
      </c>
      <c r="N4752" t="s">
        <v>6271</v>
      </c>
    </row>
    <row r="4753" spans="1:14" x14ac:dyDescent="0.25">
      <c r="A4753">
        <v>54099</v>
      </c>
      <c r="B4753" t="s">
        <v>1001</v>
      </c>
      <c r="C4753" t="s">
        <v>687</v>
      </c>
      <c r="E4753">
        <v>8</v>
      </c>
      <c r="F4753" t="s">
        <v>8337</v>
      </c>
      <c r="G4753" t="s">
        <v>420</v>
      </c>
      <c r="H4753" t="str">
        <f>INDEX(referencias!$Q$1:$Q$34,MATCH('Registro de Frecuencias TV'!G4753,referencias!$R$1:$R$34,0),1)</f>
        <v>Canal Uno</v>
      </c>
      <c r="I4753" t="s">
        <v>237</v>
      </c>
      <c r="J4753" t="s">
        <v>8338</v>
      </c>
      <c r="K4753">
        <v>8</v>
      </c>
      <c r="L4753" t="str">
        <f t="shared" si="154"/>
        <v>BochalemaNorte de SantanderCanal Uno8</v>
      </c>
      <c r="M4753" t="str">
        <f t="shared" si="155"/>
        <v>BochalemaNorte de SantanderCanal Uno</v>
      </c>
      <c r="N4753" t="s">
        <v>6272</v>
      </c>
    </row>
    <row r="4754" spans="1:14" x14ac:dyDescent="0.25">
      <c r="A4754">
        <v>54099</v>
      </c>
      <c r="B4754" t="s">
        <v>1001</v>
      </c>
      <c r="C4754" t="s">
        <v>687</v>
      </c>
      <c r="E4754">
        <v>3</v>
      </c>
      <c r="F4754" t="s">
        <v>8337</v>
      </c>
      <c r="G4754" t="s">
        <v>703</v>
      </c>
      <c r="H4754" t="str">
        <f>INDEX(referencias!$Q$1:$Q$34,MATCH('Registro de Frecuencias TV'!G4754,referencias!$R$1:$R$34,0),1)</f>
        <v>C.Institucional</v>
      </c>
      <c r="I4754" t="s">
        <v>237</v>
      </c>
      <c r="J4754" t="s">
        <v>8338</v>
      </c>
      <c r="K4754">
        <v>3</v>
      </c>
      <c r="L4754" t="str">
        <f t="shared" si="154"/>
        <v>BochalemaNorte de SantanderC.Institucional3</v>
      </c>
      <c r="M4754" t="str">
        <f t="shared" si="155"/>
        <v>BochalemaNorte de SantanderC.Institucional</v>
      </c>
      <c r="N4754" t="s">
        <v>6273</v>
      </c>
    </row>
    <row r="4755" spans="1:14" x14ac:dyDescent="0.25">
      <c r="A4755">
        <v>54099</v>
      </c>
      <c r="B4755" t="s">
        <v>1001</v>
      </c>
      <c r="C4755" t="s">
        <v>687</v>
      </c>
      <c r="E4755">
        <v>24</v>
      </c>
      <c r="F4755" t="s">
        <v>8337</v>
      </c>
      <c r="G4755" t="s">
        <v>188</v>
      </c>
      <c r="H4755" t="str">
        <f>INDEX(referencias!$Q$1:$Q$34,MATCH('Registro de Frecuencias TV'!G4755,referencias!$R$1:$R$34,0),1)</f>
        <v>Señal Colombia</v>
      </c>
      <c r="I4755" t="s">
        <v>237</v>
      </c>
      <c r="J4755" t="s">
        <v>8338</v>
      </c>
      <c r="K4755">
        <v>24</v>
      </c>
      <c r="L4755" t="str">
        <f t="shared" si="154"/>
        <v>BochalemaNorte de SantanderSeñal Colombia24</v>
      </c>
      <c r="M4755" t="str">
        <f t="shared" si="155"/>
        <v>BochalemaNorte de SantanderSeñal Colombia</v>
      </c>
      <c r="N4755" t="s">
        <v>6274</v>
      </c>
    </row>
    <row r="4756" spans="1:14" x14ac:dyDescent="0.25">
      <c r="A4756">
        <v>54099</v>
      </c>
      <c r="B4756" t="s">
        <v>1001</v>
      </c>
      <c r="C4756" t="s">
        <v>687</v>
      </c>
      <c r="F4756" t="s">
        <v>8339</v>
      </c>
      <c r="G4756" t="s">
        <v>788</v>
      </c>
      <c r="H4756" t="str">
        <f>INDEX(referencias!$Q$1:$Q$34,MATCH('Registro de Frecuencias TV'!G4756,referencias!$R$1:$R$34,0),1)</f>
        <v>TRO</v>
      </c>
      <c r="J4756" t="s">
        <v>8338</v>
      </c>
      <c r="K4756">
        <v>21</v>
      </c>
      <c r="L4756" t="str">
        <f t="shared" si="154"/>
        <v>BochalemaNorte de SantanderTRO21</v>
      </c>
      <c r="M4756" t="str">
        <f t="shared" si="155"/>
        <v>BochalemaNorte de SantanderTRO</v>
      </c>
      <c r="N4756" t="s">
        <v>6275</v>
      </c>
    </row>
    <row r="4757" spans="1:14" x14ac:dyDescent="0.25">
      <c r="A4757">
        <v>54099</v>
      </c>
      <c r="B4757" t="s">
        <v>1001</v>
      </c>
      <c r="C4757" t="s">
        <v>687</v>
      </c>
      <c r="F4757" t="s">
        <v>8341</v>
      </c>
      <c r="G4757" t="s">
        <v>750</v>
      </c>
      <c r="H4757" t="str">
        <f>INDEX(referencias!$Q$1:$Q$34,MATCH('Registro de Frecuencias TV'!G4757,referencias!$R$1:$R$34,0),1)</f>
        <v>RCN TV S.A.</v>
      </c>
      <c r="J4757" t="s">
        <v>8338</v>
      </c>
      <c r="K4757">
        <v>33</v>
      </c>
      <c r="L4757" t="str">
        <f t="shared" si="154"/>
        <v>BochalemaNorte de SantanderRCN TV S.A.33</v>
      </c>
      <c r="M4757" t="str">
        <f t="shared" si="155"/>
        <v>BochalemaNorte de SantanderRCN TV S.A.</v>
      </c>
      <c r="N4757" t="s">
        <v>6276</v>
      </c>
    </row>
    <row r="4758" spans="1:14" x14ac:dyDescent="0.25">
      <c r="A4758">
        <v>54099</v>
      </c>
      <c r="B4758" t="s">
        <v>1001</v>
      </c>
      <c r="C4758" t="s">
        <v>687</v>
      </c>
      <c r="F4758" t="s">
        <v>8341</v>
      </c>
      <c r="G4758" t="s">
        <v>723</v>
      </c>
      <c r="H4758" t="str">
        <f>INDEX(referencias!$Q$1:$Q$34,MATCH('Registro de Frecuencias TV'!G4758,referencias!$R$1:$R$34,0),1)</f>
        <v>Caracol TV S.A.</v>
      </c>
      <c r="J4758" t="s">
        <v>8338</v>
      </c>
      <c r="K4758">
        <v>39</v>
      </c>
      <c r="L4758" t="str">
        <f t="shared" si="154"/>
        <v>BochalemaNorte de SantanderCaracol TV S.A.39</v>
      </c>
      <c r="M4758" t="str">
        <f t="shared" si="155"/>
        <v>BochalemaNorte de SantanderCaracol TV S.A.</v>
      </c>
      <c r="N4758" t="s">
        <v>6277</v>
      </c>
    </row>
    <row r="4759" spans="1:14" x14ac:dyDescent="0.25">
      <c r="A4759">
        <v>54109</v>
      </c>
      <c r="B4759" t="s">
        <v>1020</v>
      </c>
      <c r="C4759" t="s">
        <v>687</v>
      </c>
      <c r="E4759">
        <v>5</v>
      </c>
      <c r="F4759" t="s">
        <v>8337</v>
      </c>
      <c r="G4759" t="s">
        <v>420</v>
      </c>
      <c r="H4759" t="str">
        <f>INDEX(referencias!$Q$1:$Q$34,MATCH('Registro de Frecuencias TV'!G4759,referencias!$R$1:$R$34,0),1)</f>
        <v>Canal Uno</v>
      </c>
      <c r="I4759" t="s">
        <v>396</v>
      </c>
      <c r="J4759" t="s">
        <v>8338</v>
      </c>
      <c r="K4759">
        <v>5</v>
      </c>
      <c r="L4759" t="str">
        <f t="shared" si="154"/>
        <v>BucarasicaNorte de SantanderCanal Uno5</v>
      </c>
      <c r="M4759" t="str">
        <f t="shared" si="155"/>
        <v>BucarasicaNorte de SantanderCanal Uno</v>
      </c>
      <c r="N4759" t="s">
        <v>6278</v>
      </c>
    </row>
    <row r="4760" spans="1:14" x14ac:dyDescent="0.25">
      <c r="A4760">
        <v>54109</v>
      </c>
      <c r="B4760" t="s">
        <v>1020</v>
      </c>
      <c r="C4760" t="s">
        <v>687</v>
      </c>
      <c r="E4760">
        <v>11</v>
      </c>
      <c r="F4760" t="s">
        <v>8337</v>
      </c>
      <c r="G4760" t="s">
        <v>703</v>
      </c>
      <c r="H4760" t="str">
        <f>INDEX(referencias!$Q$1:$Q$34,MATCH('Registro de Frecuencias TV'!G4760,referencias!$R$1:$R$34,0),1)</f>
        <v>C.Institucional</v>
      </c>
      <c r="I4760" t="s">
        <v>396</v>
      </c>
      <c r="J4760" t="s">
        <v>8338</v>
      </c>
      <c r="K4760">
        <v>11</v>
      </c>
      <c r="L4760" t="str">
        <f t="shared" si="154"/>
        <v>BucarasicaNorte de SantanderC.Institucional11</v>
      </c>
      <c r="M4760" t="str">
        <f t="shared" si="155"/>
        <v>BucarasicaNorte de SantanderC.Institucional</v>
      </c>
      <c r="N4760" t="s">
        <v>6279</v>
      </c>
    </row>
    <row r="4761" spans="1:14" x14ac:dyDescent="0.25">
      <c r="A4761">
        <v>54109</v>
      </c>
      <c r="B4761" t="s">
        <v>1020</v>
      </c>
      <c r="C4761" t="s">
        <v>687</v>
      </c>
      <c r="E4761">
        <v>22</v>
      </c>
      <c r="F4761" t="s">
        <v>8337</v>
      </c>
      <c r="G4761" t="s">
        <v>188</v>
      </c>
      <c r="H4761" t="str">
        <f>INDEX(referencias!$Q$1:$Q$34,MATCH('Registro de Frecuencias TV'!G4761,referencias!$R$1:$R$34,0),1)</f>
        <v>Señal Colombia</v>
      </c>
      <c r="I4761" t="s">
        <v>396</v>
      </c>
      <c r="J4761" t="s">
        <v>8338</v>
      </c>
      <c r="K4761">
        <v>22</v>
      </c>
      <c r="L4761" t="str">
        <f t="shared" si="154"/>
        <v>BucarasicaNorte de SantanderSeñal Colombia22</v>
      </c>
      <c r="M4761" t="str">
        <f t="shared" si="155"/>
        <v>BucarasicaNorte de SantanderSeñal Colombia</v>
      </c>
      <c r="N4761" t="s">
        <v>6280</v>
      </c>
    </row>
    <row r="4762" spans="1:14" x14ac:dyDescent="0.25">
      <c r="A4762">
        <v>54109</v>
      </c>
      <c r="B4762" t="s">
        <v>1020</v>
      </c>
      <c r="C4762" t="s">
        <v>687</v>
      </c>
      <c r="F4762" t="s">
        <v>8339</v>
      </c>
      <c r="G4762" t="s">
        <v>788</v>
      </c>
      <c r="H4762" t="str">
        <f>INDEX(referencias!$Q$1:$Q$34,MATCH('Registro de Frecuencias TV'!G4762,referencias!$R$1:$R$34,0),1)</f>
        <v>TRO</v>
      </c>
      <c r="J4762" t="s">
        <v>8338</v>
      </c>
      <c r="K4762">
        <v>13</v>
      </c>
      <c r="L4762" t="str">
        <f t="shared" si="154"/>
        <v>BucarasicaNorte de SantanderTRO13</v>
      </c>
      <c r="M4762" t="str">
        <f t="shared" si="155"/>
        <v>BucarasicaNorte de SantanderTRO</v>
      </c>
      <c r="N4762" t="s">
        <v>6281</v>
      </c>
    </row>
    <row r="4763" spans="1:14" x14ac:dyDescent="0.25">
      <c r="A4763">
        <v>54109</v>
      </c>
      <c r="B4763" t="s">
        <v>1020</v>
      </c>
      <c r="C4763" t="s">
        <v>687</v>
      </c>
      <c r="E4763">
        <v>29</v>
      </c>
      <c r="F4763" t="s">
        <v>8341</v>
      </c>
      <c r="G4763" t="s">
        <v>750</v>
      </c>
      <c r="H4763" t="str">
        <f>INDEX(referencias!$Q$1:$Q$34,MATCH('Registro de Frecuencias TV'!G4763,referencias!$R$1:$R$34,0),1)</f>
        <v>RCN TV S.A.</v>
      </c>
      <c r="I4763" t="s">
        <v>8499</v>
      </c>
      <c r="J4763" t="s">
        <v>8338</v>
      </c>
      <c r="K4763">
        <v>29</v>
      </c>
      <c r="L4763" t="str">
        <f t="shared" si="154"/>
        <v>BucarasicaNorte de SantanderRCN TV S.A.29</v>
      </c>
      <c r="M4763" t="str">
        <f t="shared" si="155"/>
        <v>BucarasicaNorte de SantanderRCN TV S.A.</v>
      </c>
      <c r="N4763" t="s">
        <v>6282</v>
      </c>
    </row>
    <row r="4764" spans="1:14" x14ac:dyDescent="0.25">
      <c r="A4764">
        <v>54109</v>
      </c>
      <c r="B4764" t="s">
        <v>1020</v>
      </c>
      <c r="C4764" t="s">
        <v>687</v>
      </c>
      <c r="E4764">
        <v>35</v>
      </c>
      <c r="F4764" t="s">
        <v>8341</v>
      </c>
      <c r="G4764" t="s">
        <v>723</v>
      </c>
      <c r="H4764" t="str">
        <f>INDEX(referencias!$Q$1:$Q$34,MATCH('Registro de Frecuencias TV'!G4764,referencias!$R$1:$R$34,0),1)</f>
        <v>Caracol TV S.A.</v>
      </c>
      <c r="I4764" t="s">
        <v>8499</v>
      </c>
      <c r="J4764" t="s">
        <v>8338</v>
      </c>
      <c r="K4764">
        <v>35</v>
      </c>
      <c r="L4764" t="str">
        <f t="shared" si="154"/>
        <v>BucarasicaNorte de SantanderCaracol TV S.A.35</v>
      </c>
      <c r="M4764" t="str">
        <f t="shared" si="155"/>
        <v>BucarasicaNorte de SantanderCaracol TV S.A.</v>
      </c>
      <c r="N4764" t="s">
        <v>6283</v>
      </c>
    </row>
    <row r="4765" spans="1:14" x14ac:dyDescent="0.25">
      <c r="A4765">
        <v>54125</v>
      </c>
      <c r="B4765" t="s">
        <v>1048</v>
      </c>
      <c r="C4765" t="s">
        <v>687</v>
      </c>
      <c r="E4765">
        <v>8</v>
      </c>
      <c r="F4765" t="s">
        <v>8337</v>
      </c>
      <c r="G4765" t="s">
        <v>420</v>
      </c>
      <c r="H4765" t="str">
        <f>INDEX(referencias!$Q$1:$Q$34,MATCH('Registro de Frecuencias TV'!G4765,referencias!$R$1:$R$34,0),1)</f>
        <v>Canal Uno</v>
      </c>
      <c r="I4765" t="s">
        <v>237</v>
      </c>
      <c r="J4765" t="s">
        <v>8338</v>
      </c>
      <c r="K4765">
        <v>8</v>
      </c>
      <c r="L4765" t="str">
        <f t="shared" si="154"/>
        <v>CácotaNorte de SantanderCanal Uno8</v>
      </c>
      <c r="M4765" t="str">
        <f t="shared" si="155"/>
        <v>CácotaNorte de SantanderCanal Uno</v>
      </c>
      <c r="N4765" t="s">
        <v>6284</v>
      </c>
    </row>
    <row r="4766" spans="1:14" x14ac:dyDescent="0.25">
      <c r="A4766">
        <v>54125</v>
      </c>
      <c r="B4766" t="s">
        <v>1048</v>
      </c>
      <c r="C4766" t="s">
        <v>687</v>
      </c>
      <c r="E4766">
        <v>3</v>
      </c>
      <c r="F4766" t="s">
        <v>8337</v>
      </c>
      <c r="G4766" t="s">
        <v>703</v>
      </c>
      <c r="H4766" t="str">
        <f>INDEX(referencias!$Q$1:$Q$34,MATCH('Registro de Frecuencias TV'!G4766,referencias!$R$1:$R$34,0),1)</f>
        <v>C.Institucional</v>
      </c>
      <c r="I4766" t="s">
        <v>237</v>
      </c>
      <c r="J4766" t="s">
        <v>8338</v>
      </c>
      <c r="K4766">
        <v>3</v>
      </c>
      <c r="L4766" t="str">
        <f t="shared" si="154"/>
        <v>CácotaNorte de SantanderC.Institucional3</v>
      </c>
      <c r="M4766" t="str">
        <f t="shared" si="155"/>
        <v>CácotaNorte de SantanderC.Institucional</v>
      </c>
      <c r="N4766" t="s">
        <v>6285</v>
      </c>
    </row>
    <row r="4767" spans="1:14" x14ac:dyDescent="0.25">
      <c r="A4767">
        <v>54125</v>
      </c>
      <c r="B4767" t="s">
        <v>1048</v>
      </c>
      <c r="C4767" t="s">
        <v>687</v>
      </c>
      <c r="E4767">
        <v>24</v>
      </c>
      <c r="F4767" t="s">
        <v>8337</v>
      </c>
      <c r="G4767" t="s">
        <v>188</v>
      </c>
      <c r="H4767" t="str">
        <f>INDEX(referencias!$Q$1:$Q$34,MATCH('Registro de Frecuencias TV'!G4767,referencias!$R$1:$R$34,0),1)</f>
        <v>Señal Colombia</v>
      </c>
      <c r="I4767" t="s">
        <v>237</v>
      </c>
      <c r="J4767" t="s">
        <v>8338</v>
      </c>
      <c r="K4767">
        <v>24</v>
      </c>
      <c r="L4767" t="str">
        <f t="shared" si="154"/>
        <v>CácotaNorte de SantanderSeñal Colombia24</v>
      </c>
      <c r="M4767" t="str">
        <f t="shared" si="155"/>
        <v>CácotaNorte de SantanderSeñal Colombia</v>
      </c>
      <c r="N4767" t="s">
        <v>6286</v>
      </c>
    </row>
    <row r="4768" spans="1:14" x14ac:dyDescent="0.25">
      <c r="A4768">
        <v>54125</v>
      </c>
      <c r="B4768" t="s">
        <v>1048</v>
      </c>
      <c r="C4768" t="s">
        <v>687</v>
      </c>
      <c r="F4768" t="s">
        <v>8339</v>
      </c>
      <c r="G4768" t="s">
        <v>788</v>
      </c>
      <c r="H4768" t="str">
        <f>INDEX(referencias!$Q$1:$Q$34,MATCH('Registro de Frecuencias TV'!G4768,referencias!$R$1:$R$34,0),1)</f>
        <v>TRO</v>
      </c>
      <c r="J4768" t="s">
        <v>8338</v>
      </c>
      <c r="K4768">
        <v>21</v>
      </c>
      <c r="L4768" t="str">
        <f t="shared" si="154"/>
        <v>CácotaNorte de SantanderTRO21</v>
      </c>
      <c r="M4768" t="str">
        <f t="shared" si="155"/>
        <v>CácotaNorte de SantanderTRO</v>
      </c>
      <c r="N4768" t="s">
        <v>6287</v>
      </c>
    </row>
    <row r="4769" spans="1:14" x14ac:dyDescent="0.25">
      <c r="A4769">
        <v>54125</v>
      </c>
      <c r="B4769" t="s">
        <v>1048</v>
      </c>
      <c r="C4769" t="s">
        <v>687</v>
      </c>
      <c r="F4769" t="s">
        <v>8341</v>
      </c>
      <c r="G4769" t="s">
        <v>750</v>
      </c>
      <c r="H4769" t="str">
        <f>INDEX(referencias!$Q$1:$Q$34,MATCH('Registro de Frecuencias TV'!G4769,referencias!$R$1:$R$34,0),1)</f>
        <v>RCN TV S.A.</v>
      </c>
      <c r="J4769" t="s">
        <v>8338</v>
      </c>
      <c r="K4769">
        <v>33</v>
      </c>
      <c r="L4769" t="str">
        <f t="shared" si="154"/>
        <v>CácotaNorte de SantanderRCN TV S.A.33</v>
      </c>
      <c r="M4769" t="str">
        <f t="shared" si="155"/>
        <v>CácotaNorte de SantanderRCN TV S.A.</v>
      </c>
      <c r="N4769" t="s">
        <v>6288</v>
      </c>
    </row>
    <row r="4770" spans="1:14" x14ac:dyDescent="0.25">
      <c r="A4770">
        <v>54125</v>
      </c>
      <c r="B4770" t="s">
        <v>1048</v>
      </c>
      <c r="C4770" t="s">
        <v>687</v>
      </c>
      <c r="F4770" t="s">
        <v>8341</v>
      </c>
      <c r="G4770" t="s">
        <v>723</v>
      </c>
      <c r="H4770" t="str">
        <f>INDEX(referencias!$Q$1:$Q$34,MATCH('Registro de Frecuencias TV'!G4770,referencias!$R$1:$R$34,0),1)</f>
        <v>Caracol TV S.A.</v>
      </c>
      <c r="J4770" t="s">
        <v>8338</v>
      </c>
      <c r="K4770">
        <v>39</v>
      </c>
      <c r="L4770" t="str">
        <f t="shared" si="154"/>
        <v>CácotaNorte de SantanderCaracol TV S.A.39</v>
      </c>
      <c r="M4770" t="str">
        <f t="shared" si="155"/>
        <v>CácotaNorte de SantanderCaracol TV S.A.</v>
      </c>
      <c r="N4770" t="s">
        <v>6289</v>
      </c>
    </row>
    <row r="4771" spans="1:14" x14ac:dyDescent="0.25">
      <c r="A4771">
        <v>54128</v>
      </c>
      <c r="B4771" t="s">
        <v>1046</v>
      </c>
      <c r="C4771" t="s">
        <v>687</v>
      </c>
      <c r="E4771">
        <v>6</v>
      </c>
      <c r="F4771" t="s">
        <v>8337</v>
      </c>
      <c r="G4771" t="s">
        <v>420</v>
      </c>
      <c r="H4771" t="str">
        <f>INDEX(referencias!$Q$1:$Q$34,MATCH('Registro de Frecuencias TV'!G4771,referencias!$R$1:$R$34,0),1)</f>
        <v>Canal Uno</v>
      </c>
      <c r="I4771" t="s">
        <v>290</v>
      </c>
      <c r="J4771" t="s">
        <v>8338</v>
      </c>
      <c r="K4771">
        <v>6</v>
      </c>
      <c r="L4771" t="str">
        <f t="shared" si="154"/>
        <v>CachiráNorte de SantanderCanal Uno6</v>
      </c>
      <c r="M4771" t="str">
        <f t="shared" si="155"/>
        <v>CachiráNorte de SantanderCanal Uno</v>
      </c>
      <c r="N4771" t="s">
        <v>6290</v>
      </c>
    </row>
    <row r="4772" spans="1:14" x14ac:dyDescent="0.25">
      <c r="A4772">
        <v>54128</v>
      </c>
      <c r="B4772" t="s">
        <v>1046</v>
      </c>
      <c r="C4772" t="s">
        <v>687</v>
      </c>
      <c r="E4772">
        <v>4</v>
      </c>
      <c r="F4772" t="s">
        <v>8337</v>
      </c>
      <c r="G4772" t="s">
        <v>703</v>
      </c>
      <c r="H4772" t="str">
        <f>INDEX(referencias!$Q$1:$Q$34,MATCH('Registro de Frecuencias TV'!G4772,referencias!$R$1:$R$34,0),1)</f>
        <v>C.Institucional</v>
      </c>
      <c r="I4772" t="s">
        <v>290</v>
      </c>
      <c r="J4772" t="s">
        <v>8338</v>
      </c>
      <c r="K4772">
        <v>4</v>
      </c>
      <c r="L4772" t="str">
        <f t="shared" si="154"/>
        <v>CachiráNorte de SantanderC.Institucional4</v>
      </c>
      <c r="M4772" t="str">
        <f t="shared" si="155"/>
        <v>CachiráNorte de SantanderC.Institucional</v>
      </c>
      <c r="N4772" t="s">
        <v>6291</v>
      </c>
    </row>
    <row r="4773" spans="1:14" x14ac:dyDescent="0.25">
      <c r="A4773">
        <v>54128</v>
      </c>
      <c r="B4773" t="s">
        <v>1046</v>
      </c>
      <c r="C4773" t="s">
        <v>687</v>
      </c>
      <c r="E4773">
        <v>10</v>
      </c>
      <c r="F4773" t="s">
        <v>8337</v>
      </c>
      <c r="G4773" t="s">
        <v>188</v>
      </c>
      <c r="H4773" t="str">
        <f>INDEX(referencias!$Q$1:$Q$34,MATCH('Registro de Frecuencias TV'!G4773,referencias!$R$1:$R$34,0),1)</f>
        <v>Señal Colombia</v>
      </c>
      <c r="I4773" t="s">
        <v>290</v>
      </c>
      <c r="J4773" t="s">
        <v>8338</v>
      </c>
      <c r="K4773">
        <v>10</v>
      </c>
      <c r="L4773" t="str">
        <f t="shared" si="154"/>
        <v>CachiráNorte de SantanderSeñal Colombia10</v>
      </c>
      <c r="M4773" t="str">
        <f t="shared" si="155"/>
        <v>CachiráNorte de SantanderSeñal Colombia</v>
      </c>
      <c r="N4773" t="s">
        <v>6292</v>
      </c>
    </row>
    <row r="4774" spans="1:14" x14ac:dyDescent="0.25">
      <c r="A4774">
        <v>54128</v>
      </c>
      <c r="B4774" t="s">
        <v>1046</v>
      </c>
      <c r="C4774" t="s">
        <v>687</v>
      </c>
      <c r="F4774" t="s">
        <v>8339</v>
      </c>
      <c r="G4774" t="s">
        <v>788</v>
      </c>
      <c r="H4774" t="str">
        <f>INDEX(referencias!$Q$1:$Q$34,MATCH('Registro de Frecuencias TV'!G4774,referencias!$R$1:$R$34,0),1)</f>
        <v>TRO</v>
      </c>
      <c r="J4774" t="s">
        <v>8338</v>
      </c>
      <c r="K4774">
        <v>12</v>
      </c>
      <c r="L4774" t="str">
        <f t="shared" si="154"/>
        <v>CachiráNorte de SantanderTRO12</v>
      </c>
      <c r="M4774" t="str">
        <f t="shared" si="155"/>
        <v>CachiráNorte de SantanderTRO</v>
      </c>
      <c r="N4774" t="s">
        <v>6293</v>
      </c>
    </row>
    <row r="4775" spans="1:14" x14ac:dyDescent="0.25">
      <c r="A4775">
        <v>54128</v>
      </c>
      <c r="B4775" t="s">
        <v>1046</v>
      </c>
      <c r="C4775" t="s">
        <v>687</v>
      </c>
      <c r="E4775">
        <v>8</v>
      </c>
      <c r="F4775" t="s">
        <v>8341</v>
      </c>
      <c r="G4775" t="s">
        <v>750</v>
      </c>
      <c r="H4775" t="str">
        <f>INDEX(referencias!$Q$1:$Q$34,MATCH('Registro de Frecuencias TV'!G4775,referencias!$R$1:$R$34,0),1)</f>
        <v>RCN TV S.A.</v>
      </c>
      <c r="I4775" t="s">
        <v>290</v>
      </c>
      <c r="J4775" t="s">
        <v>8338</v>
      </c>
      <c r="K4775">
        <v>8</v>
      </c>
      <c r="L4775" t="str">
        <f t="shared" si="154"/>
        <v>CachiráNorte de SantanderRCN TV S.A.8</v>
      </c>
      <c r="M4775" t="str">
        <f t="shared" si="155"/>
        <v>CachiráNorte de SantanderRCN TV S.A.</v>
      </c>
      <c r="N4775" t="s">
        <v>6294</v>
      </c>
    </row>
    <row r="4776" spans="1:14" x14ac:dyDescent="0.25">
      <c r="A4776">
        <v>54128</v>
      </c>
      <c r="B4776" t="s">
        <v>1046</v>
      </c>
      <c r="C4776" t="s">
        <v>687</v>
      </c>
      <c r="E4776">
        <v>2</v>
      </c>
      <c r="F4776" t="s">
        <v>8341</v>
      </c>
      <c r="G4776" t="s">
        <v>723</v>
      </c>
      <c r="H4776" t="str">
        <f>INDEX(referencias!$Q$1:$Q$34,MATCH('Registro de Frecuencias TV'!G4776,referencias!$R$1:$R$34,0),1)</f>
        <v>Caracol TV S.A.</v>
      </c>
      <c r="I4776" t="s">
        <v>290</v>
      </c>
      <c r="J4776" t="s">
        <v>8338</v>
      </c>
      <c r="K4776">
        <v>2</v>
      </c>
      <c r="L4776" t="str">
        <f t="shared" si="154"/>
        <v>CachiráNorte de SantanderCaracol TV S.A.2</v>
      </c>
      <c r="M4776" t="str">
        <f t="shared" si="155"/>
        <v>CachiráNorte de SantanderCaracol TV S.A.</v>
      </c>
      <c r="N4776" t="s">
        <v>6295</v>
      </c>
    </row>
    <row r="4777" spans="1:14" x14ac:dyDescent="0.25">
      <c r="A4777">
        <v>54172</v>
      </c>
      <c r="B4777" t="s">
        <v>612</v>
      </c>
      <c r="C4777" t="s">
        <v>687</v>
      </c>
      <c r="E4777">
        <v>8</v>
      </c>
      <c r="F4777" t="s">
        <v>8337</v>
      </c>
      <c r="G4777" t="s">
        <v>420</v>
      </c>
      <c r="H4777" t="str">
        <f>INDEX(referencias!$Q$1:$Q$34,MATCH('Registro de Frecuencias TV'!G4777,referencias!$R$1:$R$34,0),1)</f>
        <v>Canal Uno</v>
      </c>
      <c r="I4777" t="s">
        <v>237</v>
      </c>
      <c r="J4777" t="s">
        <v>8338</v>
      </c>
      <c r="K4777">
        <v>8</v>
      </c>
      <c r="L4777" t="str">
        <f t="shared" si="154"/>
        <v>ChinácotaNorte de SantanderCanal Uno8</v>
      </c>
      <c r="M4777" t="str">
        <f t="shared" si="155"/>
        <v>ChinácotaNorte de SantanderCanal Uno</v>
      </c>
      <c r="N4777" t="s">
        <v>6296</v>
      </c>
    </row>
    <row r="4778" spans="1:14" x14ac:dyDescent="0.25">
      <c r="A4778">
        <v>54172</v>
      </c>
      <c r="B4778" t="s">
        <v>612</v>
      </c>
      <c r="C4778" t="s">
        <v>687</v>
      </c>
      <c r="E4778">
        <v>3</v>
      </c>
      <c r="F4778" t="s">
        <v>8337</v>
      </c>
      <c r="G4778" t="s">
        <v>703</v>
      </c>
      <c r="H4778" t="str">
        <f>INDEX(referencias!$Q$1:$Q$34,MATCH('Registro de Frecuencias TV'!G4778,referencias!$R$1:$R$34,0),1)</f>
        <v>C.Institucional</v>
      </c>
      <c r="I4778" t="s">
        <v>237</v>
      </c>
      <c r="J4778" t="s">
        <v>8338</v>
      </c>
      <c r="K4778">
        <v>3</v>
      </c>
      <c r="L4778" t="str">
        <f t="shared" si="154"/>
        <v>ChinácotaNorte de SantanderC.Institucional3</v>
      </c>
      <c r="M4778" t="str">
        <f t="shared" si="155"/>
        <v>ChinácotaNorte de SantanderC.Institucional</v>
      </c>
      <c r="N4778" t="s">
        <v>6297</v>
      </c>
    </row>
    <row r="4779" spans="1:14" x14ac:dyDescent="0.25">
      <c r="A4779">
        <v>54172</v>
      </c>
      <c r="B4779" t="s">
        <v>612</v>
      </c>
      <c r="C4779" t="s">
        <v>687</v>
      </c>
      <c r="E4779">
        <v>24</v>
      </c>
      <c r="F4779" t="s">
        <v>8337</v>
      </c>
      <c r="G4779" t="s">
        <v>188</v>
      </c>
      <c r="H4779" t="str">
        <f>INDEX(referencias!$Q$1:$Q$34,MATCH('Registro de Frecuencias TV'!G4779,referencias!$R$1:$R$34,0),1)</f>
        <v>Señal Colombia</v>
      </c>
      <c r="I4779" t="s">
        <v>237</v>
      </c>
      <c r="J4779" t="s">
        <v>8338</v>
      </c>
      <c r="K4779">
        <v>24</v>
      </c>
      <c r="L4779" t="str">
        <f t="shared" si="154"/>
        <v>ChinácotaNorte de SantanderSeñal Colombia24</v>
      </c>
      <c r="M4779" t="str">
        <f t="shared" si="155"/>
        <v>ChinácotaNorte de SantanderSeñal Colombia</v>
      </c>
      <c r="N4779" t="s">
        <v>6298</v>
      </c>
    </row>
    <row r="4780" spans="1:14" x14ac:dyDescent="0.25">
      <c r="A4780">
        <v>54172</v>
      </c>
      <c r="B4780" t="s">
        <v>612</v>
      </c>
      <c r="C4780" t="s">
        <v>687</v>
      </c>
      <c r="E4780">
        <v>21</v>
      </c>
      <c r="F4780" t="s">
        <v>8339</v>
      </c>
      <c r="G4780" t="s">
        <v>788</v>
      </c>
      <c r="H4780" t="str">
        <f>INDEX(referencias!$Q$1:$Q$34,MATCH('Registro de Frecuencias TV'!G4780,referencias!$R$1:$R$34,0),1)</f>
        <v>TRO</v>
      </c>
      <c r="I4780" t="s">
        <v>8500</v>
      </c>
      <c r="J4780" t="s">
        <v>8338</v>
      </c>
      <c r="K4780">
        <v>21</v>
      </c>
      <c r="L4780" t="str">
        <f t="shared" si="154"/>
        <v>ChinácotaNorte de SantanderTRO21</v>
      </c>
      <c r="M4780" t="str">
        <f t="shared" si="155"/>
        <v>ChinácotaNorte de SantanderTRO</v>
      </c>
      <c r="N4780" t="s">
        <v>6299</v>
      </c>
    </row>
    <row r="4781" spans="1:14" x14ac:dyDescent="0.25">
      <c r="A4781">
        <v>54172</v>
      </c>
      <c r="B4781" t="s">
        <v>612</v>
      </c>
      <c r="C4781" t="s">
        <v>687</v>
      </c>
      <c r="F4781" t="s">
        <v>8341</v>
      </c>
      <c r="G4781" t="s">
        <v>750</v>
      </c>
      <c r="H4781" t="str">
        <f>INDEX(referencias!$Q$1:$Q$34,MATCH('Registro de Frecuencias TV'!G4781,referencias!$R$1:$R$34,0),1)</f>
        <v>RCN TV S.A.</v>
      </c>
      <c r="J4781" t="s">
        <v>8338</v>
      </c>
      <c r="K4781">
        <v>33</v>
      </c>
      <c r="L4781" t="str">
        <f t="shared" si="154"/>
        <v>ChinácotaNorte de SantanderRCN TV S.A.33</v>
      </c>
      <c r="M4781" t="str">
        <f t="shared" si="155"/>
        <v>ChinácotaNorte de SantanderRCN TV S.A.</v>
      </c>
      <c r="N4781" t="s">
        <v>6300</v>
      </c>
    </row>
    <row r="4782" spans="1:14" x14ac:dyDescent="0.25">
      <c r="A4782">
        <v>54172</v>
      </c>
      <c r="B4782" t="s">
        <v>612</v>
      </c>
      <c r="C4782" t="s">
        <v>687</v>
      </c>
      <c r="F4782" t="s">
        <v>8341</v>
      </c>
      <c r="G4782" t="s">
        <v>723</v>
      </c>
      <c r="H4782" t="str">
        <f>INDEX(referencias!$Q$1:$Q$34,MATCH('Registro de Frecuencias TV'!G4782,referencias!$R$1:$R$34,0),1)</f>
        <v>Caracol TV S.A.</v>
      </c>
      <c r="J4782" t="s">
        <v>8338</v>
      </c>
      <c r="K4782">
        <v>39</v>
      </c>
      <c r="L4782" t="str">
        <f t="shared" si="154"/>
        <v>ChinácotaNorte de SantanderCaracol TV S.A.39</v>
      </c>
      <c r="M4782" t="str">
        <f t="shared" si="155"/>
        <v>ChinácotaNorte de SantanderCaracol TV S.A.</v>
      </c>
      <c r="N4782" t="s">
        <v>6301</v>
      </c>
    </row>
    <row r="4783" spans="1:14" x14ac:dyDescent="0.25">
      <c r="A4783">
        <v>54174</v>
      </c>
      <c r="B4783" t="s">
        <v>1176</v>
      </c>
      <c r="C4783" t="s">
        <v>687</v>
      </c>
      <c r="E4783">
        <v>8</v>
      </c>
      <c r="F4783" t="s">
        <v>8337</v>
      </c>
      <c r="G4783" t="s">
        <v>420</v>
      </c>
      <c r="H4783" t="str">
        <f>INDEX(referencias!$Q$1:$Q$34,MATCH('Registro de Frecuencias TV'!G4783,referencias!$R$1:$R$34,0),1)</f>
        <v>Canal Uno</v>
      </c>
      <c r="I4783" t="s">
        <v>237</v>
      </c>
      <c r="J4783" t="s">
        <v>8338</v>
      </c>
      <c r="K4783">
        <v>8</v>
      </c>
      <c r="L4783" t="str">
        <f t="shared" si="154"/>
        <v>ChitagáNorte de SantanderCanal Uno8</v>
      </c>
      <c r="M4783" t="str">
        <f t="shared" si="155"/>
        <v>ChitagáNorte de SantanderCanal Uno</v>
      </c>
      <c r="N4783" t="s">
        <v>6302</v>
      </c>
    </row>
    <row r="4784" spans="1:14" x14ac:dyDescent="0.25">
      <c r="A4784">
        <v>54174</v>
      </c>
      <c r="B4784" t="s">
        <v>1176</v>
      </c>
      <c r="C4784" t="s">
        <v>687</v>
      </c>
      <c r="E4784">
        <v>3</v>
      </c>
      <c r="F4784" t="s">
        <v>8337</v>
      </c>
      <c r="G4784" t="s">
        <v>703</v>
      </c>
      <c r="H4784" t="str">
        <f>INDEX(referencias!$Q$1:$Q$34,MATCH('Registro de Frecuencias TV'!G4784,referencias!$R$1:$R$34,0),1)</f>
        <v>C.Institucional</v>
      </c>
      <c r="I4784" t="s">
        <v>237</v>
      </c>
      <c r="J4784" t="s">
        <v>8338</v>
      </c>
      <c r="K4784">
        <v>3</v>
      </c>
      <c r="L4784" t="str">
        <f t="shared" si="154"/>
        <v>ChitagáNorte de SantanderC.Institucional3</v>
      </c>
      <c r="M4784" t="str">
        <f t="shared" si="155"/>
        <v>ChitagáNorte de SantanderC.Institucional</v>
      </c>
      <c r="N4784" t="s">
        <v>6303</v>
      </c>
    </row>
    <row r="4785" spans="1:14" x14ac:dyDescent="0.25">
      <c r="A4785">
        <v>54174</v>
      </c>
      <c r="B4785" t="s">
        <v>1176</v>
      </c>
      <c r="C4785" t="s">
        <v>687</v>
      </c>
      <c r="E4785">
        <v>24</v>
      </c>
      <c r="F4785" t="s">
        <v>8337</v>
      </c>
      <c r="G4785" t="s">
        <v>188</v>
      </c>
      <c r="H4785" t="str">
        <f>INDEX(referencias!$Q$1:$Q$34,MATCH('Registro de Frecuencias TV'!G4785,referencias!$R$1:$R$34,0),1)</f>
        <v>Señal Colombia</v>
      </c>
      <c r="I4785" t="s">
        <v>237</v>
      </c>
      <c r="J4785" t="s">
        <v>8338</v>
      </c>
      <c r="K4785">
        <v>24</v>
      </c>
      <c r="L4785" t="str">
        <f t="shared" si="154"/>
        <v>ChitagáNorte de SantanderSeñal Colombia24</v>
      </c>
      <c r="M4785" t="str">
        <f t="shared" si="155"/>
        <v>ChitagáNorte de SantanderSeñal Colombia</v>
      </c>
      <c r="N4785" t="s">
        <v>6304</v>
      </c>
    </row>
    <row r="4786" spans="1:14" x14ac:dyDescent="0.25">
      <c r="A4786">
        <v>54174</v>
      </c>
      <c r="B4786" t="s">
        <v>1176</v>
      </c>
      <c r="C4786" t="s">
        <v>687</v>
      </c>
      <c r="F4786" t="s">
        <v>8339</v>
      </c>
      <c r="G4786" t="s">
        <v>788</v>
      </c>
      <c r="H4786" t="str">
        <f>INDEX(referencias!$Q$1:$Q$34,MATCH('Registro de Frecuencias TV'!G4786,referencias!$R$1:$R$34,0),1)</f>
        <v>TRO</v>
      </c>
      <c r="J4786" t="s">
        <v>8338</v>
      </c>
      <c r="K4786">
        <v>21</v>
      </c>
      <c r="L4786" t="str">
        <f t="shared" si="154"/>
        <v>ChitagáNorte de SantanderTRO21</v>
      </c>
      <c r="M4786" t="str">
        <f t="shared" si="155"/>
        <v>ChitagáNorte de SantanderTRO</v>
      </c>
      <c r="N4786" t="s">
        <v>6305</v>
      </c>
    </row>
    <row r="4787" spans="1:14" x14ac:dyDescent="0.25">
      <c r="A4787">
        <v>54174</v>
      </c>
      <c r="B4787" t="s">
        <v>1176</v>
      </c>
      <c r="C4787" t="s">
        <v>687</v>
      </c>
      <c r="F4787" t="s">
        <v>8341</v>
      </c>
      <c r="G4787" t="s">
        <v>750</v>
      </c>
      <c r="H4787" t="str">
        <f>INDEX(referencias!$Q$1:$Q$34,MATCH('Registro de Frecuencias TV'!G4787,referencias!$R$1:$R$34,0),1)</f>
        <v>RCN TV S.A.</v>
      </c>
      <c r="J4787" t="s">
        <v>8338</v>
      </c>
      <c r="K4787">
        <v>33</v>
      </c>
      <c r="L4787" t="str">
        <f t="shared" si="154"/>
        <v>ChitagáNorte de SantanderRCN TV S.A.33</v>
      </c>
      <c r="M4787" t="str">
        <f t="shared" si="155"/>
        <v>ChitagáNorte de SantanderRCN TV S.A.</v>
      </c>
      <c r="N4787" t="s">
        <v>6306</v>
      </c>
    </row>
    <row r="4788" spans="1:14" x14ac:dyDescent="0.25">
      <c r="A4788">
        <v>54174</v>
      </c>
      <c r="B4788" t="s">
        <v>1176</v>
      </c>
      <c r="C4788" t="s">
        <v>687</v>
      </c>
      <c r="F4788" t="s">
        <v>8341</v>
      </c>
      <c r="G4788" t="s">
        <v>723</v>
      </c>
      <c r="H4788" t="str">
        <f>INDEX(referencias!$Q$1:$Q$34,MATCH('Registro de Frecuencias TV'!G4788,referencias!$R$1:$R$34,0),1)</f>
        <v>Caracol TV S.A.</v>
      </c>
      <c r="J4788" t="s">
        <v>8338</v>
      </c>
      <c r="K4788">
        <v>39</v>
      </c>
      <c r="L4788" t="str">
        <f t="shared" si="154"/>
        <v>ChitagáNorte de SantanderCaracol TV S.A.39</v>
      </c>
      <c r="M4788" t="str">
        <f t="shared" si="155"/>
        <v>ChitagáNorte de SantanderCaracol TV S.A.</v>
      </c>
      <c r="N4788" t="s">
        <v>6307</v>
      </c>
    </row>
    <row r="4789" spans="1:14" x14ac:dyDescent="0.25">
      <c r="A4789">
        <v>54206</v>
      </c>
      <c r="B4789" t="s">
        <v>518</v>
      </c>
      <c r="C4789" t="s">
        <v>687</v>
      </c>
      <c r="F4789" t="s">
        <v>8337</v>
      </c>
      <c r="G4789" t="s">
        <v>420</v>
      </c>
      <c r="H4789" t="str">
        <f>INDEX(referencias!$Q$1:$Q$34,MATCH('Registro de Frecuencias TV'!G4789,referencias!$R$1:$R$34,0),1)</f>
        <v>Canal Uno</v>
      </c>
      <c r="J4789" t="s">
        <v>8338</v>
      </c>
      <c r="K4789">
        <v>7</v>
      </c>
      <c r="L4789" t="str">
        <f t="shared" si="154"/>
        <v>ConvenciónNorte de SantanderCanal Uno7</v>
      </c>
      <c r="M4789" t="str">
        <f t="shared" si="155"/>
        <v>ConvenciónNorte de SantanderCanal Uno</v>
      </c>
      <c r="N4789" t="s">
        <v>6308</v>
      </c>
    </row>
    <row r="4790" spans="1:14" x14ac:dyDescent="0.25">
      <c r="A4790">
        <v>54206</v>
      </c>
      <c r="B4790" t="s">
        <v>518</v>
      </c>
      <c r="C4790" t="s">
        <v>687</v>
      </c>
      <c r="F4790" t="s">
        <v>8337</v>
      </c>
      <c r="G4790" t="s">
        <v>703</v>
      </c>
      <c r="H4790" t="str">
        <f>INDEX(referencias!$Q$1:$Q$34,MATCH('Registro de Frecuencias TV'!G4790,referencias!$R$1:$R$34,0),1)</f>
        <v>C.Institucional</v>
      </c>
      <c r="J4790" t="s">
        <v>8338</v>
      </c>
      <c r="K4790">
        <v>9</v>
      </c>
      <c r="L4790" t="str">
        <f t="shared" si="154"/>
        <v>ConvenciónNorte de SantanderC.Institucional9</v>
      </c>
      <c r="M4790" t="str">
        <f t="shared" si="155"/>
        <v>ConvenciónNorte de SantanderC.Institucional</v>
      </c>
      <c r="N4790" t="s">
        <v>6309</v>
      </c>
    </row>
    <row r="4791" spans="1:14" x14ac:dyDescent="0.25">
      <c r="A4791">
        <v>54206</v>
      </c>
      <c r="B4791" t="s">
        <v>518</v>
      </c>
      <c r="C4791" t="s">
        <v>687</v>
      </c>
      <c r="F4791" t="s">
        <v>8337</v>
      </c>
      <c r="G4791" t="s">
        <v>188</v>
      </c>
      <c r="H4791" t="str">
        <f>INDEX(referencias!$Q$1:$Q$34,MATCH('Registro de Frecuencias TV'!G4791,referencias!$R$1:$R$34,0),1)</f>
        <v>Señal Colombia</v>
      </c>
      <c r="J4791" t="s">
        <v>8338</v>
      </c>
      <c r="K4791">
        <v>13</v>
      </c>
      <c r="L4791" t="str">
        <f t="shared" si="154"/>
        <v>ConvenciónNorte de SantanderSeñal Colombia13</v>
      </c>
      <c r="M4791" t="str">
        <f t="shared" si="155"/>
        <v>ConvenciónNorte de SantanderSeñal Colombia</v>
      </c>
      <c r="N4791" t="s">
        <v>6310</v>
      </c>
    </row>
    <row r="4792" spans="1:14" x14ac:dyDescent="0.25">
      <c r="A4792">
        <v>54206</v>
      </c>
      <c r="B4792" t="s">
        <v>518</v>
      </c>
      <c r="C4792" t="s">
        <v>687</v>
      </c>
      <c r="F4792" t="s">
        <v>8339</v>
      </c>
      <c r="G4792" t="s">
        <v>788</v>
      </c>
      <c r="H4792" t="str">
        <f>INDEX(referencias!$Q$1:$Q$34,MATCH('Registro de Frecuencias TV'!G4792,referencias!$R$1:$R$34,0),1)</f>
        <v>TRO</v>
      </c>
      <c r="J4792" t="s">
        <v>8338</v>
      </c>
      <c r="K4792">
        <v>35</v>
      </c>
      <c r="L4792" t="str">
        <f t="shared" si="154"/>
        <v>ConvenciónNorte de SantanderTRO35</v>
      </c>
      <c r="M4792" t="str">
        <f t="shared" si="155"/>
        <v>ConvenciónNorte de SantanderTRO</v>
      </c>
      <c r="N4792" t="s">
        <v>6311</v>
      </c>
    </row>
    <row r="4793" spans="1:14" x14ac:dyDescent="0.25">
      <c r="A4793">
        <v>54206</v>
      </c>
      <c r="B4793" t="s">
        <v>518</v>
      </c>
      <c r="C4793" t="s">
        <v>687</v>
      </c>
      <c r="E4793">
        <v>11</v>
      </c>
      <c r="F4793" t="s">
        <v>8341</v>
      </c>
      <c r="G4793" t="s">
        <v>750</v>
      </c>
      <c r="H4793" t="str">
        <f>INDEX(referencias!$Q$1:$Q$34,MATCH('Registro de Frecuencias TV'!G4793,referencias!$R$1:$R$34,0),1)</f>
        <v>RCN TV S.A.</v>
      </c>
      <c r="I4793" t="s">
        <v>518</v>
      </c>
      <c r="J4793" t="s">
        <v>8338</v>
      </c>
      <c r="K4793">
        <v>11</v>
      </c>
      <c r="L4793" t="str">
        <f t="shared" si="154"/>
        <v>ConvenciónNorte de SantanderRCN TV S.A.11</v>
      </c>
      <c r="M4793" t="str">
        <f t="shared" si="155"/>
        <v>ConvenciónNorte de SantanderRCN TV S.A.</v>
      </c>
      <c r="N4793" t="s">
        <v>6312</v>
      </c>
    </row>
    <row r="4794" spans="1:14" x14ac:dyDescent="0.25">
      <c r="A4794">
        <v>54206</v>
      </c>
      <c r="B4794" t="s">
        <v>518</v>
      </c>
      <c r="C4794" t="s">
        <v>687</v>
      </c>
      <c r="E4794">
        <v>47</v>
      </c>
      <c r="F4794" t="s">
        <v>8341</v>
      </c>
      <c r="G4794" t="s">
        <v>723</v>
      </c>
      <c r="H4794" t="str">
        <f>INDEX(referencias!$Q$1:$Q$34,MATCH('Registro de Frecuencias TV'!G4794,referencias!$R$1:$R$34,0),1)</f>
        <v>Caracol TV S.A.</v>
      </c>
      <c r="I4794" t="s">
        <v>518</v>
      </c>
      <c r="J4794" t="s">
        <v>8338</v>
      </c>
      <c r="K4794">
        <v>47</v>
      </c>
      <c r="L4794" t="str">
        <f t="shared" si="154"/>
        <v>ConvenciónNorte de SantanderCaracol TV S.A.47</v>
      </c>
      <c r="M4794" t="str">
        <f t="shared" si="155"/>
        <v>ConvenciónNorte de SantanderCaracol TV S.A.</v>
      </c>
      <c r="N4794" t="s">
        <v>6313</v>
      </c>
    </row>
    <row r="4795" spans="1:14" x14ac:dyDescent="0.25">
      <c r="A4795">
        <v>54223</v>
      </c>
      <c r="B4795" t="s">
        <v>1266</v>
      </c>
      <c r="C4795" t="s">
        <v>687</v>
      </c>
      <c r="E4795">
        <v>8</v>
      </c>
      <c r="F4795" t="s">
        <v>8337</v>
      </c>
      <c r="G4795" t="s">
        <v>420</v>
      </c>
      <c r="H4795" t="str">
        <f>INDEX(referencias!$Q$1:$Q$34,MATCH('Registro de Frecuencias TV'!G4795,referencias!$R$1:$R$34,0),1)</f>
        <v>Canal Uno</v>
      </c>
      <c r="I4795" t="s">
        <v>237</v>
      </c>
      <c r="J4795" t="s">
        <v>8338</v>
      </c>
      <c r="K4795">
        <v>8</v>
      </c>
      <c r="L4795" t="str">
        <f t="shared" si="154"/>
        <v>CucutillaNorte de SantanderCanal Uno8</v>
      </c>
      <c r="M4795" t="str">
        <f t="shared" si="155"/>
        <v>CucutillaNorte de SantanderCanal Uno</v>
      </c>
      <c r="N4795" t="s">
        <v>6314</v>
      </c>
    </row>
    <row r="4796" spans="1:14" x14ac:dyDescent="0.25">
      <c r="A4796">
        <v>54223</v>
      </c>
      <c r="B4796" t="s">
        <v>1266</v>
      </c>
      <c r="C4796" t="s">
        <v>687</v>
      </c>
      <c r="E4796">
        <v>3</v>
      </c>
      <c r="F4796" t="s">
        <v>8337</v>
      </c>
      <c r="G4796" t="s">
        <v>703</v>
      </c>
      <c r="H4796" t="str">
        <f>INDEX(referencias!$Q$1:$Q$34,MATCH('Registro de Frecuencias TV'!G4796,referencias!$R$1:$R$34,0),1)</f>
        <v>C.Institucional</v>
      </c>
      <c r="I4796" t="s">
        <v>237</v>
      </c>
      <c r="J4796" t="s">
        <v>8338</v>
      </c>
      <c r="K4796">
        <v>3</v>
      </c>
      <c r="L4796" t="str">
        <f t="shared" si="154"/>
        <v>CucutillaNorte de SantanderC.Institucional3</v>
      </c>
      <c r="M4796" t="str">
        <f t="shared" si="155"/>
        <v>CucutillaNorte de SantanderC.Institucional</v>
      </c>
      <c r="N4796" t="s">
        <v>6315</v>
      </c>
    </row>
    <row r="4797" spans="1:14" x14ac:dyDescent="0.25">
      <c r="A4797">
        <v>54223</v>
      </c>
      <c r="B4797" t="s">
        <v>1266</v>
      </c>
      <c r="C4797" t="s">
        <v>687</v>
      </c>
      <c r="E4797">
        <v>24</v>
      </c>
      <c r="F4797" t="s">
        <v>8337</v>
      </c>
      <c r="G4797" t="s">
        <v>188</v>
      </c>
      <c r="H4797" t="str">
        <f>INDEX(referencias!$Q$1:$Q$34,MATCH('Registro de Frecuencias TV'!G4797,referencias!$R$1:$R$34,0),1)</f>
        <v>Señal Colombia</v>
      </c>
      <c r="I4797" t="s">
        <v>237</v>
      </c>
      <c r="J4797" t="s">
        <v>8338</v>
      </c>
      <c r="K4797">
        <v>24</v>
      </c>
      <c r="L4797" t="str">
        <f t="shared" si="154"/>
        <v>CucutillaNorte de SantanderSeñal Colombia24</v>
      </c>
      <c r="M4797" t="str">
        <f t="shared" si="155"/>
        <v>CucutillaNorte de SantanderSeñal Colombia</v>
      </c>
      <c r="N4797" t="s">
        <v>6316</v>
      </c>
    </row>
    <row r="4798" spans="1:14" x14ac:dyDescent="0.25">
      <c r="A4798">
        <v>54223</v>
      </c>
      <c r="B4798" t="s">
        <v>1266</v>
      </c>
      <c r="C4798" t="s">
        <v>687</v>
      </c>
      <c r="F4798" t="s">
        <v>8339</v>
      </c>
      <c r="G4798" t="s">
        <v>788</v>
      </c>
      <c r="H4798" t="str">
        <f>INDEX(referencias!$Q$1:$Q$34,MATCH('Registro de Frecuencias TV'!G4798,referencias!$R$1:$R$34,0),1)</f>
        <v>TRO</v>
      </c>
      <c r="J4798" t="s">
        <v>8338</v>
      </c>
      <c r="K4798">
        <v>21</v>
      </c>
      <c r="L4798" t="str">
        <f t="shared" si="154"/>
        <v>CucutillaNorte de SantanderTRO21</v>
      </c>
      <c r="M4798" t="str">
        <f t="shared" si="155"/>
        <v>CucutillaNorte de SantanderTRO</v>
      </c>
      <c r="N4798" t="s">
        <v>6317</v>
      </c>
    </row>
    <row r="4799" spans="1:14" x14ac:dyDescent="0.25">
      <c r="A4799">
        <v>54223</v>
      </c>
      <c r="B4799" t="s">
        <v>1266</v>
      </c>
      <c r="C4799" t="s">
        <v>687</v>
      </c>
      <c r="F4799" t="s">
        <v>8341</v>
      </c>
      <c r="G4799" t="s">
        <v>750</v>
      </c>
      <c r="H4799" t="str">
        <f>INDEX(referencias!$Q$1:$Q$34,MATCH('Registro de Frecuencias TV'!G4799,referencias!$R$1:$R$34,0),1)</f>
        <v>RCN TV S.A.</v>
      </c>
      <c r="J4799" t="s">
        <v>8338</v>
      </c>
      <c r="K4799">
        <v>33</v>
      </c>
      <c r="L4799" t="str">
        <f t="shared" si="154"/>
        <v>CucutillaNorte de SantanderRCN TV S.A.33</v>
      </c>
      <c r="M4799" t="str">
        <f t="shared" si="155"/>
        <v>CucutillaNorte de SantanderRCN TV S.A.</v>
      </c>
      <c r="N4799" t="s">
        <v>6318</v>
      </c>
    </row>
    <row r="4800" spans="1:14" x14ac:dyDescent="0.25">
      <c r="A4800">
        <v>54223</v>
      </c>
      <c r="B4800" t="s">
        <v>1266</v>
      </c>
      <c r="C4800" t="s">
        <v>687</v>
      </c>
      <c r="F4800" t="s">
        <v>8341</v>
      </c>
      <c r="G4800" t="s">
        <v>723</v>
      </c>
      <c r="H4800" t="str">
        <f>INDEX(referencias!$Q$1:$Q$34,MATCH('Registro de Frecuencias TV'!G4800,referencias!$R$1:$R$34,0),1)</f>
        <v>Caracol TV S.A.</v>
      </c>
      <c r="J4800" t="s">
        <v>8338</v>
      </c>
      <c r="K4800">
        <v>39</v>
      </c>
      <c r="L4800" t="str">
        <f t="shared" si="154"/>
        <v>CucutillaNorte de SantanderCaracol TV S.A.39</v>
      </c>
      <c r="M4800" t="str">
        <f t="shared" si="155"/>
        <v>CucutillaNorte de SantanderCaracol TV S.A.</v>
      </c>
      <c r="N4800" t="s">
        <v>6319</v>
      </c>
    </row>
    <row r="4801" spans="1:14" x14ac:dyDescent="0.25">
      <c r="A4801">
        <v>54239</v>
      </c>
      <c r="B4801" t="s">
        <v>1298</v>
      </c>
      <c r="C4801" t="s">
        <v>687</v>
      </c>
      <c r="E4801">
        <v>8</v>
      </c>
      <c r="F4801" t="s">
        <v>8337</v>
      </c>
      <c r="G4801" t="s">
        <v>420</v>
      </c>
      <c r="H4801" t="str">
        <f>INDEX(referencias!$Q$1:$Q$34,MATCH('Registro de Frecuencias TV'!G4801,referencias!$R$1:$R$34,0),1)</f>
        <v>Canal Uno</v>
      </c>
      <c r="I4801" t="s">
        <v>237</v>
      </c>
      <c r="J4801" t="s">
        <v>8338</v>
      </c>
      <c r="K4801">
        <v>8</v>
      </c>
      <c r="L4801" t="str">
        <f t="shared" si="154"/>
        <v>DuraniaNorte de SantanderCanal Uno8</v>
      </c>
      <c r="M4801" t="str">
        <f t="shared" si="155"/>
        <v>DuraniaNorte de SantanderCanal Uno</v>
      </c>
      <c r="N4801" t="s">
        <v>6320</v>
      </c>
    </row>
    <row r="4802" spans="1:14" x14ac:dyDescent="0.25">
      <c r="A4802">
        <v>54239</v>
      </c>
      <c r="B4802" t="s">
        <v>1298</v>
      </c>
      <c r="C4802" t="s">
        <v>687</v>
      </c>
      <c r="E4802">
        <v>3</v>
      </c>
      <c r="F4802" t="s">
        <v>8337</v>
      </c>
      <c r="G4802" t="s">
        <v>703</v>
      </c>
      <c r="H4802" t="str">
        <f>INDEX(referencias!$Q$1:$Q$34,MATCH('Registro de Frecuencias TV'!G4802,referencias!$R$1:$R$34,0),1)</f>
        <v>C.Institucional</v>
      </c>
      <c r="I4802" t="s">
        <v>237</v>
      </c>
      <c r="J4802" t="s">
        <v>8338</v>
      </c>
      <c r="K4802">
        <v>3</v>
      </c>
      <c r="L4802" t="str">
        <f t="shared" si="154"/>
        <v>DuraniaNorte de SantanderC.Institucional3</v>
      </c>
      <c r="M4802" t="str">
        <f t="shared" si="155"/>
        <v>DuraniaNorte de SantanderC.Institucional</v>
      </c>
      <c r="N4802" t="s">
        <v>6321</v>
      </c>
    </row>
    <row r="4803" spans="1:14" x14ac:dyDescent="0.25">
      <c r="A4803">
        <v>54239</v>
      </c>
      <c r="B4803" t="s">
        <v>1298</v>
      </c>
      <c r="C4803" t="s">
        <v>687</v>
      </c>
      <c r="E4803">
        <v>24</v>
      </c>
      <c r="F4803" t="s">
        <v>8337</v>
      </c>
      <c r="G4803" t="s">
        <v>188</v>
      </c>
      <c r="H4803" t="str">
        <f>INDEX(referencias!$Q$1:$Q$34,MATCH('Registro de Frecuencias TV'!G4803,referencias!$R$1:$R$34,0),1)</f>
        <v>Señal Colombia</v>
      </c>
      <c r="I4803" t="s">
        <v>237</v>
      </c>
      <c r="J4803" t="s">
        <v>8338</v>
      </c>
      <c r="K4803">
        <v>24</v>
      </c>
      <c r="L4803" t="str">
        <f t="shared" ref="L4803:L4866" si="156">_xlfn.CONCAT(TRIM(B4803),TRIM(C4803),TRIM(H4803),TRIM(K4803))</f>
        <v>DuraniaNorte de SantanderSeñal Colombia24</v>
      </c>
      <c r="M4803" t="str">
        <f t="shared" ref="M4803:M4866" si="157">_xlfn.CONCAT(TRIM(B4803),TRIM(C4803),TRIM(H4803))</f>
        <v>DuraniaNorte de SantanderSeñal Colombia</v>
      </c>
      <c r="N4803" t="s">
        <v>6322</v>
      </c>
    </row>
    <row r="4804" spans="1:14" x14ac:dyDescent="0.25">
      <c r="A4804">
        <v>54239</v>
      </c>
      <c r="B4804" t="s">
        <v>1298</v>
      </c>
      <c r="C4804" t="s">
        <v>687</v>
      </c>
      <c r="F4804" t="s">
        <v>8339</v>
      </c>
      <c r="G4804" t="s">
        <v>788</v>
      </c>
      <c r="H4804" t="str">
        <f>INDEX(referencias!$Q$1:$Q$34,MATCH('Registro de Frecuencias TV'!G4804,referencias!$R$1:$R$34,0),1)</f>
        <v>TRO</v>
      </c>
      <c r="J4804" t="s">
        <v>8338</v>
      </c>
      <c r="K4804">
        <v>21</v>
      </c>
      <c r="L4804" t="str">
        <f t="shared" si="156"/>
        <v>DuraniaNorte de SantanderTRO21</v>
      </c>
      <c r="M4804" t="str">
        <f t="shared" si="157"/>
        <v>DuraniaNorte de SantanderTRO</v>
      </c>
      <c r="N4804" t="s">
        <v>6323</v>
      </c>
    </row>
    <row r="4805" spans="1:14" x14ac:dyDescent="0.25">
      <c r="A4805">
        <v>54239</v>
      </c>
      <c r="B4805" t="s">
        <v>1298</v>
      </c>
      <c r="C4805" t="s">
        <v>687</v>
      </c>
      <c r="F4805" t="s">
        <v>8341</v>
      </c>
      <c r="G4805" t="s">
        <v>750</v>
      </c>
      <c r="H4805" t="str">
        <f>INDEX(referencias!$Q$1:$Q$34,MATCH('Registro de Frecuencias TV'!G4805,referencias!$R$1:$R$34,0),1)</f>
        <v>RCN TV S.A.</v>
      </c>
      <c r="J4805" t="s">
        <v>8338</v>
      </c>
      <c r="K4805">
        <v>33</v>
      </c>
      <c r="L4805" t="str">
        <f t="shared" si="156"/>
        <v>DuraniaNorte de SantanderRCN TV S.A.33</v>
      </c>
      <c r="M4805" t="str">
        <f t="shared" si="157"/>
        <v>DuraniaNorte de SantanderRCN TV S.A.</v>
      </c>
      <c r="N4805" t="s">
        <v>6324</v>
      </c>
    </row>
    <row r="4806" spans="1:14" x14ac:dyDescent="0.25">
      <c r="A4806">
        <v>54239</v>
      </c>
      <c r="B4806" t="s">
        <v>1298</v>
      </c>
      <c r="C4806" t="s">
        <v>687</v>
      </c>
      <c r="F4806" t="s">
        <v>8341</v>
      </c>
      <c r="G4806" t="s">
        <v>723</v>
      </c>
      <c r="H4806" t="str">
        <f>INDEX(referencias!$Q$1:$Q$34,MATCH('Registro de Frecuencias TV'!G4806,referencias!$R$1:$R$34,0),1)</f>
        <v>Caracol TV S.A.</v>
      </c>
      <c r="J4806" t="s">
        <v>8338</v>
      </c>
      <c r="K4806">
        <v>39</v>
      </c>
      <c r="L4806" t="str">
        <f t="shared" si="156"/>
        <v>DuraniaNorte de SantanderCaracol TV S.A.39</v>
      </c>
      <c r="M4806" t="str">
        <f t="shared" si="157"/>
        <v>DuraniaNorte de SantanderCaracol TV S.A.</v>
      </c>
      <c r="N4806" t="s">
        <v>6325</v>
      </c>
    </row>
    <row r="4807" spans="1:14" x14ac:dyDescent="0.25">
      <c r="A4807">
        <v>54245</v>
      </c>
      <c r="B4807" t="s">
        <v>258</v>
      </c>
      <c r="C4807" t="s">
        <v>687</v>
      </c>
      <c r="E4807">
        <v>7</v>
      </c>
      <c r="F4807" t="s">
        <v>8337</v>
      </c>
      <c r="G4807" t="s">
        <v>420</v>
      </c>
      <c r="H4807" t="str">
        <f>INDEX(referencias!$Q$1:$Q$34,MATCH('Registro de Frecuencias TV'!G4807,referencias!$R$1:$R$34,0),1)</f>
        <v>Canal Uno</v>
      </c>
      <c r="I4807" t="s">
        <v>258</v>
      </c>
      <c r="J4807" t="s">
        <v>8338</v>
      </c>
      <c r="K4807">
        <v>7</v>
      </c>
      <c r="L4807" t="str">
        <f t="shared" si="156"/>
        <v>El CarmenNorte de SantanderCanal Uno7</v>
      </c>
      <c r="M4807" t="str">
        <f t="shared" si="157"/>
        <v>El CarmenNorte de SantanderCanal Uno</v>
      </c>
      <c r="N4807" t="s">
        <v>6326</v>
      </c>
    </row>
    <row r="4808" spans="1:14" x14ac:dyDescent="0.25">
      <c r="A4808">
        <v>54245</v>
      </c>
      <c r="B4808" t="s">
        <v>258</v>
      </c>
      <c r="C4808" t="s">
        <v>687</v>
      </c>
      <c r="E4808">
        <v>11</v>
      </c>
      <c r="F4808" t="s">
        <v>8337</v>
      </c>
      <c r="G4808" t="s">
        <v>703</v>
      </c>
      <c r="H4808" t="str">
        <f>INDEX(referencias!$Q$1:$Q$34,MATCH('Registro de Frecuencias TV'!G4808,referencias!$R$1:$R$34,0),1)</f>
        <v>C.Institucional</v>
      </c>
      <c r="I4808" t="s">
        <v>258</v>
      </c>
      <c r="J4808" t="s">
        <v>8338</v>
      </c>
      <c r="K4808">
        <v>11</v>
      </c>
      <c r="L4808" t="str">
        <f t="shared" si="156"/>
        <v>El CarmenNorte de SantanderC.Institucional11</v>
      </c>
      <c r="M4808" t="str">
        <f t="shared" si="157"/>
        <v>El CarmenNorte de SantanderC.Institucional</v>
      </c>
      <c r="N4808" t="s">
        <v>6327</v>
      </c>
    </row>
    <row r="4809" spans="1:14" x14ac:dyDescent="0.25">
      <c r="A4809">
        <v>54245</v>
      </c>
      <c r="B4809" t="s">
        <v>258</v>
      </c>
      <c r="C4809" t="s">
        <v>687</v>
      </c>
      <c r="E4809">
        <v>13</v>
      </c>
      <c r="F4809" t="s">
        <v>8337</v>
      </c>
      <c r="G4809" t="s">
        <v>188</v>
      </c>
      <c r="H4809" t="str">
        <f>INDEX(referencias!$Q$1:$Q$34,MATCH('Registro de Frecuencias TV'!G4809,referencias!$R$1:$R$34,0),1)</f>
        <v>Señal Colombia</v>
      </c>
      <c r="I4809" t="s">
        <v>258</v>
      </c>
      <c r="J4809" t="s">
        <v>8338</v>
      </c>
      <c r="K4809">
        <v>13</v>
      </c>
      <c r="L4809" t="str">
        <f t="shared" si="156"/>
        <v>El CarmenNorte de SantanderSeñal Colombia13</v>
      </c>
      <c r="M4809" t="str">
        <f t="shared" si="157"/>
        <v>El CarmenNorte de SantanderSeñal Colombia</v>
      </c>
      <c r="N4809" t="s">
        <v>6328</v>
      </c>
    </row>
    <row r="4810" spans="1:14" x14ac:dyDescent="0.25">
      <c r="A4810">
        <v>54245</v>
      </c>
      <c r="B4810" t="s">
        <v>258</v>
      </c>
      <c r="C4810" t="s">
        <v>687</v>
      </c>
      <c r="F4810" t="s">
        <v>8339</v>
      </c>
      <c r="G4810" t="s">
        <v>788</v>
      </c>
      <c r="H4810" t="str">
        <f>INDEX(referencias!$Q$1:$Q$34,MATCH('Registro de Frecuencias TV'!G4810,referencias!$R$1:$R$34,0),1)</f>
        <v>TRO</v>
      </c>
      <c r="J4810" t="s">
        <v>8338</v>
      </c>
      <c r="K4810">
        <v>21</v>
      </c>
      <c r="L4810" t="str">
        <f t="shared" si="156"/>
        <v>El CarmenNorte de SantanderTRO21</v>
      </c>
      <c r="M4810" t="str">
        <f t="shared" si="157"/>
        <v>El CarmenNorte de SantanderTRO</v>
      </c>
      <c r="N4810" t="s">
        <v>6329</v>
      </c>
    </row>
    <row r="4811" spans="1:14" x14ac:dyDescent="0.25">
      <c r="A4811">
        <v>54245</v>
      </c>
      <c r="B4811" t="s">
        <v>258</v>
      </c>
      <c r="C4811" t="s">
        <v>687</v>
      </c>
      <c r="E4811">
        <v>3</v>
      </c>
      <c r="F4811" t="s">
        <v>8341</v>
      </c>
      <c r="G4811" t="s">
        <v>750</v>
      </c>
      <c r="H4811" t="str">
        <f>INDEX(referencias!$Q$1:$Q$34,MATCH('Registro de Frecuencias TV'!G4811,referencias!$R$1:$R$34,0),1)</f>
        <v>RCN TV S.A.</v>
      </c>
      <c r="I4811" t="s">
        <v>258</v>
      </c>
      <c r="J4811" t="s">
        <v>8338</v>
      </c>
      <c r="K4811">
        <v>3</v>
      </c>
      <c r="L4811" t="str">
        <f t="shared" si="156"/>
        <v>El CarmenNorte de SantanderRCN TV S.A.3</v>
      </c>
      <c r="M4811" t="str">
        <f t="shared" si="157"/>
        <v>El CarmenNorte de SantanderRCN TV S.A.</v>
      </c>
      <c r="N4811" t="s">
        <v>6330</v>
      </c>
    </row>
    <row r="4812" spans="1:14" x14ac:dyDescent="0.25">
      <c r="A4812">
        <v>54245</v>
      </c>
      <c r="B4812" t="s">
        <v>258</v>
      </c>
      <c r="C4812" t="s">
        <v>687</v>
      </c>
      <c r="E4812">
        <v>23</v>
      </c>
      <c r="F4812" t="s">
        <v>8341</v>
      </c>
      <c r="G4812" t="s">
        <v>723</v>
      </c>
      <c r="H4812" t="str">
        <f>INDEX(referencias!$Q$1:$Q$34,MATCH('Registro de Frecuencias TV'!G4812,referencias!$R$1:$R$34,0),1)</f>
        <v>Caracol TV S.A.</v>
      </c>
      <c r="I4812" t="s">
        <v>258</v>
      </c>
      <c r="J4812" t="s">
        <v>8338</v>
      </c>
      <c r="K4812">
        <v>23</v>
      </c>
      <c r="L4812" t="str">
        <f t="shared" si="156"/>
        <v>El CarmenNorte de SantanderCaracol TV S.A.23</v>
      </c>
      <c r="M4812" t="str">
        <f t="shared" si="157"/>
        <v>El CarmenNorte de SantanderCaracol TV S.A.</v>
      </c>
      <c r="N4812" t="s">
        <v>6331</v>
      </c>
    </row>
    <row r="4813" spans="1:14" x14ac:dyDescent="0.25">
      <c r="A4813">
        <v>54250</v>
      </c>
      <c r="B4813" t="s">
        <v>1372</v>
      </c>
      <c r="C4813" t="s">
        <v>687</v>
      </c>
      <c r="E4813">
        <v>5</v>
      </c>
      <c r="F4813" t="s">
        <v>8337</v>
      </c>
      <c r="G4813" t="s">
        <v>420</v>
      </c>
      <c r="H4813" t="str">
        <f>INDEX(referencias!$Q$1:$Q$34,MATCH('Registro de Frecuencias TV'!G4813,referencias!$R$1:$R$34,0),1)</f>
        <v>Canal Uno</v>
      </c>
      <c r="I4813" t="s">
        <v>396</v>
      </c>
      <c r="J4813" t="s">
        <v>8338</v>
      </c>
      <c r="K4813">
        <v>5</v>
      </c>
      <c r="L4813" t="str">
        <f t="shared" si="156"/>
        <v>El TarraNorte de SantanderCanal Uno5</v>
      </c>
      <c r="M4813" t="str">
        <f t="shared" si="157"/>
        <v>El TarraNorte de SantanderCanal Uno</v>
      </c>
      <c r="N4813" t="s">
        <v>6332</v>
      </c>
    </row>
    <row r="4814" spans="1:14" x14ac:dyDescent="0.25">
      <c r="A4814">
        <v>54250</v>
      </c>
      <c r="B4814" t="s">
        <v>1372</v>
      </c>
      <c r="C4814" t="s">
        <v>687</v>
      </c>
      <c r="E4814">
        <v>11</v>
      </c>
      <c r="F4814" t="s">
        <v>8337</v>
      </c>
      <c r="G4814" t="s">
        <v>703</v>
      </c>
      <c r="H4814" t="str">
        <f>INDEX(referencias!$Q$1:$Q$34,MATCH('Registro de Frecuencias TV'!G4814,referencias!$R$1:$R$34,0),1)</f>
        <v>C.Institucional</v>
      </c>
      <c r="I4814" t="s">
        <v>396</v>
      </c>
      <c r="J4814" t="s">
        <v>8338</v>
      </c>
      <c r="K4814">
        <v>11</v>
      </c>
      <c r="L4814" t="str">
        <f t="shared" si="156"/>
        <v>El TarraNorte de SantanderC.Institucional11</v>
      </c>
      <c r="M4814" t="str">
        <f t="shared" si="157"/>
        <v>El TarraNorte de SantanderC.Institucional</v>
      </c>
      <c r="N4814" t="s">
        <v>6333</v>
      </c>
    </row>
    <row r="4815" spans="1:14" x14ac:dyDescent="0.25">
      <c r="A4815">
        <v>54250</v>
      </c>
      <c r="B4815" t="s">
        <v>1372</v>
      </c>
      <c r="C4815" t="s">
        <v>687</v>
      </c>
      <c r="E4815">
        <v>22</v>
      </c>
      <c r="F4815" t="s">
        <v>8337</v>
      </c>
      <c r="G4815" t="s">
        <v>188</v>
      </c>
      <c r="H4815" t="str">
        <f>INDEX(referencias!$Q$1:$Q$34,MATCH('Registro de Frecuencias TV'!G4815,referencias!$R$1:$R$34,0),1)</f>
        <v>Señal Colombia</v>
      </c>
      <c r="I4815" t="s">
        <v>396</v>
      </c>
      <c r="J4815" t="s">
        <v>8338</v>
      </c>
      <c r="K4815">
        <v>22</v>
      </c>
      <c r="L4815" t="str">
        <f t="shared" si="156"/>
        <v>El TarraNorte de SantanderSeñal Colombia22</v>
      </c>
      <c r="M4815" t="str">
        <f t="shared" si="157"/>
        <v>El TarraNorte de SantanderSeñal Colombia</v>
      </c>
      <c r="N4815" t="s">
        <v>6334</v>
      </c>
    </row>
    <row r="4816" spans="1:14" x14ac:dyDescent="0.25">
      <c r="A4816">
        <v>54250</v>
      </c>
      <c r="B4816" t="s">
        <v>1372</v>
      </c>
      <c r="C4816" t="s">
        <v>687</v>
      </c>
      <c r="F4816" t="s">
        <v>8339</v>
      </c>
      <c r="G4816" t="s">
        <v>788</v>
      </c>
      <c r="H4816" t="str">
        <f>INDEX(referencias!$Q$1:$Q$34,MATCH('Registro de Frecuencias TV'!G4816,referencias!$R$1:$R$34,0),1)</f>
        <v>TRO</v>
      </c>
      <c r="J4816" t="s">
        <v>8338</v>
      </c>
      <c r="K4816">
        <v>13</v>
      </c>
      <c r="L4816" t="str">
        <f t="shared" si="156"/>
        <v>El TarraNorte de SantanderTRO13</v>
      </c>
      <c r="M4816" t="str">
        <f t="shared" si="157"/>
        <v>El TarraNorte de SantanderTRO</v>
      </c>
      <c r="N4816" t="s">
        <v>6335</v>
      </c>
    </row>
    <row r="4817" spans="1:14" x14ac:dyDescent="0.25">
      <c r="A4817">
        <v>54250</v>
      </c>
      <c r="B4817" t="s">
        <v>1372</v>
      </c>
      <c r="C4817" t="s">
        <v>687</v>
      </c>
      <c r="E4817">
        <v>29</v>
      </c>
      <c r="F4817" t="s">
        <v>8341</v>
      </c>
      <c r="G4817" t="s">
        <v>750</v>
      </c>
      <c r="H4817" t="str">
        <f>INDEX(referencias!$Q$1:$Q$34,MATCH('Registro de Frecuencias TV'!G4817,referencias!$R$1:$R$34,0),1)</f>
        <v>RCN TV S.A.</v>
      </c>
      <c r="I4817" t="s">
        <v>8499</v>
      </c>
      <c r="J4817" t="s">
        <v>8338</v>
      </c>
      <c r="K4817">
        <v>29</v>
      </c>
      <c r="L4817" t="str">
        <f t="shared" si="156"/>
        <v>El TarraNorte de SantanderRCN TV S.A.29</v>
      </c>
      <c r="M4817" t="str">
        <f t="shared" si="157"/>
        <v>El TarraNorte de SantanderRCN TV S.A.</v>
      </c>
      <c r="N4817" t="s">
        <v>6336</v>
      </c>
    </row>
    <row r="4818" spans="1:14" x14ac:dyDescent="0.25">
      <c r="A4818">
        <v>54250</v>
      </c>
      <c r="B4818" t="s">
        <v>1372</v>
      </c>
      <c r="C4818" t="s">
        <v>687</v>
      </c>
      <c r="E4818">
        <v>35</v>
      </c>
      <c r="F4818" t="s">
        <v>8341</v>
      </c>
      <c r="G4818" t="s">
        <v>723</v>
      </c>
      <c r="H4818" t="str">
        <f>INDEX(referencias!$Q$1:$Q$34,MATCH('Registro de Frecuencias TV'!G4818,referencias!$R$1:$R$34,0),1)</f>
        <v>Caracol TV S.A.</v>
      </c>
      <c r="I4818" t="s">
        <v>8499</v>
      </c>
      <c r="J4818" t="s">
        <v>8338</v>
      </c>
      <c r="K4818">
        <v>35</v>
      </c>
      <c r="L4818" t="str">
        <f t="shared" si="156"/>
        <v>El TarraNorte de SantanderCaracol TV S.A.35</v>
      </c>
      <c r="M4818" t="str">
        <f t="shared" si="157"/>
        <v>El TarraNorte de SantanderCaracol TV S.A.</v>
      </c>
      <c r="N4818" t="s">
        <v>6337</v>
      </c>
    </row>
    <row r="4819" spans="1:14" x14ac:dyDescent="0.25">
      <c r="A4819">
        <v>54261</v>
      </c>
      <c r="B4819" t="s">
        <v>1374</v>
      </c>
      <c r="C4819" t="s">
        <v>687</v>
      </c>
      <c r="E4819">
        <v>5</v>
      </c>
      <c r="F4819" t="s">
        <v>8337</v>
      </c>
      <c r="G4819" t="s">
        <v>420</v>
      </c>
      <c r="H4819" t="str">
        <f>INDEX(referencias!$Q$1:$Q$34,MATCH('Registro de Frecuencias TV'!G4819,referencias!$R$1:$R$34,0),1)</f>
        <v>Canal Uno</v>
      </c>
      <c r="I4819" t="s">
        <v>8499</v>
      </c>
      <c r="J4819" t="s">
        <v>8338</v>
      </c>
      <c r="K4819">
        <v>5</v>
      </c>
      <c r="L4819" t="str">
        <f t="shared" si="156"/>
        <v>El ZuliaNorte de SantanderCanal Uno5</v>
      </c>
      <c r="M4819" t="str">
        <f t="shared" si="157"/>
        <v>El ZuliaNorte de SantanderCanal Uno</v>
      </c>
      <c r="N4819" t="s">
        <v>6338</v>
      </c>
    </row>
    <row r="4820" spans="1:14" x14ac:dyDescent="0.25">
      <c r="A4820">
        <v>54261</v>
      </c>
      <c r="B4820" t="s">
        <v>1374</v>
      </c>
      <c r="C4820" t="s">
        <v>687</v>
      </c>
      <c r="E4820">
        <v>11</v>
      </c>
      <c r="F4820" t="s">
        <v>8337</v>
      </c>
      <c r="G4820" t="s">
        <v>703</v>
      </c>
      <c r="H4820" t="str">
        <f>INDEX(referencias!$Q$1:$Q$34,MATCH('Registro de Frecuencias TV'!G4820,referencias!$R$1:$R$34,0),1)</f>
        <v>C.Institucional</v>
      </c>
      <c r="I4820" t="s">
        <v>8499</v>
      </c>
      <c r="J4820" t="s">
        <v>8338</v>
      </c>
      <c r="K4820">
        <v>11</v>
      </c>
      <c r="L4820" t="str">
        <f t="shared" si="156"/>
        <v>El ZuliaNorte de SantanderC.Institucional11</v>
      </c>
      <c r="M4820" t="str">
        <f t="shared" si="157"/>
        <v>El ZuliaNorte de SantanderC.Institucional</v>
      </c>
      <c r="N4820" t="s">
        <v>6339</v>
      </c>
    </row>
    <row r="4821" spans="1:14" x14ac:dyDescent="0.25">
      <c r="A4821">
        <v>54261</v>
      </c>
      <c r="B4821" t="s">
        <v>1374</v>
      </c>
      <c r="C4821" t="s">
        <v>687</v>
      </c>
      <c r="E4821">
        <v>22</v>
      </c>
      <c r="F4821" t="s">
        <v>8337</v>
      </c>
      <c r="G4821" t="s">
        <v>188</v>
      </c>
      <c r="H4821" t="str">
        <f>INDEX(referencias!$Q$1:$Q$34,MATCH('Registro de Frecuencias TV'!G4821,referencias!$R$1:$R$34,0),1)</f>
        <v>Señal Colombia</v>
      </c>
      <c r="I4821" t="s">
        <v>8499</v>
      </c>
      <c r="J4821" t="s">
        <v>8338</v>
      </c>
      <c r="K4821">
        <v>22</v>
      </c>
      <c r="L4821" t="str">
        <f t="shared" si="156"/>
        <v>El ZuliaNorte de SantanderSeñal Colombia22</v>
      </c>
      <c r="M4821" t="str">
        <f t="shared" si="157"/>
        <v>El ZuliaNorte de SantanderSeñal Colombia</v>
      </c>
      <c r="N4821" t="s">
        <v>6340</v>
      </c>
    </row>
    <row r="4822" spans="1:14" x14ac:dyDescent="0.25">
      <c r="A4822">
        <v>54261</v>
      </c>
      <c r="B4822" t="s">
        <v>1374</v>
      </c>
      <c r="C4822" t="s">
        <v>687</v>
      </c>
      <c r="E4822">
        <v>26</v>
      </c>
      <c r="F4822" t="s">
        <v>8339</v>
      </c>
      <c r="G4822" t="s">
        <v>788</v>
      </c>
      <c r="H4822" t="str">
        <f>INDEX(referencias!$Q$1:$Q$34,MATCH('Registro de Frecuencias TV'!G4822,referencias!$R$1:$R$34,0),1)</f>
        <v>TRO</v>
      </c>
      <c r="I4822" t="s">
        <v>8499</v>
      </c>
      <c r="J4822" t="s">
        <v>8338</v>
      </c>
      <c r="K4822">
        <v>13</v>
      </c>
      <c r="L4822" t="str">
        <f t="shared" si="156"/>
        <v>El ZuliaNorte de SantanderTRO13</v>
      </c>
      <c r="M4822" t="str">
        <f t="shared" si="157"/>
        <v>El ZuliaNorte de SantanderTRO</v>
      </c>
      <c r="N4822" t="s">
        <v>6341</v>
      </c>
    </row>
    <row r="4823" spans="1:14" x14ac:dyDescent="0.25">
      <c r="A4823">
        <v>54261</v>
      </c>
      <c r="B4823" t="s">
        <v>1374</v>
      </c>
      <c r="C4823" t="s">
        <v>687</v>
      </c>
      <c r="E4823">
        <v>29</v>
      </c>
      <c r="F4823" t="s">
        <v>8341</v>
      </c>
      <c r="G4823" t="s">
        <v>750</v>
      </c>
      <c r="H4823" t="str">
        <f>INDEX(referencias!$Q$1:$Q$34,MATCH('Registro de Frecuencias TV'!G4823,referencias!$R$1:$R$34,0),1)</f>
        <v>RCN TV S.A.</v>
      </c>
      <c r="I4823" t="s">
        <v>8499</v>
      </c>
      <c r="J4823" t="s">
        <v>8338</v>
      </c>
      <c r="K4823">
        <v>29</v>
      </c>
      <c r="L4823" t="str">
        <f t="shared" si="156"/>
        <v>El ZuliaNorte de SantanderRCN TV S.A.29</v>
      </c>
      <c r="M4823" t="str">
        <f t="shared" si="157"/>
        <v>El ZuliaNorte de SantanderRCN TV S.A.</v>
      </c>
      <c r="N4823" t="s">
        <v>6342</v>
      </c>
    </row>
    <row r="4824" spans="1:14" x14ac:dyDescent="0.25">
      <c r="A4824">
        <v>54261</v>
      </c>
      <c r="B4824" t="s">
        <v>1374</v>
      </c>
      <c r="C4824" t="s">
        <v>687</v>
      </c>
      <c r="E4824">
        <v>35</v>
      </c>
      <c r="F4824" t="s">
        <v>8341</v>
      </c>
      <c r="G4824" t="s">
        <v>723</v>
      </c>
      <c r="H4824" t="str">
        <f>INDEX(referencias!$Q$1:$Q$34,MATCH('Registro de Frecuencias TV'!G4824,referencias!$R$1:$R$34,0),1)</f>
        <v>Caracol TV S.A.</v>
      </c>
      <c r="I4824" t="s">
        <v>8499</v>
      </c>
      <c r="J4824" t="s">
        <v>8338</v>
      </c>
      <c r="K4824">
        <v>35</v>
      </c>
      <c r="L4824" t="str">
        <f t="shared" si="156"/>
        <v>El ZuliaNorte de SantanderCaracol TV S.A.35</v>
      </c>
      <c r="M4824" t="str">
        <f t="shared" si="157"/>
        <v>El ZuliaNorte de SantanderCaracol TV S.A.</v>
      </c>
      <c r="N4824" t="s">
        <v>6343</v>
      </c>
    </row>
    <row r="4825" spans="1:14" x14ac:dyDescent="0.25">
      <c r="A4825">
        <v>54313</v>
      </c>
      <c r="B4825" t="s">
        <v>1474</v>
      </c>
      <c r="C4825" t="s">
        <v>687</v>
      </c>
      <c r="F4825" t="s">
        <v>8337</v>
      </c>
      <c r="G4825" t="s">
        <v>420</v>
      </c>
      <c r="H4825" t="str">
        <f>INDEX(referencias!$Q$1:$Q$34,MATCH('Registro de Frecuencias TV'!G4825,referencias!$R$1:$R$34,0),1)</f>
        <v>Canal Uno</v>
      </c>
      <c r="J4825" t="s">
        <v>8338</v>
      </c>
      <c r="K4825">
        <v>5</v>
      </c>
      <c r="L4825" t="str">
        <f t="shared" si="156"/>
        <v>GramaloteNorte de SantanderCanal Uno5</v>
      </c>
      <c r="M4825" t="str">
        <f t="shared" si="157"/>
        <v>GramaloteNorte de SantanderCanal Uno</v>
      </c>
      <c r="N4825" t="s">
        <v>6344</v>
      </c>
    </row>
    <row r="4826" spans="1:14" x14ac:dyDescent="0.25">
      <c r="A4826">
        <v>54313</v>
      </c>
      <c r="B4826" t="s">
        <v>1474</v>
      </c>
      <c r="C4826" t="s">
        <v>687</v>
      </c>
      <c r="F4826" t="s">
        <v>8337</v>
      </c>
      <c r="G4826" t="s">
        <v>703</v>
      </c>
      <c r="H4826" t="str">
        <f>INDEX(referencias!$Q$1:$Q$34,MATCH('Registro de Frecuencias TV'!G4826,referencias!$R$1:$R$34,0),1)</f>
        <v>C.Institucional</v>
      </c>
      <c r="J4826" t="s">
        <v>8338</v>
      </c>
      <c r="K4826">
        <v>11</v>
      </c>
      <c r="L4826" t="str">
        <f t="shared" si="156"/>
        <v>GramaloteNorte de SantanderC.Institucional11</v>
      </c>
      <c r="M4826" t="str">
        <f t="shared" si="157"/>
        <v>GramaloteNorte de SantanderC.Institucional</v>
      </c>
      <c r="N4826" t="s">
        <v>6345</v>
      </c>
    </row>
    <row r="4827" spans="1:14" x14ac:dyDescent="0.25">
      <c r="A4827">
        <v>54313</v>
      </c>
      <c r="B4827" t="s">
        <v>1474</v>
      </c>
      <c r="C4827" t="s">
        <v>687</v>
      </c>
      <c r="F4827" t="s">
        <v>8337</v>
      </c>
      <c r="G4827" t="s">
        <v>188</v>
      </c>
      <c r="H4827" t="str">
        <f>INDEX(referencias!$Q$1:$Q$34,MATCH('Registro de Frecuencias TV'!G4827,referencias!$R$1:$R$34,0),1)</f>
        <v>Señal Colombia</v>
      </c>
      <c r="J4827" t="s">
        <v>8338</v>
      </c>
      <c r="K4827">
        <v>7</v>
      </c>
      <c r="L4827" t="str">
        <f t="shared" si="156"/>
        <v>GramaloteNorte de SantanderSeñal Colombia7</v>
      </c>
      <c r="M4827" t="str">
        <f t="shared" si="157"/>
        <v>GramaloteNorte de SantanderSeñal Colombia</v>
      </c>
      <c r="N4827" t="s">
        <v>6346</v>
      </c>
    </row>
    <row r="4828" spans="1:14" x14ac:dyDescent="0.25">
      <c r="A4828">
        <v>54313</v>
      </c>
      <c r="B4828" t="s">
        <v>1474</v>
      </c>
      <c r="C4828" t="s">
        <v>687</v>
      </c>
      <c r="F4828" t="s">
        <v>8339</v>
      </c>
      <c r="G4828" t="s">
        <v>788</v>
      </c>
      <c r="H4828" t="str">
        <f>INDEX(referencias!$Q$1:$Q$34,MATCH('Registro de Frecuencias TV'!G4828,referencias!$R$1:$R$34,0),1)</f>
        <v>TRO</v>
      </c>
      <c r="J4828" t="s">
        <v>8338</v>
      </c>
      <c r="K4828">
        <v>35</v>
      </c>
      <c r="L4828" t="str">
        <f t="shared" si="156"/>
        <v>GramaloteNorte de SantanderTRO35</v>
      </c>
      <c r="M4828" t="str">
        <f t="shared" si="157"/>
        <v>GramaloteNorte de SantanderTRO</v>
      </c>
      <c r="N4828" t="s">
        <v>6347</v>
      </c>
    </row>
    <row r="4829" spans="1:14" x14ac:dyDescent="0.25">
      <c r="A4829">
        <v>54313</v>
      </c>
      <c r="B4829" t="s">
        <v>1474</v>
      </c>
      <c r="C4829" t="s">
        <v>687</v>
      </c>
      <c r="F4829" t="s">
        <v>8341</v>
      </c>
      <c r="G4829" t="s">
        <v>750</v>
      </c>
      <c r="H4829" t="str">
        <f>INDEX(referencias!$Q$1:$Q$34,MATCH('Registro de Frecuencias TV'!G4829,referencias!$R$1:$R$34,0),1)</f>
        <v>RCN TV S.A.</v>
      </c>
      <c r="J4829" t="s">
        <v>8338</v>
      </c>
      <c r="K4829">
        <v>7</v>
      </c>
      <c r="L4829" t="str">
        <f t="shared" si="156"/>
        <v>GramaloteNorte de SantanderRCN TV S.A.7</v>
      </c>
      <c r="M4829" t="str">
        <f t="shared" si="157"/>
        <v>GramaloteNorte de SantanderRCN TV S.A.</v>
      </c>
      <c r="N4829" t="s">
        <v>6348</v>
      </c>
    </row>
    <row r="4830" spans="1:14" x14ac:dyDescent="0.25">
      <c r="A4830">
        <v>54313</v>
      </c>
      <c r="B4830" t="s">
        <v>1474</v>
      </c>
      <c r="C4830" t="s">
        <v>687</v>
      </c>
      <c r="F4830" t="s">
        <v>8341</v>
      </c>
      <c r="G4830" t="s">
        <v>723</v>
      </c>
      <c r="H4830" t="str">
        <f>INDEX(referencias!$Q$1:$Q$34,MATCH('Registro de Frecuencias TV'!G4830,referencias!$R$1:$R$34,0),1)</f>
        <v>Caracol TV S.A.</v>
      </c>
      <c r="J4830" t="s">
        <v>8338</v>
      </c>
      <c r="K4830">
        <v>47</v>
      </c>
      <c r="L4830" t="str">
        <f t="shared" si="156"/>
        <v>GramaloteNorte de SantanderCaracol TV S.A.47</v>
      </c>
      <c r="M4830" t="str">
        <f t="shared" si="157"/>
        <v>GramaloteNorte de SantanderCaracol TV S.A.</v>
      </c>
      <c r="N4830" t="s">
        <v>6349</v>
      </c>
    </row>
    <row r="4831" spans="1:14" x14ac:dyDescent="0.25">
      <c r="A4831">
        <v>54344</v>
      </c>
      <c r="B4831" t="s">
        <v>1537</v>
      </c>
      <c r="C4831" t="s">
        <v>687</v>
      </c>
      <c r="E4831">
        <v>6</v>
      </c>
      <c r="F4831" t="s">
        <v>8337</v>
      </c>
      <c r="G4831" t="s">
        <v>420</v>
      </c>
      <c r="H4831" t="str">
        <f>INDEX(referencias!$Q$1:$Q$34,MATCH('Registro de Frecuencias TV'!G4831,referencias!$R$1:$R$34,0),1)</f>
        <v>Canal Uno</v>
      </c>
      <c r="I4831" t="s">
        <v>290</v>
      </c>
      <c r="J4831" t="s">
        <v>8338</v>
      </c>
      <c r="K4831">
        <v>6</v>
      </c>
      <c r="L4831" t="str">
        <f t="shared" si="156"/>
        <v>HacaríNorte de SantanderCanal Uno6</v>
      </c>
      <c r="M4831" t="str">
        <f t="shared" si="157"/>
        <v>HacaríNorte de SantanderCanal Uno</v>
      </c>
      <c r="N4831" t="s">
        <v>6350</v>
      </c>
    </row>
    <row r="4832" spans="1:14" x14ac:dyDescent="0.25">
      <c r="A4832">
        <v>54344</v>
      </c>
      <c r="B4832" t="s">
        <v>1537</v>
      </c>
      <c r="C4832" t="s">
        <v>687</v>
      </c>
      <c r="E4832">
        <v>4</v>
      </c>
      <c r="F4832" t="s">
        <v>8337</v>
      </c>
      <c r="G4832" t="s">
        <v>703</v>
      </c>
      <c r="H4832" t="str">
        <f>INDEX(referencias!$Q$1:$Q$34,MATCH('Registro de Frecuencias TV'!G4832,referencias!$R$1:$R$34,0),1)</f>
        <v>C.Institucional</v>
      </c>
      <c r="I4832" t="s">
        <v>290</v>
      </c>
      <c r="J4832" t="s">
        <v>8338</v>
      </c>
      <c r="K4832">
        <v>4</v>
      </c>
      <c r="L4832" t="str">
        <f t="shared" si="156"/>
        <v>HacaríNorte de SantanderC.Institucional4</v>
      </c>
      <c r="M4832" t="str">
        <f t="shared" si="157"/>
        <v>HacaríNorte de SantanderC.Institucional</v>
      </c>
      <c r="N4832" t="s">
        <v>6351</v>
      </c>
    </row>
    <row r="4833" spans="1:14" x14ac:dyDescent="0.25">
      <c r="A4833">
        <v>54344</v>
      </c>
      <c r="B4833" t="s">
        <v>1537</v>
      </c>
      <c r="C4833" t="s">
        <v>687</v>
      </c>
      <c r="E4833">
        <v>10</v>
      </c>
      <c r="F4833" t="s">
        <v>8337</v>
      </c>
      <c r="G4833" t="s">
        <v>188</v>
      </c>
      <c r="H4833" t="str">
        <f>INDEX(referencias!$Q$1:$Q$34,MATCH('Registro de Frecuencias TV'!G4833,referencias!$R$1:$R$34,0),1)</f>
        <v>Señal Colombia</v>
      </c>
      <c r="I4833" t="s">
        <v>290</v>
      </c>
      <c r="J4833" t="s">
        <v>8338</v>
      </c>
      <c r="K4833">
        <v>10</v>
      </c>
      <c r="L4833" t="str">
        <f t="shared" si="156"/>
        <v>HacaríNorte de SantanderSeñal Colombia10</v>
      </c>
      <c r="M4833" t="str">
        <f t="shared" si="157"/>
        <v>HacaríNorte de SantanderSeñal Colombia</v>
      </c>
      <c r="N4833" t="s">
        <v>6352</v>
      </c>
    </row>
    <row r="4834" spans="1:14" x14ac:dyDescent="0.25">
      <c r="A4834">
        <v>54344</v>
      </c>
      <c r="B4834" t="s">
        <v>1537</v>
      </c>
      <c r="C4834" t="s">
        <v>687</v>
      </c>
      <c r="F4834" t="s">
        <v>8339</v>
      </c>
      <c r="G4834" t="s">
        <v>788</v>
      </c>
      <c r="H4834" t="str">
        <f>INDEX(referencias!$Q$1:$Q$34,MATCH('Registro de Frecuencias TV'!G4834,referencias!$R$1:$R$34,0),1)</f>
        <v>TRO</v>
      </c>
      <c r="J4834" t="s">
        <v>8338</v>
      </c>
      <c r="K4834">
        <v>12</v>
      </c>
      <c r="L4834" t="str">
        <f t="shared" si="156"/>
        <v>HacaríNorte de SantanderTRO12</v>
      </c>
      <c r="M4834" t="str">
        <f t="shared" si="157"/>
        <v>HacaríNorte de SantanderTRO</v>
      </c>
      <c r="N4834" t="s">
        <v>6353</v>
      </c>
    </row>
    <row r="4835" spans="1:14" x14ac:dyDescent="0.25">
      <c r="A4835">
        <v>54344</v>
      </c>
      <c r="B4835" t="s">
        <v>1537</v>
      </c>
      <c r="C4835" t="s">
        <v>687</v>
      </c>
      <c r="E4835">
        <v>8</v>
      </c>
      <c r="F4835" t="s">
        <v>8341</v>
      </c>
      <c r="G4835" t="s">
        <v>750</v>
      </c>
      <c r="H4835" t="str">
        <f>INDEX(referencias!$Q$1:$Q$34,MATCH('Registro de Frecuencias TV'!G4835,referencias!$R$1:$R$34,0),1)</f>
        <v>RCN TV S.A.</v>
      </c>
      <c r="I4835" t="s">
        <v>290</v>
      </c>
      <c r="J4835" t="s">
        <v>8338</v>
      </c>
      <c r="K4835">
        <v>8</v>
      </c>
      <c r="L4835" t="str">
        <f t="shared" si="156"/>
        <v>HacaríNorte de SantanderRCN TV S.A.8</v>
      </c>
      <c r="M4835" t="str">
        <f t="shared" si="157"/>
        <v>HacaríNorte de SantanderRCN TV S.A.</v>
      </c>
      <c r="N4835" t="s">
        <v>6354</v>
      </c>
    </row>
    <row r="4836" spans="1:14" x14ac:dyDescent="0.25">
      <c r="A4836">
        <v>54344</v>
      </c>
      <c r="B4836" t="s">
        <v>1537</v>
      </c>
      <c r="C4836" t="s">
        <v>687</v>
      </c>
      <c r="E4836">
        <v>2</v>
      </c>
      <c r="F4836" t="s">
        <v>8341</v>
      </c>
      <c r="G4836" t="s">
        <v>723</v>
      </c>
      <c r="H4836" t="str">
        <f>INDEX(referencias!$Q$1:$Q$34,MATCH('Registro de Frecuencias TV'!G4836,referencias!$R$1:$R$34,0),1)</f>
        <v>Caracol TV S.A.</v>
      </c>
      <c r="I4836" t="s">
        <v>290</v>
      </c>
      <c r="J4836" t="s">
        <v>8338</v>
      </c>
      <c r="K4836">
        <v>2</v>
      </c>
      <c r="L4836" t="str">
        <f t="shared" si="156"/>
        <v>HacaríNorte de SantanderCaracol TV S.A.2</v>
      </c>
      <c r="M4836" t="str">
        <f t="shared" si="157"/>
        <v>HacaríNorte de SantanderCaracol TV S.A.</v>
      </c>
      <c r="N4836" t="s">
        <v>6355</v>
      </c>
    </row>
    <row r="4837" spans="1:14" x14ac:dyDescent="0.25">
      <c r="A4837">
        <v>54347</v>
      </c>
      <c r="B4837" t="s">
        <v>1548</v>
      </c>
      <c r="C4837" t="s">
        <v>687</v>
      </c>
      <c r="F4837" t="s">
        <v>8337</v>
      </c>
      <c r="G4837" t="s">
        <v>420</v>
      </c>
      <c r="H4837" t="str">
        <f>INDEX(referencias!$Q$1:$Q$34,MATCH('Registro de Frecuencias TV'!G4837,referencias!$R$1:$R$34,0),1)</f>
        <v>Canal Uno</v>
      </c>
      <c r="J4837" t="s">
        <v>8338</v>
      </c>
      <c r="K4837">
        <v>21</v>
      </c>
      <c r="L4837" t="str">
        <f t="shared" si="156"/>
        <v>HerránNorte de SantanderCanal Uno21</v>
      </c>
      <c r="M4837" t="str">
        <f t="shared" si="157"/>
        <v>HerránNorte de SantanderCanal Uno</v>
      </c>
      <c r="N4837" t="s">
        <v>6356</v>
      </c>
    </row>
    <row r="4838" spans="1:14" x14ac:dyDescent="0.25">
      <c r="A4838">
        <v>54347</v>
      </c>
      <c r="B4838" t="s">
        <v>1548</v>
      </c>
      <c r="C4838" t="s">
        <v>687</v>
      </c>
      <c r="F4838" t="s">
        <v>8337</v>
      </c>
      <c r="G4838" t="s">
        <v>703</v>
      </c>
      <c r="H4838" t="str">
        <f>INDEX(referencias!$Q$1:$Q$34,MATCH('Registro de Frecuencias TV'!G4838,referencias!$R$1:$R$34,0),1)</f>
        <v>C.Institucional</v>
      </c>
      <c r="J4838" t="s">
        <v>8338</v>
      </c>
      <c r="K4838">
        <v>33</v>
      </c>
      <c r="L4838" t="str">
        <f t="shared" si="156"/>
        <v>HerránNorte de SantanderC.Institucional33</v>
      </c>
      <c r="M4838" t="str">
        <f t="shared" si="157"/>
        <v>HerránNorte de SantanderC.Institucional</v>
      </c>
      <c r="N4838" t="s">
        <v>6357</v>
      </c>
    </row>
    <row r="4839" spans="1:14" x14ac:dyDescent="0.25">
      <c r="A4839">
        <v>54347</v>
      </c>
      <c r="B4839" t="s">
        <v>1548</v>
      </c>
      <c r="C4839" t="s">
        <v>687</v>
      </c>
      <c r="F4839" t="s">
        <v>8337</v>
      </c>
      <c r="G4839" t="s">
        <v>188</v>
      </c>
      <c r="H4839" t="str">
        <f>INDEX(referencias!$Q$1:$Q$34,MATCH('Registro de Frecuencias TV'!G4839,referencias!$R$1:$R$34,0),1)</f>
        <v>Señal Colombia</v>
      </c>
      <c r="J4839" t="s">
        <v>8338</v>
      </c>
      <c r="K4839">
        <v>25</v>
      </c>
      <c r="L4839" t="str">
        <f t="shared" si="156"/>
        <v>HerránNorte de SantanderSeñal Colombia25</v>
      </c>
      <c r="M4839" t="str">
        <f t="shared" si="157"/>
        <v>HerránNorte de SantanderSeñal Colombia</v>
      </c>
      <c r="N4839" t="s">
        <v>6358</v>
      </c>
    </row>
    <row r="4840" spans="1:14" x14ac:dyDescent="0.25">
      <c r="A4840">
        <v>54347</v>
      </c>
      <c r="B4840" t="s">
        <v>1548</v>
      </c>
      <c r="C4840" t="s">
        <v>687</v>
      </c>
      <c r="F4840" t="s">
        <v>8339</v>
      </c>
      <c r="G4840" t="s">
        <v>788</v>
      </c>
      <c r="H4840" t="str">
        <f>INDEX(referencias!$Q$1:$Q$34,MATCH('Registro de Frecuencias TV'!G4840,referencias!$R$1:$R$34,0),1)</f>
        <v>TRO</v>
      </c>
      <c r="J4840" t="s">
        <v>8338</v>
      </c>
      <c r="K4840">
        <v>27</v>
      </c>
      <c r="L4840" t="str">
        <f t="shared" si="156"/>
        <v>HerránNorte de SantanderTRO27</v>
      </c>
      <c r="M4840" t="str">
        <f t="shared" si="157"/>
        <v>HerránNorte de SantanderTRO</v>
      </c>
      <c r="N4840" t="s">
        <v>6359</v>
      </c>
    </row>
    <row r="4841" spans="1:14" x14ac:dyDescent="0.25">
      <c r="A4841">
        <v>54347</v>
      </c>
      <c r="B4841" t="s">
        <v>1548</v>
      </c>
      <c r="C4841" t="s">
        <v>687</v>
      </c>
      <c r="F4841" t="s">
        <v>8341</v>
      </c>
      <c r="G4841" t="s">
        <v>750</v>
      </c>
      <c r="H4841" t="str">
        <f>INDEX(referencias!$Q$1:$Q$34,MATCH('Registro de Frecuencias TV'!G4841,referencias!$R$1:$R$34,0),1)</f>
        <v>RCN TV S.A.</v>
      </c>
      <c r="J4841" t="s">
        <v>8338</v>
      </c>
      <c r="K4841">
        <v>33</v>
      </c>
      <c r="L4841" t="str">
        <f t="shared" si="156"/>
        <v>HerránNorte de SantanderRCN TV S.A.33</v>
      </c>
      <c r="M4841" t="str">
        <f t="shared" si="157"/>
        <v>HerránNorte de SantanderRCN TV S.A.</v>
      </c>
      <c r="N4841" t="s">
        <v>6360</v>
      </c>
    </row>
    <row r="4842" spans="1:14" x14ac:dyDescent="0.25">
      <c r="A4842">
        <v>54347</v>
      </c>
      <c r="B4842" t="s">
        <v>1548</v>
      </c>
      <c r="C4842" t="s">
        <v>687</v>
      </c>
      <c r="F4842" t="s">
        <v>8341</v>
      </c>
      <c r="G4842" t="s">
        <v>723</v>
      </c>
      <c r="H4842" t="str">
        <f>INDEX(referencias!$Q$1:$Q$34,MATCH('Registro de Frecuencias TV'!G4842,referencias!$R$1:$R$34,0),1)</f>
        <v>Caracol TV S.A.</v>
      </c>
      <c r="J4842" t="s">
        <v>8338</v>
      </c>
      <c r="K4842">
        <v>39</v>
      </c>
      <c r="L4842" t="str">
        <f t="shared" si="156"/>
        <v>HerránNorte de SantanderCaracol TV S.A.39</v>
      </c>
      <c r="M4842" t="str">
        <f t="shared" si="157"/>
        <v>HerránNorte de SantanderCaracol TV S.A.</v>
      </c>
      <c r="N4842" t="s">
        <v>6361</v>
      </c>
    </row>
    <row r="4843" spans="1:14" x14ac:dyDescent="0.25">
      <c r="A4843">
        <v>54377</v>
      </c>
      <c r="B4843" t="s">
        <v>1673</v>
      </c>
      <c r="C4843" t="s">
        <v>687</v>
      </c>
      <c r="E4843">
        <v>8</v>
      </c>
      <c r="F4843" t="s">
        <v>8337</v>
      </c>
      <c r="G4843" t="s">
        <v>420</v>
      </c>
      <c r="H4843" t="str">
        <f>INDEX(referencias!$Q$1:$Q$34,MATCH('Registro de Frecuencias TV'!G4843,referencias!$R$1:$R$34,0),1)</f>
        <v>Canal Uno</v>
      </c>
      <c r="I4843" t="s">
        <v>237</v>
      </c>
      <c r="J4843" t="s">
        <v>8338</v>
      </c>
      <c r="K4843">
        <v>8</v>
      </c>
      <c r="L4843" t="str">
        <f t="shared" si="156"/>
        <v>LabatecaNorte de SantanderCanal Uno8</v>
      </c>
      <c r="M4843" t="str">
        <f t="shared" si="157"/>
        <v>LabatecaNorte de SantanderCanal Uno</v>
      </c>
      <c r="N4843" t="s">
        <v>6362</v>
      </c>
    </row>
    <row r="4844" spans="1:14" x14ac:dyDescent="0.25">
      <c r="A4844">
        <v>54377</v>
      </c>
      <c r="B4844" t="s">
        <v>1673</v>
      </c>
      <c r="C4844" t="s">
        <v>687</v>
      </c>
      <c r="E4844">
        <v>3</v>
      </c>
      <c r="F4844" t="s">
        <v>8337</v>
      </c>
      <c r="G4844" t="s">
        <v>703</v>
      </c>
      <c r="H4844" t="str">
        <f>INDEX(referencias!$Q$1:$Q$34,MATCH('Registro de Frecuencias TV'!G4844,referencias!$R$1:$R$34,0),1)</f>
        <v>C.Institucional</v>
      </c>
      <c r="I4844" t="s">
        <v>237</v>
      </c>
      <c r="J4844" t="s">
        <v>8338</v>
      </c>
      <c r="K4844">
        <v>3</v>
      </c>
      <c r="L4844" t="str">
        <f t="shared" si="156"/>
        <v>LabatecaNorte de SantanderC.Institucional3</v>
      </c>
      <c r="M4844" t="str">
        <f t="shared" si="157"/>
        <v>LabatecaNorte de SantanderC.Institucional</v>
      </c>
      <c r="N4844" t="s">
        <v>6363</v>
      </c>
    </row>
    <row r="4845" spans="1:14" x14ac:dyDescent="0.25">
      <c r="A4845">
        <v>54377</v>
      </c>
      <c r="B4845" t="s">
        <v>1673</v>
      </c>
      <c r="C4845" t="s">
        <v>687</v>
      </c>
      <c r="E4845">
        <v>24</v>
      </c>
      <c r="F4845" t="s">
        <v>8337</v>
      </c>
      <c r="G4845" t="s">
        <v>188</v>
      </c>
      <c r="H4845" t="str">
        <f>INDEX(referencias!$Q$1:$Q$34,MATCH('Registro de Frecuencias TV'!G4845,referencias!$R$1:$R$34,0),1)</f>
        <v>Señal Colombia</v>
      </c>
      <c r="I4845" t="s">
        <v>237</v>
      </c>
      <c r="J4845" t="s">
        <v>8338</v>
      </c>
      <c r="K4845">
        <v>24</v>
      </c>
      <c r="L4845" t="str">
        <f t="shared" si="156"/>
        <v>LabatecaNorte de SantanderSeñal Colombia24</v>
      </c>
      <c r="M4845" t="str">
        <f t="shared" si="157"/>
        <v>LabatecaNorte de SantanderSeñal Colombia</v>
      </c>
      <c r="N4845" t="s">
        <v>6364</v>
      </c>
    </row>
    <row r="4846" spans="1:14" x14ac:dyDescent="0.25">
      <c r="A4846">
        <v>54377</v>
      </c>
      <c r="B4846" t="s">
        <v>1673</v>
      </c>
      <c r="C4846" t="s">
        <v>687</v>
      </c>
      <c r="F4846" t="s">
        <v>8339</v>
      </c>
      <c r="G4846" t="s">
        <v>788</v>
      </c>
      <c r="H4846" t="str">
        <f>INDEX(referencias!$Q$1:$Q$34,MATCH('Registro de Frecuencias TV'!G4846,referencias!$R$1:$R$34,0),1)</f>
        <v>TRO</v>
      </c>
      <c r="J4846" t="s">
        <v>8338</v>
      </c>
      <c r="K4846">
        <v>21</v>
      </c>
      <c r="L4846" t="str">
        <f t="shared" si="156"/>
        <v>LabatecaNorte de SantanderTRO21</v>
      </c>
      <c r="M4846" t="str">
        <f t="shared" si="157"/>
        <v>LabatecaNorte de SantanderTRO</v>
      </c>
      <c r="N4846" t="s">
        <v>6365</v>
      </c>
    </row>
    <row r="4847" spans="1:14" x14ac:dyDescent="0.25">
      <c r="A4847">
        <v>54377</v>
      </c>
      <c r="B4847" t="s">
        <v>1673</v>
      </c>
      <c r="C4847" t="s">
        <v>687</v>
      </c>
      <c r="E4847">
        <v>33</v>
      </c>
      <c r="F4847" t="s">
        <v>8341</v>
      </c>
      <c r="G4847" t="s">
        <v>750</v>
      </c>
      <c r="H4847" t="str">
        <f>INDEX(referencias!$Q$1:$Q$34,MATCH('Registro de Frecuencias TV'!G4847,referencias!$R$1:$R$34,0),1)</f>
        <v>RCN TV S.A.</v>
      </c>
      <c r="I4847" t="s">
        <v>478</v>
      </c>
      <c r="J4847" t="s">
        <v>8338</v>
      </c>
      <c r="K4847">
        <v>33</v>
      </c>
      <c r="L4847" t="str">
        <f t="shared" si="156"/>
        <v>LabatecaNorte de SantanderRCN TV S.A.33</v>
      </c>
      <c r="M4847" t="str">
        <f t="shared" si="157"/>
        <v>LabatecaNorte de SantanderRCN TV S.A.</v>
      </c>
      <c r="N4847" t="s">
        <v>6366</v>
      </c>
    </row>
    <row r="4848" spans="1:14" x14ac:dyDescent="0.25">
      <c r="A4848">
        <v>54377</v>
      </c>
      <c r="B4848" t="s">
        <v>1673</v>
      </c>
      <c r="C4848" t="s">
        <v>687</v>
      </c>
      <c r="E4848">
        <v>39</v>
      </c>
      <c r="F4848" t="s">
        <v>8341</v>
      </c>
      <c r="G4848" t="s">
        <v>723</v>
      </c>
      <c r="H4848" t="str">
        <f>INDEX(referencias!$Q$1:$Q$34,MATCH('Registro de Frecuencias TV'!G4848,referencias!$R$1:$R$34,0),1)</f>
        <v>Caracol TV S.A.</v>
      </c>
      <c r="I4848" t="s">
        <v>478</v>
      </c>
      <c r="J4848" t="s">
        <v>8338</v>
      </c>
      <c r="K4848">
        <v>39</v>
      </c>
      <c r="L4848" t="str">
        <f t="shared" si="156"/>
        <v>LabatecaNorte de SantanderCaracol TV S.A.39</v>
      </c>
      <c r="M4848" t="str">
        <f t="shared" si="157"/>
        <v>LabatecaNorte de SantanderCaracol TV S.A.</v>
      </c>
      <c r="N4848" t="s">
        <v>6367</v>
      </c>
    </row>
    <row r="4849" spans="1:14" x14ac:dyDescent="0.25">
      <c r="A4849">
        <v>54385</v>
      </c>
      <c r="B4849" t="s">
        <v>624</v>
      </c>
      <c r="C4849" t="s">
        <v>687</v>
      </c>
      <c r="E4849">
        <v>6</v>
      </c>
      <c r="F4849" t="s">
        <v>8337</v>
      </c>
      <c r="G4849" t="s">
        <v>420</v>
      </c>
      <c r="H4849" t="str">
        <f>INDEX(referencias!$Q$1:$Q$34,MATCH('Registro de Frecuencias TV'!G4849,referencias!$R$1:$R$34,0),1)</f>
        <v>Canal Uno</v>
      </c>
      <c r="I4849" t="s">
        <v>290</v>
      </c>
      <c r="J4849" t="s">
        <v>8338</v>
      </c>
      <c r="K4849">
        <v>6</v>
      </c>
      <c r="L4849" t="str">
        <f t="shared" si="156"/>
        <v>La EsperanzaNorte de SantanderCanal Uno6</v>
      </c>
      <c r="M4849" t="str">
        <f t="shared" si="157"/>
        <v>La EsperanzaNorte de SantanderCanal Uno</v>
      </c>
      <c r="N4849" t="s">
        <v>6368</v>
      </c>
    </row>
    <row r="4850" spans="1:14" x14ac:dyDescent="0.25">
      <c r="A4850">
        <v>54385</v>
      </c>
      <c r="B4850" t="s">
        <v>624</v>
      </c>
      <c r="C4850" t="s">
        <v>687</v>
      </c>
      <c r="E4850">
        <v>4</v>
      </c>
      <c r="F4850" t="s">
        <v>8337</v>
      </c>
      <c r="G4850" t="s">
        <v>703</v>
      </c>
      <c r="H4850" t="str">
        <f>INDEX(referencias!$Q$1:$Q$34,MATCH('Registro de Frecuencias TV'!G4850,referencias!$R$1:$R$34,0),1)</f>
        <v>C.Institucional</v>
      </c>
      <c r="I4850" t="s">
        <v>290</v>
      </c>
      <c r="J4850" t="s">
        <v>8338</v>
      </c>
      <c r="K4850">
        <v>4</v>
      </c>
      <c r="L4850" t="str">
        <f t="shared" si="156"/>
        <v>La EsperanzaNorte de SantanderC.Institucional4</v>
      </c>
      <c r="M4850" t="str">
        <f t="shared" si="157"/>
        <v>La EsperanzaNorte de SantanderC.Institucional</v>
      </c>
      <c r="N4850" t="s">
        <v>6369</v>
      </c>
    </row>
    <row r="4851" spans="1:14" x14ac:dyDescent="0.25">
      <c r="A4851">
        <v>54385</v>
      </c>
      <c r="B4851" t="s">
        <v>624</v>
      </c>
      <c r="C4851" t="s">
        <v>687</v>
      </c>
      <c r="E4851">
        <v>10</v>
      </c>
      <c r="F4851" t="s">
        <v>8337</v>
      </c>
      <c r="G4851" t="s">
        <v>188</v>
      </c>
      <c r="H4851" t="str">
        <f>INDEX(referencias!$Q$1:$Q$34,MATCH('Registro de Frecuencias TV'!G4851,referencias!$R$1:$R$34,0),1)</f>
        <v>Señal Colombia</v>
      </c>
      <c r="I4851" t="s">
        <v>290</v>
      </c>
      <c r="J4851" t="s">
        <v>8338</v>
      </c>
      <c r="K4851">
        <v>10</v>
      </c>
      <c r="L4851" t="str">
        <f t="shared" si="156"/>
        <v>La EsperanzaNorte de SantanderSeñal Colombia10</v>
      </c>
      <c r="M4851" t="str">
        <f t="shared" si="157"/>
        <v>La EsperanzaNorte de SantanderSeñal Colombia</v>
      </c>
      <c r="N4851" t="s">
        <v>6370</v>
      </c>
    </row>
    <row r="4852" spans="1:14" x14ac:dyDescent="0.25">
      <c r="A4852">
        <v>54385</v>
      </c>
      <c r="B4852" t="s">
        <v>624</v>
      </c>
      <c r="C4852" t="s">
        <v>687</v>
      </c>
      <c r="F4852" t="s">
        <v>8339</v>
      </c>
      <c r="G4852" t="s">
        <v>788</v>
      </c>
      <c r="H4852" t="str">
        <f>INDEX(referencias!$Q$1:$Q$34,MATCH('Registro de Frecuencias TV'!G4852,referencias!$R$1:$R$34,0),1)</f>
        <v>TRO</v>
      </c>
      <c r="J4852" t="s">
        <v>8338</v>
      </c>
      <c r="K4852">
        <v>12</v>
      </c>
      <c r="L4852" t="str">
        <f t="shared" si="156"/>
        <v>La EsperanzaNorte de SantanderTRO12</v>
      </c>
      <c r="M4852" t="str">
        <f t="shared" si="157"/>
        <v>La EsperanzaNorte de SantanderTRO</v>
      </c>
      <c r="N4852" t="s">
        <v>6371</v>
      </c>
    </row>
    <row r="4853" spans="1:14" x14ac:dyDescent="0.25">
      <c r="A4853">
        <v>54385</v>
      </c>
      <c r="B4853" t="s">
        <v>624</v>
      </c>
      <c r="C4853" t="s">
        <v>687</v>
      </c>
      <c r="F4853" t="s">
        <v>8341</v>
      </c>
      <c r="G4853" t="s">
        <v>750</v>
      </c>
      <c r="H4853" t="str">
        <f>INDEX(referencias!$Q$1:$Q$34,MATCH('Registro de Frecuencias TV'!G4853,referencias!$R$1:$R$34,0),1)</f>
        <v>RCN TV S.A.</v>
      </c>
      <c r="J4853" t="s">
        <v>8338</v>
      </c>
      <c r="K4853">
        <v>8</v>
      </c>
      <c r="L4853" t="str">
        <f t="shared" si="156"/>
        <v>La EsperanzaNorte de SantanderRCN TV S.A.8</v>
      </c>
      <c r="M4853" t="str">
        <f t="shared" si="157"/>
        <v>La EsperanzaNorte de SantanderRCN TV S.A.</v>
      </c>
      <c r="N4853" t="s">
        <v>6372</v>
      </c>
    </row>
    <row r="4854" spans="1:14" x14ac:dyDescent="0.25">
      <c r="A4854">
        <v>54385</v>
      </c>
      <c r="B4854" t="s">
        <v>624</v>
      </c>
      <c r="C4854" t="s">
        <v>687</v>
      </c>
      <c r="F4854" t="s">
        <v>8341</v>
      </c>
      <c r="G4854" t="s">
        <v>723</v>
      </c>
      <c r="H4854" t="str">
        <f>INDEX(referencias!$Q$1:$Q$34,MATCH('Registro de Frecuencias TV'!G4854,referencias!$R$1:$R$34,0),1)</f>
        <v>Caracol TV S.A.</v>
      </c>
      <c r="J4854" t="s">
        <v>8338</v>
      </c>
      <c r="K4854">
        <v>2</v>
      </c>
      <c r="L4854" t="str">
        <f t="shared" si="156"/>
        <v>La EsperanzaNorte de SantanderCaracol TV S.A.2</v>
      </c>
      <c r="M4854" t="str">
        <f t="shared" si="157"/>
        <v>La EsperanzaNorte de SantanderCaracol TV S.A.</v>
      </c>
      <c r="N4854" t="s">
        <v>6373</v>
      </c>
    </row>
    <row r="4855" spans="1:14" x14ac:dyDescent="0.25">
      <c r="A4855">
        <v>54398</v>
      </c>
      <c r="B4855" t="s">
        <v>1647</v>
      </c>
      <c r="C4855" t="s">
        <v>687</v>
      </c>
      <c r="E4855">
        <v>6</v>
      </c>
      <c r="F4855" t="s">
        <v>8337</v>
      </c>
      <c r="G4855" t="s">
        <v>420</v>
      </c>
      <c r="H4855" t="str">
        <f>INDEX(referencias!$Q$1:$Q$34,MATCH('Registro de Frecuencias TV'!G4855,referencias!$R$1:$R$34,0),1)</f>
        <v>Canal Uno</v>
      </c>
      <c r="I4855" t="s">
        <v>290</v>
      </c>
      <c r="J4855" t="s">
        <v>8338</v>
      </c>
      <c r="K4855">
        <v>6</v>
      </c>
      <c r="L4855" t="str">
        <f t="shared" si="156"/>
        <v>La PlayaNorte de SantanderCanal Uno6</v>
      </c>
      <c r="M4855" t="str">
        <f t="shared" si="157"/>
        <v>La PlayaNorte de SantanderCanal Uno</v>
      </c>
      <c r="N4855" t="s">
        <v>6374</v>
      </c>
    </row>
    <row r="4856" spans="1:14" x14ac:dyDescent="0.25">
      <c r="A4856">
        <v>54398</v>
      </c>
      <c r="B4856" t="s">
        <v>1647</v>
      </c>
      <c r="C4856" t="s">
        <v>687</v>
      </c>
      <c r="E4856">
        <v>4</v>
      </c>
      <c r="F4856" t="s">
        <v>8337</v>
      </c>
      <c r="G4856" t="s">
        <v>703</v>
      </c>
      <c r="H4856" t="str">
        <f>INDEX(referencias!$Q$1:$Q$34,MATCH('Registro de Frecuencias TV'!G4856,referencias!$R$1:$R$34,0),1)</f>
        <v>C.Institucional</v>
      </c>
      <c r="I4856" t="s">
        <v>290</v>
      </c>
      <c r="J4856" t="s">
        <v>8338</v>
      </c>
      <c r="K4856">
        <v>4</v>
      </c>
      <c r="L4856" t="str">
        <f t="shared" si="156"/>
        <v>La PlayaNorte de SantanderC.Institucional4</v>
      </c>
      <c r="M4856" t="str">
        <f t="shared" si="157"/>
        <v>La PlayaNorte de SantanderC.Institucional</v>
      </c>
      <c r="N4856" t="s">
        <v>6375</v>
      </c>
    </row>
    <row r="4857" spans="1:14" x14ac:dyDescent="0.25">
      <c r="A4857">
        <v>54398</v>
      </c>
      <c r="B4857" t="s">
        <v>1647</v>
      </c>
      <c r="C4857" t="s">
        <v>687</v>
      </c>
      <c r="E4857">
        <v>10</v>
      </c>
      <c r="F4857" t="s">
        <v>8337</v>
      </c>
      <c r="G4857" t="s">
        <v>188</v>
      </c>
      <c r="H4857" t="str">
        <f>INDEX(referencias!$Q$1:$Q$34,MATCH('Registro de Frecuencias TV'!G4857,referencias!$R$1:$R$34,0),1)</f>
        <v>Señal Colombia</v>
      </c>
      <c r="I4857" t="s">
        <v>290</v>
      </c>
      <c r="J4857" t="s">
        <v>8338</v>
      </c>
      <c r="K4857">
        <v>10</v>
      </c>
      <c r="L4857" t="str">
        <f t="shared" si="156"/>
        <v>La PlayaNorte de SantanderSeñal Colombia10</v>
      </c>
      <c r="M4857" t="str">
        <f t="shared" si="157"/>
        <v>La PlayaNorte de SantanderSeñal Colombia</v>
      </c>
      <c r="N4857" t="s">
        <v>6376</v>
      </c>
    </row>
    <row r="4858" spans="1:14" x14ac:dyDescent="0.25">
      <c r="A4858">
        <v>54398</v>
      </c>
      <c r="B4858" t="s">
        <v>1647</v>
      </c>
      <c r="C4858" t="s">
        <v>687</v>
      </c>
      <c r="F4858" t="s">
        <v>8339</v>
      </c>
      <c r="G4858" t="s">
        <v>788</v>
      </c>
      <c r="H4858" t="str">
        <f>INDEX(referencias!$Q$1:$Q$34,MATCH('Registro de Frecuencias TV'!G4858,referencias!$R$1:$R$34,0),1)</f>
        <v>TRO</v>
      </c>
      <c r="J4858" t="s">
        <v>8338</v>
      </c>
      <c r="K4858">
        <v>12</v>
      </c>
      <c r="L4858" t="str">
        <f t="shared" si="156"/>
        <v>La PlayaNorte de SantanderTRO12</v>
      </c>
      <c r="M4858" t="str">
        <f t="shared" si="157"/>
        <v>La PlayaNorte de SantanderTRO</v>
      </c>
      <c r="N4858" t="s">
        <v>6377</v>
      </c>
    </row>
    <row r="4859" spans="1:14" x14ac:dyDescent="0.25">
      <c r="A4859">
        <v>54398</v>
      </c>
      <c r="B4859" t="s">
        <v>1647</v>
      </c>
      <c r="C4859" t="s">
        <v>687</v>
      </c>
      <c r="E4859">
        <v>8</v>
      </c>
      <c r="F4859" t="s">
        <v>8341</v>
      </c>
      <c r="G4859" t="s">
        <v>750</v>
      </c>
      <c r="H4859" t="str">
        <f>INDEX(referencias!$Q$1:$Q$34,MATCH('Registro de Frecuencias TV'!G4859,referencias!$R$1:$R$34,0),1)</f>
        <v>RCN TV S.A.</v>
      </c>
      <c r="I4859" t="s">
        <v>290</v>
      </c>
      <c r="J4859" t="s">
        <v>8338</v>
      </c>
      <c r="K4859">
        <v>8</v>
      </c>
      <c r="L4859" t="str">
        <f t="shared" si="156"/>
        <v>La PlayaNorte de SantanderRCN TV S.A.8</v>
      </c>
      <c r="M4859" t="str">
        <f t="shared" si="157"/>
        <v>La PlayaNorte de SantanderRCN TV S.A.</v>
      </c>
      <c r="N4859" t="s">
        <v>6378</v>
      </c>
    </row>
    <row r="4860" spans="1:14" x14ac:dyDescent="0.25">
      <c r="A4860">
        <v>54398</v>
      </c>
      <c r="B4860" t="s">
        <v>1647</v>
      </c>
      <c r="C4860" t="s">
        <v>687</v>
      </c>
      <c r="E4860">
        <v>2</v>
      </c>
      <c r="F4860" t="s">
        <v>8341</v>
      </c>
      <c r="G4860" t="s">
        <v>723</v>
      </c>
      <c r="H4860" t="str">
        <f>INDEX(referencias!$Q$1:$Q$34,MATCH('Registro de Frecuencias TV'!G4860,referencias!$R$1:$R$34,0),1)</f>
        <v>Caracol TV S.A.</v>
      </c>
      <c r="I4860" t="s">
        <v>290</v>
      </c>
      <c r="J4860" t="s">
        <v>8338</v>
      </c>
      <c r="K4860">
        <v>2</v>
      </c>
      <c r="L4860" t="str">
        <f t="shared" si="156"/>
        <v>La PlayaNorte de SantanderCaracol TV S.A.2</v>
      </c>
      <c r="M4860" t="str">
        <f t="shared" si="157"/>
        <v>La PlayaNorte de SantanderCaracol TV S.A.</v>
      </c>
      <c r="N4860" t="s">
        <v>6379</v>
      </c>
    </row>
    <row r="4861" spans="1:14" x14ac:dyDescent="0.25">
      <c r="A4861">
        <v>54405</v>
      </c>
      <c r="B4861" t="s">
        <v>1709</v>
      </c>
      <c r="C4861" t="s">
        <v>687</v>
      </c>
      <c r="E4861">
        <v>5</v>
      </c>
      <c r="F4861" t="s">
        <v>8337</v>
      </c>
      <c r="G4861" t="s">
        <v>420</v>
      </c>
      <c r="H4861" t="str">
        <f>INDEX(referencias!$Q$1:$Q$34,MATCH('Registro de Frecuencias TV'!G4861,referencias!$R$1:$R$34,0),1)</f>
        <v>Canal Uno</v>
      </c>
      <c r="I4861" t="s">
        <v>8499</v>
      </c>
      <c r="J4861" t="s">
        <v>8338</v>
      </c>
      <c r="K4861">
        <v>5</v>
      </c>
      <c r="L4861" t="str">
        <f t="shared" si="156"/>
        <v>Los PatiosNorte de SantanderCanal Uno5</v>
      </c>
      <c r="M4861" t="str">
        <f t="shared" si="157"/>
        <v>Los PatiosNorte de SantanderCanal Uno</v>
      </c>
      <c r="N4861" t="s">
        <v>6380</v>
      </c>
    </row>
    <row r="4862" spans="1:14" x14ac:dyDescent="0.25">
      <c r="A4862">
        <v>54405</v>
      </c>
      <c r="B4862" t="s">
        <v>1709</v>
      </c>
      <c r="C4862" t="s">
        <v>687</v>
      </c>
      <c r="E4862">
        <v>11</v>
      </c>
      <c r="F4862" t="s">
        <v>8337</v>
      </c>
      <c r="G4862" t="s">
        <v>703</v>
      </c>
      <c r="H4862" t="str">
        <f>INDEX(referencias!$Q$1:$Q$34,MATCH('Registro de Frecuencias TV'!G4862,referencias!$R$1:$R$34,0),1)</f>
        <v>C.Institucional</v>
      </c>
      <c r="I4862" t="s">
        <v>8499</v>
      </c>
      <c r="J4862" t="s">
        <v>8338</v>
      </c>
      <c r="K4862">
        <v>11</v>
      </c>
      <c r="L4862" t="str">
        <f t="shared" si="156"/>
        <v>Los PatiosNorte de SantanderC.Institucional11</v>
      </c>
      <c r="M4862" t="str">
        <f t="shared" si="157"/>
        <v>Los PatiosNorte de SantanderC.Institucional</v>
      </c>
      <c r="N4862" t="s">
        <v>6381</v>
      </c>
    </row>
    <row r="4863" spans="1:14" x14ac:dyDescent="0.25">
      <c r="A4863">
        <v>54405</v>
      </c>
      <c r="B4863" t="s">
        <v>1709</v>
      </c>
      <c r="C4863" t="s">
        <v>687</v>
      </c>
      <c r="E4863">
        <v>22</v>
      </c>
      <c r="F4863" t="s">
        <v>8337</v>
      </c>
      <c r="G4863" t="s">
        <v>188</v>
      </c>
      <c r="H4863" t="str">
        <f>INDEX(referencias!$Q$1:$Q$34,MATCH('Registro de Frecuencias TV'!G4863,referencias!$R$1:$R$34,0),1)</f>
        <v>Señal Colombia</v>
      </c>
      <c r="I4863" t="s">
        <v>8499</v>
      </c>
      <c r="J4863" t="s">
        <v>8338</v>
      </c>
      <c r="K4863">
        <v>22</v>
      </c>
      <c r="L4863" t="str">
        <f t="shared" si="156"/>
        <v>Los PatiosNorte de SantanderSeñal Colombia22</v>
      </c>
      <c r="M4863" t="str">
        <f t="shared" si="157"/>
        <v>Los PatiosNorte de SantanderSeñal Colombia</v>
      </c>
      <c r="N4863" t="s">
        <v>6382</v>
      </c>
    </row>
    <row r="4864" spans="1:14" x14ac:dyDescent="0.25">
      <c r="A4864">
        <v>54405</v>
      </c>
      <c r="B4864" t="s">
        <v>1709</v>
      </c>
      <c r="C4864" t="s">
        <v>687</v>
      </c>
      <c r="E4864">
        <v>26</v>
      </c>
      <c r="F4864" t="s">
        <v>8339</v>
      </c>
      <c r="G4864" t="s">
        <v>788</v>
      </c>
      <c r="H4864" t="str">
        <f>INDEX(referencias!$Q$1:$Q$34,MATCH('Registro de Frecuencias TV'!G4864,referencias!$R$1:$R$34,0),1)</f>
        <v>TRO</v>
      </c>
      <c r="I4864" t="s">
        <v>8499</v>
      </c>
      <c r="J4864" t="s">
        <v>8338</v>
      </c>
      <c r="K4864">
        <v>13</v>
      </c>
      <c r="L4864" t="str">
        <f t="shared" si="156"/>
        <v>Los PatiosNorte de SantanderTRO13</v>
      </c>
      <c r="M4864" t="str">
        <f t="shared" si="157"/>
        <v>Los PatiosNorte de SantanderTRO</v>
      </c>
      <c r="N4864" t="s">
        <v>6383</v>
      </c>
    </row>
    <row r="4865" spans="1:14" x14ac:dyDescent="0.25">
      <c r="A4865">
        <v>54405</v>
      </c>
      <c r="B4865" t="s">
        <v>1709</v>
      </c>
      <c r="C4865" t="s">
        <v>687</v>
      </c>
      <c r="E4865">
        <v>29</v>
      </c>
      <c r="F4865" t="s">
        <v>8341</v>
      </c>
      <c r="G4865" t="s">
        <v>750</v>
      </c>
      <c r="H4865" t="str">
        <f>INDEX(referencias!$Q$1:$Q$34,MATCH('Registro de Frecuencias TV'!G4865,referencias!$R$1:$R$34,0),1)</f>
        <v>RCN TV S.A.</v>
      </c>
      <c r="I4865" t="s">
        <v>8499</v>
      </c>
      <c r="J4865" t="s">
        <v>8338</v>
      </c>
      <c r="K4865">
        <v>29</v>
      </c>
      <c r="L4865" t="str">
        <f t="shared" si="156"/>
        <v>Los PatiosNorte de SantanderRCN TV S.A.29</v>
      </c>
      <c r="M4865" t="str">
        <f t="shared" si="157"/>
        <v>Los PatiosNorte de SantanderRCN TV S.A.</v>
      </c>
      <c r="N4865" t="s">
        <v>6384</v>
      </c>
    </row>
    <row r="4866" spans="1:14" x14ac:dyDescent="0.25">
      <c r="A4866">
        <v>54405</v>
      </c>
      <c r="B4866" t="s">
        <v>1709</v>
      </c>
      <c r="C4866" t="s">
        <v>687</v>
      </c>
      <c r="E4866">
        <v>35</v>
      </c>
      <c r="F4866" t="s">
        <v>8341</v>
      </c>
      <c r="G4866" t="s">
        <v>723</v>
      </c>
      <c r="H4866" t="str">
        <f>INDEX(referencias!$Q$1:$Q$34,MATCH('Registro de Frecuencias TV'!G4866,referencias!$R$1:$R$34,0),1)</f>
        <v>Caracol TV S.A.</v>
      </c>
      <c r="I4866" t="s">
        <v>8499</v>
      </c>
      <c r="J4866" t="s">
        <v>8338</v>
      </c>
      <c r="K4866">
        <v>35</v>
      </c>
      <c r="L4866" t="str">
        <f t="shared" si="156"/>
        <v>Los PatiosNorte de SantanderCaracol TV S.A.35</v>
      </c>
      <c r="M4866" t="str">
        <f t="shared" si="157"/>
        <v>Los PatiosNorte de SantanderCaracol TV S.A.</v>
      </c>
      <c r="N4866" t="s">
        <v>6385</v>
      </c>
    </row>
    <row r="4867" spans="1:14" x14ac:dyDescent="0.25">
      <c r="A4867">
        <v>54418</v>
      </c>
      <c r="B4867" t="s">
        <v>1712</v>
      </c>
      <c r="C4867" t="s">
        <v>687</v>
      </c>
      <c r="F4867" t="s">
        <v>8337</v>
      </c>
      <c r="G4867" t="s">
        <v>420</v>
      </c>
      <c r="H4867" t="str">
        <f>INDEX(referencias!$Q$1:$Q$34,MATCH('Registro de Frecuencias TV'!G4867,referencias!$R$1:$R$34,0),1)</f>
        <v>Canal Uno</v>
      </c>
      <c r="J4867" t="s">
        <v>8338</v>
      </c>
      <c r="K4867">
        <v>6</v>
      </c>
      <c r="L4867" t="str">
        <f t="shared" ref="L4867:L4930" si="158">_xlfn.CONCAT(TRIM(B4867),TRIM(C4867),TRIM(H4867),TRIM(K4867))</f>
        <v>LourdesNorte de SantanderCanal Uno6</v>
      </c>
      <c r="M4867" t="str">
        <f t="shared" ref="M4867:M4930" si="159">_xlfn.CONCAT(TRIM(B4867),TRIM(C4867),TRIM(H4867))</f>
        <v>LourdesNorte de SantanderCanal Uno</v>
      </c>
      <c r="N4867" t="s">
        <v>6386</v>
      </c>
    </row>
    <row r="4868" spans="1:14" x14ac:dyDescent="0.25">
      <c r="A4868">
        <v>54418</v>
      </c>
      <c r="B4868" t="s">
        <v>1712</v>
      </c>
      <c r="C4868" t="s">
        <v>687</v>
      </c>
      <c r="F4868" t="s">
        <v>8337</v>
      </c>
      <c r="G4868" t="s">
        <v>703</v>
      </c>
      <c r="H4868" t="str">
        <f>INDEX(referencias!$Q$1:$Q$34,MATCH('Registro de Frecuencias TV'!G4868,referencias!$R$1:$R$34,0),1)</f>
        <v>C.Institucional</v>
      </c>
      <c r="J4868" t="s">
        <v>8338</v>
      </c>
      <c r="K4868">
        <v>4</v>
      </c>
      <c r="L4868" t="str">
        <f t="shared" si="158"/>
        <v>LourdesNorte de SantanderC.Institucional4</v>
      </c>
      <c r="M4868" t="str">
        <f t="shared" si="159"/>
        <v>LourdesNorte de SantanderC.Institucional</v>
      </c>
      <c r="N4868" t="s">
        <v>6387</v>
      </c>
    </row>
    <row r="4869" spans="1:14" x14ac:dyDescent="0.25">
      <c r="A4869">
        <v>54418</v>
      </c>
      <c r="B4869" t="s">
        <v>1712</v>
      </c>
      <c r="C4869" t="s">
        <v>687</v>
      </c>
      <c r="F4869" t="s">
        <v>8337</v>
      </c>
      <c r="G4869" t="s">
        <v>188</v>
      </c>
      <c r="H4869" t="str">
        <f>INDEX(referencias!$Q$1:$Q$34,MATCH('Registro de Frecuencias TV'!G4869,referencias!$R$1:$R$34,0),1)</f>
        <v>Señal Colombia</v>
      </c>
      <c r="J4869" t="s">
        <v>8338</v>
      </c>
      <c r="K4869">
        <v>10</v>
      </c>
      <c r="L4869" t="str">
        <f t="shared" si="158"/>
        <v>LourdesNorte de SantanderSeñal Colombia10</v>
      </c>
      <c r="M4869" t="str">
        <f t="shared" si="159"/>
        <v>LourdesNorte de SantanderSeñal Colombia</v>
      </c>
      <c r="N4869" t="s">
        <v>6388</v>
      </c>
    </row>
    <row r="4870" spans="1:14" x14ac:dyDescent="0.25">
      <c r="A4870">
        <v>54418</v>
      </c>
      <c r="B4870" t="s">
        <v>1712</v>
      </c>
      <c r="C4870" t="s">
        <v>687</v>
      </c>
      <c r="F4870" t="s">
        <v>8339</v>
      </c>
      <c r="G4870" t="s">
        <v>788</v>
      </c>
      <c r="H4870" t="str">
        <f>INDEX(referencias!$Q$1:$Q$34,MATCH('Registro de Frecuencias TV'!G4870,referencias!$R$1:$R$34,0),1)</f>
        <v>TRO</v>
      </c>
      <c r="J4870" t="s">
        <v>8338</v>
      </c>
      <c r="K4870">
        <v>35</v>
      </c>
      <c r="L4870" t="str">
        <f t="shared" si="158"/>
        <v>LourdesNorte de SantanderTRO35</v>
      </c>
      <c r="M4870" t="str">
        <f t="shared" si="159"/>
        <v>LourdesNorte de SantanderTRO</v>
      </c>
      <c r="N4870" t="s">
        <v>6389</v>
      </c>
    </row>
    <row r="4871" spans="1:14" x14ac:dyDescent="0.25">
      <c r="A4871">
        <v>54418</v>
      </c>
      <c r="B4871" t="s">
        <v>1712</v>
      </c>
      <c r="C4871" t="s">
        <v>687</v>
      </c>
      <c r="F4871" t="s">
        <v>8341</v>
      </c>
      <c r="G4871" t="s">
        <v>750</v>
      </c>
      <c r="H4871" t="str">
        <f>INDEX(referencias!$Q$1:$Q$34,MATCH('Registro de Frecuencias TV'!G4871,referencias!$R$1:$R$34,0),1)</f>
        <v>RCN TV S.A.</v>
      </c>
      <c r="J4871" t="s">
        <v>8338</v>
      </c>
      <c r="K4871">
        <v>7</v>
      </c>
      <c r="L4871" t="str">
        <f t="shared" si="158"/>
        <v>LourdesNorte de SantanderRCN TV S.A.7</v>
      </c>
      <c r="M4871" t="str">
        <f t="shared" si="159"/>
        <v>LourdesNorte de SantanderRCN TV S.A.</v>
      </c>
      <c r="N4871" t="s">
        <v>6390</v>
      </c>
    </row>
    <row r="4872" spans="1:14" x14ac:dyDescent="0.25">
      <c r="A4872">
        <v>54418</v>
      </c>
      <c r="B4872" t="s">
        <v>1712</v>
      </c>
      <c r="C4872" t="s">
        <v>687</v>
      </c>
      <c r="F4872" t="s">
        <v>8341</v>
      </c>
      <c r="G4872" t="s">
        <v>723</v>
      </c>
      <c r="H4872" t="str">
        <f>INDEX(referencias!$Q$1:$Q$34,MATCH('Registro de Frecuencias TV'!G4872,referencias!$R$1:$R$34,0),1)</f>
        <v>Caracol TV S.A.</v>
      </c>
      <c r="J4872" t="s">
        <v>8338</v>
      </c>
      <c r="K4872">
        <v>47</v>
      </c>
      <c r="L4872" t="str">
        <f t="shared" si="158"/>
        <v>LourdesNorte de SantanderCaracol TV S.A.47</v>
      </c>
      <c r="M4872" t="str">
        <f t="shared" si="159"/>
        <v>LourdesNorte de SantanderCaracol TV S.A.</v>
      </c>
      <c r="N4872" t="s">
        <v>6391</v>
      </c>
    </row>
    <row r="4873" spans="1:14" x14ac:dyDescent="0.25">
      <c r="A4873">
        <v>54480</v>
      </c>
      <c r="B4873" t="s">
        <v>1846</v>
      </c>
      <c r="C4873" t="s">
        <v>687</v>
      </c>
      <c r="E4873">
        <v>8</v>
      </c>
      <c r="F4873" t="s">
        <v>8337</v>
      </c>
      <c r="G4873" t="s">
        <v>420</v>
      </c>
      <c r="H4873" t="str">
        <f>INDEX(referencias!$Q$1:$Q$34,MATCH('Registro de Frecuencias TV'!G4873,referencias!$R$1:$R$34,0),1)</f>
        <v>Canal Uno</v>
      </c>
      <c r="I4873" t="s">
        <v>237</v>
      </c>
      <c r="J4873" t="s">
        <v>8338</v>
      </c>
      <c r="K4873">
        <v>8</v>
      </c>
      <c r="L4873" t="str">
        <f t="shared" si="158"/>
        <v>MutiscuaNorte de SantanderCanal Uno8</v>
      </c>
      <c r="M4873" t="str">
        <f t="shared" si="159"/>
        <v>MutiscuaNorte de SantanderCanal Uno</v>
      </c>
      <c r="N4873" t="s">
        <v>6392</v>
      </c>
    </row>
    <row r="4874" spans="1:14" x14ac:dyDescent="0.25">
      <c r="A4874">
        <v>54480</v>
      </c>
      <c r="B4874" t="s">
        <v>1846</v>
      </c>
      <c r="C4874" t="s">
        <v>687</v>
      </c>
      <c r="E4874">
        <v>3</v>
      </c>
      <c r="F4874" t="s">
        <v>8337</v>
      </c>
      <c r="G4874" t="s">
        <v>703</v>
      </c>
      <c r="H4874" t="str">
        <f>INDEX(referencias!$Q$1:$Q$34,MATCH('Registro de Frecuencias TV'!G4874,referencias!$R$1:$R$34,0),1)</f>
        <v>C.Institucional</v>
      </c>
      <c r="I4874" t="s">
        <v>237</v>
      </c>
      <c r="J4874" t="s">
        <v>8338</v>
      </c>
      <c r="K4874">
        <v>3</v>
      </c>
      <c r="L4874" t="str">
        <f t="shared" si="158"/>
        <v>MutiscuaNorte de SantanderC.Institucional3</v>
      </c>
      <c r="M4874" t="str">
        <f t="shared" si="159"/>
        <v>MutiscuaNorte de SantanderC.Institucional</v>
      </c>
      <c r="N4874" t="s">
        <v>6393</v>
      </c>
    </row>
    <row r="4875" spans="1:14" x14ac:dyDescent="0.25">
      <c r="A4875">
        <v>54480</v>
      </c>
      <c r="B4875" t="s">
        <v>1846</v>
      </c>
      <c r="C4875" t="s">
        <v>687</v>
      </c>
      <c r="E4875">
        <v>24</v>
      </c>
      <c r="F4875" t="s">
        <v>8337</v>
      </c>
      <c r="G4875" t="s">
        <v>188</v>
      </c>
      <c r="H4875" t="str">
        <f>INDEX(referencias!$Q$1:$Q$34,MATCH('Registro de Frecuencias TV'!G4875,referencias!$R$1:$R$34,0),1)</f>
        <v>Señal Colombia</v>
      </c>
      <c r="I4875" t="s">
        <v>237</v>
      </c>
      <c r="J4875" t="s">
        <v>8338</v>
      </c>
      <c r="K4875">
        <v>24</v>
      </c>
      <c r="L4875" t="str">
        <f t="shared" si="158"/>
        <v>MutiscuaNorte de SantanderSeñal Colombia24</v>
      </c>
      <c r="M4875" t="str">
        <f t="shared" si="159"/>
        <v>MutiscuaNorte de SantanderSeñal Colombia</v>
      </c>
      <c r="N4875" t="s">
        <v>6394</v>
      </c>
    </row>
    <row r="4876" spans="1:14" x14ac:dyDescent="0.25">
      <c r="A4876">
        <v>54480</v>
      </c>
      <c r="B4876" t="s">
        <v>1846</v>
      </c>
      <c r="C4876" t="s">
        <v>687</v>
      </c>
      <c r="F4876" t="s">
        <v>8339</v>
      </c>
      <c r="G4876" t="s">
        <v>788</v>
      </c>
      <c r="H4876" t="str">
        <f>INDEX(referencias!$Q$1:$Q$34,MATCH('Registro de Frecuencias TV'!G4876,referencias!$R$1:$R$34,0),1)</f>
        <v>TRO</v>
      </c>
      <c r="J4876" t="s">
        <v>8338</v>
      </c>
      <c r="K4876">
        <v>21</v>
      </c>
      <c r="L4876" t="str">
        <f t="shared" si="158"/>
        <v>MutiscuaNorte de SantanderTRO21</v>
      </c>
      <c r="M4876" t="str">
        <f t="shared" si="159"/>
        <v>MutiscuaNorte de SantanderTRO</v>
      </c>
      <c r="N4876" t="s">
        <v>6395</v>
      </c>
    </row>
    <row r="4877" spans="1:14" x14ac:dyDescent="0.25">
      <c r="A4877">
        <v>54480</v>
      </c>
      <c r="B4877" t="s">
        <v>1846</v>
      </c>
      <c r="C4877" t="s">
        <v>687</v>
      </c>
      <c r="F4877" t="s">
        <v>8341</v>
      </c>
      <c r="G4877" t="s">
        <v>750</v>
      </c>
      <c r="H4877" t="str">
        <f>INDEX(referencias!$Q$1:$Q$34,MATCH('Registro de Frecuencias TV'!G4877,referencias!$R$1:$R$34,0),1)</f>
        <v>RCN TV S.A.</v>
      </c>
      <c r="J4877" t="s">
        <v>8338</v>
      </c>
      <c r="K4877">
        <v>33</v>
      </c>
      <c r="L4877" t="str">
        <f t="shared" si="158"/>
        <v>MutiscuaNorte de SantanderRCN TV S.A.33</v>
      </c>
      <c r="M4877" t="str">
        <f t="shared" si="159"/>
        <v>MutiscuaNorte de SantanderRCN TV S.A.</v>
      </c>
      <c r="N4877" t="s">
        <v>6396</v>
      </c>
    </row>
    <row r="4878" spans="1:14" x14ac:dyDescent="0.25">
      <c r="A4878">
        <v>54480</v>
      </c>
      <c r="B4878" t="s">
        <v>1846</v>
      </c>
      <c r="C4878" t="s">
        <v>687</v>
      </c>
      <c r="F4878" t="s">
        <v>8341</v>
      </c>
      <c r="G4878" t="s">
        <v>723</v>
      </c>
      <c r="H4878" t="str">
        <f>INDEX(referencias!$Q$1:$Q$34,MATCH('Registro de Frecuencias TV'!G4878,referencias!$R$1:$R$34,0),1)</f>
        <v>Caracol TV S.A.</v>
      </c>
      <c r="J4878" t="s">
        <v>8338</v>
      </c>
      <c r="K4878">
        <v>39</v>
      </c>
      <c r="L4878" t="str">
        <f t="shared" si="158"/>
        <v>MutiscuaNorte de SantanderCaracol TV S.A.39</v>
      </c>
      <c r="M4878" t="str">
        <f t="shared" si="159"/>
        <v>MutiscuaNorte de SantanderCaracol TV S.A.</v>
      </c>
      <c r="N4878" t="s">
        <v>6397</v>
      </c>
    </row>
    <row r="4879" spans="1:14" x14ac:dyDescent="0.25">
      <c r="A4879">
        <v>54498</v>
      </c>
      <c r="B4879" t="s">
        <v>1888</v>
      </c>
      <c r="C4879" t="s">
        <v>687</v>
      </c>
      <c r="E4879">
        <v>5</v>
      </c>
      <c r="F4879" t="s">
        <v>8337</v>
      </c>
      <c r="G4879" t="s">
        <v>420</v>
      </c>
      <c r="H4879" t="str">
        <f>INDEX(referencias!$Q$1:$Q$34,MATCH('Registro de Frecuencias TV'!G4879,referencias!$R$1:$R$34,0),1)</f>
        <v>Canal Uno</v>
      </c>
      <c r="I4879" t="s">
        <v>338</v>
      </c>
      <c r="J4879" t="s">
        <v>8338</v>
      </c>
      <c r="K4879">
        <v>5</v>
      </c>
      <c r="L4879" t="str">
        <f t="shared" si="158"/>
        <v>OcañaNorte de SantanderCanal Uno5</v>
      </c>
      <c r="M4879" t="str">
        <f t="shared" si="159"/>
        <v>OcañaNorte de SantanderCanal Uno</v>
      </c>
      <c r="N4879" t="s">
        <v>6398</v>
      </c>
    </row>
    <row r="4880" spans="1:14" x14ac:dyDescent="0.25">
      <c r="A4880">
        <v>54498</v>
      </c>
      <c r="B4880" t="s">
        <v>1888</v>
      </c>
      <c r="C4880" t="s">
        <v>687</v>
      </c>
      <c r="E4880">
        <v>11</v>
      </c>
      <c r="F4880" t="s">
        <v>8337</v>
      </c>
      <c r="G4880" t="s">
        <v>703</v>
      </c>
      <c r="H4880" t="str">
        <f>INDEX(referencias!$Q$1:$Q$34,MATCH('Registro de Frecuencias TV'!G4880,referencias!$R$1:$R$34,0),1)</f>
        <v>C.Institucional</v>
      </c>
      <c r="I4880" t="s">
        <v>338</v>
      </c>
      <c r="J4880" t="s">
        <v>8338</v>
      </c>
      <c r="K4880">
        <v>11</v>
      </c>
      <c r="L4880" t="str">
        <f t="shared" si="158"/>
        <v>OcañaNorte de SantanderC.Institucional11</v>
      </c>
      <c r="M4880" t="str">
        <f t="shared" si="159"/>
        <v>OcañaNorte de SantanderC.Institucional</v>
      </c>
      <c r="N4880" t="s">
        <v>6399</v>
      </c>
    </row>
    <row r="4881" spans="1:14" x14ac:dyDescent="0.25">
      <c r="A4881">
        <v>54498</v>
      </c>
      <c r="B4881" t="s">
        <v>1888</v>
      </c>
      <c r="C4881" t="s">
        <v>687</v>
      </c>
      <c r="E4881">
        <v>13</v>
      </c>
      <c r="F4881" t="s">
        <v>8337</v>
      </c>
      <c r="G4881" t="s">
        <v>188</v>
      </c>
      <c r="H4881" t="str">
        <f>INDEX(referencias!$Q$1:$Q$34,MATCH('Registro de Frecuencias TV'!G4881,referencias!$R$1:$R$34,0),1)</f>
        <v>Señal Colombia</v>
      </c>
      <c r="I4881" t="s">
        <v>338</v>
      </c>
      <c r="J4881" t="s">
        <v>8338</v>
      </c>
      <c r="K4881">
        <v>13</v>
      </c>
      <c r="L4881" t="str">
        <f t="shared" si="158"/>
        <v>OcañaNorte de SantanderSeñal Colombia13</v>
      </c>
      <c r="M4881" t="str">
        <f t="shared" si="159"/>
        <v>OcañaNorte de SantanderSeñal Colombia</v>
      </c>
      <c r="N4881" t="s">
        <v>6400</v>
      </c>
    </row>
    <row r="4882" spans="1:14" x14ac:dyDescent="0.25">
      <c r="A4882">
        <v>54498</v>
      </c>
      <c r="B4882" t="s">
        <v>1888</v>
      </c>
      <c r="C4882" t="s">
        <v>687</v>
      </c>
      <c r="E4882">
        <v>35</v>
      </c>
      <c r="F4882" t="s">
        <v>8339</v>
      </c>
      <c r="G4882" t="s">
        <v>788</v>
      </c>
      <c r="H4882" t="str">
        <f>INDEX(referencias!$Q$1:$Q$34,MATCH('Registro de Frecuencias TV'!G4882,referencias!$R$1:$R$34,0),1)</f>
        <v>TRO</v>
      </c>
      <c r="I4882" t="s">
        <v>8501</v>
      </c>
      <c r="J4882" t="s">
        <v>8338</v>
      </c>
      <c r="K4882">
        <v>35</v>
      </c>
      <c r="L4882" t="str">
        <f t="shared" si="158"/>
        <v>OcañaNorte de SantanderTRO35</v>
      </c>
      <c r="M4882" t="str">
        <f t="shared" si="159"/>
        <v>OcañaNorte de SantanderTRO</v>
      </c>
      <c r="N4882" t="s">
        <v>6401</v>
      </c>
    </row>
    <row r="4883" spans="1:14" x14ac:dyDescent="0.25">
      <c r="A4883">
        <v>54498</v>
      </c>
      <c r="B4883" t="s">
        <v>1888</v>
      </c>
      <c r="C4883" t="s">
        <v>687</v>
      </c>
      <c r="E4883">
        <v>7</v>
      </c>
      <c r="F4883" t="s">
        <v>8341</v>
      </c>
      <c r="G4883" t="s">
        <v>750</v>
      </c>
      <c r="H4883" t="str">
        <f>INDEX(referencias!$Q$1:$Q$34,MATCH('Registro de Frecuencias TV'!G4883,referencias!$R$1:$R$34,0),1)</f>
        <v>RCN TV S.A.</v>
      </c>
      <c r="I4883" t="s">
        <v>555</v>
      </c>
      <c r="J4883" t="s">
        <v>8338</v>
      </c>
      <c r="K4883">
        <v>7</v>
      </c>
      <c r="L4883" t="str">
        <f t="shared" si="158"/>
        <v>OcañaNorte de SantanderRCN TV S.A.7</v>
      </c>
      <c r="M4883" t="str">
        <f t="shared" si="159"/>
        <v>OcañaNorte de SantanderRCN TV S.A.</v>
      </c>
      <c r="N4883" t="s">
        <v>6402</v>
      </c>
    </row>
    <row r="4884" spans="1:14" x14ac:dyDescent="0.25">
      <c r="A4884">
        <v>54498</v>
      </c>
      <c r="B4884" t="s">
        <v>1888</v>
      </c>
      <c r="C4884" t="s">
        <v>687</v>
      </c>
      <c r="E4884">
        <v>47</v>
      </c>
      <c r="F4884" t="s">
        <v>8341</v>
      </c>
      <c r="G4884" t="s">
        <v>723</v>
      </c>
      <c r="H4884" t="str">
        <f>INDEX(referencias!$Q$1:$Q$34,MATCH('Registro de Frecuencias TV'!G4884,referencias!$R$1:$R$34,0),1)</f>
        <v>Caracol TV S.A.</v>
      </c>
      <c r="I4884" t="s">
        <v>555</v>
      </c>
      <c r="J4884" t="s">
        <v>8338</v>
      </c>
      <c r="K4884">
        <v>47</v>
      </c>
      <c r="L4884" t="str">
        <f t="shared" si="158"/>
        <v>OcañaNorte de SantanderCaracol TV S.A.47</v>
      </c>
      <c r="M4884" t="str">
        <f t="shared" si="159"/>
        <v>OcañaNorte de SantanderCaracol TV S.A.</v>
      </c>
      <c r="N4884" t="s">
        <v>6403</v>
      </c>
    </row>
    <row r="4885" spans="1:14" x14ac:dyDescent="0.25">
      <c r="A4885">
        <v>54518</v>
      </c>
      <c r="B4885" t="s">
        <v>557</v>
      </c>
      <c r="C4885" t="s">
        <v>687</v>
      </c>
      <c r="E4885">
        <v>8</v>
      </c>
      <c r="F4885" t="s">
        <v>8337</v>
      </c>
      <c r="G4885" t="s">
        <v>420</v>
      </c>
      <c r="H4885" t="str">
        <f>INDEX(referencias!$Q$1:$Q$34,MATCH('Registro de Frecuencias TV'!G4885,referencias!$R$1:$R$34,0),1)</f>
        <v>Canal Uno</v>
      </c>
      <c r="I4885" t="s">
        <v>237</v>
      </c>
      <c r="J4885" t="s">
        <v>8338</v>
      </c>
      <c r="K4885">
        <v>8</v>
      </c>
      <c r="L4885" t="str">
        <f t="shared" si="158"/>
        <v>PamplonaNorte de SantanderCanal Uno8</v>
      </c>
      <c r="M4885" t="str">
        <f t="shared" si="159"/>
        <v>PamplonaNorte de SantanderCanal Uno</v>
      </c>
      <c r="N4885" t="s">
        <v>6404</v>
      </c>
    </row>
    <row r="4886" spans="1:14" x14ac:dyDescent="0.25">
      <c r="A4886">
        <v>54518</v>
      </c>
      <c r="B4886" t="s">
        <v>557</v>
      </c>
      <c r="C4886" t="s">
        <v>687</v>
      </c>
      <c r="E4886">
        <v>3</v>
      </c>
      <c r="F4886" t="s">
        <v>8337</v>
      </c>
      <c r="G4886" t="s">
        <v>703</v>
      </c>
      <c r="H4886" t="str">
        <f>INDEX(referencias!$Q$1:$Q$34,MATCH('Registro de Frecuencias TV'!G4886,referencias!$R$1:$R$34,0),1)</f>
        <v>C.Institucional</v>
      </c>
      <c r="I4886" t="s">
        <v>237</v>
      </c>
      <c r="J4886" t="s">
        <v>8338</v>
      </c>
      <c r="K4886">
        <v>3</v>
      </c>
      <c r="L4886" t="str">
        <f t="shared" si="158"/>
        <v>PamplonaNorte de SantanderC.Institucional3</v>
      </c>
      <c r="M4886" t="str">
        <f t="shared" si="159"/>
        <v>PamplonaNorte de SantanderC.Institucional</v>
      </c>
      <c r="N4886" t="s">
        <v>6405</v>
      </c>
    </row>
    <row r="4887" spans="1:14" x14ac:dyDescent="0.25">
      <c r="A4887">
        <v>54518</v>
      </c>
      <c r="B4887" t="s">
        <v>557</v>
      </c>
      <c r="C4887" t="s">
        <v>687</v>
      </c>
      <c r="E4887">
        <v>24</v>
      </c>
      <c r="F4887" t="s">
        <v>8337</v>
      </c>
      <c r="G4887" t="s">
        <v>188</v>
      </c>
      <c r="H4887" t="str">
        <f>INDEX(referencias!$Q$1:$Q$34,MATCH('Registro de Frecuencias TV'!G4887,referencias!$R$1:$R$34,0),1)</f>
        <v>Señal Colombia</v>
      </c>
      <c r="I4887" t="s">
        <v>237</v>
      </c>
      <c r="J4887" t="s">
        <v>8338</v>
      </c>
      <c r="K4887">
        <v>24</v>
      </c>
      <c r="L4887" t="str">
        <f t="shared" si="158"/>
        <v>PamplonaNorte de SantanderSeñal Colombia24</v>
      </c>
      <c r="M4887" t="str">
        <f t="shared" si="159"/>
        <v>PamplonaNorte de SantanderSeñal Colombia</v>
      </c>
      <c r="N4887" t="s">
        <v>6406</v>
      </c>
    </row>
    <row r="4888" spans="1:14" x14ac:dyDescent="0.25">
      <c r="A4888">
        <v>54518</v>
      </c>
      <c r="B4888" t="s">
        <v>557</v>
      </c>
      <c r="C4888" t="s">
        <v>687</v>
      </c>
      <c r="E4888">
        <v>13</v>
      </c>
      <c r="F4888" t="s">
        <v>8339</v>
      </c>
      <c r="G4888" t="s">
        <v>788</v>
      </c>
      <c r="H4888" t="str">
        <f>INDEX(referencias!$Q$1:$Q$34,MATCH('Registro de Frecuencias TV'!G4888,referencias!$R$1:$R$34,0),1)</f>
        <v>TRO</v>
      </c>
      <c r="I4888" t="s">
        <v>8502</v>
      </c>
      <c r="J4888" t="s">
        <v>8338</v>
      </c>
      <c r="K4888">
        <v>13</v>
      </c>
      <c r="L4888" t="str">
        <f t="shared" si="158"/>
        <v>PamplonaNorte de SantanderTRO13</v>
      </c>
      <c r="M4888" t="str">
        <f t="shared" si="159"/>
        <v>PamplonaNorte de SantanderTRO</v>
      </c>
      <c r="N4888" t="s">
        <v>6407</v>
      </c>
    </row>
    <row r="4889" spans="1:14" x14ac:dyDescent="0.25">
      <c r="A4889">
        <v>54518</v>
      </c>
      <c r="B4889" t="s">
        <v>557</v>
      </c>
      <c r="C4889" t="s">
        <v>687</v>
      </c>
      <c r="E4889">
        <v>33</v>
      </c>
      <c r="F4889" t="s">
        <v>8341</v>
      </c>
      <c r="G4889" t="s">
        <v>750</v>
      </c>
      <c r="H4889" t="str">
        <f>INDEX(referencias!$Q$1:$Q$34,MATCH('Registro de Frecuencias TV'!G4889,referencias!$R$1:$R$34,0),1)</f>
        <v>RCN TV S.A.</v>
      </c>
      <c r="I4889" t="s">
        <v>557</v>
      </c>
      <c r="J4889" t="s">
        <v>8338</v>
      </c>
      <c r="K4889">
        <v>33</v>
      </c>
      <c r="L4889" t="str">
        <f t="shared" si="158"/>
        <v>PamplonaNorte de SantanderRCN TV S.A.33</v>
      </c>
      <c r="M4889" t="str">
        <f t="shared" si="159"/>
        <v>PamplonaNorte de SantanderRCN TV S.A.</v>
      </c>
      <c r="N4889" t="s">
        <v>6408</v>
      </c>
    </row>
    <row r="4890" spans="1:14" x14ac:dyDescent="0.25">
      <c r="A4890">
        <v>54518</v>
      </c>
      <c r="B4890" t="s">
        <v>557</v>
      </c>
      <c r="C4890" t="s">
        <v>687</v>
      </c>
      <c r="E4890">
        <v>39</v>
      </c>
      <c r="F4890" t="s">
        <v>8341</v>
      </c>
      <c r="G4890" t="s">
        <v>723</v>
      </c>
      <c r="H4890" t="str">
        <f>INDEX(referencias!$Q$1:$Q$34,MATCH('Registro de Frecuencias TV'!G4890,referencias!$R$1:$R$34,0),1)</f>
        <v>Caracol TV S.A.</v>
      </c>
      <c r="I4890" t="s">
        <v>557</v>
      </c>
      <c r="J4890" t="s">
        <v>8338</v>
      </c>
      <c r="K4890">
        <v>39</v>
      </c>
      <c r="L4890" t="str">
        <f t="shared" si="158"/>
        <v>PamplonaNorte de SantanderCaracol TV S.A.39</v>
      </c>
      <c r="M4890" t="str">
        <f t="shared" si="159"/>
        <v>PamplonaNorte de SantanderCaracol TV S.A.</v>
      </c>
      <c r="N4890" t="s">
        <v>6409</v>
      </c>
    </row>
    <row r="4891" spans="1:14" x14ac:dyDescent="0.25">
      <c r="A4891">
        <v>54520</v>
      </c>
      <c r="B4891" t="s">
        <v>1952</v>
      </c>
      <c r="C4891" t="s">
        <v>687</v>
      </c>
      <c r="E4891">
        <v>8</v>
      </c>
      <c r="F4891" t="s">
        <v>8337</v>
      </c>
      <c r="G4891" t="s">
        <v>420</v>
      </c>
      <c r="H4891" t="str">
        <f>INDEX(referencias!$Q$1:$Q$34,MATCH('Registro de Frecuencias TV'!G4891,referencias!$R$1:$R$34,0),1)</f>
        <v>Canal Uno</v>
      </c>
      <c r="I4891" t="s">
        <v>237</v>
      </c>
      <c r="J4891" t="s">
        <v>8338</v>
      </c>
      <c r="K4891">
        <v>8</v>
      </c>
      <c r="L4891" t="str">
        <f t="shared" si="158"/>
        <v>PamplonitaNorte de SantanderCanal Uno8</v>
      </c>
      <c r="M4891" t="str">
        <f t="shared" si="159"/>
        <v>PamplonitaNorte de SantanderCanal Uno</v>
      </c>
      <c r="N4891" t="s">
        <v>6410</v>
      </c>
    </row>
    <row r="4892" spans="1:14" x14ac:dyDescent="0.25">
      <c r="A4892">
        <v>54520</v>
      </c>
      <c r="B4892" t="s">
        <v>1952</v>
      </c>
      <c r="C4892" t="s">
        <v>687</v>
      </c>
      <c r="E4892">
        <v>3</v>
      </c>
      <c r="F4892" t="s">
        <v>8337</v>
      </c>
      <c r="G4892" t="s">
        <v>703</v>
      </c>
      <c r="H4892" t="str">
        <f>INDEX(referencias!$Q$1:$Q$34,MATCH('Registro de Frecuencias TV'!G4892,referencias!$R$1:$R$34,0),1)</f>
        <v>C.Institucional</v>
      </c>
      <c r="I4892" t="s">
        <v>237</v>
      </c>
      <c r="J4892" t="s">
        <v>8338</v>
      </c>
      <c r="K4892">
        <v>3</v>
      </c>
      <c r="L4892" t="str">
        <f t="shared" si="158"/>
        <v>PamplonitaNorte de SantanderC.Institucional3</v>
      </c>
      <c r="M4892" t="str">
        <f t="shared" si="159"/>
        <v>PamplonitaNorte de SantanderC.Institucional</v>
      </c>
      <c r="N4892" t="s">
        <v>6411</v>
      </c>
    </row>
    <row r="4893" spans="1:14" x14ac:dyDescent="0.25">
      <c r="A4893">
        <v>54520</v>
      </c>
      <c r="B4893" t="s">
        <v>1952</v>
      </c>
      <c r="C4893" t="s">
        <v>687</v>
      </c>
      <c r="E4893">
        <v>24</v>
      </c>
      <c r="F4893" t="s">
        <v>8337</v>
      </c>
      <c r="G4893" t="s">
        <v>188</v>
      </c>
      <c r="H4893" t="str">
        <f>INDEX(referencias!$Q$1:$Q$34,MATCH('Registro de Frecuencias TV'!G4893,referencias!$R$1:$R$34,0),1)</f>
        <v>Señal Colombia</v>
      </c>
      <c r="I4893" t="s">
        <v>237</v>
      </c>
      <c r="J4893" t="s">
        <v>8338</v>
      </c>
      <c r="K4893">
        <v>24</v>
      </c>
      <c r="L4893" t="str">
        <f t="shared" si="158"/>
        <v>PamplonitaNorte de SantanderSeñal Colombia24</v>
      </c>
      <c r="M4893" t="str">
        <f t="shared" si="159"/>
        <v>PamplonitaNorte de SantanderSeñal Colombia</v>
      </c>
      <c r="N4893" t="s">
        <v>6412</v>
      </c>
    </row>
    <row r="4894" spans="1:14" x14ac:dyDescent="0.25">
      <c r="A4894">
        <v>54520</v>
      </c>
      <c r="B4894" t="s">
        <v>1952</v>
      </c>
      <c r="C4894" t="s">
        <v>687</v>
      </c>
      <c r="F4894" t="s">
        <v>8339</v>
      </c>
      <c r="G4894" t="s">
        <v>788</v>
      </c>
      <c r="H4894" t="str">
        <f>INDEX(referencias!$Q$1:$Q$34,MATCH('Registro de Frecuencias TV'!G4894,referencias!$R$1:$R$34,0),1)</f>
        <v>TRO</v>
      </c>
      <c r="J4894" t="s">
        <v>8338</v>
      </c>
      <c r="K4894">
        <v>21</v>
      </c>
      <c r="L4894" t="str">
        <f t="shared" si="158"/>
        <v>PamplonitaNorte de SantanderTRO21</v>
      </c>
      <c r="M4894" t="str">
        <f t="shared" si="159"/>
        <v>PamplonitaNorte de SantanderTRO</v>
      </c>
      <c r="N4894" t="s">
        <v>6413</v>
      </c>
    </row>
    <row r="4895" spans="1:14" x14ac:dyDescent="0.25">
      <c r="A4895">
        <v>54520</v>
      </c>
      <c r="B4895" t="s">
        <v>1952</v>
      </c>
      <c r="C4895" t="s">
        <v>687</v>
      </c>
      <c r="F4895" t="s">
        <v>8341</v>
      </c>
      <c r="G4895" t="s">
        <v>750</v>
      </c>
      <c r="H4895" t="str">
        <f>INDEX(referencias!$Q$1:$Q$34,MATCH('Registro de Frecuencias TV'!G4895,referencias!$R$1:$R$34,0),1)</f>
        <v>RCN TV S.A.</v>
      </c>
      <c r="J4895" t="s">
        <v>8338</v>
      </c>
      <c r="K4895">
        <v>33</v>
      </c>
      <c r="L4895" t="str">
        <f t="shared" si="158"/>
        <v>PamplonitaNorte de SantanderRCN TV S.A.33</v>
      </c>
      <c r="M4895" t="str">
        <f t="shared" si="159"/>
        <v>PamplonitaNorte de SantanderRCN TV S.A.</v>
      </c>
      <c r="N4895" t="s">
        <v>6414</v>
      </c>
    </row>
    <row r="4896" spans="1:14" x14ac:dyDescent="0.25">
      <c r="A4896">
        <v>54520</v>
      </c>
      <c r="B4896" t="s">
        <v>1952</v>
      </c>
      <c r="C4896" t="s">
        <v>687</v>
      </c>
      <c r="F4896" t="s">
        <v>8341</v>
      </c>
      <c r="G4896" t="s">
        <v>723</v>
      </c>
      <c r="H4896" t="str">
        <f>INDEX(referencias!$Q$1:$Q$34,MATCH('Registro de Frecuencias TV'!G4896,referencias!$R$1:$R$34,0),1)</f>
        <v>Caracol TV S.A.</v>
      </c>
      <c r="J4896" t="s">
        <v>8338</v>
      </c>
      <c r="K4896">
        <v>39</v>
      </c>
      <c r="L4896" t="str">
        <f t="shared" si="158"/>
        <v>PamplonitaNorte de SantanderCaracol TV S.A.39</v>
      </c>
      <c r="M4896" t="str">
        <f t="shared" si="159"/>
        <v>PamplonitaNorte de SantanderCaracol TV S.A.</v>
      </c>
      <c r="N4896" t="s">
        <v>6415</v>
      </c>
    </row>
    <row r="4897" spans="1:14" x14ac:dyDescent="0.25">
      <c r="A4897">
        <v>54553</v>
      </c>
      <c r="B4897" t="s">
        <v>2087</v>
      </c>
      <c r="C4897" t="s">
        <v>687</v>
      </c>
      <c r="E4897">
        <v>5</v>
      </c>
      <c r="F4897" t="s">
        <v>8337</v>
      </c>
      <c r="G4897" t="s">
        <v>420</v>
      </c>
      <c r="H4897" t="str">
        <f>INDEX(referencias!$Q$1:$Q$34,MATCH('Registro de Frecuencias TV'!G4897,referencias!$R$1:$R$34,0),1)</f>
        <v>Canal Uno</v>
      </c>
      <c r="I4897" t="s">
        <v>8499</v>
      </c>
      <c r="J4897" t="s">
        <v>8338</v>
      </c>
      <c r="K4897">
        <v>5</v>
      </c>
      <c r="L4897" t="str">
        <f t="shared" si="158"/>
        <v>Puerto SantanderNorte de SantanderCanal Uno5</v>
      </c>
      <c r="M4897" t="str">
        <f t="shared" si="159"/>
        <v>Puerto SantanderNorte de SantanderCanal Uno</v>
      </c>
      <c r="N4897" t="s">
        <v>6416</v>
      </c>
    </row>
    <row r="4898" spans="1:14" x14ac:dyDescent="0.25">
      <c r="A4898">
        <v>54553</v>
      </c>
      <c r="B4898" t="s">
        <v>2087</v>
      </c>
      <c r="C4898" t="s">
        <v>687</v>
      </c>
      <c r="E4898">
        <v>11</v>
      </c>
      <c r="F4898" t="s">
        <v>8337</v>
      </c>
      <c r="G4898" t="s">
        <v>703</v>
      </c>
      <c r="H4898" t="str">
        <f>INDEX(referencias!$Q$1:$Q$34,MATCH('Registro de Frecuencias TV'!G4898,referencias!$R$1:$R$34,0),1)</f>
        <v>C.Institucional</v>
      </c>
      <c r="I4898" t="s">
        <v>8499</v>
      </c>
      <c r="J4898" t="s">
        <v>8338</v>
      </c>
      <c r="K4898">
        <v>11</v>
      </c>
      <c r="L4898" t="str">
        <f t="shared" si="158"/>
        <v>Puerto SantanderNorte de SantanderC.Institucional11</v>
      </c>
      <c r="M4898" t="str">
        <f t="shared" si="159"/>
        <v>Puerto SantanderNorte de SantanderC.Institucional</v>
      </c>
      <c r="N4898" t="s">
        <v>6417</v>
      </c>
    </row>
    <row r="4899" spans="1:14" x14ac:dyDescent="0.25">
      <c r="A4899">
        <v>54553</v>
      </c>
      <c r="B4899" t="s">
        <v>2087</v>
      </c>
      <c r="C4899" t="s">
        <v>687</v>
      </c>
      <c r="E4899">
        <v>22</v>
      </c>
      <c r="F4899" t="s">
        <v>8337</v>
      </c>
      <c r="G4899" t="s">
        <v>188</v>
      </c>
      <c r="H4899" t="str">
        <f>INDEX(referencias!$Q$1:$Q$34,MATCH('Registro de Frecuencias TV'!G4899,referencias!$R$1:$R$34,0),1)</f>
        <v>Señal Colombia</v>
      </c>
      <c r="I4899" t="s">
        <v>8499</v>
      </c>
      <c r="J4899" t="s">
        <v>8338</v>
      </c>
      <c r="K4899">
        <v>22</v>
      </c>
      <c r="L4899" t="str">
        <f t="shared" si="158"/>
        <v>Puerto SantanderNorte de SantanderSeñal Colombia22</v>
      </c>
      <c r="M4899" t="str">
        <f t="shared" si="159"/>
        <v>Puerto SantanderNorte de SantanderSeñal Colombia</v>
      </c>
      <c r="N4899" t="s">
        <v>6418</v>
      </c>
    </row>
    <row r="4900" spans="1:14" x14ac:dyDescent="0.25">
      <c r="A4900">
        <v>54553</v>
      </c>
      <c r="B4900" t="s">
        <v>2087</v>
      </c>
      <c r="C4900" t="s">
        <v>687</v>
      </c>
      <c r="F4900" t="s">
        <v>8339</v>
      </c>
      <c r="G4900" t="s">
        <v>788</v>
      </c>
      <c r="H4900" t="str">
        <f>INDEX(referencias!$Q$1:$Q$34,MATCH('Registro de Frecuencias TV'!G4900,referencias!$R$1:$R$34,0),1)</f>
        <v>TRO</v>
      </c>
      <c r="J4900" t="s">
        <v>8338</v>
      </c>
      <c r="K4900">
        <v>26</v>
      </c>
      <c r="L4900" t="str">
        <f t="shared" si="158"/>
        <v>Puerto SantanderNorte de SantanderTRO26</v>
      </c>
      <c r="M4900" t="str">
        <f t="shared" si="159"/>
        <v>Puerto SantanderNorte de SantanderTRO</v>
      </c>
      <c r="N4900" t="s">
        <v>6419</v>
      </c>
    </row>
    <row r="4901" spans="1:14" x14ac:dyDescent="0.25">
      <c r="A4901">
        <v>54553</v>
      </c>
      <c r="B4901" t="s">
        <v>2087</v>
      </c>
      <c r="C4901" t="s">
        <v>687</v>
      </c>
      <c r="F4901" t="s">
        <v>8341</v>
      </c>
      <c r="G4901" t="s">
        <v>750</v>
      </c>
      <c r="H4901" t="str">
        <f>INDEX(referencias!$Q$1:$Q$34,MATCH('Registro de Frecuencias TV'!G4901,referencias!$R$1:$R$34,0),1)</f>
        <v>RCN TV S.A.</v>
      </c>
      <c r="J4901" t="s">
        <v>8338</v>
      </c>
      <c r="K4901">
        <v>29</v>
      </c>
      <c r="L4901" t="str">
        <f t="shared" si="158"/>
        <v>Puerto SantanderNorte de SantanderRCN TV S.A.29</v>
      </c>
      <c r="M4901" t="str">
        <f t="shared" si="159"/>
        <v>Puerto SantanderNorte de SantanderRCN TV S.A.</v>
      </c>
      <c r="N4901" t="s">
        <v>6420</v>
      </c>
    </row>
    <row r="4902" spans="1:14" x14ac:dyDescent="0.25">
      <c r="A4902">
        <v>54553</v>
      </c>
      <c r="B4902" t="s">
        <v>2087</v>
      </c>
      <c r="C4902" t="s">
        <v>687</v>
      </c>
      <c r="F4902" t="s">
        <v>8341</v>
      </c>
      <c r="G4902" t="s">
        <v>723</v>
      </c>
      <c r="H4902" t="str">
        <f>INDEX(referencias!$Q$1:$Q$34,MATCH('Registro de Frecuencias TV'!G4902,referencias!$R$1:$R$34,0),1)</f>
        <v>Caracol TV S.A.</v>
      </c>
      <c r="J4902" t="s">
        <v>8338</v>
      </c>
      <c r="K4902">
        <v>35</v>
      </c>
      <c r="L4902" t="str">
        <f t="shared" si="158"/>
        <v>Puerto SantanderNorte de SantanderCaracol TV S.A.35</v>
      </c>
      <c r="M4902" t="str">
        <f t="shared" si="159"/>
        <v>Puerto SantanderNorte de SantanderCaracol TV S.A.</v>
      </c>
      <c r="N4902" t="s">
        <v>6421</v>
      </c>
    </row>
    <row r="4903" spans="1:14" x14ac:dyDescent="0.25">
      <c r="A4903">
        <v>54599</v>
      </c>
      <c r="B4903" t="s">
        <v>2117</v>
      </c>
      <c r="C4903" t="s">
        <v>687</v>
      </c>
      <c r="F4903" t="s">
        <v>8337</v>
      </c>
      <c r="G4903" t="s">
        <v>420</v>
      </c>
      <c r="H4903" t="str">
        <f>INDEX(referencias!$Q$1:$Q$34,MATCH('Registro de Frecuencias TV'!G4903,referencias!$R$1:$R$34,0),1)</f>
        <v>Canal Uno</v>
      </c>
      <c r="J4903" t="s">
        <v>8338</v>
      </c>
      <c r="K4903">
        <v>6</v>
      </c>
      <c r="L4903" t="str">
        <f t="shared" si="158"/>
        <v>RagonvaliaNorte de SantanderCanal Uno6</v>
      </c>
      <c r="M4903" t="str">
        <f t="shared" si="159"/>
        <v>RagonvaliaNorte de SantanderCanal Uno</v>
      </c>
      <c r="N4903" t="s">
        <v>6422</v>
      </c>
    </row>
    <row r="4904" spans="1:14" x14ac:dyDescent="0.25">
      <c r="A4904">
        <v>54599</v>
      </c>
      <c r="B4904" t="s">
        <v>2117</v>
      </c>
      <c r="C4904" t="s">
        <v>687</v>
      </c>
      <c r="F4904" t="s">
        <v>8337</v>
      </c>
      <c r="G4904" t="s">
        <v>703</v>
      </c>
      <c r="H4904" t="str">
        <f>INDEX(referencias!$Q$1:$Q$34,MATCH('Registro de Frecuencias TV'!G4904,referencias!$R$1:$R$34,0),1)</f>
        <v>C.Institucional</v>
      </c>
      <c r="J4904" t="s">
        <v>8338</v>
      </c>
      <c r="K4904">
        <v>4</v>
      </c>
      <c r="L4904" t="str">
        <f t="shared" si="158"/>
        <v>RagonvaliaNorte de SantanderC.Institucional4</v>
      </c>
      <c r="M4904" t="str">
        <f t="shared" si="159"/>
        <v>RagonvaliaNorte de SantanderC.Institucional</v>
      </c>
      <c r="N4904" t="s">
        <v>6423</v>
      </c>
    </row>
    <row r="4905" spans="1:14" x14ac:dyDescent="0.25">
      <c r="A4905">
        <v>54599</v>
      </c>
      <c r="B4905" t="s">
        <v>2117</v>
      </c>
      <c r="C4905" t="s">
        <v>687</v>
      </c>
      <c r="F4905" t="s">
        <v>8337</v>
      </c>
      <c r="G4905" t="s">
        <v>188</v>
      </c>
      <c r="H4905" t="str">
        <f>INDEX(referencias!$Q$1:$Q$34,MATCH('Registro de Frecuencias TV'!G4905,referencias!$R$1:$R$34,0),1)</f>
        <v>Señal Colombia</v>
      </c>
      <c r="J4905" t="s">
        <v>8338</v>
      </c>
      <c r="K4905">
        <v>10</v>
      </c>
      <c r="L4905" t="str">
        <f t="shared" si="158"/>
        <v>RagonvaliaNorte de SantanderSeñal Colombia10</v>
      </c>
      <c r="M4905" t="str">
        <f t="shared" si="159"/>
        <v>RagonvaliaNorte de SantanderSeñal Colombia</v>
      </c>
      <c r="N4905" t="s">
        <v>6424</v>
      </c>
    </row>
    <row r="4906" spans="1:14" x14ac:dyDescent="0.25">
      <c r="A4906">
        <v>54599</v>
      </c>
      <c r="B4906" t="s">
        <v>2117</v>
      </c>
      <c r="C4906" t="s">
        <v>687</v>
      </c>
      <c r="F4906" t="s">
        <v>8339</v>
      </c>
      <c r="G4906" t="s">
        <v>788</v>
      </c>
      <c r="H4906" t="str">
        <f>INDEX(referencias!$Q$1:$Q$34,MATCH('Registro de Frecuencias TV'!G4906,referencias!$R$1:$R$34,0),1)</f>
        <v>TRO</v>
      </c>
      <c r="J4906" t="s">
        <v>8338</v>
      </c>
      <c r="K4906">
        <v>27</v>
      </c>
      <c r="L4906" t="str">
        <f t="shared" si="158"/>
        <v>RagonvaliaNorte de SantanderTRO27</v>
      </c>
      <c r="M4906" t="str">
        <f t="shared" si="159"/>
        <v>RagonvaliaNorte de SantanderTRO</v>
      </c>
      <c r="N4906" t="s">
        <v>6425</v>
      </c>
    </row>
    <row r="4907" spans="1:14" x14ac:dyDescent="0.25">
      <c r="A4907">
        <v>54599</v>
      </c>
      <c r="B4907" t="s">
        <v>2117</v>
      </c>
      <c r="C4907" t="s">
        <v>687</v>
      </c>
      <c r="F4907" t="s">
        <v>8341</v>
      </c>
      <c r="G4907" t="s">
        <v>750</v>
      </c>
      <c r="H4907" t="str">
        <f>INDEX(referencias!$Q$1:$Q$34,MATCH('Registro de Frecuencias TV'!G4907,referencias!$R$1:$R$34,0),1)</f>
        <v>RCN TV S.A.</v>
      </c>
      <c r="J4907" t="s">
        <v>8338</v>
      </c>
      <c r="K4907">
        <v>33</v>
      </c>
      <c r="L4907" t="str">
        <f t="shared" si="158"/>
        <v>RagonvaliaNorte de SantanderRCN TV S.A.33</v>
      </c>
      <c r="M4907" t="str">
        <f t="shared" si="159"/>
        <v>RagonvaliaNorte de SantanderRCN TV S.A.</v>
      </c>
      <c r="N4907" t="s">
        <v>6426</v>
      </c>
    </row>
    <row r="4908" spans="1:14" x14ac:dyDescent="0.25">
      <c r="A4908">
        <v>54599</v>
      </c>
      <c r="B4908" t="s">
        <v>2117</v>
      </c>
      <c r="C4908" t="s">
        <v>687</v>
      </c>
      <c r="F4908" t="s">
        <v>8341</v>
      </c>
      <c r="G4908" t="s">
        <v>723</v>
      </c>
      <c r="H4908" t="str">
        <f>INDEX(referencias!$Q$1:$Q$34,MATCH('Registro de Frecuencias TV'!G4908,referencias!$R$1:$R$34,0),1)</f>
        <v>Caracol TV S.A.</v>
      </c>
      <c r="J4908" t="s">
        <v>8338</v>
      </c>
      <c r="K4908">
        <v>39</v>
      </c>
      <c r="L4908" t="str">
        <f t="shared" si="158"/>
        <v>RagonvaliaNorte de SantanderCaracol TV S.A.39</v>
      </c>
      <c r="M4908" t="str">
        <f t="shared" si="159"/>
        <v>RagonvaliaNorte de SantanderCaracol TV S.A.</v>
      </c>
      <c r="N4908" t="s">
        <v>6427</v>
      </c>
    </row>
    <row r="4909" spans="1:14" x14ac:dyDescent="0.25">
      <c r="A4909">
        <v>54660</v>
      </c>
      <c r="B4909" t="s">
        <v>2190</v>
      </c>
      <c r="C4909" t="s">
        <v>687</v>
      </c>
      <c r="E4909">
        <v>5</v>
      </c>
      <c r="F4909" t="s">
        <v>8337</v>
      </c>
      <c r="G4909" t="s">
        <v>420</v>
      </c>
      <c r="H4909" t="str">
        <f>INDEX(referencias!$Q$1:$Q$34,MATCH('Registro de Frecuencias TV'!G4909,referencias!$R$1:$R$34,0),1)</f>
        <v>Canal Uno</v>
      </c>
      <c r="I4909" t="s">
        <v>354</v>
      </c>
      <c r="J4909" t="s">
        <v>8338</v>
      </c>
      <c r="K4909">
        <v>5</v>
      </c>
      <c r="L4909" t="str">
        <f t="shared" si="158"/>
        <v>SalazarNorte de SantanderCanal Uno5</v>
      </c>
      <c r="M4909" t="str">
        <f t="shared" si="159"/>
        <v>SalazarNorte de SantanderCanal Uno</v>
      </c>
      <c r="N4909" t="s">
        <v>6428</v>
      </c>
    </row>
    <row r="4910" spans="1:14" x14ac:dyDescent="0.25">
      <c r="A4910">
        <v>54660</v>
      </c>
      <c r="B4910" t="s">
        <v>2190</v>
      </c>
      <c r="C4910" t="s">
        <v>687</v>
      </c>
      <c r="E4910">
        <v>11</v>
      </c>
      <c r="F4910" t="s">
        <v>8337</v>
      </c>
      <c r="G4910" t="s">
        <v>703</v>
      </c>
      <c r="H4910" t="str">
        <f>INDEX(referencias!$Q$1:$Q$34,MATCH('Registro de Frecuencias TV'!G4910,referencias!$R$1:$R$34,0),1)</f>
        <v>C.Institucional</v>
      </c>
      <c r="I4910" t="s">
        <v>354</v>
      </c>
      <c r="J4910" t="s">
        <v>8338</v>
      </c>
      <c r="K4910">
        <v>11</v>
      </c>
      <c r="L4910" t="str">
        <f t="shared" si="158"/>
        <v>SalazarNorte de SantanderC.Institucional11</v>
      </c>
      <c r="M4910" t="str">
        <f t="shared" si="159"/>
        <v>SalazarNorte de SantanderC.Institucional</v>
      </c>
      <c r="N4910" t="s">
        <v>6429</v>
      </c>
    </row>
    <row r="4911" spans="1:14" x14ac:dyDescent="0.25">
      <c r="A4911">
        <v>54660</v>
      </c>
      <c r="B4911" t="s">
        <v>2190</v>
      </c>
      <c r="C4911" t="s">
        <v>687</v>
      </c>
      <c r="E4911">
        <v>7</v>
      </c>
      <c r="F4911" t="s">
        <v>8337</v>
      </c>
      <c r="G4911" t="s">
        <v>188</v>
      </c>
      <c r="H4911" t="str">
        <f>INDEX(referencias!$Q$1:$Q$34,MATCH('Registro de Frecuencias TV'!G4911,referencias!$R$1:$R$34,0),1)</f>
        <v>Señal Colombia</v>
      </c>
      <c r="I4911" t="s">
        <v>354</v>
      </c>
      <c r="J4911" t="s">
        <v>8338</v>
      </c>
      <c r="K4911">
        <v>7</v>
      </c>
      <c r="L4911" t="str">
        <f t="shared" si="158"/>
        <v>SalazarNorte de SantanderSeñal Colombia7</v>
      </c>
      <c r="M4911" t="str">
        <f t="shared" si="159"/>
        <v>SalazarNorte de SantanderSeñal Colombia</v>
      </c>
      <c r="N4911" t="s">
        <v>6430</v>
      </c>
    </row>
    <row r="4912" spans="1:14" x14ac:dyDescent="0.25">
      <c r="A4912">
        <v>54660</v>
      </c>
      <c r="B4912" t="s">
        <v>2190</v>
      </c>
      <c r="C4912" t="s">
        <v>687</v>
      </c>
      <c r="F4912" t="s">
        <v>8339</v>
      </c>
      <c r="G4912" t="s">
        <v>788</v>
      </c>
      <c r="H4912" t="str">
        <f>INDEX(referencias!$Q$1:$Q$34,MATCH('Registro de Frecuencias TV'!G4912,referencias!$R$1:$R$34,0),1)</f>
        <v>TRO</v>
      </c>
      <c r="J4912" t="s">
        <v>8338</v>
      </c>
      <c r="K4912">
        <v>31</v>
      </c>
      <c r="L4912" t="str">
        <f t="shared" si="158"/>
        <v>SalazarNorte de SantanderTRO31</v>
      </c>
      <c r="M4912" t="str">
        <f t="shared" si="159"/>
        <v>SalazarNorte de SantanderTRO</v>
      </c>
      <c r="N4912" t="s">
        <v>6431</v>
      </c>
    </row>
    <row r="4913" spans="1:14" x14ac:dyDescent="0.25">
      <c r="A4913">
        <v>54660</v>
      </c>
      <c r="B4913" t="s">
        <v>2190</v>
      </c>
      <c r="C4913" t="s">
        <v>687</v>
      </c>
      <c r="F4913" t="s">
        <v>8341</v>
      </c>
      <c r="G4913" t="s">
        <v>750</v>
      </c>
      <c r="H4913" t="str">
        <f>INDEX(referencias!$Q$1:$Q$34,MATCH('Registro de Frecuencias TV'!G4913,referencias!$R$1:$R$34,0),1)</f>
        <v>RCN TV S.A.</v>
      </c>
      <c r="J4913" t="s">
        <v>8338</v>
      </c>
      <c r="K4913">
        <v>35</v>
      </c>
      <c r="L4913" t="str">
        <f t="shared" si="158"/>
        <v>SalazarNorte de SantanderRCN TV S.A.35</v>
      </c>
      <c r="M4913" t="str">
        <f t="shared" si="159"/>
        <v>SalazarNorte de SantanderRCN TV S.A.</v>
      </c>
      <c r="N4913" t="s">
        <v>6432</v>
      </c>
    </row>
    <row r="4914" spans="1:14" x14ac:dyDescent="0.25">
      <c r="A4914">
        <v>54660</v>
      </c>
      <c r="B4914" t="s">
        <v>2190</v>
      </c>
      <c r="C4914" t="s">
        <v>687</v>
      </c>
      <c r="F4914" t="s">
        <v>8341</v>
      </c>
      <c r="G4914" t="s">
        <v>723</v>
      </c>
      <c r="H4914" t="str">
        <f>INDEX(referencias!$Q$1:$Q$34,MATCH('Registro de Frecuencias TV'!G4914,referencias!$R$1:$R$34,0),1)</f>
        <v>Caracol TV S.A.</v>
      </c>
      <c r="J4914" t="s">
        <v>8338</v>
      </c>
      <c r="K4914">
        <v>39</v>
      </c>
      <c r="L4914" t="str">
        <f t="shared" si="158"/>
        <v>SalazarNorte de SantanderCaracol TV S.A.39</v>
      </c>
      <c r="M4914" t="str">
        <f t="shared" si="159"/>
        <v>SalazarNorte de SantanderCaracol TV S.A.</v>
      </c>
      <c r="N4914" t="s">
        <v>6433</v>
      </c>
    </row>
    <row r="4915" spans="1:14" x14ac:dyDescent="0.25">
      <c r="A4915">
        <v>54670</v>
      </c>
      <c r="B4915" t="s">
        <v>2228</v>
      </c>
      <c r="C4915" t="s">
        <v>687</v>
      </c>
      <c r="F4915" t="s">
        <v>8337</v>
      </c>
      <c r="G4915" t="s">
        <v>420</v>
      </c>
      <c r="H4915" t="str">
        <f>INDEX(referencias!$Q$1:$Q$34,MATCH('Registro de Frecuencias TV'!G4915,referencias!$R$1:$R$34,0),1)</f>
        <v>Canal Uno</v>
      </c>
      <c r="J4915" t="s">
        <v>8338</v>
      </c>
      <c r="K4915">
        <v>6</v>
      </c>
      <c r="L4915" t="str">
        <f t="shared" si="158"/>
        <v>San CalixtoNorte de SantanderCanal Uno6</v>
      </c>
      <c r="M4915" t="str">
        <f t="shared" si="159"/>
        <v>San CalixtoNorte de SantanderCanal Uno</v>
      </c>
      <c r="N4915" t="s">
        <v>6434</v>
      </c>
    </row>
    <row r="4916" spans="1:14" x14ac:dyDescent="0.25">
      <c r="A4916">
        <v>54670</v>
      </c>
      <c r="B4916" t="s">
        <v>2228</v>
      </c>
      <c r="C4916" t="s">
        <v>687</v>
      </c>
      <c r="F4916" t="s">
        <v>8337</v>
      </c>
      <c r="G4916" t="s">
        <v>703</v>
      </c>
      <c r="H4916" t="str">
        <f>INDEX(referencias!$Q$1:$Q$34,MATCH('Registro de Frecuencias TV'!G4916,referencias!$R$1:$R$34,0),1)</f>
        <v>C.Institucional</v>
      </c>
      <c r="J4916" t="s">
        <v>8338</v>
      </c>
      <c r="K4916">
        <v>4</v>
      </c>
      <c r="L4916" t="str">
        <f t="shared" si="158"/>
        <v>San CalixtoNorte de SantanderC.Institucional4</v>
      </c>
      <c r="M4916" t="str">
        <f t="shared" si="159"/>
        <v>San CalixtoNorte de SantanderC.Institucional</v>
      </c>
      <c r="N4916" t="s">
        <v>6435</v>
      </c>
    </row>
    <row r="4917" spans="1:14" x14ac:dyDescent="0.25">
      <c r="A4917">
        <v>54670</v>
      </c>
      <c r="B4917" t="s">
        <v>2228</v>
      </c>
      <c r="C4917" t="s">
        <v>687</v>
      </c>
      <c r="F4917" t="s">
        <v>8337</v>
      </c>
      <c r="G4917" t="s">
        <v>188</v>
      </c>
      <c r="H4917" t="str">
        <f>INDEX(referencias!$Q$1:$Q$34,MATCH('Registro de Frecuencias TV'!G4917,referencias!$R$1:$R$34,0),1)</f>
        <v>Señal Colombia</v>
      </c>
      <c r="J4917" t="s">
        <v>8338</v>
      </c>
      <c r="K4917">
        <v>10</v>
      </c>
      <c r="L4917" t="str">
        <f t="shared" si="158"/>
        <v>San CalixtoNorte de SantanderSeñal Colombia10</v>
      </c>
      <c r="M4917" t="str">
        <f t="shared" si="159"/>
        <v>San CalixtoNorte de SantanderSeñal Colombia</v>
      </c>
      <c r="N4917" t="s">
        <v>6436</v>
      </c>
    </row>
    <row r="4918" spans="1:14" x14ac:dyDescent="0.25">
      <c r="A4918">
        <v>54670</v>
      </c>
      <c r="B4918" t="s">
        <v>2228</v>
      </c>
      <c r="C4918" t="s">
        <v>687</v>
      </c>
      <c r="F4918" t="s">
        <v>8339</v>
      </c>
      <c r="G4918" t="s">
        <v>788</v>
      </c>
      <c r="H4918" t="str">
        <f>INDEX(referencias!$Q$1:$Q$34,MATCH('Registro de Frecuencias TV'!G4918,referencias!$R$1:$R$34,0),1)</f>
        <v>TRO</v>
      </c>
      <c r="J4918" t="s">
        <v>8338</v>
      </c>
      <c r="K4918">
        <v>35</v>
      </c>
      <c r="L4918" t="str">
        <f t="shared" si="158"/>
        <v>San CalixtoNorte de SantanderTRO35</v>
      </c>
      <c r="M4918" t="str">
        <f t="shared" si="159"/>
        <v>San CalixtoNorte de SantanderTRO</v>
      </c>
      <c r="N4918" t="s">
        <v>6437</v>
      </c>
    </row>
    <row r="4919" spans="1:14" x14ac:dyDescent="0.25">
      <c r="A4919">
        <v>54670</v>
      </c>
      <c r="B4919" t="s">
        <v>2228</v>
      </c>
      <c r="C4919" t="s">
        <v>687</v>
      </c>
      <c r="F4919" t="s">
        <v>8341</v>
      </c>
      <c r="G4919" t="s">
        <v>750</v>
      </c>
      <c r="H4919" t="str">
        <f>INDEX(referencias!$Q$1:$Q$34,MATCH('Registro de Frecuencias TV'!G4919,referencias!$R$1:$R$34,0),1)</f>
        <v>RCN TV S.A.</v>
      </c>
      <c r="J4919" t="s">
        <v>8338</v>
      </c>
      <c r="K4919">
        <v>7</v>
      </c>
      <c r="L4919" t="str">
        <f t="shared" si="158"/>
        <v>San CalixtoNorte de SantanderRCN TV S.A.7</v>
      </c>
      <c r="M4919" t="str">
        <f t="shared" si="159"/>
        <v>San CalixtoNorte de SantanderRCN TV S.A.</v>
      </c>
      <c r="N4919" t="s">
        <v>6438</v>
      </c>
    </row>
    <row r="4920" spans="1:14" x14ac:dyDescent="0.25">
      <c r="A4920">
        <v>54670</v>
      </c>
      <c r="B4920" t="s">
        <v>2228</v>
      </c>
      <c r="C4920" t="s">
        <v>687</v>
      </c>
      <c r="F4920" t="s">
        <v>8341</v>
      </c>
      <c r="G4920" t="s">
        <v>723</v>
      </c>
      <c r="H4920" t="str">
        <f>INDEX(referencias!$Q$1:$Q$34,MATCH('Registro de Frecuencias TV'!G4920,referencias!$R$1:$R$34,0),1)</f>
        <v>Caracol TV S.A.</v>
      </c>
      <c r="J4920" t="s">
        <v>8338</v>
      </c>
      <c r="K4920">
        <v>47</v>
      </c>
      <c r="L4920" t="str">
        <f t="shared" si="158"/>
        <v>San CalixtoNorte de SantanderCaracol TV S.A.47</v>
      </c>
      <c r="M4920" t="str">
        <f t="shared" si="159"/>
        <v>San CalixtoNorte de SantanderCaracol TV S.A.</v>
      </c>
      <c r="N4920" t="s">
        <v>6439</v>
      </c>
    </row>
    <row r="4921" spans="1:14" x14ac:dyDescent="0.25">
      <c r="A4921">
        <v>54673</v>
      </c>
      <c r="B4921" t="s">
        <v>2234</v>
      </c>
      <c r="C4921" t="s">
        <v>687</v>
      </c>
      <c r="E4921">
        <v>5</v>
      </c>
      <c r="F4921" t="s">
        <v>8337</v>
      </c>
      <c r="G4921" t="s">
        <v>420</v>
      </c>
      <c r="H4921" t="str">
        <f>INDEX(referencias!$Q$1:$Q$34,MATCH('Registro de Frecuencias TV'!G4921,referencias!$R$1:$R$34,0),1)</f>
        <v>Canal Uno</v>
      </c>
      <c r="I4921" t="s">
        <v>8499</v>
      </c>
      <c r="J4921" t="s">
        <v>8338</v>
      </c>
      <c r="K4921">
        <v>5</v>
      </c>
      <c r="L4921" t="str">
        <f t="shared" si="158"/>
        <v>San CayetanoNorte de SantanderCanal Uno5</v>
      </c>
      <c r="M4921" t="str">
        <f t="shared" si="159"/>
        <v>San CayetanoNorte de SantanderCanal Uno</v>
      </c>
      <c r="N4921" t="s">
        <v>6440</v>
      </c>
    </row>
    <row r="4922" spans="1:14" x14ac:dyDescent="0.25">
      <c r="A4922">
        <v>54673</v>
      </c>
      <c r="B4922" t="s">
        <v>2234</v>
      </c>
      <c r="C4922" t="s">
        <v>687</v>
      </c>
      <c r="E4922">
        <v>11</v>
      </c>
      <c r="F4922" t="s">
        <v>8337</v>
      </c>
      <c r="G4922" t="s">
        <v>703</v>
      </c>
      <c r="H4922" t="str">
        <f>INDEX(referencias!$Q$1:$Q$34,MATCH('Registro de Frecuencias TV'!G4922,referencias!$R$1:$R$34,0),1)</f>
        <v>C.Institucional</v>
      </c>
      <c r="I4922" t="s">
        <v>8499</v>
      </c>
      <c r="J4922" t="s">
        <v>8338</v>
      </c>
      <c r="K4922">
        <v>11</v>
      </c>
      <c r="L4922" t="str">
        <f t="shared" si="158"/>
        <v>San CayetanoNorte de SantanderC.Institucional11</v>
      </c>
      <c r="M4922" t="str">
        <f t="shared" si="159"/>
        <v>San CayetanoNorte de SantanderC.Institucional</v>
      </c>
      <c r="N4922" t="s">
        <v>6441</v>
      </c>
    </row>
    <row r="4923" spans="1:14" x14ac:dyDescent="0.25">
      <c r="A4923">
        <v>54673</v>
      </c>
      <c r="B4923" t="s">
        <v>2234</v>
      </c>
      <c r="C4923" t="s">
        <v>687</v>
      </c>
      <c r="E4923">
        <v>22</v>
      </c>
      <c r="F4923" t="s">
        <v>8337</v>
      </c>
      <c r="G4923" t="s">
        <v>188</v>
      </c>
      <c r="H4923" t="str">
        <f>INDEX(referencias!$Q$1:$Q$34,MATCH('Registro de Frecuencias TV'!G4923,referencias!$R$1:$R$34,0),1)</f>
        <v>Señal Colombia</v>
      </c>
      <c r="I4923" t="s">
        <v>8499</v>
      </c>
      <c r="J4923" t="s">
        <v>8338</v>
      </c>
      <c r="K4923">
        <v>22</v>
      </c>
      <c r="L4923" t="str">
        <f t="shared" si="158"/>
        <v>San CayetanoNorte de SantanderSeñal Colombia22</v>
      </c>
      <c r="M4923" t="str">
        <f t="shared" si="159"/>
        <v>San CayetanoNorte de SantanderSeñal Colombia</v>
      </c>
      <c r="N4923" t="s">
        <v>6442</v>
      </c>
    </row>
    <row r="4924" spans="1:14" x14ac:dyDescent="0.25">
      <c r="A4924">
        <v>54673</v>
      </c>
      <c r="B4924" t="s">
        <v>2234</v>
      </c>
      <c r="C4924" t="s">
        <v>687</v>
      </c>
      <c r="E4924">
        <v>26</v>
      </c>
      <c r="F4924" t="s">
        <v>8339</v>
      </c>
      <c r="G4924" t="s">
        <v>788</v>
      </c>
      <c r="H4924" t="str">
        <f>INDEX(referencias!$Q$1:$Q$34,MATCH('Registro de Frecuencias TV'!G4924,referencias!$R$1:$R$34,0),1)</f>
        <v>TRO</v>
      </c>
      <c r="I4924" t="s">
        <v>8499</v>
      </c>
      <c r="J4924" t="s">
        <v>8338</v>
      </c>
      <c r="K4924">
        <v>13</v>
      </c>
      <c r="L4924" t="str">
        <f t="shared" si="158"/>
        <v>San CayetanoNorte de SantanderTRO13</v>
      </c>
      <c r="M4924" t="str">
        <f t="shared" si="159"/>
        <v>San CayetanoNorte de SantanderTRO</v>
      </c>
      <c r="N4924" t="s">
        <v>6443</v>
      </c>
    </row>
    <row r="4925" spans="1:14" x14ac:dyDescent="0.25">
      <c r="A4925">
        <v>54673</v>
      </c>
      <c r="B4925" t="s">
        <v>2234</v>
      </c>
      <c r="C4925" t="s">
        <v>687</v>
      </c>
      <c r="E4925">
        <v>29</v>
      </c>
      <c r="F4925" t="s">
        <v>8341</v>
      </c>
      <c r="G4925" t="s">
        <v>750</v>
      </c>
      <c r="H4925" t="str">
        <f>INDEX(referencias!$Q$1:$Q$34,MATCH('Registro de Frecuencias TV'!G4925,referencias!$R$1:$R$34,0),1)</f>
        <v>RCN TV S.A.</v>
      </c>
      <c r="I4925" t="s">
        <v>8499</v>
      </c>
      <c r="J4925" t="s">
        <v>8338</v>
      </c>
      <c r="K4925">
        <v>29</v>
      </c>
      <c r="L4925" t="str">
        <f t="shared" si="158"/>
        <v>San CayetanoNorte de SantanderRCN TV S.A.29</v>
      </c>
      <c r="M4925" t="str">
        <f t="shared" si="159"/>
        <v>San CayetanoNorte de SantanderRCN TV S.A.</v>
      </c>
      <c r="N4925" t="s">
        <v>6444</v>
      </c>
    </row>
    <row r="4926" spans="1:14" x14ac:dyDescent="0.25">
      <c r="A4926">
        <v>54673</v>
      </c>
      <c r="B4926" t="s">
        <v>2234</v>
      </c>
      <c r="C4926" t="s">
        <v>687</v>
      </c>
      <c r="E4926">
        <v>35</v>
      </c>
      <c r="F4926" t="s">
        <v>8341</v>
      </c>
      <c r="G4926" t="s">
        <v>723</v>
      </c>
      <c r="H4926" t="str">
        <f>INDEX(referencias!$Q$1:$Q$34,MATCH('Registro de Frecuencias TV'!G4926,referencias!$R$1:$R$34,0),1)</f>
        <v>Caracol TV S.A.</v>
      </c>
      <c r="I4926" t="s">
        <v>8499</v>
      </c>
      <c r="J4926" t="s">
        <v>8338</v>
      </c>
      <c r="K4926">
        <v>35</v>
      </c>
      <c r="L4926" t="str">
        <f t="shared" si="158"/>
        <v>San CayetanoNorte de SantanderCaracol TV S.A.35</v>
      </c>
      <c r="M4926" t="str">
        <f t="shared" si="159"/>
        <v>San CayetanoNorte de SantanderCaracol TV S.A.</v>
      </c>
      <c r="N4926" t="s">
        <v>6445</v>
      </c>
    </row>
    <row r="4927" spans="1:14" x14ac:dyDescent="0.25">
      <c r="A4927">
        <v>54680</v>
      </c>
      <c r="B4927" t="s">
        <v>2375</v>
      </c>
      <c r="C4927" t="s">
        <v>687</v>
      </c>
      <c r="E4927">
        <v>5</v>
      </c>
      <c r="F4927" t="s">
        <v>8337</v>
      </c>
      <c r="G4927" t="s">
        <v>420</v>
      </c>
      <c r="H4927" t="str">
        <f>INDEX(referencias!$Q$1:$Q$34,MATCH('Registro de Frecuencias TV'!G4927,referencias!$R$1:$R$34,0),1)</f>
        <v>Canal Uno</v>
      </c>
      <c r="I4927" t="s">
        <v>8499</v>
      </c>
      <c r="J4927" t="s">
        <v>8338</v>
      </c>
      <c r="K4927">
        <v>5</v>
      </c>
      <c r="L4927" t="str">
        <f t="shared" si="158"/>
        <v>SantiagoNorte de SantanderCanal Uno5</v>
      </c>
      <c r="M4927" t="str">
        <f t="shared" si="159"/>
        <v>SantiagoNorte de SantanderCanal Uno</v>
      </c>
      <c r="N4927" t="s">
        <v>6446</v>
      </c>
    </row>
    <row r="4928" spans="1:14" x14ac:dyDescent="0.25">
      <c r="A4928">
        <v>54680</v>
      </c>
      <c r="B4928" t="s">
        <v>2375</v>
      </c>
      <c r="C4928" t="s">
        <v>687</v>
      </c>
      <c r="E4928">
        <v>11</v>
      </c>
      <c r="F4928" t="s">
        <v>8337</v>
      </c>
      <c r="G4928" t="s">
        <v>703</v>
      </c>
      <c r="H4928" t="str">
        <f>INDEX(referencias!$Q$1:$Q$34,MATCH('Registro de Frecuencias TV'!G4928,referencias!$R$1:$R$34,0),1)</f>
        <v>C.Institucional</v>
      </c>
      <c r="I4928" t="s">
        <v>8499</v>
      </c>
      <c r="J4928" t="s">
        <v>8338</v>
      </c>
      <c r="K4928">
        <v>11</v>
      </c>
      <c r="L4928" t="str">
        <f t="shared" si="158"/>
        <v>SantiagoNorte de SantanderC.Institucional11</v>
      </c>
      <c r="M4928" t="str">
        <f t="shared" si="159"/>
        <v>SantiagoNorte de SantanderC.Institucional</v>
      </c>
      <c r="N4928" t="s">
        <v>6447</v>
      </c>
    </row>
    <row r="4929" spans="1:14" x14ac:dyDescent="0.25">
      <c r="A4929">
        <v>54680</v>
      </c>
      <c r="B4929" t="s">
        <v>2375</v>
      </c>
      <c r="C4929" t="s">
        <v>687</v>
      </c>
      <c r="E4929">
        <v>22</v>
      </c>
      <c r="F4929" t="s">
        <v>8337</v>
      </c>
      <c r="G4929" t="s">
        <v>188</v>
      </c>
      <c r="H4929" t="str">
        <f>INDEX(referencias!$Q$1:$Q$34,MATCH('Registro de Frecuencias TV'!G4929,referencias!$R$1:$R$34,0),1)</f>
        <v>Señal Colombia</v>
      </c>
      <c r="I4929" t="s">
        <v>8499</v>
      </c>
      <c r="J4929" t="s">
        <v>8338</v>
      </c>
      <c r="K4929">
        <v>22</v>
      </c>
      <c r="L4929" t="str">
        <f t="shared" si="158"/>
        <v>SantiagoNorte de SantanderSeñal Colombia22</v>
      </c>
      <c r="M4929" t="str">
        <f t="shared" si="159"/>
        <v>SantiagoNorte de SantanderSeñal Colombia</v>
      </c>
      <c r="N4929" t="s">
        <v>6448</v>
      </c>
    </row>
    <row r="4930" spans="1:14" x14ac:dyDescent="0.25">
      <c r="A4930">
        <v>54680</v>
      </c>
      <c r="B4930" t="s">
        <v>2375</v>
      </c>
      <c r="C4930" t="s">
        <v>687</v>
      </c>
      <c r="F4930" t="s">
        <v>8339</v>
      </c>
      <c r="G4930" t="s">
        <v>788</v>
      </c>
      <c r="H4930" t="str">
        <f>INDEX(referencias!$Q$1:$Q$34,MATCH('Registro de Frecuencias TV'!G4930,referencias!$R$1:$R$34,0),1)</f>
        <v>TRO</v>
      </c>
      <c r="J4930" t="s">
        <v>8338</v>
      </c>
      <c r="K4930">
        <v>13</v>
      </c>
      <c r="L4930" t="str">
        <f t="shared" si="158"/>
        <v>SantiagoNorte de SantanderTRO13</v>
      </c>
      <c r="M4930" t="str">
        <f t="shared" si="159"/>
        <v>SantiagoNorte de SantanderTRO</v>
      </c>
      <c r="N4930" t="s">
        <v>6449</v>
      </c>
    </row>
    <row r="4931" spans="1:14" x14ac:dyDescent="0.25">
      <c r="A4931">
        <v>54680</v>
      </c>
      <c r="B4931" t="s">
        <v>2375</v>
      </c>
      <c r="C4931" t="s">
        <v>687</v>
      </c>
      <c r="F4931" t="s">
        <v>8341</v>
      </c>
      <c r="G4931" t="s">
        <v>750</v>
      </c>
      <c r="H4931" t="str">
        <f>INDEX(referencias!$Q$1:$Q$34,MATCH('Registro de Frecuencias TV'!G4931,referencias!$R$1:$R$34,0),1)</f>
        <v>RCN TV S.A.</v>
      </c>
      <c r="J4931" t="s">
        <v>8338</v>
      </c>
      <c r="K4931">
        <v>33</v>
      </c>
      <c r="L4931" t="str">
        <f t="shared" ref="L4931:L4994" si="160">_xlfn.CONCAT(TRIM(B4931),TRIM(C4931),TRIM(H4931),TRIM(K4931))</f>
        <v>SantiagoNorte de SantanderRCN TV S.A.33</v>
      </c>
      <c r="M4931" t="str">
        <f t="shared" ref="M4931:M4994" si="161">_xlfn.CONCAT(TRIM(B4931),TRIM(C4931),TRIM(H4931))</f>
        <v>SantiagoNorte de SantanderRCN TV S.A.</v>
      </c>
      <c r="N4931" t="s">
        <v>6450</v>
      </c>
    </row>
    <row r="4932" spans="1:14" x14ac:dyDescent="0.25">
      <c r="A4932">
        <v>54680</v>
      </c>
      <c r="B4932" t="s">
        <v>2375</v>
      </c>
      <c r="C4932" t="s">
        <v>687</v>
      </c>
      <c r="F4932" t="s">
        <v>8341</v>
      </c>
      <c r="G4932" t="s">
        <v>723</v>
      </c>
      <c r="H4932" t="str">
        <f>INDEX(referencias!$Q$1:$Q$34,MATCH('Registro de Frecuencias TV'!G4932,referencias!$R$1:$R$34,0),1)</f>
        <v>Caracol TV S.A.</v>
      </c>
      <c r="J4932" t="s">
        <v>8338</v>
      </c>
      <c r="K4932">
        <v>39</v>
      </c>
      <c r="L4932" t="str">
        <f t="shared" si="160"/>
        <v>SantiagoNorte de SantanderCaracol TV S.A.39</v>
      </c>
      <c r="M4932" t="str">
        <f t="shared" si="161"/>
        <v>SantiagoNorte de SantanderCaracol TV S.A.</v>
      </c>
      <c r="N4932" t="s">
        <v>6451</v>
      </c>
    </row>
    <row r="4933" spans="1:14" x14ac:dyDescent="0.25">
      <c r="A4933">
        <v>54720</v>
      </c>
      <c r="B4933" t="s">
        <v>380</v>
      </c>
      <c r="C4933" t="s">
        <v>687</v>
      </c>
      <c r="E4933">
        <v>23</v>
      </c>
      <c r="F4933" t="s">
        <v>8337</v>
      </c>
      <c r="G4933" t="s">
        <v>420</v>
      </c>
      <c r="H4933" t="str">
        <f>INDEX(referencias!$Q$1:$Q$34,MATCH('Registro de Frecuencias TV'!G4933,referencias!$R$1:$R$34,0),1)</f>
        <v>Canal Uno</v>
      </c>
      <c r="I4933" t="s">
        <v>380</v>
      </c>
      <c r="J4933" t="s">
        <v>8338</v>
      </c>
      <c r="K4933">
        <v>23</v>
      </c>
      <c r="L4933" t="str">
        <f t="shared" si="160"/>
        <v>SardinataNorte de SantanderCanal Uno23</v>
      </c>
      <c r="M4933" t="str">
        <f t="shared" si="161"/>
        <v>SardinataNorte de SantanderCanal Uno</v>
      </c>
      <c r="N4933" t="s">
        <v>6452</v>
      </c>
    </row>
    <row r="4934" spans="1:14" x14ac:dyDescent="0.25">
      <c r="A4934">
        <v>54720</v>
      </c>
      <c r="B4934" t="s">
        <v>380</v>
      </c>
      <c r="C4934" t="s">
        <v>687</v>
      </c>
      <c r="E4934">
        <v>25</v>
      </c>
      <c r="F4934" t="s">
        <v>8337</v>
      </c>
      <c r="G4934" t="s">
        <v>703</v>
      </c>
      <c r="H4934" t="str">
        <f>INDEX(referencias!$Q$1:$Q$34,MATCH('Registro de Frecuencias TV'!G4934,referencias!$R$1:$R$34,0),1)</f>
        <v>C.Institucional</v>
      </c>
      <c r="I4934" t="s">
        <v>380</v>
      </c>
      <c r="J4934" t="s">
        <v>8338</v>
      </c>
      <c r="K4934">
        <v>25</v>
      </c>
      <c r="L4934" t="str">
        <f t="shared" si="160"/>
        <v>SardinataNorte de SantanderC.Institucional25</v>
      </c>
      <c r="M4934" t="str">
        <f t="shared" si="161"/>
        <v>SardinataNorte de SantanderC.Institucional</v>
      </c>
      <c r="N4934" t="s">
        <v>6453</v>
      </c>
    </row>
    <row r="4935" spans="1:14" x14ac:dyDescent="0.25">
      <c r="A4935">
        <v>54720</v>
      </c>
      <c r="B4935" t="s">
        <v>380</v>
      </c>
      <c r="C4935" t="s">
        <v>687</v>
      </c>
      <c r="E4935">
        <v>29</v>
      </c>
      <c r="F4935" t="s">
        <v>8337</v>
      </c>
      <c r="G4935" t="s">
        <v>188</v>
      </c>
      <c r="H4935" t="str">
        <f>INDEX(referencias!$Q$1:$Q$34,MATCH('Registro de Frecuencias TV'!G4935,referencias!$R$1:$R$34,0),1)</f>
        <v>Señal Colombia</v>
      </c>
      <c r="I4935" t="s">
        <v>380</v>
      </c>
      <c r="J4935" t="s">
        <v>8338</v>
      </c>
      <c r="K4935">
        <v>29</v>
      </c>
      <c r="L4935" t="str">
        <f t="shared" si="160"/>
        <v>SardinataNorte de SantanderSeñal Colombia29</v>
      </c>
      <c r="M4935" t="str">
        <f t="shared" si="161"/>
        <v>SardinataNorte de SantanderSeñal Colombia</v>
      </c>
      <c r="N4935" t="s">
        <v>6454</v>
      </c>
    </row>
    <row r="4936" spans="1:14" x14ac:dyDescent="0.25">
      <c r="A4936">
        <v>54720</v>
      </c>
      <c r="B4936" t="s">
        <v>380</v>
      </c>
      <c r="C4936" t="s">
        <v>687</v>
      </c>
      <c r="F4936" t="s">
        <v>8339</v>
      </c>
      <c r="G4936" t="s">
        <v>788</v>
      </c>
      <c r="H4936" t="str">
        <f>INDEX(referencias!$Q$1:$Q$34,MATCH('Registro de Frecuencias TV'!G4936,referencias!$R$1:$R$34,0),1)</f>
        <v>TRO</v>
      </c>
      <c r="J4936" t="s">
        <v>8338</v>
      </c>
      <c r="K4936">
        <v>27</v>
      </c>
      <c r="L4936" t="str">
        <f t="shared" si="160"/>
        <v>SardinataNorte de SantanderTRO27</v>
      </c>
      <c r="M4936" t="str">
        <f t="shared" si="161"/>
        <v>SardinataNorte de SantanderTRO</v>
      </c>
      <c r="N4936" t="s">
        <v>6455</v>
      </c>
    </row>
    <row r="4937" spans="1:14" x14ac:dyDescent="0.25">
      <c r="A4937">
        <v>54720</v>
      </c>
      <c r="B4937" t="s">
        <v>380</v>
      </c>
      <c r="C4937" t="s">
        <v>687</v>
      </c>
      <c r="E4937">
        <v>33</v>
      </c>
      <c r="F4937" t="s">
        <v>8341</v>
      </c>
      <c r="G4937" t="s">
        <v>750</v>
      </c>
      <c r="H4937" t="str">
        <f>INDEX(referencias!$Q$1:$Q$34,MATCH('Registro de Frecuencias TV'!G4937,referencias!$R$1:$R$34,0),1)</f>
        <v>RCN TV S.A.</v>
      </c>
      <c r="I4937" t="s">
        <v>380</v>
      </c>
      <c r="J4937" t="s">
        <v>8338</v>
      </c>
      <c r="K4937">
        <v>33</v>
      </c>
      <c r="L4937" t="str">
        <f t="shared" si="160"/>
        <v>SardinataNorte de SantanderRCN TV S.A.33</v>
      </c>
      <c r="M4937" t="str">
        <f t="shared" si="161"/>
        <v>SardinataNorte de SantanderRCN TV S.A.</v>
      </c>
      <c r="N4937" t="s">
        <v>6456</v>
      </c>
    </row>
    <row r="4938" spans="1:14" x14ac:dyDescent="0.25">
      <c r="A4938">
        <v>54720</v>
      </c>
      <c r="B4938" t="s">
        <v>380</v>
      </c>
      <c r="C4938" t="s">
        <v>687</v>
      </c>
      <c r="E4938">
        <v>39</v>
      </c>
      <c r="F4938" t="s">
        <v>8341</v>
      </c>
      <c r="G4938" t="s">
        <v>723</v>
      </c>
      <c r="H4938" t="str">
        <f>INDEX(referencias!$Q$1:$Q$34,MATCH('Registro de Frecuencias TV'!G4938,referencias!$R$1:$R$34,0),1)</f>
        <v>Caracol TV S.A.</v>
      </c>
      <c r="I4938" t="s">
        <v>380</v>
      </c>
      <c r="J4938" t="s">
        <v>8338</v>
      </c>
      <c r="K4938">
        <v>39</v>
      </c>
      <c r="L4938" t="str">
        <f t="shared" si="160"/>
        <v>SardinataNorte de SantanderCaracol TV S.A.39</v>
      </c>
      <c r="M4938" t="str">
        <f t="shared" si="161"/>
        <v>SardinataNorte de SantanderCaracol TV S.A.</v>
      </c>
      <c r="N4938" t="s">
        <v>6457</v>
      </c>
    </row>
    <row r="4939" spans="1:14" x14ac:dyDescent="0.25">
      <c r="A4939">
        <v>54743</v>
      </c>
      <c r="B4939" t="s">
        <v>384</v>
      </c>
      <c r="C4939" t="s">
        <v>687</v>
      </c>
      <c r="D4939" t="s">
        <v>204</v>
      </c>
      <c r="E4939">
        <v>3</v>
      </c>
      <c r="F4939" t="s">
        <v>8337</v>
      </c>
      <c r="G4939" t="s">
        <v>420</v>
      </c>
      <c r="H4939" t="str">
        <f>INDEX(referencias!$Q$1:$Q$34,MATCH('Registro de Frecuencias TV'!G4939,referencias!$R$1:$R$34,0),1)</f>
        <v>Canal Uno</v>
      </c>
      <c r="I4939" t="s">
        <v>204</v>
      </c>
      <c r="J4939" t="s">
        <v>8338</v>
      </c>
      <c r="K4939">
        <v>3</v>
      </c>
      <c r="L4939" t="str">
        <f t="shared" si="160"/>
        <v>SilosNorte de SantanderCanal Uno3</v>
      </c>
      <c r="M4939" t="str">
        <f t="shared" si="161"/>
        <v>SilosNorte de SantanderCanal Uno</v>
      </c>
      <c r="N4939" t="s">
        <v>6458</v>
      </c>
    </row>
    <row r="4940" spans="1:14" x14ac:dyDescent="0.25">
      <c r="A4940">
        <v>54743</v>
      </c>
      <c r="B4940" t="s">
        <v>384</v>
      </c>
      <c r="C4940" t="s">
        <v>687</v>
      </c>
      <c r="D4940" t="s">
        <v>384</v>
      </c>
      <c r="E4940">
        <v>3</v>
      </c>
      <c r="F4940" t="s">
        <v>8337</v>
      </c>
      <c r="G4940" t="s">
        <v>420</v>
      </c>
      <c r="H4940" t="str">
        <f>INDEX(referencias!$Q$1:$Q$34,MATCH('Registro de Frecuencias TV'!G4940,referencias!$R$1:$R$34,0),1)</f>
        <v>Canal Uno</v>
      </c>
      <c r="I4940" t="s">
        <v>384</v>
      </c>
      <c r="J4940" t="s">
        <v>8338</v>
      </c>
      <c r="K4940">
        <v>3</v>
      </c>
      <c r="L4940" t="str">
        <f t="shared" si="160"/>
        <v>SilosNorte de SantanderCanal Uno3</v>
      </c>
      <c r="M4940" t="str">
        <f t="shared" si="161"/>
        <v>SilosNorte de SantanderCanal Uno</v>
      </c>
      <c r="N4940" t="s">
        <v>6458</v>
      </c>
    </row>
    <row r="4941" spans="1:14" x14ac:dyDescent="0.25">
      <c r="A4941">
        <v>54743</v>
      </c>
      <c r="B4941" t="s">
        <v>384</v>
      </c>
      <c r="C4941" t="s">
        <v>687</v>
      </c>
      <c r="D4941" t="s">
        <v>204</v>
      </c>
      <c r="E4941">
        <v>7</v>
      </c>
      <c r="F4941" t="s">
        <v>8337</v>
      </c>
      <c r="G4941" t="s">
        <v>703</v>
      </c>
      <c r="H4941" t="str">
        <f>INDEX(referencias!$Q$1:$Q$34,MATCH('Registro de Frecuencias TV'!G4941,referencias!$R$1:$R$34,0),1)</f>
        <v>C.Institucional</v>
      </c>
      <c r="I4941" t="s">
        <v>204</v>
      </c>
      <c r="J4941" t="s">
        <v>8338</v>
      </c>
      <c r="K4941">
        <v>7</v>
      </c>
      <c r="L4941" t="str">
        <f t="shared" si="160"/>
        <v>SilosNorte de SantanderC.Institucional7</v>
      </c>
      <c r="M4941" t="str">
        <f t="shared" si="161"/>
        <v>SilosNorte de SantanderC.Institucional</v>
      </c>
      <c r="N4941" t="s">
        <v>6459</v>
      </c>
    </row>
    <row r="4942" spans="1:14" x14ac:dyDescent="0.25">
      <c r="A4942">
        <v>54743</v>
      </c>
      <c r="B4942" t="s">
        <v>384</v>
      </c>
      <c r="C4942" t="s">
        <v>687</v>
      </c>
      <c r="D4942" t="s">
        <v>384</v>
      </c>
      <c r="E4942">
        <v>7</v>
      </c>
      <c r="F4942" t="s">
        <v>8337</v>
      </c>
      <c r="G4942" t="s">
        <v>703</v>
      </c>
      <c r="H4942" t="str">
        <f>INDEX(referencias!$Q$1:$Q$34,MATCH('Registro de Frecuencias TV'!G4942,referencias!$R$1:$R$34,0),1)</f>
        <v>C.Institucional</v>
      </c>
      <c r="I4942" t="s">
        <v>384</v>
      </c>
      <c r="J4942" t="s">
        <v>8338</v>
      </c>
      <c r="K4942">
        <v>7</v>
      </c>
      <c r="L4942" t="str">
        <f t="shared" si="160"/>
        <v>SilosNorte de SantanderC.Institucional7</v>
      </c>
      <c r="M4942" t="str">
        <f t="shared" si="161"/>
        <v>SilosNorte de SantanderC.Institucional</v>
      </c>
      <c r="N4942" t="s">
        <v>6459</v>
      </c>
    </row>
    <row r="4943" spans="1:14" x14ac:dyDescent="0.25">
      <c r="A4943">
        <v>54743</v>
      </c>
      <c r="B4943" t="s">
        <v>384</v>
      </c>
      <c r="C4943" t="s">
        <v>687</v>
      </c>
      <c r="D4943" t="s">
        <v>204</v>
      </c>
      <c r="E4943">
        <v>9</v>
      </c>
      <c r="F4943" t="s">
        <v>8337</v>
      </c>
      <c r="G4943" t="s">
        <v>188</v>
      </c>
      <c r="H4943" t="str">
        <f>INDEX(referencias!$Q$1:$Q$34,MATCH('Registro de Frecuencias TV'!G4943,referencias!$R$1:$R$34,0),1)</f>
        <v>Señal Colombia</v>
      </c>
      <c r="I4943" t="s">
        <v>204</v>
      </c>
      <c r="J4943" t="s">
        <v>8338</v>
      </c>
      <c r="K4943">
        <v>9</v>
      </c>
      <c r="L4943" t="str">
        <f t="shared" si="160"/>
        <v>SilosNorte de SantanderSeñal Colombia9</v>
      </c>
      <c r="M4943" t="str">
        <f t="shared" si="161"/>
        <v>SilosNorte de SantanderSeñal Colombia</v>
      </c>
      <c r="N4943" t="s">
        <v>6460</v>
      </c>
    </row>
    <row r="4944" spans="1:14" x14ac:dyDescent="0.25">
      <c r="A4944">
        <v>54743</v>
      </c>
      <c r="B4944" t="s">
        <v>384</v>
      </c>
      <c r="C4944" t="s">
        <v>687</v>
      </c>
      <c r="D4944" t="s">
        <v>384</v>
      </c>
      <c r="E4944">
        <v>9</v>
      </c>
      <c r="F4944" t="s">
        <v>8337</v>
      </c>
      <c r="G4944" t="s">
        <v>188</v>
      </c>
      <c r="H4944" t="str">
        <f>INDEX(referencias!$Q$1:$Q$34,MATCH('Registro de Frecuencias TV'!G4944,referencias!$R$1:$R$34,0),1)</f>
        <v>Señal Colombia</v>
      </c>
      <c r="I4944" t="s">
        <v>384</v>
      </c>
      <c r="J4944" t="s">
        <v>8338</v>
      </c>
      <c r="K4944">
        <v>9</v>
      </c>
      <c r="L4944" t="str">
        <f t="shared" si="160"/>
        <v>SilosNorte de SantanderSeñal Colombia9</v>
      </c>
      <c r="M4944" t="str">
        <f t="shared" si="161"/>
        <v>SilosNorte de SantanderSeñal Colombia</v>
      </c>
      <c r="N4944" t="s">
        <v>6460</v>
      </c>
    </row>
    <row r="4945" spans="1:14" x14ac:dyDescent="0.25">
      <c r="A4945">
        <v>54743</v>
      </c>
      <c r="B4945" t="s">
        <v>384</v>
      </c>
      <c r="C4945" t="s">
        <v>687</v>
      </c>
      <c r="F4945" t="s">
        <v>8339</v>
      </c>
      <c r="G4945" t="s">
        <v>788</v>
      </c>
      <c r="H4945" t="str">
        <f>INDEX(referencias!$Q$1:$Q$34,MATCH('Registro de Frecuencias TV'!G4945,referencias!$R$1:$R$34,0),1)</f>
        <v>TRO</v>
      </c>
      <c r="I4945" t="s">
        <v>768</v>
      </c>
      <c r="J4945" t="s">
        <v>8338</v>
      </c>
      <c r="K4945">
        <v>13</v>
      </c>
      <c r="L4945" t="str">
        <f t="shared" si="160"/>
        <v>SilosNorte de SantanderTRO13</v>
      </c>
      <c r="M4945" t="str">
        <f t="shared" si="161"/>
        <v>SilosNorte de SantanderTRO</v>
      </c>
      <c r="N4945" t="s">
        <v>6461</v>
      </c>
    </row>
    <row r="4946" spans="1:14" x14ac:dyDescent="0.25">
      <c r="A4946">
        <v>54743</v>
      </c>
      <c r="B4946" t="s">
        <v>384</v>
      </c>
      <c r="C4946" t="s">
        <v>687</v>
      </c>
      <c r="E4946">
        <v>29</v>
      </c>
      <c r="F4946" t="s">
        <v>8341</v>
      </c>
      <c r="G4946" t="s">
        <v>750</v>
      </c>
      <c r="H4946" t="str">
        <f>INDEX(referencias!$Q$1:$Q$34,MATCH('Registro de Frecuencias TV'!G4946,referencias!$R$1:$R$34,0),1)</f>
        <v>RCN TV S.A.</v>
      </c>
      <c r="I4946" t="s">
        <v>8499</v>
      </c>
      <c r="J4946" t="s">
        <v>8338</v>
      </c>
      <c r="K4946">
        <v>29</v>
      </c>
      <c r="L4946" t="str">
        <f t="shared" si="160"/>
        <v>SilosNorte de SantanderRCN TV S.A.29</v>
      </c>
      <c r="M4946" t="str">
        <f t="shared" si="161"/>
        <v>SilosNorte de SantanderRCN TV S.A.</v>
      </c>
      <c r="N4946" t="s">
        <v>6462</v>
      </c>
    </row>
    <row r="4947" spans="1:14" x14ac:dyDescent="0.25">
      <c r="A4947">
        <v>54743</v>
      </c>
      <c r="B4947" t="s">
        <v>384</v>
      </c>
      <c r="C4947" t="s">
        <v>687</v>
      </c>
      <c r="E4947">
        <v>35</v>
      </c>
      <c r="F4947" t="s">
        <v>8341</v>
      </c>
      <c r="G4947" t="s">
        <v>723</v>
      </c>
      <c r="H4947" t="str">
        <f>INDEX(referencias!$Q$1:$Q$34,MATCH('Registro de Frecuencias TV'!G4947,referencias!$R$1:$R$34,0),1)</f>
        <v>Caracol TV S.A.</v>
      </c>
      <c r="I4947" t="s">
        <v>8499</v>
      </c>
      <c r="J4947" t="s">
        <v>8338</v>
      </c>
      <c r="K4947">
        <v>35</v>
      </c>
      <c r="L4947" t="str">
        <f t="shared" si="160"/>
        <v>SilosNorte de SantanderCaracol TV S.A.35</v>
      </c>
      <c r="M4947" t="str">
        <f t="shared" si="161"/>
        <v>SilosNorte de SantanderCaracol TV S.A.</v>
      </c>
      <c r="N4947" t="s">
        <v>6463</v>
      </c>
    </row>
    <row r="4948" spans="1:14" x14ac:dyDescent="0.25">
      <c r="A4948">
        <v>54800</v>
      </c>
      <c r="B4948" t="s">
        <v>2518</v>
      </c>
      <c r="C4948" t="s">
        <v>687</v>
      </c>
      <c r="F4948" t="s">
        <v>8337</v>
      </c>
      <c r="G4948" t="s">
        <v>420</v>
      </c>
      <c r="H4948" t="str">
        <f>INDEX(referencias!$Q$1:$Q$34,MATCH('Registro de Frecuencias TV'!G4948,referencias!$R$1:$R$34,0),1)</f>
        <v>Canal Uno</v>
      </c>
      <c r="J4948" t="s">
        <v>8338</v>
      </c>
      <c r="K4948">
        <v>7</v>
      </c>
      <c r="L4948" t="str">
        <f t="shared" si="160"/>
        <v>TeoramaNorte de SantanderCanal Uno7</v>
      </c>
      <c r="M4948" t="str">
        <f t="shared" si="161"/>
        <v>TeoramaNorte de SantanderCanal Uno</v>
      </c>
      <c r="N4948" t="s">
        <v>6464</v>
      </c>
    </row>
    <row r="4949" spans="1:14" x14ac:dyDescent="0.25">
      <c r="A4949">
        <v>54800</v>
      </c>
      <c r="B4949" t="s">
        <v>2518</v>
      </c>
      <c r="C4949" t="s">
        <v>687</v>
      </c>
      <c r="F4949" t="s">
        <v>8337</v>
      </c>
      <c r="G4949" t="s">
        <v>703</v>
      </c>
      <c r="H4949" t="str">
        <f>INDEX(referencias!$Q$1:$Q$34,MATCH('Registro de Frecuencias TV'!G4949,referencias!$R$1:$R$34,0),1)</f>
        <v>C.Institucional</v>
      </c>
      <c r="J4949" t="s">
        <v>8338</v>
      </c>
      <c r="K4949">
        <v>9</v>
      </c>
      <c r="L4949" t="str">
        <f t="shared" si="160"/>
        <v>TeoramaNorte de SantanderC.Institucional9</v>
      </c>
      <c r="M4949" t="str">
        <f t="shared" si="161"/>
        <v>TeoramaNorte de SantanderC.Institucional</v>
      </c>
      <c r="N4949" t="s">
        <v>6465</v>
      </c>
    </row>
    <row r="4950" spans="1:14" x14ac:dyDescent="0.25">
      <c r="A4950">
        <v>54800</v>
      </c>
      <c r="B4950" t="s">
        <v>2518</v>
      </c>
      <c r="C4950" t="s">
        <v>687</v>
      </c>
      <c r="F4950" t="s">
        <v>8337</v>
      </c>
      <c r="G4950" t="s">
        <v>188</v>
      </c>
      <c r="H4950" t="str">
        <f>INDEX(referencias!$Q$1:$Q$34,MATCH('Registro de Frecuencias TV'!G4950,referencias!$R$1:$R$34,0),1)</f>
        <v>Señal Colombia</v>
      </c>
      <c r="J4950" t="s">
        <v>8338</v>
      </c>
      <c r="K4950">
        <v>13</v>
      </c>
      <c r="L4950" t="str">
        <f t="shared" si="160"/>
        <v>TeoramaNorte de SantanderSeñal Colombia13</v>
      </c>
      <c r="M4950" t="str">
        <f t="shared" si="161"/>
        <v>TeoramaNorte de SantanderSeñal Colombia</v>
      </c>
      <c r="N4950" t="s">
        <v>6466</v>
      </c>
    </row>
    <row r="4951" spans="1:14" x14ac:dyDescent="0.25">
      <c r="A4951">
        <v>54800</v>
      </c>
      <c r="B4951" t="s">
        <v>2518</v>
      </c>
      <c r="C4951" t="s">
        <v>687</v>
      </c>
      <c r="F4951" t="s">
        <v>8339</v>
      </c>
      <c r="G4951" t="s">
        <v>788</v>
      </c>
      <c r="H4951" t="str">
        <f>INDEX(referencias!$Q$1:$Q$34,MATCH('Registro de Frecuencias TV'!G4951,referencias!$R$1:$R$34,0),1)</f>
        <v>TRO</v>
      </c>
      <c r="J4951" t="s">
        <v>8338</v>
      </c>
      <c r="K4951">
        <v>21</v>
      </c>
      <c r="L4951" t="str">
        <f t="shared" si="160"/>
        <v>TeoramaNorte de SantanderTRO21</v>
      </c>
      <c r="M4951" t="str">
        <f t="shared" si="161"/>
        <v>TeoramaNorte de SantanderTRO</v>
      </c>
      <c r="N4951" t="s">
        <v>6467</v>
      </c>
    </row>
    <row r="4952" spans="1:14" x14ac:dyDescent="0.25">
      <c r="A4952">
        <v>54800</v>
      </c>
      <c r="B4952" t="s">
        <v>2518</v>
      </c>
      <c r="C4952" t="s">
        <v>687</v>
      </c>
      <c r="F4952" t="s">
        <v>8341</v>
      </c>
      <c r="G4952" t="s">
        <v>750</v>
      </c>
      <c r="H4952" t="str">
        <f>INDEX(referencias!$Q$1:$Q$34,MATCH('Registro de Frecuencias TV'!G4952,referencias!$R$1:$R$34,0),1)</f>
        <v>RCN TV S.A.</v>
      </c>
      <c r="J4952" t="s">
        <v>8338</v>
      </c>
      <c r="K4952">
        <v>23</v>
      </c>
      <c r="L4952" t="str">
        <f t="shared" si="160"/>
        <v>TeoramaNorte de SantanderRCN TV S.A.23</v>
      </c>
      <c r="M4952" t="str">
        <f t="shared" si="161"/>
        <v>TeoramaNorte de SantanderRCN TV S.A.</v>
      </c>
      <c r="N4952" t="s">
        <v>6468</v>
      </c>
    </row>
    <row r="4953" spans="1:14" x14ac:dyDescent="0.25">
      <c r="A4953">
        <v>54800</v>
      </c>
      <c r="B4953" t="s">
        <v>2518</v>
      </c>
      <c r="C4953" t="s">
        <v>687</v>
      </c>
      <c r="F4953" t="s">
        <v>8341</v>
      </c>
      <c r="G4953" t="s">
        <v>723</v>
      </c>
      <c r="H4953" t="str">
        <f>INDEX(referencias!$Q$1:$Q$34,MATCH('Registro de Frecuencias TV'!G4953,referencias!$R$1:$R$34,0),1)</f>
        <v>Caracol TV S.A.</v>
      </c>
      <c r="J4953" t="s">
        <v>8338</v>
      </c>
      <c r="K4953">
        <v>27</v>
      </c>
      <c r="L4953" t="str">
        <f t="shared" si="160"/>
        <v>TeoramaNorte de SantanderCaracol TV S.A.27</v>
      </c>
      <c r="M4953" t="str">
        <f t="shared" si="161"/>
        <v>TeoramaNorte de SantanderCaracol TV S.A.</v>
      </c>
      <c r="N4953" t="s">
        <v>6469</v>
      </c>
    </row>
    <row r="4954" spans="1:14" x14ac:dyDescent="0.25">
      <c r="A4954">
        <v>54810</v>
      </c>
      <c r="B4954" t="s">
        <v>2530</v>
      </c>
      <c r="C4954" t="s">
        <v>687</v>
      </c>
      <c r="E4954">
        <v>5</v>
      </c>
      <c r="F4954" t="s">
        <v>8337</v>
      </c>
      <c r="G4954" t="s">
        <v>420</v>
      </c>
      <c r="H4954" t="str">
        <f>INDEX(referencias!$Q$1:$Q$34,MATCH('Registro de Frecuencias TV'!G4954,referencias!$R$1:$R$34,0),1)</f>
        <v>Canal Uno</v>
      </c>
      <c r="I4954" t="s">
        <v>8499</v>
      </c>
      <c r="J4954" t="s">
        <v>8338</v>
      </c>
      <c r="K4954">
        <v>5</v>
      </c>
      <c r="L4954" t="str">
        <f t="shared" si="160"/>
        <v>TibúNorte de SantanderCanal Uno5</v>
      </c>
      <c r="M4954" t="str">
        <f t="shared" si="161"/>
        <v>TibúNorte de SantanderCanal Uno</v>
      </c>
      <c r="N4954" t="s">
        <v>6470</v>
      </c>
    </row>
    <row r="4955" spans="1:14" x14ac:dyDescent="0.25">
      <c r="A4955">
        <v>54810</v>
      </c>
      <c r="B4955" t="s">
        <v>2530</v>
      </c>
      <c r="C4955" t="s">
        <v>687</v>
      </c>
      <c r="E4955">
        <v>11</v>
      </c>
      <c r="F4955" t="s">
        <v>8337</v>
      </c>
      <c r="G4955" t="s">
        <v>703</v>
      </c>
      <c r="H4955" t="str">
        <f>INDEX(referencias!$Q$1:$Q$34,MATCH('Registro de Frecuencias TV'!G4955,referencias!$R$1:$R$34,0),1)</f>
        <v>C.Institucional</v>
      </c>
      <c r="I4955" t="s">
        <v>8499</v>
      </c>
      <c r="J4955" t="s">
        <v>8338</v>
      </c>
      <c r="K4955">
        <v>11</v>
      </c>
      <c r="L4955" t="str">
        <f t="shared" si="160"/>
        <v>TibúNorte de SantanderC.Institucional11</v>
      </c>
      <c r="M4955" t="str">
        <f t="shared" si="161"/>
        <v>TibúNorte de SantanderC.Institucional</v>
      </c>
      <c r="N4955" t="s">
        <v>6471</v>
      </c>
    </row>
    <row r="4956" spans="1:14" x14ac:dyDescent="0.25">
      <c r="A4956">
        <v>54810</v>
      </c>
      <c r="B4956" t="s">
        <v>2530</v>
      </c>
      <c r="C4956" t="s">
        <v>687</v>
      </c>
      <c r="E4956">
        <v>22</v>
      </c>
      <c r="F4956" t="s">
        <v>8337</v>
      </c>
      <c r="G4956" t="s">
        <v>188</v>
      </c>
      <c r="H4956" t="str">
        <f>INDEX(referencias!$Q$1:$Q$34,MATCH('Registro de Frecuencias TV'!G4956,referencias!$R$1:$R$34,0),1)</f>
        <v>Señal Colombia</v>
      </c>
      <c r="I4956" t="s">
        <v>8499</v>
      </c>
      <c r="J4956" t="s">
        <v>8338</v>
      </c>
      <c r="K4956">
        <v>22</v>
      </c>
      <c r="L4956" t="str">
        <f t="shared" si="160"/>
        <v>TibúNorte de SantanderSeñal Colombia22</v>
      </c>
      <c r="M4956" t="str">
        <f t="shared" si="161"/>
        <v>TibúNorte de SantanderSeñal Colombia</v>
      </c>
      <c r="N4956" t="s">
        <v>6472</v>
      </c>
    </row>
    <row r="4957" spans="1:14" x14ac:dyDescent="0.25">
      <c r="A4957">
        <v>54810</v>
      </c>
      <c r="B4957" t="s">
        <v>2530</v>
      </c>
      <c r="C4957" t="s">
        <v>687</v>
      </c>
      <c r="F4957" t="s">
        <v>8339</v>
      </c>
      <c r="G4957" t="s">
        <v>788</v>
      </c>
      <c r="H4957" t="str">
        <f>INDEX(referencias!$Q$1:$Q$34,MATCH('Registro de Frecuencias TV'!G4957,referencias!$R$1:$R$34,0),1)</f>
        <v>TRO</v>
      </c>
      <c r="J4957" t="s">
        <v>8338</v>
      </c>
      <c r="K4957">
        <v>13</v>
      </c>
      <c r="L4957" t="str">
        <f t="shared" si="160"/>
        <v>TibúNorte de SantanderTRO13</v>
      </c>
      <c r="M4957" t="str">
        <f t="shared" si="161"/>
        <v>TibúNorte de SantanderTRO</v>
      </c>
      <c r="N4957" t="s">
        <v>6473</v>
      </c>
    </row>
    <row r="4958" spans="1:14" x14ac:dyDescent="0.25">
      <c r="A4958">
        <v>54810</v>
      </c>
      <c r="B4958" t="s">
        <v>2530</v>
      </c>
      <c r="C4958" t="s">
        <v>687</v>
      </c>
      <c r="E4958">
        <v>29</v>
      </c>
      <c r="F4958" t="s">
        <v>8341</v>
      </c>
      <c r="G4958" t="s">
        <v>750</v>
      </c>
      <c r="H4958" t="str">
        <f>INDEX(referencias!$Q$1:$Q$34,MATCH('Registro de Frecuencias TV'!G4958,referencias!$R$1:$R$34,0),1)</f>
        <v>RCN TV S.A.</v>
      </c>
      <c r="I4958" t="s">
        <v>8499</v>
      </c>
      <c r="J4958" t="s">
        <v>8338</v>
      </c>
      <c r="K4958">
        <v>29</v>
      </c>
      <c r="L4958" t="str">
        <f t="shared" si="160"/>
        <v>TibúNorte de SantanderRCN TV S.A.29</v>
      </c>
      <c r="M4958" t="str">
        <f t="shared" si="161"/>
        <v>TibúNorte de SantanderRCN TV S.A.</v>
      </c>
      <c r="N4958" t="s">
        <v>6474</v>
      </c>
    </row>
    <row r="4959" spans="1:14" x14ac:dyDescent="0.25">
      <c r="A4959">
        <v>54810</v>
      </c>
      <c r="B4959" t="s">
        <v>2530</v>
      </c>
      <c r="C4959" t="s">
        <v>687</v>
      </c>
      <c r="E4959">
        <v>35</v>
      </c>
      <c r="F4959" t="s">
        <v>8341</v>
      </c>
      <c r="G4959" t="s">
        <v>723</v>
      </c>
      <c r="H4959" t="str">
        <f>INDEX(referencias!$Q$1:$Q$34,MATCH('Registro de Frecuencias TV'!G4959,referencias!$R$1:$R$34,0),1)</f>
        <v>Caracol TV S.A.</v>
      </c>
      <c r="I4959" t="s">
        <v>8499</v>
      </c>
      <c r="J4959" t="s">
        <v>8338</v>
      </c>
      <c r="K4959">
        <v>35</v>
      </c>
      <c r="L4959" t="str">
        <f t="shared" si="160"/>
        <v>TibúNorte de SantanderCaracol TV S.A.35</v>
      </c>
      <c r="M4959" t="str">
        <f t="shared" si="161"/>
        <v>TibúNorte de SantanderCaracol TV S.A.</v>
      </c>
      <c r="N4959" t="s">
        <v>6475</v>
      </c>
    </row>
    <row r="4960" spans="1:14" x14ac:dyDescent="0.25">
      <c r="A4960">
        <v>54820</v>
      </c>
      <c r="B4960" t="s">
        <v>478</v>
      </c>
      <c r="C4960" t="s">
        <v>687</v>
      </c>
      <c r="F4960" t="s">
        <v>8337</v>
      </c>
      <c r="G4960" t="s">
        <v>420</v>
      </c>
      <c r="H4960" t="str">
        <f>INDEX(referencias!$Q$1:$Q$34,MATCH('Registro de Frecuencias TV'!G4960,referencias!$R$1:$R$34,0),1)</f>
        <v>Canal Uno</v>
      </c>
      <c r="J4960" t="s">
        <v>8338</v>
      </c>
      <c r="K4960">
        <v>23</v>
      </c>
      <c r="L4960" t="str">
        <f t="shared" si="160"/>
        <v>ToledoNorte de SantanderCanal Uno23</v>
      </c>
      <c r="M4960" t="str">
        <f t="shared" si="161"/>
        <v>ToledoNorte de SantanderCanal Uno</v>
      </c>
      <c r="N4960" t="s">
        <v>6476</v>
      </c>
    </row>
    <row r="4961" spans="1:14" x14ac:dyDescent="0.25">
      <c r="A4961">
        <v>54820</v>
      </c>
      <c r="B4961" t="s">
        <v>478</v>
      </c>
      <c r="C4961" t="s">
        <v>687</v>
      </c>
      <c r="F4961" t="s">
        <v>8337</v>
      </c>
      <c r="G4961" t="s">
        <v>703</v>
      </c>
      <c r="H4961" t="str">
        <f>INDEX(referencias!$Q$1:$Q$34,MATCH('Registro de Frecuencias TV'!G4961,referencias!$R$1:$R$34,0),1)</f>
        <v>C.Institucional</v>
      </c>
      <c r="J4961" t="s">
        <v>8338</v>
      </c>
      <c r="K4961">
        <v>25</v>
      </c>
      <c r="L4961" t="str">
        <f t="shared" si="160"/>
        <v>ToledoNorte de SantanderC.Institucional25</v>
      </c>
      <c r="M4961" t="str">
        <f t="shared" si="161"/>
        <v>ToledoNorte de SantanderC.Institucional</v>
      </c>
      <c r="N4961" t="s">
        <v>6477</v>
      </c>
    </row>
    <row r="4962" spans="1:14" x14ac:dyDescent="0.25">
      <c r="A4962">
        <v>54820</v>
      </c>
      <c r="B4962" t="s">
        <v>478</v>
      </c>
      <c r="C4962" t="s">
        <v>687</v>
      </c>
      <c r="F4962" t="s">
        <v>8337</v>
      </c>
      <c r="G4962" t="s">
        <v>188</v>
      </c>
      <c r="H4962" t="str">
        <f>INDEX(referencias!$Q$1:$Q$34,MATCH('Registro de Frecuencias TV'!G4962,referencias!$R$1:$R$34,0),1)</f>
        <v>Señal Colombia</v>
      </c>
      <c r="J4962" t="s">
        <v>8338</v>
      </c>
      <c r="K4962">
        <v>27</v>
      </c>
      <c r="L4962" t="str">
        <f t="shared" si="160"/>
        <v>ToledoNorte de SantanderSeñal Colombia27</v>
      </c>
      <c r="M4962" t="str">
        <f t="shared" si="161"/>
        <v>ToledoNorte de SantanderSeñal Colombia</v>
      </c>
      <c r="N4962" t="s">
        <v>6478</v>
      </c>
    </row>
    <row r="4963" spans="1:14" x14ac:dyDescent="0.25">
      <c r="A4963">
        <v>54820</v>
      </c>
      <c r="B4963" t="s">
        <v>478</v>
      </c>
      <c r="C4963" t="s">
        <v>687</v>
      </c>
      <c r="F4963" t="s">
        <v>8339</v>
      </c>
      <c r="G4963" t="s">
        <v>788</v>
      </c>
      <c r="H4963" t="str">
        <f>INDEX(referencias!$Q$1:$Q$34,MATCH('Registro de Frecuencias TV'!G4963,referencias!$R$1:$R$34,0),1)</f>
        <v>TRO</v>
      </c>
      <c r="J4963" t="s">
        <v>8338</v>
      </c>
      <c r="K4963">
        <v>21</v>
      </c>
      <c r="L4963" t="str">
        <f t="shared" si="160"/>
        <v>ToledoNorte de SantanderTRO21</v>
      </c>
      <c r="M4963" t="str">
        <f t="shared" si="161"/>
        <v>ToledoNorte de SantanderTRO</v>
      </c>
      <c r="N4963" t="s">
        <v>6479</v>
      </c>
    </row>
    <row r="4964" spans="1:14" x14ac:dyDescent="0.25">
      <c r="A4964">
        <v>54820</v>
      </c>
      <c r="B4964" t="s">
        <v>478</v>
      </c>
      <c r="C4964" t="s">
        <v>687</v>
      </c>
      <c r="E4964">
        <v>33</v>
      </c>
      <c r="F4964" t="s">
        <v>8341</v>
      </c>
      <c r="G4964" t="s">
        <v>750</v>
      </c>
      <c r="H4964" t="str">
        <f>INDEX(referencias!$Q$1:$Q$34,MATCH('Registro de Frecuencias TV'!G4964,referencias!$R$1:$R$34,0),1)</f>
        <v>RCN TV S.A.</v>
      </c>
      <c r="I4964" t="s">
        <v>478</v>
      </c>
      <c r="J4964" t="s">
        <v>8338</v>
      </c>
      <c r="K4964">
        <v>33</v>
      </c>
      <c r="L4964" t="str">
        <f t="shared" si="160"/>
        <v>ToledoNorte de SantanderRCN TV S.A.33</v>
      </c>
      <c r="M4964" t="str">
        <f t="shared" si="161"/>
        <v>ToledoNorte de SantanderRCN TV S.A.</v>
      </c>
      <c r="N4964" t="s">
        <v>6480</v>
      </c>
    </row>
    <row r="4965" spans="1:14" x14ac:dyDescent="0.25">
      <c r="A4965">
        <v>54820</v>
      </c>
      <c r="B4965" t="s">
        <v>478</v>
      </c>
      <c r="C4965" t="s">
        <v>687</v>
      </c>
      <c r="E4965">
        <v>39</v>
      </c>
      <c r="F4965" t="s">
        <v>8341</v>
      </c>
      <c r="G4965" t="s">
        <v>723</v>
      </c>
      <c r="H4965" t="str">
        <f>INDEX(referencias!$Q$1:$Q$34,MATCH('Registro de Frecuencias TV'!G4965,referencias!$R$1:$R$34,0),1)</f>
        <v>Caracol TV S.A.</v>
      </c>
      <c r="I4965" t="s">
        <v>478</v>
      </c>
      <c r="J4965" t="s">
        <v>8338</v>
      </c>
      <c r="K4965">
        <v>39</v>
      </c>
      <c r="L4965" t="str">
        <f t="shared" si="160"/>
        <v>ToledoNorte de SantanderCaracol TV S.A.39</v>
      </c>
      <c r="M4965" t="str">
        <f t="shared" si="161"/>
        <v>ToledoNorte de SantanderCaracol TV S.A.</v>
      </c>
      <c r="N4965" t="s">
        <v>6481</v>
      </c>
    </row>
    <row r="4966" spans="1:14" x14ac:dyDescent="0.25">
      <c r="A4966">
        <v>54871</v>
      </c>
      <c r="B4966" t="s">
        <v>2657</v>
      </c>
      <c r="C4966" t="s">
        <v>687</v>
      </c>
      <c r="F4966" t="s">
        <v>8337</v>
      </c>
      <c r="G4966" t="s">
        <v>420</v>
      </c>
      <c r="H4966" t="str">
        <f>INDEX(referencias!$Q$1:$Q$34,MATCH('Registro de Frecuencias TV'!G4966,referencias!$R$1:$R$34,0),1)</f>
        <v>Canal Uno</v>
      </c>
      <c r="J4966" t="s">
        <v>8338</v>
      </c>
      <c r="K4966">
        <v>6</v>
      </c>
      <c r="L4966" t="str">
        <f t="shared" si="160"/>
        <v>Villa CaroNorte de SantanderCanal Uno6</v>
      </c>
      <c r="M4966" t="str">
        <f t="shared" si="161"/>
        <v>Villa CaroNorte de SantanderCanal Uno</v>
      </c>
      <c r="N4966" t="s">
        <v>6482</v>
      </c>
    </row>
    <row r="4967" spans="1:14" x14ac:dyDescent="0.25">
      <c r="A4967">
        <v>54871</v>
      </c>
      <c r="B4967" t="s">
        <v>2657</v>
      </c>
      <c r="C4967" t="s">
        <v>687</v>
      </c>
      <c r="F4967" t="s">
        <v>8337</v>
      </c>
      <c r="G4967" t="s">
        <v>703</v>
      </c>
      <c r="H4967" t="str">
        <f>INDEX(referencias!$Q$1:$Q$34,MATCH('Registro de Frecuencias TV'!G4967,referencias!$R$1:$R$34,0),1)</f>
        <v>C.Institucional</v>
      </c>
      <c r="J4967" t="s">
        <v>8338</v>
      </c>
      <c r="K4967">
        <v>4</v>
      </c>
      <c r="L4967" t="str">
        <f t="shared" si="160"/>
        <v>Villa CaroNorte de SantanderC.Institucional4</v>
      </c>
      <c r="M4967" t="str">
        <f t="shared" si="161"/>
        <v>Villa CaroNorte de SantanderC.Institucional</v>
      </c>
      <c r="N4967" t="s">
        <v>6483</v>
      </c>
    </row>
    <row r="4968" spans="1:14" x14ac:dyDescent="0.25">
      <c r="A4968">
        <v>54871</v>
      </c>
      <c r="B4968" t="s">
        <v>2657</v>
      </c>
      <c r="C4968" t="s">
        <v>687</v>
      </c>
      <c r="F4968" t="s">
        <v>8337</v>
      </c>
      <c r="G4968" t="s">
        <v>188</v>
      </c>
      <c r="H4968" t="str">
        <f>INDEX(referencias!$Q$1:$Q$34,MATCH('Registro de Frecuencias TV'!G4968,referencias!$R$1:$R$34,0),1)</f>
        <v>Señal Colombia</v>
      </c>
      <c r="J4968" t="s">
        <v>8338</v>
      </c>
      <c r="K4968">
        <v>10</v>
      </c>
      <c r="L4968" t="str">
        <f t="shared" si="160"/>
        <v>Villa CaroNorte de SantanderSeñal Colombia10</v>
      </c>
      <c r="M4968" t="str">
        <f t="shared" si="161"/>
        <v>Villa CaroNorte de SantanderSeñal Colombia</v>
      </c>
      <c r="N4968" t="s">
        <v>6484</v>
      </c>
    </row>
    <row r="4969" spans="1:14" x14ac:dyDescent="0.25">
      <c r="A4969">
        <v>54871</v>
      </c>
      <c r="B4969" t="s">
        <v>2657</v>
      </c>
      <c r="C4969" t="s">
        <v>687</v>
      </c>
      <c r="F4969" t="s">
        <v>8339</v>
      </c>
      <c r="G4969" t="s">
        <v>788</v>
      </c>
      <c r="H4969" t="str">
        <f>INDEX(referencias!$Q$1:$Q$34,MATCH('Registro de Frecuencias TV'!G4969,referencias!$R$1:$R$34,0),1)</f>
        <v>TRO</v>
      </c>
      <c r="J4969" t="s">
        <v>8338</v>
      </c>
      <c r="K4969">
        <v>12</v>
      </c>
      <c r="L4969" t="str">
        <f t="shared" si="160"/>
        <v>Villa CaroNorte de SantanderTRO12</v>
      </c>
      <c r="M4969" t="str">
        <f t="shared" si="161"/>
        <v>Villa CaroNorte de SantanderTRO</v>
      </c>
      <c r="N4969" t="s">
        <v>6485</v>
      </c>
    </row>
    <row r="4970" spans="1:14" x14ac:dyDescent="0.25">
      <c r="A4970">
        <v>54871</v>
      </c>
      <c r="B4970" t="s">
        <v>2657</v>
      </c>
      <c r="C4970" t="s">
        <v>687</v>
      </c>
      <c r="F4970" t="s">
        <v>8341</v>
      </c>
      <c r="G4970" t="s">
        <v>750</v>
      </c>
      <c r="H4970" t="str">
        <f>INDEX(referencias!$Q$1:$Q$34,MATCH('Registro de Frecuencias TV'!G4970,referencias!$R$1:$R$34,0),1)</f>
        <v>RCN TV S.A.</v>
      </c>
      <c r="J4970" t="s">
        <v>8338</v>
      </c>
      <c r="K4970">
        <v>7</v>
      </c>
      <c r="L4970" t="str">
        <f t="shared" si="160"/>
        <v>Villa CaroNorte de SantanderRCN TV S.A.7</v>
      </c>
      <c r="M4970" t="str">
        <f t="shared" si="161"/>
        <v>Villa CaroNorte de SantanderRCN TV S.A.</v>
      </c>
      <c r="N4970" t="s">
        <v>6486</v>
      </c>
    </row>
    <row r="4971" spans="1:14" x14ac:dyDescent="0.25">
      <c r="A4971">
        <v>54871</v>
      </c>
      <c r="B4971" t="s">
        <v>2657</v>
      </c>
      <c r="C4971" t="s">
        <v>687</v>
      </c>
      <c r="F4971" t="s">
        <v>8341</v>
      </c>
      <c r="G4971" t="s">
        <v>723</v>
      </c>
      <c r="H4971" t="str">
        <f>INDEX(referencias!$Q$1:$Q$34,MATCH('Registro de Frecuencias TV'!G4971,referencias!$R$1:$R$34,0),1)</f>
        <v>Caracol TV S.A.</v>
      </c>
      <c r="J4971" t="s">
        <v>8338</v>
      </c>
      <c r="K4971">
        <v>47</v>
      </c>
      <c r="L4971" t="str">
        <f t="shared" si="160"/>
        <v>Villa CaroNorte de SantanderCaracol TV S.A.47</v>
      </c>
      <c r="M4971" t="str">
        <f t="shared" si="161"/>
        <v>Villa CaroNorte de SantanderCaracol TV S.A.</v>
      </c>
      <c r="N4971" t="s">
        <v>6487</v>
      </c>
    </row>
    <row r="4972" spans="1:14" x14ac:dyDescent="0.25">
      <c r="A4972">
        <v>54874</v>
      </c>
      <c r="B4972" t="s">
        <v>2663</v>
      </c>
      <c r="C4972" t="s">
        <v>687</v>
      </c>
      <c r="E4972">
        <v>5</v>
      </c>
      <c r="F4972" t="s">
        <v>8337</v>
      </c>
      <c r="G4972" t="s">
        <v>420</v>
      </c>
      <c r="H4972" t="str">
        <f>INDEX(referencias!$Q$1:$Q$34,MATCH('Registro de Frecuencias TV'!G4972,referencias!$R$1:$R$34,0),1)</f>
        <v>Canal Uno</v>
      </c>
      <c r="I4972" t="s">
        <v>8499</v>
      </c>
      <c r="J4972" t="s">
        <v>8338</v>
      </c>
      <c r="K4972">
        <v>5</v>
      </c>
      <c r="L4972" t="str">
        <f t="shared" si="160"/>
        <v>Villa del RosarioNorte de SantanderCanal Uno5</v>
      </c>
      <c r="M4972" t="str">
        <f t="shared" si="161"/>
        <v>Villa del RosarioNorte de SantanderCanal Uno</v>
      </c>
      <c r="N4972" t="s">
        <v>6488</v>
      </c>
    </row>
    <row r="4973" spans="1:14" x14ac:dyDescent="0.25">
      <c r="A4973">
        <v>54874</v>
      </c>
      <c r="B4973" t="s">
        <v>2663</v>
      </c>
      <c r="C4973" t="s">
        <v>687</v>
      </c>
      <c r="E4973">
        <v>11</v>
      </c>
      <c r="F4973" t="s">
        <v>8337</v>
      </c>
      <c r="G4973" t="s">
        <v>703</v>
      </c>
      <c r="H4973" t="str">
        <f>INDEX(referencias!$Q$1:$Q$34,MATCH('Registro de Frecuencias TV'!G4973,referencias!$R$1:$R$34,0),1)</f>
        <v>C.Institucional</v>
      </c>
      <c r="I4973" t="s">
        <v>8499</v>
      </c>
      <c r="J4973" t="s">
        <v>8338</v>
      </c>
      <c r="K4973">
        <v>11</v>
      </c>
      <c r="L4973" t="str">
        <f t="shared" si="160"/>
        <v>Villa del RosarioNorte de SantanderC.Institucional11</v>
      </c>
      <c r="M4973" t="str">
        <f t="shared" si="161"/>
        <v>Villa del RosarioNorte de SantanderC.Institucional</v>
      </c>
      <c r="N4973" t="s">
        <v>6489</v>
      </c>
    </row>
    <row r="4974" spans="1:14" x14ac:dyDescent="0.25">
      <c r="A4974">
        <v>54874</v>
      </c>
      <c r="B4974" t="s">
        <v>2663</v>
      </c>
      <c r="C4974" t="s">
        <v>687</v>
      </c>
      <c r="E4974">
        <v>22</v>
      </c>
      <c r="F4974" t="s">
        <v>8337</v>
      </c>
      <c r="G4974" t="s">
        <v>188</v>
      </c>
      <c r="H4974" t="str">
        <f>INDEX(referencias!$Q$1:$Q$34,MATCH('Registro de Frecuencias TV'!G4974,referencias!$R$1:$R$34,0),1)</f>
        <v>Señal Colombia</v>
      </c>
      <c r="I4974" t="s">
        <v>8499</v>
      </c>
      <c r="J4974" t="s">
        <v>8338</v>
      </c>
      <c r="K4974">
        <v>22</v>
      </c>
      <c r="L4974" t="str">
        <f t="shared" si="160"/>
        <v>Villa del RosarioNorte de SantanderSeñal Colombia22</v>
      </c>
      <c r="M4974" t="str">
        <f t="shared" si="161"/>
        <v>Villa del RosarioNorte de SantanderSeñal Colombia</v>
      </c>
      <c r="N4974" t="s">
        <v>6490</v>
      </c>
    </row>
    <row r="4975" spans="1:14" x14ac:dyDescent="0.25">
      <c r="A4975">
        <v>54874</v>
      </c>
      <c r="B4975" t="s">
        <v>2663</v>
      </c>
      <c r="C4975" t="s">
        <v>687</v>
      </c>
      <c r="E4975">
        <v>26</v>
      </c>
      <c r="F4975" t="s">
        <v>8339</v>
      </c>
      <c r="G4975" t="s">
        <v>788</v>
      </c>
      <c r="H4975" t="str">
        <f>INDEX(referencias!$Q$1:$Q$34,MATCH('Registro de Frecuencias TV'!G4975,referencias!$R$1:$R$34,0),1)</f>
        <v>TRO</v>
      </c>
      <c r="I4975" t="s">
        <v>8499</v>
      </c>
      <c r="J4975" t="s">
        <v>8338</v>
      </c>
      <c r="K4975">
        <v>13</v>
      </c>
      <c r="L4975" t="str">
        <f t="shared" si="160"/>
        <v>Villa del RosarioNorte de SantanderTRO13</v>
      </c>
      <c r="M4975" t="str">
        <f t="shared" si="161"/>
        <v>Villa del RosarioNorte de SantanderTRO</v>
      </c>
      <c r="N4975" t="s">
        <v>6491</v>
      </c>
    </row>
    <row r="4976" spans="1:14" x14ac:dyDescent="0.25">
      <c r="A4976">
        <v>54874</v>
      </c>
      <c r="B4976" t="s">
        <v>2663</v>
      </c>
      <c r="C4976" t="s">
        <v>687</v>
      </c>
      <c r="E4976">
        <v>29</v>
      </c>
      <c r="F4976" t="s">
        <v>8341</v>
      </c>
      <c r="G4976" t="s">
        <v>750</v>
      </c>
      <c r="H4976" t="str">
        <f>INDEX(referencias!$Q$1:$Q$34,MATCH('Registro de Frecuencias TV'!G4976,referencias!$R$1:$R$34,0),1)</f>
        <v>RCN TV S.A.</v>
      </c>
      <c r="I4976" t="s">
        <v>8499</v>
      </c>
      <c r="J4976" t="s">
        <v>8338</v>
      </c>
      <c r="K4976">
        <v>29</v>
      </c>
      <c r="L4976" t="str">
        <f t="shared" si="160"/>
        <v>Villa del RosarioNorte de SantanderRCN TV S.A.29</v>
      </c>
      <c r="M4976" t="str">
        <f t="shared" si="161"/>
        <v>Villa del RosarioNorte de SantanderRCN TV S.A.</v>
      </c>
      <c r="N4976" t="s">
        <v>6492</v>
      </c>
    </row>
    <row r="4977" spans="1:14" x14ac:dyDescent="0.25">
      <c r="A4977">
        <v>54874</v>
      </c>
      <c r="B4977" t="s">
        <v>2663</v>
      </c>
      <c r="C4977" t="s">
        <v>687</v>
      </c>
      <c r="E4977">
        <v>35</v>
      </c>
      <c r="F4977" t="s">
        <v>8341</v>
      </c>
      <c r="G4977" t="s">
        <v>723</v>
      </c>
      <c r="H4977" t="str">
        <f>INDEX(referencias!$Q$1:$Q$34,MATCH('Registro de Frecuencias TV'!G4977,referencias!$R$1:$R$34,0),1)</f>
        <v>Caracol TV S.A.</v>
      </c>
      <c r="I4977" t="s">
        <v>8499</v>
      </c>
      <c r="J4977" t="s">
        <v>8338</v>
      </c>
      <c r="K4977">
        <v>35</v>
      </c>
      <c r="L4977" t="str">
        <f t="shared" si="160"/>
        <v>Villa del RosarioNorte de SantanderCaracol TV S.A.35</v>
      </c>
      <c r="M4977" t="str">
        <f t="shared" si="161"/>
        <v>Villa del RosarioNorte de SantanderCaracol TV S.A.</v>
      </c>
      <c r="N4977" t="s">
        <v>6493</v>
      </c>
    </row>
    <row r="4978" spans="1:14" x14ac:dyDescent="0.25">
      <c r="A4978">
        <v>63001</v>
      </c>
      <c r="B4978" t="s">
        <v>498</v>
      </c>
      <c r="C4978" t="s">
        <v>776</v>
      </c>
      <c r="E4978">
        <v>4</v>
      </c>
      <c r="F4978" t="s">
        <v>8337</v>
      </c>
      <c r="G4978" t="s">
        <v>420</v>
      </c>
      <c r="H4978" t="str">
        <f>INDEX(referencias!$Q$1:$Q$34,MATCH('Registro de Frecuencias TV'!G4978,referencias!$R$1:$R$34,0),1)</f>
        <v>Canal Uno</v>
      </c>
      <c r="I4978" t="s">
        <v>8503</v>
      </c>
      <c r="J4978" t="s">
        <v>8338</v>
      </c>
      <c r="K4978">
        <v>4</v>
      </c>
      <c r="L4978" t="str">
        <f t="shared" si="160"/>
        <v>ArmeniaQuindioCanal Uno4</v>
      </c>
      <c r="M4978" t="str">
        <f t="shared" si="161"/>
        <v>ArmeniaQuindioCanal Uno</v>
      </c>
      <c r="N4978" t="s">
        <v>6494</v>
      </c>
    </row>
    <row r="4979" spans="1:14" x14ac:dyDescent="0.25">
      <c r="A4979">
        <v>63001</v>
      </c>
      <c r="B4979" t="s">
        <v>498</v>
      </c>
      <c r="C4979" t="s">
        <v>776</v>
      </c>
      <c r="E4979">
        <v>2</v>
      </c>
      <c r="F4979" t="s">
        <v>8337</v>
      </c>
      <c r="G4979" t="s">
        <v>703</v>
      </c>
      <c r="H4979" t="str">
        <f>INDEX(referencias!$Q$1:$Q$34,MATCH('Registro de Frecuencias TV'!G4979,referencias!$R$1:$R$34,0),1)</f>
        <v>C.Institucional</v>
      </c>
      <c r="I4979" t="s">
        <v>8503</v>
      </c>
      <c r="J4979" t="s">
        <v>8338</v>
      </c>
      <c r="K4979">
        <v>2</v>
      </c>
      <c r="L4979" t="str">
        <f t="shared" si="160"/>
        <v>ArmeniaQuindioC.Institucional2</v>
      </c>
      <c r="M4979" t="str">
        <f t="shared" si="161"/>
        <v>ArmeniaQuindioC.Institucional</v>
      </c>
      <c r="N4979" t="s">
        <v>6495</v>
      </c>
    </row>
    <row r="4980" spans="1:14" x14ac:dyDescent="0.25">
      <c r="A4980">
        <v>63001</v>
      </c>
      <c r="B4980" t="s">
        <v>498</v>
      </c>
      <c r="C4980" t="s">
        <v>776</v>
      </c>
      <c r="E4980">
        <v>5</v>
      </c>
      <c r="F4980" t="s">
        <v>8337</v>
      </c>
      <c r="G4980" t="s">
        <v>188</v>
      </c>
      <c r="H4980" t="str">
        <f>INDEX(referencias!$Q$1:$Q$34,MATCH('Registro de Frecuencias TV'!G4980,referencias!$R$1:$R$34,0),1)</f>
        <v>Señal Colombia</v>
      </c>
      <c r="I4980" t="s">
        <v>8503</v>
      </c>
      <c r="J4980" t="s">
        <v>8338</v>
      </c>
      <c r="K4980">
        <v>5</v>
      </c>
      <c r="L4980" t="str">
        <f t="shared" si="160"/>
        <v>ArmeniaQuindioSeñal Colombia5</v>
      </c>
      <c r="M4980" t="str">
        <f t="shared" si="161"/>
        <v>ArmeniaQuindioSeñal Colombia</v>
      </c>
      <c r="N4980" t="s">
        <v>6496</v>
      </c>
    </row>
    <row r="4981" spans="1:14" x14ac:dyDescent="0.25">
      <c r="A4981">
        <v>63001</v>
      </c>
      <c r="B4981" t="s">
        <v>498</v>
      </c>
      <c r="C4981" t="s">
        <v>776</v>
      </c>
      <c r="E4981">
        <v>9</v>
      </c>
      <c r="F4981" t="s">
        <v>8339</v>
      </c>
      <c r="G4981" t="s">
        <v>598</v>
      </c>
      <c r="H4981" t="str">
        <f>INDEX(referencias!$Q$1:$Q$34,MATCH('Registro de Frecuencias TV'!G4981,referencias!$R$1:$R$34,0),1)</f>
        <v>Telecafé</v>
      </c>
      <c r="I4981" t="s">
        <v>8504</v>
      </c>
      <c r="J4981" t="s">
        <v>8338</v>
      </c>
      <c r="K4981">
        <v>9</v>
      </c>
      <c r="L4981" t="str">
        <f t="shared" si="160"/>
        <v>ArmeniaQuindioTelecafé9</v>
      </c>
      <c r="M4981" t="str">
        <f t="shared" si="161"/>
        <v>ArmeniaQuindioTelecafé</v>
      </c>
      <c r="N4981" t="s">
        <v>6497</v>
      </c>
    </row>
    <row r="4982" spans="1:14" x14ac:dyDescent="0.25">
      <c r="A4982">
        <v>63001</v>
      </c>
      <c r="B4982" t="s">
        <v>498</v>
      </c>
      <c r="C4982" t="s">
        <v>776</v>
      </c>
      <c r="E4982">
        <v>26</v>
      </c>
      <c r="F4982" t="s">
        <v>8341</v>
      </c>
      <c r="G4982" t="s">
        <v>750</v>
      </c>
      <c r="H4982" t="str">
        <f>INDEX(referencias!$Q$1:$Q$34,MATCH('Registro de Frecuencias TV'!G4982,referencias!$R$1:$R$34,0),1)</f>
        <v>RCN TV S.A.</v>
      </c>
      <c r="I4982" t="s">
        <v>510</v>
      </c>
      <c r="J4982" t="s">
        <v>8338</v>
      </c>
      <c r="K4982">
        <v>26</v>
      </c>
      <c r="L4982" t="str">
        <f t="shared" si="160"/>
        <v>ArmeniaQuindioRCN TV S.A.26</v>
      </c>
      <c r="M4982" t="str">
        <f t="shared" si="161"/>
        <v>ArmeniaQuindioRCN TV S.A.</v>
      </c>
      <c r="N4982" t="s">
        <v>6498</v>
      </c>
    </row>
    <row r="4983" spans="1:14" x14ac:dyDescent="0.25">
      <c r="A4983">
        <v>63001</v>
      </c>
      <c r="B4983" t="s">
        <v>498</v>
      </c>
      <c r="C4983" t="s">
        <v>776</v>
      </c>
      <c r="E4983">
        <v>32</v>
      </c>
      <c r="F4983" t="s">
        <v>8341</v>
      </c>
      <c r="G4983" t="s">
        <v>723</v>
      </c>
      <c r="H4983" t="str">
        <f>INDEX(referencias!$Q$1:$Q$34,MATCH('Registro de Frecuencias TV'!G4983,referencias!$R$1:$R$34,0),1)</f>
        <v>Caracol TV S.A.</v>
      </c>
      <c r="I4983" t="s">
        <v>510</v>
      </c>
      <c r="J4983" t="s">
        <v>8338</v>
      </c>
      <c r="K4983">
        <v>32</v>
      </c>
      <c r="L4983" t="str">
        <f t="shared" si="160"/>
        <v>ArmeniaQuindioCaracol TV S.A.32</v>
      </c>
      <c r="M4983" t="str">
        <f t="shared" si="161"/>
        <v>ArmeniaQuindioCaracol TV S.A.</v>
      </c>
      <c r="N4983" t="s">
        <v>6499</v>
      </c>
    </row>
    <row r="4984" spans="1:14" x14ac:dyDescent="0.25">
      <c r="A4984">
        <v>63111</v>
      </c>
      <c r="B4984" t="s">
        <v>215</v>
      </c>
      <c r="C4984" t="s">
        <v>776</v>
      </c>
      <c r="E4984">
        <v>4</v>
      </c>
      <c r="F4984" t="s">
        <v>8337</v>
      </c>
      <c r="G4984" t="s">
        <v>420</v>
      </c>
      <c r="H4984" t="str">
        <f>INDEX(referencias!$Q$1:$Q$34,MATCH('Registro de Frecuencias TV'!G4984,referencias!$R$1:$R$34,0),1)</f>
        <v>Canal Uno</v>
      </c>
      <c r="I4984" t="s">
        <v>8503</v>
      </c>
      <c r="J4984" t="s">
        <v>8338</v>
      </c>
      <c r="K4984">
        <v>4</v>
      </c>
      <c r="L4984" t="str">
        <f t="shared" si="160"/>
        <v>BuenavistaQuindioCanal Uno4</v>
      </c>
      <c r="M4984" t="str">
        <f t="shared" si="161"/>
        <v>BuenavistaQuindioCanal Uno</v>
      </c>
      <c r="N4984" t="s">
        <v>6500</v>
      </c>
    </row>
    <row r="4985" spans="1:14" x14ac:dyDescent="0.25">
      <c r="A4985">
        <v>63111</v>
      </c>
      <c r="B4985" t="s">
        <v>215</v>
      </c>
      <c r="C4985" t="s">
        <v>776</v>
      </c>
      <c r="E4985">
        <v>2</v>
      </c>
      <c r="F4985" t="s">
        <v>8337</v>
      </c>
      <c r="G4985" t="s">
        <v>703</v>
      </c>
      <c r="H4985" t="str">
        <f>INDEX(referencias!$Q$1:$Q$34,MATCH('Registro de Frecuencias TV'!G4985,referencias!$R$1:$R$34,0),1)</f>
        <v>C.Institucional</v>
      </c>
      <c r="I4985" t="s">
        <v>8503</v>
      </c>
      <c r="J4985" t="s">
        <v>8338</v>
      </c>
      <c r="K4985">
        <v>2</v>
      </c>
      <c r="L4985" t="str">
        <f t="shared" si="160"/>
        <v>BuenavistaQuindioC.Institucional2</v>
      </c>
      <c r="M4985" t="str">
        <f t="shared" si="161"/>
        <v>BuenavistaQuindioC.Institucional</v>
      </c>
      <c r="N4985" t="s">
        <v>6501</v>
      </c>
    </row>
    <row r="4986" spans="1:14" x14ac:dyDescent="0.25">
      <c r="A4986">
        <v>63111</v>
      </c>
      <c r="B4986" t="s">
        <v>215</v>
      </c>
      <c r="C4986" t="s">
        <v>776</v>
      </c>
      <c r="E4986">
        <v>5</v>
      </c>
      <c r="F4986" t="s">
        <v>8337</v>
      </c>
      <c r="G4986" t="s">
        <v>188</v>
      </c>
      <c r="H4986" t="str">
        <f>INDEX(referencias!$Q$1:$Q$34,MATCH('Registro de Frecuencias TV'!G4986,referencias!$R$1:$R$34,0),1)</f>
        <v>Señal Colombia</v>
      </c>
      <c r="I4986" t="s">
        <v>8503</v>
      </c>
      <c r="J4986" t="s">
        <v>8338</v>
      </c>
      <c r="K4986">
        <v>5</v>
      </c>
      <c r="L4986" t="str">
        <f t="shared" si="160"/>
        <v>BuenavistaQuindioSeñal Colombia5</v>
      </c>
      <c r="M4986" t="str">
        <f t="shared" si="161"/>
        <v>BuenavistaQuindioSeñal Colombia</v>
      </c>
      <c r="N4986" t="s">
        <v>6502</v>
      </c>
    </row>
    <row r="4987" spans="1:14" x14ac:dyDescent="0.25">
      <c r="A4987">
        <v>63111</v>
      </c>
      <c r="B4987" t="s">
        <v>215</v>
      </c>
      <c r="C4987" t="s">
        <v>776</v>
      </c>
      <c r="E4987">
        <v>8</v>
      </c>
      <c r="F4987" t="s">
        <v>8339</v>
      </c>
      <c r="G4987" t="s">
        <v>598</v>
      </c>
      <c r="H4987" t="str">
        <f>INDEX(referencias!$Q$1:$Q$34,MATCH('Registro de Frecuencias TV'!G4987,referencias!$R$1:$R$34,0),1)</f>
        <v>Telecafé</v>
      </c>
      <c r="I4987" t="s">
        <v>8504</v>
      </c>
      <c r="J4987" t="s">
        <v>8338</v>
      </c>
      <c r="K4987">
        <v>8</v>
      </c>
      <c r="L4987" t="str">
        <f t="shared" si="160"/>
        <v>BuenavistaQuindioTelecafé8</v>
      </c>
      <c r="M4987" t="str">
        <f t="shared" si="161"/>
        <v>BuenavistaQuindioTelecafé</v>
      </c>
      <c r="N4987" t="s">
        <v>6503</v>
      </c>
    </row>
    <row r="4988" spans="1:14" x14ac:dyDescent="0.25">
      <c r="A4988">
        <v>63111</v>
      </c>
      <c r="B4988" t="s">
        <v>215</v>
      </c>
      <c r="C4988" t="s">
        <v>776</v>
      </c>
      <c r="E4988">
        <v>26</v>
      </c>
      <c r="F4988" t="s">
        <v>8341</v>
      </c>
      <c r="G4988" t="s">
        <v>750</v>
      </c>
      <c r="H4988" t="str">
        <f>INDEX(referencias!$Q$1:$Q$34,MATCH('Registro de Frecuencias TV'!G4988,referencias!$R$1:$R$34,0),1)</f>
        <v>RCN TV S.A.</v>
      </c>
      <c r="I4988" t="s">
        <v>510</v>
      </c>
      <c r="J4988" t="s">
        <v>8338</v>
      </c>
      <c r="K4988">
        <v>26</v>
      </c>
      <c r="L4988" t="str">
        <f t="shared" si="160"/>
        <v>BuenavistaQuindioRCN TV S.A.26</v>
      </c>
      <c r="M4988" t="str">
        <f t="shared" si="161"/>
        <v>BuenavistaQuindioRCN TV S.A.</v>
      </c>
      <c r="N4988" t="s">
        <v>6504</v>
      </c>
    </row>
    <row r="4989" spans="1:14" x14ac:dyDescent="0.25">
      <c r="A4989">
        <v>63111</v>
      </c>
      <c r="B4989" t="s">
        <v>215</v>
      </c>
      <c r="C4989" t="s">
        <v>776</v>
      </c>
      <c r="E4989">
        <v>32</v>
      </c>
      <c r="F4989" t="s">
        <v>8341</v>
      </c>
      <c r="G4989" t="s">
        <v>723</v>
      </c>
      <c r="H4989" t="str">
        <f>INDEX(referencias!$Q$1:$Q$34,MATCH('Registro de Frecuencias TV'!G4989,referencias!$R$1:$R$34,0),1)</f>
        <v>Caracol TV S.A.</v>
      </c>
      <c r="I4989" t="s">
        <v>510</v>
      </c>
      <c r="J4989" t="s">
        <v>8338</v>
      </c>
      <c r="K4989">
        <v>32</v>
      </c>
      <c r="L4989" t="str">
        <f t="shared" si="160"/>
        <v>BuenavistaQuindioCaracol TV S.A.32</v>
      </c>
      <c r="M4989" t="str">
        <f t="shared" si="161"/>
        <v>BuenavistaQuindioCaracol TV S.A.</v>
      </c>
      <c r="N4989" t="s">
        <v>6505</v>
      </c>
    </row>
    <row r="4990" spans="1:14" x14ac:dyDescent="0.25">
      <c r="A4990">
        <v>63130</v>
      </c>
      <c r="B4990" t="s">
        <v>1064</v>
      </c>
      <c r="C4990" t="s">
        <v>776</v>
      </c>
      <c r="E4990">
        <v>4</v>
      </c>
      <c r="F4990" t="s">
        <v>8337</v>
      </c>
      <c r="G4990" t="s">
        <v>420</v>
      </c>
      <c r="H4990" t="str">
        <f>INDEX(referencias!$Q$1:$Q$34,MATCH('Registro de Frecuencias TV'!G4990,referencias!$R$1:$R$34,0),1)</f>
        <v>Canal Uno</v>
      </c>
      <c r="I4990" t="s">
        <v>8503</v>
      </c>
      <c r="J4990" t="s">
        <v>8338</v>
      </c>
      <c r="K4990">
        <v>4</v>
      </c>
      <c r="L4990" t="str">
        <f t="shared" si="160"/>
        <v>CalarcaQuindioCanal Uno4</v>
      </c>
      <c r="M4990" t="str">
        <f t="shared" si="161"/>
        <v>CalarcaQuindioCanal Uno</v>
      </c>
      <c r="N4990" t="s">
        <v>6506</v>
      </c>
    </row>
    <row r="4991" spans="1:14" x14ac:dyDescent="0.25">
      <c r="A4991">
        <v>63130</v>
      </c>
      <c r="B4991" t="s">
        <v>1064</v>
      </c>
      <c r="C4991" t="s">
        <v>776</v>
      </c>
      <c r="E4991">
        <v>2</v>
      </c>
      <c r="F4991" t="s">
        <v>8337</v>
      </c>
      <c r="G4991" t="s">
        <v>703</v>
      </c>
      <c r="H4991" t="str">
        <f>INDEX(referencias!$Q$1:$Q$34,MATCH('Registro de Frecuencias TV'!G4991,referencias!$R$1:$R$34,0),1)</f>
        <v>C.Institucional</v>
      </c>
      <c r="I4991" t="s">
        <v>8503</v>
      </c>
      <c r="J4991" t="s">
        <v>8338</v>
      </c>
      <c r="K4991">
        <v>2</v>
      </c>
      <c r="L4991" t="str">
        <f t="shared" si="160"/>
        <v>CalarcaQuindioC.Institucional2</v>
      </c>
      <c r="M4991" t="str">
        <f t="shared" si="161"/>
        <v>CalarcaQuindioC.Institucional</v>
      </c>
      <c r="N4991" t="s">
        <v>6507</v>
      </c>
    </row>
    <row r="4992" spans="1:14" x14ac:dyDescent="0.25">
      <c r="A4992">
        <v>63130</v>
      </c>
      <c r="B4992" t="s">
        <v>1064</v>
      </c>
      <c r="C4992" t="s">
        <v>776</v>
      </c>
      <c r="E4992">
        <v>5</v>
      </c>
      <c r="F4992" t="s">
        <v>8337</v>
      </c>
      <c r="G4992" t="s">
        <v>188</v>
      </c>
      <c r="H4992" t="str">
        <f>INDEX(referencias!$Q$1:$Q$34,MATCH('Registro de Frecuencias TV'!G4992,referencias!$R$1:$R$34,0),1)</f>
        <v>Señal Colombia</v>
      </c>
      <c r="I4992" t="s">
        <v>8503</v>
      </c>
      <c r="J4992" t="s">
        <v>8338</v>
      </c>
      <c r="K4992">
        <v>5</v>
      </c>
      <c r="L4992" t="str">
        <f t="shared" si="160"/>
        <v>CalarcaQuindioSeñal Colombia5</v>
      </c>
      <c r="M4992" t="str">
        <f t="shared" si="161"/>
        <v>CalarcaQuindioSeñal Colombia</v>
      </c>
      <c r="N4992" t="s">
        <v>6508</v>
      </c>
    </row>
    <row r="4993" spans="1:14" x14ac:dyDescent="0.25">
      <c r="A4993">
        <v>63130</v>
      </c>
      <c r="B4993" t="s">
        <v>1064</v>
      </c>
      <c r="C4993" t="s">
        <v>776</v>
      </c>
      <c r="E4993">
        <v>9</v>
      </c>
      <c r="F4993" t="s">
        <v>8339</v>
      </c>
      <c r="G4993" t="s">
        <v>598</v>
      </c>
      <c r="H4993" t="str">
        <f>INDEX(referencias!$Q$1:$Q$34,MATCH('Registro de Frecuencias TV'!G4993,referencias!$R$1:$R$34,0),1)</f>
        <v>Telecafé</v>
      </c>
      <c r="I4993" t="s">
        <v>8504</v>
      </c>
      <c r="J4993" t="s">
        <v>8338</v>
      </c>
      <c r="K4993">
        <v>9</v>
      </c>
      <c r="L4993" t="str">
        <f t="shared" si="160"/>
        <v>CalarcaQuindioTelecafé9</v>
      </c>
      <c r="M4993" t="str">
        <f t="shared" si="161"/>
        <v>CalarcaQuindioTelecafé</v>
      </c>
      <c r="N4993" t="s">
        <v>6509</v>
      </c>
    </row>
    <row r="4994" spans="1:14" x14ac:dyDescent="0.25">
      <c r="A4994">
        <v>63130</v>
      </c>
      <c r="B4994" t="s">
        <v>1064</v>
      </c>
      <c r="C4994" t="s">
        <v>776</v>
      </c>
      <c r="E4994">
        <v>26</v>
      </c>
      <c r="F4994" t="s">
        <v>8341</v>
      </c>
      <c r="G4994" t="s">
        <v>750</v>
      </c>
      <c r="H4994" t="str">
        <f>INDEX(referencias!$Q$1:$Q$34,MATCH('Registro de Frecuencias TV'!G4994,referencias!$R$1:$R$34,0),1)</f>
        <v>RCN TV S.A.</v>
      </c>
      <c r="I4994" t="s">
        <v>510</v>
      </c>
      <c r="J4994" t="s">
        <v>8338</v>
      </c>
      <c r="K4994">
        <v>26</v>
      </c>
      <c r="L4994" t="str">
        <f t="shared" si="160"/>
        <v>CalarcaQuindioRCN TV S.A.26</v>
      </c>
      <c r="M4994" t="str">
        <f t="shared" si="161"/>
        <v>CalarcaQuindioRCN TV S.A.</v>
      </c>
      <c r="N4994" t="s">
        <v>6510</v>
      </c>
    </row>
    <row r="4995" spans="1:14" x14ac:dyDescent="0.25">
      <c r="A4995">
        <v>63130</v>
      </c>
      <c r="B4995" t="s">
        <v>1064</v>
      </c>
      <c r="C4995" t="s">
        <v>776</v>
      </c>
      <c r="E4995">
        <v>32</v>
      </c>
      <c r="F4995" t="s">
        <v>8341</v>
      </c>
      <c r="G4995" t="s">
        <v>723</v>
      </c>
      <c r="H4995" t="str">
        <f>INDEX(referencias!$Q$1:$Q$34,MATCH('Registro de Frecuencias TV'!G4995,referencias!$R$1:$R$34,0),1)</f>
        <v>Caracol TV S.A.</v>
      </c>
      <c r="I4995" t="s">
        <v>510</v>
      </c>
      <c r="J4995" t="s">
        <v>8338</v>
      </c>
      <c r="K4995">
        <v>32</v>
      </c>
      <c r="L4995" t="str">
        <f t="shared" ref="L4995:L5058" si="162">_xlfn.CONCAT(TRIM(B4995),TRIM(C4995),TRIM(H4995),TRIM(K4995))</f>
        <v>CalarcaQuindioCaracol TV S.A.32</v>
      </c>
      <c r="M4995" t="str">
        <f t="shared" ref="M4995:M5058" si="163">_xlfn.CONCAT(TRIM(B4995),TRIM(C4995),TRIM(H4995))</f>
        <v>CalarcaQuindioCaracol TV S.A.</v>
      </c>
      <c r="N4995" t="s">
        <v>6511</v>
      </c>
    </row>
    <row r="4996" spans="1:14" x14ac:dyDescent="0.25">
      <c r="A4996">
        <v>63190</v>
      </c>
      <c r="B4996" t="s">
        <v>1197</v>
      </c>
      <c r="C4996" t="s">
        <v>776</v>
      </c>
      <c r="E4996">
        <v>4</v>
      </c>
      <c r="F4996" t="s">
        <v>8337</v>
      </c>
      <c r="G4996" t="s">
        <v>420</v>
      </c>
      <c r="H4996" t="str">
        <f>INDEX(referencias!$Q$1:$Q$34,MATCH('Registro de Frecuencias TV'!G4996,referencias!$R$1:$R$34,0),1)</f>
        <v>Canal Uno</v>
      </c>
      <c r="I4996" t="s">
        <v>8503</v>
      </c>
      <c r="J4996" t="s">
        <v>8338</v>
      </c>
      <c r="K4996">
        <v>4</v>
      </c>
      <c r="L4996" t="str">
        <f t="shared" si="162"/>
        <v>CircasiaQuindioCanal Uno4</v>
      </c>
      <c r="M4996" t="str">
        <f t="shared" si="163"/>
        <v>CircasiaQuindioCanal Uno</v>
      </c>
      <c r="N4996" t="s">
        <v>6512</v>
      </c>
    </row>
    <row r="4997" spans="1:14" x14ac:dyDescent="0.25">
      <c r="A4997">
        <v>63190</v>
      </c>
      <c r="B4997" t="s">
        <v>1197</v>
      </c>
      <c r="C4997" t="s">
        <v>776</v>
      </c>
      <c r="E4997">
        <v>2</v>
      </c>
      <c r="F4997" t="s">
        <v>8337</v>
      </c>
      <c r="G4997" t="s">
        <v>703</v>
      </c>
      <c r="H4997" t="str">
        <f>INDEX(referencias!$Q$1:$Q$34,MATCH('Registro de Frecuencias TV'!G4997,referencias!$R$1:$R$34,0),1)</f>
        <v>C.Institucional</v>
      </c>
      <c r="I4997" t="s">
        <v>8503</v>
      </c>
      <c r="J4997" t="s">
        <v>8338</v>
      </c>
      <c r="K4997">
        <v>2</v>
      </c>
      <c r="L4997" t="str">
        <f t="shared" si="162"/>
        <v>CircasiaQuindioC.Institucional2</v>
      </c>
      <c r="M4997" t="str">
        <f t="shared" si="163"/>
        <v>CircasiaQuindioC.Institucional</v>
      </c>
      <c r="N4997" t="s">
        <v>6513</v>
      </c>
    </row>
    <row r="4998" spans="1:14" x14ac:dyDescent="0.25">
      <c r="A4998">
        <v>63190</v>
      </c>
      <c r="B4998" t="s">
        <v>1197</v>
      </c>
      <c r="C4998" t="s">
        <v>776</v>
      </c>
      <c r="E4998">
        <v>5</v>
      </c>
      <c r="F4998" t="s">
        <v>8337</v>
      </c>
      <c r="G4998" t="s">
        <v>188</v>
      </c>
      <c r="H4998" t="str">
        <f>INDEX(referencias!$Q$1:$Q$34,MATCH('Registro de Frecuencias TV'!G4998,referencias!$R$1:$R$34,0),1)</f>
        <v>Señal Colombia</v>
      </c>
      <c r="I4998" t="s">
        <v>8503</v>
      </c>
      <c r="J4998" t="s">
        <v>8338</v>
      </c>
      <c r="K4998">
        <v>5</v>
      </c>
      <c r="L4998" t="str">
        <f t="shared" si="162"/>
        <v>CircasiaQuindioSeñal Colombia5</v>
      </c>
      <c r="M4998" t="str">
        <f t="shared" si="163"/>
        <v>CircasiaQuindioSeñal Colombia</v>
      </c>
      <c r="N4998" t="s">
        <v>6514</v>
      </c>
    </row>
    <row r="4999" spans="1:14" x14ac:dyDescent="0.25">
      <c r="A4999">
        <v>63190</v>
      </c>
      <c r="B4999" t="s">
        <v>1197</v>
      </c>
      <c r="C4999" t="s">
        <v>776</v>
      </c>
      <c r="D4999">
        <v>1</v>
      </c>
      <c r="E4999">
        <v>7</v>
      </c>
      <c r="F4999" t="s">
        <v>8339</v>
      </c>
      <c r="G4999" t="s">
        <v>598</v>
      </c>
      <c r="H4999" t="str">
        <f>INDEX(referencias!$Q$1:$Q$34,MATCH('Registro de Frecuencias TV'!G4999,referencias!$R$1:$R$34,0),1)</f>
        <v>Telecafé</v>
      </c>
      <c r="I4999" t="s">
        <v>601</v>
      </c>
      <c r="J4999" t="s">
        <v>8338</v>
      </c>
      <c r="K4999">
        <v>7</v>
      </c>
      <c r="L4999" t="str">
        <f t="shared" si="162"/>
        <v>CircasiaQuindioTelecafé7</v>
      </c>
      <c r="M4999" t="str">
        <f t="shared" si="163"/>
        <v>CircasiaQuindioTelecafé</v>
      </c>
      <c r="N4999" t="s">
        <v>6515</v>
      </c>
    </row>
    <row r="5000" spans="1:14" x14ac:dyDescent="0.25">
      <c r="A5000">
        <v>63190</v>
      </c>
      <c r="B5000" t="s">
        <v>1197</v>
      </c>
      <c r="C5000" t="s">
        <v>776</v>
      </c>
      <c r="D5000">
        <v>2</v>
      </c>
      <c r="E5000">
        <v>9</v>
      </c>
      <c r="F5000" t="s">
        <v>8339</v>
      </c>
      <c r="G5000" t="s">
        <v>598</v>
      </c>
      <c r="H5000" t="str">
        <f>INDEX(referencias!$Q$1:$Q$34,MATCH('Registro de Frecuencias TV'!G5000,referencias!$R$1:$R$34,0),1)</f>
        <v>Telecafé</v>
      </c>
      <c r="I5000" t="s">
        <v>8504</v>
      </c>
      <c r="J5000" t="s">
        <v>8338</v>
      </c>
      <c r="K5000">
        <v>9</v>
      </c>
      <c r="L5000" t="str">
        <f t="shared" si="162"/>
        <v>CircasiaQuindioTelecafé9</v>
      </c>
      <c r="M5000" t="str">
        <f t="shared" si="163"/>
        <v>CircasiaQuindioTelecafé</v>
      </c>
      <c r="N5000" t="s">
        <v>6515</v>
      </c>
    </row>
    <row r="5001" spans="1:14" x14ac:dyDescent="0.25">
      <c r="A5001">
        <v>63190</v>
      </c>
      <c r="B5001" t="s">
        <v>1197</v>
      </c>
      <c r="C5001" t="s">
        <v>776</v>
      </c>
      <c r="E5001">
        <v>26</v>
      </c>
      <c r="F5001" t="s">
        <v>8341</v>
      </c>
      <c r="G5001" t="s">
        <v>750</v>
      </c>
      <c r="H5001" t="str">
        <f>INDEX(referencias!$Q$1:$Q$34,MATCH('Registro de Frecuencias TV'!G5001,referencias!$R$1:$R$34,0),1)</f>
        <v>RCN TV S.A.</v>
      </c>
      <c r="I5001" t="s">
        <v>510</v>
      </c>
      <c r="J5001" t="s">
        <v>8338</v>
      </c>
      <c r="K5001">
        <v>26</v>
      </c>
      <c r="L5001" t="str">
        <f t="shared" si="162"/>
        <v>CircasiaQuindioRCN TV S.A.26</v>
      </c>
      <c r="M5001" t="str">
        <f t="shared" si="163"/>
        <v>CircasiaQuindioRCN TV S.A.</v>
      </c>
      <c r="N5001" t="s">
        <v>6516</v>
      </c>
    </row>
    <row r="5002" spans="1:14" x14ac:dyDescent="0.25">
      <c r="A5002">
        <v>63190</v>
      </c>
      <c r="B5002" t="s">
        <v>1197</v>
      </c>
      <c r="C5002" t="s">
        <v>776</v>
      </c>
      <c r="E5002">
        <v>32</v>
      </c>
      <c r="F5002" t="s">
        <v>8341</v>
      </c>
      <c r="G5002" t="s">
        <v>723</v>
      </c>
      <c r="H5002" t="str">
        <f>INDEX(referencias!$Q$1:$Q$34,MATCH('Registro de Frecuencias TV'!G5002,referencias!$R$1:$R$34,0),1)</f>
        <v>Caracol TV S.A.</v>
      </c>
      <c r="I5002" t="s">
        <v>510</v>
      </c>
      <c r="J5002" t="s">
        <v>8338</v>
      </c>
      <c r="K5002">
        <v>32</v>
      </c>
      <c r="L5002" t="str">
        <f t="shared" si="162"/>
        <v>CircasiaQuindioCaracol TV S.A.32</v>
      </c>
      <c r="M5002" t="str">
        <f t="shared" si="163"/>
        <v>CircasiaQuindioCaracol TV S.A.</v>
      </c>
      <c r="N5002" t="s">
        <v>6517</v>
      </c>
    </row>
    <row r="5003" spans="1:14" x14ac:dyDescent="0.25">
      <c r="A5003">
        <v>63212</v>
      </c>
      <c r="B5003" t="s">
        <v>1233</v>
      </c>
      <c r="C5003" t="s">
        <v>776</v>
      </c>
      <c r="E5003">
        <v>4</v>
      </c>
      <c r="F5003" t="s">
        <v>8337</v>
      </c>
      <c r="G5003" t="s">
        <v>420</v>
      </c>
      <c r="H5003" t="str">
        <f>INDEX(referencias!$Q$1:$Q$34,MATCH('Registro de Frecuencias TV'!G5003,referencias!$R$1:$R$34,0),1)</f>
        <v>Canal Uno</v>
      </c>
      <c r="I5003" t="s">
        <v>8503</v>
      </c>
      <c r="J5003" t="s">
        <v>8338</v>
      </c>
      <c r="K5003">
        <v>4</v>
      </c>
      <c r="L5003" t="str">
        <f t="shared" si="162"/>
        <v>CórdobaQuindioCanal Uno4</v>
      </c>
      <c r="M5003" t="str">
        <f t="shared" si="163"/>
        <v>CórdobaQuindioCanal Uno</v>
      </c>
      <c r="N5003" t="s">
        <v>6518</v>
      </c>
    </row>
    <row r="5004" spans="1:14" x14ac:dyDescent="0.25">
      <c r="A5004">
        <v>63212</v>
      </c>
      <c r="B5004" t="s">
        <v>1233</v>
      </c>
      <c r="C5004" t="s">
        <v>776</v>
      </c>
      <c r="E5004">
        <v>2</v>
      </c>
      <c r="F5004" t="s">
        <v>8337</v>
      </c>
      <c r="G5004" t="s">
        <v>703</v>
      </c>
      <c r="H5004" t="str">
        <f>INDEX(referencias!$Q$1:$Q$34,MATCH('Registro de Frecuencias TV'!G5004,referencias!$R$1:$R$34,0),1)</f>
        <v>C.Institucional</v>
      </c>
      <c r="I5004" t="s">
        <v>8503</v>
      </c>
      <c r="J5004" t="s">
        <v>8338</v>
      </c>
      <c r="K5004">
        <v>2</v>
      </c>
      <c r="L5004" t="str">
        <f t="shared" si="162"/>
        <v>CórdobaQuindioC.Institucional2</v>
      </c>
      <c r="M5004" t="str">
        <f t="shared" si="163"/>
        <v>CórdobaQuindioC.Institucional</v>
      </c>
      <c r="N5004" t="s">
        <v>6519</v>
      </c>
    </row>
    <row r="5005" spans="1:14" x14ac:dyDescent="0.25">
      <c r="A5005">
        <v>63212</v>
      </c>
      <c r="B5005" t="s">
        <v>1233</v>
      </c>
      <c r="C5005" t="s">
        <v>776</v>
      </c>
      <c r="E5005">
        <v>5</v>
      </c>
      <c r="F5005" t="s">
        <v>8337</v>
      </c>
      <c r="G5005" t="s">
        <v>188</v>
      </c>
      <c r="H5005" t="str">
        <f>INDEX(referencias!$Q$1:$Q$34,MATCH('Registro de Frecuencias TV'!G5005,referencias!$R$1:$R$34,0),1)</f>
        <v>Señal Colombia</v>
      </c>
      <c r="I5005" t="s">
        <v>8503</v>
      </c>
      <c r="J5005" t="s">
        <v>8338</v>
      </c>
      <c r="K5005">
        <v>5</v>
      </c>
      <c r="L5005" t="str">
        <f t="shared" si="162"/>
        <v>CórdobaQuindioSeñal Colombia5</v>
      </c>
      <c r="M5005" t="str">
        <f t="shared" si="163"/>
        <v>CórdobaQuindioSeñal Colombia</v>
      </c>
      <c r="N5005" t="s">
        <v>6520</v>
      </c>
    </row>
    <row r="5006" spans="1:14" x14ac:dyDescent="0.25">
      <c r="A5006">
        <v>63212</v>
      </c>
      <c r="B5006" t="s">
        <v>1233</v>
      </c>
      <c r="C5006" t="s">
        <v>776</v>
      </c>
      <c r="E5006">
        <v>9</v>
      </c>
      <c r="F5006" t="s">
        <v>8339</v>
      </c>
      <c r="G5006" t="s">
        <v>598</v>
      </c>
      <c r="H5006" t="str">
        <f>INDEX(referencias!$Q$1:$Q$34,MATCH('Registro de Frecuencias TV'!G5006,referencias!$R$1:$R$34,0),1)</f>
        <v>Telecafé</v>
      </c>
      <c r="I5006" t="s">
        <v>8504</v>
      </c>
      <c r="J5006" t="s">
        <v>8338</v>
      </c>
      <c r="K5006">
        <v>9</v>
      </c>
      <c r="L5006" t="str">
        <f t="shared" si="162"/>
        <v>CórdobaQuindioTelecafé9</v>
      </c>
      <c r="M5006" t="str">
        <f t="shared" si="163"/>
        <v>CórdobaQuindioTelecafé</v>
      </c>
      <c r="N5006" t="s">
        <v>6521</v>
      </c>
    </row>
    <row r="5007" spans="1:14" x14ac:dyDescent="0.25">
      <c r="A5007">
        <v>63212</v>
      </c>
      <c r="B5007" t="s">
        <v>1233</v>
      </c>
      <c r="C5007" t="s">
        <v>776</v>
      </c>
      <c r="E5007">
        <v>26</v>
      </c>
      <c r="F5007" t="s">
        <v>8341</v>
      </c>
      <c r="G5007" t="s">
        <v>750</v>
      </c>
      <c r="H5007" t="str">
        <f>INDEX(referencias!$Q$1:$Q$34,MATCH('Registro de Frecuencias TV'!G5007,referencias!$R$1:$R$34,0),1)</f>
        <v>RCN TV S.A.</v>
      </c>
      <c r="I5007" t="s">
        <v>510</v>
      </c>
      <c r="J5007" t="s">
        <v>8338</v>
      </c>
      <c r="K5007">
        <v>26</v>
      </c>
      <c r="L5007" t="str">
        <f t="shared" si="162"/>
        <v>CórdobaQuindioRCN TV S.A.26</v>
      </c>
      <c r="M5007" t="str">
        <f t="shared" si="163"/>
        <v>CórdobaQuindioRCN TV S.A.</v>
      </c>
      <c r="N5007" t="s">
        <v>6522</v>
      </c>
    </row>
    <row r="5008" spans="1:14" x14ac:dyDescent="0.25">
      <c r="A5008">
        <v>63212</v>
      </c>
      <c r="B5008" t="s">
        <v>1233</v>
      </c>
      <c r="C5008" t="s">
        <v>776</v>
      </c>
      <c r="E5008">
        <v>32</v>
      </c>
      <c r="F5008" t="s">
        <v>8341</v>
      </c>
      <c r="G5008" t="s">
        <v>723</v>
      </c>
      <c r="H5008" t="str">
        <f>INDEX(referencias!$Q$1:$Q$34,MATCH('Registro de Frecuencias TV'!G5008,referencias!$R$1:$R$34,0),1)</f>
        <v>Caracol TV S.A.</v>
      </c>
      <c r="I5008" t="s">
        <v>510</v>
      </c>
      <c r="J5008" t="s">
        <v>8338</v>
      </c>
      <c r="K5008">
        <v>32</v>
      </c>
      <c r="L5008" t="str">
        <f t="shared" si="162"/>
        <v>CórdobaQuindioCaracol TV S.A.32</v>
      </c>
      <c r="M5008" t="str">
        <f t="shared" si="163"/>
        <v>CórdobaQuindioCaracol TV S.A.</v>
      </c>
      <c r="N5008" t="s">
        <v>6523</v>
      </c>
    </row>
    <row r="5009" spans="1:14" x14ac:dyDescent="0.25">
      <c r="A5009">
        <v>63272</v>
      </c>
      <c r="B5009" t="s">
        <v>1393</v>
      </c>
      <c r="C5009" t="s">
        <v>776</v>
      </c>
      <c r="E5009">
        <v>4</v>
      </c>
      <c r="F5009" t="s">
        <v>8337</v>
      </c>
      <c r="G5009" t="s">
        <v>420</v>
      </c>
      <c r="H5009" t="str">
        <f>INDEX(referencias!$Q$1:$Q$34,MATCH('Registro de Frecuencias TV'!G5009,referencias!$R$1:$R$34,0),1)</f>
        <v>Canal Uno</v>
      </c>
      <c r="I5009" t="s">
        <v>8503</v>
      </c>
      <c r="J5009" t="s">
        <v>8338</v>
      </c>
      <c r="K5009">
        <v>4</v>
      </c>
      <c r="L5009" t="str">
        <f t="shared" si="162"/>
        <v>FilandiaQuindioCanal Uno4</v>
      </c>
      <c r="M5009" t="str">
        <f t="shared" si="163"/>
        <v>FilandiaQuindioCanal Uno</v>
      </c>
      <c r="N5009" t="s">
        <v>6524</v>
      </c>
    </row>
    <row r="5010" spans="1:14" x14ac:dyDescent="0.25">
      <c r="A5010">
        <v>63272</v>
      </c>
      <c r="B5010" t="s">
        <v>1393</v>
      </c>
      <c r="C5010" t="s">
        <v>776</v>
      </c>
      <c r="E5010">
        <v>2</v>
      </c>
      <c r="F5010" t="s">
        <v>8337</v>
      </c>
      <c r="G5010" t="s">
        <v>703</v>
      </c>
      <c r="H5010" t="str">
        <f>INDEX(referencias!$Q$1:$Q$34,MATCH('Registro de Frecuencias TV'!G5010,referencias!$R$1:$R$34,0),1)</f>
        <v>C.Institucional</v>
      </c>
      <c r="I5010" t="s">
        <v>8503</v>
      </c>
      <c r="J5010" t="s">
        <v>8338</v>
      </c>
      <c r="K5010">
        <v>2</v>
      </c>
      <c r="L5010" t="str">
        <f t="shared" si="162"/>
        <v>FilandiaQuindioC.Institucional2</v>
      </c>
      <c r="M5010" t="str">
        <f t="shared" si="163"/>
        <v>FilandiaQuindioC.Institucional</v>
      </c>
      <c r="N5010" t="s">
        <v>6525</v>
      </c>
    </row>
    <row r="5011" spans="1:14" x14ac:dyDescent="0.25">
      <c r="A5011">
        <v>63272</v>
      </c>
      <c r="B5011" t="s">
        <v>1393</v>
      </c>
      <c r="C5011" t="s">
        <v>776</v>
      </c>
      <c r="E5011">
        <v>5</v>
      </c>
      <c r="F5011" t="s">
        <v>8337</v>
      </c>
      <c r="G5011" t="s">
        <v>188</v>
      </c>
      <c r="H5011" t="str">
        <f>INDEX(referencias!$Q$1:$Q$34,MATCH('Registro de Frecuencias TV'!G5011,referencias!$R$1:$R$34,0),1)</f>
        <v>Señal Colombia</v>
      </c>
      <c r="I5011" t="s">
        <v>8503</v>
      </c>
      <c r="J5011" t="s">
        <v>8338</v>
      </c>
      <c r="K5011">
        <v>5</v>
      </c>
      <c r="L5011" t="str">
        <f t="shared" si="162"/>
        <v>FilandiaQuindioSeñal Colombia5</v>
      </c>
      <c r="M5011" t="str">
        <f t="shared" si="163"/>
        <v>FilandiaQuindioSeñal Colombia</v>
      </c>
      <c r="N5011" t="s">
        <v>6526</v>
      </c>
    </row>
    <row r="5012" spans="1:14" x14ac:dyDescent="0.25">
      <c r="A5012">
        <v>63272</v>
      </c>
      <c r="B5012" t="s">
        <v>1393</v>
      </c>
      <c r="C5012" t="s">
        <v>776</v>
      </c>
      <c r="E5012">
        <v>7</v>
      </c>
      <c r="F5012" t="s">
        <v>8339</v>
      </c>
      <c r="G5012" t="s">
        <v>598</v>
      </c>
      <c r="H5012" t="str">
        <f>INDEX(referencias!$Q$1:$Q$34,MATCH('Registro de Frecuencias TV'!G5012,referencias!$R$1:$R$34,0),1)</f>
        <v>Telecafé</v>
      </c>
      <c r="I5012" t="s">
        <v>601</v>
      </c>
      <c r="J5012" t="s">
        <v>8338</v>
      </c>
      <c r="K5012">
        <v>7</v>
      </c>
      <c r="L5012" t="str">
        <f t="shared" si="162"/>
        <v>FilandiaQuindioTelecafé7</v>
      </c>
      <c r="M5012" t="str">
        <f t="shared" si="163"/>
        <v>FilandiaQuindioTelecafé</v>
      </c>
      <c r="N5012" t="s">
        <v>6527</v>
      </c>
    </row>
    <row r="5013" spans="1:14" x14ac:dyDescent="0.25">
      <c r="A5013">
        <v>63272</v>
      </c>
      <c r="B5013" t="s">
        <v>1393</v>
      </c>
      <c r="C5013" t="s">
        <v>776</v>
      </c>
      <c r="E5013">
        <v>26</v>
      </c>
      <c r="F5013" t="s">
        <v>8341</v>
      </c>
      <c r="G5013" t="s">
        <v>750</v>
      </c>
      <c r="H5013" t="str">
        <f>INDEX(referencias!$Q$1:$Q$34,MATCH('Registro de Frecuencias TV'!G5013,referencias!$R$1:$R$34,0),1)</f>
        <v>RCN TV S.A.</v>
      </c>
      <c r="I5013" t="s">
        <v>510</v>
      </c>
      <c r="J5013" t="s">
        <v>8338</v>
      </c>
      <c r="K5013">
        <v>26</v>
      </c>
      <c r="L5013" t="str">
        <f t="shared" si="162"/>
        <v>FilandiaQuindioRCN TV S.A.26</v>
      </c>
      <c r="M5013" t="str">
        <f t="shared" si="163"/>
        <v>FilandiaQuindioRCN TV S.A.</v>
      </c>
      <c r="N5013" t="s">
        <v>6528</v>
      </c>
    </row>
    <row r="5014" spans="1:14" x14ac:dyDescent="0.25">
      <c r="A5014">
        <v>63272</v>
      </c>
      <c r="B5014" t="s">
        <v>1393</v>
      </c>
      <c r="C5014" t="s">
        <v>776</v>
      </c>
      <c r="E5014">
        <v>32</v>
      </c>
      <c r="F5014" t="s">
        <v>8341</v>
      </c>
      <c r="G5014" t="s">
        <v>723</v>
      </c>
      <c r="H5014" t="str">
        <f>INDEX(referencias!$Q$1:$Q$34,MATCH('Registro de Frecuencias TV'!G5014,referencias!$R$1:$R$34,0),1)</f>
        <v>Caracol TV S.A.</v>
      </c>
      <c r="I5014" t="s">
        <v>510</v>
      </c>
      <c r="J5014" t="s">
        <v>8338</v>
      </c>
      <c r="K5014">
        <v>32</v>
      </c>
      <c r="L5014" t="str">
        <f t="shared" si="162"/>
        <v>FilandiaQuindioCaracol TV S.A.32</v>
      </c>
      <c r="M5014" t="str">
        <f t="shared" si="163"/>
        <v>FilandiaQuindioCaracol TV S.A.</v>
      </c>
      <c r="N5014" t="s">
        <v>6529</v>
      </c>
    </row>
    <row r="5015" spans="1:14" x14ac:dyDescent="0.25">
      <c r="A5015">
        <v>63302</v>
      </c>
      <c r="B5015" t="s">
        <v>272</v>
      </c>
      <c r="C5015" t="s">
        <v>776</v>
      </c>
      <c r="E5015">
        <v>21</v>
      </c>
      <c r="F5015" t="s">
        <v>8337</v>
      </c>
      <c r="G5015" t="s">
        <v>420</v>
      </c>
      <c r="H5015" t="str">
        <f>INDEX(referencias!$Q$1:$Q$34,MATCH('Registro de Frecuencias TV'!G5015,referencias!$R$1:$R$34,0),1)</f>
        <v>Canal Uno</v>
      </c>
      <c r="I5015" t="s">
        <v>272</v>
      </c>
      <c r="J5015" t="s">
        <v>8338</v>
      </c>
      <c r="K5015">
        <v>21</v>
      </c>
      <c r="L5015" t="str">
        <f t="shared" si="162"/>
        <v>GénovaQuindioCanal Uno21</v>
      </c>
      <c r="M5015" t="str">
        <f t="shared" si="163"/>
        <v>GénovaQuindioCanal Uno</v>
      </c>
      <c r="N5015" t="s">
        <v>6530</v>
      </c>
    </row>
    <row r="5016" spans="1:14" x14ac:dyDescent="0.25">
      <c r="A5016">
        <v>63302</v>
      </c>
      <c r="B5016" t="s">
        <v>272</v>
      </c>
      <c r="C5016" t="s">
        <v>776</v>
      </c>
      <c r="E5016">
        <v>23</v>
      </c>
      <c r="F5016" t="s">
        <v>8337</v>
      </c>
      <c r="G5016" t="s">
        <v>703</v>
      </c>
      <c r="H5016" t="str">
        <f>INDEX(referencias!$Q$1:$Q$34,MATCH('Registro de Frecuencias TV'!G5016,referencias!$R$1:$R$34,0),1)</f>
        <v>C.Institucional</v>
      </c>
      <c r="I5016" t="s">
        <v>272</v>
      </c>
      <c r="J5016" t="s">
        <v>8338</v>
      </c>
      <c r="K5016">
        <v>23</v>
      </c>
      <c r="L5016" t="str">
        <f t="shared" si="162"/>
        <v>GénovaQuindioC.Institucional23</v>
      </c>
      <c r="M5016" t="str">
        <f t="shared" si="163"/>
        <v>GénovaQuindioC.Institucional</v>
      </c>
      <c r="N5016" t="s">
        <v>6531</v>
      </c>
    </row>
    <row r="5017" spans="1:14" x14ac:dyDescent="0.25">
      <c r="A5017">
        <v>63302</v>
      </c>
      <c r="B5017" t="s">
        <v>272</v>
      </c>
      <c r="C5017" t="s">
        <v>776</v>
      </c>
      <c r="E5017">
        <v>25</v>
      </c>
      <c r="F5017" t="s">
        <v>8337</v>
      </c>
      <c r="G5017" t="s">
        <v>188</v>
      </c>
      <c r="H5017" t="str">
        <f>INDEX(referencias!$Q$1:$Q$34,MATCH('Registro de Frecuencias TV'!G5017,referencias!$R$1:$R$34,0),1)</f>
        <v>Señal Colombia</v>
      </c>
      <c r="I5017" t="s">
        <v>272</v>
      </c>
      <c r="J5017" t="s">
        <v>8338</v>
      </c>
      <c r="K5017">
        <v>25</v>
      </c>
      <c r="L5017" t="str">
        <f t="shared" si="162"/>
        <v>GénovaQuindioSeñal Colombia25</v>
      </c>
      <c r="M5017" t="str">
        <f t="shared" si="163"/>
        <v>GénovaQuindioSeñal Colombia</v>
      </c>
      <c r="N5017" t="s">
        <v>6532</v>
      </c>
    </row>
    <row r="5018" spans="1:14" x14ac:dyDescent="0.25">
      <c r="A5018">
        <v>63302</v>
      </c>
      <c r="B5018" t="s">
        <v>272</v>
      </c>
      <c r="C5018" t="s">
        <v>776</v>
      </c>
      <c r="E5018">
        <v>27</v>
      </c>
      <c r="F5018" t="s">
        <v>8339</v>
      </c>
      <c r="G5018" t="s">
        <v>598</v>
      </c>
      <c r="H5018" t="str">
        <f>INDEX(referencias!$Q$1:$Q$34,MATCH('Registro de Frecuencias TV'!G5018,referencias!$R$1:$R$34,0),1)</f>
        <v>Telecafé</v>
      </c>
      <c r="I5018" t="s">
        <v>8505</v>
      </c>
      <c r="J5018" t="s">
        <v>8338</v>
      </c>
      <c r="K5018">
        <v>27</v>
      </c>
      <c r="L5018" t="str">
        <f t="shared" si="162"/>
        <v>GénovaQuindioTelecafé27</v>
      </c>
      <c r="M5018" t="str">
        <f t="shared" si="163"/>
        <v>GénovaQuindioTelecafé</v>
      </c>
      <c r="N5018" t="s">
        <v>6533</v>
      </c>
    </row>
    <row r="5019" spans="1:14" x14ac:dyDescent="0.25">
      <c r="A5019">
        <v>63302</v>
      </c>
      <c r="B5019" t="s">
        <v>272</v>
      </c>
      <c r="C5019" t="s">
        <v>776</v>
      </c>
      <c r="F5019" t="s">
        <v>8341</v>
      </c>
      <c r="G5019" t="s">
        <v>750</v>
      </c>
      <c r="H5019" t="str">
        <f>INDEX(referencias!$Q$1:$Q$34,MATCH('Registro de Frecuencias TV'!G5019,referencias!$R$1:$R$34,0),1)</f>
        <v>RCN TV S.A.</v>
      </c>
      <c r="J5019" t="s">
        <v>8338</v>
      </c>
      <c r="K5019">
        <v>12</v>
      </c>
      <c r="L5019" t="str">
        <f t="shared" si="162"/>
        <v>GénovaQuindioRCN TV S.A.12</v>
      </c>
      <c r="M5019" t="str">
        <f t="shared" si="163"/>
        <v>GénovaQuindioRCN TV S.A.</v>
      </c>
      <c r="N5019" t="s">
        <v>6534</v>
      </c>
    </row>
    <row r="5020" spans="1:14" x14ac:dyDescent="0.25">
      <c r="A5020">
        <v>63302</v>
      </c>
      <c r="B5020" t="s">
        <v>272</v>
      </c>
      <c r="C5020" t="s">
        <v>776</v>
      </c>
      <c r="F5020" t="s">
        <v>8341</v>
      </c>
      <c r="G5020" t="s">
        <v>723</v>
      </c>
      <c r="H5020" t="str">
        <f>INDEX(referencias!$Q$1:$Q$34,MATCH('Registro de Frecuencias TV'!G5020,referencias!$R$1:$R$34,0),1)</f>
        <v>Caracol TV S.A.</v>
      </c>
      <c r="J5020" t="s">
        <v>8338</v>
      </c>
      <c r="K5020">
        <v>39</v>
      </c>
      <c r="L5020" t="str">
        <f t="shared" si="162"/>
        <v>GénovaQuindioCaracol TV S.A.39</v>
      </c>
      <c r="M5020" t="str">
        <f t="shared" si="163"/>
        <v>GénovaQuindioCaracol TV S.A.</v>
      </c>
      <c r="N5020" t="s">
        <v>6535</v>
      </c>
    </row>
    <row r="5021" spans="1:14" x14ac:dyDescent="0.25">
      <c r="A5021">
        <v>63401</v>
      </c>
      <c r="B5021" t="s">
        <v>544</v>
      </c>
      <c r="C5021" t="s">
        <v>776</v>
      </c>
      <c r="E5021">
        <v>4</v>
      </c>
      <c r="F5021" t="s">
        <v>8337</v>
      </c>
      <c r="G5021" t="s">
        <v>420</v>
      </c>
      <c r="H5021" t="str">
        <f>INDEX(referencias!$Q$1:$Q$34,MATCH('Registro de Frecuencias TV'!G5021,referencias!$R$1:$R$34,0),1)</f>
        <v>Canal Uno</v>
      </c>
      <c r="I5021" t="s">
        <v>8503</v>
      </c>
      <c r="J5021" t="s">
        <v>8338</v>
      </c>
      <c r="K5021">
        <v>4</v>
      </c>
      <c r="L5021" t="str">
        <f t="shared" si="162"/>
        <v>La TebaidaQuindioCanal Uno4</v>
      </c>
      <c r="M5021" t="str">
        <f t="shared" si="163"/>
        <v>La TebaidaQuindioCanal Uno</v>
      </c>
      <c r="N5021" t="s">
        <v>6536</v>
      </c>
    </row>
    <row r="5022" spans="1:14" x14ac:dyDescent="0.25">
      <c r="A5022">
        <v>63401</v>
      </c>
      <c r="B5022" t="s">
        <v>544</v>
      </c>
      <c r="C5022" t="s">
        <v>776</v>
      </c>
      <c r="E5022">
        <v>2</v>
      </c>
      <c r="F5022" t="s">
        <v>8337</v>
      </c>
      <c r="G5022" t="s">
        <v>703</v>
      </c>
      <c r="H5022" t="str">
        <f>INDEX(referencias!$Q$1:$Q$34,MATCH('Registro de Frecuencias TV'!G5022,referencias!$R$1:$R$34,0),1)</f>
        <v>C.Institucional</v>
      </c>
      <c r="I5022" t="s">
        <v>8503</v>
      </c>
      <c r="J5022" t="s">
        <v>8338</v>
      </c>
      <c r="K5022">
        <v>2</v>
      </c>
      <c r="L5022" t="str">
        <f t="shared" si="162"/>
        <v>La TebaidaQuindioC.Institucional2</v>
      </c>
      <c r="M5022" t="str">
        <f t="shared" si="163"/>
        <v>La TebaidaQuindioC.Institucional</v>
      </c>
      <c r="N5022" t="s">
        <v>6537</v>
      </c>
    </row>
    <row r="5023" spans="1:14" x14ac:dyDescent="0.25">
      <c r="A5023">
        <v>63401</v>
      </c>
      <c r="B5023" t="s">
        <v>544</v>
      </c>
      <c r="C5023" t="s">
        <v>776</v>
      </c>
      <c r="E5023">
        <v>5</v>
      </c>
      <c r="F5023" t="s">
        <v>8337</v>
      </c>
      <c r="G5023" t="s">
        <v>188</v>
      </c>
      <c r="H5023" t="str">
        <f>INDEX(referencias!$Q$1:$Q$34,MATCH('Registro de Frecuencias TV'!G5023,referencias!$R$1:$R$34,0),1)</f>
        <v>Señal Colombia</v>
      </c>
      <c r="I5023" t="s">
        <v>8503</v>
      </c>
      <c r="J5023" t="s">
        <v>8338</v>
      </c>
      <c r="K5023">
        <v>5</v>
      </c>
      <c r="L5023" t="str">
        <f t="shared" si="162"/>
        <v>La TebaidaQuindioSeñal Colombia5</v>
      </c>
      <c r="M5023" t="str">
        <f t="shared" si="163"/>
        <v>La TebaidaQuindioSeñal Colombia</v>
      </c>
      <c r="N5023" t="s">
        <v>6538</v>
      </c>
    </row>
    <row r="5024" spans="1:14" x14ac:dyDescent="0.25">
      <c r="A5024">
        <v>63401</v>
      </c>
      <c r="B5024" t="s">
        <v>544</v>
      </c>
      <c r="C5024" t="s">
        <v>776</v>
      </c>
      <c r="E5024">
        <v>7</v>
      </c>
      <c r="F5024" t="s">
        <v>8339</v>
      </c>
      <c r="G5024" t="s">
        <v>598</v>
      </c>
      <c r="H5024" t="str">
        <f>INDEX(referencias!$Q$1:$Q$34,MATCH('Registro de Frecuencias TV'!G5024,referencias!$R$1:$R$34,0),1)</f>
        <v>Telecafé</v>
      </c>
      <c r="I5024" t="s">
        <v>601</v>
      </c>
      <c r="J5024" t="s">
        <v>8338</v>
      </c>
      <c r="K5024">
        <v>7</v>
      </c>
      <c r="L5024" t="str">
        <f t="shared" si="162"/>
        <v>La TebaidaQuindioTelecafé7</v>
      </c>
      <c r="M5024" t="str">
        <f t="shared" si="163"/>
        <v>La TebaidaQuindioTelecafé</v>
      </c>
      <c r="N5024" t="s">
        <v>6539</v>
      </c>
    </row>
    <row r="5025" spans="1:14" x14ac:dyDescent="0.25">
      <c r="A5025">
        <v>63401</v>
      </c>
      <c r="B5025" t="s">
        <v>544</v>
      </c>
      <c r="C5025" t="s">
        <v>776</v>
      </c>
      <c r="E5025">
        <v>26</v>
      </c>
      <c r="F5025" t="s">
        <v>8341</v>
      </c>
      <c r="G5025" t="s">
        <v>750</v>
      </c>
      <c r="H5025" t="str">
        <f>INDEX(referencias!$Q$1:$Q$34,MATCH('Registro de Frecuencias TV'!G5025,referencias!$R$1:$R$34,0),1)</f>
        <v>RCN TV S.A.</v>
      </c>
      <c r="I5025" t="s">
        <v>510</v>
      </c>
      <c r="J5025" t="s">
        <v>8338</v>
      </c>
      <c r="K5025">
        <v>26</v>
      </c>
      <c r="L5025" t="str">
        <f t="shared" si="162"/>
        <v>La TebaidaQuindioRCN TV S.A.26</v>
      </c>
      <c r="M5025" t="str">
        <f t="shared" si="163"/>
        <v>La TebaidaQuindioRCN TV S.A.</v>
      </c>
      <c r="N5025" t="s">
        <v>6540</v>
      </c>
    </row>
    <row r="5026" spans="1:14" x14ac:dyDescent="0.25">
      <c r="A5026">
        <v>63401</v>
      </c>
      <c r="B5026" t="s">
        <v>544</v>
      </c>
      <c r="C5026" t="s">
        <v>776</v>
      </c>
      <c r="E5026">
        <v>32</v>
      </c>
      <c r="F5026" t="s">
        <v>8341</v>
      </c>
      <c r="G5026" t="s">
        <v>723</v>
      </c>
      <c r="H5026" t="str">
        <f>INDEX(referencias!$Q$1:$Q$34,MATCH('Registro de Frecuencias TV'!G5026,referencias!$R$1:$R$34,0),1)</f>
        <v>Caracol TV S.A.</v>
      </c>
      <c r="I5026" t="s">
        <v>510</v>
      </c>
      <c r="J5026" t="s">
        <v>8338</v>
      </c>
      <c r="K5026">
        <v>32</v>
      </c>
      <c r="L5026" t="str">
        <f t="shared" si="162"/>
        <v>La TebaidaQuindioCaracol TV S.A.32</v>
      </c>
      <c r="M5026" t="str">
        <f t="shared" si="163"/>
        <v>La TebaidaQuindioCaracol TV S.A.</v>
      </c>
      <c r="N5026" t="s">
        <v>6541</v>
      </c>
    </row>
    <row r="5027" spans="1:14" x14ac:dyDescent="0.25">
      <c r="A5027">
        <v>63470</v>
      </c>
      <c r="B5027" t="s">
        <v>1822</v>
      </c>
      <c r="C5027" t="s">
        <v>776</v>
      </c>
      <c r="E5027">
        <v>4</v>
      </c>
      <c r="F5027" t="s">
        <v>8337</v>
      </c>
      <c r="G5027" t="s">
        <v>420</v>
      </c>
      <c r="H5027" t="str">
        <f>INDEX(referencias!$Q$1:$Q$34,MATCH('Registro de Frecuencias TV'!G5027,referencias!$R$1:$R$34,0),1)</f>
        <v>Canal Uno</v>
      </c>
      <c r="I5027" t="s">
        <v>8503</v>
      </c>
      <c r="J5027" t="s">
        <v>8338</v>
      </c>
      <c r="K5027">
        <v>4</v>
      </c>
      <c r="L5027" t="str">
        <f t="shared" si="162"/>
        <v>MontenegroQuindioCanal Uno4</v>
      </c>
      <c r="M5027" t="str">
        <f t="shared" si="163"/>
        <v>MontenegroQuindioCanal Uno</v>
      </c>
      <c r="N5027" t="s">
        <v>6542</v>
      </c>
    </row>
    <row r="5028" spans="1:14" x14ac:dyDescent="0.25">
      <c r="A5028">
        <v>63470</v>
      </c>
      <c r="B5028" t="s">
        <v>1822</v>
      </c>
      <c r="C5028" t="s">
        <v>776</v>
      </c>
      <c r="E5028">
        <v>2</v>
      </c>
      <c r="F5028" t="s">
        <v>8337</v>
      </c>
      <c r="G5028" t="s">
        <v>703</v>
      </c>
      <c r="H5028" t="str">
        <f>INDEX(referencias!$Q$1:$Q$34,MATCH('Registro de Frecuencias TV'!G5028,referencias!$R$1:$R$34,0),1)</f>
        <v>C.Institucional</v>
      </c>
      <c r="I5028" t="s">
        <v>8503</v>
      </c>
      <c r="J5028" t="s">
        <v>8338</v>
      </c>
      <c r="K5028">
        <v>2</v>
      </c>
      <c r="L5028" t="str">
        <f t="shared" si="162"/>
        <v>MontenegroQuindioC.Institucional2</v>
      </c>
      <c r="M5028" t="str">
        <f t="shared" si="163"/>
        <v>MontenegroQuindioC.Institucional</v>
      </c>
      <c r="N5028" t="s">
        <v>6543</v>
      </c>
    </row>
    <row r="5029" spans="1:14" x14ac:dyDescent="0.25">
      <c r="A5029">
        <v>63470</v>
      </c>
      <c r="B5029" t="s">
        <v>1822</v>
      </c>
      <c r="C5029" t="s">
        <v>776</v>
      </c>
      <c r="E5029">
        <v>5</v>
      </c>
      <c r="F5029" t="s">
        <v>8337</v>
      </c>
      <c r="G5029" t="s">
        <v>188</v>
      </c>
      <c r="H5029" t="str">
        <f>INDEX(referencias!$Q$1:$Q$34,MATCH('Registro de Frecuencias TV'!G5029,referencias!$R$1:$R$34,0),1)</f>
        <v>Señal Colombia</v>
      </c>
      <c r="I5029" t="s">
        <v>8503</v>
      </c>
      <c r="J5029" t="s">
        <v>8338</v>
      </c>
      <c r="K5029">
        <v>5</v>
      </c>
      <c r="L5029" t="str">
        <f t="shared" si="162"/>
        <v>MontenegroQuindioSeñal Colombia5</v>
      </c>
      <c r="M5029" t="str">
        <f t="shared" si="163"/>
        <v>MontenegroQuindioSeñal Colombia</v>
      </c>
      <c r="N5029" t="s">
        <v>6544</v>
      </c>
    </row>
    <row r="5030" spans="1:14" x14ac:dyDescent="0.25">
      <c r="A5030">
        <v>63470</v>
      </c>
      <c r="B5030" t="s">
        <v>1822</v>
      </c>
      <c r="C5030" t="s">
        <v>776</v>
      </c>
      <c r="E5030">
        <v>7</v>
      </c>
      <c r="F5030" t="s">
        <v>8339</v>
      </c>
      <c r="G5030" t="s">
        <v>598</v>
      </c>
      <c r="H5030" t="str">
        <f>INDEX(referencias!$Q$1:$Q$34,MATCH('Registro de Frecuencias TV'!G5030,referencias!$R$1:$R$34,0),1)</f>
        <v>Telecafé</v>
      </c>
      <c r="I5030" t="s">
        <v>601</v>
      </c>
      <c r="J5030" t="s">
        <v>8338</v>
      </c>
      <c r="K5030">
        <v>7</v>
      </c>
      <c r="L5030" t="str">
        <f t="shared" si="162"/>
        <v>MontenegroQuindioTelecafé7</v>
      </c>
      <c r="M5030" t="str">
        <f t="shared" si="163"/>
        <v>MontenegroQuindioTelecafé</v>
      </c>
      <c r="N5030" t="s">
        <v>6545</v>
      </c>
    </row>
    <row r="5031" spans="1:14" x14ac:dyDescent="0.25">
      <c r="A5031">
        <v>63470</v>
      </c>
      <c r="B5031" t="s">
        <v>1822</v>
      </c>
      <c r="C5031" t="s">
        <v>776</v>
      </c>
      <c r="E5031">
        <v>9</v>
      </c>
      <c r="F5031" t="s">
        <v>8339</v>
      </c>
      <c r="G5031" t="s">
        <v>598</v>
      </c>
      <c r="H5031" t="str">
        <f>INDEX(referencias!$Q$1:$Q$34,MATCH('Registro de Frecuencias TV'!G5031,referencias!$R$1:$R$34,0),1)</f>
        <v>Telecafé</v>
      </c>
      <c r="I5031" t="s">
        <v>8504</v>
      </c>
      <c r="J5031" t="s">
        <v>8338</v>
      </c>
      <c r="K5031">
        <v>9</v>
      </c>
      <c r="L5031" t="str">
        <f t="shared" si="162"/>
        <v>MontenegroQuindioTelecafé9</v>
      </c>
      <c r="M5031" t="str">
        <f t="shared" si="163"/>
        <v>MontenegroQuindioTelecafé</v>
      </c>
      <c r="N5031" t="s">
        <v>6545</v>
      </c>
    </row>
    <row r="5032" spans="1:14" x14ac:dyDescent="0.25">
      <c r="A5032">
        <v>63470</v>
      </c>
      <c r="B5032" t="s">
        <v>1822</v>
      </c>
      <c r="C5032" t="s">
        <v>776</v>
      </c>
      <c r="E5032">
        <v>26</v>
      </c>
      <c r="F5032" t="s">
        <v>8341</v>
      </c>
      <c r="G5032" t="s">
        <v>750</v>
      </c>
      <c r="H5032" t="str">
        <f>INDEX(referencias!$Q$1:$Q$34,MATCH('Registro de Frecuencias TV'!G5032,referencias!$R$1:$R$34,0),1)</f>
        <v>RCN TV S.A.</v>
      </c>
      <c r="I5032" t="s">
        <v>510</v>
      </c>
      <c r="J5032" t="s">
        <v>8338</v>
      </c>
      <c r="K5032">
        <v>26</v>
      </c>
      <c r="L5032" t="str">
        <f t="shared" si="162"/>
        <v>MontenegroQuindioRCN TV S.A.26</v>
      </c>
      <c r="M5032" t="str">
        <f t="shared" si="163"/>
        <v>MontenegroQuindioRCN TV S.A.</v>
      </c>
      <c r="N5032" t="s">
        <v>6546</v>
      </c>
    </row>
    <row r="5033" spans="1:14" x14ac:dyDescent="0.25">
      <c r="A5033">
        <v>63470</v>
      </c>
      <c r="B5033" t="s">
        <v>1822</v>
      </c>
      <c r="C5033" t="s">
        <v>776</v>
      </c>
      <c r="E5033">
        <v>32</v>
      </c>
      <c r="F5033" t="s">
        <v>8341</v>
      </c>
      <c r="G5033" t="s">
        <v>723</v>
      </c>
      <c r="H5033" t="str">
        <f>INDEX(referencias!$Q$1:$Q$34,MATCH('Registro de Frecuencias TV'!G5033,referencias!$R$1:$R$34,0),1)</f>
        <v>Caracol TV S.A.</v>
      </c>
      <c r="I5033" t="s">
        <v>510</v>
      </c>
      <c r="J5033" t="s">
        <v>8338</v>
      </c>
      <c r="K5033">
        <v>32</v>
      </c>
      <c r="L5033" t="str">
        <f t="shared" si="162"/>
        <v>MontenegroQuindioCaracol TV S.A.32</v>
      </c>
      <c r="M5033" t="str">
        <f t="shared" si="163"/>
        <v>MontenegroQuindioCaracol TV S.A.</v>
      </c>
      <c r="N5033" t="s">
        <v>6547</v>
      </c>
    </row>
    <row r="5034" spans="1:14" x14ac:dyDescent="0.25">
      <c r="A5034">
        <v>63548</v>
      </c>
      <c r="B5034" t="s">
        <v>1997</v>
      </c>
      <c r="C5034" t="s">
        <v>776</v>
      </c>
      <c r="E5034">
        <v>21</v>
      </c>
      <c r="F5034" t="s">
        <v>8337</v>
      </c>
      <c r="G5034" t="s">
        <v>420</v>
      </c>
      <c r="H5034" t="str">
        <f>INDEX(referencias!$Q$1:$Q$34,MATCH('Registro de Frecuencias TV'!G5034,referencias!$R$1:$R$34,0),1)</f>
        <v>Canal Uno</v>
      </c>
      <c r="I5034" t="s">
        <v>272</v>
      </c>
      <c r="J5034" t="s">
        <v>8338</v>
      </c>
      <c r="K5034">
        <v>21</v>
      </c>
      <c r="L5034" t="str">
        <f t="shared" si="162"/>
        <v>PijaoQuindioCanal Uno21</v>
      </c>
      <c r="M5034" t="str">
        <f t="shared" si="163"/>
        <v>PijaoQuindioCanal Uno</v>
      </c>
      <c r="N5034" t="s">
        <v>6548</v>
      </c>
    </row>
    <row r="5035" spans="1:14" x14ac:dyDescent="0.25">
      <c r="A5035">
        <v>63548</v>
      </c>
      <c r="B5035" t="s">
        <v>1997</v>
      </c>
      <c r="C5035" t="s">
        <v>776</v>
      </c>
      <c r="E5035">
        <v>23</v>
      </c>
      <c r="F5035" t="s">
        <v>8337</v>
      </c>
      <c r="G5035" t="s">
        <v>703</v>
      </c>
      <c r="H5035" t="str">
        <f>INDEX(referencias!$Q$1:$Q$34,MATCH('Registro de Frecuencias TV'!G5035,referencias!$R$1:$R$34,0),1)</f>
        <v>C.Institucional</v>
      </c>
      <c r="I5035" t="s">
        <v>272</v>
      </c>
      <c r="J5035" t="s">
        <v>8338</v>
      </c>
      <c r="K5035">
        <v>23</v>
      </c>
      <c r="L5035" t="str">
        <f t="shared" si="162"/>
        <v>PijaoQuindioC.Institucional23</v>
      </c>
      <c r="M5035" t="str">
        <f t="shared" si="163"/>
        <v>PijaoQuindioC.Institucional</v>
      </c>
      <c r="N5035" t="s">
        <v>6549</v>
      </c>
    </row>
    <row r="5036" spans="1:14" x14ac:dyDescent="0.25">
      <c r="A5036">
        <v>63548</v>
      </c>
      <c r="B5036" t="s">
        <v>1997</v>
      </c>
      <c r="C5036" t="s">
        <v>776</v>
      </c>
      <c r="E5036">
        <v>25</v>
      </c>
      <c r="F5036" t="s">
        <v>8337</v>
      </c>
      <c r="G5036" t="s">
        <v>188</v>
      </c>
      <c r="H5036" t="str">
        <f>INDEX(referencias!$Q$1:$Q$34,MATCH('Registro de Frecuencias TV'!G5036,referencias!$R$1:$R$34,0),1)</f>
        <v>Señal Colombia</v>
      </c>
      <c r="I5036" t="s">
        <v>272</v>
      </c>
      <c r="J5036" t="s">
        <v>8338</v>
      </c>
      <c r="K5036">
        <v>25</v>
      </c>
      <c r="L5036" t="str">
        <f t="shared" si="162"/>
        <v>PijaoQuindioSeñal Colombia25</v>
      </c>
      <c r="M5036" t="str">
        <f t="shared" si="163"/>
        <v>PijaoQuindioSeñal Colombia</v>
      </c>
      <c r="N5036" t="s">
        <v>6550</v>
      </c>
    </row>
    <row r="5037" spans="1:14" x14ac:dyDescent="0.25">
      <c r="A5037">
        <v>63548</v>
      </c>
      <c r="B5037" t="s">
        <v>1997</v>
      </c>
      <c r="C5037" t="s">
        <v>776</v>
      </c>
      <c r="E5037">
        <v>27</v>
      </c>
      <c r="F5037" t="s">
        <v>8339</v>
      </c>
      <c r="G5037" t="s">
        <v>598</v>
      </c>
      <c r="H5037" t="str">
        <f>INDEX(referencias!$Q$1:$Q$34,MATCH('Registro de Frecuencias TV'!G5037,referencias!$R$1:$R$34,0),1)</f>
        <v>Telecafé</v>
      </c>
      <c r="I5037" t="s">
        <v>8505</v>
      </c>
      <c r="J5037" t="s">
        <v>8338</v>
      </c>
      <c r="K5037">
        <v>27</v>
      </c>
      <c r="L5037" t="str">
        <f t="shared" si="162"/>
        <v>PijaoQuindioTelecafé27</v>
      </c>
      <c r="M5037" t="str">
        <f t="shared" si="163"/>
        <v>PijaoQuindioTelecafé</v>
      </c>
      <c r="N5037" t="s">
        <v>6551</v>
      </c>
    </row>
    <row r="5038" spans="1:14" x14ac:dyDescent="0.25">
      <c r="A5038">
        <v>63548</v>
      </c>
      <c r="B5038" t="s">
        <v>1997</v>
      </c>
      <c r="C5038" t="s">
        <v>776</v>
      </c>
      <c r="F5038" t="s">
        <v>8341</v>
      </c>
      <c r="G5038" t="s">
        <v>750</v>
      </c>
      <c r="H5038" t="str">
        <f>INDEX(referencias!$Q$1:$Q$34,MATCH('Registro de Frecuencias TV'!G5038,referencias!$R$1:$R$34,0),1)</f>
        <v>RCN TV S.A.</v>
      </c>
      <c r="J5038" t="s">
        <v>8338</v>
      </c>
      <c r="K5038">
        <v>12</v>
      </c>
      <c r="L5038" t="str">
        <f t="shared" si="162"/>
        <v>PijaoQuindioRCN TV S.A.12</v>
      </c>
      <c r="M5038" t="str">
        <f t="shared" si="163"/>
        <v>PijaoQuindioRCN TV S.A.</v>
      </c>
      <c r="N5038" t="s">
        <v>6552</v>
      </c>
    </row>
    <row r="5039" spans="1:14" x14ac:dyDescent="0.25">
      <c r="A5039">
        <v>63548</v>
      </c>
      <c r="B5039" t="s">
        <v>1997</v>
      </c>
      <c r="C5039" t="s">
        <v>776</v>
      </c>
      <c r="F5039" t="s">
        <v>8341</v>
      </c>
      <c r="G5039" t="s">
        <v>723</v>
      </c>
      <c r="H5039" t="str">
        <f>INDEX(referencias!$Q$1:$Q$34,MATCH('Registro de Frecuencias TV'!G5039,referencias!$R$1:$R$34,0),1)</f>
        <v>Caracol TV S.A.</v>
      </c>
      <c r="J5039" t="s">
        <v>8338</v>
      </c>
      <c r="K5039">
        <v>39</v>
      </c>
      <c r="L5039" t="str">
        <f t="shared" si="162"/>
        <v>PijaoQuindioCaracol TV S.A.39</v>
      </c>
      <c r="M5039" t="str">
        <f t="shared" si="163"/>
        <v>PijaoQuindioCaracol TV S.A.</v>
      </c>
      <c r="N5039" t="s">
        <v>6553</v>
      </c>
    </row>
    <row r="5040" spans="1:14" x14ac:dyDescent="0.25">
      <c r="A5040">
        <v>63594</v>
      </c>
      <c r="B5040" t="s">
        <v>2109</v>
      </c>
      <c r="C5040" t="s">
        <v>776</v>
      </c>
      <c r="E5040">
        <v>4</v>
      </c>
      <c r="F5040" t="s">
        <v>8337</v>
      </c>
      <c r="G5040" t="s">
        <v>420</v>
      </c>
      <c r="H5040" t="str">
        <f>INDEX(referencias!$Q$1:$Q$34,MATCH('Registro de Frecuencias TV'!G5040,referencias!$R$1:$R$34,0),1)</f>
        <v>Canal Uno</v>
      </c>
      <c r="I5040" t="s">
        <v>8503</v>
      </c>
      <c r="J5040" t="s">
        <v>8338</v>
      </c>
      <c r="K5040">
        <v>4</v>
      </c>
      <c r="L5040" t="str">
        <f t="shared" si="162"/>
        <v>QuimbayaQuindioCanal Uno4</v>
      </c>
      <c r="M5040" t="str">
        <f t="shared" si="163"/>
        <v>QuimbayaQuindioCanal Uno</v>
      </c>
      <c r="N5040" t="s">
        <v>6554</v>
      </c>
    </row>
    <row r="5041" spans="1:14" x14ac:dyDescent="0.25">
      <c r="A5041">
        <v>63594</v>
      </c>
      <c r="B5041" t="s">
        <v>2109</v>
      </c>
      <c r="C5041" t="s">
        <v>776</v>
      </c>
      <c r="E5041">
        <v>2</v>
      </c>
      <c r="F5041" t="s">
        <v>8337</v>
      </c>
      <c r="G5041" t="s">
        <v>703</v>
      </c>
      <c r="H5041" t="str">
        <f>INDEX(referencias!$Q$1:$Q$34,MATCH('Registro de Frecuencias TV'!G5041,referencias!$R$1:$R$34,0),1)</f>
        <v>C.Institucional</v>
      </c>
      <c r="I5041" t="s">
        <v>8503</v>
      </c>
      <c r="J5041" t="s">
        <v>8338</v>
      </c>
      <c r="K5041">
        <v>2</v>
      </c>
      <c r="L5041" t="str">
        <f t="shared" si="162"/>
        <v>QuimbayaQuindioC.Institucional2</v>
      </c>
      <c r="M5041" t="str">
        <f t="shared" si="163"/>
        <v>QuimbayaQuindioC.Institucional</v>
      </c>
      <c r="N5041" t="s">
        <v>6555</v>
      </c>
    </row>
    <row r="5042" spans="1:14" x14ac:dyDescent="0.25">
      <c r="A5042">
        <v>63594</v>
      </c>
      <c r="B5042" t="s">
        <v>2109</v>
      </c>
      <c r="C5042" t="s">
        <v>776</v>
      </c>
      <c r="E5042">
        <v>5</v>
      </c>
      <c r="F5042" t="s">
        <v>8337</v>
      </c>
      <c r="G5042" t="s">
        <v>188</v>
      </c>
      <c r="H5042" t="str">
        <f>INDEX(referencias!$Q$1:$Q$34,MATCH('Registro de Frecuencias TV'!G5042,referencias!$R$1:$R$34,0),1)</f>
        <v>Señal Colombia</v>
      </c>
      <c r="I5042" t="s">
        <v>8503</v>
      </c>
      <c r="J5042" t="s">
        <v>8338</v>
      </c>
      <c r="K5042">
        <v>5</v>
      </c>
      <c r="L5042" t="str">
        <f t="shared" si="162"/>
        <v>QuimbayaQuindioSeñal Colombia5</v>
      </c>
      <c r="M5042" t="str">
        <f t="shared" si="163"/>
        <v>QuimbayaQuindioSeñal Colombia</v>
      </c>
      <c r="N5042" t="s">
        <v>6556</v>
      </c>
    </row>
    <row r="5043" spans="1:14" x14ac:dyDescent="0.25">
      <c r="A5043">
        <v>63594</v>
      </c>
      <c r="B5043" t="s">
        <v>2109</v>
      </c>
      <c r="C5043" t="s">
        <v>776</v>
      </c>
      <c r="E5043">
        <v>7</v>
      </c>
      <c r="F5043" t="s">
        <v>8339</v>
      </c>
      <c r="G5043" t="s">
        <v>598</v>
      </c>
      <c r="H5043" t="str">
        <f>INDEX(referencias!$Q$1:$Q$34,MATCH('Registro de Frecuencias TV'!G5043,referencias!$R$1:$R$34,0),1)</f>
        <v>Telecafé</v>
      </c>
      <c r="I5043" t="s">
        <v>601</v>
      </c>
      <c r="J5043" t="s">
        <v>8338</v>
      </c>
      <c r="K5043">
        <v>7</v>
      </c>
      <c r="L5043" t="str">
        <f t="shared" si="162"/>
        <v>QuimbayaQuindioTelecafé7</v>
      </c>
      <c r="M5043" t="str">
        <f t="shared" si="163"/>
        <v>QuimbayaQuindioTelecafé</v>
      </c>
      <c r="N5043" t="s">
        <v>6557</v>
      </c>
    </row>
    <row r="5044" spans="1:14" x14ac:dyDescent="0.25">
      <c r="A5044">
        <v>63594</v>
      </c>
      <c r="B5044" t="s">
        <v>2109</v>
      </c>
      <c r="C5044" t="s">
        <v>776</v>
      </c>
      <c r="E5044">
        <v>26</v>
      </c>
      <c r="F5044" t="s">
        <v>8341</v>
      </c>
      <c r="G5044" t="s">
        <v>750</v>
      </c>
      <c r="H5044" t="str">
        <f>INDEX(referencias!$Q$1:$Q$34,MATCH('Registro de Frecuencias TV'!G5044,referencias!$R$1:$R$34,0),1)</f>
        <v>RCN TV S.A.</v>
      </c>
      <c r="I5044" t="s">
        <v>510</v>
      </c>
      <c r="J5044" t="s">
        <v>8338</v>
      </c>
      <c r="K5044">
        <v>26</v>
      </c>
      <c r="L5044" t="str">
        <f t="shared" si="162"/>
        <v>QuimbayaQuindioRCN TV S.A.26</v>
      </c>
      <c r="M5044" t="str">
        <f t="shared" si="163"/>
        <v>QuimbayaQuindioRCN TV S.A.</v>
      </c>
      <c r="N5044" t="s">
        <v>6558</v>
      </c>
    </row>
    <row r="5045" spans="1:14" x14ac:dyDescent="0.25">
      <c r="A5045">
        <v>63594</v>
      </c>
      <c r="B5045" t="s">
        <v>2109</v>
      </c>
      <c r="C5045" t="s">
        <v>776</v>
      </c>
      <c r="E5045">
        <v>32</v>
      </c>
      <c r="F5045" t="s">
        <v>8341</v>
      </c>
      <c r="G5045" t="s">
        <v>723</v>
      </c>
      <c r="H5045" t="str">
        <f>INDEX(referencias!$Q$1:$Q$34,MATCH('Registro de Frecuencias TV'!G5045,referencias!$R$1:$R$34,0),1)</f>
        <v>Caracol TV S.A.</v>
      </c>
      <c r="I5045" t="s">
        <v>510</v>
      </c>
      <c r="J5045" t="s">
        <v>8338</v>
      </c>
      <c r="K5045">
        <v>32</v>
      </c>
      <c r="L5045" t="str">
        <f t="shared" si="162"/>
        <v>QuimbayaQuindioCaracol TV S.A.32</v>
      </c>
      <c r="M5045" t="str">
        <f t="shared" si="163"/>
        <v>QuimbayaQuindioCaracol TV S.A.</v>
      </c>
      <c r="N5045" t="s">
        <v>6559</v>
      </c>
    </row>
    <row r="5046" spans="1:14" x14ac:dyDescent="0.25">
      <c r="A5046">
        <v>63690</v>
      </c>
      <c r="B5046" t="s">
        <v>2194</v>
      </c>
      <c r="C5046" t="s">
        <v>776</v>
      </c>
      <c r="E5046">
        <v>4</v>
      </c>
      <c r="F5046" t="s">
        <v>8337</v>
      </c>
      <c r="G5046" t="s">
        <v>420</v>
      </c>
      <c r="H5046" t="str">
        <f>INDEX(referencias!$Q$1:$Q$34,MATCH('Registro de Frecuencias TV'!G5046,referencias!$R$1:$R$34,0),1)</f>
        <v>Canal Uno</v>
      </c>
      <c r="I5046" t="s">
        <v>8503</v>
      </c>
      <c r="J5046" t="s">
        <v>8338</v>
      </c>
      <c r="K5046">
        <v>4</v>
      </c>
      <c r="L5046" t="str">
        <f t="shared" si="162"/>
        <v>SalentoQuindioCanal Uno4</v>
      </c>
      <c r="M5046" t="str">
        <f t="shared" si="163"/>
        <v>SalentoQuindioCanal Uno</v>
      </c>
      <c r="N5046" t="s">
        <v>6560</v>
      </c>
    </row>
    <row r="5047" spans="1:14" x14ac:dyDescent="0.25">
      <c r="A5047">
        <v>63690</v>
      </c>
      <c r="B5047" t="s">
        <v>2194</v>
      </c>
      <c r="C5047" t="s">
        <v>776</v>
      </c>
      <c r="E5047">
        <v>2</v>
      </c>
      <c r="F5047" t="s">
        <v>8337</v>
      </c>
      <c r="G5047" t="s">
        <v>703</v>
      </c>
      <c r="H5047" t="str">
        <f>INDEX(referencias!$Q$1:$Q$34,MATCH('Registro de Frecuencias TV'!G5047,referencias!$R$1:$R$34,0),1)</f>
        <v>C.Institucional</v>
      </c>
      <c r="I5047" t="s">
        <v>8503</v>
      </c>
      <c r="J5047" t="s">
        <v>8338</v>
      </c>
      <c r="K5047">
        <v>2</v>
      </c>
      <c r="L5047" t="str">
        <f t="shared" si="162"/>
        <v>SalentoQuindioC.Institucional2</v>
      </c>
      <c r="M5047" t="str">
        <f t="shared" si="163"/>
        <v>SalentoQuindioC.Institucional</v>
      </c>
      <c r="N5047" t="s">
        <v>6561</v>
      </c>
    </row>
    <row r="5048" spans="1:14" x14ac:dyDescent="0.25">
      <c r="A5048">
        <v>63690</v>
      </c>
      <c r="B5048" t="s">
        <v>2194</v>
      </c>
      <c r="C5048" t="s">
        <v>776</v>
      </c>
      <c r="E5048">
        <v>5</v>
      </c>
      <c r="F5048" t="s">
        <v>8337</v>
      </c>
      <c r="G5048" t="s">
        <v>188</v>
      </c>
      <c r="H5048" t="str">
        <f>INDEX(referencias!$Q$1:$Q$34,MATCH('Registro de Frecuencias TV'!G5048,referencias!$R$1:$R$34,0),1)</f>
        <v>Señal Colombia</v>
      </c>
      <c r="I5048" t="s">
        <v>8503</v>
      </c>
      <c r="J5048" t="s">
        <v>8338</v>
      </c>
      <c r="K5048">
        <v>5</v>
      </c>
      <c r="L5048" t="str">
        <f t="shared" si="162"/>
        <v>SalentoQuindioSeñal Colombia5</v>
      </c>
      <c r="M5048" t="str">
        <f t="shared" si="163"/>
        <v>SalentoQuindioSeñal Colombia</v>
      </c>
      <c r="N5048" t="s">
        <v>6562</v>
      </c>
    </row>
    <row r="5049" spans="1:14" x14ac:dyDescent="0.25">
      <c r="A5049">
        <v>63690</v>
      </c>
      <c r="B5049" t="s">
        <v>2194</v>
      </c>
      <c r="C5049" t="s">
        <v>776</v>
      </c>
      <c r="E5049">
        <v>9</v>
      </c>
      <c r="F5049" t="s">
        <v>8339</v>
      </c>
      <c r="G5049" t="s">
        <v>598</v>
      </c>
      <c r="H5049" t="str">
        <f>INDEX(referencias!$Q$1:$Q$34,MATCH('Registro de Frecuencias TV'!G5049,referencias!$R$1:$R$34,0),1)</f>
        <v>Telecafé</v>
      </c>
      <c r="I5049" t="s">
        <v>8504</v>
      </c>
      <c r="J5049" t="s">
        <v>8338</v>
      </c>
      <c r="K5049">
        <v>9</v>
      </c>
      <c r="L5049" t="str">
        <f t="shared" si="162"/>
        <v>SalentoQuindioTelecafé9</v>
      </c>
      <c r="M5049" t="str">
        <f t="shared" si="163"/>
        <v>SalentoQuindioTelecafé</v>
      </c>
      <c r="N5049" t="s">
        <v>6563</v>
      </c>
    </row>
    <row r="5050" spans="1:14" x14ac:dyDescent="0.25">
      <c r="A5050">
        <v>63690</v>
      </c>
      <c r="B5050" t="s">
        <v>2194</v>
      </c>
      <c r="C5050" t="s">
        <v>776</v>
      </c>
      <c r="E5050">
        <v>26</v>
      </c>
      <c r="F5050" t="s">
        <v>8341</v>
      </c>
      <c r="G5050" t="s">
        <v>750</v>
      </c>
      <c r="H5050" t="str">
        <f>INDEX(referencias!$Q$1:$Q$34,MATCH('Registro de Frecuencias TV'!G5050,referencias!$R$1:$R$34,0),1)</f>
        <v>RCN TV S.A.</v>
      </c>
      <c r="I5050" t="s">
        <v>510</v>
      </c>
      <c r="J5050" t="s">
        <v>8338</v>
      </c>
      <c r="K5050">
        <v>26</v>
      </c>
      <c r="L5050" t="str">
        <f t="shared" si="162"/>
        <v>SalentoQuindioRCN TV S.A.26</v>
      </c>
      <c r="M5050" t="str">
        <f t="shared" si="163"/>
        <v>SalentoQuindioRCN TV S.A.</v>
      </c>
      <c r="N5050" t="s">
        <v>6564</v>
      </c>
    </row>
    <row r="5051" spans="1:14" x14ac:dyDescent="0.25">
      <c r="A5051">
        <v>63690</v>
      </c>
      <c r="B5051" t="s">
        <v>2194</v>
      </c>
      <c r="C5051" t="s">
        <v>776</v>
      </c>
      <c r="E5051">
        <v>32</v>
      </c>
      <c r="F5051" t="s">
        <v>8341</v>
      </c>
      <c r="G5051" t="s">
        <v>723</v>
      </c>
      <c r="H5051" t="str">
        <f>INDEX(referencias!$Q$1:$Q$34,MATCH('Registro de Frecuencias TV'!G5051,referencias!$R$1:$R$34,0),1)</f>
        <v>Caracol TV S.A.</v>
      </c>
      <c r="I5051" t="s">
        <v>510</v>
      </c>
      <c r="J5051" t="s">
        <v>8338</v>
      </c>
      <c r="K5051">
        <v>32</v>
      </c>
      <c r="L5051" t="str">
        <f t="shared" si="162"/>
        <v>SalentoQuindioCaracol TV S.A.32</v>
      </c>
      <c r="M5051" t="str">
        <f t="shared" si="163"/>
        <v>SalentoQuindioCaracol TV S.A.</v>
      </c>
      <c r="N5051" t="s">
        <v>6565</v>
      </c>
    </row>
    <row r="5052" spans="1:14" x14ac:dyDescent="0.25">
      <c r="A5052">
        <v>66001</v>
      </c>
      <c r="B5052" t="s">
        <v>1986</v>
      </c>
      <c r="C5052" t="s">
        <v>780</v>
      </c>
      <c r="D5052" t="s">
        <v>8426</v>
      </c>
      <c r="E5052">
        <v>12</v>
      </c>
      <c r="F5052" t="s">
        <v>8337</v>
      </c>
      <c r="G5052" t="s">
        <v>420</v>
      </c>
      <c r="H5052" t="str">
        <f>INDEX(referencias!$Q$1:$Q$34,MATCH('Registro de Frecuencias TV'!G5052,referencias!$R$1:$R$34,0),1)</f>
        <v>Canal Uno</v>
      </c>
      <c r="I5052" t="s">
        <v>263</v>
      </c>
      <c r="J5052" t="s">
        <v>8338</v>
      </c>
      <c r="K5052">
        <v>12</v>
      </c>
      <c r="L5052" t="str">
        <f t="shared" si="162"/>
        <v>PereiraRisaraldaCanal Uno12</v>
      </c>
      <c r="M5052" t="str">
        <f t="shared" si="163"/>
        <v>PereiraRisaraldaCanal Uno</v>
      </c>
      <c r="N5052" t="s">
        <v>6566</v>
      </c>
    </row>
    <row r="5053" spans="1:14" x14ac:dyDescent="0.25">
      <c r="A5053">
        <v>66001</v>
      </c>
      <c r="B5053" t="s">
        <v>1986</v>
      </c>
      <c r="C5053" t="s">
        <v>780</v>
      </c>
      <c r="D5053" t="s">
        <v>8429</v>
      </c>
      <c r="E5053">
        <v>4</v>
      </c>
      <c r="F5053" t="s">
        <v>8337</v>
      </c>
      <c r="G5053" t="s">
        <v>420</v>
      </c>
      <c r="H5053" t="str">
        <f>INDEX(referencias!$Q$1:$Q$34,MATCH('Registro de Frecuencias TV'!G5053,referencias!$R$1:$R$34,0),1)</f>
        <v>Canal Uno</v>
      </c>
      <c r="I5053" t="s">
        <v>337</v>
      </c>
      <c r="J5053" t="s">
        <v>8338</v>
      </c>
      <c r="K5053">
        <v>4</v>
      </c>
      <c r="L5053" t="str">
        <f t="shared" si="162"/>
        <v>PereiraRisaraldaCanal Uno4</v>
      </c>
      <c r="M5053" t="str">
        <f t="shared" si="163"/>
        <v>PereiraRisaraldaCanal Uno</v>
      </c>
      <c r="N5053" t="s">
        <v>6566</v>
      </c>
    </row>
    <row r="5054" spans="1:14" x14ac:dyDescent="0.25">
      <c r="A5054">
        <v>66001</v>
      </c>
      <c r="B5054" t="s">
        <v>1986</v>
      </c>
      <c r="C5054" t="s">
        <v>780</v>
      </c>
      <c r="D5054" t="s">
        <v>8426</v>
      </c>
      <c r="E5054">
        <v>10</v>
      </c>
      <c r="F5054" t="s">
        <v>8337</v>
      </c>
      <c r="G5054" t="s">
        <v>703</v>
      </c>
      <c r="H5054" t="str">
        <f>INDEX(referencias!$Q$1:$Q$34,MATCH('Registro de Frecuencias TV'!G5054,referencias!$R$1:$R$34,0),1)</f>
        <v>C.Institucional</v>
      </c>
      <c r="I5054" t="s">
        <v>263</v>
      </c>
      <c r="J5054" t="s">
        <v>8338</v>
      </c>
      <c r="K5054">
        <v>10</v>
      </c>
      <c r="L5054" t="str">
        <f t="shared" si="162"/>
        <v>PereiraRisaraldaC.Institucional10</v>
      </c>
      <c r="M5054" t="str">
        <f t="shared" si="163"/>
        <v>PereiraRisaraldaC.Institucional</v>
      </c>
      <c r="N5054" t="s">
        <v>6567</v>
      </c>
    </row>
    <row r="5055" spans="1:14" x14ac:dyDescent="0.25">
      <c r="A5055">
        <v>66001</v>
      </c>
      <c r="B5055" t="s">
        <v>1986</v>
      </c>
      <c r="C5055" t="s">
        <v>780</v>
      </c>
      <c r="D5055" t="s">
        <v>8429</v>
      </c>
      <c r="E5055">
        <v>2</v>
      </c>
      <c r="F5055" t="s">
        <v>8337</v>
      </c>
      <c r="G5055" t="s">
        <v>703</v>
      </c>
      <c r="H5055" t="str">
        <f>INDEX(referencias!$Q$1:$Q$34,MATCH('Registro de Frecuencias TV'!G5055,referencias!$R$1:$R$34,0),1)</f>
        <v>C.Institucional</v>
      </c>
      <c r="I5055" t="s">
        <v>337</v>
      </c>
      <c r="J5055" t="s">
        <v>8338</v>
      </c>
      <c r="K5055">
        <v>2</v>
      </c>
      <c r="L5055" t="str">
        <f t="shared" si="162"/>
        <v>PereiraRisaraldaC.Institucional2</v>
      </c>
      <c r="M5055" t="str">
        <f t="shared" si="163"/>
        <v>PereiraRisaraldaC.Institucional</v>
      </c>
      <c r="N5055" t="s">
        <v>6567</v>
      </c>
    </row>
    <row r="5056" spans="1:14" x14ac:dyDescent="0.25">
      <c r="A5056">
        <v>66001</v>
      </c>
      <c r="B5056" t="s">
        <v>1986</v>
      </c>
      <c r="C5056" t="s">
        <v>780</v>
      </c>
      <c r="D5056" t="s">
        <v>8426</v>
      </c>
      <c r="E5056">
        <v>21</v>
      </c>
      <c r="F5056" t="s">
        <v>8337</v>
      </c>
      <c r="G5056" t="s">
        <v>188</v>
      </c>
      <c r="H5056" t="str">
        <f>INDEX(referencias!$Q$1:$Q$34,MATCH('Registro de Frecuencias TV'!G5056,referencias!$R$1:$R$34,0),1)</f>
        <v>Señal Colombia</v>
      </c>
      <c r="I5056" t="s">
        <v>263</v>
      </c>
      <c r="J5056" t="s">
        <v>8338</v>
      </c>
      <c r="K5056">
        <v>21</v>
      </c>
      <c r="L5056" t="str">
        <f t="shared" si="162"/>
        <v>PereiraRisaraldaSeñal Colombia21</v>
      </c>
      <c r="M5056" t="str">
        <f t="shared" si="163"/>
        <v>PereiraRisaraldaSeñal Colombia</v>
      </c>
      <c r="N5056" t="s">
        <v>6568</v>
      </c>
    </row>
    <row r="5057" spans="1:14" x14ac:dyDescent="0.25">
      <c r="A5057">
        <v>66001</v>
      </c>
      <c r="B5057" t="s">
        <v>1986</v>
      </c>
      <c r="C5057" t="s">
        <v>780</v>
      </c>
      <c r="D5057" t="s">
        <v>8429</v>
      </c>
      <c r="E5057">
        <v>5</v>
      </c>
      <c r="F5057" t="s">
        <v>8337</v>
      </c>
      <c r="G5057" t="s">
        <v>188</v>
      </c>
      <c r="H5057" t="str">
        <f>INDEX(referencias!$Q$1:$Q$34,MATCH('Registro de Frecuencias TV'!G5057,referencias!$R$1:$R$34,0),1)</f>
        <v>Señal Colombia</v>
      </c>
      <c r="I5057" t="s">
        <v>337</v>
      </c>
      <c r="J5057" t="s">
        <v>8338</v>
      </c>
      <c r="K5057">
        <v>5</v>
      </c>
      <c r="L5057" t="str">
        <f t="shared" si="162"/>
        <v>PereiraRisaraldaSeñal Colombia5</v>
      </c>
      <c r="M5057" t="str">
        <f t="shared" si="163"/>
        <v>PereiraRisaraldaSeñal Colombia</v>
      </c>
      <c r="N5057" t="s">
        <v>6568</v>
      </c>
    </row>
    <row r="5058" spans="1:14" x14ac:dyDescent="0.25">
      <c r="A5058">
        <v>66001</v>
      </c>
      <c r="B5058" t="s">
        <v>1986</v>
      </c>
      <c r="C5058" t="s">
        <v>780</v>
      </c>
      <c r="E5058">
        <v>7</v>
      </c>
      <c r="F5058" t="s">
        <v>8339</v>
      </c>
      <c r="G5058" t="s">
        <v>598</v>
      </c>
      <c r="H5058" t="str">
        <f>INDEX(referencias!$Q$1:$Q$34,MATCH('Registro de Frecuencias TV'!G5058,referencias!$R$1:$R$34,0),1)</f>
        <v>Telecafé</v>
      </c>
      <c r="I5058" t="s">
        <v>601</v>
      </c>
      <c r="J5058" t="s">
        <v>8338</v>
      </c>
      <c r="K5058">
        <v>7</v>
      </c>
      <c r="L5058" t="str">
        <f t="shared" si="162"/>
        <v>PereiraRisaraldaTelecafé7</v>
      </c>
      <c r="M5058" t="str">
        <f t="shared" si="163"/>
        <v>PereiraRisaraldaTelecafé</v>
      </c>
      <c r="N5058" t="s">
        <v>6569</v>
      </c>
    </row>
    <row r="5059" spans="1:14" x14ac:dyDescent="0.25">
      <c r="A5059">
        <v>66001</v>
      </c>
      <c r="B5059" t="s">
        <v>1986</v>
      </c>
      <c r="C5059" t="s">
        <v>780</v>
      </c>
      <c r="D5059" t="s">
        <v>8426</v>
      </c>
      <c r="E5059">
        <v>30</v>
      </c>
      <c r="F5059" t="s">
        <v>8341</v>
      </c>
      <c r="G5059" t="s">
        <v>750</v>
      </c>
      <c r="H5059" t="str">
        <f>INDEX(referencias!$Q$1:$Q$34,MATCH('Registro de Frecuencias TV'!G5059,referencias!$R$1:$R$34,0),1)</f>
        <v>RCN TV S.A.</v>
      </c>
      <c r="I5059" t="s">
        <v>526</v>
      </c>
      <c r="J5059" t="s">
        <v>8338</v>
      </c>
      <c r="K5059">
        <v>30</v>
      </c>
      <c r="L5059" t="str">
        <f t="shared" ref="L5059:L5122" si="164">_xlfn.CONCAT(TRIM(B5059),TRIM(C5059),TRIM(H5059),TRIM(K5059))</f>
        <v>PereiraRisaraldaRCN TV S.A.30</v>
      </c>
      <c r="M5059" t="str">
        <f t="shared" ref="M5059:M5122" si="165">_xlfn.CONCAT(TRIM(B5059),TRIM(C5059),TRIM(H5059))</f>
        <v>PereiraRisaraldaRCN TV S.A.</v>
      </c>
      <c r="N5059" t="s">
        <v>6570</v>
      </c>
    </row>
    <row r="5060" spans="1:14" x14ac:dyDescent="0.25">
      <c r="A5060">
        <v>66001</v>
      </c>
      <c r="B5060" t="s">
        <v>1986</v>
      </c>
      <c r="C5060" t="s">
        <v>780</v>
      </c>
      <c r="D5060" t="s">
        <v>8428</v>
      </c>
      <c r="E5060">
        <v>28</v>
      </c>
      <c r="F5060" t="s">
        <v>8341</v>
      </c>
      <c r="G5060" t="s">
        <v>750</v>
      </c>
      <c r="H5060" t="str">
        <f>INDEX(referencias!$Q$1:$Q$34,MATCH('Registro de Frecuencias TV'!G5060,referencias!$R$1:$R$34,0),1)</f>
        <v>RCN TV S.A.</v>
      </c>
      <c r="I5060" t="s">
        <v>524</v>
      </c>
      <c r="J5060" t="s">
        <v>8338</v>
      </c>
      <c r="K5060">
        <v>28</v>
      </c>
      <c r="L5060" t="str">
        <f t="shared" si="164"/>
        <v>PereiraRisaraldaRCN TV S.A.28</v>
      </c>
      <c r="M5060" t="str">
        <f t="shared" si="165"/>
        <v>PereiraRisaraldaRCN TV S.A.</v>
      </c>
      <c r="N5060" t="s">
        <v>6570</v>
      </c>
    </row>
    <row r="5061" spans="1:14" x14ac:dyDescent="0.25">
      <c r="A5061">
        <v>66001</v>
      </c>
      <c r="B5061" t="s">
        <v>1986</v>
      </c>
      <c r="C5061" t="s">
        <v>780</v>
      </c>
      <c r="D5061" t="s">
        <v>8429</v>
      </c>
      <c r="E5061">
        <v>26</v>
      </c>
      <c r="F5061" t="s">
        <v>8341</v>
      </c>
      <c r="G5061" t="s">
        <v>750</v>
      </c>
      <c r="H5061" t="str">
        <f>INDEX(referencias!$Q$1:$Q$34,MATCH('Registro de Frecuencias TV'!G5061,referencias!$R$1:$R$34,0),1)</f>
        <v>RCN TV S.A.</v>
      </c>
      <c r="I5061" t="s">
        <v>510</v>
      </c>
      <c r="J5061" t="s">
        <v>8338</v>
      </c>
      <c r="K5061">
        <v>26</v>
      </c>
      <c r="L5061" t="str">
        <f t="shared" si="164"/>
        <v>PereiraRisaraldaRCN TV S.A.26</v>
      </c>
      <c r="M5061" t="str">
        <f t="shared" si="165"/>
        <v>PereiraRisaraldaRCN TV S.A.</v>
      </c>
      <c r="N5061" t="s">
        <v>6570</v>
      </c>
    </row>
    <row r="5062" spans="1:14" x14ac:dyDescent="0.25">
      <c r="A5062">
        <v>66001</v>
      </c>
      <c r="B5062" t="s">
        <v>1986</v>
      </c>
      <c r="C5062" t="s">
        <v>780</v>
      </c>
      <c r="D5062" t="s">
        <v>8426</v>
      </c>
      <c r="E5062">
        <v>36</v>
      </c>
      <c r="F5062" t="s">
        <v>8341</v>
      </c>
      <c r="G5062" t="s">
        <v>723</v>
      </c>
      <c r="H5062" t="str">
        <f>INDEX(referencias!$Q$1:$Q$34,MATCH('Registro de Frecuencias TV'!G5062,referencias!$R$1:$R$34,0),1)</f>
        <v>Caracol TV S.A.</v>
      </c>
      <c r="I5062" t="s">
        <v>526</v>
      </c>
      <c r="J5062" t="s">
        <v>8338</v>
      </c>
      <c r="K5062">
        <v>36</v>
      </c>
      <c r="L5062" t="str">
        <f t="shared" si="164"/>
        <v>PereiraRisaraldaCaracol TV S.A.36</v>
      </c>
      <c r="M5062" t="str">
        <f t="shared" si="165"/>
        <v>PereiraRisaraldaCaracol TV S.A.</v>
      </c>
      <c r="N5062" t="s">
        <v>6571</v>
      </c>
    </row>
    <row r="5063" spans="1:14" x14ac:dyDescent="0.25">
      <c r="A5063">
        <v>66001</v>
      </c>
      <c r="B5063" t="s">
        <v>1986</v>
      </c>
      <c r="C5063" t="s">
        <v>780</v>
      </c>
      <c r="D5063" t="s">
        <v>8428</v>
      </c>
      <c r="E5063">
        <v>34</v>
      </c>
      <c r="F5063" t="s">
        <v>8341</v>
      </c>
      <c r="G5063" t="s">
        <v>723</v>
      </c>
      <c r="H5063" t="str">
        <f>INDEX(referencias!$Q$1:$Q$34,MATCH('Registro de Frecuencias TV'!G5063,referencias!$R$1:$R$34,0),1)</f>
        <v>Caracol TV S.A.</v>
      </c>
      <c r="I5063" t="s">
        <v>524</v>
      </c>
      <c r="J5063" t="s">
        <v>8338</v>
      </c>
      <c r="K5063">
        <v>34</v>
      </c>
      <c r="L5063" t="str">
        <f t="shared" si="164"/>
        <v>PereiraRisaraldaCaracol TV S.A.34</v>
      </c>
      <c r="M5063" t="str">
        <f t="shared" si="165"/>
        <v>PereiraRisaraldaCaracol TV S.A.</v>
      </c>
      <c r="N5063" t="s">
        <v>6571</v>
      </c>
    </row>
    <row r="5064" spans="1:14" x14ac:dyDescent="0.25">
      <c r="A5064">
        <v>66001</v>
      </c>
      <c r="B5064" t="s">
        <v>1986</v>
      </c>
      <c r="C5064" t="s">
        <v>780</v>
      </c>
      <c r="D5064" t="s">
        <v>8429</v>
      </c>
      <c r="E5064">
        <v>32</v>
      </c>
      <c r="F5064" t="s">
        <v>8341</v>
      </c>
      <c r="G5064" t="s">
        <v>723</v>
      </c>
      <c r="H5064" t="str">
        <f>INDEX(referencias!$Q$1:$Q$34,MATCH('Registro de Frecuencias TV'!G5064,referencias!$R$1:$R$34,0),1)</f>
        <v>Caracol TV S.A.</v>
      </c>
      <c r="I5064" t="s">
        <v>510</v>
      </c>
      <c r="J5064" t="s">
        <v>8338</v>
      </c>
      <c r="K5064">
        <v>32</v>
      </c>
      <c r="L5064" t="str">
        <f t="shared" si="164"/>
        <v>PereiraRisaraldaCaracol TV S.A.32</v>
      </c>
      <c r="M5064" t="str">
        <f t="shared" si="165"/>
        <v>PereiraRisaraldaCaracol TV S.A.</v>
      </c>
      <c r="N5064" t="s">
        <v>6571</v>
      </c>
    </row>
    <row r="5065" spans="1:14" x14ac:dyDescent="0.25">
      <c r="A5065">
        <v>66045</v>
      </c>
      <c r="B5065" t="s">
        <v>869</v>
      </c>
      <c r="C5065" t="s">
        <v>780</v>
      </c>
      <c r="F5065" t="s">
        <v>8337</v>
      </c>
      <c r="G5065" t="s">
        <v>420</v>
      </c>
      <c r="H5065" t="str">
        <f>INDEX(referencias!$Q$1:$Q$34,MATCH('Registro de Frecuencias TV'!G5065,referencias!$R$1:$R$34,0),1)</f>
        <v>Canal Uno</v>
      </c>
      <c r="J5065" t="s">
        <v>8338</v>
      </c>
      <c r="K5065">
        <v>34</v>
      </c>
      <c r="L5065" t="str">
        <f t="shared" si="164"/>
        <v>ApíaRisaraldaCanal Uno34</v>
      </c>
      <c r="M5065" t="str">
        <f t="shared" si="165"/>
        <v>ApíaRisaraldaCanal Uno</v>
      </c>
      <c r="N5065" t="s">
        <v>6572</v>
      </c>
    </row>
    <row r="5066" spans="1:14" x14ac:dyDescent="0.25">
      <c r="A5066">
        <v>66045</v>
      </c>
      <c r="B5066" t="s">
        <v>869</v>
      </c>
      <c r="C5066" t="s">
        <v>780</v>
      </c>
      <c r="F5066" t="s">
        <v>8337</v>
      </c>
      <c r="G5066" t="s">
        <v>703</v>
      </c>
      <c r="H5066" t="str">
        <f>INDEX(referencias!$Q$1:$Q$34,MATCH('Registro de Frecuencias TV'!G5066,referencias!$R$1:$R$34,0),1)</f>
        <v>C.Institucional</v>
      </c>
      <c r="J5066" t="s">
        <v>8338</v>
      </c>
      <c r="K5066">
        <v>40</v>
      </c>
      <c r="L5066" t="str">
        <f t="shared" si="164"/>
        <v>ApíaRisaraldaC.Institucional40</v>
      </c>
      <c r="M5066" t="str">
        <f t="shared" si="165"/>
        <v>ApíaRisaraldaC.Institucional</v>
      </c>
      <c r="N5066" t="s">
        <v>6573</v>
      </c>
    </row>
    <row r="5067" spans="1:14" x14ac:dyDescent="0.25">
      <c r="A5067">
        <v>66045</v>
      </c>
      <c r="B5067" t="s">
        <v>869</v>
      </c>
      <c r="C5067" t="s">
        <v>780</v>
      </c>
      <c r="F5067" t="s">
        <v>8337</v>
      </c>
      <c r="G5067" t="s">
        <v>188</v>
      </c>
      <c r="H5067" t="str">
        <f>INDEX(referencias!$Q$1:$Q$34,MATCH('Registro de Frecuencias TV'!G5067,referencias!$R$1:$R$34,0),1)</f>
        <v>Señal Colombia</v>
      </c>
      <c r="J5067" t="s">
        <v>8338</v>
      </c>
      <c r="K5067">
        <v>46</v>
      </c>
      <c r="L5067" t="str">
        <f t="shared" si="164"/>
        <v>ApíaRisaraldaSeñal Colombia46</v>
      </c>
      <c r="M5067" t="str">
        <f t="shared" si="165"/>
        <v>ApíaRisaraldaSeñal Colombia</v>
      </c>
      <c r="N5067" t="s">
        <v>6574</v>
      </c>
    </row>
    <row r="5068" spans="1:14" x14ac:dyDescent="0.25">
      <c r="A5068">
        <v>66045</v>
      </c>
      <c r="B5068" t="s">
        <v>869</v>
      </c>
      <c r="C5068" t="s">
        <v>780</v>
      </c>
      <c r="E5068">
        <v>22</v>
      </c>
      <c r="F5068" t="s">
        <v>8339</v>
      </c>
      <c r="G5068" t="s">
        <v>598</v>
      </c>
      <c r="H5068" t="str">
        <f>INDEX(referencias!$Q$1:$Q$34,MATCH('Registro de Frecuencias TV'!G5068,referencias!$R$1:$R$34,0),1)</f>
        <v>Telecafé</v>
      </c>
      <c r="I5068" t="s">
        <v>8506</v>
      </c>
      <c r="J5068" t="s">
        <v>8338</v>
      </c>
      <c r="K5068">
        <v>22</v>
      </c>
      <c r="L5068" t="str">
        <f t="shared" si="164"/>
        <v>ApíaRisaraldaTelecafé22</v>
      </c>
      <c r="M5068" t="str">
        <f t="shared" si="165"/>
        <v>ApíaRisaraldaTelecafé</v>
      </c>
      <c r="N5068" t="s">
        <v>6575</v>
      </c>
    </row>
    <row r="5069" spans="1:14" x14ac:dyDescent="0.25">
      <c r="A5069">
        <v>66045</v>
      </c>
      <c r="B5069" t="s">
        <v>869</v>
      </c>
      <c r="C5069" t="s">
        <v>780</v>
      </c>
      <c r="F5069" t="s">
        <v>8341</v>
      </c>
      <c r="G5069" t="s">
        <v>723</v>
      </c>
      <c r="H5069" t="str">
        <f>INDEX(referencias!$Q$1:$Q$34,MATCH('Registro de Frecuencias TV'!G5069,referencias!$R$1:$R$34,0),1)</f>
        <v>Caracol TV S.A.</v>
      </c>
      <c r="J5069" t="s">
        <v>8338</v>
      </c>
      <c r="K5069">
        <v>48</v>
      </c>
      <c r="L5069" t="str">
        <f t="shared" si="164"/>
        <v>ApíaRisaraldaCaracol TV S.A.48</v>
      </c>
      <c r="M5069" t="str">
        <f t="shared" si="165"/>
        <v>ApíaRisaraldaCaracol TV S.A.</v>
      </c>
      <c r="N5069" t="s">
        <v>6576</v>
      </c>
    </row>
    <row r="5070" spans="1:14" x14ac:dyDescent="0.25">
      <c r="A5070">
        <v>66075</v>
      </c>
      <c r="B5070" t="s">
        <v>501</v>
      </c>
      <c r="C5070" t="s">
        <v>780</v>
      </c>
      <c r="E5070">
        <v>12</v>
      </c>
      <c r="F5070" t="s">
        <v>8337</v>
      </c>
      <c r="G5070" t="s">
        <v>420</v>
      </c>
      <c r="H5070" t="str">
        <f>INDEX(referencias!$Q$1:$Q$34,MATCH('Registro de Frecuencias TV'!G5070,referencias!$R$1:$R$34,0),1)</f>
        <v>Canal Uno</v>
      </c>
      <c r="I5070" t="s">
        <v>263</v>
      </c>
      <c r="J5070" t="s">
        <v>8338</v>
      </c>
      <c r="K5070">
        <v>12</v>
      </c>
      <c r="L5070" t="str">
        <f t="shared" si="164"/>
        <v>BalboaRisaraldaCanal Uno12</v>
      </c>
      <c r="M5070" t="str">
        <f t="shared" si="165"/>
        <v>BalboaRisaraldaCanal Uno</v>
      </c>
      <c r="N5070" t="s">
        <v>6577</v>
      </c>
    </row>
    <row r="5071" spans="1:14" x14ac:dyDescent="0.25">
      <c r="A5071">
        <v>66075</v>
      </c>
      <c r="B5071" t="s">
        <v>501</v>
      </c>
      <c r="C5071" t="s">
        <v>780</v>
      </c>
      <c r="E5071">
        <v>10</v>
      </c>
      <c r="F5071" t="s">
        <v>8337</v>
      </c>
      <c r="G5071" t="s">
        <v>703</v>
      </c>
      <c r="H5071" t="str">
        <f>INDEX(referencias!$Q$1:$Q$34,MATCH('Registro de Frecuencias TV'!G5071,referencias!$R$1:$R$34,0),1)</f>
        <v>C.Institucional</v>
      </c>
      <c r="I5071" t="s">
        <v>263</v>
      </c>
      <c r="J5071" t="s">
        <v>8338</v>
      </c>
      <c r="K5071">
        <v>10</v>
      </c>
      <c r="L5071" t="str">
        <f t="shared" si="164"/>
        <v>BalboaRisaraldaC.Institucional10</v>
      </c>
      <c r="M5071" t="str">
        <f t="shared" si="165"/>
        <v>BalboaRisaraldaC.Institucional</v>
      </c>
      <c r="N5071" t="s">
        <v>6578</v>
      </c>
    </row>
    <row r="5072" spans="1:14" x14ac:dyDescent="0.25">
      <c r="A5072">
        <v>66075</v>
      </c>
      <c r="B5072" t="s">
        <v>501</v>
      </c>
      <c r="C5072" t="s">
        <v>780</v>
      </c>
      <c r="E5072">
        <v>21</v>
      </c>
      <c r="F5072" t="s">
        <v>8337</v>
      </c>
      <c r="G5072" t="s">
        <v>188</v>
      </c>
      <c r="H5072" t="str">
        <f>INDEX(referencias!$Q$1:$Q$34,MATCH('Registro de Frecuencias TV'!G5072,referencias!$R$1:$R$34,0),1)</f>
        <v>Señal Colombia</v>
      </c>
      <c r="I5072" t="s">
        <v>263</v>
      </c>
      <c r="J5072" t="s">
        <v>8338</v>
      </c>
      <c r="K5072">
        <v>21</v>
      </c>
      <c r="L5072" t="str">
        <f t="shared" si="164"/>
        <v>BalboaRisaraldaSeñal Colombia21</v>
      </c>
      <c r="M5072" t="str">
        <f t="shared" si="165"/>
        <v>BalboaRisaraldaSeñal Colombia</v>
      </c>
      <c r="N5072" t="s">
        <v>6579</v>
      </c>
    </row>
    <row r="5073" spans="1:14" x14ac:dyDescent="0.25">
      <c r="A5073">
        <v>66075</v>
      </c>
      <c r="B5073" t="s">
        <v>501</v>
      </c>
      <c r="C5073" t="s">
        <v>780</v>
      </c>
      <c r="E5073">
        <v>7</v>
      </c>
      <c r="F5073" t="s">
        <v>8339</v>
      </c>
      <c r="G5073" t="s">
        <v>598</v>
      </c>
      <c r="H5073" t="str">
        <f>INDEX(referencias!$Q$1:$Q$34,MATCH('Registro de Frecuencias TV'!G5073,referencias!$R$1:$R$34,0),1)</f>
        <v>Telecafé</v>
      </c>
      <c r="I5073" t="s">
        <v>601</v>
      </c>
      <c r="J5073" t="s">
        <v>8338</v>
      </c>
      <c r="K5073">
        <v>7</v>
      </c>
      <c r="L5073" t="str">
        <f t="shared" si="164"/>
        <v>BalboaRisaraldaTelecafé7</v>
      </c>
      <c r="M5073" t="str">
        <f t="shared" si="165"/>
        <v>BalboaRisaraldaTelecafé</v>
      </c>
      <c r="N5073" t="s">
        <v>6580</v>
      </c>
    </row>
    <row r="5074" spans="1:14" x14ac:dyDescent="0.25">
      <c r="A5074">
        <v>66075</v>
      </c>
      <c r="B5074" t="s">
        <v>501</v>
      </c>
      <c r="C5074" t="s">
        <v>780</v>
      </c>
      <c r="E5074">
        <v>30</v>
      </c>
      <c r="F5074" t="s">
        <v>8341</v>
      </c>
      <c r="G5074" t="s">
        <v>750</v>
      </c>
      <c r="H5074" t="str">
        <f>INDEX(referencias!$Q$1:$Q$34,MATCH('Registro de Frecuencias TV'!G5074,referencias!$R$1:$R$34,0),1)</f>
        <v>RCN TV S.A.</v>
      </c>
      <c r="I5074" t="s">
        <v>526</v>
      </c>
      <c r="J5074" t="s">
        <v>8338</v>
      </c>
      <c r="K5074">
        <v>30</v>
      </c>
      <c r="L5074" t="str">
        <f t="shared" si="164"/>
        <v>BalboaRisaraldaRCN TV S.A.30</v>
      </c>
      <c r="M5074" t="str">
        <f t="shared" si="165"/>
        <v>BalboaRisaraldaRCN TV S.A.</v>
      </c>
      <c r="N5074" t="s">
        <v>6581</v>
      </c>
    </row>
    <row r="5075" spans="1:14" x14ac:dyDescent="0.25">
      <c r="A5075">
        <v>66075</v>
      </c>
      <c r="B5075" t="s">
        <v>501</v>
      </c>
      <c r="C5075" t="s">
        <v>780</v>
      </c>
      <c r="E5075">
        <v>36</v>
      </c>
      <c r="F5075" t="s">
        <v>8341</v>
      </c>
      <c r="G5075" t="s">
        <v>723</v>
      </c>
      <c r="H5075" t="str">
        <f>INDEX(referencias!$Q$1:$Q$34,MATCH('Registro de Frecuencias TV'!G5075,referencias!$R$1:$R$34,0),1)</f>
        <v>Caracol TV S.A.</v>
      </c>
      <c r="I5075" t="s">
        <v>526</v>
      </c>
      <c r="J5075" t="s">
        <v>8338</v>
      </c>
      <c r="K5075">
        <v>36</v>
      </c>
      <c r="L5075" t="str">
        <f t="shared" si="164"/>
        <v>BalboaRisaraldaCaracol TV S.A.36</v>
      </c>
      <c r="M5075" t="str">
        <f t="shared" si="165"/>
        <v>BalboaRisaraldaCaracol TV S.A.</v>
      </c>
      <c r="N5075" t="s">
        <v>6582</v>
      </c>
    </row>
    <row r="5076" spans="1:14" x14ac:dyDescent="0.25">
      <c r="A5076">
        <v>66088</v>
      </c>
      <c r="B5076" t="s">
        <v>984</v>
      </c>
      <c r="C5076" t="s">
        <v>780</v>
      </c>
      <c r="E5076">
        <v>6</v>
      </c>
      <c r="F5076" t="s">
        <v>8337</v>
      </c>
      <c r="G5076" t="s">
        <v>420</v>
      </c>
      <c r="H5076" t="str">
        <f>INDEX(referencias!$Q$1:$Q$34,MATCH('Registro de Frecuencias TV'!G5076,referencias!$R$1:$R$34,0),1)</f>
        <v>Canal Uno</v>
      </c>
      <c r="I5076" t="s">
        <v>984</v>
      </c>
      <c r="J5076" t="s">
        <v>8338</v>
      </c>
      <c r="K5076">
        <v>6</v>
      </c>
      <c r="L5076" t="str">
        <f t="shared" si="164"/>
        <v>Belén de UmbríaRisaraldaCanal Uno6</v>
      </c>
      <c r="M5076" t="str">
        <f t="shared" si="165"/>
        <v>Belén de UmbríaRisaraldaCanal Uno</v>
      </c>
      <c r="N5076" t="s">
        <v>6583</v>
      </c>
    </row>
    <row r="5077" spans="1:14" x14ac:dyDescent="0.25">
      <c r="A5077">
        <v>66088</v>
      </c>
      <c r="B5077" t="s">
        <v>984</v>
      </c>
      <c r="C5077" t="s">
        <v>780</v>
      </c>
      <c r="E5077">
        <v>40</v>
      </c>
      <c r="F5077" t="s">
        <v>8337</v>
      </c>
      <c r="G5077" t="s">
        <v>703</v>
      </c>
      <c r="H5077" t="str">
        <f>INDEX(referencias!$Q$1:$Q$34,MATCH('Registro de Frecuencias TV'!G5077,referencias!$R$1:$R$34,0),1)</f>
        <v>C.Institucional</v>
      </c>
      <c r="I5077" t="s">
        <v>984</v>
      </c>
      <c r="J5077" t="s">
        <v>8338</v>
      </c>
      <c r="K5077">
        <v>40</v>
      </c>
      <c r="L5077" t="str">
        <f t="shared" si="164"/>
        <v>Belén de UmbríaRisaraldaC.Institucional40</v>
      </c>
      <c r="M5077" t="str">
        <f t="shared" si="165"/>
        <v>Belén de UmbríaRisaraldaC.Institucional</v>
      </c>
      <c r="N5077" t="s">
        <v>6584</v>
      </c>
    </row>
    <row r="5078" spans="1:14" x14ac:dyDescent="0.25">
      <c r="A5078">
        <v>66088</v>
      </c>
      <c r="B5078" t="s">
        <v>984</v>
      </c>
      <c r="C5078" t="s">
        <v>780</v>
      </c>
      <c r="E5078">
        <v>7</v>
      </c>
      <c r="F5078" t="s">
        <v>8337</v>
      </c>
      <c r="G5078" t="s">
        <v>188</v>
      </c>
      <c r="H5078" t="str">
        <f>INDEX(referencias!$Q$1:$Q$34,MATCH('Registro de Frecuencias TV'!G5078,referencias!$R$1:$R$34,0),1)</f>
        <v>Señal Colombia</v>
      </c>
      <c r="I5078" t="s">
        <v>984</v>
      </c>
      <c r="J5078" t="s">
        <v>8338</v>
      </c>
      <c r="K5078">
        <v>7</v>
      </c>
      <c r="L5078" t="str">
        <f t="shared" si="164"/>
        <v>Belén de UmbríaRisaraldaSeñal Colombia7</v>
      </c>
      <c r="M5078" t="str">
        <f t="shared" si="165"/>
        <v>Belén de UmbríaRisaraldaSeñal Colombia</v>
      </c>
      <c r="N5078" t="s">
        <v>6585</v>
      </c>
    </row>
    <row r="5079" spans="1:14" x14ac:dyDescent="0.25">
      <c r="A5079">
        <v>66088</v>
      </c>
      <c r="B5079" t="s">
        <v>984</v>
      </c>
      <c r="C5079" t="s">
        <v>780</v>
      </c>
      <c r="E5079">
        <v>28</v>
      </c>
      <c r="F5079" t="s">
        <v>8339</v>
      </c>
      <c r="G5079" t="s">
        <v>598</v>
      </c>
      <c r="H5079" t="str">
        <f>INDEX(referencias!$Q$1:$Q$34,MATCH('Registro de Frecuencias TV'!G5079,referencias!$R$1:$R$34,0),1)</f>
        <v>Telecafé</v>
      </c>
      <c r="I5079" t="s">
        <v>8459</v>
      </c>
      <c r="J5079" t="s">
        <v>8338</v>
      </c>
      <c r="K5079">
        <v>28</v>
      </c>
      <c r="L5079" t="str">
        <f t="shared" si="164"/>
        <v>Belén de UmbríaRisaraldaTelecafé28</v>
      </c>
      <c r="M5079" t="str">
        <f t="shared" si="165"/>
        <v>Belén de UmbríaRisaraldaTelecafé</v>
      </c>
      <c r="N5079" t="s">
        <v>6586</v>
      </c>
    </row>
    <row r="5080" spans="1:14" x14ac:dyDescent="0.25">
      <c r="A5080">
        <v>66088</v>
      </c>
      <c r="B5080" t="s">
        <v>984</v>
      </c>
      <c r="C5080" t="s">
        <v>780</v>
      </c>
      <c r="E5080">
        <v>3</v>
      </c>
      <c r="F5080" t="s">
        <v>8341</v>
      </c>
      <c r="G5080" t="s">
        <v>750</v>
      </c>
      <c r="H5080" t="str">
        <f>INDEX(referencias!$Q$1:$Q$34,MATCH('Registro de Frecuencias TV'!G5080,referencias!$R$1:$R$34,0),1)</f>
        <v>RCN TV S.A.</v>
      </c>
      <c r="I5080" t="s">
        <v>505</v>
      </c>
      <c r="J5080" t="s">
        <v>8338</v>
      </c>
      <c r="K5080">
        <v>3</v>
      </c>
      <c r="L5080" t="str">
        <f t="shared" si="164"/>
        <v>Belén de UmbríaRisaraldaRCN TV S.A.3</v>
      </c>
      <c r="M5080" t="str">
        <f t="shared" si="165"/>
        <v>Belén de UmbríaRisaraldaRCN TV S.A.</v>
      </c>
      <c r="N5080" t="s">
        <v>6587</v>
      </c>
    </row>
    <row r="5081" spans="1:14" x14ac:dyDescent="0.25">
      <c r="A5081">
        <v>66088</v>
      </c>
      <c r="B5081" t="s">
        <v>984</v>
      </c>
      <c r="C5081" t="s">
        <v>780</v>
      </c>
      <c r="E5081">
        <v>34</v>
      </c>
      <c r="F5081" t="s">
        <v>8341</v>
      </c>
      <c r="G5081" t="s">
        <v>723</v>
      </c>
      <c r="H5081" t="str">
        <f>INDEX(referencias!$Q$1:$Q$34,MATCH('Registro de Frecuencias TV'!G5081,referencias!$R$1:$R$34,0),1)</f>
        <v>Caracol TV S.A.</v>
      </c>
      <c r="I5081" t="s">
        <v>505</v>
      </c>
      <c r="J5081" t="s">
        <v>8338</v>
      </c>
      <c r="K5081">
        <v>34</v>
      </c>
      <c r="L5081" t="str">
        <f t="shared" si="164"/>
        <v>Belén de UmbríaRisaraldaCaracol TV S.A.34</v>
      </c>
      <c r="M5081" t="str">
        <f t="shared" si="165"/>
        <v>Belén de UmbríaRisaraldaCaracol TV S.A.</v>
      </c>
      <c r="N5081" t="s">
        <v>6588</v>
      </c>
    </row>
    <row r="5082" spans="1:14" x14ac:dyDescent="0.25">
      <c r="A5082">
        <v>66170</v>
      </c>
      <c r="B5082" t="s">
        <v>1294</v>
      </c>
      <c r="C5082" t="s">
        <v>780</v>
      </c>
      <c r="D5082" t="s">
        <v>8426</v>
      </c>
      <c r="E5082">
        <v>12</v>
      </c>
      <c r="F5082" t="s">
        <v>8337</v>
      </c>
      <c r="G5082" t="s">
        <v>420</v>
      </c>
      <c r="H5082" t="str">
        <f>INDEX(referencias!$Q$1:$Q$34,MATCH('Registro de Frecuencias TV'!G5082,referencias!$R$1:$R$34,0),1)</f>
        <v>Canal Uno</v>
      </c>
      <c r="I5082" t="s">
        <v>263</v>
      </c>
      <c r="J5082" t="s">
        <v>8338</v>
      </c>
      <c r="K5082">
        <v>12</v>
      </c>
      <c r="L5082" t="str">
        <f t="shared" si="164"/>
        <v>DosquebradasRisaraldaCanal Uno12</v>
      </c>
      <c r="M5082" t="str">
        <f t="shared" si="165"/>
        <v>DosquebradasRisaraldaCanal Uno</v>
      </c>
      <c r="N5082" t="s">
        <v>6589</v>
      </c>
    </row>
    <row r="5083" spans="1:14" x14ac:dyDescent="0.25">
      <c r="A5083">
        <v>66170</v>
      </c>
      <c r="B5083" t="s">
        <v>1294</v>
      </c>
      <c r="C5083" t="s">
        <v>780</v>
      </c>
      <c r="D5083" t="s">
        <v>8429</v>
      </c>
      <c r="E5083">
        <v>4</v>
      </c>
      <c r="F5083" t="s">
        <v>8337</v>
      </c>
      <c r="G5083" t="s">
        <v>420</v>
      </c>
      <c r="H5083" t="str">
        <f>INDEX(referencias!$Q$1:$Q$34,MATCH('Registro de Frecuencias TV'!G5083,referencias!$R$1:$R$34,0),1)</f>
        <v>Canal Uno</v>
      </c>
      <c r="I5083" t="s">
        <v>337</v>
      </c>
      <c r="J5083" t="s">
        <v>8338</v>
      </c>
      <c r="K5083">
        <v>4</v>
      </c>
      <c r="L5083" t="str">
        <f t="shared" si="164"/>
        <v>DosquebradasRisaraldaCanal Uno4</v>
      </c>
      <c r="M5083" t="str">
        <f t="shared" si="165"/>
        <v>DosquebradasRisaraldaCanal Uno</v>
      </c>
      <c r="N5083" t="s">
        <v>6589</v>
      </c>
    </row>
    <row r="5084" spans="1:14" x14ac:dyDescent="0.25">
      <c r="A5084">
        <v>66170</v>
      </c>
      <c r="B5084" t="s">
        <v>1294</v>
      </c>
      <c r="C5084" t="s">
        <v>780</v>
      </c>
      <c r="D5084" t="s">
        <v>8426</v>
      </c>
      <c r="E5084">
        <v>10</v>
      </c>
      <c r="F5084" t="s">
        <v>8337</v>
      </c>
      <c r="G5084" t="s">
        <v>703</v>
      </c>
      <c r="H5084" t="str">
        <f>INDEX(referencias!$Q$1:$Q$34,MATCH('Registro de Frecuencias TV'!G5084,referencias!$R$1:$R$34,0),1)</f>
        <v>C.Institucional</v>
      </c>
      <c r="I5084" t="s">
        <v>263</v>
      </c>
      <c r="J5084" t="s">
        <v>8338</v>
      </c>
      <c r="K5084">
        <v>10</v>
      </c>
      <c r="L5084" t="str">
        <f t="shared" si="164"/>
        <v>DosquebradasRisaraldaC.Institucional10</v>
      </c>
      <c r="M5084" t="str">
        <f t="shared" si="165"/>
        <v>DosquebradasRisaraldaC.Institucional</v>
      </c>
      <c r="N5084" t="s">
        <v>6590</v>
      </c>
    </row>
    <row r="5085" spans="1:14" x14ac:dyDescent="0.25">
      <c r="A5085">
        <v>66170</v>
      </c>
      <c r="B5085" t="s">
        <v>1294</v>
      </c>
      <c r="C5085" t="s">
        <v>780</v>
      </c>
      <c r="D5085" t="s">
        <v>8429</v>
      </c>
      <c r="E5085">
        <v>2</v>
      </c>
      <c r="F5085" t="s">
        <v>8337</v>
      </c>
      <c r="G5085" t="s">
        <v>703</v>
      </c>
      <c r="H5085" t="str">
        <f>INDEX(referencias!$Q$1:$Q$34,MATCH('Registro de Frecuencias TV'!G5085,referencias!$R$1:$R$34,0),1)</f>
        <v>C.Institucional</v>
      </c>
      <c r="I5085" t="s">
        <v>337</v>
      </c>
      <c r="J5085" t="s">
        <v>8338</v>
      </c>
      <c r="K5085">
        <v>2</v>
      </c>
      <c r="L5085" t="str">
        <f t="shared" si="164"/>
        <v>DosquebradasRisaraldaC.Institucional2</v>
      </c>
      <c r="M5085" t="str">
        <f t="shared" si="165"/>
        <v>DosquebradasRisaraldaC.Institucional</v>
      </c>
      <c r="N5085" t="s">
        <v>6590</v>
      </c>
    </row>
    <row r="5086" spans="1:14" x14ac:dyDescent="0.25">
      <c r="A5086">
        <v>66170</v>
      </c>
      <c r="B5086" t="s">
        <v>1294</v>
      </c>
      <c r="C5086" t="s">
        <v>780</v>
      </c>
      <c r="D5086" t="s">
        <v>8426</v>
      </c>
      <c r="E5086">
        <v>21</v>
      </c>
      <c r="F5086" t="s">
        <v>8337</v>
      </c>
      <c r="G5086" t="s">
        <v>188</v>
      </c>
      <c r="H5086" t="str">
        <f>INDEX(referencias!$Q$1:$Q$34,MATCH('Registro de Frecuencias TV'!G5086,referencias!$R$1:$R$34,0),1)</f>
        <v>Señal Colombia</v>
      </c>
      <c r="I5086" t="s">
        <v>263</v>
      </c>
      <c r="J5086" t="s">
        <v>8338</v>
      </c>
      <c r="K5086">
        <v>21</v>
      </c>
      <c r="L5086" t="str">
        <f t="shared" si="164"/>
        <v>DosquebradasRisaraldaSeñal Colombia21</v>
      </c>
      <c r="M5086" t="str">
        <f t="shared" si="165"/>
        <v>DosquebradasRisaraldaSeñal Colombia</v>
      </c>
      <c r="N5086" t="s">
        <v>6591</v>
      </c>
    </row>
    <row r="5087" spans="1:14" x14ac:dyDescent="0.25">
      <c r="A5087">
        <v>66170</v>
      </c>
      <c r="B5087" t="s">
        <v>1294</v>
      </c>
      <c r="C5087" t="s">
        <v>780</v>
      </c>
      <c r="D5087" t="s">
        <v>8429</v>
      </c>
      <c r="E5087">
        <v>5</v>
      </c>
      <c r="F5087" t="s">
        <v>8337</v>
      </c>
      <c r="G5087" t="s">
        <v>188</v>
      </c>
      <c r="H5087" t="str">
        <f>INDEX(referencias!$Q$1:$Q$34,MATCH('Registro de Frecuencias TV'!G5087,referencias!$R$1:$R$34,0),1)</f>
        <v>Señal Colombia</v>
      </c>
      <c r="I5087" t="s">
        <v>337</v>
      </c>
      <c r="J5087" t="s">
        <v>8338</v>
      </c>
      <c r="K5087">
        <v>5</v>
      </c>
      <c r="L5087" t="str">
        <f t="shared" si="164"/>
        <v>DosquebradasRisaraldaSeñal Colombia5</v>
      </c>
      <c r="M5087" t="str">
        <f t="shared" si="165"/>
        <v>DosquebradasRisaraldaSeñal Colombia</v>
      </c>
      <c r="N5087" t="s">
        <v>6591</v>
      </c>
    </row>
    <row r="5088" spans="1:14" x14ac:dyDescent="0.25">
      <c r="A5088">
        <v>66170</v>
      </c>
      <c r="B5088" t="s">
        <v>1294</v>
      </c>
      <c r="C5088" t="s">
        <v>780</v>
      </c>
      <c r="E5088">
        <v>7</v>
      </c>
      <c r="F5088" t="s">
        <v>8339</v>
      </c>
      <c r="G5088" t="s">
        <v>598</v>
      </c>
      <c r="H5088" t="str">
        <f>INDEX(referencias!$Q$1:$Q$34,MATCH('Registro de Frecuencias TV'!G5088,referencias!$R$1:$R$34,0),1)</f>
        <v>Telecafé</v>
      </c>
      <c r="I5088" t="s">
        <v>601</v>
      </c>
      <c r="J5088" t="s">
        <v>8338</v>
      </c>
      <c r="K5088">
        <v>7</v>
      </c>
      <c r="L5088" t="str">
        <f t="shared" si="164"/>
        <v>DosquebradasRisaraldaTelecafé7</v>
      </c>
      <c r="M5088" t="str">
        <f t="shared" si="165"/>
        <v>DosquebradasRisaraldaTelecafé</v>
      </c>
      <c r="N5088" t="s">
        <v>6592</v>
      </c>
    </row>
    <row r="5089" spans="1:14" x14ac:dyDescent="0.25">
      <c r="A5089">
        <v>66170</v>
      </c>
      <c r="B5089" t="s">
        <v>1294</v>
      </c>
      <c r="C5089" t="s">
        <v>780</v>
      </c>
      <c r="D5089" t="s">
        <v>8426</v>
      </c>
      <c r="E5089">
        <v>30</v>
      </c>
      <c r="F5089" t="s">
        <v>8341</v>
      </c>
      <c r="G5089" t="s">
        <v>750</v>
      </c>
      <c r="H5089" t="str">
        <f>INDEX(referencias!$Q$1:$Q$34,MATCH('Registro de Frecuencias TV'!G5089,referencias!$R$1:$R$34,0),1)</f>
        <v>RCN TV S.A.</v>
      </c>
      <c r="I5089" t="s">
        <v>526</v>
      </c>
      <c r="J5089" t="s">
        <v>8338</v>
      </c>
      <c r="K5089">
        <v>30</v>
      </c>
      <c r="L5089" t="str">
        <f t="shared" si="164"/>
        <v>DosquebradasRisaraldaRCN TV S.A.30</v>
      </c>
      <c r="M5089" t="str">
        <f t="shared" si="165"/>
        <v>DosquebradasRisaraldaRCN TV S.A.</v>
      </c>
      <c r="N5089" t="s">
        <v>6593</v>
      </c>
    </row>
    <row r="5090" spans="1:14" x14ac:dyDescent="0.25">
      <c r="A5090">
        <v>66170</v>
      </c>
      <c r="B5090" t="s">
        <v>1294</v>
      </c>
      <c r="C5090" t="s">
        <v>780</v>
      </c>
      <c r="D5090" t="s">
        <v>8428</v>
      </c>
      <c r="E5090">
        <v>28</v>
      </c>
      <c r="F5090" t="s">
        <v>8341</v>
      </c>
      <c r="G5090" t="s">
        <v>750</v>
      </c>
      <c r="H5090" t="str">
        <f>INDEX(referencias!$Q$1:$Q$34,MATCH('Registro de Frecuencias TV'!G5090,referencias!$R$1:$R$34,0),1)</f>
        <v>RCN TV S.A.</v>
      </c>
      <c r="I5090" t="s">
        <v>524</v>
      </c>
      <c r="J5090" t="s">
        <v>8338</v>
      </c>
      <c r="K5090">
        <v>28</v>
      </c>
      <c r="L5090" t="str">
        <f t="shared" si="164"/>
        <v>DosquebradasRisaraldaRCN TV S.A.28</v>
      </c>
      <c r="M5090" t="str">
        <f t="shared" si="165"/>
        <v>DosquebradasRisaraldaRCN TV S.A.</v>
      </c>
      <c r="N5090" t="s">
        <v>6593</v>
      </c>
    </row>
    <row r="5091" spans="1:14" x14ac:dyDescent="0.25">
      <c r="A5091">
        <v>66170</v>
      </c>
      <c r="B5091" t="s">
        <v>1294</v>
      </c>
      <c r="C5091" t="s">
        <v>780</v>
      </c>
      <c r="D5091" t="s">
        <v>8429</v>
      </c>
      <c r="E5091">
        <v>26</v>
      </c>
      <c r="F5091" t="s">
        <v>8341</v>
      </c>
      <c r="G5091" t="s">
        <v>750</v>
      </c>
      <c r="H5091" t="str">
        <f>INDEX(referencias!$Q$1:$Q$34,MATCH('Registro de Frecuencias TV'!G5091,referencias!$R$1:$R$34,0),1)</f>
        <v>RCN TV S.A.</v>
      </c>
      <c r="I5091" t="s">
        <v>510</v>
      </c>
      <c r="J5091" t="s">
        <v>8338</v>
      </c>
      <c r="K5091">
        <v>26</v>
      </c>
      <c r="L5091" t="str">
        <f t="shared" si="164"/>
        <v>DosquebradasRisaraldaRCN TV S.A.26</v>
      </c>
      <c r="M5091" t="str">
        <f t="shared" si="165"/>
        <v>DosquebradasRisaraldaRCN TV S.A.</v>
      </c>
      <c r="N5091" t="s">
        <v>6593</v>
      </c>
    </row>
    <row r="5092" spans="1:14" x14ac:dyDescent="0.25">
      <c r="A5092">
        <v>66170</v>
      </c>
      <c r="B5092" t="s">
        <v>1294</v>
      </c>
      <c r="C5092" t="s">
        <v>780</v>
      </c>
      <c r="D5092" t="s">
        <v>8426</v>
      </c>
      <c r="E5092">
        <v>36</v>
      </c>
      <c r="F5092" t="s">
        <v>8341</v>
      </c>
      <c r="G5092" t="s">
        <v>723</v>
      </c>
      <c r="H5092" t="str">
        <f>INDEX(referencias!$Q$1:$Q$34,MATCH('Registro de Frecuencias TV'!G5092,referencias!$R$1:$R$34,0),1)</f>
        <v>Caracol TV S.A.</v>
      </c>
      <c r="I5092" t="s">
        <v>526</v>
      </c>
      <c r="J5092" t="s">
        <v>8338</v>
      </c>
      <c r="K5092">
        <v>36</v>
      </c>
      <c r="L5092" t="str">
        <f t="shared" si="164"/>
        <v>DosquebradasRisaraldaCaracol TV S.A.36</v>
      </c>
      <c r="M5092" t="str">
        <f t="shared" si="165"/>
        <v>DosquebradasRisaraldaCaracol TV S.A.</v>
      </c>
      <c r="N5092" t="s">
        <v>6594</v>
      </c>
    </row>
    <row r="5093" spans="1:14" x14ac:dyDescent="0.25">
      <c r="A5093">
        <v>66170</v>
      </c>
      <c r="B5093" t="s">
        <v>1294</v>
      </c>
      <c r="C5093" t="s">
        <v>780</v>
      </c>
      <c r="D5093" t="s">
        <v>8428</v>
      </c>
      <c r="E5093">
        <v>34</v>
      </c>
      <c r="F5093" t="s">
        <v>8341</v>
      </c>
      <c r="G5093" t="s">
        <v>723</v>
      </c>
      <c r="H5093" t="str">
        <f>INDEX(referencias!$Q$1:$Q$34,MATCH('Registro de Frecuencias TV'!G5093,referencias!$R$1:$R$34,0),1)</f>
        <v>Caracol TV S.A.</v>
      </c>
      <c r="I5093" t="s">
        <v>524</v>
      </c>
      <c r="J5093" t="s">
        <v>8338</v>
      </c>
      <c r="K5093">
        <v>34</v>
      </c>
      <c r="L5093" t="str">
        <f t="shared" si="164"/>
        <v>DosquebradasRisaraldaCaracol TV S.A.34</v>
      </c>
      <c r="M5093" t="str">
        <f t="shared" si="165"/>
        <v>DosquebradasRisaraldaCaracol TV S.A.</v>
      </c>
      <c r="N5093" t="s">
        <v>6594</v>
      </c>
    </row>
    <row r="5094" spans="1:14" x14ac:dyDescent="0.25">
      <c r="A5094">
        <v>66170</v>
      </c>
      <c r="B5094" t="s">
        <v>1294</v>
      </c>
      <c r="C5094" t="s">
        <v>780</v>
      </c>
      <c r="D5094" t="s">
        <v>8429</v>
      </c>
      <c r="E5094">
        <v>32</v>
      </c>
      <c r="F5094" t="s">
        <v>8341</v>
      </c>
      <c r="G5094" t="s">
        <v>723</v>
      </c>
      <c r="H5094" t="str">
        <f>INDEX(referencias!$Q$1:$Q$34,MATCH('Registro de Frecuencias TV'!G5094,referencias!$R$1:$R$34,0),1)</f>
        <v>Caracol TV S.A.</v>
      </c>
      <c r="I5094" t="s">
        <v>510</v>
      </c>
      <c r="J5094" t="s">
        <v>8338</v>
      </c>
      <c r="K5094">
        <v>32</v>
      </c>
      <c r="L5094" t="str">
        <f t="shared" si="164"/>
        <v>DosquebradasRisaraldaCaracol TV S.A.32</v>
      </c>
      <c r="M5094" t="str">
        <f t="shared" si="165"/>
        <v>DosquebradasRisaraldaCaracol TV S.A.</v>
      </c>
      <c r="N5094" t="s">
        <v>6594</v>
      </c>
    </row>
    <row r="5095" spans="1:14" x14ac:dyDescent="0.25">
      <c r="A5095">
        <v>66318</v>
      </c>
      <c r="B5095" t="s">
        <v>1522</v>
      </c>
      <c r="C5095" t="s">
        <v>780</v>
      </c>
      <c r="F5095" t="s">
        <v>8337</v>
      </c>
      <c r="G5095" t="s">
        <v>420</v>
      </c>
      <c r="H5095" t="str">
        <f>INDEX(referencias!$Q$1:$Q$34,MATCH('Registro de Frecuencias TV'!G5095,referencias!$R$1:$R$34,0),1)</f>
        <v>Canal Uno</v>
      </c>
      <c r="J5095" t="s">
        <v>8338</v>
      </c>
      <c r="K5095">
        <v>34</v>
      </c>
      <c r="L5095" t="str">
        <f t="shared" si="164"/>
        <v>GuáticaRisaraldaCanal Uno34</v>
      </c>
      <c r="M5095" t="str">
        <f t="shared" si="165"/>
        <v>GuáticaRisaraldaCanal Uno</v>
      </c>
      <c r="N5095" t="s">
        <v>6595</v>
      </c>
    </row>
    <row r="5096" spans="1:14" x14ac:dyDescent="0.25">
      <c r="A5096">
        <v>66318</v>
      </c>
      <c r="B5096" t="s">
        <v>1522</v>
      </c>
      <c r="C5096" t="s">
        <v>780</v>
      </c>
      <c r="F5096" t="s">
        <v>8337</v>
      </c>
      <c r="G5096" t="s">
        <v>703</v>
      </c>
      <c r="H5096" t="str">
        <f>INDEX(referencias!$Q$1:$Q$34,MATCH('Registro de Frecuencias TV'!G5096,referencias!$R$1:$R$34,0),1)</f>
        <v>C.Institucional</v>
      </c>
      <c r="J5096" t="s">
        <v>8338</v>
      </c>
      <c r="K5096">
        <v>40</v>
      </c>
      <c r="L5096" t="str">
        <f t="shared" si="164"/>
        <v>GuáticaRisaraldaC.Institucional40</v>
      </c>
      <c r="M5096" t="str">
        <f t="shared" si="165"/>
        <v>GuáticaRisaraldaC.Institucional</v>
      </c>
      <c r="N5096" t="s">
        <v>6596</v>
      </c>
    </row>
    <row r="5097" spans="1:14" x14ac:dyDescent="0.25">
      <c r="A5097">
        <v>66318</v>
      </c>
      <c r="B5097" t="s">
        <v>1522</v>
      </c>
      <c r="C5097" t="s">
        <v>780</v>
      </c>
      <c r="F5097" t="s">
        <v>8337</v>
      </c>
      <c r="G5097" t="s">
        <v>188</v>
      </c>
      <c r="H5097" t="str">
        <f>INDEX(referencias!$Q$1:$Q$34,MATCH('Registro de Frecuencias TV'!G5097,referencias!$R$1:$R$34,0),1)</f>
        <v>Señal Colombia</v>
      </c>
      <c r="J5097" t="s">
        <v>8338</v>
      </c>
      <c r="K5097">
        <v>46</v>
      </c>
      <c r="L5097" t="str">
        <f t="shared" si="164"/>
        <v>GuáticaRisaraldaSeñal Colombia46</v>
      </c>
      <c r="M5097" t="str">
        <f t="shared" si="165"/>
        <v>GuáticaRisaraldaSeñal Colombia</v>
      </c>
      <c r="N5097" t="s">
        <v>6597</v>
      </c>
    </row>
    <row r="5098" spans="1:14" x14ac:dyDescent="0.25">
      <c r="A5098">
        <v>66318</v>
      </c>
      <c r="B5098" t="s">
        <v>1522</v>
      </c>
      <c r="C5098" t="s">
        <v>780</v>
      </c>
      <c r="E5098">
        <v>24</v>
      </c>
      <c r="F5098" t="s">
        <v>8339</v>
      </c>
      <c r="G5098" t="s">
        <v>598</v>
      </c>
      <c r="H5098" t="str">
        <f>INDEX(referencias!$Q$1:$Q$34,MATCH('Registro de Frecuencias TV'!G5098,referencias!$R$1:$R$34,0),1)</f>
        <v>Telecafé</v>
      </c>
      <c r="I5098" t="s">
        <v>605</v>
      </c>
      <c r="J5098" t="s">
        <v>8338</v>
      </c>
      <c r="K5098">
        <v>24</v>
      </c>
      <c r="L5098" t="str">
        <f t="shared" si="164"/>
        <v>GuáticaRisaraldaTelecafé24</v>
      </c>
      <c r="M5098" t="str">
        <f t="shared" si="165"/>
        <v>GuáticaRisaraldaTelecafé</v>
      </c>
      <c r="N5098" t="s">
        <v>6598</v>
      </c>
    </row>
    <row r="5099" spans="1:14" x14ac:dyDescent="0.25">
      <c r="A5099">
        <v>66318</v>
      </c>
      <c r="B5099" t="s">
        <v>1522</v>
      </c>
      <c r="C5099" t="s">
        <v>780</v>
      </c>
      <c r="E5099">
        <v>3</v>
      </c>
      <c r="F5099" t="s">
        <v>8341</v>
      </c>
      <c r="G5099" t="s">
        <v>750</v>
      </c>
      <c r="H5099" t="str">
        <f>INDEX(referencias!$Q$1:$Q$34,MATCH('Registro de Frecuencias TV'!G5099,referencias!$R$1:$R$34,0),1)</f>
        <v>RCN TV S.A.</v>
      </c>
      <c r="I5099" t="s">
        <v>505</v>
      </c>
      <c r="J5099" t="s">
        <v>8338</v>
      </c>
      <c r="K5099">
        <v>3</v>
      </c>
      <c r="L5099" t="str">
        <f t="shared" si="164"/>
        <v>GuáticaRisaraldaRCN TV S.A.3</v>
      </c>
      <c r="M5099" t="str">
        <f t="shared" si="165"/>
        <v>GuáticaRisaraldaRCN TV S.A.</v>
      </c>
      <c r="N5099" t="s">
        <v>6599</v>
      </c>
    </row>
    <row r="5100" spans="1:14" x14ac:dyDescent="0.25">
      <c r="A5100">
        <v>66318</v>
      </c>
      <c r="B5100" t="s">
        <v>1522</v>
      </c>
      <c r="C5100" t="s">
        <v>780</v>
      </c>
      <c r="E5100">
        <v>34</v>
      </c>
      <c r="F5100" t="s">
        <v>8341</v>
      </c>
      <c r="G5100" t="s">
        <v>723</v>
      </c>
      <c r="H5100" t="str">
        <f>INDEX(referencias!$Q$1:$Q$34,MATCH('Registro de Frecuencias TV'!G5100,referencias!$R$1:$R$34,0),1)</f>
        <v>Caracol TV S.A.</v>
      </c>
      <c r="I5100" t="s">
        <v>505</v>
      </c>
      <c r="J5100" t="s">
        <v>8338</v>
      </c>
      <c r="K5100">
        <v>34</v>
      </c>
      <c r="L5100" t="str">
        <f t="shared" si="164"/>
        <v>GuáticaRisaraldaCaracol TV S.A.34</v>
      </c>
      <c r="M5100" t="str">
        <f t="shared" si="165"/>
        <v>GuáticaRisaraldaCaracol TV S.A.</v>
      </c>
      <c r="N5100" t="s">
        <v>6600</v>
      </c>
    </row>
    <row r="5101" spans="1:14" x14ac:dyDescent="0.25">
      <c r="A5101">
        <v>66383</v>
      </c>
      <c r="B5101" t="s">
        <v>296</v>
      </c>
      <c r="C5101" t="s">
        <v>780</v>
      </c>
      <c r="E5101">
        <v>13</v>
      </c>
      <c r="F5101" t="s">
        <v>8337</v>
      </c>
      <c r="G5101" t="s">
        <v>420</v>
      </c>
      <c r="H5101" t="str">
        <f>INDEX(referencias!$Q$1:$Q$34,MATCH('Registro de Frecuencias TV'!G5101,referencias!$R$1:$R$34,0),1)</f>
        <v>Canal Uno</v>
      </c>
      <c r="I5101" t="s">
        <v>296</v>
      </c>
      <c r="J5101" t="s">
        <v>8338</v>
      </c>
      <c r="K5101">
        <v>13</v>
      </c>
      <c r="L5101" t="str">
        <f t="shared" si="164"/>
        <v>La CeliaRisaraldaCanal Uno13</v>
      </c>
      <c r="M5101" t="str">
        <f t="shared" si="165"/>
        <v>La CeliaRisaraldaCanal Uno</v>
      </c>
      <c r="N5101" t="s">
        <v>6601</v>
      </c>
    </row>
    <row r="5102" spans="1:14" x14ac:dyDescent="0.25">
      <c r="A5102">
        <v>66383</v>
      </c>
      <c r="B5102" t="s">
        <v>296</v>
      </c>
      <c r="C5102" t="s">
        <v>780</v>
      </c>
      <c r="E5102">
        <v>6</v>
      </c>
      <c r="F5102" t="s">
        <v>8337</v>
      </c>
      <c r="G5102" t="s">
        <v>703</v>
      </c>
      <c r="H5102" t="str">
        <f>INDEX(referencias!$Q$1:$Q$34,MATCH('Registro de Frecuencias TV'!G5102,referencias!$R$1:$R$34,0),1)</f>
        <v>C.Institucional</v>
      </c>
      <c r="I5102" t="s">
        <v>296</v>
      </c>
      <c r="J5102" t="s">
        <v>8338</v>
      </c>
      <c r="K5102">
        <v>6</v>
      </c>
      <c r="L5102" t="str">
        <f t="shared" si="164"/>
        <v>La CeliaRisaraldaC.Institucional6</v>
      </c>
      <c r="M5102" t="str">
        <f t="shared" si="165"/>
        <v>La CeliaRisaraldaC.Institucional</v>
      </c>
      <c r="N5102" t="s">
        <v>6602</v>
      </c>
    </row>
    <row r="5103" spans="1:14" x14ac:dyDescent="0.25">
      <c r="A5103">
        <v>66383</v>
      </c>
      <c r="B5103" t="s">
        <v>296</v>
      </c>
      <c r="C5103" t="s">
        <v>780</v>
      </c>
      <c r="E5103">
        <v>3</v>
      </c>
      <c r="F5103" t="s">
        <v>8337</v>
      </c>
      <c r="G5103" t="s">
        <v>188</v>
      </c>
      <c r="H5103" t="str">
        <f>INDEX(referencias!$Q$1:$Q$34,MATCH('Registro de Frecuencias TV'!G5103,referencias!$R$1:$R$34,0),1)</f>
        <v>Señal Colombia</v>
      </c>
      <c r="I5103" t="s">
        <v>296</v>
      </c>
      <c r="J5103" t="s">
        <v>8338</v>
      </c>
      <c r="K5103">
        <v>3</v>
      </c>
      <c r="L5103" t="str">
        <f t="shared" si="164"/>
        <v>La CeliaRisaraldaSeñal Colombia3</v>
      </c>
      <c r="M5103" t="str">
        <f t="shared" si="165"/>
        <v>La CeliaRisaraldaSeñal Colombia</v>
      </c>
      <c r="N5103" t="s">
        <v>6603</v>
      </c>
    </row>
    <row r="5104" spans="1:14" x14ac:dyDescent="0.25">
      <c r="A5104">
        <v>66383</v>
      </c>
      <c r="B5104" t="s">
        <v>296</v>
      </c>
      <c r="C5104" t="s">
        <v>780</v>
      </c>
      <c r="E5104">
        <v>22</v>
      </c>
      <c r="F5104" t="s">
        <v>8339</v>
      </c>
      <c r="G5104" t="s">
        <v>598</v>
      </c>
      <c r="H5104" t="str">
        <f>INDEX(referencias!$Q$1:$Q$34,MATCH('Registro de Frecuencias TV'!G5104,referencias!$R$1:$R$34,0),1)</f>
        <v>Telecafé</v>
      </c>
      <c r="I5104" t="s">
        <v>8507</v>
      </c>
      <c r="J5104" t="s">
        <v>8338</v>
      </c>
      <c r="K5104">
        <v>22</v>
      </c>
      <c r="L5104" t="str">
        <f t="shared" si="164"/>
        <v>La CeliaRisaraldaTelecafé22</v>
      </c>
      <c r="M5104" t="str">
        <f t="shared" si="165"/>
        <v>La CeliaRisaraldaTelecafé</v>
      </c>
      <c r="N5104" t="s">
        <v>6604</v>
      </c>
    </row>
    <row r="5105" spans="1:14" x14ac:dyDescent="0.25">
      <c r="A5105">
        <v>66383</v>
      </c>
      <c r="B5105" t="s">
        <v>296</v>
      </c>
      <c r="C5105" t="s">
        <v>780</v>
      </c>
      <c r="F5105" t="s">
        <v>8341</v>
      </c>
      <c r="G5105" t="s">
        <v>750</v>
      </c>
      <c r="H5105" t="str">
        <f>INDEX(referencias!$Q$1:$Q$34,MATCH('Registro de Frecuencias TV'!G5105,referencias!$R$1:$R$34,0),1)</f>
        <v>RCN TV S.A.</v>
      </c>
      <c r="J5105" t="s">
        <v>8338</v>
      </c>
      <c r="K5105">
        <v>4</v>
      </c>
      <c r="L5105" t="str">
        <f t="shared" si="164"/>
        <v>La CeliaRisaraldaRCN TV S.A.4</v>
      </c>
      <c r="M5105" t="str">
        <f t="shared" si="165"/>
        <v>La CeliaRisaraldaRCN TV S.A.</v>
      </c>
      <c r="N5105" t="s">
        <v>6605</v>
      </c>
    </row>
    <row r="5106" spans="1:14" x14ac:dyDescent="0.25">
      <c r="A5106">
        <v>66383</v>
      </c>
      <c r="B5106" t="s">
        <v>296</v>
      </c>
      <c r="C5106" t="s">
        <v>780</v>
      </c>
      <c r="F5106" t="s">
        <v>8341</v>
      </c>
      <c r="G5106" t="s">
        <v>723</v>
      </c>
      <c r="H5106" t="str">
        <f>INDEX(referencias!$Q$1:$Q$34,MATCH('Registro de Frecuencias TV'!G5106,referencias!$R$1:$R$34,0),1)</f>
        <v>Caracol TV S.A.</v>
      </c>
      <c r="J5106" t="s">
        <v>8338</v>
      </c>
      <c r="K5106">
        <v>9</v>
      </c>
      <c r="L5106" t="str">
        <f t="shared" si="164"/>
        <v>La CeliaRisaraldaCaracol TV S.A.9</v>
      </c>
      <c r="M5106" t="str">
        <f t="shared" si="165"/>
        <v>La CeliaRisaraldaCaracol TV S.A.</v>
      </c>
      <c r="N5106" t="s">
        <v>6606</v>
      </c>
    </row>
    <row r="5107" spans="1:14" x14ac:dyDescent="0.25">
      <c r="A5107">
        <v>66400</v>
      </c>
      <c r="B5107" t="s">
        <v>1671</v>
      </c>
      <c r="C5107" t="s">
        <v>780</v>
      </c>
      <c r="E5107">
        <v>12</v>
      </c>
      <c r="F5107" t="s">
        <v>8337</v>
      </c>
      <c r="G5107" t="s">
        <v>420</v>
      </c>
      <c r="H5107" t="str">
        <f>INDEX(referencias!$Q$1:$Q$34,MATCH('Registro de Frecuencias TV'!G5107,referencias!$R$1:$R$34,0),1)</f>
        <v>Canal Uno</v>
      </c>
      <c r="I5107" t="s">
        <v>263</v>
      </c>
      <c r="J5107" t="s">
        <v>8338</v>
      </c>
      <c r="K5107">
        <v>12</v>
      </c>
      <c r="L5107" t="str">
        <f t="shared" si="164"/>
        <v>La VirginiaRisaraldaCanal Uno12</v>
      </c>
      <c r="M5107" t="str">
        <f t="shared" si="165"/>
        <v>La VirginiaRisaraldaCanal Uno</v>
      </c>
      <c r="N5107" t="s">
        <v>6607</v>
      </c>
    </row>
    <row r="5108" spans="1:14" x14ac:dyDescent="0.25">
      <c r="A5108">
        <v>66400</v>
      </c>
      <c r="B5108" t="s">
        <v>1671</v>
      </c>
      <c r="C5108" t="s">
        <v>780</v>
      </c>
      <c r="E5108">
        <v>10</v>
      </c>
      <c r="F5108" t="s">
        <v>8337</v>
      </c>
      <c r="G5108" t="s">
        <v>703</v>
      </c>
      <c r="H5108" t="str">
        <f>INDEX(referencias!$Q$1:$Q$34,MATCH('Registro de Frecuencias TV'!G5108,referencias!$R$1:$R$34,0),1)</f>
        <v>C.Institucional</v>
      </c>
      <c r="I5108" t="s">
        <v>263</v>
      </c>
      <c r="J5108" t="s">
        <v>8338</v>
      </c>
      <c r="K5108">
        <v>10</v>
      </c>
      <c r="L5108" t="str">
        <f t="shared" si="164"/>
        <v>La VirginiaRisaraldaC.Institucional10</v>
      </c>
      <c r="M5108" t="str">
        <f t="shared" si="165"/>
        <v>La VirginiaRisaraldaC.Institucional</v>
      </c>
      <c r="N5108" t="s">
        <v>6608</v>
      </c>
    </row>
    <row r="5109" spans="1:14" x14ac:dyDescent="0.25">
      <c r="A5109">
        <v>66400</v>
      </c>
      <c r="B5109" t="s">
        <v>1671</v>
      </c>
      <c r="C5109" t="s">
        <v>780</v>
      </c>
      <c r="E5109">
        <v>21</v>
      </c>
      <c r="F5109" t="s">
        <v>8337</v>
      </c>
      <c r="G5109" t="s">
        <v>188</v>
      </c>
      <c r="H5109" t="str">
        <f>INDEX(referencias!$Q$1:$Q$34,MATCH('Registro de Frecuencias TV'!G5109,referencias!$R$1:$R$34,0),1)</f>
        <v>Señal Colombia</v>
      </c>
      <c r="I5109" t="s">
        <v>263</v>
      </c>
      <c r="J5109" t="s">
        <v>8338</v>
      </c>
      <c r="K5109">
        <v>21</v>
      </c>
      <c r="L5109" t="str">
        <f t="shared" si="164"/>
        <v>La VirginiaRisaraldaSeñal Colombia21</v>
      </c>
      <c r="M5109" t="str">
        <f t="shared" si="165"/>
        <v>La VirginiaRisaraldaSeñal Colombia</v>
      </c>
      <c r="N5109" t="s">
        <v>6609</v>
      </c>
    </row>
    <row r="5110" spans="1:14" x14ac:dyDescent="0.25">
      <c r="A5110">
        <v>66400</v>
      </c>
      <c r="B5110" t="s">
        <v>1671</v>
      </c>
      <c r="C5110" t="s">
        <v>780</v>
      </c>
      <c r="E5110">
        <v>7</v>
      </c>
      <c r="F5110" t="s">
        <v>8339</v>
      </c>
      <c r="G5110" t="s">
        <v>598</v>
      </c>
      <c r="H5110" t="str">
        <f>INDEX(referencias!$Q$1:$Q$34,MATCH('Registro de Frecuencias TV'!G5110,referencias!$R$1:$R$34,0),1)</f>
        <v>Telecafé</v>
      </c>
      <c r="I5110" t="s">
        <v>601</v>
      </c>
      <c r="J5110" t="s">
        <v>8338</v>
      </c>
      <c r="K5110">
        <v>7</v>
      </c>
      <c r="L5110" t="str">
        <f t="shared" si="164"/>
        <v>La VirginiaRisaraldaTelecafé7</v>
      </c>
      <c r="M5110" t="str">
        <f t="shared" si="165"/>
        <v>La VirginiaRisaraldaTelecafé</v>
      </c>
      <c r="N5110" t="s">
        <v>6610</v>
      </c>
    </row>
    <row r="5111" spans="1:14" x14ac:dyDescent="0.25">
      <c r="A5111">
        <v>66400</v>
      </c>
      <c r="B5111" t="s">
        <v>1671</v>
      </c>
      <c r="C5111" t="s">
        <v>780</v>
      </c>
      <c r="E5111">
        <v>30</v>
      </c>
      <c r="F5111" t="s">
        <v>8341</v>
      </c>
      <c r="G5111" t="s">
        <v>750</v>
      </c>
      <c r="H5111" t="str">
        <f>INDEX(referencias!$Q$1:$Q$34,MATCH('Registro de Frecuencias TV'!G5111,referencias!$R$1:$R$34,0),1)</f>
        <v>RCN TV S.A.</v>
      </c>
      <c r="I5111" t="s">
        <v>526</v>
      </c>
      <c r="J5111" t="s">
        <v>8338</v>
      </c>
      <c r="K5111">
        <v>30</v>
      </c>
      <c r="L5111" t="str">
        <f t="shared" si="164"/>
        <v>La VirginiaRisaraldaRCN TV S.A.30</v>
      </c>
      <c r="M5111" t="str">
        <f t="shared" si="165"/>
        <v>La VirginiaRisaraldaRCN TV S.A.</v>
      </c>
      <c r="N5111" t="s">
        <v>6611</v>
      </c>
    </row>
    <row r="5112" spans="1:14" x14ac:dyDescent="0.25">
      <c r="A5112">
        <v>66400</v>
      </c>
      <c r="B5112" t="s">
        <v>1671</v>
      </c>
      <c r="C5112" t="s">
        <v>780</v>
      </c>
      <c r="E5112">
        <v>36</v>
      </c>
      <c r="F5112" t="s">
        <v>8341</v>
      </c>
      <c r="G5112" t="s">
        <v>723</v>
      </c>
      <c r="H5112" t="str">
        <f>INDEX(referencias!$Q$1:$Q$34,MATCH('Registro de Frecuencias TV'!G5112,referencias!$R$1:$R$34,0),1)</f>
        <v>Caracol TV S.A.</v>
      </c>
      <c r="I5112" t="s">
        <v>526</v>
      </c>
      <c r="J5112" t="s">
        <v>8338</v>
      </c>
      <c r="K5112">
        <v>36</v>
      </c>
      <c r="L5112" t="str">
        <f t="shared" si="164"/>
        <v>La VirginiaRisaraldaCaracol TV S.A.36</v>
      </c>
      <c r="M5112" t="str">
        <f t="shared" si="165"/>
        <v>La VirginiaRisaraldaCaracol TV S.A.</v>
      </c>
      <c r="N5112" t="s">
        <v>6612</v>
      </c>
    </row>
    <row r="5113" spans="1:14" x14ac:dyDescent="0.25">
      <c r="A5113">
        <v>66440</v>
      </c>
      <c r="B5113" t="s">
        <v>1769</v>
      </c>
      <c r="C5113" t="s">
        <v>780</v>
      </c>
      <c r="E5113">
        <v>12</v>
      </c>
      <c r="F5113" t="s">
        <v>8337</v>
      </c>
      <c r="G5113" t="s">
        <v>420</v>
      </c>
      <c r="H5113" t="str">
        <f>INDEX(referencias!$Q$1:$Q$34,MATCH('Registro de Frecuencias TV'!G5113,referencias!$R$1:$R$34,0),1)</f>
        <v>Canal Uno</v>
      </c>
      <c r="I5113" t="s">
        <v>263</v>
      </c>
      <c r="J5113" t="s">
        <v>8338</v>
      </c>
      <c r="K5113">
        <v>12</v>
      </c>
      <c r="L5113" t="str">
        <f t="shared" si="164"/>
        <v>MarsellaRisaraldaCanal Uno12</v>
      </c>
      <c r="M5113" t="str">
        <f t="shared" si="165"/>
        <v>MarsellaRisaraldaCanal Uno</v>
      </c>
      <c r="N5113" t="s">
        <v>6613</v>
      </c>
    </row>
    <row r="5114" spans="1:14" x14ac:dyDescent="0.25">
      <c r="A5114">
        <v>66440</v>
      </c>
      <c r="B5114" t="s">
        <v>1769</v>
      </c>
      <c r="C5114" t="s">
        <v>780</v>
      </c>
      <c r="E5114">
        <v>10</v>
      </c>
      <c r="F5114" t="s">
        <v>8337</v>
      </c>
      <c r="G5114" t="s">
        <v>703</v>
      </c>
      <c r="H5114" t="str">
        <f>INDEX(referencias!$Q$1:$Q$34,MATCH('Registro de Frecuencias TV'!G5114,referencias!$R$1:$R$34,0),1)</f>
        <v>C.Institucional</v>
      </c>
      <c r="I5114" t="s">
        <v>263</v>
      </c>
      <c r="J5114" t="s">
        <v>8338</v>
      </c>
      <c r="K5114">
        <v>10</v>
      </c>
      <c r="L5114" t="str">
        <f t="shared" si="164"/>
        <v>MarsellaRisaraldaC.Institucional10</v>
      </c>
      <c r="M5114" t="str">
        <f t="shared" si="165"/>
        <v>MarsellaRisaraldaC.Institucional</v>
      </c>
      <c r="N5114" t="s">
        <v>6614</v>
      </c>
    </row>
    <row r="5115" spans="1:14" x14ac:dyDescent="0.25">
      <c r="A5115">
        <v>66440</v>
      </c>
      <c r="B5115" t="s">
        <v>1769</v>
      </c>
      <c r="C5115" t="s">
        <v>780</v>
      </c>
      <c r="E5115">
        <v>21</v>
      </c>
      <c r="F5115" t="s">
        <v>8337</v>
      </c>
      <c r="G5115" t="s">
        <v>188</v>
      </c>
      <c r="H5115" t="str">
        <f>INDEX(referencias!$Q$1:$Q$34,MATCH('Registro de Frecuencias TV'!G5115,referencias!$R$1:$R$34,0),1)</f>
        <v>Señal Colombia</v>
      </c>
      <c r="I5115" t="s">
        <v>263</v>
      </c>
      <c r="J5115" t="s">
        <v>8338</v>
      </c>
      <c r="K5115">
        <v>21</v>
      </c>
      <c r="L5115" t="str">
        <f t="shared" si="164"/>
        <v>MarsellaRisaraldaSeñal Colombia21</v>
      </c>
      <c r="M5115" t="str">
        <f t="shared" si="165"/>
        <v>MarsellaRisaraldaSeñal Colombia</v>
      </c>
      <c r="N5115" t="s">
        <v>6615</v>
      </c>
    </row>
    <row r="5116" spans="1:14" x14ac:dyDescent="0.25">
      <c r="A5116">
        <v>66440</v>
      </c>
      <c r="B5116" t="s">
        <v>1769</v>
      </c>
      <c r="C5116" t="s">
        <v>780</v>
      </c>
      <c r="E5116">
        <v>6</v>
      </c>
      <c r="F5116" t="s">
        <v>8339</v>
      </c>
      <c r="G5116" t="s">
        <v>598</v>
      </c>
      <c r="H5116" t="str">
        <f>INDEX(referencias!$Q$1:$Q$34,MATCH('Registro de Frecuencias TV'!G5116,referencias!$R$1:$R$34,0),1)</f>
        <v>Telecafé</v>
      </c>
      <c r="I5116" t="s">
        <v>8446</v>
      </c>
      <c r="J5116" t="s">
        <v>8338</v>
      </c>
      <c r="K5116">
        <v>6</v>
      </c>
      <c r="L5116" t="str">
        <f t="shared" si="164"/>
        <v>MarsellaRisaraldaTelecafé6</v>
      </c>
      <c r="M5116" t="str">
        <f t="shared" si="165"/>
        <v>MarsellaRisaraldaTelecafé</v>
      </c>
      <c r="N5116" t="s">
        <v>6616</v>
      </c>
    </row>
    <row r="5117" spans="1:14" x14ac:dyDescent="0.25">
      <c r="A5117">
        <v>66440</v>
      </c>
      <c r="B5117" t="s">
        <v>1769</v>
      </c>
      <c r="C5117" t="s">
        <v>780</v>
      </c>
      <c r="D5117">
        <v>1</v>
      </c>
      <c r="E5117">
        <v>30</v>
      </c>
      <c r="F5117" t="s">
        <v>8341</v>
      </c>
      <c r="G5117" t="s">
        <v>750</v>
      </c>
      <c r="H5117" t="str">
        <f>INDEX(referencias!$Q$1:$Q$34,MATCH('Registro de Frecuencias TV'!G5117,referencias!$R$1:$R$34,0),1)</f>
        <v>RCN TV S.A.</v>
      </c>
      <c r="I5117" t="s">
        <v>526</v>
      </c>
      <c r="J5117" t="s">
        <v>8338</v>
      </c>
      <c r="K5117">
        <v>30</v>
      </c>
      <c r="L5117" t="str">
        <f t="shared" si="164"/>
        <v>MarsellaRisaraldaRCN TV S.A.30</v>
      </c>
      <c r="M5117" t="str">
        <f t="shared" si="165"/>
        <v>MarsellaRisaraldaRCN TV S.A.</v>
      </c>
      <c r="N5117" t="s">
        <v>6617</v>
      </c>
    </row>
    <row r="5118" spans="1:14" x14ac:dyDescent="0.25">
      <c r="A5118">
        <v>66440</v>
      </c>
      <c r="B5118" t="s">
        <v>1769</v>
      </c>
      <c r="C5118" t="s">
        <v>780</v>
      </c>
      <c r="D5118">
        <v>2</v>
      </c>
      <c r="E5118">
        <v>33</v>
      </c>
      <c r="F5118" t="s">
        <v>8341</v>
      </c>
      <c r="G5118" t="s">
        <v>750</v>
      </c>
      <c r="H5118" t="str">
        <f>INDEX(referencias!$Q$1:$Q$34,MATCH('Registro de Frecuencias TV'!G5118,referencias!$R$1:$R$34,0),1)</f>
        <v>RCN TV S.A.</v>
      </c>
      <c r="I5118" t="s">
        <v>8449</v>
      </c>
      <c r="J5118" t="s">
        <v>8338</v>
      </c>
      <c r="K5118">
        <v>33</v>
      </c>
      <c r="L5118" t="str">
        <f t="shared" si="164"/>
        <v>MarsellaRisaraldaRCN TV S.A.33</v>
      </c>
      <c r="M5118" t="str">
        <f t="shared" si="165"/>
        <v>MarsellaRisaraldaRCN TV S.A.</v>
      </c>
      <c r="N5118" t="s">
        <v>6617</v>
      </c>
    </row>
    <row r="5119" spans="1:14" x14ac:dyDescent="0.25">
      <c r="A5119">
        <v>66440</v>
      </c>
      <c r="B5119" t="s">
        <v>1769</v>
      </c>
      <c r="C5119" t="s">
        <v>780</v>
      </c>
      <c r="D5119">
        <v>1</v>
      </c>
      <c r="E5119">
        <v>36</v>
      </c>
      <c r="F5119" t="s">
        <v>8341</v>
      </c>
      <c r="G5119" t="s">
        <v>723</v>
      </c>
      <c r="H5119" t="str">
        <f>INDEX(referencias!$Q$1:$Q$34,MATCH('Registro de Frecuencias TV'!G5119,referencias!$R$1:$R$34,0),1)</f>
        <v>Caracol TV S.A.</v>
      </c>
      <c r="I5119" t="s">
        <v>526</v>
      </c>
      <c r="J5119" t="s">
        <v>8338</v>
      </c>
      <c r="K5119">
        <v>36</v>
      </c>
      <c r="L5119" t="str">
        <f t="shared" si="164"/>
        <v>MarsellaRisaraldaCaracol TV S.A.36</v>
      </c>
      <c r="M5119" t="str">
        <f t="shared" si="165"/>
        <v>MarsellaRisaraldaCaracol TV S.A.</v>
      </c>
      <c r="N5119" t="s">
        <v>6618</v>
      </c>
    </row>
    <row r="5120" spans="1:14" x14ac:dyDescent="0.25">
      <c r="A5120">
        <v>66440</v>
      </c>
      <c r="B5120" t="s">
        <v>1769</v>
      </c>
      <c r="C5120" t="s">
        <v>780</v>
      </c>
      <c r="D5120">
        <v>2</v>
      </c>
      <c r="E5120">
        <v>27</v>
      </c>
      <c r="F5120" t="s">
        <v>8341</v>
      </c>
      <c r="G5120" t="s">
        <v>723</v>
      </c>
      <c r="H5120" t="str">
        <f>INDEX(referencias!$Q$1:$Q$34,MATCH('Registro de Frecuencias TV'!G5120,referencias!$R$1:$R$34,0),1)</f>
        <v>Caracol TV S.A.</v>
      </c>
      <c r="I5120" t="s">
        <v>8449</v>
      </c>
      <c r="J5120" t="s">
        <v>8338</v>
      </c>
      <c r="K5120">
        <v>27</v>
      </c>
      <c r="L5120" t="str">
        <f t="shared" si="164"/>
        <v>MarsellaRisaraldaCaracol TV S.A.27</v>
      </c>
      <c r="M5120" t="str">
        <f t="shared" si="165"/>
        <v>MarsellaRisaraldaCaracol TV S.A.</v>
      </c>
      <c r="N5120" t="s">
        <v>6618</v>
      </c>
    </row>
    <row r="5121" spans="1:14" x14ac:dyDescent="0.25">
      <c r="A5121">
        <v>66456</v>
      </c>
      <c r="B5121" t="s">
        <v>1799</v>
      </c>
      <c r="C5121" t="s">
        <v>780</v>
      </c>
      <c r="F5121" t="s">
        <v>8337</v>
      </c>
      <c r="G5121" t="s">
        <v>420</v>
      </c>
      <c r="H5121" t="str">
        <f>INDEX(referencias!$Q$1:$Q$34,MATCH('Registro de Frecuencias TV'!G5121,referencias!$R$1:$R$34,0),1)</f>
        <v>Canal Uno</v>
      </c>
      <c r="J5121" t="s">
        <v>8338</v>
      </c>
      <c r="K5121">
        <v>34</v>
      </c>
      <c r="L5121" t="str">
        <f t="shared" si="164"/>
        <v>MistratóRisaraldaCanal Uno34</v>
      </c>
      <c r="M5121" t="str">
        <f t="shared" si="165"/>
        <v>MistratóRisaraldaCanal Uno</v>
      </c>
      <c r="N5121" t="s">
        <v>6619</v>
      </c>
    </row>
    <row r="5122" spans="1:14" x14ac:dyDescent="0.25">
      <c r="A5122">
        <v>66456</v>
      </c>
      <c r="B5122" t="s">
        <v>1799</v>
      </c>
      <c r="C5122" t="s">
        <v>780</v>
      </c>
      <c r="F5122" t="s">
        <v>8337</v>
      </c>
      <c r="G5122" t="s">
        <v>703</v>
      </c>
      <c r="H5122" t="str">
        <f>INDEX(referencias!$Q$1:$Q$34,MATCH('Registro de Frecuencias TV'!G5122,referencias!$R$1:$R$34,0),1)</f>
        <v>C.Institucional</v>
      </c>
      <c r="J5122" t="s">
        <v>8338</v>
      </c>
      <c r="K5122">
        <v>40</v>
      </c>
      <c r="L5122" t="str">
        <f t="shared" si="164"/>
        <v>MistratóRisaraldaC.Institucional40</v>
      </c>
      <c r="M5122" t="str">
        <f t="shared" si="165"/>
        <v>MistratóRisaraldaC.Institucional</v>
      </c>
      <c r="N5122" t="s">
        <v>6620</v>
      </c>
    </row>
    <row r="5123" spans="1:14" x14ac:dyDescent="0.25">
      <c r="A5123">
        <v>66456</v>
      </c>
      <c r="B5123" t="s">
        <v>1799</v>
      </c>
      <c r="C5123" t="s">
        <v>780</v>
      </c>
      <c r="F5123" t="s">
        <v>8337</v>
      </c>
      <c r="G5123" t="s">
        <v>188</v>
      </c>
      <c r="H5123" t="str">
        <f>INDEX(referencias!$Q$1:$Q$34,MATCH('Registro de Frecuencias TV'!G5123,referencias!$R$1:$R$34,0),1)</f>
        <v>Señal Colombia</v>
      </c>
      <c r="J5123" t="s">
        <v>8338</v>
      </c>
      <c r="K5123">
        <v>46</v>
      </c>
      <c r="L5123" t="str">
        <f t="shared" ref="L5123:L5186" si="166">_xlfn.CONCAT(TRIM(B5123),TRIM(C5123),TRIM(H5123),TRIM(K5123))</f>
        <v>MistratóRisaraldaSeñal Colombia46</v>
      </c>
      <c r="M5123" t="str">
        <f t="shared" ref="M5123:M5186" si="167">_xlfn.CONCAT(TRIM(B5123),TRIM(C5123),TRIM(H5123))</f>
        <v>MistratóRisaraldaSeñal Colombia</v>
      </c>
      <c r="N5123" t="s">
        <v>6621</v>
      </c>
    </row>
    <row r="5124" spans="1:14" x14ac:dyDescent="0.25">
      <c r="A5124">
        <v>66456</v>
      </c>
      <c r="B5124" t="s">
        <v>1799</v>
      </c>
      <c r="C5124" t="s">
        <v>780</v>
      </c>
      <c r="E5124">
        <v>24</v>
      </c>
      <c r="F5124" t="s">
        <v>8339</v>
      </c>
      <c r="G5124" t="s">
        <v>598</v>
      </c>
      <c r="H5124" t="str">
        <f>INDEX(referencias!$Q$1:$Q$34,MATCH('Registro de Frecuencias TV'!G5124,referencias!$R$1:$R$34,0),1)</f>
        <v>Telecafé</v>
      </c>
      <c r="I5124" t="s">
        <v>605</v>
      </c>
      <c r="J5124" t="s">
        <v>8338</v>
      </c>
      <c r="K5124">
        <v>24</v>
      </c>
      <c r="L5124" t="str">
        <f t="shared" si="166"/>
        <v>MistratóRisaraldaTelecafé24</v>
      </c>
      <c r="M5124" t="str">
        <f t="shared" si="167"/>
        <v>MistratóRisaraldaTelecafé</v>
      </c>
      <c r="N5124" t="s">
        <v>6622</v>
      </c>
    </row>
    <row r="5125" spans="1:14" x14ac:dyDescent="0.25">
      <c r="A5125">
        <v>66456</v>
      </c>
      <c r="B5125" t="s">
        <v>1799</v>
      </c>
      <c r="C5125" t="s">
        <v>780</v>
      </c>
      <c r="F5125" t="s">
        <v>8341</v>
      </c>
      <c r="G5125" t="s">
        <v>723</v>
      </c>
      <c r="H5125" t="str">
        <f>INDEX(referencias!$Q$1:$Q$34,MATCH('Registro de Frecuencias TV'!G5125,referencias!$R$1:$R$34,0),1)</f>
        <v>Caracol TV S.A.</v>
      </c>
      <c r="J5125" t="s">
        <v>8338</v>
      </c>
      <c r="K5125">
        <v>48</v>
      </c>
      <c r="L5125" t="str">
        <f t="shared" si="166"/>
        <v>MistratóRisaraldaCaracol TV S.A.48</v>
      </c>
      <c r="M5125" t="str">
        <f t="shared" si="167"/>
        <v>MistratóRisaraldaCaracol TV S.A.</v>
      </c>
      <c r="N5125" t="s">
        <v>6623</v>
      </c>
    </row>
    <row r="5126" spans="1:14" x14ac:dyDescent="0.25">
      <c r="A5126">
        <v>66572</v>
      </c>
      <c r="B5126" t="s">
        <v>2040</v>
      </c>
      <c r="C5126" t="s">
        <v>780</v>
      </c>
      <c r="F5126" t="s">
        <v>8337</v>
      </c>
      <c r="G5126" t="s">
        <v>420</v>
      </c>
      <c r="H5126" t="str">
        <f>INDEX(referencias!$Q$1:$Q$34,MATCH('Registro de Frecuencias TV'!G5126,referencias!$R$1:$R$34,0),1)</f>
        <v>Canal Uno</v>
      </c>
      <c r="J5126" t="s">
        <v>8338</v>
      </c>
      <c r="K5126">
        <v>34</v>
      </c>
      <c r="L5126" t="str">
        <f t="shared" si="166"/>
        <v>Pueblo RicoRisaraldaCanal Uno34</v>
      </c>
      <c r="M5126" t="str">
        <f t="shared" si="167"/>
        <v>Pueblo RicoRisaraldaCanal Uno</v>
      </c>
      <c r="N5126" t="s">
        <v>6624</v>
      </c>
    </row>
    <row r="5127" spans="1:14" x14ac:dyDescent="0.25">
      <c r="A5127">
        <v>66572</v>
      </c>
      <c r="B5127" t="s">
        <v>2040</v>
      </c>
      <c r="C5127" t="s">
        <v>780</v>
      </c>
      <c r="F5127" t="s">
        <v>8337</v>
      </c>
      <c r="G5127" t="s">
        <v>703</v>
      </c>
      <c r="H5127" t="str">
        <f>INDEX(referencias!$Q$1:$Q$34,MATCH('Registro de Frecuencias TV'!G5127,referencias!$R$1:$R$34,0),1)</f>
        <v>C.Institucional</v>
      </c>
      <c r="J5127" t="s">
        <v>8338</v>
      </c>
      <c r="K5127">
        <v>40</v>
      </c>
      <c r="L5127" t="str">
        <f t="shared" si="166"/>
        <v>Pueblo RicoRisaraldaC.Institucional40</v>
      </c>
      <c r="M5127" t="str">
        <f t="shared" si="167"/>
        <v>Pueblo RicoRisaraldaC.Institucional</v>
      </c>
      <c r="N5127" t="s">
        <v>6625</v>
      </c>
    </row>
    <row r="5128" spans="1:14" x14ac:dyDescent="0.25">
      <c r="A5128">
        <v>66572</v>
      </c>
      <c r="B5128" t="s">
        <v>2040</v>
      </c>
      <c r="C5128" t="s">
        <v>780</v>
      </c>
      <c r="F5128" t="s">
        <v>8337</v>
      </c>
      <c r="G5128" t="s">
        <v>188</v>
      </c>
      <c r="H5128" t="str">
        <f>INDEX(referencias!$Q$1:$Q$34,MATCH('Registro de Frecuencias TV'!G5128,referencias!$R$1:$R$34,0),1)</f>
        <v>Señal Colombia</v>
      </c>
      <c r="J5128" t="s">
        <v>8338</v>
      </c>
      <c r="K5128">
        <v>46</v>
      </c>
      <c r="L5128" t="str">
        <f t="shared" si="166"/>
        <v>Pueblo RicoRisaraldaSeñal Colombia46</v>
      </c>
      <c r="M5128" t="str">
        <f t="shared" si="167"/>
        <v>Pueblo RicoRisaraldaSeñal Colombia</v>
      </c>
      <c r="N5128" t="s">
        <v>6626</v>
      </c>
    </row>
    <row r="5129" spans="1:14" x14ac:dyDescent="0.25">
      <c r="A5129">
        <v>66572</v>
      </c>
      <c r="B5129" t="s">
        <v>2040</v>
      </c>
      <c r="C5129" t="s">
        <v>780</v>
      </c>
      <c r="E5129">
        <v>22</v>
      </c>
      <c r="F5129" t="s">
        <v>8339</v>
      </c>
      <c r="G5129" t="s">
        <v>598</v>
      </c>
      <c r="H5129" t="str">
        <f>INDEX(referencias!$Q$1:$Q$34,MATCH('Registro de Frecuencias TV'!G5129,referencias!$R$1:$R$34,0),1)</f>
        <v>Telecafé</v>
      </c>
      <c r="I5129" t="s">
        <v>8508</v>
      </c>
      <c r="J5129" t="s">
        <v>8338</v>
      </c>
      <c r="K5129">
        <v>22</v>
      </c>
      <c r="L5129" t="str">
        <f t="shared" si="166"/>
        <v>Pueblo RicoRisaraldaTelecafé22</v>
      </c>
      <c r="M5129" t="str">
        <f t="shared" si="167"/>
        <v>Pueblo RicoRisaraldaTelecafé</v>
      </c>
      <c r="N5129" t="s">
        <v>6627</v>
      </c>
    </row>
    <row r="5130" spans="1:14" x14ac:dyDescent="0.25">
      <c r="A5130">
        <v>66572</v>
      </c>
      <c r="B5130" t="s">
        <v>2040</v>
      </c>
      <c r="C5130" t="s">
        <v>780</v>
      </c>
      <c r="F5130" t="s">
        <v>8341</v>
      </c>
      <c r="G5130" t="s">
        <v>723</v>
      </c>
      <c r="H5130" t="str">
        <f>INDEX(referencias!$Q$1:$Q$34,MATCH('Registro de Frecuencias TV'!G5130,referencias!$R$1:$R$34,0),1)</f>
        <v>Caracol TV S.A.</v>
      </c>
      <c r="J5130" t="s">
        <v>8338</v>
      </c>
      <c r="K5130">
        <v>48</v>
      </c>
      <c r="L5130" t="str">
        <f t="shared" si="166"/>
        <v>Pueblo RicoRisaraldaCaracol TV S.A.48</v>
      </c>
      <c r="M5130" t="str">
        <f t="shared" si="167"/>
        <v>Pueblo RicoRisaraldaCaracol TV S.A.</v>
      </c>
      <c r="N5130" t="s">
        <v>6628</v>
      </c>
    </row>
    <row r="5131" spans="1:14" x14ac:dyDescent="0.25">
      <c r="A5131">
        <v>66594</v>
      </c>
      <c r="B5131" t="s">
        <v>2111</v>
      </c>
      <c r="C5131" t="s">
        <v>780</v>
      </c>
      <c r="E5131">
        <v>12</v>
      </c>
      <c r="F5131" t="s">
        <v>8337</v>
      </c>
      <c r="G5131" t="s">
        <v>420</v>
      </c>
      <c r="H5131" t="str">
        <f>INDEX(referencias!$Q$1:$Q$34,MATCH('Registro de Frecuencias TV'!G5131,referencias!$R$1:$R$34,0),1)</f>
        <v>Canal Uno</v>
      </c>
      <c r="I5131" t="s">
        <v>263</v>
      </c>
      <c r="J5131" t="s">
        <v>8338</v>
      </c>
      <c r="K5131">
        <v>12</v>
      </c>
      <c r="L5131" t="str">
        <f t="shared" si="166"/>
        <v>QuinchíaRisaraldaCanal Uno12</v>
      </c>
      <c r="M5131" t="str">
        <f t="shared" si="167"/>
        <v>QuinchíaRisaraldaCanal Uno</v>
      </c>
      <c r="N5131" t="s">
        <v>6629</v>
      </c>
    </row>
    <row r="5132" spans="1:14" x14ac:dyDescent="0.25">
      <c r="A5132">
        <v>66594</v>
      </c>
      <c r="B5132" t="s">
        <v>2111</v>
      </c>
      <c r="C5132" t="s">
        <v>780</v>
      </c>
      <c r="E5132">
        <v>10</v>
      </c>
      <c r="F5132" t="s">
        <v>8337</v>
      </c>
      <c r="G5132" t="s">
        <v>703</v>
      </c>
      <c r="H5132" t="str">
        <f>INDEX(referencias!$Q$1:$Q$34,MATCH('Registro de Frecuencias TV'!G5132,referencias!$R$1:$R$34,0),1)</f>
        <v>C.Institucional</v>
      </c>
      <c r="I5132" t="s">
        <v>263</v>
      </c>
      <c r="J5132" t="s">
        <v>8338</v>
      </c>
      <c r="K5132">
        <v>10</v>
      </c>
      <c r="L5132" t="str">
        <f t="shared" si="166"/>
        <v>QuinchíaRisaraldaC.Institucional10</v>
      </c>
      <c r="M5132" t="str">
        <f t="shared" si="167"/>
        <v>QuinchíaRisaraldaC.Institucional</v>
      </c>
      <c r="N5132" t="s">
        <v>6630</v>
      </c>
    </row>
    <row r="5133" spans="1:14" x14ac:dyDescent="0.25">
      <c r="A5133">
        <v>66594</v>
      </c>
      <c r="B5133" t="s">
        <v>2111</v>
      </c>
      <c r="C5133" t="s">
        <v>780</v>
      </c>
      <c r="E5133">
        <v>21</v>
      </c>
      <c r="F5133" t="s">
        <v>8337</v>
      </c>
      <c r="G5133" t="s">
        <v>188</v>
      </c>
      <c r="H5133" t="str">
        <f>INDEX(referencias!$Q$1:$Q$34,MATCH('Registro de Frecuencias TV'!G5133,referencias!$R$1:$R$34,0),1)</f>
        <v>Señal Colombia</v>
      </c>
      <c r="I5133" t="s">
        <v>263</v>
      </c>
      <c r="J5133" t="s">
        <v>8338</v>
      </c>
      <c r="K5133">
        <v>21</v>
      </c>
      <c r="L5133" t="str">
        <f t="shared" si="166"/>
        <v>QuinchíaRisaraldaSeñal Colombia21</v>
      </c>
      <c r="M5133" t="str">
        <f t="shared" si="167"/>
        <v>QuinchíaRisaraldaSeñal Colombia</v>
      </c>
      <c r="N5133" t="s">
        <v>6631</v>
      </c>
    </row>
    <row r="5134" spans="1:14" x14ac:dyDescent="0.25">
      <c r="A5134">
        <v>66594</v>
      </c>
      <c r="B5134" t="s">
        <v>2111</v>
      </c>
      <c r="C5134" t="s">
        <v>780</v>
      </c>
      <c r="E5134">
        <v>6</v>
      </c>
      <c r="F5134" t="s">
        <v>8339</v>
      </c>
      <c r="G5134" t="s">
        <v>598</v>
      </c>
      <c r="H5134" t="str">
        <f>INDEX(referencias!$Q$1:$Q$34,MATCH('Registro de Frecuencias TV'!G5134,referencias!$R$1:$R$34,0),1)</f>
        <v>Telecafé</v>
      </c>
      <c r="I5134" t="s">
        <v>8446</v>
      </c>
      <c r="J5134" t="s">
        <v>8338</v>
      </c>
      <c r="K5134">
        <v>22</v>
      </c>
      <c r="L5134" t="str">
        <f t="shared" si="166"/>
        <v>QuinchíaRisaraldaTelecafé22</v>
      </c>
      <c r="M5134" t="str">
        <f t="shared" si="167"/>
        <v>QuinchíaRisaraldaTelecafé</v>
      </c>
      <c r="N5134" t="s">
        <v>6632</v>
      </c>
    </row>
    <row r="5135" spans="1:14" x14ac:dyDescent="0.25">
      <c r="A5135">
        <v>66594</v>
      </c>
      <c r="B5135" t="s">
        <v>2111</v>
      </c>
      <c r="C5135" t="s">
        <v>780</v>
      </c>
      <c r="E5135">
        <v>30</v>
      </c>
      <c r="F5135" t="s">
        <v>8341</v>
      </c>
      <c r="G5135" t="s">
        <v>750</v>
      </c>
      <c r="H5135" t="str">
        <f>INDEX(referencias!$Q$1:$Q$34,MATCH('Registro de Frecuencias TV'!G5135,referencias!$R$1:$R$34,0),1)</f>
        <v>RCN TV S.A.</v>
      </c>
      <c r="I5135" t="s">
        <v>526</v>
      </c>
      <c r="J5135" t="s">
        <v>8338</v>
      </c>
      <c r="K5135">
        <v>30</v>
      </c>
      <c r="L5135" t="str">
        <f t="shared" si="166"/>
        <v>QuinchíaRisaraldaRCN TV S.A.30</v>
      </c>
      <c r="M5135" t="str">
        <f t="shared" si="167"/>
        <v>QuinchíaRisaraldaRCN TV S.A.</v>
      </c>
      <c r="N5135" t="s">
        <v>6633</v>
      </c>
    </row>
    <row r="5136" spans="1:14" x14ac:dyDescent="0.25">
      <c r="A5136">
        <v>66594</v>
      </c>
      <c r="B5136" t="s">
        <v>2111</v>
      </c>
      <c r="C5136" t="s">
        <v>780</v>
      </c>
      <c r="E5136">
        <v>36</v>
      </c>
      <c r="F5136" t="s">
        <v>8341</v>
      </c>
      <c r="G5136" t="s">
        <v>723</v>
      </c>
      <c r="H5136" t="str">
        <f>INDEX(referencias!$Q$1:$Q$34,MATCH('Registro de Frecuencias TV'!G5136,referencias!$R$1:$R$34,0),1)</f>
        <v>Caracol TV S.A.</v>
      </c>
      <c r="I5136" t="s">
        <v>526</v>
      </c>
      <c r="J5136" t="s">
        <v>8338</v>
      </c>
      <c r="K5136">
        <v>36</v>
      </c>
      <c r="L5136" t="str">
        <f t="shared" si="166"/>
        <v>QuinchíaRisaraldaCaracol TV S.A.36</v>
      </c>
      <c r="M5136" t="str">
        <f t="shared" si="167"/>
        <v>QuinchíaRisaraldaCaracol TV S.A.</v>
      </c>
      <c r="N5136" t="s">
        <v>6634</v>
      </c>
    </row>
    <row r="5137" spans="1:14" x14ac:dyDescent="0.25">
      <c r="A5137">
        <v>66682</v>
      </c>
      <c r="B5137" t="s">
        <v>2355</v>
      </c>
      <c r="C5137" t="s">
        <v>780</v>
      </c>
      <c r="E5137">
        <v>12</v>
      </c>
      <c r="F5137" t="s">
        <v>8337</v>
      </c>
      <c r="G5137" t="s">
        <v>420</v>
      </c>
      <c r="H5137" t="str">
        <f>INDEX(referencias!$Q$1:$Q$34,MATCH('Registro de Frecuencias TV'!G5137,referencias!$R$1:$R$34,0),1)</f>
        <v>Canal Uno</v>
      </c>
      <c r="I5137" t="s">
        <v>263</v>
      </c>
      <c r="J5137" t="s">
        <v>8338</v>
      </c>
      <c r="K5137">
        <v>12</v>
      </c>
      <c r="L5137" t="str">
        <f t="shared" si="166"/>
        <v>Santa Rosa de CabalRisaraldaCanal Uno12</v>
      </c>
      <c r="M5137" t="str">
        <f t="shared" si="167"/>
        <v>Santa Rosa de CabalRisaraldaCanal Uno</v>
      </c>
      <c r="N5137" t="s">
        <v>6635</v>
      </c>
    </row>
    <row r="5138" spans="1:14" x14ac:dyDescent="0.25">
      <c r="A5138">
        <v>66682</v>
      </c>
      <c r="B5138" t="s">
        <v>2355</v>
      </c>
      <c r="C5138" t="s">
        <v>780</v>
      </c>
      <c r="E5138">
        <v>10</v>
      </c>
      <c r="F5138" t="s">
        <v>8337</v>
      </c>
      <c r="G5138" t="s">
        <v>703</v>
      </c>
      <c r="H5138" t="str">
        <f>INDEX(referencias!$Q$1:$Q$34,MATCH('Registro de Frecuencias TV'!G5138,referencias!$R$1:$R$34,0),1)</f>
        <v>C.Institucional</v>
      </c>
      <c r="I5138" t="s">
        <v>263</v>
      </c>
      <c r="J5138" t="s">
        <v>8338</v>
      </c>
      <c r="K5138">
        <v>10</v>
      </c>
      <c r="L5138" t="str">
        <f t="shared" si="166"/>
        <v>Santa Rosa de CabalRisaraldaC.Institucional10</v>
      </c>
      <c r="M5138" t="str">
        <f t="shared" si="167"/>
        <v>Santa Rosa de CabalRisaraldaC.Institucional</v>
      </c>
      <c r="N5138" t="s">
        <v>6636</v>
      </c>
    </row>
    <row r="5139" spans="1:14" x14ac:dyDescent="0.25">
      <c r="A5139">
        <v>66682</v>
      </c>
      <c r="B5139" t="s">
        <v>2355</v>
      </c>
      <c r="C5139" t="s">
        <v>780</v>
      </c>
      <c r="E5139">
        <v>21</v>
      </c>
      <c r="F5139" t="s">
        <v>8337</v>
      </c>
      <c r="G5139" t="s">
        <v>188</v>
      </c>
      <c r="H5139" t="str">
        <f>INDEX(referencias!$Q$1:$Q$34,MATCH('Registro de Frecuencias TV'!G5139,referencias!$R$1:$R$34,0),1)</f>
        <v>Señal Colombia</v>
      </c>
      <c r="I5139" t="s">
        <v>263</v>
      </c>
      <c r="J5139" t="s">
        <v>8338</v>
      </c>
      <c r="K5139">
        <v>21</v>
      </c>
      <c r="L5139" t="str">
        <f t="shared" si="166"/>
        <v>Santa Rosa de CabalRisaraldaSeñal Colombia21</v>
      </c>
      <c r="M5139" t="str">
        <f t="shared" si="167"/>
        <v>Santa Rosa de CabalRisaraldaSeñal Colombia</v>
      </c>
      <c r="N5139" t="s">
        <v>6637</v>
      </c>
    </row>
    <row r="5140" spans="1:14" x14ac:dyDescent="0.25">
      <c r="A5140">
        <v>66682</v>
      </c>
      <c r="B5140" t="s">
        <v>2355</v>
      </c>
      <c r="C5140" t="s">
        <v>780</v>
      </c>
      <c r="E5140">
        <v>7</v>
      </c>
      <c r="F5140" t="s">
        <v>8339</v>
      </c>
      <c r="G5140" t="s">
        <v>598</v>
      </c>
      <c r="H5140" t="str">
        <f>INDEX(referencias!$Q$1:$Q$34,MATCH('Registro de Frecuencias TV'!G5140,referencias!$R$1:$R$34,0),1)</f>
        <v>Telecafé</v>
      </c>
      <c r="I5140" t="s">
        <v>601</v>
      </c>
      <c r="J5140" t="s">
        <v>8338</v>
      </c>
      <c r="K5140">
        <v>7</v>
      </c>
      <c r="L5140" t="str">
        <f t="shared" si="166"/>
        <v>Santa Rosa de CabalRisaraldaTelecafé7</v>
      </c>
      <c r="M5140" t="str">
        <f t="shared" si="167"/>
        <v>Santa Rosa de CabalRisaraldaTelecafé</v>
      </c>
      <c r="N5140" t="s">
        <v>6638</v>
      </c>
    </row>
    <row r="5141" spans="1:14" x14ac:dyDescent="0.25">
      <c r="A5141">
        <v>66682</v>
      </c>
      <c r="B5141" t="s">
        <v>2355</v>
      </c>
      <c r="C5141" t="s">
        <v>780</v>
      </c>
      <c r="D5141">
        <v>1</v>
      </c>
      <c r="E5141">
        <v>30</v>
      </c>
      <c r="F5141" t="s">
        <v>8341</v>
      </c>
      <c r="G5141" t="s">
        <v>750</v>
      </c>
      <c r="H5141" t="str">
        <f>INDEX(referencias!$Q$1:$Q$34,MATCH('Registro de Frecuencias TV'!G5141,referencias!$R$1:$R$34,0),1)</f>
        <v>RCN TV S.A.</v>
      </c>
      <c r="I5141" t="s">
        <v>526</v>
      </c>
      <c r="J5141" t="s">
        <v>8338</v>
      </c>
      <c r="K5141">
        <v>30</v>
      </c>
      <c r="L5141" t="str">
        <f t="shared" si="166"/>
        <v>Santa Rosa de CabalRisaraldaRCN TV S.A.30</v>
      </c>
      <c r="M5141" t="str">
        <f t="shared" si="167"/>
        <v>Santa Rosa de CabalRisaraldaRCN TV S.A.</v>
      </c>
      <c r="N5141" t="s">
        <v>6639</v>
      </c>
    </row>
    <row r="5142" spans="1:14" x14ac:dyDescent="0.25">
      <c r="A5142">
        <v>66682</v>
      </c>
      <c r="B5142" t="s">
        <v>2355</v>
      </c>
      <c r="C5142" t="s">
        <v>780</v>
      </c>
      <c r="D5142">
        <v>2</v>
      </c>
      <c r="E5142">
        <v>33</v>
      </c>
      <c r="F5142" t="s">
        <v>8341</v>
      </c>
      <c r="G5142" t="s">
        <v>750</v>
      </c>
      <c r="H5142" t="str">
        <f>INDEX(referencias!$Q$1:$Q$34,MATCH('Registro de Frecuencias TV'!G5142,referencias!$R$1:$R$34,0),1)</f>
        <v>RCN TV S.A.</v>
      </c>
      <c r="I5142" t="s">
        <v>8449</v>
      </c>
      <c r="J5142" t="s">
        <v>8338</v>
      </c>
      <c r="K5142">
        <v>33</v>
      </c>
      <c r="L5142" t="str">
        <f t="shared" si="166"/>
        <v>Santa Rosa de CabalRisaraldaRCN TV S.A.33</v>
      </c>
      <c r="M5142" t="str">
        <f t="shared" si="167"/>
        <v>Santa Rosa de CabalRisaraldaRCN TV S.A.</v>
      </c>
      <c r="N5142" t="s">
        <v>6639</v>
      </c>
    </row>
    <row r="5143" spans="1:14" x14ac:dyDescent="0.25">
      <c r="A5143">
        <v>66682</v>
      </c>
      <c r="B5143" t="s">
        <v>2355</v>
      </c>
      <c r="C5143" t="s">
        <v>780</v>
      </c>
      <c r="D5143">
        <v>1</v>
      </c>
      <c r="E5143">
        <v>36</v>
      </c>
      <c r="F5143" t="s">
        <v>8341</v>
      </c>
      <c r="G5143" t="s">
        <v>723</v>
      </c>
      <c r="H5143" t="str">
        <f>INDEX(referencias!$Q$1:$Q$34,MATCH('Registro de Frecuencias TV'!G5143,referencias!$R$1:$R$34,0),1)</f>
        <v>Caracol TV S.A.</v>
      </c>
      <c r="I5143" t="s">
        <v>526</v>
      </c>
      <c r="J5143" t="s">
        <v>8338</v>
      </c>
      <c r="K5143">
        <v>36</v>
      </c>
      <c r="L5143" t="str">
        <f t="shared" si="166"/>
        <v>Santa Rosa de CabalRisaraldaCaracol TV S.A.36</v>
      </c>
      <c r="M5143" t="str">
        <f t="shared" si="167"/>
        <v>Santa Rosa de CabalRisaraldaCaracol TV S.A.</v>
      </c>
      <c r="N5143" t="s">
        <v>6640</v>
      </c>
    </row>
    <row r="5144" spans="1:14" x14ac:dyDescent="0.25">
      <c r="A5144">
        <v>66682</v>
      </c>
      <c r="B5144" t="s">
        <v>2355</v>
      </c>
      <c r="C5144" t="s">
        <v>780</v>
      </c>
      <c r="D5144">
        <v>2</v>
      </c>
      <c r="E5144">
        <v>27</v>
      </c>
      <c r="F5144" t="s">
        <v>8341</v>
      </c>
      <c r="G5144" t="s">
        <v>723</v>
      </c>
      <c r="H5144" t="str">
        <f>INDEX(referencias!$Q$1:$Q$34,MATCH('Registro de Frecuencias TV'!G5144,referencias!$R$1:$R$34,0),1)</f>
        <v>Caracol TV S.A.</v>
      </c>
      <c r="I5144" t="s">
        <v>8449</v>
      </c>
      <c r="J5144" t="s">
        <v>8338</v>
      </c>
      <c r="K5144">
        <v>27</v>
      </c>
      <c r="L5144" t="str">
        <f t="shared" si="166"/>
        <v>Santa Rosa de CabalRisaraldaCaracol TV S.A.27</v>
      </c>
      <c r="M5144" t="str">
        <f t="shared" si="167"/>
        <v>Santa Rosa de CabalRisaraldaCaracol TV S.A.</v>
      </c>
      <c r="N5144" t="s">
        <v>6640</v>
      </c>
    </row>
    <row r="5145" spans="1:14" x14ac:dyDescent="0.25">
      <c r="A5145">
        <v>66687</v>
      </c>
      <c r="B5145" t="s">
        <v>580</v>
      </c>
      <c r="C5145" t="s">
        <v>780</v>
      </c>
      <c r="F5145" t="s">
        <v>8337</v>
      </c>
      <c r="G5145" t="s">
        <v>420</v>
      </c>
      <c r="H5145" t="str">
        <f>INDEX(referencias!$Q$1:$Q$34,MATCH('Registro de Frecuencias TV'!G5145,referencias!$R$1:$R$34,0),1)</f>
        <v>Canal Uno</v>
      </c>
      <c r="J5145" t="s">
        <v>8338</v>
      </c>
      <c r="K5145">
        <v>34</v>
      </c>
      <c r="L5145" t="str">
        <f t="shared" si="166"/>
        <v>SantuarioRisaraldaCanal Uno34</v>
      </c>
      <c r="M5145" t="str">
        <f t="shared" si="167"/>
        <v>SantuarioRisaraldaCanal Uno</v>
      </c>
      <c r="N5145" t="s">
        <v>6641</v>
      </c>
    </row>
    <row r="5146" spans="1:14" x14ac:dyDescent="0.25">
      <c r="A5146">
        <v>66687</v>
      </c>
      <c r="B5146" t="s">
        <v>580</v>
      </c>
      <c r="C5146" t="s">
        <v>780</v>
      </c>
      <c r="F5146" t="s">
        <v>8337</v>
      </c>
      <c r="G5146" t="s">
        <v>703</v>
      </c>
      <c r="H5146" t="str">
        <f>INDEX(referencias!$Q$1:$Q$34,MATCH('Registro de Frecuencias TV'!G5146,referencias!$R$1:$R$34,0),1)</f>
        <v>C.Institucional</v>
      </c>
      <c r="J5146" t="s">
        <v>8338</v>
      </c>
      <c r="K5146">
        <v>40</v>
      </c>
      <c r="L5146" t="str">
        <f t="shared" si="166"/>
        <v>SantuarioRisaraldaC.Institucional40</v>
      </c>
      <c r="M5146" t="str">
        <f t="shared" si="167"/>
        <v>SantuarioRisaraldaC.Institucional</v>
      </c>
      <c r="N5146" t="s">
        <v>6642</v>
      </c>
    </row>
    <row r="5147" spans="1:14" x14ac:dyDescent="0.25">
      <c r="A5147">
        <v>66687</v>
      </c>
      <c r="B5147" t="s">
        <v>580</v>
      </c>
      <c r="C5147" t="s">
        <v>780</v>
      </c>
      <c r="F5147" t="s">
        <v>8337</v>
      </c>
      <c r="G5147" t="s">
        <v>188</v>
      </c>
      <c r="H5147" t="str">
        <f>INDEX(referencias!$Q$1:$Q$34,MATCH('Registro de Frecuencias TV'!G5147,referencias!$R$1:$R$34,0),1)</f>
        <v>Señal Colombia</v>
      </c>
      <c r="J5147" t="s">
        <v>8338</v>
      </c>
      <c r="K5147">
        <v>46</v>
      </c>
      <c r="L5147" t="str">
        <f t="shared" si="166"/>
        <v>SantuarioRisaraldaSeñal Colombia46</v>
      </c>
      <c r="M5147" t="str">
        <f t="shared" si="167"/>
        <v>SantuarioRisaraldaSeñal Colombia</v>
      </c>
      <c r="N5147" t="s">
        <v>6643</v>
      </c>
    </row>
    <row r="5148" spans="1:14" x14ac:dyDescent="0.25">
      <c r="A5148">
        <v>66687</v>
      </c>
      <c r="B5148" t="s">
        <v>580</v>
      </c>
      <c r="C5148" t="s">
        <v>780</v>
      </c>
      <c r="E5148">
        <v>22</v>
      </c>
      <c r="F5148" t="s">
        <v>8339</v>
      </c>
      <c r="G5148" t="s">
        <v>598</v>
      </c>
      <c r="H5148" t="str">
        <f>INDEX(referencias!$Q$1:$Q$34,MATCH('Registro de Frecuencias TV'!G5148,referencias!$R$1:$R$34,0),1)</f>
        <v>Telecafé</v>
      </c>
      <c r="I5148" t="s">
        <v>8506</v>
      </c>
      <c r="J5148" t="s">
        <v>8338</v>
      </c>
      <c r="K5148">
        <v>22</v>
      </c>
      <c r="L5148" t="str">
        <f t="shared" si="166"/>
        <v>SantuarioRisaraldaTelecafé22</v>
      </c>
      <c r="M5148" t="str">
        <f t="shared" si="167"/>
        <v>SantuarioRisaraldaTelecafé</v>
      </c>
      <c r="N5148" t="s">
        <v>6644</v>
      </c>
    </row>
    <row r="5149" spans="1:14" x14ac:dyDescent="0.25">
      <c r="A5149">
        <v>66687</v>
      </c>
      <c r="B5149" t="s">
        <v>580</v>
      </c>
      <c r="C5149" t="s">
        <v>780</v>
      </c>
      <c r="E5149">
        <v>30</v>
      </c>
      <c r="F5149" t="s">
        <v>8341</v>
      </c>
      <c r="G5149" t="s">
        <v>750</v>
      </c>
      <c r="H5149" t="str">
        <f>INDEX(referencias!$Q$1:$Q$34,MATCH('Registro de Frecuencias TV'!G5149,referencias!$R$1:$R$34,0),1)</f>
        <v>RCN TV S.A.</v>
      </c>
      <c r="I5149" t="s">
        <v>526</v>
      </c>
      <c r="J5149" t="s">
        <v>8338</v>
      </c>
      <c r="K5149">
        <v>30</v>
      </c>
      <c r="L5149" t="str">
        <f t="shared" si="166"/>
        <v>SantuarioRisaraldaRCN TV S.A.30</v>
      </c>
      <c r="M5149" t="str">
        <f t="shared" si="167"/>
        <v>SantuarioRisaraldaRCN TV S.A.</v>
      </c>
      <c r="N5149" t="s">
        <v>6645</v>
      </c>
    </row>
    <row r="5150" spans="1:14" x14ac:dyDescent="0.25">
      <c r="A5150">
        <v>66687</v>
      </c>
      <c r="B5150" t="s">
        <v>580</v>
      </c>
      <c r="C5150" t="s">
        <v>780</v>
      </c>
      <c r="E5150">
        <v>36</v>
      </c>
      <c r="F5150" t="s">
        <v>8341</v>
      </c>
      <c r="G5150" t="s">
        <v>723</v>
      </c>
      <c r="H5150" t="str">
        <f>INDEX(referencias!$Q$1:$Q$34,MATCH('Registro de Frecuencias TV'!G5150,referencias!$R$1:$R$34,0),1)</f>
        <v>Caracol TV S.A.</v>
      </c>
      <c r="I5150" t="s">
        <v>526</v>
      </c>
      <c r="J5150" t="s">
        <v>8338</v>
      </c>
      <c r="K5150">
        <v>36</v>
      </c>
      <c r="L5150" t="str">
        <f t="shared" si="166"/>
        <v>SantuarioRisaraldaCaracol TV S.A.36</v>
      </c>
      <c r="M5150" t="str">
        <f t="shared" si="167"/>
        <v>SantuarioRisaraldaCaracol TV S.A.</v>
      </c>
      <c r="N5150" t="s">
        <v>6646</v>
      </c>
    </row>
    <row r="5151" spans="1:14" x14ac:dyDescent="0.25">
      <c r="A5151">
        <v>68001</v>
      </c>
      <c r="B5151" t="s">
        <v>1018</v>
      </c>
      <c r="C5151" t="s">
        <v>730</v>
      </c>
      <c r="D5151" t="s">
        <v>1018</v>
      </c>
      <c r="E5151">
        <v>9</v>
      </c>
      <c r="F5151" t="s">
        <v>8337</v>
      </c>
      <c r="G5151" t="s">
        <v>420</v>
      </c>
      <c r="H5151" t="str">
        <f>INDEX(referencias!$Q$1:$Q$34,MATCH('Registro de Frecuencias TV'!G5151,referencias!$R$1:$R$34,0),1)</f>
        <v>Canal Uno</v>
      </c>
      <c r="I5151" t="s">
        <v>614</v>
      </c>
      <c r="J5151" t="s">
        <v>8338</v>
      </c>
      <c r="K5151">
        <v>9</v>
      </c>
      <c r="L5151" t="str">
        <f t="shared" si="166"/>
        <v>BucaramangaSantanderCanal Uno9</v>
      </c>
      <c r="M5151" t="str">
        <f t="shared" si="167"/>
        <v>BucaramangaSantanderCanal Uno</v>
      </c>
      <c r="N5151" t="s">
        <v>6647</v>
      </c>
    </row>
    <row r="5152" spans="1:14" x14ac:dyDescent="0.25">
      <c r="A5152">
        <v>68001</v>
      </c>
      <c r="B5152" t="s">
        <v>1018</v>
      </c>
      <c r="C5152" t="s">
        <v>730</v>
      </c>
      <c r="D5152" t="s">
        <v>8509</v>
      </c>
      <c r="E5152">
        <v>6</v>
      </c>
      <c r="F5152" t="s">
        <v>8337</v>
      </c>
      <c r="G5152" t="s">
        <v>420</v>
      </c>
      <c r="H5152" t="str">
        <f>INDEX(referencias!$Q$1:$Q$34,MATCH('Registro de Frecuencias TV'!G5152,referencias!$R$1:$R$34,0),1)</f>
        <v>Canal Uno</v>
      </c>
      <c r="I5152" t="s">
        <v>290</v>
      </c>
      <c r="J5152" t="s">
        <v>8338</v>
      </c>
      <c r="K5152">
        <v>6</v>
      </c>
      <c r="L5152" t="str">
        <f t="shared" si="166"/>
        <v>BucaramangaSantanderCanal Uno6</v>
      </c>
      <c r="M5152" t="str">
        <f t="shared" si="167"/>
        <v>BucaramangaSantanderCanal Uno</v>
      </c>
      <c r="N5152" t="s">
        <v>6647</v>
      </c>
    </row>
    <row r="5153" spans="1:14" x14ac:dyDescent="0.25">
      <c r="A5153">
        <v>68001</v>
      </c>
      <c r="B5153" t="s">
        <v>1018</v>
      </c>
      <c r="C5153" t="s">
        <v>730</v>
      </c>
      <c r="D5153" t="s">
        <v>1018</v>
      </c>
      <c r="E5153">
        <v>11</v>
      </c>
      <c r="F5153" t="s">
        <v>8337</v>
      </c>
      <c r="G5153" t="s">
        <v>703</v>
      </c>
      <c r="H5153" t="str">
        <f>INDEX(referencias!$Q$1:$Q$34,MATCH('Registro de Frecuencias TV'!G5153,referencias!$R$1:$R$34,0),1)</f>
        <v>C.Institucional</v>
      </c>
      <c r="I5153" t="s">
        <v>614</v>
      </c>
      <c r="J5153" t="s">
        <v>8338</v>
      </c>
      <c r="K5153">
        <v>11</v>
      </c>
      <c r="L5153" t="str">
        <f t="shared" si="166"/>
        <v>BucaramangaSantanderC.Institucional11</v>
      </c>
      <c r="M5153" t="str">
        <f t="shared" si="167"/>
        <v>BucaramangaSantanderC.Institucional</v>
      </c>
      <c r="N5153" t="s">
        <v>6648</v>
      </c>
    </row>
    <row r="5154" spans="1:14" x14ac:dyDescent="0.25">
      <c r="A5154">
        <v>68001</v>
      </c>
      <c r="B5154" t="s">
        <v>1018</v>
      </c>
      <c r="C5154" t="s">
        <v>730</v>
      </c>
      <c r="D5154" t="s">
        <v>8509</v>
      </c>
      <c r="E5154">
        <v>4</v>
      </c>
      <c r="F5154" t="s">
        <v>8337</v>
      </c>
      <c r="G5154" t="s">
        <v>703</v>
      </c>
      <c r="H5154" t="str">
        <f>INDEX(referencias!$Q$1:$Q$34,MATCH('Registro de Frecuencias TV'!G5154,referencias!$R$1:$R$34,0),1)</f>
        <v>C.Institucional</v>
      </c>
      <c r="I5154" t="s">
        <v>290</v>
      </c>
      <c r="J5154" t="s">
        <v>8338</v>
      </c>
      <c r="K5154">
        <v>4</v>
      </c>
      <c r="L5154" t="str">
        <f t="shared" si="166"/>
        <v>BucaramangaSantanderC.Institucional4</v>
      </c>
      <c r="M5154" t="str">
        <f t="shared" si="167"/>
        <v>BucaramangaSantanderC.Institucional</v>
      </c>
      <c r="N5154" t="s">
        <v>6648</v>
      </c>
    </row>
    <row r="5155" spans="1:14" x14ac:dyDescent="0.25">
      <c r="A5155">
        <v>68001</v>
      </c>
      <c r="B5155" t="s">
        <v>1018</v>
      </c>
      <c r="C5155" t="s">
        <v>730</v>
      </c>
      <c r="D5155" t="s">
        <v>1018</v>
      </c>
      <c r="E5155">
        <v>13</v>
      </c>
      <c r="F5155" t="s">
        <v>8337</v>
      </c>
      <c r="G5155" t="s">
        <v>188</v>
      </c>
      <c r="H5155" t="str">
        <f>INDEX(referencias!$Q$1:$Q$34,MATCH('Registro de Frecuencias TV'!G5155,referencias!$R$1:$R$34,0),1)</f>
        <v>Señal Colombia</v>
      </c>
      <c r="I5155" t="s">
        <v>614</v>
      </c>
      <c r="J5155" t="s">
        <v>8338</v>
      </c>
      <c r="K5155">
        <v>13</v>
      </c>
      <c r="L5155" t="str">
        <f t="shared" si="166"/>
        <v>BucaramangaSantanderSeñal Colombia13</v>
      </c>
      <c r="M5155" t="str">
        <f t="shared" si="167"/>
        <v>BucaramangaSantanderSeñal Colombia</v>
      </c>
      <c r="N5155" t="s">
        <v>6649</v>
      </c>
    </row>
    <row r="5156" spans="1:14" x14ac:dyDescent="0.25">
      <c r="A5156">
        <v>68001</v>
      </c>
      <c r="B5156" t="s">
        <v>1018</v>
      </c>
      <c r="C5156" t="s">
        <v>730</v>
      </c>
      <c r="D5156" t="s">
        <v>8509</v>
      </c>
      <c r="E5156">
        <v>10</v>
      </c>
      <c r="F5156" t="s">
        <v>8337</v>
      </c>
      <c r="G5156" t="s">
        <v>188</v>
      </c>
      <c r="H5156" t="str">
        <f>INDEX(referencias!$Q$1:$Q$34,MATCH('Registro de Frecuencias TV'!G5156,referencias!$R$1:$R$34,0),1)</f>
        <v>Señal Colombia</v>
      </c>
      <c r="I5156" t="s">
        <v>290</v>
      </c>
      <c r="J5156" t="s">
        <v>8338</v>
      </c>
      <c r="K5156">
        <v>10</v>
      </c>
      <c r="L5156" t="str">
        <f t="shared" si="166"/>
        <v>BucaramangaSantanderSeñal Colombia10</v>
      </c>
      <c r="M5156" t="str">
        <f t="shared" si="167"/>
        <v>BucaramangaSantanderSeñal Colombia</v>
      </c>
      <c r="N5156" t="s">
        <v>6649</v>
      </c>
    </row>
    <row r="5157" spans="1:14" x14ac:dyDescent="0.25">
      <c r="A5157">
        <v>68001</v>
      </c>
      <c r="B5157" t="s">
        <v>1018</v>
      </c>
      <c r="C5157" t="s">
        <v>730</v>
      </c>
      <c r="D5157" t="s">
        <v>1018</v>
      </c>
      <c r="E5157">
        <v>7</v>
      </c>
      <c r="F5157" t="s">
        <v>8339</v>
      </c>
      <c r="G5157" t="s">
        <v>788</v>
      </c>
      <c r="H5157" t="str">
        <f>INDEX(referencias!$Q$1:$Q$34,MATCH('Registro de Frecuencias TV'!G5157,referencias!$R$1:$R$34,0),1)</f>
        <v>TRO</v>
      </c>
      <c r="I5157" t="s">
        <v>614</v>
      </c>
      <c r="J5157" t="s">
        <v>8338</v>
      </c>
      <c r="K5157">
        <v>7</v>
      </c>
      <c r="L5157" t="str">
        <f t="shared" si="166"/>
        <v>BucaramangaSantanderTRO7</v>
      </c>
      <c r="M5157" t="str">
        <f t="shared" si="167"/>
        <v>BucaramangaSantanderTRO</v>
      </c>
      <c r="N5157" t="s">
        <v>6650</v>
      </c>
    </row>
    <row r="5158" spans="1:14" x14ac:dyDescent="0.25">
      <c r="A5158">
        <v>68001</v>
      </c>
      <c r="B5158" t="s">
        <v>1018</v>
      </c>
      <c r="C5158" t="s">
        <v>730</v>
      </c>
      <c r="D5158" t="s">
        <v>1018</v>
      </c>
      <c r="E5158">
        <v>3</v>
      </c>
      <c r="F5158" t="s">
        <v>8341</v>
      </c>
      <c r="G5158" t="s">
        <v>750</v>
      </c>
      <c r="H5158" t="str">
        <f>INDEX(referencias!$Q$1:$Q$34,MATCH('Registro de Frecuencias TV'!G5158,referencias!$R$1:$R$34,0),1)</f>
        <v>RCN TV S.A.</v>
      </c>
      <c r="I5158" t="s">
        <v>614</v>
      </c>
      <c r="J5158" t="s">
        <v>8338</v>
      </c>
      <c r="K5158">
        <v>3</v>
      </c>
      <c r="L5158" t="str">
        <f t="shared" si="166"/>
        <v>BucaramangaSantanderRCN TV S.A.3</v>
      </c>
      <c r="M5158" t="str">
        <f t="shared" si="167"/>
        <v>BucaramangaSantanderRCN TV S.A.</v>
      </c>
      <c r="N5158" t="s">
        <v>6651</v>
      </c>
    </row>
    <row r="5159" spans="1:14" x14ac:dyDescent="0.25">
      <c r="A5159">
        <v>68001</v>
      </c>
      <c r="B5159" t="s">
        <v>1018</v>
      </c>
      <c r="C5159" t="s">
        <v>730</v>
      </c>
      <c r="D5159" t="s">
        <v>8509</v>
      </c>
      <c r="E5159">
        <v>8</v>
      </c>
      <c r="F5159" t="s">
        <v>8341</v>
      </c>
      <c r="G5159" t="s">
        <v>750</v>
      </c>
      <c r="H5159" t="str">
        <f>INDEX(referencias!$Q$1:$Q$34,MATCH('Registro de Frecuencias TV'!G5159,referencias!$R$1:$R$34,0),1)</f>
        <v>RCN TV S.A.</v>
      </c>
      <c r="I5159" t="s">
        <v>290</v>
      </c>
      <c r="J5159" t="s">
        <v>8338</v>
      </c>
      <c r="K5159">
        <v>8</v>
      </c>
      <c r="L5159" t="str">
        <f t="shared" si="166"/>
        <v>BucaramangaSantanderRCN TV S.A.8</v>
      </c>
      <c r="M5159" t="str">
        <f t="shared" si="167"/>
        <v>BucaramangaSantanderRCN TV S.A.</v>
      </c>
      <c r="N5159" t="s">
        <v>6651</v>
      </c>
    </row>
    <row r="5160" spans="1:14" x14ac:dyDescent="0.25">
      <c r="A5160">
        <v>68001</v>
      </c>
      <c r="B5160" t="s">
        <v>1018</v>
      </c>
      <c r="C5160" t="s">
        <v>730</v>
      </c>
      <c r="D5160" t="s">
        <v>1018</v>
      </c>
      <c r="E5160">
        <v>5</v>
      </c>
      <c r="F5160" t="s">
        <v>8341</v>
      </c>
      <c r="G5160" t="s">
        <v>723</v>
      </c>
      <c r="H5160" t="str">
        <f>INDEX(referencias!$Q$1:$Q$34,MATCH('Registro de Frecuencias TV'!G5160,referencias!$R$1:$R$34,0),1)</f>
        <v>Caracol TV S.A.</v>
      </c>
      <c r="I5160" t="s">
        <v>614</v>
      </c>
      <c r="J5160" t="s">
        <v>8338</v>
      </c>
      <c r="K5160">
        <v>5</v>
      </c>
      <c r="L5160" t="str">
        <f t="shared" si="166"/>
        <v>BucaramangaSantanderCaracol TV S.A.5</v>
      </c>
      <c r="M5160" t="str">
        <f t="shared" si="167"/>
        <v>BucaramangaSantanderCaracol TV S.A.</v>
      </c>
      <c r="N5160" t="s">
        <v>6652</v>
      </c>
    </row>
    <row r="5161" spans="1:14" x14ac:dyDescent="0.25">
      <c r="A5161">
        <v>68001</v>
      </c>
      <c r="B5161" t="s">
        <v>1018</v>
      </c>
      <c r="C5161" t="s">
        <v>730</v>
      </c>
      <c r="D5161" t="s">
        <v>8509</v>
      </c>
      <c r="E5161">
        <v>2</v>
      </c>
      <c r="F5161" t="s">
        <v>8341</v>
      </c>
      <c r="G5161" t="s">
        <v>723</v>
      </c>
      <c r="H5161" t="str">
        <f>INDEX(referencias!$Q$1:$Q$34,MATCH('Registro de Frecuencias TV'!G5161,referencias!$R$1:$R$34,0),1)</f>
        <v>Caracol TV S.A.</v>
      </c>
      <c r="I5161" t="s">
        <v>290</v>
      </c>
      <c r="J5161" t="s">
        <v>8338</v>
      </c>
      <c r="K5161">
        <v>2</v>
      </c>
      <c r="L5161" t="str">
        <f t="shared" si="166"/>
        <v>BucaramangaSantanderCaracol TV S.A.2</v>
      </c>
      <c r="M5161" t="str">
        <f t="shared" si="167"/>
        <v>BucaramangaSantanderCaracol TV S.A.</v>
      </c>
      <c r="N5161" t="s">
        <v>6652</v>
      </c>
    </row>
    <row r="5162" spans="1:14" x14ac:dyDescent="0.25">
      <c r="A5162">
        <v>68001</v>
      </c>
      <c r="B5162" t="s">
        <v>1018</v>
      </c>
      <c r="C5162" t="s">
        <v>730</v>
      </c>
      <c r="E5162">
        <v>29</v>
      </c>
      <c r="F5162" t="s">
        <v>8342</v>
      </c>
      <c r="G5162" t="s">
        <v>791</v>
      </c>
      <c r="H5162" t="str">
        <f>INDEX(referencias!$Q$1:$Q$34,MATCH('Registro de Frecuencias TV'!G5162,referencias!$R$1:$R$34,0),1)</f>
        <v>Tv Ciudadana</v>
      </c>
      <c r="I5162" t="s">
        <v>791</v>
      </c>
      <c r="J5162" t="s">
        <v>8338</v>
      </c>
      <c r="K5162">
        <v>29</v>
      </c>
      <c r="L5162" t="str">
        <f t="shared" si="166"/>
        <v>BucaramangaSantanderTv Ciudadana29</v>
      </c>
      <c r="M5162" t="str">
        <f t="shared" si="167"/>
        <v>BucaramangaSantanderTv Ciudadana</v>
      </c>
      <c r="N5162" t="s">
        <v>6653</v>
      </c>
    </row>
    <row r="5163" spans="1:14" x14ac:dyDescent="0.25">
      <c r="A5163">
        <v>68001</v>
      </c>
      <c r="B5163" t="s">
        <v>1018</v>
      </c>
      <c r="C5163" t="s">
        <v>730</v>
      </c>
      <c r="D5163" t="s">
        <v>8509</v>
      </c>
      <c r="F5163" t="s">
        <v>8339</v>
      </c>
      <c r="G5163" t="s">
        <v>788</v>
      </c>
      <c r="H5163" t="str">
        <f>INDEX(referencias!$Q$1:$Q$34,MATCH('Registro de Frecuencias TV'!G5163,referencias!$R$1:$R$34,0),1)</f>
        <v>TRO</v>
      </c>
      <c r="J5163" t="s">
        <v>8338</v>
      </c>
      <c r="K5163">
        <v>12</v>
      </c>
      <c r="L5163" t="str">
        <f t="shared" si="166"/>
        <v>BucaramangaSantanderTRO12</v>
      </c>
      <c r="M5163" t="str">
        <f t="shared" si="167"/>
        <v>BucaramangaSantanderTRO</v>
      </c>
      <c r="N5163" t="s">
        <v>6650</v>
      </c>
    </row>
    <row r="5164" spans="1:14" x14ac:dyDescent="0.25">
      <c r="A5164">
        <v>68013</v>
      </c>
      <c r="B5164" t="s">
        <v>729</v>
      </c>
      <c r="C5164" t="s">
        <v>730</v>
      </c>
      <c r="F5164" t="s">
        <v>8337</v>
      </c>
      <c r="G5164" t="s">
        <v>420</v>
      </c>
      <c r="H5164" t="str">
        <f>INDEX(referencias!$Q$1:$Q$34,MATCH('Registro de Frecuencias TV'!G5164,referencias!$R$1:$R$34,0),1)</f>
        <v>Canal Uno</v>
      </c>
      <c r="J5164" t="s">
        <v>8338</v>
      </c>
      <c r="K5164">
        <v>12</v>
      </c>
      <c r="L5164" t="str">
        <f t="shared" si="166"/>
        <v>AguadaSantanderCanal Uno12</v>
      </c>
      <c r="M5164" t="str">
        <f t="shared" si="167"/>
        <v>AguadaSantanderCanal Uno</v>
      </c>
      <c r="N5164" t="s">
        <v>6654</v>
      </c>
    </row>
    <row r="5165" spans="1:14" x14ac:dyDescent="0.25">
      <c r="A5165">
        <v>68013</v>
      </c>
      <c r="B5165" t="s">
        <v>729</v>
      </c>
      <c r="C5165" t="s">
        <v>730</v>
      </c>
      <c r="F5165" t="s">
        <v>8337</v>
      </c>
      <c r="G5165" t="s">
        <v>703</v>
      </c>
      <c r="H5165" t="str">
        <f>INDEX(referencias!$Q$1:$Q$34,MATCH('Registro de Frecuencias TV'!G5165,referencias!$R$1:$R$34,0),1)</f>
        <v>C.Institucional</v>
      </c>
      <c r="J5165" t="s">
        <v>8338</v>
      </c>
      <c r="K5165">
        <v>10</v>
      </c>
      <c r="L5165" t="str">
        <f t="shared" si="166"/>
        <v>AguadaSantanderC.Institucional10</v>
      </c>
      <c r="M5165" t="str">
        <f t="shared" si="167"/>
        <v>AguadaSantanderC.Institucional</v>
      </c>
      <c r="N5165" t="s">
        <v>6655</v>
      </c>
    </row>
    <row r="5166" spans="1:14" x14ac:dyDescent="0.25">
      <c r="A5166">
        <v>68013</v>
      </c>
      <c r="B5166" t="s">
        <v>729</v>
      </c>
      <c r="C5166" t="s">
        <v>730</v>
      </c>
      <c r="F5166" t="s">
        <v>8337</v>
      </c>
      <c r="G5166" t="s">
        <v>188</v>
      </c>
      <c r="H5166" t="str">
        <f>INDEX(referencias!$Q$1:$Q$34,MATCH('Registro de Frecuencias TV'!G5166,referencias!$R$1:$R$34,0),1)</f>
        <v>Señal Colombia</v>
      </c>
      <c r="J5166" t="s">
        <v>8338</v>
      </c>
      <c r="K5166">
        <v>26</v>
      </c>
      <c r="L5166" t="str">
        <f t="shared" si="166"/>
        <v>AguadaSantanderSeñal Colombia26</v>
      </c>
      <c r="M5166" t="str">
        <f t="shared" si="167"/>
        <v>AguadaSantanderSeñal Colombia</v>
      </c>
      <c r="N5166" t="s">
        <v>6656</v>
      </c>
    </row>
    <row r="5167" spans="1:14" x14ac:dyDescent="0.25">
      <c r="A5167">
        <v>68013</v>
      </c>
      <c r="B5167" t="s">
        <v>729</v>
      </c>
      <c r="C5167" t="s">
        <v>730</v>
      </c>
      <c r="E5167">
        <v>6</v>
      </c>
      <c r="F5167" t="s">
        <v>8339</v>
      </c>
      <c r="G5167" t="s">
        <v>788</v>
      </c>
      <c r="H5167" t="str">
        <f>INDEX(referencias!$Q$1:$Q$34,MATCH('Registro de Frecuencias TV'!G5167,referencias!$R$1:$R$34,0),1)</f>
        <v>TRO</v>
      </c>
      <c r="I5167" t="s">
        <v>8440</v>
      </c>
      <c r="J5167" t="s">
        <v>8338</v>
      </c>
      <c r="K5167">
        <v>6</v>
      </c>
      <c r="L5167" t="str">
        <f t="shared" si="166"/>
        <v>AguadaSantanderTRO6</v>
      </c>
      <c r="M5167" t="str">
        <f t="shared" si="167"/>
        <v>AguadaSantanderTRO</v>
      </c>
      <c r="N5167" t="s">
        <v>6657</v>
      </c>
    </row>
    <row r="5168" spans="1:14" x14ac:dyDescent="0.25">
      <c r="A5168">
        <v>68013</v>
      </c>
      <c r="B5168" t="s">
        <v>729</v>
      </c>
      <c r="C5168" t="s">
        <v>730</v>
      </c>
      <c r="E5168">
        <v>4</v>
      </c>
      <c r="F5168" t="s">
        <v>8341</v>
      </c>
      <c r="G5168" t="s">
        <v>750</v>
      </c>
      <c r="H5168" t="str">
        <f>INDEX(referencias!$Q$1:$Q$34,MATCH('Registro de Frecuencias TV'!G5168,referencias!$R$1:$R$34,0),1)</f>
        <v>RCN TV S.A.</v>
      </c>
      <c r="I5168" t="s">
        <v>352</v>
      </c>
      <c r="J5168" t="s">
        <v>8338</v>
      </c>
      <c r="K5168">
        <v>4</v>
      </c>
      <c r="L5168" t="str">
        <f t="shared" si="166"/>
        <v>AguadaSantanderRCN TV S.A.4</v>
      </c>
      <c r="M5168" t="str">
        <f t="shared" si="167"/>
        <v>AguadaSantanderRCN TV S.A.</v>
      </c>
      <c r="N5168" t="s">
        <v>6658</v>
      </c>
    </row>
    <row r="5169" spans="1:14" x14ac:dyDescent="0.25">
      <c r="A5169">
        <v>68013</v>
      </c>
      <c r="B5169" t="s">
        <v>729</v>
      </c>
      <c r="C5169" t="s">
        <v>730</v>
      </c>
      <c r="E5169">
        <v>8</v>
      </c>
      <c r="F5169" t="s">
        <v>8341</v>
      </c>
      <c r="G5169" t="s">
        <v>723</v>
      </c>
      <c r="H5169" t="str">
        <f>INDEX(referencias!$Q$1:$Q$34,MATCH('Registro de Frecuencias TV'!G5169,referencias!$R$1:$R$34,0),1)</f>
        <v>Caracol TV S.A.</v>
      </c>
      <c r="I5169" t="s">
        <v>352</v>
      </c>
      <c r="J5169" t="s">
        <v>8338</v>
      </c>
      <c r="K5169">
        <v>8</v>
      </c>
      <c r="L5169" t="str">
        <f t="shared" si="166"/>
        <v>AguadaSantanderCaracol TV S.A.8</v>
      </c>
      <c r="M5169" t="str">
        <f t="shared" si="167"/>
        <v>AguadaSantanderCaracol TV S.A.</v>
      </c>
      <c r="N5169" t="s">
        <v>6659</v>
      </c>
    </row>
    <row r="5170" spans="1:14" x14ac:dyDescent="0.25">
      <c r="A5170">
        <v>68020</v>
      </c>
      <c r="B5170" t="s">
        <v>757</v>
      </c>
      <c r="C5170" t="s">
        <v>730</v>
      </c>
      <c r="E5170">
        <v>12</v>
      </c>
      <c r="F5170" t="s">
        <v>8337</v>
      </c>
      <c r="G5170" t="s">
        <v>420</v>
      </c>
      <c r="H5170" t="str">
        <f>INDEX(referencias!$Q$1:$Q$34,MATCH('Registro de Frecuencias TV'!G5170,referencias!$R$1:$R$34,0),1)</f>
        <v>Canal Uno</v>
      </c>
      <c r="I5170" t="s">
        <v>352</v>
      </c>
      <c r="J5170" t="s">
        <v>8338</v>
      </c>
      <c r="K5170">
        <v>12</v>
      </c>
      <c r="L5170" t="str">
        <f t="shared" si="166"/>
        <v>AlbaniaSantanderCanal Uno12</v>
      </c>
      <c r="M5170" t="str">
        <f t="shared" si="167"/>
        <v>AlbaniaSantanderCanal Uno</v>
      </c>
      <c r="N5170" t="s">
        <v>6660</v>
      </c>
    </row>
    <row r="5171" spans="1:14" x14ac:dyDescent="0.25">
      <c r="A5171">
        <v>68020</v>
      </c>
      <c r="B5171" t="s">
        <v>757</v>
      </c>
      <c r="C5171" t="s">
        <v>730</v>
      </c>
      <c r="E5171">
        <v>10</v>
      </c>
      <c r="F5171" t="s">
        <v>8337</v>
      </c>
      <c r="G5171" t="s">
        <v>703</v>
      </c>
      <c r="H5171" t="str">
        <f>INDEX(referencias!$Q$1:$Q$34,MATCH('Registro de Frecuencias TV'!G5171,referencias!$R$1:$R$34,0),1)</f>
        <v>C.Institucional</v>
      </c>
      <c r="I5171" t="s">
        <v>352</v>
      </c>
      <c r="J5171" t="s">
        <v>8338</v>
      </c>
      <c r="K5171">
        <v>10</v>
      </c>
      <c r="L5171" t="str">
        <f t="shared" si="166"/>
        <v>AlbaniaSantanderC.Institucional10</v>
      </c>
      <c r="M5171" t="str">
        <f t="shared" si="167"/>
        <v>AlbaniaSantanderC.Institucional</v>
      </c>
      <c r="N5171" t="s">
        <v>6661</v>
      </c>
    </row>
    <row r="5172" spans="1:14" x14ac:dyDescent="0.25">
      <c r="A5172">
        <v>68020</v>
      </c>
      <c r="B5172" t="s">
        <v>757</v>
      </c>
      <c r="C5172" t="s">
        <v>730</v>
      </c>
      <c r="E5172">
        <v>23</v>
      </c>
      <c r="F5172" t="s">
        <v>8337</v>
      </c>
      <c r="G5172" t="s">
        <v>188</v>
      </c>
      <c r="H5172" t="str">
        <f>INDEX(referencias!$Q$1:$Q$34,MATCH('Registro de Frecuencias TV'!G5172,referencias!$R$1:$R$34,0),1)</f>
        <v>Señal Colombia</v>
      </c>
      <c r="I5172" t="s">
        <v>352</v>
      </c>
      <c r="J5172" t="s">
        <v>8338</v>
      </c>
      <c r="K5172">
        <v>23</v>
      </c>
      <c r="L5172" t="str">
        <f t="shared" si="166"/>
        <v>AlbaniaSantanderSeñal Colombia23</v>
      </c>
      <c r="M5172" t="str">
        <f t="shared" si="167"/>
        <v>AlbaniaSantanderSeñal Colombia</v>
      </c>
      <c r="N5172" t="s">
        <v>6662</v>
      </c>
    </row>
    <row r="5173" spans="1:14" x14ac:dyDescent="0.25">
      <c r="A5173">
        <v>68020</v>
      </c>
      <c r="B5173" t="s">
        <v>757</v>
      </c>
      <c r="C5173" t="s">
        <v>730</v>
      </c>
      <c r="F5173" t="s">
        <v>8339</v>
      </c>
      <c r="G5173" t="s">
        <v>788</v>
      </c>
      <c r="H5173" t="str">
        <f>INDEX(referencias!$Q$1:$Q$34,MATCH('Registro de Frecuencias TV'!G5173,referencias!$R$1:$R$34,0),1)</f>
        <v>TRO</v>
      </c>
      <c r="J5173" t="s">
        <v>8338</v>
      </c>
      <c r="K5173">
        <v>6</v>
      </c>
      <c r="L5173" t="str">
        <f t="shared" si="166"/>
        <v>AlbaniaSantanderTRO6</v>
      </c>
      <c r="M5173" t="str">
        <f t="shared" si="167"/>
        <v>AlbaniaSantanderTRO</v>
      </c>
      <c r="N5173" t="s">
        <v>6663</v>
      </c>
    </row>
    <row r="5174" spans="1:14" x14ac:dyDescent="0.25">
      <c r="A5174">
        <v>68020</v>
      </c>
      <c r="B5174" t="s">
        <v>757</v>
      </c>
      <c r="C5174" t="s">
        <v>730</v>
      </c>
      <c r="E5174">
        <v>4</v>
      </c>
      <c r="F5174" t="s">
        <v>8341</v>
      </c>
      <c r="G5174" t="s">
        <v>750</v>
      </c>
      <c r="H5174" t="str">
        <f>INDEX(referencias!$Q$1:$Q$34,MATCH('Registro de Frecuencias TV'!G5174,referencias!$R$1:$R$34,0),1)</f>
        <v>RCN TV S.A.</v>
      </c>
      <c r="I5174" t="s">
        <v>352</v>
      </c>
      <c r="J5174" t="s">
        <v>8338</v>
      </c>
      <c r="K5174">
        <v>4</v>
      </c>
      <c r="L5174" t="str">
        <f t="shared" si="166"/>
        <v>AlbaniaSantanderRCN TV S.A.4</v>
      </c>
      <c r="M5174" t="str">
        <f t="shared" si="167"/>
        <v>AlbaniaSantanderRCN TV S.A.</v>
      </c>
      <c r="N5174" t="s">
        <v>6664</v>
      </c>
    </row>
    <row r="5175" spans="1:14" x14ac:dyDescent="0.25">
      <c r="A5175">
        <v>68020</v>
      </c>
      <c r="B5175" t="s">
        <v>757</v>
      </c>
      <c r="C5175" t="s">
        <v>730</v>
      </c>
      <c r="E5175">
        <v>8</v>
      </c>
      <c r="F5175" t="s">
        <v>8341</v>
      </c>
      <c r="G5175" t="s">
        <v>723</v>
      </c>
      <c r="H5175" t="str">
        <f>INDEX(referencias!$Q$1:$Q$34,MATCH('Registro de Frecuencias TV'!G5175,referencias!$R$1:$R$34,0),1)</f>
        <v>Caracol TV S.A.</v>
      </c>
      <c r="I5175" t="s">
        <v>352</v>
      </c>
      <c r="J5175" t="s">
        <v>8338</v>
      </c>
      <c r="K5175">
        <v>8</v>
      </c>
      <c r="L5175" t="str">
        <f t="shared" si="166"/>
        <v>AlbaniaSantanderCaracol TV S.A.8</v>
      </c>
      <c r="M5175" t="str">
        <f t="shared" si="167"/>
        <v>AlbaniaSantanderCaracol TV S.A.</v>
      </c>
      <c r="N5175" t="s">
        <v>6665</v>
      </c>
    </row>
    <row r="5176" spans="1:14" x14ac:dyDescent="0.25">
      <c r="A5176">
        <v>68051</v>
      </c>
      <c r="B5176" t="s">
        <v>897</v>
      </c>
      <c r="C5176" t="s">
        <v>730</v>
      </c>
      <c r="E5176">
        <v>6</v>
      </c>
      <c r="F5176" t="s">
        <v>8337</v>
      </c>
      <c r="G5176" t="s">
        <v>420</v>
      </c>
      <c r="H5176" t="str">
        <f>INDEX(referencias!$Q$1:$Q$34,MATCH('Registro de Frecuencias TV'!G5176,referencias!$R$1:$R$34,0),1)</f>
        <v>Canal Uno</v>
      </c>
      <c r="I5176" t="s">
        <v>290</v>
      </c>
      <c r="J5176" t="s">
        <v>8338</v>
      </c>
      <c r="K5176">
        <v>6</v>
      </c>
      <c r="L5176" t="str">
        <f t="shared" si="166"/>
        <v>AratocaSantanderCanal Uno6</v>
      </c>
      <c r="M5176" t="str">
        <f t="shared" si="167"/>
        <v>AratocaSantanderCanal Uno</v>
      </c>
      <c r="N5176" t="s">
        <v>6666</v>
      </c>
    </row>
    <row r="5177" spans="1:14" x14ac:dyDescent="0.25">
      <c r="A5177">
        <v>68051</v>
      </c>
      <c r="B5177" t="s">
        <v>897</v>
      </c>
      <c r="C5177" t="s">
        <v>730</v>
      </c>
      <c r="E5177">
        <v>4</v>
      </c>
      <c r="F5177" t="s">
        <v>8337</v>
      </c>
      <c r="G5177" t="s">
        <v>703</v>
      </c>
      <c r="H5177" t="str">
        <f>INDEX(referencias!$Q$1:$Q$34,MATCH('Registro de Frecuencias TV'!G5177,referencias!$R$1:$R$34,0),1)</f>
        <v>C.Institucional</v>
      </c>
      <c r="I5177" t="s">
        <v>290</v>
      </c>
      <c r="J5177" t="s">
        <v>8338</v>
      </c>
      <c r="K5177">
        <v>4</v>
      </c>
      <c r="L5177" t="str">
        <f t="shared" si="166"/>
        <v>AratocaSantanderC.Institucional4</v>
      </c>
      <c r="M5177" t="str">
        <f t="shared" si="167"/>
        <v>AratocaSantanderC.Institucional</v>
      </c>
      <c r="N5177" t="s">
        <v>6667</v>
      </c>
    </row>
    <row r="5178" spans="1:14" x14ac:dyDescent="0.25">
      <c r="A5178">
        <v>68051</v>
      </c>
      <c r="B5178" t="s">
        <v>897</v>
      </c>
      <c r="C5178" t="s">
        <v>730</v>
      </c>
      <c r="E5178">
        <v>10</v>
      </c>
      <c r="F5178" t="s">
        <v>8337</v>
      </c>
      <c r="G5178" t="s">
        <v>188</v>
      </c>
      <c r="H5178" t="str">
        <f>INDEX(referencias!$Q$1:$Q$34,MATCH('Registro de Frecuencias TV'!G5178,referencias!$R$1:$R$34,0),1)</f>
        <v>Señal Colombia</v>
      </c>
      <c r="I5178" t="s">
        <v>290</v>
      </c>
      <c r="J5178" t="s">
        <v>8338</v>
      </c>
      <c r="K5178">
        <v>10</v>
      </c>
      <c r="L5178" t="str">
        <f t="shared" si="166"/>
        <v>AratocaSantanderSeñal Colombia10</v>
      </c>
      <c r="M5178" t="str">
        <f t="shared" si="167"/>
        <v>AratocaSantanderSeñal Colombia</v>
      </c>
      <c r="N5178" t="s">
        <v>6668</v>
      </c>
    </row>
    <row r="5179" spans="1:14" x14ac:dyDescent="0.25">
      <c r="A5179">
        <v>68051</v>
      </c>
      <c r="B5179" t="s">
        <v>897</v>
      </c>
      <c r="C5179" t="s">
        <v>730</v>
      </c>
      <c r="F5179" t="s">
        <v>8339</v>
      </c>
      <c r="G5179" t="s">
        <v>788</v>
      </c>
      <c r="H5179" t="str">
        <f>INDEX(referencias!$Q$1:$Q$34,MATCH('Registro de Frecuencias TV'!G5179,referencias!$R$1:$R$34,0),1)</f>
        <v>TRO</v>
      </c>
      <c r="J5179" t="s">
        <v>8338</v>
      </c>
      <c r="K5179">
        <v>12</v>
      </c>
      <c r="L5179" t="str">
        <f t="shared" si="166"/>
        <v>AratocaSantanderTRO12</v>
      </c>
      <c r="M5179" t="str">
        <f t="shared" si="167"/>
        <v>AratocaSantanderTRO</v>
      </c>
      <c r="N5179" t="s">
        <v>6669</v>
      </c>
    </row>
    <row r="5180" spans="1:14" x14ac:dyDescent="0.25">
      <c r="A5180">
        <v>68051</v>
      </c>
      <c r="B5180" t="s">
        <v>897</v>
      </c>
      <c r="C5180" t="s">
        <v>730</v>
      </c>
      <c r="E5180">
        <v>8</v>
      </c>
      <c r="F5180" t="s">
        <v>8341</v>
      </c>
      <c r="G5180" t="s">
        <v>750</v>
      </c>
      <c r="H5180" t="str">
        <f>INDEX(referencias!$Q$1:$Q$34,MATCH('Registro de Frecuencias TV'!G5180,referencias!$R$1:$R$34,0),1)</f>
        <v>RCN TV S.A.</v>
      </c>
      <c r="I5180" t="s">
        <v>290</v>
      </c>
      <c r="J5180" t="s">
        <v>8338</v>
      </c>
      <c r="K5180">
        <v>8</v>
      </c>
      <c r="L5180" t="str">
        <f t="shared" si="166"/>
        <v>AratocaSantanderRCN TV S.A.8</v>
      </c>
      <c r="M5180" t="str">
        <f t="shared" si="167"/>
        <v>AratocaSantanderRCN TV S.A.</v>
      </c>
      <c r="N5180" t="s">
        <v>6670</v>
      </c>
    </row>
    <row r="5181" spans="1:14" x14ac:dyDescent="0.25">
      <c r="A5181">
        <v>68051</v>
      </c>
      <c r="B5181" t="s">
        <v>897</v>
      </c>
      <c r="C5181" t="s">
        <v>730</v>
      </c>
      <c r="E5181">
        <v>2</v>
      </c>
      <c r="F5181" t="s">
        <v>8341</v>
      </c>
      <c r="G5181" t="s">
        <v>723</v>
      </c>
      <c r="H5181" t="str">
        <f>INDEX(referencias!$Q$1:$Q$34,MATCH('Registro de Frecuencias TV'!G5181,referencias!$R$1:$R$34,0),1)</f>
        <v>Caracol TV S.A.</v>
      </c>
      <c r="I5181" t="s">
        <v>290</v>
      </c>
      <c r="J5181" t="s">
        <v>8338</v>
      </c>
      <c r="K5181">
        <v>2</v>
      </c>
      <c r="L5181" t="str">
        <f t="shared" si="166"/>
        <v>AratocaSantanderCaracol TV S.A.2</v>
      </c>
      <c r="M5181" t="str">
        <f t="shared" si="167"/>
        <v>AratocaSantanderCaracol TV S.A.</v>
      </c>
      <c r="N5181" t="s">
        <v>6671</v>
      </c>
    </row>
    <row r="5182" spans="1:14" x14ac:dyDescent="0.25">
      <c r="A5182">
        <v>68077</v>
      </c>
      <c r="B5182" t="s">
        <v>961</v>
      </c>
      <c r="C5182" t="s">
        <v>730</v>
      </c>
      <c r="E5182">
        <v>12</v>
      </c>
      <c r="F5182" t="s">
        <v>8337</v>
      </c>
      <c r="G5182" t="s">
        <v>420</v>
      </c>
      <c r="H5182" t="str">
        <f>INDEX(referencias!$Q$1:$Q$34,MATCH('Registro de Frecuencias TV'!G5182,referencias!$R$1:$R$34,0),1)</f>
        <v>Canal Uno</v>
      </c>
      <c r="I5182" t="s">
        <v>352</v>
      </c>
      <c r="J5182" t="s">
        <v>8338</v>
      </c>
      <c r="K5182">
        <v>12</v>
      </c>
      <c r="L5182" t="str">
        <f t="shared" si="166"/>
        <v>BarbosaSantanderCanal Uno12</v>
      </c>
      <c r="M5182" t="str">
        <f t="shared" si="167"/>
        <v>BarbosaSantanderCanal Uno</v>
      </c>
      <c r="N5182" t="s">
        <v>6672</v>
      </c>
    </row>
    <row r="5183" spans="1:14" x14ac:dyDescent="0.25">
      <c r="A5183">
        <v>68077</v>
      </c>
      <c r="B5183" t="s">
        <v>961</v>
      </c>
      <c r="C5183" t="s">
        <v>730</v>
      </c>
      <c r="E5183">
        <v>10</v>
      </c>
      <c r="F5183" t="s">
        <v>8337</v>
      </c>
      <c r="G5183" t="s">
        <v>703</v>
      </c>
      <c r="H5183" t="str">
        <f>INDEX(referencias!$Q$1:$Q$34,MATCH('Registro de Frecuencias TV'!G5183,referencias!$R$1:$R$34,0),1)</f>
        <v>C.Institucional</v>
      </c>
      <c r="I5183" t="s">
        <v>352</v>
      </c>
      <c r="J5183" t="s">
        <v>8338</v>
      </c>
      <c r="K5183">
        <v>10</v>
      </c>
      <c r="L5183" t="str">
        <f t="shared" si="166"/>
        <v>BarbosaSantanderC.Institucional10</v>
      </c>
      <c r="M5183" t="str">
        <f t="shared" si="167"/>
        <v>BarbosaSantanderC.Institucional</v>
      </c>
      <c r="N5183" t="s">
        <v>6673</v>
      </c>
    </row>
    <row r="5184" spans="1:14" x14ac:dyDescent="0.25">
      <c r="A5184">
        <v>68077</v>
      </c>
      <c r="B5184" t="s">
        <v>961</v>
      </c>
      <c r="C5184" t="s">
        <v>730</v>
      </c>
      <c r="E5184">
        <v>23</v>
      </c>
      <c r="F5184" t="s">
        <v>8337</v>
      </c>
      <c r="G5184" t="s">
        <v>188</v>
      </c>
      <c r="H5184" t="str">
        <f>INDEX(referencias!$Q$1:$Q$34,MATCH('Registro de Frecuencias TV'!G5184,referencias!$R$1:$R$34,0),1)</f>
        <v>Señal Colombia</v>
      </c>
      <c r="I5184" t="s">
        <v>352</v>
      </c>
      <c r="J5184" t="s">
        <v>8338</v>
      </c>
      <c r="K5184">
        <v>23</v>
      </c>
      <c r="L5184" t="str">
        <f t="shared" si="166"/>
        <v>BarbosaSantanderSeñal Colombia23</v>
      </c>
      <c r="M5184" t="str">
        <f t="shared" si="167"/>
        <v>BarbosaSantanderSeñal Colombia</v>
      </c>
      <c r="N5184" t="s">
        <v>6674</v>
      </c>
    </row>
    <row r="5185" spans="1:14" x14ac:dyDescent="0.25">
      <c r="A5185">
        <v>68077</v>
      </c>
      <c r="B5185" t="s">
        <v>961</v>
      </c>
      <c r="C5185" t="s">
        <v>730</v>
      </c>
      <c r="E5185">
        <v>6</v>
      </c>
      <c r="F5185" t="s">
        <v>8339</v>
      </c>
      <c r="G5185" t="s">
        <v>788</v>
      </c>
      <c r="H5185" t="str">
        <f>INDEX(referencias!$Q$1:$Q$34,MATCH('Registro de Frecuencias TV'!G5185,referencias!$R$1:$R$34,0),1)</f>
        <v>TRO</v>
      </c>
      <c r="I5185" t="s">
        <v>8440</v>
      </c>
      <c r="J5185" t="s">
        <v>8338</v>
      </c>
      <c r="K5185">
        <v>6</v>
      </c>
      <c r="L5185" t="str">
        <f t="shared" si="166"/>
        <v>BarbosaSantanderTRO6</v>
      </c>
      <c r="M5185" t="str">
        <f t="shared" si="167"/>
        <v>BarbosaSantanderTRO</v>
      </c>
      <c r="N5185" t="s">
        <v>6675</v>
      </c>
    </row>
    <row r="5186" spans="1:14" x14ac:dyDescent="0.25">
      <c r="A5186">
        <v>68077</v>
      </c>
      <c r="B5186" t="s">
        <v>961</v>
      </c>
      <c r="C5186" t="s">
        <v>730</v>
      </c>
      <c r="E5186">
        <v>4</v>
      </c>
      <c r="F5186" t="s">
        <v>8341</v>
      </c>
      <c r="G5186" t="s">
        <v>750</v>
      </c>
      <c r="H5186" t="str">
        <f>INDEX(referencias!$Q$1:$Q$34,MATCH('Registro de Frecuencias TV'!G5186,referencias!$R$1:$R$34,0),1)</f>
        <v>RCN TV S.A.</v>
      </c>
      <c r="I5186" t="s">
        <v>352</v>
      </c>
      <c r="J5186" t="s">
        <v>8338</v>
      </c>
      <c r="K5186">
        <v>4</v>
      </c>
      <c r="L5186" t="str">
        <f t="shared" si="166"/>
        <v>BarbosaSantanderRCN TV S.A.4</v>
      </c>
      <c r="M5186" t="str">
        <f t="shared" si="167"/>
        <v>BarbosaSantanderRCN TV S.A.</v>
      </c>
      <c r="N5186" t="s">
        <v>6676</v>
      </c>
    </row>
    <row r="5187" spans="1:14" x14ac:dyDescent="0.25">
      <c r="A5187">
        <v>68077</v>
      </c>
      <c r="B5187" t="s">
        <v>961</v>
      </c>
      <c r="C5187" t="s">
        <v>730</v>
      </c>
      <c r="E5187">
        <v>8</v>
      </c>
      <c r="F5187" t="s">
        <v>8341</v>
      </c>
      <c r="G5187" t="s">
        <v>723</v>
      </c>
      <c r="H5187" t="str">
        <f>INDEX(referencias!$Q$1:$Q$34,MATCH('Registro de Frecuencias TV'!G5187,referencias!$R$1:$R$34,0),1)</f>
        <v>Caracol TV S.A.</v>
      </c>
      <c r="I5187" t="s">
        <v>352</v>
      </c>
      <c r="J5187" t="s">
        <v>8338</v>
      </c>
      <c r="K5187">
        <v>8</v>
      </c>
      <c r="L5187" t="str">
        <f t="shared" ref="L5187:L5250" si="168">_xlfn.CONCAT(TRIM(B5187),TRIM(C5187),TRIM(H5187),TRIM(K5187))</f>
        <v>BarbosaSantanderCaracol TV S.A.8</v>
      </c>
      <c r="M5187" t="str">
        <f t="shared" ref="M5187:M5250" si="169">_xlfn.CONCAT(TRIM(B5187),TRIM(C5187),TRIM(H5187))</f>
        <v>BarbosaSantanderCaracol TV S.A.</v>
      </c>
      <c r="N5187" t="s">
        <v>6677</v>
      </c>
    </row>
    <row r="5188" spans="1:14" x14ac:dyDescent="0.25">
      <c r="A5188">
        <v>68079</v>
      </c>
      <c r="B5188" t="s">
        <v>964</v>
      </c>
      <c r="C5188" t="s">
        <v>730</v>
      </c>
      <c r="E5188">
        <v>10</v>
      </c>
      <c r="F5188" t="s">
        <v>8337</v>
      </c>
      <c r="G5188" t="s">
        <v>420</v>
      </c>
      <c r="H5188" t="str">
        <f>INDEX(referencias!$Q$1:$Q$34,MATCH('Registro de Frecuencias TV'!G5188,referencias!$R$1:$R$34,0),1)</f>
        <v>Canal Uno</v>
      </c>
      <c r="I5188" t="s">
        <v>365</v>
      </c>
      <c r="J5188" t="s">
        <v>8338</v>
      </c>
      <c r="K5188">
        <v>10</v>
      </c>
      <c r="L5188" t="str">
        <f t="shared" si="168"/>
        <v>BaricharaSantanderCanal Uno10</v>
      </c>
      <c r="M5188" t="str">
        <f t="shared" si="169"/>
        <v>BaricharaSantanderCanal Uno</v>
      </c>
      <c r="N5188" t="s">
        <v>6678</v>
      </c>
    </row>
    <row r="5189" spans="1:14" x14ac:dyDescent="0.25">
      <c r="A5189">
        <v>68079</v>
      </c>
      <c r="B5189" t="s">
        <v>964</v>
      </c>
      <c r="C5189" t="s">
        <v>730</v>
      </c>
      <c r="E5189">
        <v>8</v>
      </c>
      <c r="F5189" t="s">
        <v>8337</v>
      </c>
      <c r="G5189" t="s">
        <v>703</v>
      </c>
      <c r="H5189" t="str">
        <f>INDEX(referencias!$Q$1:$Q$34,MATCH('Registro de Frecuencias TV'!G5189,referencias!$R$1:$R$34,0),1)</f>
        <v>C.Institucional</v>
      </c>
      <c r="I5189" t="s">
        <v>365</v>
      </c>
      <c r="J5189" t="s">
        <v>8338</v>
      </c>
      <c r="K5189">
        <v>8</v>
      </c>
      <c r="L5189" t="str">
        <f t="shared" si="168"/>
        <v>BaricharaSantanderC.Institucional8</v>
      </c>
      <c r="M5189" t="str">
        <f t="shared" si="169"/>
        <v>BaricharaSantanderC.Institucional</v>
      </c>
      <c r="N5189" t="s">
        <v>6679</v>
      </c>
    </row>
    <row r="5190" spans="1:14" x14ac:dyDescent="0.25">
      <c r="A5190">
        <v>68079</v>
      </c>
      <c r="B5190" t="s">
        <v>964</v>
      </c>
      <c r="C5190" t="s">
        <v>730</v>
      </c>
      <c r="E5190">
        <v>12</v>
      </c>
      <c r="F5190" t="s">
        <v>8337</v>
      </c>
      <c r="G5190" t="s">
        <v>188</v>
      </c>
      <c r="H5190" t="str">
        <f>INDEX(referencias!$Q$1:$Q$34,MATCH('Registro de Frecuencias TV'!G5190,referencias!$R$1:$R$34,0),1)</f>
        <v>Señal Colombia</v>
      </c>
      <c r="I5190" t="s">
        <v>365</v>
      </c>
      <c r="J5190" t="s">
        <v>8338</v>
      </c>
      <c r="K5190">
        <v>12</v>
      </c>
      <c r="L5190" t="str">
        <f t="shared" si="168"/>
        <v>BaricharaSantanderSeñal Colombia12</v>
      </c>
      <c r="M5190" t="str">
        <f t="shared" si="169"/>
        <v>BaricharaSantanderSeñal Colombia</v>
      </c>
      <c r="N5190" t="s">
        <v>6680</v>
      </c>
    </row>
    <row r="5191" spans="1:14" x14ac:dyDescent="0.25">
      <c r="A5191">
        <v>68079</v>
      </c>
      <c r="B5191" t="s">
        <v>964</v>
      </c>
      <c r="C5191" t="s">
        <v>730</v>
      </c>
      <c r="E5191">
        <v>33</v>
      </c>
      <c r="F5191" t="s">
        <v>8339</v>
      </c>
      <c r="G5191" t="s">
        <v>788</v>
      </c>
      <c r="H5191" t="str">
        <f>INDEX(referencias!$Q$1:$Q$34,MATCH('Registro de Frecuencias TV'!G5191,referencias!$R$1:$R$34,0),1)</f>
        <v>TRO</v>
      </c>
      <c r="I5191" t="s">
        <v>8510</v>
      </c>
      <c r="J5191" t="s">
        <v>8338</v>
      </c>
      <c r="K5191">
        <v>2</v>
      </c>
      <c r="L5191" t="str">
        <f t="shared" si="168"/>
        <v>BaricharaSantanderTRO2</v>
      </c>
      <c r="M5191" t="str">
        <f t="shared" si="169"/>
        <v>BaricharaSantanderTRO</v>
      </c>
      <c r="N5191" t="s">
        <v>6681</v>
      </c>
    </row>
    <row r="5192" spans="1:14" x14ac:dyDescent="0.25">
      <c r="A5192">
        <v>68079</v>
      </c>
      <c r="B5192" t="s">
        <v>964</v>
      </c>
      <c r="C5192" t="s">
        <v>730</v>
      </c>
      <c r="E5192">
        <v>3</v>
      </c>
      <c r="F5192" t="s">
        <v>8341</v>
      </c>
      <c r="G5192" t="s">
        <v>750</v>
      </c>
      <c r="H5192" t="str">
        <f>INDEX(referencias!$Q$1:$Q$34,MATCH('Registro de Frecuencias TV'!G5192,referencias!$R$1:$R$34,0),1)</f>
        <v>RCN TV S.A.</v>
      </c>
      <c r="I5192" t="s">
        <v>8511</v>
      </c>
      <c r="J5192" t="s">
        <v>8338</v>
      </c>
      <c r="K5192">
        <v>3</v>
      </c>
      <c r="L5192" t="str">
        <f t="shared" si="168"/>
        <v>BaricharaSantanderRCN TV S.A.3</v>
      </c>
      <c r="M5192" t="str">
        <f t="shared" si="169"/>
        <v>BaricharaSantanderRCN TV S.A.</v>
      </c>
      <c r="N5192" t="s">
        <v>6682</v>
      </c>
    </row>
    <row r="5193" spans="1:14" x14ac:dyDescent="0.25">
      <c r="A5193">
        <v>68079</v>
      </c>
      <c r="B5193" t="s">
        <v>964</v>
      </c>
      <c r="C5193" t="s">
        <v>730</v>
      </c>
      <c r="E5193">
        <v>5</v>
      </c>
      <c r="F5193" t="s">
        <v>8341</v>
      </c>
      <c r="G5193" t="s">
        <v>723</v>
      </c>
      <c r="H5193" t="str">
        <f>INDEX(referencias!$Q$1:$Q$34,MATCH('Registro de Frecuencias TV'!G5193,referencias!$R$1:$R$34,0),1)</f>
        <v>Caracol TV S.A.</v>
      </c>
      <c r="I5193" t="s">
        <v>8511</v>
      </c>
      <c r="J5193" t="s">
        <v>8338</v>
      </c>
      <c r="K5193">
        <v>5</v>
      </c>
      <c r="L5193" t="str">
        <f t="shared" si="168"/>
        <v>BaricharaSantanderCaracol TV S.A.5</v>
      </c>
      <c r="M5193" t="str">
        <f t="shared" si="169"/>
        <v>BaricharaSantanderCaracol TV S.A.</v>
      </c>
      <c r="N5193" t="s">
        <v>6683</v>
      </c>
    </row>
    <row r="5194" spans="1:14" x14ac:dyDescent="0.25">
      <c r="A5194">
        <v>68081</v>
      </c>
      <c r="B5194" t="s">
        <v>610</v>
      </c>
      <c r="C5194" t="s">
        <v>730</v>
      </c>
      <c r="E5194">
        <v>6</v>
      </c>
      <c r="F5194" t="s">
        <v>8337</v>
      </c>
      <c r="G5194" t="s">
        <v>420</v>
      </c>
      <c r="H5194" t="str">
        <f>INDEX(referencias!$Q$1:$Q$34,MATCH('Registro de Frecuencias TV'!G5194,referencias!$R$1:$R$34,0),1)</f>
        <v>Canal Uno</v>
      </c>
      <c r="I5194" t="s">
        <v>290</v>
      </c>
      <c r="J5194" t="s">
        <v>8338</v>
      </c>
      <c r="K5194">
        <v>6</v>
      </c>
      <c r="L5194" t="str">
        <f t="shared" si="168"/>
        <v>BarrancabermejaSantanderCanal Uno6</v>
      </c>
      <c r="M5194" t="str">
        <f t="shared" si="169"/>
        <v>BarrancabermejaSantanderCanal Uno</v>
      </c>
      <c r="N5194" t="s">
        <v>6684</v>
      </c>
    </row>
    <row r="5195" spans="1:14" x14ac:dyDescent="0.25">
      <c r="A5195">
        <v>68081</v>
      </c>
      <c r="B5195" t="s">
        <v>610</v>
      </c>
      <c r="C5195" t="s">
        <v>730</v>
      </c>
      <c r="E5195">
        <v>4</v>
      </c>
      <c r="F5195" t="s">
        <v>8337</v>
      </c>
      <c r="G5195" t="s">
        <v>703</v>
      </c>
      <c r="H5195" t="str">
        <f>INDEX(referencias!$Q$1:$Q$34,MATCH('Registro de Frecuencias TV'!G5195,referencias!$R$1:$R$34,0),1)</f>
        <v>C.Institucional</v>
      </c>
      <c r="I5195" t="s">
        <v>290</v>
      </c>
      <c r="J5195" t="s">
        <v>8338</v>
      </c>
      <c r="K5195">
        <v>4</v>
      </c>
      <c r="L5195" t="str">
        <f t="shared" si="168"/>
        <v>BarrancabermejaSantanderC.Institucional4</v>
      </c>
      <c r="M5195" t="str">
        <f t="shared" si="169"/>
        <v>BarrancabermejaSantanderC.Institucional</v>
      </c>
      <c r="N5195" t="s">
        <v>6685</v>
      </c>
    </row>
    <row r="5196" spans="1:14" x14ac:dyDescent="0.25">
      <c r="A5196">
        <v>68081</v>
      </c>
      <c r="B5196" t="s">
        <v>610</v>
      </c>
      <c r="C5196" t="s">
        <v>730</v>
      </c>
      <c r="E5196">
        <v>10</v>
      </c>
      <c r="F5196" t="s">
        <v>8337</v>
      </c>
      <c r="G5196" t="s">
        <v>188</v>
      </c>
      <c r="H5196" t="str">
        <f>INDEX(referencias!$Q$1:$Q$34,MATCH('Registro de Frecuencias TV'!G5196,referencias!$R$1:$R$34,0),1)</f>
        <v>Señal Colombia</v>
      </c>
      <c r="I5196" t="s">
        <v>290</v>
      </c>
      <c r="J5196" t="s">
        <v>8338</v>
      </c>
      <c r="K5196">
        <v>10</v>
      </c>
      <c r="L5196" t="str">
        <f t="shared" si="168"/>
        <v>BarrancabermejaSantanderSeñal Colombia10</v>
      </c>
      <c r="M5196" t="str">
        <f t="shared" si="169"/>
        <v>BarrancabermejaSantanderSeñal Colombia</v>
      </c>
      <c r="N5196" t="s">
        <v>6686</v>
      </c>
    </row>
    <row r="5197" spans="1:14" x14ac:dyDescent="0.25">
      <c r="A5197">
        <v>68081</v>
      </c>
      <c r="B5197" t="s">
        <v>610</v>
      </c>
      <c r="C5197" t="s">
        <v>730</v>
      </c>
      <c r="E5197">
        <v>12</v>
      </c>
      <c r="F5197" t="s">
        <v>8339</v>
      </c>
      <c r="G5197" t="s">
        <v>788</v>
      </c>
      <c r="H5197" t="str">
        <f>INDEX(referencias!$Q$1:$Q$34,MATCH('Registro de Frecuencias TV'!G5197,referencias!$R$1:$R$34,0),1)</f>
        <v>TRO</v>
      </c>
      <c r="I5197" t="s">
        <v>8512</v>
      </c>
      <c r="J5197" t="s">
        <v>8338</v>
      </c>
      <c r="K5197">
        <v>12</v>
      </c>
      <c r="L5197" t="str">
        <f t="shared" si="168"/>
        <v>BarrancabermejaSantanderTRO12</v>
      </c>
      <c r="M5197" t="str">
        <f t="shared" si="169"/>
        <v>BarrancabermejaSantanderTRO</v>
      </c>
      <c r="N5197" t="s">
        <v>6687</v>
      </c>
    </row>
    <row r="5198" spans="1:14" x14ac:dyDescent="0.25">
      <c r="A5198">
        <v>68081</v>
      </c>
      <c r="B5198" t="s">
        <v>610</v>
      </c>
      <c r="C5198" t="s">
        <v>730</v>
      </c>
      <c r="E5198">
        <v>8</v>
      </c>
      <c r="F5198" t="s">
        <v>8341</v>
      </c>
      <c r="G5198" t="s">
        <v>750</v>
      </c>
      <c r="H5198" t="str">
        <f>INDEX(referencias!$Q$1:$Q$34,MATCH('Registro de Frecuencias TV'!G5198,referencias!$R$1:$R$34,0),1)</f>
        <v>RCN TV S.A.</v>
      </c>
      <c r="I5198" t="s">
        <v>290</v>
      </c>
      <c r="J5198" t="s">
        <v>8338</v>
      </c>
      <c r="K5198">
        <v>8</v>
      </c>
      <c r="L5198" t="str">
        <f t="shared" si="168"/>
        <v>BarrancabermejaSantanderRCN TV S.A.8</v>
      </c>
      <c r="M5198" t="str">
        <f t="shared" si="169"/>
        <v>BarrancabermejaSantanderRCN TV S.A.</v>
      </c>
      <c r="N5198" t="s">
        <v>6688</v>
      </c>
    </row>
    <row r="5199" spans="1:14" x14ac:dyDescent="0.25">
      <c r="A5199">
        <v>68081</v>
      </c>
      <c r="B5199" t="s">
        <v>610</v>
      </c>
      <c r="C5199" t="s">
        <v>730</v>
      </c>
      <c r="E5199">
        <v>2</v>
      </c>
      <c r="F5199" t="s">
        <v>8341</v>
      </c>
      <c r="G5199" t="s">
        <v>723</v>
      </c>
      <c r="H5199" t="str">
        <f>INDEX(referencias!$Q$1:$Q$34,MATCH('Registro de Frecuencias TV'!G5199,referencias!$R$1:$R$34,0),1)</f>
        <v>Caracol TV S.A.</v>
      </c>
      <c r="I5199" t="s">
        <v>290</v>
      </c>
      <c r="J5199" t="s">
        <v>8338</v>
      </c>
      <c r="K5199">
        <v>2</v>
      </c>
      <c r="L5199" t="str">
        <f t="shared" si="168"/>
        <v>BarrancabermejaSantanderCaracol TV S.A.2</v>
      </c>
      <c r="M5199" t="str">
        <f t="shared" si="169"/>
        <v>BarrancabermejaSantanderCaracol TV S.A.</v>
      </c>
      <c r="N5199" t="s">
        <v>6689</v>
      </c>
    </row>
    <row r="5200" spans="1:14" x14ac:dyDescent="0.25">
      <c r="A5200">
        <v>68081</v>
      </c>
      <c r="B5200" t="s">
        <v>610</v>
      </c>
      <c r="C5200" t="s">
        <v>730</v>
      </c>
      <c r="E5200">
        <v>51</v>
      </c>
      <c r="F5200" t="s">
        <v>8342</v>
      </c>
      <c r="G5200" t="s">
        <v>777</v>
      </c>
      <c r="H5200" t="str">
        <f>INDEX(referencias!$Q$1:$Q$34,MATCH('Registro de Frecuencias TV'!G5200,referencias!$R$1:$R$34,0),1)</f>
        <v>Telepetróleo</v>
      </c>
      <c r="I5200" t="s">
        <v>777</v>
      </c>
      <c r="J5200" t="s">
        <v>8338</v>
      </c>
      <c r="K5200">
        <v>51</v>
      </c>
      <c r="L5200" t="str">
        <f t="shared" si="168"/>
        <v>BarrancabermejaSantanderTelepetróleo51</v>
      </c>
      <c r="M5200" t="str">
        <f t="shared" si="169"/>
        <v>BarrancabermejaSantanderTelepetróleo</v>
      </c>
      <c r="N5200" t="s">
        <v>6690</v>
      </c>
    </row>
    <row r="5201" spans="1:14" x14ac:dyDescent="0.25">
      <c r="A5201">
        <v>68081</v>
      </c>
      <c r="B5201" t="s">
        <v>610</v>
      </c>
      <c r="C5201" t="s">
        <v>730</v>
      </c>
      <c r="E5201">
        <v>47</v>
      </c>
      <c r="F5201" t="s">
        <v>8342</v>
      </c>
      <c r="G5201" t="s">
        <v>736</v>
      </c>
      <c r="H5201" t="str">
        <f>INDEX(referencias!$Q$1:$Q$34,MATCH('Registro de Frecuencias TV'!G5201,referencias!$R$1:$R$34,0),1)</f>
        <v>Fun. Magdalena</v>
      </c>
      <c r="I5201" t="s">
        <v>736</v>
      </c>
      <c r="J5201" t="s">
        <v>8338</v>
      </c>
      <c r="K5201">
        <v>47</v>
      </c>
      <c r="L5201" t="str">
        <f t="shared" si="168"/>
        <v>BarrancabermejaSantanderFun. Magdalena47</v>
      </c>
      <c r="M5201" t="str">
        <f t="shared" si="169"/>
        <v>BarrancabermejaSantanderFun. Magdalena</v>
      </c>
      <c r="N5201" t="s">
        <v>6691</v>
      </c>
    </row>
    <row r="5202" spans="1:14" x14ac:dyDescent="0.25">
      <c r="A5202">
        <v>68092</v>
      </c>
      <c r="B5202" t="s">
        <v>995</v>
      </c>
      <c r="C5202" t="s">
        <v>730</v>
      </c>
      <c r="E5202">
        <v>6</v>
      </c>
      <c r="F5202" t="s">
        <v>8337</v>
      </c>
      <c r="G5202" t="s">
        <v>420</v>
      </c>
      <c r="H5202" t="str">
        <f>INDEX(referencias!$Q$1:$Q$34,MATCH('Registro de Frecuencias TV'!G5202,referencias!$R$1:$R$34,0),1)</f>
        <v>Canal Uno</v>
      </c>
      <c r="I5202" t="s">
        <v>290</v>
      </c>
      <c r="J5202" t="s">
        <v>8338</v>
      </c>
      <c r="K5202">
        <v>6</v>
      </c>
      <c r="L5202" t="str">
        <f t="shared" si="168"/>
        <v>BetuliaSantanderCanal Uno6</v>
      </c>
      <c r="M5202" t="str">
        <f t="shared" si="169"/>
        <v>BetuliaSantanderCanal Uno</v>
      </c>
      <c r="N5202" t="s">
        <v>6692</v>
      </c>
    </row>
    <row r="5203" spans="1:14" x14ac:dyDescent="0.25">
      <c r="A5203">
        <v>68092</v>
      </c>
      <c r="B5203" t="s">
        <v>995</v>
      </c>
      <c r="C5203" t="s">
        <v>730</v>
      </c>
      <c r="E5203">
        <v>4</v>
      </c>
      <c r="F5203" t="s">
        <v>8337</v>
      </c>
      <c r="G5203" t="s">
        <v>703</v>
      </c>
      <c r="H5203" t="str">
        <f>INDEX(referencias!$Q$1:$Q$34,MATCH('Registro de Frecuencias TV'!G5203,referencias!$R$1:$R$34,0),1)</f>
        <v>C.Institucional</v>
      </c>
      <c r="I5203" t="s">
        <v>290</v>
      </c>
      <c r="J5203" t="s">
        <v>8338</v>
      </c>
      <c r="K5203">
        <v>4</v>
      </c>
      <c r="L5203" t="str">
        <f t="shared" si="168"/>
        <v>BetuliaSantanderC.Institucional4</v>
      </c>
      <c r="M5203" t="str">
        <f t="shared" si="169"/>
        <v>BetuliaSantanderC.Institucional</v>
      </c>
      <c r="N5203" t="s">
        <v>6693</v>
      </c>
    </row>
    <row r="5204" spans="1:14" x14ac:dyDescent="0.25">
      <c r="A5204">
        <v>68092</v>
      </c>
      <c r="B5204" t="s">
        <v>995</v>
      </c>
      <c r="C5204" t="s">
        <v>730</v>
      </c>
      <c r="E5204">
        <v>10</v>
      </c>
      <c r="F5204" t="s">
        <v>8337</v>
      </c>
      <c r="G5204" t="s">
        <v>188</v>
      </c>
      <c r="H5204" t="str">
        <f>INDEX(referencias!$Q$1:$Q$34,MATCH('Registro de Frecuencias TV'!G5204,referencias!$R$1:$R$34,0),1)</f>
        <v>Señal Colombia</v>
      </c>
      <c r="I5204" t="s">
        <v>290</v>
      </c>
      <c r="J5204" t="s">
        <v>8338</v>
      </c>
      <c r="K5204">
        <v>10</v>
      </c>
      <c r="L5204" t="str">
        <f t="shared" si="168"/>
        <v>BetuliaSantanderSeñal Colombia10</v>
      </c>
      <c r="M5204" t="str">
        <f t="shared" si="169"/>
        <v>BetuliaSantanderSeñal Colombia</v>
      </c>
      <c r="N5204" t="s">
        <v>6694</v>
      </c>
    </row>
    <row r="5205" spans="1:14" x14ac:dyDescent="0.25">
      <c r="A5205">
        <v>68092</v>
      </c>
      <c r="B5205" t="s">
        <v>995</v>
      </c>
      <c r="C5205" t="s">
        <v>730</v>
      </c>
      <c r="F5205" t="s">
        <v>8339</v>
      </c>
      <c r="G5205" t="s">
        <v>788</v>
      </c>
      <c r="H5205" t="str">
        <f>INDEX(referencias!$Q$1:$Q$34,MATCH('Registro de Frecuencias TV'!G5205,referencias!$R$1:$R$34,0),1)</f>
        <v>TRO</v>
      </c>
      <c r="J5205" t="s">
        <v>8338</v>
      </c>
      <c r="K5205">
        <v>12</v>
      </c>
      <c r="L5205" t="str">
        <f t="shared" si="168"/>
        <v>BetuliaSantanderTRO12</v>
      </c>
      <c r="M5205" t="str">
        <f t="shared" si="169"/>
        <v>BetuliaSantanderTRO</v>
      </c>
      <c r="N5205" t="s">
        <v>6695</v>
      </c>
    </row>
    <row r="5206" spans="1:14" x14ac:dyDescent="0.25">
      <c r="A5206">
        <v>68092</v>
      </c>
      <c r="B5206" t="s">
        <v>995</v>
      </c>
      <c r="C5206" t="s">
        <v>730</v>
      </c>
      <c r="E5206">
        <v>8</v>
      </c>
      <c r="F5206" t="s">
        <v>8341</v>
      </c>
      <c r="G5206" t="s">
        <v>750</v>
      </c>
      <c r="H5206" t="str">
        <f>INDEX(referencias!$Q$1:$Q$34,MATCH('Registro de Frecuencias TV'!G5206,referencias!$R$1:$R$34,0),1)</f>
        <v>RCN TV S.A.</v>
      </c>
      <c r="I5206" t="s">
        <v>290</v>
      </c>
      <c r="J5206" t="s">
        <v>8338</v>
      </c>
      <c r="K5206">
        <v>8</v>
      </c>
      <c r="L5206" t="str">
        <f t="shared" si="168"/>
        <v>BetuliaSantanderRCN TV S.A.8</v>
      </c>
      <c r="M5206" t="str">
        <f t="shared" si="169"/>
        <v>BetuliaSantanderRCN TV S.A.</v>
      </c>
      <c r="N5206" t="s">
        <v>6696</v>
      </c>
    </row>
    <row r="5207" spans="1:14" x14ac:dyDescent="0.25">
      <c r="A5207">
        <v>68092</v>
      </c>
      <c r="B5207" t="s">
        <v>995</v>
      </c>
      <c r="C5207" t="s">
        <v>730</v>
      </c>
      <c r="E5207">
        <v>2</v>
      </c>
      <c r="F5207" t="s">
        <v>8341</v>
      </c>
      <c r="G5207" t="s">
        <v>723</v>
      </c>
      <c r="H5207" t="str">
        <f>INDEX(referencias!$Q$1:$Q$34,MATCH('Registro de Frecuencias TV'!G5207,referencias!$R$1:$R$34,0),1)</f>
        <v>Caracol TV S.A.</v>
      </c>
      <c r="I5207" t="s">
        <v>290</v>
      </c>
      <c r="J5207" t="s">
        <v>8338</v>
      </c>
      <c r="K5207">
        <v>2</v>
      </c>
      <c r="L5207" t="str">
        <f t="shared" si="168"/>
        <v>BetuliaSantanderCaracol TV S.A.2</v>
      </c>
      <c r="M5207" t="str">
        <f t="shared" si="169"/>
        <v>BetuliaSantanderCaracol TV S.A.</v>
      </c>
      <c r="N5207" t="s">
        <v>6697</v>
      </c>
    </row>
    <row r="5208" spans="1:14" x14ac:dyDescent="0.25">
      <c r="A5208">
        <v>68101</v>
      </c>
      <c r="B5208" t="s">
        <v>507</v>
      </c>
      <c r="C5208" t="s">
        <v>730</v>
      </c>
      <c r="E5208">
        <v>12</v>
      </c>
      <c r="F5208" t="s">
        <v>8337</v>
      </c>
      <c r="G5208" t="s">
        <v>420</v>
      </c>
      <c r="H5208" t="str">
        <f>INDEX(referencias!$Q$1:$Q$34,MATCH('Registro de Frecuencias TV'!G5208,referencias!$R$1:$R$34,0),1)</f>
        <v>Canal Uno</v>
      </c>
      <c r="I5208" t="s">
        <v>352</v>
      </c>
      <c r="J5208" t="s">
        <v>8338</v>
      </c>
      <c r="K5208">
        <v>12</v>
      </c>
      <c r="L5208" t="str">
        <f t="shared" si="168"/>
        <v>BolívarSantanderCanal Uno12</v>
      </c>
      <c r="M5208" t="str">
        <f t="shared" si="169"/>
        <v>BolívarSantanderCanal Uno</v>
      </c>
      <c r="N5208" t="s">
        <v>6698</v>
      </c>
    </row>
    <row r="5209" spans="1:14" x14ac:dyDescent="0.25">
      <c r="A5209">
        <v>68101</v>
      </c>
      <c r="B5209" t="s">
        <v>507</v>
      </c>
      <c r="C5209" t="s">
        <v>730</v>
      </c>
      <c r="E5209">
        <v>10</v>
      </c>
      <c r="F5209" t="s">
        <v>8337</v>
      </c>
      <c r="G5209" t="s">
        <v>703</v>
      </c>
      <c r="H5209" t="str">
        <f>INDEX(referencias!$Q$1:$Q$34,MATCH('Registro de Frecuencias TV'!G5209,referencias!$R$1:$R$34,0),1)</f>
        <v>C.Institucional</v>
      </c>
      <c r="I5209" t="s">
        <v>352</v>
      </c>
      <c r="J5209" t="s">
        <v>8338</v>
      </c>
      <c r="K5209">
        <v>10</v>
      </c>
      <c r="L5209" t="str">
        <f t="shared" si="168"/>
        <v>BolívarSantanderC.Institucional10</v>
      </c>
      <c r="M5209" t="str">
        <f t="shared" si="169"/>
        <v>BolívarSantanderC.Institucional</v>
      </c>
      <c r="N5209" t="s">
        <v>6699</v>
      </c>
    </row>
    <row r="5210" spans="1:14" x14ac:dyDescent="0.25">
      <c r="A5210">
        <v>68101</v>
      </c>
      <c r="B5210" t="s">
        <v>507</v>
      </c>
      <c r="C5210" t="s">
        <v>730</v>
      </c>
      <c r="E5210">
        <v>23</v>
      </c>
      <c r="F5210" t="s">
        <v>8337</v>
      </c>
      <c r="G5210" t="s">
        <v>188</v>
      </c>
      <c r="H5210" t="str">
        <f>INDEX(referencias!$Q$1:$Q$34,MATCH('Registro de Frecuencias TV'!G5210,referencias!$R$1:$R$34,0),1)</f>
        <v>Señal Colombia</v>
      </c>
      <c r="I5210" t="s">
        <v>352</v>
      </c>
      <c r="J5210" t="s">
        <v>8338</v>
      </c>
      <c r="K5210">
        <v>23</v>
      </c>
      <c r="L5210" t="str">
        <f t="shared" si="168"/>
        <v>BolívarSantanderSeñal Colombia23</v>
      </c>
      <c r="M5210" t="str">
        <f t="shared" si="169"/>
        <v>BolívarSantanderSeñal Colombia</v>
      </c>
      <c r="N5210" t="s">
        <v>6700</v>
      </c>
    </row>
    <row r="5211" spans="1:14" x14ac:dyDescent="0.25">
      <c r="A5211">
        <v>68101</v>
      </c>
      <c r="B5211" t="s">
        <v>507</v>
      </c>
      <c r="C5211" t="s">
        <v>730</v>
      </c>
      <c r="E5211">
        <v>6</v>
      </c>
      <c r="F5211" t="s">
        <v>8339</v>
      </c>
      <c r="G5211" t="s">
        <v>788</v>
      </c>
      <c r="H5211" t="str">
        <f>INDEX(referencias!$Q$1:$Q$34,MATCH('Registro de Frecuencias TV'!G5211,referencias!$R$1:$R$34,0),1)</f>
        <v>TRO</v>
      </c>
      <c r="I5211" t="s">
        <v>8440</v>
      </c>
      <c r="J5211" t="s">
        <v>8338</v>
      </c>
      <c r="K5211">
        <v>6</v>
      </c>
      <c r="L5211" t="str">
        <f t="shared" si="168"/>
        <v>BolívarSantanderTRO6</v>
      </c>
      <c r="M5211" t="str">
        <f t="shared" si="169"/>
        <v>BolívarSantanderTRO</v>
      </c>
      <c r="N5211" t="s">
        <v>6701</v>
      </c>
    </row>
    <row r="5212" spans="1:14" x14ac:dyDescent="0.25">
      <c r="A5212">
        <v>68101</v>
      </c>
      <c r="B5212" t="s">
        <v>507</v>
      </c>
      <c r="C5212" t="s">
        <v>730</v>
      </c>
      <c r="E5212">
        <v>4</v>
      </c>
      <c r="F5212" t="s">
        <v>8341</v>
      </c>
      <c r="G5212" t="s">
        <v>750</v>
      </c>
      <c r="H5212" t="str">
        <f>INDEX(referencias!$Q$1:$Q$34,MATCH('Registro de Frecuencias TV'!G5212,referencias!$R$1:$R$34,0),1)</f>
        <v>RCN TV S.A.</v>
      </c>
      <c r="I5212" t="s">
        <v>352</v>
      </c>
      <c r="J5212" t="s">
        <v>8338</v>
      </c>
      <c r="K5212">
        <v>4</v>
      </c>
      <c r="L5212" t="str">
        <f t="shared" si="168"/>
        <v>BolívarSantanderRCN TV S.A.4</v>
      </c>
      <c r="M5212" t="str">
        <f t="shared" si="169"/>
        <v>BolívarSantanderRCN TV S.A.</v>
      </c>
      <c r="N5212" t="s">
        <v>6702</v>
      </c>
    </row>
    <row r="5213" spans="1:14" x14ac:dyDescent="0.25">
      <c r="A5213">
        <v>68101</v>
      </c>
      <c r="B5213" t="s">
        <v>507</v>
      </c>
      <c r="C5213" t="s">
        <v>730</v>
      </c>
      <c r="E5213">
        <v>8</v>
      </c>
      <c r="F5213" t="s">
        <v>8341</v>
      </c>
      <c r="G5213" t="s">
        <v>723</v>
      </c>
      <c r="H5213" t="str">
        <f>INDEX(referencias!$Q$1:$Q$34,MATCH('Registro de Frecuencias TV'!G5213,referencias!$R$1:$R$34,0),1)</f>
        <v>Caracol TV S.A.</v>
      </c>
      <c r="I5213" t="s">
        <v>352</v>
      </c>
      <c r="J5213" t="s">
        <v>8338</v>
      </c>
      <c r="K5213">
        <v>8</v>
      </c>
      <c r="L5213" t="str">
        <f t="shared" si="168"/>
        <v>BolívarSantanderCaracol TV S.A.8</v>
      </c>
      <c r="M5213" t="str">
        <f t="shared" si="169"/>
        <v>BolívarSantanderCaracol TV S.A.</v>
      </c>
      <c r="N5213" t="s">
        <v>6703</v>
      </c>
    </row>
    <row r="5214" spans="1:14" x14ac:dyDescent="0.25">
      <c r="A5214">
        <v>68121</v>
      </c>
      <c r="B5214" t="s">
        <v>1036</v>
      </c>
      <c r="C5214" t="s">
        <v>730</v>
      </c>
      <c r="E5214">
        <v>10</v>
      </c>
      <c r="F5214" t="s">
        <v>8337</v>
      </c>
      <c r="G5214" t="s">
        <v>420</v>
      </c>
      <c r="H5214" t="str">
        <f>INDEX(referencias!$Q$1:$Q$34,MATCH('Registro de Frecuencias TV'!G5214,referencias!$R$1:$R$34,0),1)</f>
        <v>Canal Uno</v>
      </c>
      <c r="I5214" t="s">
        <v>365</v>
      </c>
      <c r="J5214" t="s">
        <v>8338</v>
      </c>
      <c r="K5214">
        <v>10</v>
      </c>
      <c r="L5214" t="str">
        <f t="shared" si="168"/>
        <v>CabreraSantanderCanal Uno10</v>
      </c>
      <c r="M5214" t="str">
        <f t="shared" si="169"/>
        <v>CabreraSantanderCanal Uno</v>
      </c>
      <c r="N5214" t="s">
        <v>6704</v>
      </c>
    </row>
    <row r="5215" spans="1:14" x14ac:dyDescent="0.25">
      <c r="A5215">
        <v>68121</v>
      </c>
      <c r="B5215" t="s">
        <v>1036</v>
      </c>
      <c r="C5215" t="s">
        <v>730</v>
      </c>
      <c r="E5215">
        <v>8</v>
      </c>
      <c r="F5215" t="s">
        <v>8337</v>
      </c>
      <c r="G5215" t="s">
        <v>703</v>
      </c>
      <c r="H5215" t="str">
        <f>INDEX(referencias!$Q$1:$Q$34,MATCH('Registro de Frecuencias TV'!G5215,referencias!$R$1:$R$34,0),1)</f>
        <v>C.Institucional</v>
      </c>
      <c r="I5215" t="s">
        <v>365</v>
      </c>
      <c r="J5215" t="s">
        <v>8338</v>
      </c>
      <c r="K5215">
        <v>8</v>
      </c>
      <c r="L5215" t="str">
        <f t="shared" si="168"/>
        <v>CabreraSantanderC.Institucional8</v>
      </c>
      <c r="M5215" t="str">
        <f t="shared" si="169"/>
        <v>CabreraSantanderC.Institucional</v>
      </c>
      <c r="N5215" t="s">
        <v>6705</v>
      </c>
    </row>
    <row r="5216" spans="1:14" x14ac:dyDescent="0.25">
      <c r="A5216">
        <v>68121</v>
      </c>
      <c r="B5216" t="s">
        <v>1036</v>
      </c>
      <c r="C5216" t="s">
        <v>730</v>
      </c>
      <c r="E5216">
        <v>12</v>
      </c>
      <c r="F5216" t="s">
        <v>8337</v>
      </c>
      <c r="G5216" t="s">
        <v>188</v>
      </c>
      <c r="H5216" t="str">
        <f>INDEX(referencias!$Q$1:$Q$34,MATCH('Registro de Frecuencias TV'!G5216,referencias!$R$1:$R$34,0),1)</f>
        <v>Señal Colombia</v>
      </c>
      <c r="I5216" t="s">
        <v>365</v>
      </c>
      <c r="J5216" t="s">
        <v>8338</v>
      </c>
      <c r="K5216">
        <v>12</v>
      </c>
      <c r="L5216" t="str">
        <f t="shared" si="168"/>
        <v>CabreraSantanderSeñal Colombia12</v>
      </c>
      <c r="M5216" t="str">
        <f t="shared" si="169"/>
        <v>CabreraSantanderSeñal Colombia</v>
      </c>
      <c r="N5216" t="s">
        <v>6706</v>
      </c>
    </row>
    <row r="5217" spans="1:14" x14ac:dyDescent="0.25">
      <c r="A5217">
        <v>68121</v>
      </c>
      <c r="B5217" t="s">
        <v>1036</v>
      </c>
      <c r="C5217" t="s">
        <v>730</v>
      </c>
      <c r="F5217" t="s">
        <v>8339</v>
      </c>
      <c r="G5217" t="s">
        <v>788</v>
      </c>
      <c r="H5217" t="str">
        <f>INDEX(referencias!$Q$1:$Q$34,MATCH('Registro de Frecuencias TV'!G5217,referencias!$R$1:$R$34,0),1)</f>
        <v>TRO</v>
      </c>
      <c r="J5217" t="s">
        <v>8338</v>
      </c>
      <c r="K5217">
        <v>2</v>
      </c>
      <c r="L5217" t="str">
        <f t="shared" si="168"/>
        <v>CabreraSantanderTRO2</v>
      </c>
      <c r="M5217" t="str">
        <f t="shared" si="169"/>
        <v>CabreraSantanderTRO</v>
      </c>
      <c r="N5217" t="s">
        <v>6707</v>
      </c>
    </row>
    <row r="5218" spans="1:14" x14ac:dyDescent="0.25">
      <c r="A5218">
        <v>68121</v>
      </c>
      <c r="B5218" t="s">
        <v>1036</v>
      </c>
      <c r="C5218" t="s">
        <v>730</v>
      </c>
      <c r="E5218">
        <v>3</v>
      </c>
      <c r="F5218" t="s">
        <v>8341</v>
      </c>
      <c r="G5218" t="s">
        <v>750</v>
      </c>
      <c r="H5218" t="str">
        <f>INDEX(referencias!$Q$1:$Q$34,MATCH('Registro de Frecuencias TV'!G5218,referencias!$R$1:$R$34,0),1)</f>
        <v>RCN TV S.A.</v>
      </c>
      <c r="I5218" t="s">
        <v>8511</v>
      </c>
      <c r="J5218" t="s">
        <v>8338</v>
      </c>
      <c r="K5218">
        <v>3</v>
      </c>
      <c r="L5218" t="str">
        <f t="shared" si="168"/>
        <v>CabreraSantanderRCN TV S.A.3</v>
      </c>
      <c r="M5218" t="str">
        <f t="shared" si="169"/>
        <v>CabreraSantanderRCN TV S.A.</v>
      </c>
      <c r="N5218" t="s">
        <v>6708</v>
      </c>
    </row>
    <row r="5219" spans="1:14" x14ac:dyDescent="0.25">
      <c r="A5219">
        <v>68121</v>
      </c>
      <c r="B5219" t="s">
        <v>1036</v>
      </c>
      <c r="C5219" t="s">
        <v>730</v>
      </c>
      <c r="E5219">
        <v>5</v>
      </c>
      <c r="F5219" t="s">
        <v>8341</v>
      </c>
      <c r="G5219" t="s">
        <v>723</v>
      </c>
      <c r="H5219" t="str">
        <f>INDEX(referencias!$Q$1:$Q$34,MATCH('Registro de Frecuencias TV'!G5219,referencias!$R$1:$R$34,0),1)</f>
        <v>Caracol TV S.A.</v>
      </c>
      <c r="I5219" t="s">
        <v>8511</v>
      </c>
      <c r="J5219" t="s">
        <v>8338</v>
      </c>
      <c r="K5219">
        <v>5</v>
      </c>
      <c r="L5219" t="str">
        <f t="shared" si="168"/>
        <v>CabreraSantanderCaracol TV S.A.5</v>
      </c>
      <c r="M5219" t="str">
        <f t="shared" si="169"/>
        <v>CabreraSantanderCaracol TV S.A.</v>
      </c>
      <c r="N5219" t="s">
        <v>6709</v>
      </c>
    </row>
    <row r="5220" spans="1:14" x14ac:dyDescent="0.25">
      <c r="A5220">
        <v>68132</v>
      </c>
      <c r="B5220" t="s">
        <v>1072</v>
      </c>
      <c r="C5220" t="s">
        <v>730</v>
      </c>
      <c r="F5220" t="s">
        <v>8337</v>
      </c>
      <c r="G5220" t="s">
        <v>420</v>
      </c>
      <c r="H5220" t="str">
        <f>INDEX(referencias!$Q$1:$Q$34,MATCH('Registro de Frecuencias TV'!G5220,referencias!$R$1:$R$34,0),1)</f>
        <v>Canal Uno</v>
      </c>
      <c r="J5220" t="s">
        <v>8338</v>
      </c>
      <c r="K5220">
        <v>6</v>
      </c>
      <c r="L5220" t="str">
        <f t="shared" si="168"/>
        <v>CaliforniaSantanderCanal Uno6</v>
      </c>
      <c r="M5220" t="str">
        <f t="shared" si="169"/>
        <v>CaliforniaSantanderCanal Uno</v>
      </c>
      <c r="N5220" t="s">
        <v>6710</v>
      </c>
    </row>
    <row r="5221" spans="1:14" x14ac:dyDescent="0.25">
      <c r="A5221">
        <v>68132</v>
      </c>
      <c r="B5221" t="s">
        <v>1072</v>
      </c>
      <c r="C5221" t="s">
        <v>730</v>
      </c>
      <c r="F5221" t="s">
        <v>8337</v>
      </c>
      <c r="G5221" t="s">
        <v>703</v>
      </c>
      <c r="H5221" t="str">
        <f>INDEX(referencias!$Q$1:$Q$34,MATCH('Registro de Frecuencias TV'!G5221,referencias!$R$1:$R$34,0),1)</f>
        <v>C.Institucional</v>
      </c>
      <c r="J5221" t="s">
        <v>8338</v>
      </c>
      <c r="K5221">
        <v>4</v>
      </c>
      <c r="L5221" t="str">
        <f t="shared" si="168"/>
        <v>CaliforniaSantanderC.Institucional4</v>
      </c>
      <c r="M5221" t="str">
        <f t="shared" si="169"/>
        <v>CaliforniaSantanderC.Institucional</v>
      </c>
      <c r="N5221" t="s">
        <v>6711</v>
      </c>
    </row>
    <row r="5222" spans="1:14" x14ac:dyDescent="0.25">
      <c r="A5222">
        <v>68132</v>
      </c>
      <c r="B5222" t="s">
        <v>1072</v>
      </c>
      <c r="C5222" t="s">
        <v>730</v>
      </c>
      <c r="F5222" t="s">
        <v>8337</v>
      </c>
      <c r="G5222" t="s">
        <v>188</v>
      </c>
      <c r="H5222" t="str">
        <f>INDEX(referencias!$Q$1:$Q$34,MATCH('Registro de Frecuencias TV'!G5222,referencias!$R$1:$R$34,0),1)</f>
        <v>Señal Colombia</v>
      </c>
      <c r="J5222" t="s">
        <v>8338</v>
      </c>
      <c r="K5222">
        <v>10</v>
      </c>
      <c r="L5222" t="str">
        <f t="shared" si="168"/>
        <v>CaliforniaSantanderSeñal Colombia10</v>
      </c>
      <c r="M5222" t="str">
        <f t="shared" si="169"/>
        <v>CaliforniaSantanderSeñal Colombia</v>
      </c>
      <c r="N5222" t="s">
        <v>6712</v>
      </c>
    </row>
    <row r="5223" spans="1:14" x14ac:dyDescent="0.25">
      <c r="A5223">
        <v>68132</v>
      </c>
      <c r="B5223" t="s">
        <v>1072</v>
      </c>
      <c r="C5223" t="s">
        <v>730</v>
      </c>
      <c r="F5223" t="s">
        <v>8339</v>
      </c>
      <c r="G5223" t="s">
        <v>788</v>
      </c>
      <c r="H5223" t="str">
        <f>INDEX(referencias!$Q$1:$Q$34,MATCH('Registro de Frecuencias TV'!G5223,referencias!$R$1:$R$34,0),1)</f>
        <v>TRO</v>
      </c>
      <c r="J5223" t="s">
        <v>8338</v>
      </c>
      <c r="K5223">
        <v>7</v>
      </c>
      <c r="L5223" t="str">
        <f t="shared" si="168"/>
        <v>CaliforniaSantanderTRO7</v>
      </c>
      <c r="M5223" t="str">
        <f t="shared" si="169"/>
        <v>CaliforniaSantanderTRO</v>
      </c>
      <c r="N5223" t="s">
        <v>6713</v>
      </c>
    </row>
    <row r="5224" spans="1:14" x14ac:dyDescent="0.25">
      <c r="A5224">
        <v>68132</v>
      </c>
      <c r="B5224" t="s">
        <v>1072</v>
      </c>
      <c r="C5224" t="s">
        <v>730</v>
      </c>
      <c r="F5224" t="s">
        <v>8341</v>
      </c>
      <c r="G5224" t="s">
        <v>750</v>
      </c>
      <c r="H5224" t="str">
        <f>INDEX(referencias!$Q$1:$Q$34,MATCH('Registro de Frecuencias TV'!G5224,referencias!$R$1:$R$34,0),1)</f>
        <v>RCN TV S.A.</v>
      </c>
      <c r="J5224" t="s">
        <v>8338</v>
      </c>
      <c r="K5224">
        <v>3</v>
      </c>
      <c r="L5224" t="str">
        <f t="shared" si="168"/>
        <v>CaliforniaSantanderRCN TV S.A.3</v>
      </c>
      <c r="M5224" t="str">
        <f t="shared" si="169"/>
        <v>CaliforniaSantanderRCN TV S.A.</v>
      </c>
      <c r="N5224" t="s">
        <v>6714</v>
      </c>
    </row>
    <row r="5225" spans="1:14" x14ac:dyDescent="0.25">
      <c r="A5225">
        <v>68132</v>
      </c>
      <c r="B5225" t="s">
        <v>1072</v>
      </c>
      <c r="C5225" t="s">
        <v>730</v>
      </c>
      <c r="F5225" t="s">
        <v>8341</v>
      </c>
      <c r="G5225" t="s">
        <v>723</v>
      </c>
      <c r="H5225" t="str">
        <f>INDEX(referencias!$Q$1:$Q$34,MATCH('Registro de Frecuencias TV'!G5225,referencias!$R$1:$R$34,0),1)</f>
        <v>Caracol TV S.A.</v>
      </c>
      <c r="J5225" t="s">
        <v>8338</v>
      </c>
      <c r="K5225">
        <v>5</v>
      </c>
      <c r="L5225" t="str">
        <f t="shared" si="168"/>
        <v>CaliforniaSantanderCaracol TV S.A.5</v>
      </c>
      <c r="M5225" t="str">
        <f t="shared" si="169"/>
        <v>CaliforniaSantanderCaracol TV S.A.</v>
      </c>
      <c r="N5225" t="s">
        <v>6715</v>
      </c>
    </row>
    <row r="5226" spans="1:14" x14ac:dyDescent="0.25">
      <c r="A5226">
        <v>68147</v>
      </c>
      <c r="B5226" t="s">
        <v>1095</v>
      </c>
      <c r="C5226" t="s">
        <v>730</v>
      </c>
      <c r="E5226">
        <v>10</v>
      </c>
      <c r="F5226" t="s">
        <v>8337</v>
      </c>
      <c r="G5226" t="s">
        <v>420</v>
      </c>
      <c r="H5226" t="str">
        <f>INDEX(referencias!$Q$1:$Q$34,MATCH('Registro de Frecuencias TV'!G5226,referencias!$R$1:$R$34,0),1)</f>
        <v>Canal Uno</v>
      </c>
      <c r="I5226" t="s">
        <v>312</v>
      </c>
      <c r="J5226" t="s">
        <v>8338</v>
      </c>
      <c r="K5226">
        <v>10</v>
      </c>
      <c r="L5226" t="str">
        <f t="shared" si="168"/>
        <v>CapitanejoSantanderCanal Uno10</v>
      </c>
      <c r="M5226" t="str">
        <f t="shared" si="169"/>
        <v>CapitanejoSantanderCanal Uno</v>
      </c>
      <c r="N5226" t="s">
        <v>6716</v>
      </c>
    </row>
    <row r="5227" spans="1:14" x14ac:dyDescent="0.25">
      <c r="A5227">
        <v>68147</v>
      </c>
      <c r="B5227" t="s">
        <v>1095</v>
      </c>
      <c r="C5227" t="s">
        <v>730</v>
      </c>
      <c r="E5227">
        <v>12</v>
      </c>
      <c r="F5227" t="s">
        <v>8337</v>
      </c>
      <c r="G5227" t="s">
        <v>703</v>
      </c>
      <c r="H5227" t="str">
        <f>INDEX(referencias!$Q$1:$Q$34,MATCH('Registro de Frecuencias TV'!G5227,referencias!$R$1:$R$34,0),1)</f>
        <v>C.Institucional</v>
      </c>
      <c r="I5227" t="s">
        <v>312</v>
      </c>
      <c r="J5227" t="s">
        <v>8338</v>
      </c>
      <c r="K5227">
        <v>12</v>
      </c>
      <c r="L5227" t="str">
        <f t="shared" si="168"/>
        <v>CapitanejoSantanderC.Institucional12</v>
      </c>
      <c r="M5227" t="str">
        <f t="shared" si="169"/>
        <v>CapitanejoSantanderC.Institucional</v>
      </c>
      <c r="N5227" t="s">
        <v>6717</v>
      </c>
    </row>
    <row r="5228" spans="1:14" x14ac:dyDescent="0.25">
      <c r="A5228">
        <v>68147</v>
      </c>
      <c r="B5228" t="s">
        <v>1095</v>
      </c>
      <c r="C5228" t="s">
        <v>730</v>
      </c>
      <c r="E5228">
        <v>8</v>
      </c>
      <c r="F5228" t="s">
        <v>8337</v>
      </c>
      <c r="G5228" t="s">
        <v>188</v>
      </c>
      <c r="H5228" t="str">
        <f>INDEX(referencias!$Q$1:$Q$34,MATCH('Registro de Frecuencias TV'!G5228,referencias!$R$1:$R$34,0),1)</f>
        <v>Señal Colombia</v>
      </c>
      <c r="I5228" t="s">
        <v>312</v>
      </c>
      <c r="J5228" t="s">
        <v>8338</v>
      </c>
      <c r="K5228">
        <v>8</v>
      </c>
      <c r="L5228" t="str">
        <f t="shared" si="168"/>
        <v>CapitanejoSantanderSeñal Colombia8</v>
      </c>
      <c r="M5228" t="str">
        <f t="shared" si="169"/>
        <v>CapitanejoSantanderSeñal Colombia</v>
      </c>
      <c r="N5228" t="s">
        <v>6718</v>
      </c>
    </row>
    <row r="5229" spans="1:14" x14ac:dyDescent="0.25">
      <c r="A5229">
        <v>68147</v>
      </c>
      <c r="B5229" t="s">
        <v>1095</v>
      </c>
      <c r="C5229" t="s">
        <v>730</v>
      </c>
      <c r="F5229" t="s">
        <v>8339</v>
      </c>
      <c r="G5229" t="s">
        <v>788</v>
      </c>
      <c r="H5229" t="str">
        <f>INDEX(referencias!$Q$1:$Q$34,MATCH('Registro de Frecuencias TV'!G5229,referencias!$R$1:$R$34,0),1)</f>
        <v>TRO</v>
      </c>
      <c r="J5229" t="s">
        <v>8338</v>
      </c>
      <c r="K5229">
        <v>6</v>
      </c>
      <c r="L5229" t="str">
        <f t="shared" si="168"/>
        <v>CapitanejoSantanderTRO6</v>
      </c>
      <c r="M5229" t="str">
        <f t="shared" si="169"/>
        <v>CapitanejoSantanderTRO</v>
      </c>
      <c r="N5229" t="s">
        <v>6719</v>
      </c>
    </row>
    <row r="5230" spans="1:14" x14ac:dyDescent="0.25">
      <c r="A5230">
        <v>68147</v>
      </c>
      <c r="B5230" t="s">
        <v>1095</v>
      </c>
      <c r="C5230" t="s">
        <v>730</v>
      </c>
      <c r="F5230" t="s">
        <v>8341</v>
      </c>
      <c r="G5230" t="s">
        <v>750</v>
      </c>
      <c r="H5230" t="str">
        <f>INDEX(referencias!$Q$1:$Q$34,MATCH('Registro de Frecuencias TV'!G5230,referencias!$R$1:$R$34,0),1)</f>
        <v>RCN TV S.A.</v>
      </c>
      <c r="J5230" t="s">
        <v>8338</v>
      </c>
      <c r="K5230">
        <v>4</v>
      </c>
      <c r="L5230" t="str">
        <f t="shared" si="168"/>
        <v>CapitanejoSantanderRCN TV S.A.4</v>
      </c>
      <c r="M5230" t="str">
        <f t="shared" si="169"/>
        <v>CapitanejoSantanderRCN TV S.A.</v>
      </c>
      <c r="N5230" t="s">
        <v>6720</v>
      </c>
    </row>
    <row r="5231" spans="1:14" x14ac:dyDescent="0.25">
      <c r="A5231">
        <v>68147</v>
      </c>
      <c r="B5231" t="s">
        <v>1095</v>
      </c>
      <c r="C5231" t="s">
        <v>730</v>
      </c>
      <c r="F5231" t="s">
        <v>8341</v>
      </c>
      <c r="G5231" t="s">
        <v>723</v>
      </c>
      <c r="H5231" t="str">
        <f>INDEX(referencias!$Q$1:$Q$34,MATCH('Registro de Frecuencias TV'!G5231,referencias!$R$1:$R$34,0),1)</f>
        <v>Caracol TV S.A.</v>
      </c>
      <c r="J5231" t="s">
        <v>8338</v>
      </c>
      <c r="K5231">
        <v>21</v>
      </c>
      <c r="L5231" t="str">
        <f t="shared" si="168"/>
        <v>CapitanejoSantanderCaracol TV S.A.21</v>
      </c>
      <c r="M5231" t="str">
        <f t="shared" si="169"/>
        <v>CapitanejoSantanderCaracol TV S.A.</v>
      </c>
      <c r="N5231" t="s">
        <v>6721</v>
      </c>
    </row>
    <row r="5232" spans="1:14" x14ac:dyDescent="0.25">
      <c r="A5232">
        <v>68152</v>
      </c>
      <c r="B5232" t="s">
        <v>221</v>
      </c>
      <c r="C5232" t="s">
        <v>730</v>
      </c>
      <c r="E5232">
        <v>6</v>
      </c>
      <c r="F5232" t="s">
        <v>8337</v>
      </c>
      <c r="G5232" t="s">
        <v>420</v>
      </c>
      <c r="H5232" t="str">
        <f>INDEX(referencias!$Q$1:$Q$34,MATCH('Registro de Frecuencias TV'!G5232,referencias!$R$1:$R$34,0),1)</f>
        <v>Canal Uno</v>
      </c>
      <c r="I5232" t="s">
        <v>221</v>
      </c>
      <c r="J5232" t="s">
        <v>8338</v>
      </c>
      <c r="K5232">
        <v>6</v>
      </c>
      <c r="L5232" t="str">
        <f t="shared" si="168"/>
        <v>CarcasíSantanderCanal Uno6</v>
      </c>
      <c r="M5232" t="str">
        <f t="shared" si="169"/>
        <v>CarcasíSantanderCanal Uno</v>
      </c>
      <c r="N5232" t="s">
        <v>6722</v>
      </c>
    </row>
    <row r="5233" spans="1:14" x14ac:dyDescent="0.25">
      <c r="A5233">
        <v>68152</v>
      </c>
      <c r="B5233" t="s">
        <v>221</v>
      </c>
      <c r="C5233" t="s">
        <v>730</v>
      </c>
      <c r="E5233">
        <v>4</v>
      </c>
      <c r="F5233" t="s">
        <v>8337</v>
      </c>
      <c r="G5233" t="s">
        <v>703</v>
      </c>
      <c r="H5233" t="str">
        <f>INDEX(referencias!$Q$1:$Q$34,MATCH('Registro de Frecuencias TV'!G5233,referencias!$R$1:$R$34,0),1)</f>
        <v>C.Institucional</v>
      </c>
      <c r="I5233" t="s">
        <v>221</v>
      </c>
      <c r="J5233" t="s">
        <v>8338</v>
      </c>
      <c r="K5233">
        <v>4</v>
      </c>
      <c r="L5233" t="str">
        <f t="shared" si="168"/>
        <v>CarcasíSantanderC.Institucional4</v>
      </c>
      <c r="M5233" t="str">
        <f t="shared" si="169"/>
        <v>CarcasíSantanderC.Institucional</v>
      </c>
      <c r="N5233" t="s">
        <v>6723</v>
      </c>
    </row>
    <row r="5234" spans="1:14" x14ac:dyDescent="0.25">
      <c r="A5234">
        <v>68152</v>
      </c>
      <c r="B5234" t="s">
        <v>221</v>
      </c>
      <c r="C5234" t="s">
        <v>730</v>
      </c>
      <c r="E5234">
        <v>10</v>
      </c>
      <c r="F5234" t="s">
        <v>8337</v>
      </c>
      <c r="G5234" t="s">
        <v>188</v>
      </c>
      <c r="H5234" t="str">
        <f>INDEX(referencias!$Q$1:$Q$34,MATCH('Registro de Frecuencias TV'!G5234,referencias!$R$1:$R$34,0),1)</f>
        <v>Señal Colombia</v>
      </c>
      <c r="I5234" t="s">
        <v>221</v>
      </c>
      <c r="J5234" t="s">
        <v>8338</v>
      </c>
      <c r="K5234">
        <v>10</v>
      </c>
      <c r="L5234" t="str">
        <f t="shared" si="168"/>
        <v>CarcasíSantanderSeñal Colombia10</v>
      </c>
      <c r="M5234" t="str">
        <f t="shared" si="169"/>
        <v>CarcasíSantanderSeñal Colombia</v>
      </c>
      <c r="N5234" t="s">
        <v>6724</v>
      </c>
    </row>
    <row r="5235" spans="1:14" x14ac:dyDescent="0.25">
      <c r="A5235">
        <v>68152</v>
      </c>
      <c r="B5235" t="s">
        <v>221</v>
      </c>
      <c r="C5235" t="s">
        <v>730</v>
      </c>
      <c r="F5235" t="s">
        <v>8339</v>
      </c>
      <c r="G5235" t="s">
        <v>788</v>
      </c>
      <c r="H5235" t="str">
        <f>INDEX(referencias!$Q$1:$Q$34,MATCH('Registro de Frecuencias TV'!G5235,referencias!$R$1:$R$34,0),1)</f>
        <v>TRO</v>
      </c>
      <c r="J5235" t="s">
        <v>8338</v>
      </c>
      <c r="K5235">
        <v>7</v>
      </c>
      <c r="L5235" t="str">
        <f t="shared" si="168"/>
        <v>CarcasíSantanderTRO7</v>
      </c>
      <c r="M5235" t="str">
        <f t="shared" si="169"/>
        <v>CarcasíSantanderTRO</v>
      </c>
      <c r="N5235" t="s">
        <v>6725</v>
      </c>
    </row>
    <row r="5236" spans="1:14" x14ac:dyDescent="0.25">
      <c r="A5236">
        <v>68152</v>
      </c>
      <c r="B5236" t="s">
        <v>221</v>
      </c>
      <c r="C5236" t="s">
        <v>730</v>
      </c>
      <c r="F5236" t="s">
        <v>8341</v>
      </c>
      <c r="G5236" t="s">
        <v>750</v>
      </c>
      <c r="H5236" t="str">
        <f>INDEX(referencias!$Q$1:$Q$34,MATCH('Registro de Frecuencias TV'!G5236,referencias!$R$1:$R$34,0),1)</f>
        <v>RCN TV S.A.</v>
      </c>
      <c r="J5236" t="s">
        <v>8338</v>
      </c>
      <c r="K5236">
        <v>3</v>
      </c>
      <c r="L5236" t="str">
        <f t="shared" si="168"/>
        <v>CarcasíSantanderRCN TV S.A.3</v>
      </c>
      <c r="M5236" t="str">
        <f t="shared" si="169"/>
        <v>CarcasíSantanderRCN TV S.A.</v>
      </c>
      <c r="N5236" t="s">
        <v>6726</v>
      </c>
    </row>
    <row r="5237" spans="1:14" x14ac:dyDescent="0.25">
      <c r="A5237">
        <v>68152</v>
      </c>
      <c r="B5237" t="s">
        <v>221</v>
      </c>
      <c r="C5237" t="s">
        <v>730</v>
      </c>
      <c r="F5237" t="s">
        <v>8341</v>
      </c>
      <c r="G5237" t="s">
        <v>723</v>
      </c>
      <c r="H5237" t="str">
        <f>INDEX(referencias!$Q$1:$Q$34,MATCH('Registro de Frecuencias TV'!G5237,referencias!$R$1:$R$34,0),1)</f>
        <v>Caracol TV S.A.</v>
      </c>
      <c r="J5237" t="s">
        <v>8338</v>
      </c>
      <c r="K5237">
        <v>5</v>
      </c>
      <c r="L5237" t="str">
        <f t="shared" si="168"/>
        <v>CarcasíSantanderCaracol TV S.A.5</v>
      </c>
      <c r="M5237" t="str">
        <f t="shared" si="169"/>
        <v>CarcasíSantanderCaracol TV S.A.</v>
      </c>
      <c r="N5237" t="s">
        <v>6727</v>
      </c>
    </row>
    <row r="5238" spans="1:14" x14ac:dyDescent="0.25">
      <c r="A5238">
        <v>68160</v>
      </c>
      <c r="B5238" t="s">
        <v>1124</v>
      </c>
      <c r="C5238" t="s">
        <v>730</v>
      </c>
      <c r="F5238" t="s">
        <v>8337</v>
      </c>
      <c r="G5238" t="s">
        <v>420</v>
      </c>
      <c r="H5238" t="str">
        <f>INDEX(referencias!$Q$1:$Q$34,MATCH('Registro de Frecuencias TV'!G5238,referencias!$R$1:$R$34,0),1)</f>
        <v>Canal Uno</v>
      </c>
      <c r="J5238" t="s">
        <v>8338</v>
      </c>
      <c r="K5238">
        <v>11</v>
      </c>
      <c r="L5238" t="str">
        <f t="shared" si="168"/>
        <v>CepitáSantanderCanal Uno11</v>
      </c>
      <c r="M5238" t="str">
        <f t="shared" si="169"/>
        <v>CepitáSantanderCanal Uno</v>
      </c>
      <c r="N5238" t="s">
        <v>6728</v>
      </c>
    </row>
    <row r="5239" spans="1:14" x14ac:dyDescent="0.25">
      <c r="A5239">
        <v>68160</v>
      </c>
      <c r="B5239" t="s">
        <v>1124</v>
      </c>
      <c r="C5239" t="s">
        <v>730</v>
      </c>
      <c r="F5239" t="s">
        <v>8337</v>
      </c>
      <c r="G5239" t="s">
        <v>703</v>
      </c>
      <c r="H5239" t="str">
        <f>INDEX(referencias!$Q$1:$Q$34,MATCH('Registro de Frecuencias TV'!G5239,referencias!$R$1:$R$34,0),1)</f>
        <v>C.Institucional</v>
      </c>
      <c r="J5239" t="s">
        <v>8338</v>
      </c>
      <c r="K5239">
        <v>9</v>
      </c>
      <c r="L5239" t="str">
        <f t="shared" si="168"/>
        <v>CepitáSantanderC.Institucional9</v>
      </c>
      <c r="M5239" t="str">
        <f t="shared" si="169"/>
        <v>CepitáSantanderC.Institucional</v>
      </c>
      <c r="N5239" t="s">
        <v>6729</v>
      </c>
    </row>
    <row r="5240" spans="1:14" x14ac:dyDescent="0.25">
      <c r="A5240">
        <v>68160</v>
      </c>
      <c r="B5240" t="s">
        <v>1124</v>
      </c>
      <c r="C5240" t="s">
        <v>730</v>
      </c>
      <c r="F5240" t="s">
        <v>8337</v>
      </c>
      <c r="G5240" t="s">
        <v>188</v>
      </c>
      <c r="H5240" t="str">
        <f>INDEX(referencias!$Q$1:$Q$34,MATCH('Registro de Frecuencias TV'!G5240,referencias!$R$1:$R$34,0),1)</f>
        <v>Señal Colombia</v>
      </c>
      <c r="J5240" t="s">
        <v>8338</v>
      </c>
      <c r="K5240">
        <v>30</v>
      </c>
      <c r="L5240" t="str">
        <f t="shared" si="168"/>
        <v>CepitáSantanderSeñal Colombia30</v>
      </c>
      <c r="M5240" t="str">
        <f t="shared" si="169"/>
        <v>CepitáSantanderSeñal Colombia</v>
      </c>
      <c r="N5240" t="s">
        <v>6730</v>
      </c>
    </row>
    <row r="5241" spans="1:14" x14ac:dyDescent="0.25">
      <c r="A5241">
        <v>68160</v>
      </c>
      <c r="B5241" t="s">
        <v>1124</v>
      </c>
      <c r="C5241" t="s">
        <v>730</v>
      </c>
      <c r="F5241" t="s">
        <v>8339</v>
      </c>
      <c r="G5241" t="s">
        <v>788</v>
      </c>
      <c r="H5241" t="str">
        <f>INDEX(referencias!$Q$1:$Q$34,MATCH('Registro de Frecuencias TV'!G5241,referencias!$R$1:$R$34,0),1)</f>
        <v>TRO</v>
      </c>
      <c r="J5241" t="s">
        <v>8338</v>
      </c>
      <c r="K5241">
        <v>13</v>
      </c>
      <c r="L5241" t="str">
        <f t="shared" si="168"/>
        <v>CepitáSantanderTRO13</v>
      </c>
      <c r="M5241" t="str">
        <f t="shared" si="169"/>
        <v>CepitáSantanderTRO</v>
      </c>
      <c r="N5241" t="s">
        <v>6731</v>
      </c>
    </row>
    <row r="5242" spans="1:14" x14ac:dyDescent="0.25">
      <c r="A5242">
        <v>68160</v>
      </c>
      <c r="B5242" t="s">
        <v>1124</v>
      </c>
      <c r="C5242" t="s">
        <v>730</v>
      </c>
      <c r="F5242" t="s">
        <v>8341</v>
      </c>
      <c r="G5242" t="s">
        <v>750</v>
      </c>
      <c r="H5242" t="str">
        <f>INDEX(referencias!$Q$1:$Q$34,MATCH('Registro de Frecuencias TV'!G5242,referencias!$R$1:$R$34,0),1)</f>
        <v>RCN TV S.A.</v>
      </c>
      <c r="J5242" t="s">
        <v>8338</v>
      </c>
      <c r="K5242">
        <v>7</v>
      </c>
      <c r="L5242" t="str">
        <f t="shared" si="168"/>
        <v>CepitáSantanderRCN TV S.A.7</v>
      </c>
      <c r="M5242" t="str">
        <f t="shared" si="169"/>
        <v>CepitáSantanderRCN TV S.A.</v>
      </c>
      <c r="N5242" t="s">
        <v>6732</v>
      </c>
    </row>
    <row r="5243" spans="1:14" x14ac:dyDescent="0.25">
      <c r="A5243">
        <v>68160</v>
      </c>
      <c r="B5243" t="s">
        <v>1124</v>
      </c>
      <c r="C5243" t="s">
        <v>730</v>
      </c>
      <c r="F5243" t="s">
        <v>8341</v>
      </c>
      <c r="G5243" t="s">
        <v>723</v>
      </c>
      <c r="H5243" t="str">
        <f>INDEX(referencias!$Q$1:$Q$34,MATCH('Registro de Frecuencias TV'!G5243,referencias!$R$1:$R$34,0),1)</f>
        <v>Caracol TV S.A.</v>
      </c>
      <c r="J5243" t="s">
        <v>8338</v>
      </c>
      <c r="K5243">
        <v>5</v>
      </c>
      <c r="L5243" t="str">
        <f t="shared" si="168"/>
        <v>CepitáSantanderCaracol TV S.A.5</v>
      </c>
      <c r="M5243" t="str">
        <f t="shared" si="169"/>
        <v>CepitáSantanderCaracol TV S.A.</v>
      </c>
      <c r="N5243" t="s">
        <v>6733</v>
      </c>
    </row>
    <row r="5244" spans="1:14" x14ac:dyDescent="0.25">
      <c r="A5244">
        <v>68162</v>
      </c>
      <c r="B5244" t="s">
        <v>227</v>
      </c>
      <c r="C5244" t="s">
        <v>730</v>
      </c>
      <c r="E5244">
        <v>5</v>
      </c>
      <c r="F5244" t="s">
        <v>8337</v>
      </c>
      <c r="G5244" t="s">
        <v>420</v>
      </c>
      <c r="H5244" t="str">
        <f>INDEX(referencias!$Q$1:$Q$34,MATCH('Registro de Frecuencias TV'!G5244,referencias!$R$1:$R$34,0),1)</f>
        <v>Canal Uno</v>
      </c>
      <c r="I5244" t="s">
        <v>227</v>
      </c>
      <c r="J5244" t="s">
        <v>8338</v>
      </c>
      <c r="K5244">
        <v>5</v>
      </c>
      <c r="L5244" t="str">
        <f t="shared" si="168"/>
        <v>CerritoSantanderCanal Uno5</v>
      </c>
      <c r="M5244" t="str">
        <f t="shared" si="169"/>
        <v>CerritoSantanderCanal Uno</v>
      </c>
      <c r="N5244" t="s">
        <v>6734</v>
      </c>
    </row>
    <row r="5245" spans="1:14" x14ac:dyDescent="0.25">
      <c r="A5245">
        <v>68162</v>
      </c>
      <c r="B5245" t="s">
        <v>227</v>
      </c>
      <c r="C5245" t="s">
        <v>730</v>
      </c>
      <c r="E5245">
        <v>3</v>
      </c>
      <c r="F5245" t="s">
        <v>8337</v>
      </c>
      <c r="G5245" t="s">
        <v>703</v>
      </c>
      <c r="H5245" t="str">
        <f>INDEX(referencias!$Q$1:$Q$34,MATCH('Registro de Frecuencias TV'!G5245,referencias!$R$1:$R$34,0),1)</f>
        <v>C.Institucional</v>
      </c>
      <c r="I5245" t="s">
        <v>227</v>
      </c>
      <c r="J5245" t="s">
        <v>8338</v>
      </c>
      <c r="K5245">
        <v>3</v>
      </c>
      <c r="L5245" t="str">
        <f t="shared" si="168"/>
        <v>CerritoSantanderC.Institucional3</v>
      </c>
      <c r="M5245" t="str">
        <f t="shared" si="169"/>
        <v>CerritoSantanderC.Institucional</v>
      </c>
      <c r="N5245" t="s">
        <v>6735</v>
      </c>
    </row>
    <row r="5246" spans="1:14" x14ac:dyDescent="0.25">
      <c r="A5246">
        <v>68162</v>
      </c>
      <c r="B5246" t="s">
        <v>227</v>
      </c>
      <c r="C5246" t="s">
        <v>730</v>
      </c>
      <c r="E5246">
        <v>23</v>
      </c>
      <c r="F5246" t="s">
        <v>8337</v>
      </c>
      <c r="G5246" t="s">
        <v>188</v>
      </c>
      <c r="H5246" t="str">
        <f>INDEX(referencias!$Q$1:$Q$34,MATCH('Registro de Frecuencias TV'!G5246,referencias!$R$1:$R$34,0),1)</f>
        <v>Señal Colombia</v>
      </c>
      <c r="I5246" t="s">
        <v>227</v>
      </c>
      <c r="J5246" t="s">
        <v>8338</v>
      </c>
      <c r="K5246">
        <v>23</v>
      </c>
      <c r="L5246" t="str">
        <f t="shared" si="168"/>
        <v>CerritoSantanderSeñal Colombia23</v>
      </c>
      <c r="M5246" t="str">
        <f t="shared" si="169"/>
        <v>CerritoSantanderSeñal Colombia</v>
      </c>
      <c r="N5246" t="s">
        <v>6736</v>
      </c>
    </row>
    <row r="5247" spans="1:14" x14ac:dyDescent="0.25">
      <c r="A5247">
        <v>68162</v>
      </c>
      <c r="B5247" t="s">
        <v>227</v>
      </c>
      <c r="C5247" t="s">
        <v>730</v>
      </c>
      <c r="F5247" t="s">
        <v>8339</v>
      </c>
      <c r="G5247" t="s">
        <v>788</v>
      </c>
      <c r="H5247" t="str">
        <f>INDEX(referencias!$Q$1:$Q$34,MATCH('Registro de Frecuencias TV'!G5247,referencias!$R$1:$R$34,0),1)</f>
        <v>TRO</v>
      </c>
      <c r="J5247" t="s">
        <v>8338</v>
      </c>
      <c r="K5247">
        <v>25</v>
      </c>
      <c r="L5247" t="str">
        <f t="shared" si="168"/>
        <v>CerritoSantanderTRO25</v>
      </c>
      <c r="M5247" t="str">
        <f t="shared" si="169"/>
        <v>CerritoSantanderTRO</v>
      </c>
      <c r="N5247" t="s">
        <v>6737</v>
      </c>
    </row>
    <row r="5248" spans="1:14" x14ac:dyDescent="0.25">
      <c r="A5248">
        <v>68162</v>
      </c>
      <c r="B5248" t="s">
        <v>227</v>
      </c>
      <c r="C5248" t="s">
        <v>730</v>
      </c>
      <c r="F5248" t="s">
        <v>8341</v>
      </c>
      <c r="G5248" t="s">
        <v>750</v>
      </c>
      <c r="H5248" t="str">
        <f>INDEX(referencias!$Q$1:$Q$34,MATCH('Registro de Frecuencias TV'!G5248,referencias!$R$1:$R$34,0),1)</f>
        <v>RCN TV S.A.</v>
      </c>
      <c r="J5248" t="s">
        <v>8338</v>
      </c>
      <c r="K5248">
        <v>31</v>
      </c>
      <c r="L5248" t="str">
        <f t="shared" si="168"/>
        <v>CerritoSantanderRCN TV S.A.31</v>
      </c>
      <c r="M5248" t="str">
        <f t="shared" si="169"/>
        <v>CerritoSantanderRCN TV S.A.</v>
      </c>
      <c r="N5248" t="s">
        <v>6738</v>
      </c>
    </row>
    <row r="5249" spans="1:14" x14ac:dyDescent="0.25">
      <c r="A5249">
        <v>68162</v>
      </c>
      <c r="B5249" t="s">
        <v>227</v>
      </c>
      <c r="C5249" t="s">
        <v>730</v>
      </c>
      <c r="F5249" t="s">
        <v>8341</v>
      </c>
      <c r="G5249" t="s">
        <v>723</v>
      </c>
      <c r="H5249" t="str">
        <f>INDEX(referencias!$Q$1:$Q$34,MATCH('Registro de Frecuencias TV'!G5249,referencias!$R$1:$R$34,0),1)</f>
        <v>Caracol TV S.A.</v>
      </c>
      <c r="J5249" t="s">
        <v>8338</v>
      </c>
      <c r="K5249">
        <v>41</v>
      </c>
      <c r="L5249" t="str">
        <f t="shared" si="168"/>
        <v>CerritoSantanderCaracol TV S.A.41</v>
      </c>
      <c r="M5249" t="str">
        <f t="shared" si="169"/>
        <v>CerritoSantanderCaracol TV S.A.</v>
      </c>
      <c r="N5249" t="s">
        <v>6739</v>
      </c>
    </row>
    <row r="5250" spans="1:14" x14ac:dyDescent="0.25">
      <c r="A5250">
        <v>68167</v>
      </c>
      <c r="B5250" t="s">
        <v>239</v>
      </c>
      <c r="C5250" t="s">
        <v>730</v>
      </c>
      <c r="E5250">
        <v>9</v>
      </c>
      <c r="F5250" t="s">
        <v>8337</v>
      </c>
      <c r="G5250" t="s">
        <v>420</v>
      </c>
      <c r="H5250" t="str">
        <f>INDEX(referencias!$Q$1:$Q$34,MATCH('Registro de Frecuencias TV'!G5250,referencias!$R$1:$R$34,0),1)</f>
        <v>Canal Uno</v>
      </c>
      <c r="I5250" t="s">
        <v>239</v>
      </c>
      <c r="J5250" t="s">
        <v>8338</v>
      </c>
      <c r="K5250">
        <v>9</v>
      </c>
      <c r="L5250" t="str">
        <f t="shared" si="168"/>
        <v>CharaláSantanderCanal Uno9</v>
      </c>
      <c r="M5250" t="str">
        <f t="shared" si="169"/>
        <v>CharaláSantanderCanal Uno</v>
      </c>
      <c r="N5250" t="s">
        <v>6740</v>
      </c>
    </row>
    <row r="5251" spans="1:14" x14ac:dyDescent="0.25">
      <c r="A5251">
        <v>68167</v>
      </c>
      <c r="B5251" t="s">
        <v>239</v>
      </c>
      <c r="C5251" t="s">
        <v>730</v>
      </c>
      <c r="E5251">
        <v>11</v>
      </c>
      <c r="F5251" t="s">
        <v>8337</v>
      </c>
      <c r="G5251" t="s">
        <v>703</v>
      </c>
      <c r="H5251" t="str">
        <f>INDEX(referencias!$Q$1:$Q$34,MATCH('Registro de Frecuencias TV'!G5251,referencias!$R$1:$R$34,0),1)</f>
        <v>C.Institucional</v>
      </c>
      <c r="I5251" t="s">
        <v>239</v>
      </c>
      <c r="J5251" t="s">
        <v>8338</v>
      </c>
      <c r="K5251">
        <v>11</v>
      </c>
      <c r="L5251" t="str">
        <f t="shared" ref="L5251:L5314" si="170">_xlfn.CONCAT(TRIM(B5251),TRIM(C5251),TRIM(H5251),TRIM(K5251))</f>
        <v>CharaláSantanderC.Institucional11</v>
      </c>
      <c r="M5251" t="str">
        <f t="shared" ref="M5251:M5314" si="171">_xlfn.CONCAT(TRIM(B5251),TRIM(C5251),TRIM(H5251))</f>
        <v>CharaláSantanderC.Institucional</v>
      </c>
      <c r="N5251" t="s">
        <v>6741</v>
      </c>
    </row>
    <row r="5252" spans="1:14" x14ac:dyDescent="0.25">
      <c r="A5252">
        <v>68167</v>
      </c>
      <c r="B5252" t="s">
        <v>239</v>
      </c>
      <c r="C5252" t="s">
        <v>730</v>
      </c>
      <c r="E5252">
        <v>13</v>
      </c>
      <c r="F5252" t="s">
        <v>8337</v>
      </c>
      <c r="G5252" t="s">
        <v>188</v>
      </c>
      <c r="H5252" t="str">
        <f>INDEX(referencias!$Q$1:$Q$34,MATCH('Registro de Frecuencias TV'!G5252,referencias!$R$1:$R$34,0),1)</f>
        <v>Señal Colombia</v>
      </c>
      <c r="I5252" t="s">
        <v>239</v>
      </c>
      <c r="J5252" t="s">
        <v>8338</v>
      </c>
      <c r="K5252">
        <v>13</v>
      </c>
      <c r="L5252" t="str">
        <f t="shared" si="170"/>
        <v>CharaláSantanderSeñal Colombia13</v>
      </c>
      <c r="M5252" t="str">
        <f t="shared" si="171"/>
        <v>CharaláSantanderSeñal Colombia</v>
      </c>
      <c r="N5252" t="s">
        <v>6742</v>
      </c>
    </row>
    <row r="5253" spans="1:14" x14ac:dyDescent="0.25">
      <c r="A5253">
        <v>68167</v>
      </c>
      <c r="B5253" t="s">
        <v>239</v>
      </c>
      <c r="C5253" t="s">
        <v>730</v>
      </c>
      <c r="F5253" t="s">
        <v>8339</v>
      </c>
      <c r="G5253" t="s">
        <v>788</v>
      </c>
      <c r="H5253" t="str">
        <f>INDEX(referencias!$Q$1:$Q$34,MATCH('Registro de Frecuencias TV'!G5253,referencias!$R$1:$R$34,0),1)</f>
        <v>TRO</v>
      </c>
      <c r="J5253" t="s">
        <v>8338</v>
      </c>
      <c r="K5253">
        <v>21</v>
      </c>
      <c r="L5253" t="str">
        <f t="shared" si="170"/>
        <v>CharaláSantanderTRO21</v>
      </c>
      <c r="M5253" t="str">
        <f t="shared" si="171"/>
        <v>CharaláSantanderTRO</v>
      </c>
      <c r="N5253" t="s">
        <v>6743</v>
      </c>
    </row>
    <row r="5254" spans="1:14" x14ac:dyDescent="0.25">
      <c r="A5254">
        <v>68167</v>
      </c>
      <c r="B5254" t="s">
        <v>239</v>
      </c>
      <c r="C5254" t="s">
        <v>730</v>
      </c>
      <c r="F5254" t="s">
        <v>8341</v>
      </c>
      <c r="G5254" t="s">
        <v>750</v>
      </c>
      <c r="H5254" t="str">
        <f>INDEX(referencias!$Q$1:$Q$34,MATCH('Registro de Frecuencias TV'!G5254,referencias!$R$1:$R$34,0),1)</f>
        <v>RCN TV S.A.</v>
      </c>
      <c r="J5254" t="s">
        <v>8338</v>
      </c>
      <c r="K5254">
        <v>23</v>
      </c>
      <c r="L5254" t="str">
        <f t="shared" si="170"/>
        <v>CharaláSantanderRCN TV S.A.23</v>
      </c>
      <c r="M5254" t="str">
        <f t="shared" si="171"/>
        <v>CharaláSantanderRCN TV S.A.</v>
      </c>
      <c r="N5254" t="s">
        <v>6744</v>
      </c>
    </row>
    <row r="5255" spans="1:14" x14ac:dyDescent="0.25">
      <c r="A5255">
        <v>68167</v>
      </c>
      <c r="B5255" t="s">
        <v>239</v>
      </c>
      <c r="C5255" t="s">
        <v>730</v>
      </c>
      <c r="F5255" t="s">
        <v>8341</v>
      </c>
      <c r="G5255" t="s">
        <v>723</v>
      </c>
      <c r="H5255" t="str">
        <f>INDEX(referencias!$Q$1:$Q$34,MATCH('Registro de Frecuencias TV'!G5255,referencias!$R$1:$R$34,0),1)</f>
        <v>Caracol TV S.A.</v>
      </c>
      <c r="J5255" t="s">
        <v>8338</v>
      </c>
      <c r="K5255">
        <v>27</v>
      </c>
      <c r="L5255" t="str">
        <f t="shared" si="170"/>
        <v>CharaláSantanderCaracol TV S.A.27</v>
      </c>
      <c r="M5255" t="str">
        <f t="shared" si="171"/>
        <v>CharaláSantanderCaracol TV S.A.</v>
      </c>
      <c r="N5255" t="s">
        <v>6745</v>
      </c>
    </row>
    <row r="5256" spans="1:14" x14ac:dyDescent="0.25">
      <c r="A5256">
        <v>68169</v>
      </c>
      <c r="B5256" t="s">
        <v>240</v>
      </c>
      <c r="C5256" t="s">
        <v>730</v>
      </c>
      <c r="E5256">
        <v>7</v>
      </c>
      <c r="F5256" t="s">
        <v>8337</v>
      </c>
      <c r="G5256" t="s">
        <v>420</v>
      </c>
      <c r="H5256" t="str">
        <f>INDEX(referencias!$Q$1:$Q$34,MATCH('Registro de Frecuencias TV'!G5256,referencias!$R$1:$R$34,0),1)</f>
        <v>Canal Uno</v>
      </c>
      <c r="I5256" t="s">
        <v>240</v>
      </c>
      <c r="J5256" t="s">
        <v>8338</v>
      </c>
      <c r="K5256">
        <v>7</v>
      </c>
      <c r="L5256" t="str">
        <f t="shared" si="170"/>
        <v>ChartaSantanderCanal Uno7</v>
      </c>
      <c r="M5256" t="str">
        <f t="shared" si="171"/>
        <v>ChartaSantanderCanal Uno</v>
      </c>
      <c r="N5256" t="s">
        <v>6746</v>
      </c>
    </row>
    <row r="5257" spans="1:14" x14ac:dyDescent="0.25">
      <c r="A5257">
        <v>68169</v>
      </c>
      <c r="B5257" t="s">
        <v>240</v>
      </c>
      <c r="C5257" t="s">
        <v>730</v>
      </c>
      <c r="E5257">
        <v>11</v>
      </c>
      <c r="F5257" t="s">
        <v>8337</v>
      </c>
      <c r="G5257" t="s">
        <v>703</v>
      </c>
      <c r="H5257" t="str">
        <f>INDEX(referencias!$Q$1:$Q$34,MATCH('Registro de Frecuencias TV'!G5257,referencias!$R$1:$R$34,0),1)</f>
        <v>C.Institucional</v>
      </c>
      <c r="I5257" t="s">
        <v>240</v>
      </c>
      <c r="J5257" t="s">
        <v>8338</v>
      </c>
      <c r="K5257">
        <v>11</v>
      </c>
      <c r="L5257" t="str">
        <f t="shared" si="170"/>
        <v>ChartaSantanderC.Institucional11</v>
      </c>
      <c r="M5257" t="str">
        <f t="shared" si="171"/>
        <v>ChartaSantanderC.Institucional</v>
      </c>
      <c r="N5257" t="s">
        <v>6747</v>
      </c>
    </row>
    <row r="5258" spans="1:14" x14ac:dyDescent="0.25">
      <c r="A5258">
        <v>68169</v>
      </c>
      <c r="B5258" t="s">
        <v>240</v>
      </c>
      <c r="C5258" t="s">
        <v>730</v>
      </c>
      <c r="E5258">
        <v>13</v>
      </c>
      <c r="F5258" t="s">
        <v>8337</v>
      </c>
      <c r="G5258" t="s">
        <v>188</v>
      </c>
      <c r="H5258" t="str">
        <f>INDEX(referencias!$Q$1:$Q$34,MATCH('Registro de Frecuencias TV'!G5258,referencias!$R$1:$R$34,0),1)</f>
        <v>Señal Colombia</v>
      </c>
      <c r="I5258" t="s">
        <v>240</v>
      </c>
      <c r="J5258" t="s">
        <v>8338</v>
      </c>
      <c r="K5258">
        <v>13</v>
      </c>
      <c r="L5258" t="str">
        <f t="shared" si="170"/>
        <v>ChartaSantanderSeñal Colombia13</v>
      </c>
      <c r="M5258" t="str">
        <f t="shared" si="171"/>
        <v>ChartaSantanderSeñal Colombia</v>
      </c>
      <c r="N5258" t="s">
        <v>6748</v>
      </c>
    </row>
    <row r="5259" spans="1:14" x14ac:dyDescent="0.25">
      <c r="A5259">
        <v>68169</v>
      </c>
      <c r="B5259" t="s">
        <v>240</v>
      </c>
      <c r="C5259" t="s">
        <v>730</v>
      </c>
      <c r="F5259" t="s">
        <v>8339</v>
      </c>
      <c r="G5259" t="s">
        <v>788</v>
      </c>
      <c r="H5259" t="str">
        <f>INDEX(referencias!$Q$1:$Q$34,MATCH('Registro de Frecuencias TV'!G5259,referencias!$R$1:$R$34,0),1)</f>
        <v>TRO</v>
      </c>
      <c r="J5259" t="s">
        <v>8338</v>
      </c>
      <c r="K5259">
        <v>21</v>
      </c>
      <c r="L5259" t="str">
        <f t="shared" si="170"/>
        <v>ChartaSantanderTRO21</v>
      </c>
      <c r="M5259" t="str">
        <f t="shared" si="171"/>
        <v>ChartaSantanderTRO</v>
      </c>
      <c r="N5259" t="s">
        <v>6749</v>
      </c>
    </row>
    <row r="5260" spans="1:14" x14ac:dyDescent="0.25">
      <c r="A5260">
        <v>68169</v>
      </c>
      <c r="B5260" t="s">
        <v>240</v>
      </c>
      <c r="C5260" t="s">
        <v>730</v>
      </c>
      <c r="F5260" t="s">
        <v>8341</v>
      </c>
      <c r="G5260" t="s">
        <v>750</v>
      </c>
      <c r="H5260" t="str">
        <f>INDEX(referencias!$Q$1:$Q$34,MATCH('Registro de Frecuencias TV'!G5260,referencias!$R$1:$R$34,0),1)</f>
        <v>RCN TV S.A.</v>
      </c>
      <c r="J5260" t="s">
        <v>8338</v>
      </c>
      <c r="K5260">
        <v>23</v>
      </c>
      <c r="L5260" t="str">
        <f t="shared" si="170"/>
        <v>ChartaSantanderRCN TV S.A.23</v>
      </c>
      <c r="M5260" t="str">
        <f t="shared" si="171"/>
        <v>ChartaSantanderRCN TV S.A.</v>
      </c>
      <c r="N5260" t="s">
        <v>6750</v>
      </c>
    </row>
    <row r="5261" spans="1:14" x14ac:dyDescent="0.25">
      <c r="A5261">
        <v>68169</v>
      </c>
      <c r="B5261" t="s">
        <v>240</v>
      </c>
      <c r="C5261" t="s">
        <v>730</v>
      </c>
      <c r="F5261" t="s">
        <v>8341</v>
      </c>
      <c r="G5261" t="s">
        <v>723</v>
      </c>
      <c r="H5261" t="str">
        <f>INDEX(referencias!$Q$1:$Q$34,MATCH('Registro de Frecuencias TV'!G5261,referencias!$R$1:$R$34,0),1)</f>
        <v>Caracol TV S.A.</v>
      </c>
      <c r="J5261" t="s">
        <v>8338</v>
      </c>
      <c r="K5261">
        <v>27</v>
      </c>
      <c r="L5261" t="str">
        <f t="shared" si="170"/>
        <v>ChartaSantanderCaracol TV S.A.27</v>
      </c>
      <c r="M5261" t="str">
        <f t="shared" si="171"/>
        <v>ChartaSantanderCaracol TV S.A.</v>
      </c>
      <c r="N5261" t="s">
        <v>6751</v>
      </c>
    </row>
    <row r="5262" spans="1:14" x14ac:dyDescent="0.25">
      <c r="A5262">
        <v>68176</v>
      </c>
      <c r="B5262" t="s">
        <v>1150</v>
      </c>
      <c r="C5262" t="s">
        <v>730</v>
      </c>
      <c r="E5262">
        <v>10</v>
      </c>
      <c r="F5262" t="s">
        <v>8337</v>
      </c>
      <c r="G5262" t="s">
        <v>420</v>
      </c>
      <c r="H5262" t="str">
        <f>INDEX(referencias!$Q$1:$Q$34,MATCH('Registro de Frecuencias TV'!G5262,referencias!$R$1:$R$34,0),1)</f>
        <v>Canal Uno</v>
      </c>
      <c r="I5262" t="s">
        <v>365</v>
      </c>
      <c r="J5262" t="s">
        <v>8338</v>
      </c>
      <c r="K5262">
        <v>10</v>
      </c>
      <c r="L5262" t="str">
        <f t="shared" si="170"/>
        <v>ChimaSantanderCanal Uno10</v>
      </c>
      <c r="M5262" t="str">
        <f t="shared" si="171"/>
        <v>ChimaSantanderCanal Uno</v>
      </c>
      <c r="N5262" t="s">
        <v>6752</v>
      </c>
    </row>
    <row r="5263" spans="1:14" x14ac:dyDescent="0.25">
      <c r="A5263">
        <v>68176</v>
      </c>
      <c r="B5263" t="s">
        <v>1150</v>
      </c>
      <c r="C5263" t="s">
        <v>730</v>
      </c>
      <c r="E5263">
        <v>8</v>
      </c>
      <c r="F5263" t="s">
        <v>8337</v>
      </c>
      <c r="G5263" t="s">
        <v>703</v>
      </c>
      <c r="H5263" t="str">
        <f>INDEX(referencias!$Q$1:$Q$34,MATCH('Registro de Frecuencias TV'!G5263,referencias!$R$1:$R$34,0),1)</f>
        <v>C.Institucional</v>
      </c>
      <c r="I5263" t="s">
        <v>365</v>
      </c>
      <c r="J5263" t="s">
        <v>8338</v>
      </c>
      <c r="K5263">
        <v>8</v>
      </c>
      <c r="L5263" t="str">
        <f t="shared" si="170"/>
        <v>ChimaSantanderC.Institucional8</v>
      </c>
      <c r="M5263" t="str">
        <f t="shared" si="171"/>
        <v>ChimaSantanderC.Institucional</v>
      </c>
      <c r="N5263" t="s">
        <v>6753</v>
      </c>
    </row>
    <row r="5264" spans="1:14" x14ac:dyDescent="0.25">
      <c r="A5264">
        <v>68176</v>
      </c>
      <c r="B5264" t="s">
        <v>1150</v>
      </c>
      <c r="C5264" t="s">
        <v>730</v>
      </c>
      <c r="E5264">
        <v>12</v>
      </c>
      <c r="F5264" t="s">
        <v>8337</v>
      </c>
      <c r="G5264" t="s">
        <v>188</v>
      </c>
      <c r="H5264" t="str">
        <f>INDEX(referencias!$Q$1:$Q$34,MATCH('Registro de Frecuencias TV'!G5264,referencias!$R$1:$R$34,0),1)</f>
        <v>Señal Colombia</v>
      </c>
      <c r="I5264" t="s">
        <v>365</v>
      </c>
      <c r="J5264" t="s">
        <v>8338</v>
      </c>
      <c r="K5264">
        <v>12</v>
      </c>
      <c r="L5264" t="str">
        <f t="shared" si="170"/>
        <v>ChimaSantanderSeñal Colombia12</v>
      </c>
      <c r="M5264" t="str">
        <f t="shared" si="171"/>
        <v>ChimaSantanderSeñal Colombia</v>
      </c>
      <c r="N5264" t="s">
        <v>6754</v>
      </c>
    </row>
    <row r="5265" spans="1:14" x14ac:dyDescent="0.25">
      <c r="A5265">
        <v>68176</v>
      </c>
      <c r="B5265" t="s">
        <v>1150</v>
      </c>
      <c r="C5265" t="s">
        <v>730</v>
      </c>
      <c r="F5265" t="s">
        <v>8339</v>
      </c>
      <c r="G5265" t="s">
        <v>788</v>
      </c>
      <c r="H5265" t="str">
        <f>INDEX(referencias!$Q$1:$Q$34,MATCH('Registro de Frecuencias TV'!G5265,referencias!$R$1:$R$34,0),1)</f>
        <v>TRO</v>
      </c>
      <c r="J5265" t="s">
        <v>8338</v>
      </c>
      <c r="K5265">
        <v>2</v>
      </c>
      <c r="L5265" t="str">
        <f t="shared" si="170"/>
        <v>ChimaSantanderTRO2</v>
      </c>
      <c r="M5265" t="str">
        <f t="shared" si="171"/>
        <v>ChimaSantanderTRO</v>
      </c>
      <c r="N5265" t="s">
        <v>6755</v>
      </c>
    </row>
    <row r="5266" spans="1:14" x14ac:dyDescent="0.25">
      <c r="A5266">
        <v>68176</v>
      </c>
      <c r="B5266" t="s">
        <v>1150</v>
      </c>
      <c r="C5266" t="s">
        <v>730</v>
      </c>
      <c r="E5266">
        <v>3</v>
      </c>
      <c r="F5266" t="s">
        <v>8341</v>
      </c>
      <c r="G5266" t="s">
        <v>750</v>
      </c>
      <c r="H5266" t="str">
        <f>INDEX(referencias!$Q$1:$Q$34,MATCH('Registro de Frecuencias TV'!G5266,referencias!$R$1:$R$34,0),1)</f>
        <v>RCN TV S.A.</v>
      </c>
      <c r="I5266" t="s">
        <v>8511</v>
      </c>
      <c r="J5266" t="s">
        <v>8338</v>
      </c>
      <c r="K5266">
        <v>3</v>
      </c>
      <c r="L5266" t="str">
        <f t="shared" si="170"/>
        <v>ChimaSantanderRCN TV S.A.3</v>
      </c>
      <c r="M5266" t="str">
        <f t="shared" si="171"/>
        <v>ChimaSantanderRCN TV S.A.</v>
      </c>
      <c r="N5266" t="s">
        <v>6756</v>
      </c>
    </row>
    <row r="5267" spans="1:14" x14ac:dyDescent="0.25">
      <c r="A5267">
        <v>68176</v>
      </c>
      <c r="B5267" t="s">
        <v>1150</v>
      </c>
      <c r="C5267" t="s">
        <v>730</v>
      </c>
      <c r="E5267">
        <v>5</v>
      </c>
      <c r="F5267" t="s">
        <v>8341</v>
      </c>
      <c r="G5267" t="s">
        <v>723</v>
      </c>
      <c r="H5267" t="str">
        <f>INDEX(referencias!$Q$1:$Q$34,MATCH('Registro de Frecuencias TV'!G5267,referencias!$R$1:$R$34,0),1)</f>
        <v>Caracol TV S.A.</v>
      </c>
      <c r="I5267" t="s">
        <v>8511</v>
      </c>
      <c r="J5267" t="s">
        <v>8338</v>
      </c>
      <c r="K5267">
        <v>5</v>
      </c>
      <c r="L5267" t="str">
        <f t="shared" si="170"/>
        <v>ChimaSantanderCaracol TV S.A.5</v>
      </c>
      <c r="M5267" t="str">
        <f t="shared" si="171"/>
        <v>ChimaSantanderCaracol TV S.A.</v>
      </c>
      <c r="N5267" t="s">
        <v>6757</v>
      </c>
    </row>
    <row r="5268" spans="1:14" x14ac:dyDescent="0.25">
      <c r="A5268">
        <v>68179</v>
      </c>
      <c r="B5268" t="s">
        <v>1164</v>
      </c>
      <c r="C5268" t="s">
        <v>730</v>
      </c>
      <c r="F5268" t="s">
        <v>8337</v>
      </c>
      <c r="G5268" t="s">
        <v>420</v>
      </c>
      <c r="H5268" t="str">
        <f>INDEX(referencias!$Q$1:$Q$34,MATCH('Registro de Frecuencias TV'!G5268,referencias!$R$1:$R$34,0),1)</f>
        <v>Canal Uno</v>
      </c>
      <c r="J5268" t="s">
        <v>8338</v>
      </c>
      <c r="K5268">
        <v>12</v>
      </c>
      <c r="L5268" t="str">
        <f t="shared" si="170"/>
        <v>ChipatáSantanderCanal Uno12</v>
      </c>
      <c r="M5268" t="str">
        <f t="shared" si="171"/>
        <v>ChipatáSantanderCanal Uno</v>
      </c>
      <c r="N5268" t="s">
        <v>6758</v>
      </c>
    </row>
    <row r="5269" spans="1:14" x14ac:dyDescent="0.25">
      <c r="A5269">
        <v>68179</v>
      </c>
      <c r="B5269" t="s">
        <v>1164</v>
      </c>
      <c r="C5269" t="s">
        <v>730</v>
      </c>
      <c r="F5269" t="s">
        <v>8337</v>
      </c>
      <c r="G5269" t="s">
        <v>703</v>
      </c>
      <c r="H5269" t="str">
        <f>INDEX(referencias!$Q$1:$Q$34,MATCH('Registro de Frecuencias TV'!G5269,referencias!$R$1:$R$34,0),1)</f>
        <v>C.Institucional</v>
      </c>
      <c r="J5269" t="s">
        <v>8338</v>
      </c>
      <c r="K5269">
        <v>10</v>
      </c>
      <c r="L5269" t="str">
        <f t="shared" si="170"/>
        <v>ChipatáSantanderC.Institucional10</v>
      </c>
      <c r="M5269" t="str">
        <f t="shared" si="171"/>
        <v>ChipatáSantanderC.Institucional</v>
      </c>
      <c r="N5269" t="s">
        <v>6759</v>
      </c>
    </row>
    <row r="5270" spans="1:14" x14ac:dyDescent="0.25">
      <c r="A5270">
        <v>68179</v>
      </c>
      <c r="B5270" t="s">
        <v>1164</v>
      </c>
      <c r="C5270" t="s">
        <v>730</v>
      </c>
      <c r="F5270" t="s">
        <v>8337</v>
      </c>
      <c r="G5270" t="s">
        <v>188</v>
      </c>
      <c r="H5270" t="str">
        <f>INDEX(referencias!$Q$1:$Q$34,MATCH('Registro de Frecuencias TV'!G5270,referencias!$R$1:$R$34,0),1)</f>
        <v>Señal Colombia</v>
      </c>
      <c r="J5270" t="s">
        <v>8338</v>
      </c>
      <c r="K5270">
        <v>26</v>
      </c>
      <c r="L5270" t="str">
        <f t="shared" si="170"/>
        <v>ChipatáSantanderSeñal Colombia26</v>
      </c>
      <c r="M5270" t="str">
        <f t="shared" si="171"/>
        <v>ChipatáSantanderSeñal Colombia</v>
      </c>
      <c r="N5270" t="s">
        <v>6760</v>
      </c>
    </row>
    <row r="5271" spans="1:14" x14ac:dyDescent="0.25">
      <c r="A5271">
        <v>68179</v>
      </c>
      <c r="B5271" t="s">
        <v>1164</v>
      </c>
      <c r="C5271" t="s">
        <v>730</v>
      </c>
      <c r="E5271">
        <v>6</v>
      </c>
      <c r="F5271" t="s">
        <v>8339</v>
      </c>
      <c r="G5271" t="s">
        <v>788</v>
      </c>
      <c r="H5271" t="str">
        <f>INDEX(referencias!$Q$1:$Q$34,MATCH('Registro de Frecuencias TV'!G5271,referencias!$R$1:$R$34,0),1)</f>
        <v>TRO</v>
      </c>
      <c r="I5271" t="s">
        <v>8440</v>
      </c>
      <c r="J5271" t="s">
        <v>8338</v>
      </c>
      <c r="K5271">
        <v>6</v>
      </c>
      <c r="L5271" t="str">
        <f t="shared" si="170"/>
        <v>ChipatáSantanderTRO6</v>
      </c>
      <c r="M5271" t="str">
        <f t="shared" si="171"/>
        <v>ChipatáSantanderTRO</v>
      </c>
      <c r="N5271" t="s">
        <v>6761</v>
      </c>
    </row>
    <row r="5272" spans="1:14" x14ac:dyDescent="0.25">
      <c r="A5272">
        <v>68179</v>
      </c>
      <c r="B5272" t="s">
        <v>1164</v>
      </c>
      <c r="C5272" t="s">
        <v>730</v>
      </c>
      <c r="E5272">
        <v>4</v>
      </c>
      <c r="F5272" t="s">
        <v>8341</v>
      </c>
      <c r="G5272" t="s">
        <v>750</v>
      </c>
      <c r="H5272" t="str">
        <f>INDEX(referencias!$Q$1:$Q$34,MATCH('Registro de Frecuencias TV'!G5272,referencias!$R$1:$R$34,0),1)</f>
        <v>RCN TV S.A.</v>
      </c>
      <c r="I5272" t="s">
        <v>352</v>
      </c>
      <c r="J5272" t="s">
        <v>8338</v>
      </c>
      <c r="K5272">
        <v>4</v>
      </c>
      <c r="L5272" t="str">
        <f t="shared" si="170"/>
        <v>ChipatáSantanderRCN TV S.A.4</v>
      </c>
      <c r="M5272" t="str">
        <f t="shared" si="171"/>
        <v>ChipatáSantanderRCN TV S.A.</v>
      </c>
      <c r="N5272" t="s">
        <v>6762</v>
      </c>
    </row>
    <row r="5273" spans="1:14" x14ac:dyDescent="0.25">
      <c r="A5273">
        <v>68179</v>
      </c>
      <c r="B5273" t="s">
        <v>1164</v>
      </c>
      <c r="C5273" t="s">
        <v>730</v>
      </c>
      <c r="E5273">
        <v>8</v>
      </c>
      <c r="F5273" t="s">
        <v>8341</v>
      </c>
      <c r="G5273" t="s">
        <v>723</v>
      </c>
      <c r="H5273" t="str">
        <f>INDEX(referencias!$Q$1:$Q$34,MATCH('Registro de Frecuencias TV'!G5273,referencias!$R$1:$R$34,0),1)</f>
        <v>Caracol TV S.A.</v>
      </c>
      <c r="I5273" t="s">
        <v>352</v>
      </c>
      <c r="J5273" t="s">
        <v>8338</v>
      </c>
      <c r="K5273">
        <v>8</v>
      </c>
      <c r="L5273" t="str">
        <f t="shared" si="170"/>
        <v>ChipatáSantanderCaracol TV S.A.8</v>
      </c>
      <c r="M5273" t="str">
        <f t="shared" si="171"/>
        <v>ChipatáSantanderCaracol TV S.A.</v>
      </c>
      <c r="N5273" t="s">
        <v>6763</v>
      </c>
    </row>
    <row r="5274" spans="1:14" x14ac:dyDescent="0.25">
      <c r="A5274">
        <v>68190</v>
      </c>
      <c r="B5274" t="s">
        <v>516</v>
      </c>
      <c r="C5274" t="s">
        <v>730</v>
      </c>
      <c r="E5274">
        <v>6</v>
      </c>
      <c r="F5274" t="s">
        <v>8337</v>
      </c>
      <c r="G5274" t="s">
        <v>420</v>
      </c>
      <c r="H5274" t="str">
        <f>INDEX(referencias!$Q$1:$Q$34,MATCH('Registro de Frecuencias TV'!G5274,referencias!$R$1:$R$34,0),1)</f>
        <v>Canal Uno</v>
      </c>
      <c r="I5274" t="s">
        <v>290</v>
      </c>
      <c r="J5274" t="s">
        <v>8338</v>
      </c>
      <c r="K5274">
        <v>6</v>
      </c>
      <c r="L5274" t="str">
        <f t="shared" si="170"/>
        <v>CimitarraSantanderCanal Uno6</v>
      </c>
      <c r="M5274" t="str">
        <f t="shared" si="171"/>
        <v>CimitarraSantanderCanal Uno</v>
      </c>
      <c r="N5274" t="s">
        <v>6764</v>
      </c>
    </row>
    <row r="5275" spans="1:14" x14ac:dyDescent="0.25">
      <c r="A5275">
        <v>68190</v>
      </c>
      <c r="B5275" t="s">
        <v>516</v>
      </c>
      <c r="C5275" t="s">
        <v>730</v>
      </c>
      <c r="E5275">
        <v>4</v>
      </c>
      <c r="F5275" t="s">
        <v>8337</v>
      </c>
      <c r="G5275" t="s">
        <v>703</v>
      </c>
      <c r="H5275" t="str">
        <f>INDEX(referencias!$Q$1:$Q$34,MATCH('Registro de Frecuencias TV'!G5275,referencias!$R$1:$R$34,0),1)</f>
        <v>C.Institucional</v>
      </c>
      <c r="I5275" t="s">
        <v>290</v>
      </c>
      <c r="J5275" t="s">
        <v>8338</v>
      </c>
      <c r="K5275">
        <v>4</v>
      </c>
      <c r="L5275" t="str">
        <f t="shared" si="170"/>
        <v>CimitarraSantanderC.Institucional4</v>
      </c>
      <c r="M5275" t="str">
        <f t="shared" si="171"/>
        <v>CimitarraSantanderC.Institucional</v>
      </c>
      <c r="N5275" t="s">
        <v>6765</v>
      </c>
    </row>
    <row r="5276" spans="1:14" x14ac:dyDescent="0.25">
      <c r="A5276">
        <v>68190</v>
      </c>
      <c r="B5276" t="s">
        <v>516</v>
      </c>
      <c r="C5276" t="s">
        <v>730</v>
      </c>
      <c r="E5276">
        <v>10</v>
      </c>
      <c r="F5276" t="s">
        <v>8337</v>
      </c>
      <c r="G5276" t="s">
        <v>188</v>
      </c>
      <c r="H5276" t="str">
        <f>INDEX(referencias!$Q$1:$Q$34,MATCH('Registro de Frecuencias TV'!G5276,referencias!$R$1:$R$34,0),1)</f>
        <v>Señal Colombia</v>
      </c>
      <c r="I5276" t="s">
        <v>290</v>
      </c>
      <c r="J5276" t="s">
        <v>8338</v>
      </c>
      <c r="K5276">
        <v>10</v>
      </c>
      <c r="L5276" t="str">
        <f t="shared" si="170"/>
        <v>CimitarraSantanderSeñal Colombia10</v>
      </c>
      <c r="M5276" t="str">
        <f t="shared" si="171"/>
        <v>CimitarraSantanderSeñal Colombia</v>
      </c>
      <c r="N5276" t="s">
        <v>6766</v>
      </c>
    </row>
    <row r="5277" spans="1:14" x14ac:dyDescent="0.25">
      <c r="A5277">
        <v>68190</v>
      </c>
      <c r="B5277" t="s">
        <v>516</v>
      </c>
      <c r="C5277" t="s">
        <v>730</v>
      </c>
      <c r="F5277" t="s">
        <v>8339</v>
      </c>
      <c r="G5277" t="s">
        <v>788</v>
      </c>
      <c r="H5277" t="str">
        <f>INDEX(referencias!$Q$1:$Q$34,MATCH('Registro de Frecuencias TV'!G5277,referencias!$R$1:$R$34,0),1)</f>
        <v>TRO</v>
      </c>
      <c r="J5277" t="s">
        <v>8338</v>
      </c>
      <c r="K5277">
        <v>12</v>
      </c>
      <c r="L5277" t="str">
        <f t="shared" si="170"/>
        <v>CimitarraSantanderTRO12</v>
      </c>
      <c r="M5277" t="str">
        <f t="shared" si="171"/>
        <v>CimitarraSantanderTRO</v>
      </c>
      <c r="N5277" t="s">
        <v>6767</v>
      </c>
    </row>
    <row r="5278" spans="1:14" x14ac:dyDescent="0.25">
      <c r="A5278">
        <v>68190</v>
      </c>
      <c r="B5278" t="s">
        <v>516</v>
      </c>
      <c r="C5278" t="s">
        <v>730</v>
      </c>
      <c r="E5278">
        <v>8</v>
      </c>
      <c r="F5278" t="s">
        <v>8341</v>
      </c>
      <c r="G5278" t="s">
        <v>750</v>
      </c>
      <c r="H5278" t="str">
        <f>INDEX(referencias!$Q$1:$Q$34,MATCH('Registro de Frecuencias TV'!G5278,referencias!$R$1:$R$34,0),1)</f>
        <v>RCN TV S.A.</v>
      </c>
      <c r="I5278" t="s">
        <v>290</v>
      </c>
      <c r="J5278" t="s">
        <v>8338</v>
      </c>
      <c r="K5278">
        <v>8</v>
      </c>
      <c r="L5278" t="str">
        <f t="shared" si="170"/>
        <v>CimitarraSantanderRCN TV S.A.8</v>
      </c>
      <c r="M5278" t="str">
        <f t="shared" si="171"/>
        <v>CimitarraSantanderRCN TV S.A.</v>
      </c>
      <c r="N5278" t="s">
        <v>6768</v>
      </c>
    </row>
    <row r="5279" spans="1:14" x14ac:dyDescent="0.25">
      <c r="A5279">
        <v>68190</v>
      </c>
      <c r="B5279" t="s">
        <v>516</v>
      </c>
      <c r="C5279" t="s">
        <v>730</v>
      </c>
      <c r="E5279">
        <v>2</v>
      </c>
      <c r="F5279" t="s">
        <v>8341</v>
      </c>
      <c r="G5279" t="s">
        <v>723</v>
      </c>
      <c r="H5279" t="str">
        <f>INDEX(referencias!$Q$1:$Q$34,MATCH('Registro de Frecuencias TV'!G5279,referencias!$R$1:$R$34,0),1)</f>
        <v>Caracol TV S.A.</v>
      </c>
      <c r="I5279" t="s">
        <v>290</v>
      </c>
      <c r="J5279" t="s">
        <v>8338</v>
      </c>
      <c r="K5279">
        <v>2</v>
      </c>
      <c r="L5279" t="str">
        <f t="shared" si="170"/>
        <v>CimitarraSantanderCaracol TV S.A.2</v>
      </c>
      <c r="M5279" t="str">
        <f t="shared" si="171"/>
        <v>CimitarraSantanderCaracol TV S.A.</v>
      </c>
      <c r="N5279" t="s">
        <v>6769</v>
      </c>
    </row>
    <row r="5280" spans="1:14" x14ac:dyDescent="0.25">
      <c r="A5280">
        <v>68207</v>
      </c>
      <c r="B5280" t="s">
        <v>249</v>
      </c>
      <c r="C5280" t="s">
        <v>730</v>
      </c>
      <c r="F5280" t="s">
        <v>8337</v>
      </c>
      <c r="G5280" t="s">
        <v>420</v>
      </c>
      <c r="H5280" t="str">
        <f>INDEX(referencias!$Q$1:$Q$34,MATCH('Registro de Frecuencias TV'!G5280,referencias!$R$1:$R$34,0),1)</f>
        <v>Canal Uno</v>
      </c>
      <c r="J5280" t="s">
        <v>8338</v>
      </c>
      <c r="K5280">
        <v>3</v>
      </c>
      <c r="L5280" t="str">
        <f t="shared" si="170"/>
        <v>ConcepciónSantanderCanal Uno3</v>
      </c>
      <c r="M5280" t="str">
        <f t="shared" si="171"/>
        <v>ConcepciónSantanderCanal Uno</v>
      </c>
      <c r="N5280" t="s">
        <v>6770</v>
      </c>
    </row>
    <row r="5281" spans="1:14" x14ac:dyDescent="0.25">
      <c r="A5281">
        <v>68207</v>
      </c>
      <c r="B5281" t="s">
        <v>249</v>
      </c>
      <c r="C5281" t="s">
        <v>730</v>
      </c>
      <c r="F5281" t="s">
        <v>8337</v>
      </c>
      <c r="G5281" t="s">
        <v>703</v>
      </c>
      <c r="H5281" t="str">
        <f>INDEX(referencias!$Q$1:$Q$34,MATCH('Registro de Frecuencias TV'!G5281,referencias!$R$1:$R$34,0),1)</f>
        <v>C.Institucional</v>
      </c>
      <c r="J5281" t="s">
        <v>8338</v>
      </c>
      <c r="K5281">
        <v>8</v>
      </c>
      <c r="L5281" t="str">
        <f t="shared" si="170"/>
        <v>ConcepciónSantanderC.Institucional8</v>
      </c>
      <c r="M5281" t="str">
        <f t="shared" si="171"/>
        <v>ConcepciónSantanderC.Institucional</v>
      </c>
      <c r="N5281" t="s">
        <v>6771</v>
      </c>
    </row>
    <row r="5282" spans="1:14" x14ac:dyDescent="0.25">
      <c r="A5282">
        <v>68207</v>
      </c>
      <c r="B5282" t="s">
        <v>249</v>
      </c>
      <c r="C5282" t="s">
        <v>730</v>
      </c>
      <c r="F5282" t="s">
        <v>8337</v>
      </c>
      <c r="G5282" t="s">
        <v>188</v>
      </c>
      <c r="H5282" t="str">
        <f>INDEX(referencias!$Q$1:$Q$34,MATCH('Registro de Frecuencias TV'!G5282,referencias!$R$1:$R$34,0),1)</f>
        <v>Señal Colombia</v>
      </c>
      <c r="J5282" t="s">
        <v>8338</v>
      </c>
      <c r="K5282">
        <v>27</v>
      </c>
      <c r="L5282" t="str">
        <f t="shared" si="170"/>
        <v>ConcepciónSantanderSeñal Colombia27</v>
      </c>
      <c r="M5282" t="str">
        <f t="shared" si="171"/>
        <v>ConcepciónSantanderSeñal Colombia</v>
      </c>
      <c r="N5282" t="s">
        <v>6772</v>
      </c>
    </row>
    <row r="5283" spans="1:14" x14ac:dyDescent="0.25">
      <c r="A5283">
        <v>68207</v>
      </c>
      <c r="B5283" t="s">
        <v>249</v>
      </c>
      <c r="C5283" t="s">
        <v>730</v>
      </c>
      <c r="F5283" t="s">
        <v>8339</v>
      </c>
      <c r="G5283" t="s">
        <v>788</v>
      </c>
      <c r="H5283" t="str">
        <f>INDEX(referencias!$Q$1:$Q$34,MATCH('Registro de Frecuencias TV'!G5283,referencias!$R$1:$R$34,0),1)</f>
        <v>TRO</v>
      </c>
      <c r="J5283" t="s">
        <v>8338</v>
      </c>
      <c r="K5283">
        <v>21</v>
      </c>
      <c r="L5283" t="str">
        <f t="shared" si="170"/>
        <v>ConcepciónSantanderTRO21</v>
      </c>
      <c r="M5283" t="str">
        <f t="shared" si="171"/>
        <v>ConcepciónSantanderTRO</v>
      </c>
      <c r="N5283" t="s">
        <v>6773</v>
      </c>
    </row>
    <row r="5284" spans="1:14" x14ac:dyDescent="0.25">
      <c r="A5284">
        <v>68207</v>
      </c>
      <c r="B5284" t="s">
        <v>249</v>
      </c>
      <c r="C5284" t="s">
        <v>730</v>
      </c>
      <c r="F5284" t="s">
        <v>8341</v>
      </c>
      <c r="G5284" t="s">
        <v>750</v>
      </c>
      <c r="H5284" t="str">
        <f>INDEX(referencias!$Q$1:$Q$34,MATCH('Registro de Frecuencias TV'!G5284,referencias!$R$1:$R$34,0),1)</f>
        <v>RCN TV S.A.</v>
      </c>
      <c r="J5284" t="s">
        <v>8338</v>
      </c>
      <c r="K5284">
        <v>33</v>
      </c>
      <c r="L5284" t="str">
        <f t="shared" si="170"/>
        <v>ConcepciónSantanderRCN TV S.A.33</v>
      </c>
      <c r="M5284" t="str">
        <f t="shared" si="171"/>
        <v>ConcepciónSantanderRCN TV S.A.</v>
      </c>
      <c r="N5284" t="s">
        <v>6774</v>
      </c>
    </row>
    <row r="5285" spans="1:14" x14ac:dyDescent="0.25">
      <c r="A5285">
        <v>68207</v>
      </c>
      <c r="B5285" t="s">
        <v>249</v>
      </c>
      <c r="C5285" t="s">
        <v>730</v>
      </c>
      <c r="F5285" t="s">
        <v>8341</v>
      </c>
      <c r="G5285" t="s">
        <v>723</v>
      </c>
      <c r="H5285" t="str">
        <f>INDEX(referencias!$Q$1:$Q$34,MATCH('Registro de Frecuencias TV'!G5285,referencias!$R$1:$R$34,0),1)</f>
        <v>Caracol TV S.A.</v>
      </c>
      <c r="J5285" t="s">
        <v>8338</v>
      </c>
      <c r="K5285">
        <v>39</v>
      </c>
      <c r="L5285" t="str">
        <f t="shared" si="170"/>
        <v>ConcepciónSantanderCaracol TV S.A.39</v>
      </c>
      <c r="M5285" t="str">
        <f t="shared" si="171"/>
        <v>ConcepciónSantanderCaracol TV S.A.</v>
      </c>
      <c r="N5285" t="s">
        <v>6775</v>
      </c>
    </row>
    <row r="5286" spans="1:14" x14ac:dyDescent="0.25">
      <c r="A5286">
        <v>68209</v>
      </c>
      <c r="B5286" t="s">
        <v>1222</v>
      </c>
      <c r="C5286" t="s">
        <v>730</v>
      </c>
      <c r="F5286" t="s">
        <v>8337</v>
      </c>
      <c r="G5286" t="s">
        <v>420</v>
      </c>
      <c r="H5286" t="str">
        <f>INDEX(referencias!$Q$1:$Q$34,MATCH('Registro de Frecuencias TV'!G5286,referencias!$R$1:$R$34,0),1)</f>
        <v>Canal Uno</v>
      </c>
      <c r="J5286" t="s">
        <v>8338</v>
      </c>
      <c r="K5286">
        <v>12</v>
      </c>
      <c r="L5286" t="str">
        <f t="shared" si="170"/>
        <v>ConfinesSantanderCanal Uno12</v>
      </c>
      <c r="M5286" t="str">
        <f t="shared" si="171"/>
        <v>ConfinesSantanderCanal Uno</v>
      </c>
      <c r="N5286" t="s">
        <v>6776</v>
      </c>
    </row>
    <row r="5287" spans="1:14" x14ac:dyDescent="0.25">
      <c r="A5287">
        <v>68209</v>
      </c>
      <c r="B5287" t="s">
        <v>1222</v>
      </c>
      <c r="C5287" t="s">
        <v>730</v>
      </c>
      <c r="F5287" t="s">
        <v>8337</v>
      </c>
      <c r="G5287" t="s">
        <v>703</v>
      </c>
      <c r="H5287" t="str">
        <f>INDEX(referencias!$Q$1:$Q$34,MATCH('Registro de Frecuencias TV'!G5287,referencias!$R$1:$R$34,0),1)</f>
        <v>C.Institucional</v>
      </c>
      <c r="J5287" t="s">
        <v>8338</v>
      </c>
      <c r="K5287">
        <v>10</v>
      </c>
      <c r="L5287" t="str">
        <f t="shared" si="170"/>
        <v>ConfinesSantanderC.Institucional10</v>
      </c>
      <c r="M5287" t="str">
        <f t="shared" si="171"/>
        <v>ConfinesSantanderC.Institucional</v>
      </c>
      <c r="N5287" t="s">
        <v>6777</v>
      </c>
    </row>
    <row r="5288" spans="1:14" x14ac:dyDescent="0.25">
      <c r="A5288">
        <v>68209</v>
      </c>
      <c r="B5288" t="s">
        <v>1222</v>
      </c>
      <c r="C5288" t="s">
        <v>730</v>
      </c>
      <c r="F5288" t="s">
        <v>8337</v>
      </c>
      <c r="G5288" t="s">
        <v>188</v>
      </c>
      <c r="H5288" t="str">
        <f>INDEX(referencias!$Q$1:$Q$34,MATCH('Registro de Frecuencias TV'!G5288,referencias!$R$1:$R$34,0),1)</f>
        <v>Señal Colombia</v>
      </c>
      <c r="J5288" t="s">
        <v>8338</v>
      </c>
      <c r="K5288">
        <v>26</v>
      </c>
      <c r="L5288" t="str">
        <f t="shared" si="170"/>
        <v>ConfinesSantanderSeñal Colombia26</v>
      </c>
      <c r="M5288" t="str">
        <f t="shared" si="171"/>
        <v>ConfinesSantanderSeñal Colombia</v>
      </c>
      <c r="N5288" t="s">
        <v>6778</v>
      </c>
    </row>
    <row r="5289" spans="1:14" x14ac:dyDescent="0.25">
      <c r="A5289">
        <v>68209</v>
      </c>
      <c r="B5289" t="s">
        <v>1222</v>
      </c>
      <c r="C5289" t="s">
        <v>730</v>
      </c>
      <c r="F5289" t="s">
        <v>8339</v>
      </c>
      <c r="G5289" t="s">
        <v>788</v>
      </c>
      <c r="H5289" t="str">
        <f>INDEX(referencias!$Q$1:$Q$34,MATCH('Registro de Frecuencias TV'!G5289,referencias!$R$1:$R$34,0),1)</f>
        <v>TRO</v>
      </c>
      <c r="J5289" t="s">
        <v>8338</v>
      </c>
      <c r="K5289">
        <v>6</v>
      </c>
      <c r="L5289" t="str">
        <f t="shared" si="170"/>
        <v>ConfinesSantanderTRO6</v>
      </c>
      <c r="M5289" t="str">
        <f t="shared" si="171"/>
        <v>ConfinesSantanderTRO</v>
      </c>
      <c r="N5289" t="s">
        <v>6779</v>
      </c>
    </row>
    <row r="5290" spans="1:14" x14ac:dyDescent="0.25">
      <c r="A5290">
        <v>68209</v>
      </c>
      <c r="B5290" t="s">
        <v>1222</v>
      </c>
      <c r="C5290" t="s">
        <v>730</v>
      </c>
      <c r="E5290">
        <v>4</v>
      </c>
      <c r="F5290" t="s">
        <v>8341</v>
      </c>
      <c r="G5290" t="s">
        <v>750</v>
      </c>
      <c r="H5290" t="str">
        <f>INDEX(referencias!$Q$1:$Q$34,MATCH('Registro de Frecuencias TV'!G5290,referencias!$R$1:$R$34,0),1)</f>
        <v>RCN TV S.A.</v>
      </c>
      <c r="I5290" t="s">
        <v>352</v>
      </c>
      <c r="J5290" t="s">
        <v>8338</v>
      </c>
      <c r="K5290">
        <v>4</v>
      </c>
      <c r="L5290" t="str">
        <f t="shared" si="170"/>
        <v>ConfinesSantanderRCN TV S.A.4</v>
      </c>
      <c r="M5290" t="str">
        <f t="shared" si="171"/>
        <v>ConfinesSantanderRCN TV S.A.</v>
      </c>
      <c r="N5290" t="s">
        <v>6780</v>
      </c>
    </row>
    <row r="5291" spans="1:14" x14ac:dyDescent="0.25">
      <c r="A5291">
        <v>68209</v>
      </c>
      <c r="B5291" t="s">
        <v>1222</v>
      </c>
      <c r="C5291" t="s">
        <v>730</v>
      </c>
      <c r="E5291">
        <v>8</v>
      </c>
      <c r="F5291" t="s">
        <v>8341</v>
      </c>
      <c r="G5291" t="s">
        <v>723</v>
      </c>
      <c r="H5291" t="str">
        <f>INDEX(referencias!$Q$1:$Q$34,MATCH('Registro de Frecuencias TV'!G5291,referencias!$R$1:$R$34,0),1)</f>
        <v>Caracol TV S.A.</v>
      </c>
      <c r="I5291" t="s">
        <v>352</v>
      </c>
      <c r="J5291" t="s">
        <v>8338</v>
      </c>
      <c r="K5291">
        <v>8</v>
      </c>
      <c r="L5291" t="str">
        <f t="shared" si="170"/>
        <v>ConfinesSantanderCaracol TV S.A.8</v>
      </c>
      <c r="M5291" t="str">
        <f t="shared" si="171"/>
        <v>ConfinesSantanderCaracol TV S.A.</v>
      </c>
      <c r="N5291" t="s">
        <v>6781</v>
      </c>
    </row>
    <row r="5292" spans="1:14" x14ac:dyDescent="0.25">
      <c r="A5292">
        <v>68211</v>
      </c>
      <c r="B5292" t="s">
        <v>251</v>
      </c>
      <c r="C5292" t="s">
        <v>730</v>
      </c>
      <c r="E5292">
        <v>12</v>
      </c>
      <c r="F5292" t="s">
        <v>8337</v>
      </c>
      <c r="G5292" t="s">
        <v>420</v>
      </c>
      <c r="H5292" t="str">
        <f>INDEX(referencias!$Q$1:$Q$34,MATCH('Registro de Frecuencias TV'!G5292,referencias!$R$1:$R$34,0),1)</f>
        <v>Canal Uno</v>
      </c>
      <c r="I5292" t="s">
        <v>251</v>
      </c>
      <c r="J5292" t="s">
        <v>8338</v>
      </c>
      <c r="K5292">
        <v>12</v>
      </c>
      <c r="L5292" t="str">
        <f t="shared" si="170"/>
        <v>ContrataciónSantanderCanal Uno12</v>
      </c>
      <c r="M5292" t="str">
        <f t="shared" si="171"/>
        <v>ContrataciónSantanderCanal Uno</v>
      </c>
      <c r="N5292" t="s">
        <v>6782</v>
      </c>
    </row>
    <row r="5293" spans="1:14" x14ac:dyDescent="0.25">
      <c r="A5293">
        <v>68211</v>
      </c>
      <c r="B5293" t="s">
        <v>251</v>
      </c>
      <c r="C5293" t="s">
        <v>730</v>
      </c>
      <c r="E5293">
        <v>4</v>
      </c>
      <c r="F5293" t="s">
        <v>8337</v>
      </c>
      <c r="G5293" t="s">
        <v>703</v>
      </c>
      <c r="H5293" t="str">
        <f>INDEX(referencias!$Q$1:$Q$34,MATCH('Registro de Frecuencias TV'!G5293,referencias!$R$1:$R$34,0),1)</f>
        <v>C.Institucional</v>
      </c>
      <c r="I5293" t="s">
        <v>251</v>
      </c>
      <c r="J5293" t="s">
        <v>8338</v>
      </c>
      <c r="K5293">
        <v>4</v>
      </c>
      <c r="L5293" t="str">
        <f t="shared" si="170"/>
        <v>ContrataciónSantanderC.Institucional4</v>
      </c>
      <c r="M5293" t="str">
        <f t="shared" si="171"/>
        <v>ContrataciónSantanderC.Institucional</v>
      </c>
      <c r="N5293" t="s">
        <v>6783</v>
      </c>
    </row>
    <row r="5294" spans="1:14" x14ac:dyDescent="0.25">
      <c r="A5294">
        <v>68211</v>
      </c>
      <c r="B5294" t="s">
        <v>251</v>
      </c>
      <c r="C5294" t="s">
        <v>730</v>
      </c>
      <c r="E5294">
        <v>6</v>
      </c>
      <c r="F5294" t="s">
        <v>8337</v>
      </c>
      <c r="G5294" t="s">
        <v>188</v>
      </c>
      <c r="H5294" t="str">
        <f>INDEX(referencias!$Q$1:$Q$34,MATCH('Registro de Frecuencias TV'!G5294,referencias!$R$1:$R$34,0),1)</f>
        <v>Señal Colombia</v>
      </c>
      <c r="I5294" t="s">
        <v>251</v>
      </c>
      <c r="J5294" t="s">
        <v>8338</v>
      </c>
      <c r="K5294">
        <v>6</v>
      </c>
      <c r="L5294" t="str">
        <f t="shared" si="170"/>
        <v>ContrataciónSantanderSeñal Colombia6</v>
      </c>
      <c r="M5294" t="str">
        <f t="shared" si="171"/>
        <v>ContrataciónSantanderSeñal Colombia</v>
      </c>
      <c r="N5294" t="s">
        <v>6784</v>
      </c>
    </row>
    <row r="5295" spans="1:14" x14ac:dyDescent="0.25">
      <c r="A5295">
        <v>68211</v>
      </c>
      <c r="B5295" t="s">
        <v>251</v>
      </c>
      <c r="C5295" t="s">
        <v>730</v>
      </c>
      <c r="F5295" t="s">
        <v>8339</v>
      </c>
      <c r="G5295" t="s">
        <v>788</v>
      </c>
      <c r="H5295" t="str">
        <f>INDEX(referencias!$Q$1:$Q$34,MATCH('Registro de Frecuencias TV'!G5295,referencias!$R$1:$R$34,0),1)</f>
        <v>TRO</v>
      </c>
      <c r="J5295" t="s">
        <v>8338</v>
      </c>
      <c r="K5295">
        <v>22</v>
      </c>
      <c r="L5295" t="str">
        <f t="shared" si="170"/>
        <v>ContrataciónSantanderTRO22</v>
      </c>
      <c r="M5295" t="str">
        <f t="shared" si="171"/>
        <v>ContrataciónSantanderTRO</v>
      </c>
      <c r="N5295" t="s">
        <v>6785</v>
      </c>
    </row>
    <row r="5296" spans="1:14" x14ac:dyDescent="0.25">
      <c r="A5296">
        <v>68211</v>
      </c>
      <c r="B5296" t="s">
        <v>251</v>
      </c>
      <c r="C5296" t="s">
        <v>730</v>
      </c>
      <c r="F5296" t="s">
        <v>8341</v>
      </c>
      <c r="G5296" t="s">
        <v>750</v>
      </c>
      <c r="H5296" t="str">
        <f>INDEX(referencias!$Q$1:$Q$34,MATCH('Registro de Frecuencias TV'!G5296,referencias!$R$1:$R$34,0),1)</f>
        <v>RCN TV S.A.</v>
      </c>
      <c r="J5296" t="s">
        <v>8338</v>
      </c>
      <c r="K5296">
        <v>26</v>
      </c>
      <c r="L5296" t="str">
        <f t="shared" si="170"/>
        <v>ContrataciónSantanderRCN TV S.A.26</v>
      </c>
      <c r="M5296" t="str">
        <f t="shared" si="171"/>
        <v>ContrataciónSantanderRCN TV S.A.</v>
      </c>
      <c r="N5296" t="s">
        <v>6786</v>
      </c>
    </row>
    <row r="5297" spans="1:14" x14ac:dyDescent="0.25">
      <c r="A5297">
        <v>68211</v>
      </c>
      <c r="B5297" t="s">
        <v>251</v>
      </c>
      <c r="C5297" t="s">
        <v>730</v>
      </c>
      <c r="F5297" t="s">
        <v>8341</v>
      </c>
      <c r="G5297" t="s">
        <v>723</v>
      </c>
      <c r="H5297" t="str">
        <f>INDEX(referencias!$Q$1:$Q$34,MATCH('Registro de Frecuencias TV'!G5297,referencias!$R$1:$R$34,0),1)</f>
        <v>Caracol TV S.A.</v>
      </c>
      <c r="J5297" t="s">
        <v>8338</v>
      </c>
      <c r="K5297">
        <v>28</v>
      </c>
      <c r="L5297" t="str">
        <f t="shared" si="170"/>
        <v>ContrataciónSantanderCaracol TV S.A.28</v>
      </c>
      <c r="M5297" t="str">
        <f t="shared" si="171"/>
        <v>ContrataciónSantanderCaracol TV S.A.</v>
      </c>
      <c r="N5297" t="s">
        <v>6787</v>
      </c>
    </row>
    <row r="5298" spans="1:14" x14ac:dyDescent="0.25">
      <c r="A5298">
        <v>68217</v>
      </c>
      <c r="B5298" t="s">
        <v>252</v>
      </c>
      <c r="C5298" t="s">
        <v>730</v>
      </c>
      <c r="E5298">
        <v>2</v>
      </c>
      <c r="F5298" t="s">
        <v>8337</v>
      </c>
      <c r="G5298" t="s">
        <v>420</v>
      </c>
      <c r="H5298" t="str">
        <f>INDEX(referencias!$Q$1:$Q$34,MATCH('Registro de Frecuencias TV'!G5298,referencias!$R$1:$R$34,0),1)</f>
        <v>Canal Uno</v>
      </c>
      <c r="I5298" t="s">
        <v>252</v>
      </c>
      <c r="J5298" t="s">
        <v>8338</v>
      </c>
      <c r="K5298">
        <v>2</v>
      </c>
      <c r="L5298" t="str">
        <f t="shared" si="170"/>
        <v>CoromoroSantanderCanal Uno2</v>
      </c>
      <c r="M5298" t="str">
        <f t="shared" si="171"/>
        <v>CoromoroSantanderCanal Uno</v>
      </c>
      <c r="N5298" t="s">
        <v>6788</v>
      </c>
    </row>
    <row r="5299" spans="1:14" x14ac:dyDescent="0.25">
      <c r="A5299">
        <v>68217</v>
      </c>
      <c r="B5299" t="s">
        <v>252</v>
      </c>
      <c r="C5299" t="s">
        <v>730</v>
      </c>
      <c r="E5299">
        <v>4</v>
      </c>
      <c r="F5299" t="s">
        <v>8337</v>
      </c>
      <c r="G5299" t="s">
        <v>703</v>
      </c>
      <c r="H5299" t="str">
        <f>INDEX(referencias!$Q$1:$Q$34,MATCH('Registro de Frecuencias TV'!G5299,referencias!$R$1:$R$34,0),1)</f>
        <v>C.Institucional</v>
      </c>
      <c r="I5299" t="s">
        <v>252</v>
      </c>
      <c r="J5299" t="s">
        <v>8338</v>
      </c>
      <c r="K5299">
        <v>4</v>
      </c>
      <c r="L5299" t="str">
        <f t="shared" si="170"/>
        <v>CoromoroSantanderC.Institucional4</v>
      </c>
      <c r="M5299" t="str">
        <f t="shared" si="171"/>
        <v>CoromoroSantanderC.Institucional</v>
      </c>
      <c r="N5299" t="s">
        <v>6789</v>
      </c>
    </row>
    <row r="5300" spans="1:14" x14ac:dyDescent="0.25">
      <c r="A5300">
        <v>68217</v>
      </c>
      <c r="B5300" t="s">
        <v>252</v>
      </c>
      <c r="C5300" t="s">
        <v>730</v>
      </c>
      <c r="E5300">
        <v>6</v>
      </c>
      <c r="F5300" t="s">
        <v>8337</v>
      </c>
      <c r="G5300" t="s">
        <v>188</v>
      </c>
      <c r="H5300" t="str">
        <f>INDEX(referencias!$Q$1:$Q$34,MATCH('Registro de Frecuencias TV'!G5300,referencias!$R$1:$R$34,0),1)</f>
        <v>Señal Colombia</v>
      </c>
      <c r="I5300" t="s">
        <v>252</v>
      </c>
      <c r="J5300" t="s">
        <v>8338</v>
      </c>
      <c r="K5300">
        <v>6</v>
      </c>
      <c r="L5300" t="str">
        <f t="shared" si="170"/>
        <v>CoromoroSantanderSeñal Colombia6</v>
      </c>
      <c r="M5300" t="str">
        <f t="shared" si="171"/>
        <v>CoromoroSantanderSeñal Colombia</v>
      </c>
      <c r="N5300" t="s">
        <v>6790</v>
      </c>
    </row>
    <row r="5301" spans="1:14" x14ac:dyDescent="0.25">
      <c r="A5301">
        <v>68217</v>
      </c>
      <c r="B5301" t="s">
        <v>252</v>
      </c>
      <c r="C5301" t="s">
        <v>730</v>
      </c>
      <c r="F5301" t="s">
        <v>8339</v>
      </c>
      <c r="G5301" t="s">
        <v>788</v>
      </c>
      <c r="H5301" t="str">
        <f>INDEX(referencias!$Q$1:$Q$34,MATCH('Registro de Frecuencias TV'!G5301,referencias!$R$1:$R$34,0),1)</f>
        <v>TRO</v>
      </c>
      <c r="J5301" t="s">
        <v>8338</v>
      </c>
      <c r="K5301">
        <v>24</v>
      </c>
      <c r="L5301" t="str">
        <f t="shared" si="170"/>
        <v>CoromoroSantanderTRO24</v>
      </c>
      <c r="M5301" t="str">
        <f t="shared" si="171"/>
        <v>CoromoroSantanderTRO</v>
      </c>
      <c r="N5301" t="s">
        <v>6791</v>
      </c>
    </row>
    <row r="5302" spans="1:14" x14ac:dyDescent="0.25">
      <c r="A5302">
        <v>68217</v>
      </c>
      <c r="B5302" t="s">
        <v>252</v>
      </c>
      <c r="C5302" t="s">
        <v>730</v>
      </c>
      <c r="F5302" t="s">
        <v>8341</v>
      </c>
      <c r="G5302" t="s">
        <v>750</v>
      </c>
      <c r="H5302" t="str">
        <f>INDEX(referencias!$Q$1:$Q$34,MATCH('Registro de Frecuencias TV'!G5302,referencias!$R$1:$R$34,0),1)</f>
        <v>RCN TV S.A.</v>
      </c>
      <c r="J5302" t="s">
        <v>8338</v>
      </c>
      <c r="K5302">
        <v>28</v>
      </c>
      <c r="L5302" t="str">
        <f t="shared" si="170"/>
        <v>CoromoroSantanderRCN TV S.A.28</v>
      </c>
      <c r="M5302" t="str">
        <f t="shared" si="171"/>
        <v>CoromoroSantanderRCN TV S.A.</v>
      </c>
      <c r="N5302" t="s">
        <v>6792</v>
      </c>
    </row>
    <row r="5303" spans="1:14" x14ac:dyDescent="0.25">
      <c r="A5303">
        <v>68217</v>
      </c>
      <c r="B5303" t="s">
        <v>252</v>
      </c>
      <c r="C5303" t="s">
        <v>730</v>
      </c>
      <c r="F5303" t="s">
        <v>8341</v>
      </c>
      <c r="G5303" t="s">
        <v>723</v>
      </c>
      <c r="H5303" t="str">
        <f>INDEX(referencias!$Q$1:$Q$34,MATCH('Registro de Frecuencias TV'!G5303,referencias!$R$1:$R$34,0),1)</f>
        <v>Caracol TV S.A.</v>
      </c>
      <c r="J5303" t="s">
        <v>8338</v>
      </c>
      <c r="K5303">
        <v>30</v>
      </c>
      <c r="L5303" t="str">
        <f t="shared" si="170"/>
        <v>CoromoroSantanderCaracol TV S.A.30</v>
      </c>
      <c r="M5303" t="str">
        <f t="shared" si="171"/>
        <v>CoromoroSantanderCaracol TV S.A.</v>
      </c>
      <c r="N5303" t="s">
        <v>6793</v>
      </c>
    </row>
    <row r="5304" spans="1:14" x14ac:dyDescent="0.25">
      <c r="A5304">
        <v>68229</v>
      </c>
      <c r="B5304" t="s">
        <v>1282</v>
      </c>
      <c r="C5304" t="s">
        <v>730</v>
      </c>
      <c r="E5304">
        <v>10</v>
      </c>
      <c r="F5304" t="s">
        <v>8337</v>
      </c>
      <c r="G5304" t="s">
        <v>420</v>
      </c>
      <c r="H5304" t="str">
        <f>INDEX(referencias!$Q$1:$Q$34,MATCH('Registro de Frecuencias TV'!G5304,referencias!$R$1:$R$34,0),1)</f>
        <v>Canal Uno</v>
      </c>
      <c r="I5304" t="s">
        <v>365</v>
      </c>
      <c r="J5304" t="s">
        <v>8338</v>
      </c>
      <c r="K5304">
        <v>10</v>
      </c>
      <c r="L5304" t="str">
        <f t="shared" si="170"/>
        <v>CuritíSantanderCanal Uno10</v>
      </c>
      <c r="M5304" t="str">
        <f t="shared" si="171"/>
        <v>CuritíSantanderCanal Uno</v>
      </c>
      <c r="N5304" t="s">
        <v>6794</v>
      </c>
    </row>
    <row r="5305" spans="1:14" x14ac:dyDescent="0.25">
      <c r="A5305">
        <v>68229</v>
      </c>
      <c r="B5305" t="s">
        <v>1282</v>
      </c>
      <c r="C5305" t="s">
        <v>730</v>
      </c>
      <c r="E5305">
        <v>8</v>
      </c>
      <c r="F5305" t="s">
        <v>8337</v>
      </c>
      <c r="G5305" t="s">
        <v>703</v>
      </c>
      <c r="H5305" t="str">
        <f>INDEX(referencias!$Q$1:$Q$34,MATCH('Registro de Frecuencias TV'!G5305,referencias!$R$1:$R$34,0),1)</f>
        <v>C.Institucional</v>
      </c>
      <c r="I5305" t="s">
        <v>365</v>
      </c>
      <c r="J5305" t="s">
        <v>8338</v>
      </c>
      <c r="K5305">
        <v>8</v>
      </c>
      <c r="L5305" t="str">
        <f t="shared" si="170"/>
        <v>CuritíSantanderC.Institucional8</v>
      </c>
      <c r="M5305" t="str">
        <f t="shared" si="171"/>
        <v>CuritíSantanderC.Institucional</v>
      </c>
      <c r="N5305" t="s">
        <v>6795</v>
      </c>
    </row>
    <row r="5306" spans="1:14" x14ac:dyDescent="0.25">
      <c r="A5306">
        <v>68229</v>
      </c>
      <c r="B5306" t="s">
        <v>1282</v>
      </c>
      <c r="C5306" t="s">
        <v>730</v>
      </c>
      <c r="E5306">
        <v>12</v>
      </c>
      <c r="F5306" t="s">
        <v>8337</v>
      </c>
      <c r="G5306" t="s">
        <v>188</v>
      </c>
      <c r="H5306" t="str">
        <f>INDEX(referencias!$Q$1:$Q$34,MATCH('Registro de Frecuencias TV'!G5306,referencias!$R$1:$R$34,0),1)</f>
        <v>Señal Colombia</v>
      </c>
      <c r="I5306" t="s">
        <v>365</v>
      </c>
      <c r="J5306" t="s">
        <v>8338</v>
      </c>
      <c r="K5306">
        <v>12</v>
      </c>
      <c r="L5306" t="str">
        <f t="shared" si="170"/>
        <v>CuritíSantanderSeñal Colombia12</v>
      </c>
      <c r="M5306" t="str">
        <f t="shared" si="171"/>
        <v>CuritíSantanderSeñal Colombia</v>
      </c>
      <c r="N5306" t="s">
        <v>6796</v>
      </c>
    </row>
    <row r="5307" spans="1:14" x14ac:dyDescent="0.25">
      <c r="A5307">
        <v>68229</v>
      </c>
      <c r="B5307" t="s">
        <v>1282</v>
      </c>
      <c r="C5307" t="s">
        <v>730</v>
      </c>
      <c r="E5307">
        <v>33</v>
      </c>
      <c r="F5307" t="s">
        <v>8339</v>
      </c>
      <c r="G5307" t="s">
        <v>788</v>
      </c>
      <c r="H5307" t="str">
        <f>INDEX(referencias!$Q$1:$Q$34,MATCH('Registro de Frecuencias TV'!G5307,referencias!$R$1:$R$34,0),1)</f>
        <v>TRO</v>
      </c>
      <c r="I5307" t="s">
        <v>8510</v>
      </c>
      <c r="J5307" t="s">
        <v>8338</v>
      </c>
      <c r="K5307">
        <v>2</v>
      </c>
      <c r="L5307" t="str">
        <f t="shared" si="170"/>
        <v>CuritíSantanderTRO2</v>
      </c>
      <c r="M5307" t="str">
        <f t="shared" si="171"/>
        <v>CuritíSantanderTRO</v>
      </c>
      <c r="N5307" t="s">
        <v>6797</v>
      </c>
    </row>
    <row r="5308" spans="1:14" x14ac:dyDescent="0.25">
      <c r="A5308">
        <v>68229</v>
      </c>
      <c r="B5308" t="s">
        <v>1282</v>
      </c>
      <c r="C5308" t="s">
        <v>730</v>
      </c>
      <c r="F5308" t="s">
        <v>8341</v>
      </c>
      <c r="G5308" t="s">
        <v>750</v>
      </c>
      <c r="H5308" t="str">
        <f>INDEX(referencias!$Q$1:$Q$34,MATCH('Registro de Frecuencias TV'!G5308,referencias!$R$1:$R$34,0),1)</f>
        <v>RCN TV S.A.</v>
      </c>
      <c r="J5308" t="s">
        <v>8338</v>
      </c>
      <c r="K5308">
        <v>6</v>
      </c>
      <c r="L5308" t="str">
        <f t="shared" si="170"/>
        <v>CuritíSantanderRCN TV S.A.6</v>
      </c>
      <c r="M5308" t="str">
        <f t="shared" si="171"/>
        <v>CuritíSantanderRCN TV S.A.</v>
      </c>
      <c r="N5308" t="s">
        <v>6798</v>
      </c>
    </row>
    <row r="5309" spans="1:14" x14ac:dyDescent="0.25">
      <c r="A5309">
        <v>68229</v>
      </c>
      <c r="B5309" t="s">
        <v>1282</v>
      </c>
      <c r="C5309" t="s">
        <v>730</v>
      </c>
      <c r="F5309" t="s">
        <v>8341</v>
      </c>
      <c r="G5309" t="s">
        <v>723</v>
      </c>
      <c r="H5309" t="str">
        <f>INDEX(referencias!$Q$1:$Q$34,MATCH('Registro de Frecuencias TV'!G5309,referencias!$R$1:$R$34,0),1)</f>
        <v>Caracol TV S.A.</v>
      </c>
      <c r="J5309" t="s">
        <v>8338</v>
      </c>
      <c r="K5309">
        <v>4</v>
      </c>
      <c r="L5309" t="str">
        <f t="shared" si="170"/>
        <v>CuritíSantanderCaracol TV S.A.4</v>
      </c>
      <c r="M5309" t="str">
        <f t="shared" si="171"/>
        <v>CuritíSantanderCaracol TV S.A.</v>
      </c>
      <c r="N5309" t="s">
        <v>6799</v>
      </c>
    </row>
    <row r="5310" spans="1:14" x14ac:dyDescent="0.25">
      <c r="A5310">
        <v>68235</v>
      </c>
      <c r="B5310" t="s">
        <v>1315</v>
      </c>
      <c r="C5310" t="s">
        <v>730</v>
      </c>
      <c r="F5310" t="s">
        <v>8337</v>
      </c>
      <c r="G5310" t="s">
        <v>420</v>
      </c>
      <c r="H5310" t="str">
        <f>INDEX(referencias!$Q$1:$Q$34,MATCH('Registro de Frecuencias TV'!G5310,referencias!$R$1:$R$34,0),1)</f>
        <v>Canal Uno</v>
      </c>
      <c r="J5310" t="s">
        <v>8338</v>
      </c>
      <c r="K5310">
        <v>7</v>
      </c>
      <c r="L5310" t="str">
        <f t="shared" si="170"/>
        <v>El Carmen de ChucuríSantanderCanal Uno7</v>
      </c>
      <c r="M5310" t="str">
        <f t="shared" si="171"/>
        <v>El Carmen de ChucuríSantanderCanal Uno</v>
      </c>
      <c r="N5310" t="s">
        <v>6800</v>
      </c>
    </row>
    <row r="5311" spans="1:14" x14ac:dyDescent="0.25">
      <c r="A5311">
        <v>68235</v>
      </c>
      <c r="B5311" t="s">
        <v>1315</v>
      </c>
      <c r="C5311" t="s">
        <v>730</v>
      </c>
      <c r="F5311" t="s">
        <v>8337</v>
      </c>
      <c r="G5311" t="s">
        <v>703</v>
      </c>
      <c r="H5311" t="str">
        <f>INDEX(referencias!$Q$1:$Q$34,MATCH('Registro de Frecuencias TV'!G5311,referencias!$R$1:$R$34,0),1)</f>
        <v>C.Institucional</v>
      </c>
      <c r="J5311" t="s">
        <v>8338</v>
      </c>
      <c r="K5311">
        <v>11</v>
      </c>
      <c r="L5311" t="str">
        <f t="shared" si="170"/>
        <v>El Carmen de ChucuríSantanderC.Institucional11</v>
      </c>
      <c r="M5311" t="str">
        <f t="shared" si="171"/>
        <v>El Carmen de ChucuríSantanderC.Institucional</v>
      </c>
      <c r="N5311" t="s">
        <v>6801</v>
      </c>
    </row>
    <row r="5312" spans="1:14" x14ac:dyDescent="0.25">
      <c r="A5312">
        <v>68235</v>
      </c>
      <c r="B5312" t="s">
        <v>1315</v>
      </c>
      <c r="C5312" t="s">
        <v>730</v>
      </c>
      <c r="F5312" t="s">
        <v>8337</v>
      </c>
      <c r="G5312" t="s">
        <v>188</v>
      </c>
      <c r="H5312" t="str">
        <f>INDEX(referencias!$Q$1:$Q$34,MATCH('Registro de Frecuencias TV'!G5312,referencias!$R$1:$R$34,0),1)</f>
        <v>Señal Colombia</v>
      </c>
      <c r="J5312" t="s">
        <v>8338</v>
      </c>
      <c r="K5312">
        <v>13</v>
      </c>
      <c r="L5312" t="str">
        <f t="shared" si="170"/>
        <v>El Carmen de ChucuríSantanderSeñal Colombia13</v>
      </c>
      <c r="M5312" t="str">
        <f t="shared" si="171"/>
        <v>El Carmen de ChucuríSantanderSeñal Colombia</v>
      </c>
      <c r="N5312" t="s">
        <v>6802</v>
      </c>
    </row>
    <row r="5313" spans="1:14" x14ac:dyDescent="0.25">
      <c r="A5313">
        <v>68235</v>
      </c>
      <c r="B5313" t="s">
        <v>1315</v>
      </c>
      <c r="C5313" t="s">
        <v>730</v>
      </c>
      <c r="F5313" t="s">
        <v>8339</v>
      </c>
      <c r="G5313" t="s">
        <v>788</v>
      </c>
      <c r="H5313" t="str">
        <f>INDEX(referencias!$Q$1:$Q$34,MATCH('Registro de Frecuencias TV'!G5313,referencias!$R$1:$R$34,0),1)</f>
        <v>TRO</v>
      </c>
      <c r="J5313" t="s">
        <v>8338</v>
      </c>
      <c r="K5313">
        <v>21</v>
      </c>
      <c r="L5313" t="str">
        <f t="shared" si="170"/>
        <v>El Carmen de ChucuríSantanderTRO21</v>
      </c>
      <c r="M5313" t="str">
        <f t="shared" si="171"/>
        <v>El Carmen de ChucuríSantanderTRO</v>
      </c>
      <c r="N5313" t="s">
        <v>6803</v>
      </c>
    </row>
    <row r="5314" spans="1:14" x14ac:dyDescent="0.25">
      <c r="A5314">
        <v>68235</v>
      </c>
      <c r="B5314" t="s">
        <v>1315</v>
      </c>
      <c r="C5314" t="s">
        <v>730</v>
      </c>
      <c r="F5314" t="s">
        <v>8341</v>
      </c>
      <c r="G5314" t="s">
        <v>750</v>
      </c>
      <c r="H5314" t="str">
        <f>INDEX(referencias!$Q$1:$Q$34,MATCH('Registro de Frecuencias TV'!G5314,referencias!$R$1:$R$34,0),1)</f>
        <v>RCN TV S.A.</v>
      </c>
      <c r="J5314" t="s">
        <v>8338</v>
      </c>
      <c r="K5314">
        <v>23</v>
      </c>
      <c r="L5314" t="str">
        <f t="shared" si="170"/>
        <v>El Carmen de ChucuríSantanderRCN TV S.A.23</v>
      </c>
      <c r="M5314" t="str">
        <f t="shared" si="171"/>
        <v>El Carmen de ChucuríSantanderRCN TV S.A.</v>
      </c>
      <c r="N5314" t="s">
        <v>6804</v>
      </c>
    </row>
    <row r="5315" spans="1:14" x14ac:dyDescent="0.25">
      <c r="A5315">
        <v>68235</v>
      </c>
      <c r="B5315" t="s">
        <v>1315</v>
      </c>
      <c r="C5315" t="s">
        <v>730</v>
      </c>
      <c r="F5315" t="s">
        <v>8341</v>
      </c>
      <c r="G5315" t="s">
        <v>723</v>
      </c>
      <c r="H5315" t="str">
        <f>INDEX(referencias!$Q$1:$Q$34,MATCH('Registro de Frecuencias TV'!G5315,referencias!$R$1:$R$34,0),1)</f>
        <v>Caracol TV S.A.</v>
      </c>
      <c r="J5315" t="s">
        <v>8338</v>
      </c>
      <c r="K5315">
        <v>27</v>
      </c>
      <c r="L5315" t="str">
        <f t="shared" ref="L5315:L5378" si="172">_xlfn.CONCAT(TRIM(B5315),TRIM(C5315),TRIM(H5315),TRIM(K5315))</f>
        <v>El Carmen de ChucuríSantanderCaracol TV S.A.27</v>
      </c>
      <c r="M5315" t="str">
        <f t="shared" ref="M5315:M5378" si="173">_xlfn.CONCAT(TRIM(B5315),TRIM(C5315),TRIM(H5315))</f>
        <v>El Carmen de ChucuríSantanderCaracol TV S.A.</v>
      </c>
      <c r="N5315" t="s">
        <v>6805</v>
      </c>
    </row>
    <row r="5316" spans="1:14" x14ac:dyDescent="0.25">
      <c r="A5316">
        <v>68245</v>
      </c>
      <c r="B5316" t="s">
        <v>1336</v>
      </c>
      <c r="C5316" t="s">
        <v>730</v>
      </c>
      <c r="E5316">
        <v>12</v>
      </c>
      <c r="F5316" t="s">
        <v>8337</v>
      </c>
      <c r="G5316" t="s">
        <v>420</v>
      </c>
      <c r="H5316" t="str">
        <f>INDEX(referencias!$Q$1:$Q$34,MATCH('Registro de Frecuencias TV'!G5316,referencias!$R$1:$R$34,0),1)</f>
        <v>Canal Uno</v>
      </c>
      <c r="I5316" t="s">
        <v>352</v>
      </c>
      <c r="J5316" t="s">
        <v>8338</v>
      </c>
      <c r="K5316">
        <v>12</v>
      </c>
      <c r="L5316" t="str">
        <f t="shared" si="172"/>
        <v>El GuacamayoSantanderCanal Uno12</v>
      </c>
      <c r="M5316" t="str">
        <f t="shared" si="173"/>
        <v>El GuacamayoSantanderCanal Uno</v>
      </c>
      <c r="N5316" t="s">
        <v>6806</v>
      </c>
    </row>
    <row r="5317" spans="1:14" x14ac:dyDescent="0.25">
      <c r="A5317">
        <v>68245</v>
      </c>
      <c r="B5317" t="s">
        <v>1336</v>
      </c>
      <c r="C5317" t="s">
        <v>730</v>
      </c>
      <c r="E5317">
        <v>10</v>
      </c>
      <c r="F5317" t="s">
        <v>8337</v>
      </c>
      <c r="G5317" t="s">
        <v>703</v>
      </c>
      <c r="H5317" t="str">
        <f>INDEX(referencias!$Q$1:$Q$34,MATCH('Registro de Frecuencias TV'!G5317,referencias!$R$1:$R$34,0),1)</f>
        <v>C.Institucional</v>
      </c>
      <c r="I5317" t="s">
        <v>352</v>
      </c>
      <c r="J5317" t="s">
        <v>8338</v>
      </c>
      <c r="K5317">
        <v>10</v>
      </c>
      <c r="L5317" t="str">
        <f t="shared" si="172"/>
        <v>El GuacamayoSantanderC.Institucional10</v>
      </c>
      <c r="M5317" t="str">
        <f t="shared" si="173"/>
        <v>El GuacamayoSantanderC.Institucional</v>
      </c>
      <c r="N5317" t="s">
        <v>6807</v>
      </c>
    </row>
    <row r="5318" spans="1:14" x14ac:dyDescent="0.25">
      <c r="A5318">
        <v>68245</v>
      </c>
      <c r="B5318" t="s">
        <v>1336</v>
      </c>
      <c r="C5318" t="s">
        <v>730</v>
      </c>
      <c r="E5318">
        <v>23</v>
      </c>
      <c r="F5318" t="s">
        <v>8337</v>
      </c>
      <c r="G5318" t="s">
        <v>188</v>
      </c>
      <c r="H5318" t="str">
        <f>INDEX(referencias!$Q$1:$Q$34,MATCH('Registro de Frecuencias TV'!G5318,referencias!$R$1:$R$34,0),1)</f>
        <v>Señal Colombia</v>
      </c>
      <c r="I5318" t="s">
        <v>352</v>
      </c>
      <c r="J5318" t="s">
        <v>8338</v>
      </c>
      <c r="K5318">
        <v>23</v>
      </c>
      <c r="L5318" t="str">
        <f t="shared" si="172"/>
        <v>El GuacamayoSantanderSeñal Colombia23</v>
      </c>
      <c r="M5318" t="str">
        <f t="shared" si="173"/>
        <v>El GuacamayoSantanderSeñal Colombia</v>
      </c>
      <c r="N5318" t="s">
        <v>6808</v>
      </c>
    </row>
    <row r="5319" spans="1:14" x14ac:dyDescent="0.25">
      <c r="A5319">
        <v>68245</v>
      </c>
      <c r="B5319" t="s">
        <v>1336</v>
      </c>
      <c r="C5319" t="s">
        <v>730</v>
      </c>
      <c r="E5319">
        <v>6</v>
      </c>
      <c r="F5319" t="s">
        <v>8339</v>
      </c>
      <c r="G5319" t="s">
        <v>788</v>
      </c>
      <c r="H5319" t="str">
        <f>INDEX(referencias!$Q$1:$Q$34,MATCH('Registro de Frecuencias TV'!G5319,referencias!$R$1:$R$34,0),1)</f>
        <v>TRO</v>
      </c>
      <c r="I5319" t="s">
        <v>8440</v>
      </c>
      <c r="J5319" t="s">
        <v>8338</v>
      </c>
      <c r="K5319">
        <v>6</v>
      </c>
      <c r="L5319" t="str">
        <f t="shared" si="172"/>
        <v>El GuacamayoSantanderTRO6</v>
      </c>
      <c r="M5319" t="str">
        <f t="shared" si="173"/>
        <v>El GuacamayoSantanderTRO</v>
      </c>
      <c r="N5319" t="s">
        <v>6809</v>
      </c>
    </row>
    <row r="5320" spans="1:14" x14ac:dyDescent="0.25">
      <c r="A5320">
        <v>68245</v>
      </c>
      <c r="B5320" t="s">
        <v>1336</v>
      </c>
      <c r="C5320" t="s">
        <v>730</v>
      </c>
      <c r="E5320">
        <v>4</v>
      </c>
      <c r="F5320" t="s">
        <v>8341</v>
      </c>
      <c r="G5320" t="s">
        <v>750</v>
      </c>
      <c r="H5320" t="str">
        <f>INDEX(referencias!$Q$1:$Q$34,MATCH('Registro de Frecuencias TV'!G5320,referencias!$R$1:$R$34,0),1)</f>
        <v>RCN TV S.A.</v>
      </c>
      <c r="I5320" t="s">
        <v>352</v>
      </c>
      <c r="J5320" t="s">
        <v>8338</v>
      </c>
      <c r="K5320">
        <v>4</v>
      </c>
      <c r="L5320" t="str">
        <f t="shared" si="172"/>
        <v>El GuacamayoSantanderRCN TV S.A.4</v>
      </c>
      <c r="M5320" t="str">
        <f t="shared" si="173"/>
        <v>El GuacamayoSantanderRCN TV S.A.</v>
      </c>
      <c r="N5320" t="s">
        <v>6810</v>
      </c>
    </row>
    <row r="5321" spans="1:14" x14ac:dyDescent="0.25">
      <c r="A5321">
        <v>68245</v>
      </c>
      <c r="B5321" t="s">
        <v>1336</v>
      </c>
      <c r="C5321" t="s">
        <v>730</v>
      </c>
      <c r="E5321">
        <v>8</v>
      </c>
      <c r="F5321" t="s">
        <v>8341</v>
      </c>
      <c r="G5321" t="s">
        <v>723</v>
      </c>
      <c r="H5321" t="str">
        <f>INDEX(referencias!$Q$1:$Q$34,MATCH('Registro de Frecuencias TV'!G5321,referencias!$R$1:$R$34,0),1)</f>
        <v>Caracol TV S.A.</v>
      </c>
      <c r="I5321" t="s">
        <v>352</v>
      </c>
      <c r="J5321" t="s">
        <v>8338</v>
      </c>
      <c r="K5321">
        <v>8</v>
      </c>
      <c r="L5321" t="str">
        <f t="shared" si="172"/>
        <v>El GuacamayoSantanderCaracol TV S.A.8</v>
      </c>
      <c r="M5321" t="str">
        <f t="shared" si="173"/>
        <v>El GuacamayoSantanderCaracol TV S.A.</v>
      </c>
      <c r="N5321" t="s">
        <v>6811</v>
      </c>
    </row>
    <row r="5322" spans="1:14" x14ac:dyDescent="0.25">
      <c r="A5322">
        <v>68250</v>
      </c>
      <c r="B5322" t="s">
        <v>1350</v>
      </c>
      <c r="C5322" t="s">
        <v>730</v>
      </c>
      <c r="F5322" t="s">
        <v>8337</v>
      </c>
      <c r="G5322" t="s">
        <v>420</v>
      </c>
      <c r="H5322" t="str">
        <f>INDEX(referencias!$Q$1:$Q$34,MATCH('Registro de Frecuencias TV'!G5322,referencias!$R$1:$R$34,0),1)</f>
        <v>Canal Uno</v>
      </c>
      <c r="J5322" t="s">
        <v>8338</v>
      </c>
      <c r="K5322">
        <v>12</v>
      </c>
      <c r="L5322" t="str">
        <f t="shared" si="172"/>
        <v>El PeñónSantanderCanal Uno12</v>
      </c>
      <c r="M5322" t="str">
        <f t="shared" si="173"/>
        <v>El PeñónSantanderCanal Uno</v>
      </c>
      <c r="N5322" t="s">
        <v>6812</v>
      </c>
    </row>
    <row r="5323" spans="1:14" x14ac:dyDescent="0.25">
      <c r="A5323">
        <v>68250</v>
      </c>
      <c r="B5323" t="s">
        <v>1350</v>
      </c>
      <c r="C5323" t="s">
        <v>730</v>
      </c>
      <c r="F5323" t="s">
        <v>8337</v>
      </c>
      <c r="G5323" t="s">
        <v>703</v>
      </c>
      <c r="H5323" t="str">
        <f>INDEX(referencias!$Q$1:$Q$34,MATCH('Registro de Frecuencias TV'!G5323,referencias!$R$1:$R$34,0),1)</f>
        <v>C.Institucional</v>
      </c>
      <c r="J5323" t="s">
        <v>8338</v>
      </c>
      <c r="K5323">
        <v>10</v>
      </c>
      <c r="L5323" t="str">
        <f t="shared" si="172"/>
        <v>El PeñónSantanderC.Institucional10</v>
      </c>
      <c r="M5323" t="str">
        <f t="shared" si="173"/>
        <v>El PeñónSantanderC.Institucional</v>
      </c>
      <c r="N5323" t="s">
        <v>6813</v>
      </c>
    </row>
    <row r="5324" spans="1:14" x14ac:dyDescent="0.25">
      <c r="A5324">
        <v>68250</v>
      </c>
      <c r="B5324" t="s">
        <v>1350</v>
      </c>
      <c r="C5324" t="s">
        <v>730</v>
      </c>
      <c r="F5324" t="s">
        <v>8337</v>
      </c>
      <c r="G5324" t="s">
        <v>188</v>
      </c>
      <c r="H5324" t="str">
        <f>INDEX(referencias!$Q$1:$Q$34,MATCH('Registro de Frecuencias TV'!G5324,referencias!$R$1:$R$34,0),1)</f>
        <v>Señal Colombia</v>
      </c>
      <c r="J5324" t="s">
        <v>8338</v>
      </c>
      <c r="K5324">
        <v>26</v>
      </c>
      <c r="L5324" t="str">
        <f t="shared" si="172"/>
        <v>El PeñónSantanderSeñal Colombia26</v>
      </c>
      <c r="M5324" t="str">
        <f t="shared" si="173"/>
        <v>El PeñónSantanderSeñal Colombia</v>
      </c>
      <c r="N5324" t="s">
        <v>6814</v>
      </c>
    </row>
    <row r="5325" spans="1:14" x14ac:dyDescent="0.25">
      <c r="A5325">
        <v>68250</v>
      </c>
      <c r="B5325" t="s">
        <v>1350</v>
      </c>
      <c r="C5325" t="s">
        <v>730</v>
      </c>
      <c r="F5325" t="s">
        <v>8339</v>
      </c>
      <c r="G5325" t="s">
        <v>788</v>
      </c>
      <c r="H5325" t="str">
        <f>INDEX(referencias!$Q$1:$Q$34,MATCH('Registro de Frecuencias TV'!G5325,referencias!$R$1:$R$34,0),1)</f>
        <v>TRO</v>
      </c>
      <c r="J5325" t="s">
        <v>8338</v>
      </c>
      <c r="K5325">
        <v>6</v>
      </c>
      <c r="L5325" t="str">
        <f t="shared" si="172"/>
        <v>El PeñónSantanderTRO6</v>
      </c>
      <c r="M5325" t="str">
        <f t="shared" si="173"/>
        <v>El PeñónSantanderTRO</v>
      </c>
      <c r="N5325" t="s">
        <v>6815</v>
      </c>
    </row>
    <row r="5326" spans="1:14" x14ac:dyDescent="0.25">
      <c r="A5326">
        <v>68250</v>
      </c>
      <c r="B5326" t="s">
        <v>1350</v>
      </c>
      <c r="C5326" t="s">
        <v>730</v>
      </c>
      <c r="E5326">
        <v>4</v>
      </c>
      <c r="F5326" t="s">
        <v>8341</v>
      </c>
      <c r="G5326" t="s">
        <v>750</v>
      </c>
      <c r="H5326" t="str">
        <f>INDEX(referencias!$Q$1:$Q$34,MATCH('Registro de Frecuencias TV'!G5326,referencias!$R$1:$R$34,0),1)</f>
        <v>RCN TV S.A.</v>
      </c>
      <c r="I5326" t="s">
        <v>352</v>
      </c>
      <c r="J5326" t="s">
        <v>8338</v>
      </c>
      <c r="K5326">
        <v>4</v>
      </c>
      <c r="L5326" t="str">
        <f t="shared" si="172"/>
        <v>El PeñónSantanderRCN TV S.A.4</v>
      </c>
      <c r="M5326" t="str">
        <f t="shared" si="173"/>
        <v>El PeñónSantanderRCN TV S.A.</v>
      </c>
      <c r="N5326" t="s">
        <v>6816</v>
      </c>
    </row>
    <row r="5327" spans="1:14" x14ac:dyDescent="0.25">
      <c r="A5327">
        <v>68250</v>
      </c>
      <c r="B5327" t="s">
        <v>1350</v>
      </c>
      <c r="C5327" t="s">
        <v>730</v>
      </c>
      <c r="E5327">
        <v>8</v>
      </c>
      <c r="F5327" t="s">
        <v>8341</v>
      </c>
      <c r="G5327" t="s">
        <v>723</v>
      </c>
      <c r="H5327" t="str">
        <f>INDEX(referencias!$Q$1:$Q$34,MATCH('Registro de Frecuencias TV'!G5327,referencias!$R$1:$R$34,0),1)</f>
        <v>Caracol TV S.A.</v>
      </c>
      <c r="I5327" t="s">
        <v>352</v>
      </c>
      <c r="J5327" t="s">
        <v>8338</v>
      </c>
      <c r="K5327">
        <v>8</v>
      </c>
      <c r="L5327" t="str">
        <f t="shared" si="172"/>
        <v>El PeñónSantanderCaracol TV S.A.8</v>
      </c>
      <c r="M5327" t="str">
        <f t="shared" si="173"/>
        <v>El PeñónSantanderCaracol TV S.A.</v>
      </c>
      <c r="N5327" t="s">
        <v>6817</v>
      </c>
    </row>
    <row r="5328" spans="1:14" x14ac:dyDescent="0.25">
      <c r="A5328">
        <v>68255</v>
      </c>
      <c r="B5328" t="s">
        <v>1356</v>
      </c>
      <c r="C5328" t="s">
        <v>730</v>
      </c>
      <c r="F5328" t="s">
        <v>8337</v>
      </c>
      <c r="G5328" t="s">
        <v>420</v>
      </c>
      <c r="H5328" t="str">
        <f>INDEX(referencias!$Q$1:$Q$34,MATCH('Registro de Frecuencias TV'!G5328,referencias!$R$1:$R$34,0),1)</f>
        <v>Canal Uno</v>
      </c>
      <c r="J5328" t="s">
        <v>8338</v>
      </c>
      <c r="K5328">
        <v>3</v>
      </c>
      <c r="L5328" t="str">
        <f t="shared" si="172"/>
        <v>El PlayónSantanderCanal Uno3</v>
      </c>
      <c r="M5328" t="str">
        <f t="shared" si="173"/>
        <v>El PlayónSantanderCanal Uno</v>
      </c>
      <c r="N5328" t="s">
        <v>6818</v>
      </c>
    </row>
    <row r="5329" spans="1:14" x14ac:dyDescent="0.25">
      <c r="A5329">
        <v>68255</v>
      </c>
      <c r="B5329" t="s">
        <v>1356</v>
      </c>
      <c r="C5329" t="s">
        <v>730</v>
      </c>
      <c r="F5329" t="s">
        <v>8337</v>
      </c>
      <c r="G5329" t="s">
        <v>703</v>
      </c>
      <c r="H5329" t="str">
        <f>INDEX(referencias!$Q$1:$Q$34,MATCH('Registro de Frecuencias TV'!G5329,referencias!$R$1:$R$34,0),1)</f>
        <v>C.Institucional</v>
      </c>
      <c r="J5329" t="s">
        <v>8338</v>
      </c>
      <c r="K5329">
        <v>8</v>
      </c>
      <c r="L5329" t="str">
        <f t="shared" si="172"/>
        <v>El PlayónSantanderC.Institucional8</v>
      </c>
      <c r="M5329" t="str">
        <f t="shared" si="173"/>
        <v>El PlayónSantanderC.Institucional</v>
      </c>
      <c r="N5329" t="s">
        <v>6819</v>
      </c>
    </row>
    <row r="5330" spans="1:14" x14ac:dyDescent="0.25">
      <c r="A5330">
        <v>68255</v>
      </c>
      <c r="B5330" t="s">
        <v>1356</v>
      </c>
      <c r="C5330" t="s">
        <v>730</v>
      </c>
      <c r="F5330" t="s">
        <v>8337</v>
      </c>
      <c r="G5330" t="s">
        <v>188</v>
      </c>
      <c r="H5330" t="str">
        <f>INDEX(referencias!$Q$1:$Q$34,MATCH('Registro de Frecuencias TV'!G5330,referencias!$R$1:$R$34,0),1)</f>
        <v>Señal Colombia</v>
      </c>
      <c r="J5330" t="s">
        <v>8338</v>
      </c>
      <c r="K5330">
        <v>27</v>
      </c>
      <c r="L5330" t="str">
        <f t="shared" si="172"/>
        <v>El PlayónSantanderSeñal Colombia27</v>
      </c>
      <c r="M5330" t="str">
        <f t="shared" si="173"/>
        <v>El PlayónSantanderSeñal Colombia</v>
      </c>
      <c r="N5330" t="s">
        <v>6820</v>
      </c>
    </row>
    <row r="5331" spans="1:14" x14ac:dyDescent="0.25">
      <c r="A5331">
        <v>68255</v>
      </c>
      <c r="B5331" t="s">
        <v>1356</v>
      </c>
      <c r="C5331" t="s">
        <v>730</v>
      </c>
      <c r="F5331" t="s">
        <v>8339</v>
      </c>
      <c r="G5331" t="s">
        <v>788</v>
      </c>
      <c r="H5331" t="str">
        <f>INDEX(referencias!$Q$1:$Q$34,MATCH('Registro de Frecuencias TV'!G5331,referencias!$R$1:$R$34,0),1)</f>
        <v>TRO</v>
      </c>
      <c r="J5331" t="s">
        <v>8338</v>
      </c>
      <c r="K5331">
        <v>21</v>
      </c>
      <c r="L5331" t="str">
        <f t="shared" si="172"/>
        <v>El PlayónSantanderTRO21</v>
      </c>
      <c r="M5331" t="str">
        <f t="shared" si="173"/>
        <v>El PlayónSantanderTRO</v>
      </c>
      <c r="N5331" t="s">
        <v>6821</v>
      </c>
    </row>
    <row r="5332" spans="1:14" x14ac:dyDescent="0.25">
      <c r="A5332">
        <v>68255</v>
      </c>
      <c r="B5332" t="s">
        <v>1356</v>
      </c>
      <c r="C5332" t="s">
        <v>730</v>
      </c>
      <c r="F5332" t="s">
        <v>8341</v>
      </c>
      <c r="G5332" t="s">
        <v>750</v>
      </c>
      <c r="H5332" t="str">
        <f>INDEX(referencias!$Q$1:$Q$34,MATCH('Registro de Frecuencias TV'!G5332,referencias!$R$1:$R$34,0),1)</f>
        <v>RCN TV S.A.</v>
      </c>
      <c r="J5332" t="s">
        <v>8338</v>
      </c>
      <c r="K5332">
        <v>33</v>
      </c>
      <c r="L5332" t="str">
        <f t="shared" si="172"/>
        <v>El PlayónSantanderRCN TV S.A.33</v>
      </c>
      <c r="M5332" t="str">
        <f t="shared" si="173"/>
        <v>El PlayónSantanderRCN TV S.A.</v>
      </c>
      <c r="N5332" t="s">
        <v>6822</v>
      </c>
    </row>
    <row r="5333" spans="1:14" x14ac:dyDescent="0.25">
      <c r="A5333">
        <v>68255</v>
      </c>
      <c r="B5333" t="s">
        <v>1356</v>
      </c>
      <c r="C5333" t="s">
        <v>730</v>
      </c>
      <c r="F5333" t="s">
        <v>8341</v>
      </c>
      <c r="G5333" t="s">
        <v>723</v>
      </c>
      <c r="H5333" t="str">
        <f>INDEX(referencias!$Q$1:$Q$34,MATCH('Registro de Frecuencias TV'!G5333,referencias!$R$1:$R$34,0),1)</f>
        <v>Caracol TV S.A.</v>
      </c>
      <c r="J5333" t="s">
        <v>8338</v>
      </c>
      <c r="K5333">
        <v>39</v>
      </c>
      <c r="L5333" t="str">
        <f t="shared" si="172"/>
        <v>El PlayónSantanderCaracol TV S.A.39</v>
      </c>
      <c r="M5333" t="str">
        <f t="shared" si="173"/>
        <v>El PlayónSantanderCaracol TV S.A.</v>
      </c>
      <c r="N5333" t="s">
        <v>6823</v>
      </c>
    </row>
    <row r="5334" spans="1:14" x14ac:dyDescent="0.25">
      <c r="A5334">
        <v>68264</v>
      </c>
      <c r="B5334" t="s">
        <v>1378</v>
      </c>
      <c r="C5334" t="s">
        <v>730</v>
      </c>
      <c r="F5334" t="s">
        <v>8337</v>
      </c>
      <c r="G5334" t="s">
        <v>420</v>
      </c>
      <c r="H5334" t="str">
        <f>INDEX(referencias!$Q$1:$Q$34,MATCH('Registro de Frecuencias TV'!G5334,referencias!$R$1:$R$34,0),1)</f>
        <v>Canal Uno</v>
      </c>
      <c r="J5334" t="s">
        <v>8338</v>
      </c>
      <c r="K5334">
        <v>10</v>
      </c>
      <c r="L5334" t="str">
        <f t="shared" si="172"/>
        <v>EncinoSantanderCanal Uno10</v>
      </c>
      <c r="M5334" t="str">
        <f t="shared" si="173"/>
        <v>EncinoSantanderCanal Uno</v>
      </c>
      <c r="N5334" t="s">
        <v>6824</v>
      </c>
    </row>
    <row r="5335" spans="1:14" x14ac:dyDescent="0.25">
      <c r="A5335">
        <v>68264</v>
      </c>
      <c r="B5335" t="s">
        <v>1378</v>
      </c>
      <c r="C5335" t="s">
        <v>730</v>
      </c>
      <c r="F5335" t="s">
        <v>8337</v>
      </c>
      <c r="G5335" t="s">
        <v>703</v>
      </c>
      <c r="H5335" t="str">
        <f>INDEX(referencias!$Q$1:$Q$34,MATCH('Registro de Frecuencias TV'!G5335,referencias!$R$1:$R$34,0),1)</f>
        <v>C.Institucional</v>
      </c>
      <c r="J5335" t="s">
        <v>8338</v>
      </c>
      <c r="K5335">
        <v>12</v>
      </c>
      <c r="L5335" t="str">
        <f t="shared" si="172"/>
        <v>EncinoSantanderC.Institucional12</v>
      </c>
      <c r="M5335" t="str">
        <f t="shared" si="173"/>
        <v>EncinoSantanderC.Institucional</v>
      </c>
      <c r="N5335" t="s">
        <v>6825</v>
      </c>
    </row>
    <row r="5336" spans="1:14" x14ac:dyDescent="0.25">
      <c r="A5336">
        <v>68264</v>
      </c>
      <c r="B5336" t="s">
        <v>1378</v>
      </c>
      <c r="C5336" t="s">
        <v>730</v>
      </c>
      <c r="F5336" t="s">
        <v>8337</v>
      </c>
      <c r="G5336" t="s">
        <v>188</v>
      </c>
      <c r="H5336" t="str">
        <f>INDEX(referencias!$Q$1:$Q$34,MATCH('Registro de Frecuencias TV'!G5336,referencias!$R$1:$R$34,0),1)</f>
        <v>Señal Colombia</v>
      </c>
      <c r="J5336" t="s">
        <v>8338</v>
      </c>
      <c r="K5336">
        <v>7</v>
      </c>
      <c r="L5336" t="str">
        <f t="shared" si="172"/>
        <v>EncinoSantanderSeñal Colombia7</v>
      </c>
      <c r="M5336" t="str">
        <f t="shared" si="173"/>
        <v>EncinoSantanderSeñal Colombia</v>
      </c>
      <c r="N5336" t="s">
        <v>6826</v>
      </c>
    </row>
    <row r="5337" spans="1:14" x14ac:dyDescent="0.25">
      <c r="A5337">
        <v>68264</v>
      </c>
      <c r="B5337" t="s">
        <v>1378</v>
      </c>
      <c r="C5337" t="s">
        <v>730</v>
      </c>
      <c r="F5337" t="s">
        <v>8339</v>
      </c>
      <c r="G5337" t="s">
        <v>788</v>
      </c>
      <c r="H5337" t="str">
        <f>INDEX(referencias!$Q$1:$Q$34,MATCH('Registro de Frecuencias TV'!G5337,referencias!$R$1:$R$34,0),1)</f>
        <v>TRO</v>
      </c>
      <c r="J5337" t="s">
        <v>8338</v>
      </c>
      <c r="K5337">
        <v>13</v>
      </c>
      <c r="L5337" t="str">
        <f t="shared" si="172"/>
        <v>EncinoSantanderTRO13</v>
      </c>
      <c r="M5337" t="str">
        <f t="shared" si="173"/>
        <v>EncinoSantanderTRO</v>
      </c>
      <c r="N5337" t="s">
        <v>6827</v>
      </c>
    </row>
    <row r="5338" spans="1:14" x14ac:dyDescent="0.25">
      <c r="A5338">
        <v>68264</v>
      </c>
      <c r="B5338" t="s">
        <v>1378</v>
      </c>
      <c r="C5338" t="s">
        <v>730</v>
      </c>
      <c r="F5338" t="s">
        <v>8341</v>
      </c>
      <c r="G5338" t="s">
        <v>750</v>
      </c>
      <c r="H5338" t="str">
        <f>INDEX(referencias!$Q$1:$Q$34,MATCH('Registro de Frecuencias TV'!G5338,referencias!$R$1:$R$34,0),1)</f>
        <v>RCN TV S.A.</v>
      </c>
      <c r="J5338" t="s">
        <v>8338</v>
      </c>
      <c r="K5338">
        <v>7</v>
      </c>
      <c r="L5338" t="str">
        <f t="shared" si="172"/>
        <v>EncinoSantanderRCN TV S.A.7</v>
      </c>
      <c r="M5338" t="str">
        <f t="shared" si="173"/>
        <v>EncinoSantanderRCN TV S.A.</v>
      </c>
      <c r="N5338" t="s">
        <v>6828</v>
      </c>
    </row>
    <row r="5339" spans="1:14" x14ac:dyDescent="0.25">
      <c r="A5339">
        <v>68264</v>
      </c>
      <c r="B5339" t="s">
        <v>1378</v>
      </c>
      <c r="C5339" t="s">
        <v>730</v>
      </c>
      <c r="F5339" t="s">
        <v>8341</v>
      </c>
      <c r="G5339" t="s">
        <v>723</v>
      </c>
      <c r="H5339" t="str">
        <f>INDEX(referencias!$Q$1:$Q$34,MATCH('Registro de Frecuencias TV'!G5339,referencias!$R$1:$R$34,0),1)</f>
        <v>Caracol TV S.A.</v>
      </c>
      <c r="J5339" t="s">
        <v>8338</v>
      </c>
      <c r="K5339">
        <v>5</v>
      </c>
      <c r="L5339" t="str">
        <f t="shared" si="172"/>
        <v>EncinoSantanderCaracol TV S.A.5</v>
      </c>
      <c r="M5339" t="str">
        <f t="shared" si="173"/>
        <v>EncinoSantanderCaracol TV S.A.</v>
      </c>
      <c r="N5339" t="s">
        <v>6829</v>
      </c>
    </row>
    <row r="5340" spans="1:14" x14ac:dyDescent="0.25">
      <c r="A5340">
        <v>68266</v>
      </c>
      <c r="B5340" t="s">
        <v>1380</v>
      </c>
      <c r="C5340" t="s">
        <v>730</v>
      </c>
      <c r="E5340">
        <v>10</v>
      </c>
      <c r="F5340" t="s">
        <v>8337</v>
      </c>
      <c r="G5340" t="s">
        <v>420</v>
      </c>
      <c r="H5340" t="str">
        <f>INDEX(referencias!$Q$1:$Q$34,MATCH('Registro de Frecuencias TV'!G5340,referencias!$R$1:$R$34,0),1)</f>
        <v>Canal Uno</v>
      </c>
      <c r="I5340" t="s">
        <v>312</v>
      </c>
      <c r="J5340" t="s">
        <v>8338</v>
      </c>
      <c r="K5340">
        <v>10</v>
      </c>
      <c r="L5340" t="str">
        <f t="shared" si="172"/>
        <v>EncisoSantanderCanal Uno10</v>
      </c>
      <c r="M5340" t="str">
        <f t="shared" si="173"/>
        <v>EncisoSantanderCanal Uno</v>
      </c>
      <c r="N5340" t="s">
        <v>6830</v>
      </c>
    </row>
    <row r="5341" spans="1:14" x14ac:dyDescent="0.25">
      <c r="A5341">
        <v>68266</v>
      </c>
      <c r="B5341" t="s">
        <v>1380</v>
      </c>
      <c r="C5341" t="s">
        <v>730</v>
      </c>
      <c r="E5341">
        <v>12</v>
      </c>
      <c r="F5341" t="s">
        <v>8337</v>
      </c>
      <c r="G5341" t="s">
        <v>703</v>
      </c>
      <c r="H5341" t="str">
        <f>INDEX(referencias!$Q$1:$Q$34,MATCH('Registro de Frecuencias TV'!G5341,referencias!$R$1:$R$34,0),1)</f>
        <v>C.Institucional</v>
      </c>
      <c r="I5341" t="s">
        <v>312</v>
      </c>
      <c r="J5341" t="s">
        <v>8338</v>
      </c>
      <c r="K5341">
        <v>12</v>
      </c>
      <c r="L5341" t="str">
        <f t="shared" si="172"/>
        <v>EncisoSantanderC.Institucional12</v>
      </c>
      <c r="M5341" t="str">
        <f t="shared" si="173"/>
        <v>EncisoSantanderC.Institucional</v>
      </c>
      <c r="N5341" t="s">
        <v>6831</v>
      </c>
    </row>
    <row r="5342" spans="1:14" x14ac:dyDescent="0.25">
      <c r="A5342">
        <v>68266</v>
      </c>
      <c r="B5342" t="s">
        <v>1380</v>
      </c>
      <c r="C5342" t="s">
        <v>730</v>
      </c>
      <c r="E5342">
        <v>8</v>
      </c>
      <c r="F5342" t="s">
        <v>8337</v>
      </c>
      <c r="G5342" t="s">
        <v>188</v>
      </c>
      <c r="H5342" t="str">
        <f>INDEX(referencias!$Q$1:$Q$34,MATCH('Registro de Frecuencias TV'!G5342,referencias!$R$1:$R$34,0),1)</f>
        <v>Señal Colombia</v>
      </c>
      <c r="I5342" t="s">
        <v>312</v>
      </c>
      <c r="J5342" t="s">
        <v>8338</v>
      </c>
      <c r="K5342">
        <v>8</v>
      </c>
      <c r="L5342" t="str">
        <f t="shared" si="172"/>
        <v>EncisoSantanderSeñal Colombia8</v>
      </c>
      <c r="M5342" t="str">
        <f t="shared" si="173"/>
        <v>EncisoSantanderSeñal Colombia</v>
      </c>
      <c r="N5342" t="s">
        <v>6832</v>
      </c>
    </row>
    <row r="5343" spans="1:14" x14ac:dyDescent="0.25">
      <c r="A5343">
        <v>68266</v>
      </c>
      <c r="B5343" t="s">
        <v>1380</v>
      </c>
      <c r="C5343" t="s">
        <v>730</v>
      </c>
      <c r="F5343" t="s">
        <v>8339</v>
      </c>
      <c r="G5343" t="s">
        <v>788</v>
      </c>
      <c r="H5343" t="str">
        <f>INDEX(referencias!$Q$1:$Q$34,MATCH('Registro de Frecuencias TV'!G5343,referencias!$R$1:$R$34,0),1)</f>
        <v>TRO</v>
      </c>
      <c r="J5343" t="s">
        <v>8338</v>
      </c>
      <c r="K5343">
        <v>6</v>
      </c>
      <c r="L5343" t="str">
        <f t="shared" si="172"/>
        <v>EncisoSantanderTRO6</v>
      </c>
      <c r="M5343" t="str">
        <f t="shared" si="173"/>
        <v>EncisoSantanderTRO</v>
      </c>
      <c r="N5343" t="s">
        <v>6833</v>
      </c>
    </row>
    <row r="5344" spans="1:14" x14ac:dyDescent="0.25">
      <c r="A5344">
        <v>68266</v>
      </c>
      <c r="B5344" t="s">
        <v>1380</v>
      </c>
      <c r="C5344" t="s">
        <v>730</v>
      </c>
      <c r="E5344">
        <v>4</v>
      </c>
      <c r="F5344" t="s">
        <v>8341</v>
      </c>
      <c r="G5344" t="s">
        <v>750</v>
      </c>
      <c r="H5344" t="str">
        <f>INDEX(referencias!$Q$1:$Q$34,MATCH('Registro de Frecuencias TV'!G5344,referencias!$R$1:$R$34,0),1)</f>
        <v>RCN TV S.A.</v>
      </c>
      <c r="I5344" t="s">
        <v>312</v>
      </c>
      <c r="J5344" t="s">
        <v>8338</v>
      </c>
      <c r="K5344">
        <v>4</v>
      </c>
      <c r="L5344" t="str">
        <f t="shared" si="172"/>
        <v>EncisoSantanderRCN TV S.A.4</v>
      </c>
      <c r="M5344" t="str">
        <f t="shared" si="173"/>
        <v>EncisoSantanderRCN TV S.A.</v>
      </c>
      <c r="N5344" t="s">
        <v>6834</v>
      </c>
    </row>
    <row r="5345" spans="1:14" x14ac:dyDescent="0.25">
      <c r="A5345">
        <v>68266</v>
      </c>
      <c r="B5345" t="s">
        <v>1380</v>
      </c>
      <c r="C5345" t="s">
        <v>730</v>
      </c>
      <c r="E5345">
        <v>21</v>
      </c>
      <c r="F5345" t="s">
        <v>8341</v>
      </c>
      <c r="G5345" t="s">
        <v>723</v>
      </c>
      <c r="H5345" t="str">
        <f>INDEX(referencias!$Q$1:$Q$34,MATCH('Registro de Frecuencias TV'!G5345,referencias!$R$1:$R$34,0),1)</f>
        <v>Caracol TV S.A.</v>
      </c>
      <c r="I5345" t="s">
        <v>312</v>
      </c>
      <c r="J5345" t="s">
        <v>8338</v>
      </c>
      <c r="K5345">
        <v>21</v>
      </c>
      <c r="L5345" t="str">
        <f t="shared" si="172"/>
        <v>EncisoSantanderCaracol TV S.A.21</v>
      </c>
      <c r="M5345" t="str">
        <f t="shared" si="173"/>
        <v>EncisoSantanderCaracol TV S.A.</v>
      </c>
      <c r="N5345" t="s">
        <v>6835</v>
      </c>
    </row>
    <row r="5346" spans="1:14" x14ac:dyDescent="0.25">
      <c r="A5346">
        <v>68271</v>
      </c>
      <c r="B5346" t="s">
        <v>1404</v>
      </c>
      <c r="C5346" t="s">
        <v>730</v>
      </c>
      <c r="E5346">
        <v>12</v>
      </c>
      <c r="F5346" t="s">
        <v>8337</v>
      </c>
      <c r="G5346" t="s">
        <v>420</v>
      </c>
      <c r="H5346" t="str">
        <f>INDEX(referencias!$Q$1:$Q$34,MATCH('Registro de Frecuencias TV'!G5346,referencias!$R$1:$R$34,0),1)</f>
        <v>Canal Uno</v>
      </c>
      <c r="I5346" t="s">
        <v>352</v>
      </c>
      <c r="J5346" t="s">
        <v>8338</v>
      </c>
      <c r="K5346">
        <v>12</v>
      </c>
      <c r="L5346" t="str">
        <f t="shared" si="172"/>
        <v>FloriánSantanderCanal Uno12</v>
      </c>
      <c r="M5346" t="str">
        <f t="shared" si="173"/>
        <v>FloriánSantanderCanal Uno</v>
      </c>
      <c r="N5346" t="s">
        <v>6836</v>
      </c>
    </row>
    <row r="5347" spans="1:14" x14ac:dyDescent="0.25">
      <c r="A5347">
        <v>68271</v>
      </c>
      <c r="B5347" t="s">
        <v>1404</v>
      </c>
      <c r="C5347" t="s">
        <v>730</v>
      </c>
      <c r="E5347">
        <v>10</v>
      </c>
      <c r="F5347" t="s">
        <v>8337</v>
      </c>
      <c r="G5347" t="s">
        <v>703</v>
      </c>
      <c r="H5347" t="str">
        <f>INDEX(referencias!$Q$1:$Q$34,MATCH('Registro de Frecuencias TV'!G5347,referencias!$R$1:$R$34,0),1)</f>
        <v>C.Institucional</v>
      </c>
      <c r="I5347" t="s">
        <v>352</v>
      </c>
      <c r="J5347" t="s">
        <v>8338</v>
      </c>
      <c r="K5347">
        <v>10</v>
      </c>
      <c r="L5347" t="str">
        <f t="shared" si="172"/>
        <v>FloriánSantanderC.Institucional10</v>
      </c>
      <c r="M5347" t="str">
        <f t="shared" si="173"/>
        <v>FloriánSantanderC.Institucional</v>
      </c>
      <c r="N5347" t="s">
        <v>6837</v>
      </c>
    </row>
    <row r="5348" spans="1:14" x14ac:dyDescent="0.25">
      <c r="A5348">
        <v>68271</v>
      </c>
      <c r="B5348" t="s">
        <v>1404</v>
      </c>
      <c r="C5348" t="s">
        <v>730</v>
      </c>
      <c r="E5348">
        <v>23</v>
      </c>
      <c r="F5348" t="s">
        <v>8337</v>
      </c>
      <c r="G5348" t="s">
        <v>188</v>
      </c>
      <c r="H5348" t="str">
        <f>INDEX(referencias!$Q$1:$Q$34,MATCH('Registro de Frecuencias TV'!G5348,referencias!$R$1:$R$34,0),1)</f>
        <v>Señal Colombia</v>
      </c>
      <c r="I5348" t="s">
        <v>352</v>
      </c>
      <c r="J5348" t="s">
        <v>8338</v>
      </c>
      <c r="K5348">
        <v>23</v>
      </c>
      <c r="L5348" t="str">
        <f t="shared" si="172"/>
        <v>FloriánSantanderSeñal Colombia23</v>
      </c>
      <c r="M5348" t="str">
        <f t="shared" si="173"/>
        <v>FloriánSantanderSeñal Colombia</v>
      </c>
      <c r="N5348" t="s">
        <v>6838</v>
      </c>
    </row>
    <row r="5349" spans="1:14" x14ac:dyDescent="0.25">
      <c r="A5349">
        <v>68271</v>
      </c>
      <c r="B5349" t="s">
        <v>1404</v>
      </c>
      <c r="C5349" t="s">
        <v>730</v>
      </c>
      <c r="F5349" t="s">
        <v>8339</v>
      </c>
      <c r="G5349" t="s">
        <v>788</v>
      </c>
      <c r="H5349" t="str">
        <f>INDEX(referencias!$Q$1:$Q$34,MATCH('Registro de Frecuencias TV'!G5349,referencias!$R$1:$R$34,0),1)</f>
        <v>TRO</v>
      </c>
      <c r="J5349" t="s">
        <v>8338</v>
      </c>
      <c r="K5349">
        <v>6</v>
      </c>
      <c r="L5349" t="str">
        <f t="shared" si="172"/>
        <v>FloriánSantanderTRO6</v>
      </c>
      <c r="M5349" t="str">
        <f t="shared" si="173"/>
        <v>FloriánSantanderTRO</v>
      </c>
      <c r="N5349" t="s">
        <v>6839</v>
      </c>
    </row>
    <row r="5350" spans="1:14" x14ac:dyDescent="0.25">
      <c r="A5350">
        <v>68271</v>
      </c>
      <c r="B5350" t="s">
        <v>1404</v>
      </c>
      <c r="C5350" t="s">
        <v>730</v>
      </c>
      <c r="E5350">
        <v>4</v>
      </c>
      <c r="F5350" t="s">
        <v>8341</v>
      </c>
      <c r="G5350" t="s">
        <v>750</v>
      </c>
      <c r="H5350" t="str">
        <f>INDEX(referencias!$Q$1:$Q$34,MATCH('Registro de Frecuencias TV'!G5350,referencias!$R$1:$R$34,0),1)</f>
        <v>RCN TV S.A.</v>
      </c>
      <c r="I5350" t="s">
        <v>352</v>
      </c>
      <c r="J5350" t="s">
        <v>8338</v>
      </c>
      <c r="K5350">
        <v>4</v>
      </c>
      <c r="L5350" t="str">
        <f t="shared" si="172"/>
        <v>FloriánSantanderRCN TV S.A.4</v>
      </c>
      <c r="M5350" t="str">
        <f t="shared" si="173"/>
        <v>FloriánSantanderRCN TV S.A.</v>
      </c>
      <c r="N5350" t="s">
        <v>6840</v>
      </c>
    </row>
    <row r="5351" spans="1:14" x14ac:dyDescent="0.25">
      <c r="A5351">
        <v>68271</v>
      </c>
      <c r="B5351" t="s">
        <v>1404</v>
      </c>
      <c r="C5351" t="s">
        <v>730</v>
      </c>
      <c r="E5351">
        <v>8</v>
      </c>
      <c r="F5351" t="s">
        <v>8341</v>
      </c>
      <c r="G5351" t="s">
        <v>723</v>
      </c>
      <c r="H5351" t="str">
        <f>INDEX(referencias!$Q$1:$Q$34,MATCH('Registro de Frecuencias TV'!G5351,referencias!$R$1:$R$34,0),1)</f>
        <v>Caracol TV S.A.</v>
      </c>
      <c r="I5351" t="s">
        <v>352</v>
      </c>
      <c r="J5351" t="s">
        <v>8338</v>
      </c>
      <c r="K5351">
        <v>8</v>
      </c>
      <c r="L5351" t="str">
        <f t="shared" si="172"/>
        <v>FloriánSantanderCaracol TV S.A.8</v>
      </c>
      <c r="M5351" t="str">
        <f t="shared" si="173"/>
        <v>FloriánSantanderCaracol TV S.A.</v>
      </c>
      <c r="N5351" t="s">
        <v>6841</v>
      </c>
    </row>
    <row r="5352" spans="1:14" x14ac:dyDescent="0.25">
      <c r="A5352">
        <v>68276</v>
      </c>
      <c r="B5352" t="s">
        <v>1408</v>
      </c>
      <c r="C5352" t="s">
        <v>730</v>
      </c>
      <c r="E5352">
        <v>9</v>
      </c>
      <c r="F5352" t="s">
        <v>8337</v>
      </c>
      <c r="G5352" t="s">
        <v>420</v>
      </c>
      <c r="H5352" t="str">
        <f>INDEX(referencias!$Q$1:$Q$34,MATCH('Registro de Frecuencias TV'!G5352,referencias!$R$1:$R$34,0),1)</f>
        <v>Canal Uno</v>
      </c>
      <c r="I5352" t="s">
        <v>614</v>
      </c>
      <c r="J5352" t="s">
        <v>8338</v>
      </c>
      <c r="K5352">
        <v>9</v>
      </c>
      <c r="L5352" t="str">
        <f t="shared" si="172"/>
        <v>FloridablancaSantanderCanal Uno9</v>
      </c>
      <c r="M5352" t="str">
        <f t="shared" si="173"/>
        <v>FloridablancaSantanderCanal Uno</v>
      </c>
      <c r="N5352" t="s">
        <v>6842</v>
      </c>
    </row>
    <row r="5353" spans="1:14" x14ac:dyDescent="0.25">
      <c r="A5353">
        <v>68276</v>
      </c>
      <c r="B5353" t="s">
        <v>1408</v>
      </c>
      <c r="C5353" t="s">
        <v>730</v>
      </c>
      <c r="E5353">
        <v>11</v>
      </c>
      <c r="F5353" t="s">
        <v>8337</v>
      </c>
      <c r="G5353" t="s">
        <v>703</v>
      </c>
      <c r="H5353" t="str">
        <f>INDEX(referencias!$Q$1:$Q$34,MATCH('Registro de Frecuencias TV'!G5353,referencias!$R$1:$R$34,0),1)</f>
        <v>C.Institucional</v>
      </c>
      <c r="I5353" t="s">
        <v>614</v>
      </c>
      <c r="J5353" t="s">
        <v>8338</v>
      </c>
      <c r="K5353">
        <v>11</v>
      </c>
      <c r="L5353" t="str">
        <f t="shared" si="172"/>
        <v>FloridablancaSantanderC.Institucional11</v>
      </c>
      <c r="M5353" t="str">
        <f t="shared" si="173"/>
        <v>FloridablancaSantanderC.Institucional</v>
      </c>
      <c r="N5353" t="s">
        <v>6843</v>
      </c>
    </row>
    <row r="5354" spans="1:14" x14ac:dyDescent="0.25">
      <c r="A5354">
        <v>68276</v>
      </c>
      <c r="B5354" t="s">
        <v>1408</v>
      </c>
      <c r="C5354" t="s">
        <v>730</v>
      </c>
      <c r="E5354">
        <v>13</v>
      </c>
      <c r="F5354" t="s">
        <v>8337</v>
      </c>
      <c r="G5354" t="s">
        <v>188</v>
      </c>
      <c r="H5354" t="str">
        <f>INDEX(referencias!$Q$1:$Q$34,MATCH('Registro de Frecuencias TV'!G5354,referencias!$R$1:$R$34,0),1)</f>
        <v>Señal Colombia</v>
      </c>
      <c r="I5354" t="s">
        <v>614</v>
      </c>
      <c r="J5354" t="s">
        <v>8338</v>
      </c>
      <c r="K5354">
        <v>13</v>
      </c>
      <c r="L5354" t="str">
        <f t="shared" si="172"/>
        <v>FloridablancaSantanderSeñal Colombia13</v>
      </c>
      <c r="M5354" t="str">
        <f t="shared" si="173"/>
        <v>FloridablancaSantanderSeñal Colombia</v>
      </c>
      <c r="N5354" t="s">
        <v>6844</v>
      </c>
    </row>
    <row r="5355" spans="1:14" x14ac:dyDescent="0.25">
      <c r="A5355">
        <v>68276</v>
      </c>
      <c r="B5355" t="s">
        <v>1408</v>
      </c>
      <c r="C5355" t="s">
        <v>730</v>
      </c>
      <c r="E5355">
        <v>7</v>
      </c>
      <c r="F5355" t="s">
        <v>8339</v>
      </c>
      <c r="G5355" t="s">
        <v>788</v>
      </c>
      <c r="H5355" t="str">
        <f>INDEX(referencias!$Q$1:$Q$34,MATCH('Registro de Frecuencias TV'!G5355,referencias!$R$1:$R$34,0),1)</f>
        <v>TRO</v>
      </c>
      <c r="I5355" t="s">
        <v>614</v>
      </c>
      <c r="J5355" t="s">
        <v>8338</v>
      </c>
      <c r="K5355">
        <v>7</v>
      </c>
      <c r="L5355" t="str">
        <f t="shared" si="172"/>
        <v>FloridablancaSantanderTRO7</v>
      </c>
      <c r="M5355" t="str">
        <f t="shared" si="173"/>
        <v>FloridablancaSantanderTRO</v>
      </c>
      <c r="N5355" t="s">
        <v>6845</v>
      </c>
    </row>
    <row r="5356" spans="1:14" x14ac:dyDescent="0.25">
      <c r="A5356">
        <v>68276</v>
      </c>
      <c r="B5356" t="s">
        <v>1408</v>
      </c>
      <c r="C5356" t="s">
        <v>730</v>
      </c>
      <c r="E5356">
        <v>3</v>
      </c>
      <c r="F5356" t="s">
        <v>8341</v>
      </c>
      <c r="G5356" t="s">
        <v>750</v>
      </c>
      <c r="H5356" t="str">
        <f>INDEX(referencias!$Q$1:$Q$34,MATCH('Registro de Frecuencias TV'!G5356,referencias!$R$1:$R$34,0),1)</f>
        <v>RCN TV S.A.</v>
      </c>
      <c r="I5356" t="s">
        <v>614</v>
      </c>
      <c r="J5356" t="s">
        <v>8338</v>
      </c>
      <c r="K5356">
        <v>3</v>
      </c>
      <c r="L5356" t="str">
        <f t="shared" si="172"/>
        <v>FloridablancaSantanderRCN TV S.A.3</v>
      </c>
      <c r="M5356" t="str">
        <f t="shared" si="173"/>
        <v>FloridablancaSantanderRCN TV S.A.</v>
      </c>
      <c r="N5356" t="s">
        <v>6846</v>
      </c>
    </row>
    <row r="5357" spans="1:14" x14ac:dyDescent="0.25">
      <c r="A5357">
        <v>68276</v>
      </c>
      <c r="B5357" t="s">
        <v>1408</v>
      </c>
      <c r="C5357" t="s">
        <v>730</v>
      </c>
      <c r="E5357">
        <v>5</v>
      </c>
      <c r="F5357" t="s">
        <v>8341</v>
      </c>
      <c r="G5357" t="s">
        <v>723</v>
      </c>
      <c r="H5357" t="str">
        <f>INDEX(referencias!$Q$1:$Q$34,MATCH('Registro de Frecuencias TV'!G5357,referencias!$R$1:$R$34,0),1)</f>
        <v>Caracol TV S.A.</v>
      </c>
      <c r="I5357" t="s">
        <v>614</v>
      </c>
      <c r="J5357" t="s">
        <v>8338</v>
      </c>
      <c r="K5357">
        <v>5</v>
      </c>
      <c r="L5357" t="str">
        <f t="shared" si="172"/>
        <v>FloridablancaSantanderCaracol TV S.A.5</v>
      </c>
      <c r="M5357" t="str">
        <f t="shared" si="173"/>
        <v>FloridablancaSantanderCaracol TV S.A.</v>
      </c>
      <c r="N5357" t="s">
        <v>6847</v>
      </c>
    </row>
    <row r="5358" spans="1:14" x14ac:dyDescent="0.25">
      <c r="A5358">
        <v>68276</v>
      </c>
      <c r="B5358" t="s">
        <v>1408</v>
      </c>
      <c r="C5358" t="s">
        <v>730</v>
      </c>
      <c r="E5358">
        <v>29</v>
      </c>
      <c r="F5358" t="s">
        <v>8342</v>
      </c>
      <c r="G5358" t="s">
        <v>791</v>
      </c>
      <c r="H5358" t="str">
        <f>INDEX(referencias!$Q$1:$Q$34,MATCH('Registro de Frecuencias TV'!G5358,referencias!$R$1:$R$34,0),1)</f>
        <v>Tv Ciudadana</v>
      </c>
      <c r="I5358" t="s">
        <v>791</v>
      </c>
      <c r="J5358" t="s">
        <v>8338</v>
      </c>
      <c r="K5358">
        <v>29</v>
      </c>
      <c r="L5358" t="str">
        <f t="shared" si="172"/>
        <v>FloridablancaSantanderTv Ciudadana29</v>
      </c>
      <c r="M5358" t="str">
        <f t="shared" si="173"/>
        <v>FloridablancaSantanderTv Ciudadana</v>
      </c>
      <c r="N5358" t="s">
        <v>6848</v>
      </c>
    </row>
    <row r="5359" spans="1:14" x14ac:dyDescent="0.25">
      <c r="A5359">
        <v>68296</v>
      </c>
      <c r="B5359" t="s">
        <v>1443</v>
      </c>
      <c r="C5359" t="s">
        <v>730</v>
      </c>
      <c r="E5359">
        <v>10</v>
      </c>
      <c r="F5359" t="s">
        <v>8337</v>
      </c>
      <c r="G5359" t="s">
        <v>420</v>
      </c>
      <c r="H5359" t="str">
        <f>INDEX(referencias!$Q$1:$Q$34,MATCH('Registro de Frecuencias TV'!G5359,referencias!$R$1:$R$34,0),1)</f>
        <v>Canal Uno</v>
      </c>
      <c r="I5359" t="s">
        <v>365</v>
      </c>
      <c r="J5359" t="s">
        <v>8338</v>
      </c>
      <c r="K5359">
        <v>10</v>
      </c>
      <c r="L5359" t="str">
        <f t="shared" si="172"/>
        <v>GalánSantanderCanal Uno10</v>
      </c>
      <c r="M5359" t="str">
        <f t="shared" si="173"/>
        <v>GalánSantanderCanal Uno</v>
      </c>
      <c r="N5359" t="s">
        <v>6849</v>
      </c>
    </row>
    <row r="5360" spans="1:14" x14ac:dyDescent="0.25">
      <c r="A5360">
        <v>68296</v>
      </c>
      <c r="B5360" t="s">
        <v>1443</v>
      </c>
      <c r="C5360" t="s">
        <v>730</v>
      </c>
      <c r="E5360">
        <v>8</v>
      </c>
      <c r="F5360" t="s">
        <v>8337</v>
      </c>
      <c r="G5360" t="s">
        <v>703</v>
      </c>
      <c r="H5360" t="str">
        <f>INDEX(referencias!$Q$1:$Q$34,MATCH('Registro de Frecuencias TV'!G5360,referencias!$R$1:$R$34,0),1)</f>
        <v>C.Institucional</v>
      </c>
      <c r="I5360" t="s">
        <v>365</v>
      </c>
      <c r="J5360" t="s">
        <v>8338</v>
      </c>
      <c r="K5360">
        <v>8</v>
      </c>
      <c r="L5360" t="str">
        <f t="shared" si="172"/>
        <v>GalánSantanderC.Institucional8</v>
      </c>
      <c r="M5360" t="str">
        <f t="shared" si="173"/>
        <v>GalánSantanderC.Institucional</v>
      </c>
      <c r="N5360" t="s">
        <v>6850</v>
      </c>
    </row>
    <row r="5361" spans="1:14" x14ac:dyDescent="0.25">
      <c r="A5361">
        <v>68296</v>
      </c>
      <c r="B5361" t="s">
        <v>1443</v>
      </c>
      <c r="C5361" t="s">
        <v>730</v>
      </c>
      <c r="E5361">
        <v>12</v>
      </c>
      <c r="F5361" t="s">
        <v>8337</v>
      </c>
      <c r="G5361" t="s">
        <v>188</v>
      </c>
      <c r="H5361" t="str">
        <f>INDEX(referencias!$Q$1:$Q$34,MATCH('Registro de Frecuencias TV'!G5361,referencias!$R$1:$R$34,0),1)</f>
        <v>Señal Colombia</v>
      </c>
      <c r="I5361" t="s">
        <v>365</v>
      </c>
      <c r="J5361" t="s">
        <v>8338</v>
      </c>
      <c r="K5361">
        <v>12</v>
      </c>
      <c r="L5361" t="str">
        <f t="shared" si="172"/>
        <v>GalánSantanderSeñal Colombia12</v>
      </c>
      <c r="M5361" t="str">
        <f t="shared" si="173"/>
        <v>GalánSantanderSeñal Colombia</v>
      </c>
      <c r="N5361" t="s">
        <v>6851</v>
      </c>
    </row>
    <row r="5362" spans="1:14" x14ac:dyDescent="0.25">
      <c r="A5362">
        <v>68296</v>
      </c>
      <c r="B5362" t="s">
        <v>1443</v>
      </c>
      <c r="C5362" t="s">
        <v>730</v>
      </c>
      <c r="F5362" t="s">
        <v>8339</v>
      </c>
      <c r="G5362" t="s">
        <v>788</v>
      </c>
      <c r="H5362" t="str">
        <f>INDEX(referencias!$Q$1:$Q$34,MATCH('Registro de Frecuencias TV'!G5362,referencias!$R$1:$R$34,0),1)</f>
        <v>TRO</v>
      </c>
      <c r="J5362" t="s">
        <v>8338</v>
      </c>
      <c r="K5362">
        <v>2</v>
      </c>
      <c r="L5362" t="str">
        <f t="shared" si="172"/>
        <v>GalánSantanderTRO2</v>
      </c>
      <c r="M5362" t="str">
        <f t="shared" si="173"/>
        <v>GalánSantanderTRO</v>
      </c>
      <c r="N5362" t="s">
        <v>6852</v>
      </c>
    </row>
    <row r="5363" spans="1:14" x14ac:dyDescent="0.25">
      <c r="A5363">
        <v>68296</v>
      </c>
      <c r="B5363" t="s">
        <v>1443</v>
      </c>
      <c r="C5363" t="s">
        <v>730</v>
      </c>
      <c r="E5363">
        <v>3</v>
      </c>
      <c r="F5363" t="s">
        <v>8341</v>
      </c>
      <c r="G5363" t="s">
        <v>750</v>
      </c>
      <c r="H5363" t="str">
        <f>INDEX(referencias!$Q$1:$Q$34,MATCH('Registro de Frecuencias TV'!G5363,referencias!$R$1:$R$34,0),1)</f>
        <v>RCN TV S.A.</v>
      </c>
      <c r="I5363" t="s">
        <v>8511</v>
      </c>
      <c r="J5363" t="s">
        <v>8338</v>
      </c>
      <c r="K5363">
        <v>3</v>
      </c>
      <c r="L5363" t="str">
        <f t="shared" si="172"/>
        <v>GalánSantanderRCN TV S.A.3</v>
      </c>
      <c r="M5363" t="str">
        <f t="shared" si="173"/>
        <v>GalánSantanderRCN TV S.A.</v>
      </c>
      <c r="N5363" t="s">
        <v>6853</v>
      </c>
    </row>
    <row r="5364" spans="1:14" x14ac:dyDescent="0.25">
      <c r="A5364">
        <v>68296</v>
      </c>
      <c r="B5364" t="s">
        <v>1443</v>
      </c>
      <c r="C5364" t="s">
        <v>730</v>
      </c>
      <c r="E5364">
        <v>5</v>
      </c>
      <c r="F5364" t="s">
        <v>8341</v>
      </c>
      <c r="G5364" t="s">
        <v>723</v>
      </c>
      <c r="H5364" t="str">
        <f>INDEX(referencias!$Q$1:$Q$34,MATCH('Registro de Frecuencias TV'!G5364,referencias!$R$1:$R$34,0),1)</f>
        <v>Caracol TV S.A.</v>
      </c>
      <c r="I5364" t="s">
        <v>8511</v>
      </c>
      <c r="J5364" t="s">
        <v>8338</v>
      </c>
      <c r="K5364">
        <v>5</v>
      </c>
      <c r="L5364" t="str">
        <f t="shared" si="172"/>
        <v>GalánSantanderCaracol TV S.A.5</v>
      </c>
      <c r="M5364" t="str">
        <f t="shared" si="173"/>
        <v>GalánSantanderCaracol TV S.A.</v>
      </c>
      <c r="N5364" t="s">
        <v>6854</v>
      </c>
    </row>
    <row r="5365" spans="1:14" x14ac:dyDescent="0.25">
      <c r="A5365">
        <v>68298</v>
      </c>
      <c r="B5365" t="s">
        <v>1452</v>
      </c>
      <c r="C5365" t="s">
        <v>730</v>
      </c>
      <c r="F5365" t="s">
        <v>8337</v>
      </c>
      <c r="G5365" t="s">
        <v>420</v>
      </c>
      <c r="H5365" t="str">
        <f>INDEX(referencias!$Q$1:$Q$34,MATCH('Registro de Frecuencias TV'!G5365,referencias!$R$1:$R$34,0),1)</f>
        <v>Canal Uno</v>
      </c>
      <c r="J5365" t="s">
        <v>8338</v>
      </c>
      <c r="K5365">
        <v>12</v>
      </c>
      <c r="L5365" t="str">
        <f t="shared" si="172"/>
        <v>GambitaSantanderCanal Uno12</v>
      </c>
      <c r="M5365" t="str">
        <f t="shared" si="173"/>
        <v>GambitaSantanderCanal Uno</v>
      </c>
      <c r="N5365" t="s">
        <v>6855</v>
      </c>
    </row>
    <row r="5366" spans="1:14" x14ac:dyDescent="0.25">
      <c r="A5366">
        <v>68298</v>
      </c>
      <c r="B5366" t="s">
        <v>1452</v>
      </c>
      <c r="C5366" t="s">
        <v>730</v>
      </c>
      <c r="F5366" t="s">
        <v>8337</v>
      </c>
      <c r="G5366" t="s">
        <v>703</v>
      </c>
      <c r="H5366" t="str">
        <f>INDEX(referencias!$Q$1:$Q$34,MATCH('Registro de Frecuencias TV'!G5366,referencias!$R$1:$R$34,0),1)</f>
        <v>C.Institucional</v>
      </c>
      <c r="J5366" t="s">
        <v>8338</v>
      </c>
      <c r="K5366">
        <v>10</v>
      </c>
      <c r="L5366" t="str">
        <f t="shared" si="172"/>
        <v>GambitaSantanderC.Institucional10</v>
      </c>
      <c r="M5366" t="str">
        <f t="shared" si="173"/>
        <v>GambitaSantanderC.Institucional</v>
      </c>
      <c r="N5366" t="s">
        <v>6856</v>
      </c>
    </row>
    <row r="5367" spans="1:14" x14ac:dyDescent="0.25">
      <c r="A5367">
        <v>68298</v>
      </c>
      <c r="B5367" t="s">
        <v>1452</v>
      </c>
      <c r="C5367" t="s">
        <v>730</v>
      </c>
      <c r="F5367" t="s">
        <v>8337</v>
      </c>
      <c r="G5367" t="s">
        <v>188</v>
      </c>
      <c r="H5367" t="str">
        <f>INDEX(referencias!$Q$1:$Q$34,MATCH('Registro de Frecuencias TV'!G5367,referencias!$R$1:$R$34,0),1)</f>
        <v>Señal Colombia</v>
      </c>
      <c r="J5367" t="s">
        <v>8338</v>
      </c>
      <c r="K5367">
        <v>26</v>
      </c>
      <c r="L5367" t="str">
        <f t="shared" si="172"/>
        <v>GambitaSantanderSeñal Colombia26</v>
      </c>
      <c r="M5367" t="str">
        <f t="shared" si="173"/>
        <v>GambitaSantanderSeñal Colombia</v>
      </c>
      <c r="N5367" t="s">
        <v>6857</v>
      </c>
    </row>
    <row r="5368" spans="1:14" x14ac:dyDescent="0.25">
      <c r="A5368">
        <v>68298</v>
      </c>
      <c r="B5368" t="s">
        <v>1452</v>
      </c>
      <c r="C5368" t="s">
        <v>730</v>
      </c>
      <c r="F5368" t="s">
        <v>8339</v>
      </c>
      <c r="G5368" t="s">
        <v>788</v>
      </c>
      <c r="H5368" t="str">
        <f>INDEX(referencias!$Q$1:$Q$34,MATCH('Registro de Frecuencias TV'!G5368,referencias!$R$1:$R$34,0),1)</f>
        <v>TRO</v>
      </c>
      <c r="J5368" t="s">
        <v>8338</v>
      </c>
      <c r="K5368">
        <v>6</v>
      </c>
      <c r="L5368" t="str">
        <f t="shared" si="172"/>
        <v>GambitaSantanderTRO6</v>
      </c>
      <c r="M5368" t="str">
        <f t="shared" si="173"/>
        <v>GambitaSantanderTRO</v>
      </c>
      <c r="N5368" t="s">
        <v>6858</v>
      </c>
    </row>
    <row r="5369" spans="1:14" x14ac:dyDescent="0.25">
      <c r="A5369">
        <v>68298</v>
      </c>
      <c r="B5369" t="s">
        <v>1452</v>
      </c>
      <c r="C5369" t="s">
        <v>730</v>
      </c>
      <c r="E5369">
        <v>4</v>
      </c>
      <c r="F5369" t="s">
        <v>8341</v>
      </c>
      <c r="G5369" t="s">
        <v>750</v>
      </c>
      <c r="H5369" t="str">
        <f>INDEX(referencias!$Q$1:$Q$34,MATCH('Registro de Frecuencias TV'!G5369,referencias!$R$1:$R$34,0),1)</f>
        <v>RCN TV S.A.</v>
      </c>
      <c r="I5369" t="s">
        <v>352</v>
      </c>
      <c r="J5369" t="s">
        <v>8338</v>
      </c>
      <c r="K5369">
        <v>4</v>
      </c>
      <c r="L5369" t="str">
        <f t="shared" si="172"/>
        <v>GambitaSantanderRCN TV S.A.4</v>
      </c>
      <c r="M5369" t="str">
        <f t="shared" si="173"/>
        <v>GambitaSantanderRCN TV S.A.</v>
      </c>
      <c r="N5369" t="s">
        <v>6859</v>
      </c>
    </row>
    <row r="5370" spans="1:14" x14ac:dyDescent="0.25">
      <c r="A5370">
        <v>68298</v>
      </c>
      <c r="B5370" t="s">
        <v>1452</v>
      </c>
      <c r="C5370" t="s">
        <v>730</v>
      </c>
      <c r="E5370">
        <v>8</v>
      </c>
      <c r="F5370" t="s">
        <v>8341</v>
      </c>
      <c r="G5370" t="s">
        <v>723</v>
      </c>
      <c r="H5370" t="str">
        <f>INDEX(referencias!$Q$1:$Q$34,MATCH('Registro de Frecuencias TV'!G5370,referencias!$R$1:$R$34,0),1)</f>
        <v>Caracol TV S.A.</v>
      </c>
      <c r="I5370" t="s">
        <v>352</v>
      </c>
      <c r="J5370" t="s">
        <v>8338</v>
      </c>
      <c r="K5370">
        <v>8</v>
      </c>
      <c r="L5370" t="str">
        <f t="shared" si="172"/>
        <v>GambitaSantanderCaracol TV S.A.8</v>
      </c>
      <c r="M5370" t="str">
        <f t="shared" si="173"/>
        <v>GambitaSantanderCaracol TV S.A.</v>
      </c>
      <c r="N5370" t="s">
        <v>6860</v>
      </c>
    </row>
    <row r="5371" spans="1:14" x14ac:dyDescent="0.25">
      <c r="A5371">
        <v>68307</v>
      </c>
      <c r="B5371" t="s">
        <v>1469</v>
      </c>
      <c r="C5371" t="s">
        <v>730</v>
      </c>
      <c r="E5371">
        <v>9</v>
      </c>
      <c r="F5371" t="s">
        <v>8337</v>
      </c>
      <c r="G5371" t="s">
        <v>420</v>
      </c>
      <c r="H5371" t="str">
        <f>INDEX(referencias!$Q$1:$Q$34,MATCH('Registro de Frecuencias TV'!G5371,referencias!$R$1:$R$34,0),1)</f>
        <v>Canal Uno</v>
      </c>
      <c r="I5371" t="s">
        <v>614</v>
      </c>
      <c r="J5371" t="s">
        <v>8338</v>
      </c>
      <c r="K5371">
        <v>9</v>
      </c>
      <c r="L5371" t="str">
        <f t="shared" si="172"/>
        <v>GirónSantanderCanal Uno9</v>
      </c>
      <c r="M5371" t="str">
        <f t="shared" si="173"/>
        <v>GirónSantanderCanal Uno</v>
      </c>
      <c r="N5371" t="s">
        <v>6861</v>
      </c>
    </row>
    <row r="5372" spans="1:14" x14ac:dyDescent="0.25">
      <c r="A5372">
        <v>68307</v>
      </c>
      <c r="B5372" t="s">
        <v>1469</v>
      </c>
      <c r="C5372" t="s">
        <v>730</v>
      </c>
      <c r="E5372">
        <v>11</v>
      </c>
      <c r="F5372" t="s">
        <v>8337</v>
      </c>
      <c r="G5372" t="s">
        <v>703</v>
      </c>
      <c r="H5372" t="str">
        <f>INDEX(referencias!$Q$1:$Q$34,MATCH('Registro de Frecuencias TV'!G5372,referencias!$R$1:$R$34,0),1)</f>
        <v>C.Institucional</v>
      </c>
      <c r="I5372" t="s">
        <v>614</v>
      </c>
      <c r="J5372" t="s">
        <v>8338</v>
      </c>
      <c r="K5372">
        <v>11</v>
      </c>
      <c r="L5372" t="str">
        <f t="shared" si="172"/>
        <v>GirónSantanderC.Institucional11</v>
      </c>
      <c r="M5372" t="str">
        <f t="shared" si="173"/>
        <v>GirónSantanderC.Institucional</v>
      </c>
      <c r="N5372" t="s">
        <v>6862</v>
      </c>
    </row>
    <row r="5373" spans="1:14" x14ac:dyDescent="0.25">
      <c r="A5373">
        <v>68307</v>
      </c>
      <c r="B5373" t="s">
        <v>1469</v>
      </c>
      <c r="C5373" t="s">
        <v>730</v>
      </c>
      <c r="E5373">
        <v>13</v>
      </c>
      <c r="F5373" t="s">
        <v>8337</v>
      </c>
      <c r="G5373" t="s">
        <v>188</v>
      </c>
      <c r="H5373" t="str">
        <f>INDEX(referencias!$Q$1:$Q$34,MATCH('Registro de Frecuencias TV'!G5373,referencias!$R$1:$R$34,0),1)</f>
        <v>Señal Colombia</v>
      </c>
      <c r="I5373" t="s">
        <v>614</v>
      </c>
      <c r="J5373" t="s">
        <v>8338</v>
      </c>
      <c r="K5373">
        <v>13</v>
      </c>
      <c r="L5373" t="str">
        <f t="shared" si="172"/>
        <v>GirónSantanderSeñal Colombia13</v>
      </c>
      <c r="M5373" t="str">
        <f t="shared" si="173"/>
        <v>GirónSantanderSeñal Colombia</v>
      </c>
      <c r="N5373" t="s">
        <v>6863</v>
      </c>
    </row>
    <row r="5374" spans="1:14" x14ac:dyDescent="0.25">
      <c r="A5374">
        <v>68307</v>
      </c>
      <c r="B5374" t="s">
        <v>1469</v>
      </c>
      <c r="C5374" t="s">
        <v>730</v>
      </c>
      <c r="E5374">
        <v>7</v>
      </c>
      <c r="F5374" t="s">
        <v>8339</v>
      </c>
      <c r="G5374" t="s">
        <v>788</v>
      </c>
      <c r="H5374" t="str">
        <f>INDEX(referencias!$Q$1:$Q$34,MATCH('Registro de Frecuencias TV'!G5374,referencias!$R$1:$R$34,0),1)</f>
        <v>TRO</v>
      </c>
      <c r="I5374" t="s">
        <v>614</v>
      </c>
      <c r="J5374" t="s">
        <v>8338</v>
      </c>
      <c r="K5374">
        <v>7</v>
      </c>
      <c r="L5374" t="str">
        <f t="shared" si="172"/>
        <v>GirónSantanderTRO7</v>
      </c>
      <c r="M5374" t="str">
        <f t="shared" si="173"/>
        <v>GirónSantanderTRO</v>
      </c>
      <c r="N5374" t="s">
        <v>6864</v>
      </c>
    </row>
    <row r="5375" spans="1:14" x14ac:dyDescent="0.25">
      <c r="A5375">
        <v>68307</v>
      </c>
      <c r="B5375" t="s">
        <v>1469</v>
      </c>
      <c r="C5375" t="s">
        <v>730</v>
      </c>
      <c r="E5375">
        <v>3</v>
      </c>
      <c r="F5375" t="s">
        <v>8341</v>
      </c>
      <c r="G5375" t="s">
        <v>750</v>
      </c>
      <c r="H5375" t="str">
        <f>INDEX(referencias!$Q$1:$Q$34,MATCH('Registro de Frecuencias TV'!G5375,referencias!$R$1:$R$34,0),1)</f>
        <v>RCN TV S.A.</v>
      </c>
      <c r="I5375" t="s">
        <v>614</v>
      </c>
      <c r="J5375" t="s">
        <v>8338</v>
      </c>
      <c r="K5375">
        <v>3</v>
      </c>
      <c r="L5375" t="str">
        <f t="shared" si="172"/>
        <v>GirónSantanderRCN TV S.A.3</v>
      </c>
      <c r="M5375" t="str">
        <f t="shared" si="173"/>
        <v>GirónSantanderRCN TV S.A.</v>
      </c>
      <c r="N5375" t="s">
        <v>6865</v>
      </c>
    </row>
    <row r="5376" spans="1:14" x14ac:dyDescent="0.25">
      <c r="A5376">
        <v>68307</v>
      </c>
      <c r="B5376" t="s">
        <v>1469</v>
      </c>
      <c r="C5376" t="s">
        <v>730</v>
      </c>
      <c r="E5376">
        <v>5</v>
      </c>
      <c r="F5376" t="s">
        <v>8341</v>
      </c>
      <c r="G5376" t="s">
        <v>723</v>
      </c>
      <c r="H5376" t="str">
        <f>INDEX(referencias!$Q$1:$Q$34,MATCH('Registro de Frecuencias TV'!G5376,referencias!$R$1:$R$34,0),1)</f>
        <v>Caracol TV S.A.</v>
      </c>
      <c r="I5376" t="s">
        <v>614</v>
      </c>
      <c r="J5376" t="s">
        <v>8338</v>
      </c>
      <c r="K5376">
        <v>5</v>
      </c>
      <c r="L5376" t="str">
        <f t="shared" si="172"/>
        <v>GirónSantanderCaracol TV S.A.5</v>
      </c>
      <c r="M5376" t="str">
        <f t="shared" si="173"/>
        <v>GirónSantanderCaracol TV S.A.</v>
      </c>
      <c r="N5376" t="s">
        <v>6866</v>
      </c>
    </row>
    <row r="5377" spans="1:14" x14ac:dyDescent="0.25">
      <c r="A5377">
        <v>68307</v>
      </c>
      <c r="B5377" t="s">
        <v>1469</v>
      </c>
      <c r="C5377" t="s">
        <v>730</v>
      </c>
      <c r="E5377">
        <v>29</v>
      </c>
      <c r="F5377" t="s">
        <v>8342</v>
      </c>
      <c r="G5377" t="s">
        <v>791</v>
      </c>
      <c r="H5377" t="str">
        <f>INDEX(referencias!$Q$1:$Q$34,MATCH('Registro de Frecuencias TV'!G5377,referencias!$R$1:$R$34,0),1)</f>
        <v>Tv Ciudadana</v>
      </c>
      <c r="I5377" t="s">
        <v>791</v>
      </c>
      <c r="J5377" t="s">
        <v>8338</v>
      </c>
      <c r="K5377">
        <v>29</v>
      </c>
      <c r="L5377" t="str">
        <f t="shared" si="172"/>
        <v>GirónSantanderTv Ciudadana29</v>
      </c>
      <c r="M5377" t="str">
        <f t="shared" si="173"/>
        <v>GirónSantanderTv Ciudadana</v>
      </c>
      <c r="N5377" t="s">
        <v>6867</v>
      </c>
    </row>
    <row r="5378" spans="1:14" x14ac:dyDescent="0.25">
      <c r="A5378">
        <v>68318</v>
      </c>
      <c r="B5378" t="s">
        <v>1479</v>
      </c>
      <c r="C5378" t="s">
        <v>730</v>
      </c>
      <c r="E5378">
        <v>10</v>
      </c>
      <c r="F5378" t="s">
        <v>8337</v>
      </c>
      <c r="G5378" t="s">
        <v>420</v>
      </c>
      <c r="H5378" t="str">
        <f>INDEX(referencias!$Q$1:$Q$34,MATCH('Registro de Frecuencias TV'!G5378,referencias!$R$1:$R$34,0),1)</f>
        <v>Canal Uno</v>
      </c>
      <c r="I5378" t="s">
        <v>312</v>
      </c>
      <c r="J5378" t="s">
        <v>8338</v>
      </c>
      <c r="K5378">
        <v>10</v>
      </c>
      <c r="L5378" t="str">
        <f t="shared" si="172"/>
        <v>GuacaSantanderCanal Uno10</v>
      </c>
      <c r="M5378" t="str">
        <f t="shared" si="173"/>
        <v>GuacaSantanderCanal Uno</v>
      </c>
      <c r="N5378" t="s">
        <v>6868</v>
      </c>
    </row>
    <row r="5379" spans="1:14" x14ac:dyDescent="0.25">
      <c r="A5379">
        <v>68318</v>
      </c>
      <c r="B5379" t="s">
        <v>1479</v>
      </c>
      <c r="C5379" t="s">
        <v>730</v>
      </c>
      <c r="E5379">
        <v>12</v>
      </c>
      <c r="F5379" t="s">
        <v>8337</v>
      </c>
      <c r="G5379" t="s">
        <v>703</v>
      </c>
      <c r="H5379" t="str">
        <f>INDEX(referencias!$Q$1:$Q$34,MATCH('Registro de Frecuencias TV'!G5379,referencias!$R$1:$R$34,0),1)</f>
        <v>C.Institucional</v>
      </c>
      <c r="I5379" t="s">
        <v>312</v>
      </c>
      <c r="J5379" t="s">
        <v>8338</v>
      </c>
      <c r="K5379">
        <v>12</v>
      </c>
      <c r="L5379" t="str">
        <f t="shared" ref="L5379:L5442" si="174">_xlfn.CONCAT(TRIM(B5379),TRIM(C5379),TRIM(H5379),TRIM(K5379))</f>
        <v>GuacaSantanderC.Institucional12</v>
      </c>
      <c r="M5379" t="str">
        <f t="shared" ref="M5379:M5442" si="175">_xlfn.CONCAT(TRIM(B5379),TRIM(C5379),TRIM(H5379))</f>
        <v>GuacaSantanderC.Institucional</v>
      </c>
      <c r="N5379" t="s">
        <v>6869</v>
      </c>
    </row>
    <row r="5380" spans="1:14" x14ac:dyDescent="0.25">
      <c r="A5380">
        <v>68318</v>
      </c>
      <c r="B5380" t="s">
        <v>1479</v>
      </c>
      <c r="C5380" t="s">
        <v>730</v>
      </c>
      <c r="E5380">
        <v>8</v>
      </c>
      <c r="F5380" t="s">
        <v>8337</v>
      </c>
      <c r="G5380" t="s">
        <v>188</v>
      </c>
      <c r="H5380" t="str">
        <f>INDEX(referencias!$Q$1:$Q$34,MATCH('Registro de Frecuencias TV'!G5380,referencias!$R$1:$R$34,0),1)</f>
        <v>Señal Colombia</v>
      </c>
      <c r="I5380" t="s">
        <v>312</v>
      </c>
      <c r="J5380" t="s">
        <v>8338</v>
      </c>
      <c r="K5380">
        <v>8</v>
      </c>
      <c r="L5380" t="str">
        <f t="shared" si="174"/>
        <v>GuacaSantanderSeñal Colombia8</v>
      </c>
      <c r="M5380" t="str">
        <f t="shared" si="175"/>
        <v>GuacaSantanderSeñal Colombia</v>
      </c>
      <c r="N5380" t="s">
        <v>6870</v>
      </c>
    </row>
    <row r="5381" spans="1:14" x14ac:dyDescent="0.25">
      <c r="A5381">
        <v>68318</v>
      </c>
      <c r="B5381" t="s">
        <v>1479</v>
      </c>
      <c r="C5381" t="s">
        <v>730</v>
      </c>
      <c r="F5381" t="s">
        <v>8339</v>
      </c>
      <c r="G5381" t="s">
        <v>788</v>
      </c>
      <c r="H5381" t="str">
        <f>INDEX(referencias!$Q$1:$Q$34,MATCH('Registro de Frecuencias TV'!G5381,referencias!$R$1:$R$34,0),1)</f>
        <v>TRO</v>
      </c>
      <c r="J5381" t="s">
        <v>8338</v>
      </c>
      <c r="K5381">
        <v>6</v>
      </c>
      <c r="L5381" t="str">
        <f t="shared" si="174"/>
        <v>GuacaSantanderTRO6</v>
      </c>
      <c r="M5381" t="str">
        <f t="shared" si="175"/>
        <v>GuacaSantanderTRO</v>
      </c>
      <c r="N5381" t="s">
        <v>6871</v>
      </c>
    </row>
    <row r="5382" spans="1:14" x14ac:dyDescent="0.25">
      <c r="A5382">
        <v>68318</v>
      </c>
      <c r="B5382" t="s">
        <v>1479</v>
      </c>
      <c r="C5382" t="s">
        <v>730</v>
      </c>
      <c r="F5382" t="s">
        <v>8341</v>
      </c>
      <c r="G5382" t="s">
        <v>750</v>
      </c>
      <c r="H5382" t="str">
        <f>INDEX(referencias!$Q$1:$Q$34,MATCH('Registro de Frecuencias TV'!G5382,referencias!$R$1:$R$34,0),1)</f>
        <v>RCN TV S.A.</v>
      </c>
      <c r="J5382" t="s">
        <v>8338</v>
      </c>
      <c r="K5382">
        <v>4</v>
      </c>
      <c r="L5382" t="str">
        <f t="shared" si="174"/>
        <v>GuacaSantanderRCN TV S.A.4</v>
      </c>
      <c r="M5382" t="str">
        <f t="shared" si="175"/>
        <v>GuacaSantanderRCN TV S.A.</v>
      </c>
      <c r="N5382" t="s">
        <v>6872</v>
      </c>
    </row>
    <row r="5383" spans="1:14" x14ac:dyDescent="0.25">
      <c r="A5383">
        <v>68318</v>
      </c>
      <c r="B5383" t="s">
        <v>1479</v>
      </c>
      <c r="C5383" t="s">
        <v>730</v>
      </c>
      <c r="F5383" t="s">
        <v>8341</v>
      </c>
      <c r="G5383" t="s">
        <v>723</v>
      </c>
      <c r="H5383" t="str">
        <f>INDEX(referencias!$Q$1:$Q$34,MATCH('Registro de Frecuencias TV'!G5383,referencias!$R$1:$R$34,0),1)</f>
        <v>Caracol TV S.A.</v>
      </c>
      <c r="J5383" t="s">
        <v>8338</v>
      </c>
      <c r="K5383">
        <v>21</v>
      </c>
      <c r="L5383" t="str">
        <f t="shared" si="174"/>
        <v>GuacaSantanderCaracol TV S.A.21</v>
      </c>
      <c r="M5383" t="str">
        <f t="shared" si="175"/>
        <v>GuacaSantanderCaracol TV S.A.</v>
      </c>
      <c r="N5383" t="s">
        <v>6873</v>
      </c>
    </row>
    <row r="5384" spans="1:14" x14ac:dyDescent="0.25">
      <c r="A5384">
        <v>68320</v>
      </c>
      <c r="B5384" t="s">
        <v>277</v>
      </c>
      <c r="C5384" t="s">
        <v>730</v>
      </c>
      <c r="F5384" t="s">
        <v>8337</v>
      </c>
      <c r="G5384" t="s">
        <v>420</v>
      </c>
      <c r="H5384" t="str">
        <f>INDEX(referencias!$Q$1:$Q$34,MATCH('Registro de Frecuencias TV'!G5384,referencias!$R$1:$R$34,0),1)</f>
        <v>Canal Uno</v>
      </c>
      <c r="J5384" t="s">
        <v>8338</v>
      </c>
      <c r="K5384">
        <v>12</v>
      </c>
      <c r="L5384" t="str">
        <f t="shared" si="174"/>
        <v>GuadalupeSantanderCanal Uno12</v>
      </c>
      <c r="M5384" t="str">
        <f t="shared" si="175"/>
        <v>GuadalupeSantanderCanal Uno</v>
      </c>
      <c r="N5384" t="s">
        <v>6874</v>
      </c>
    </row>
    <row r="5385" spans="1:14" x14ac:dyDescent="0.25">
      <c r="A5385">
        <v>68320</v>
      </c>
      <c r="B5385" t="s">
        <v>277</v>
      </c>
      <c r="C5385" t="s">
        <v>730</v>
      </c>
      <c r="F5385" t="s">
        <v>8337</v>
      </c>
      <c r="G5385" t="s">
        <v>703</v>
      </c>
      <c r="H5385" t="str">
        <f>INDEX(referencias!$Q$1:$Q$34,MATCH('Registro de Frecuencias TV'!G5385,referencias!$R$1:$R$34,0),1)</f>
        <v>C.Institucional</v>
      </c>
      <c r="J5385" t="s">
        <v>8338</v>
      </c>
      <c r="K5385">
        <v>10</v>
      </c>
      <c r="L5385" t="str">
        <f t="shared" si="174"/>
        <v>GuadalupeSantanderC.Institucional10</v>
      </c>
      <c r="M5385" t="str">
        <f t="shared" si="175"/>
        <v>GuadalupeSantanderC.Institucional</v>
      </c>
      <c r="N5385" t="s">
        <v>6875</v>
      </c>
    </row>
    <row r="5386" spans="1:14" x14ac:dyDescent="0.25">
      <c r="A5386">
        <v>68320</v>
      </c>
      <c r="B5386" t="s">
        <v>277</v>
      </c>
      <c r="C5386" t="s">
        <v>730</v>
      </c>
      <c r="F5386" t="s">
        <v>8337</v>
      </c>
      <c r="G5386" t="s">
        <v>188</v>
      </c>
      <c r="H5386" t="str">
        <f>INDEX(referencias!$Q$1:$Q$34,MATCH('Registro de Frecuencias TV'!G5386,referencias!$R$1:$R$34,0),1)</f>
        <v>Señal Colombia</v>
      </c>
      <c r="J5386" t="s">
        <v>8338</v>
      </c>
      <c r="K5386">
        <v>26</v>
      </c>
      <c r="L5386" t="str">
        <f t="shared" si="174"/>
        <v>GuadalupeSantanderSeñal Colombia26</v>
      </c>
      <c r="M5386" t="str">
        <f t="shared" si="175"/>
        <v>GuadalupeSantanderSeñal Colombia</v>
      </c>
      <c r="N5386" t="s">
        <v>6876</v>
      </c>
    </row>
    <row r="5387" spans="1:14" x14ac:dyDescent="0.25">
      <c r="A5387">
        <v>68320</v>
      </c>
      <c r="B5387" t="s">
        <v>277</v>
      </c>
      <c r="C5387" t="s">
        <v>730</v>
      </c>
      <c r="E5387">
        <v>6</v>
      </c>
      <c r="F5387" t="s">
        <v>8339</v>
      </c>
      <c r="G5387" t="s">
        <v>788</v>
      </c>
      <c r="H5387" t="str">
        <f>INDEX(referencias!$Q$1:$Q$34,MATCH('Registro de Frecuencias TV'!G5387,referencias!$R$1:$R$34,0),1)</f>
        <v>TRO</v>
      </c>
      <c r="I5387" t="s">
        <v>8440</v>
      </c>
      <c r="J5387" t="s">
        <v>8338</v>
      </c>
      <c r="K5387">
        <v>6</v>
      </c>
      <c r="L5387" t="str">
        <f t="shared" si="174"/>
        <v>GuadalupeSantanderTRO6</v>
      </c>
      <c r="M5387" t="str">
        <f t="shared" si="175"/>
        <v>GuadalupeSantanderTRO</v>
      </c>
      <c r="N5387" t="s">
        <v>6877</v>
      </c>
    </row>
    <row r="5388" spans="1:14" x14ac:dyDescent="0.25">
      <c r="A5388">
        <v>68320</v>
      </c>
      <c r="B5388" t="s">
        <v>277</v>
      </c>
      <c r="C5388" t="s">
        <v>730</v>
      </c>
      <c r="E5388">
        <v>4</v>
      </c>
      <c r="F5388" t="s">
        <v>8341</v>
      </c>
      <c r="G5388" t="s">
        <v>750</v>
      </c>
      <c r="H5388" t="str">
        <f>INDEX(referencias!$Q$1:$Q$34,MATCH('Registro de Frecuencias TV'!G5388,referencias!$R$1:$R$34,0),1)</f>
        <v>RCN TV S.A.</v>
      </c>
      <c r="I5388" t="s">
        <v>352</v>
      </c>
      <c r="J5388" t="s">
        <v>8338</v>
      </c>
      <c r="K5388">
        <v>4</v>
      </c>
      <c r="L5388" t="str">
        <f t="shared" si="174"/>
        <v>GuadalupeSantanderRCN TV S.A.4</v>
      </c>
      <c r="M5388" t="str">
        <f t="shared" si="175"/>
        <v>GuadalupeSantanderRCN TV S.A.</v>
      </c>
      <c r="N5388" t="s">
        <v>6878</v>
      </c>
    </row>
    <row r="5389" spans="1:14" x14ac:dyDescent="0.25">
      <c r="A5389">
        <v>68320</v>
      </c>
      <c r="B5389" t="s">
        <v>277</v>
      </c>
      <c r="C5389" t="s">
        <v>730</v>
      </c>
      <c r="E5389">
        <v>8</v>
      </c>
      <c r="F5389" t="s">
        <v>8341</v>
      </c>
      <c r="G5389" t="s">
        <v>723</v>
      </c>
      <c r="H5389" t="str">
        <f>INDEX(referencias!$Q$1:$Q$34,MATCH('Registro de Frecuencias TV'!G5389,referencias!$R$1:$R$34,0),1)</f>
        <v>Caracol TV S.A.</v>
      </c>
      <c r="I5389" t="s">
        <v>352</v>
      </c>
      <c r="J5389" t="s">
        <v>8338</v>
      </c>
      <c r="K5389">
        <v>8</v>
      </c>
      <c r="L5389" t="str">
        <f t="shared" si="174"/>
        <v>GuadalupeSantanderCaracol TV S.A.8</v>
      </c>
      <c r="M5389" t="str">
        <f t="shared" si="175"/>
        <v>GuadalupeSantanderCaracol TV S.A.</v>
      </c>
      <c r="N5389" t="s">
        <v>6879</v>
      </c>
    </row>
    <row r="5390" spans="1:14" x14ac:dyDescent="0.25">
      <c r="A5390">
        <v>68322</v>
      </c>
      <c r="B5390" t="s">
        <v>1507</v>
      </c>
      <c r="C5390" t="s">
        <v>730</v>
      </c>
      <c r="F5390" t="s">
        <v>8337</v>
      </c>
      <c r="G5390" t="s">
        <v>420</v>
      </c>
      <c r="H5390" t="str">
        <f>INDEX(referencias!$Q$1:$Q$34,MATCH('Registro de Frecuencias TV'!G5390,referencias!$R$1:$R$34,0),1)</f>
        <v>Canal Uno</v>
      </c>
      <c r="J5390" t="s">
        <v>8338</v>
      </c>
      <c r="K5390">
        <v>12</v>
      </c>
      <c r="L5390" t="str">
        <f t="shared" si="174"/>
        <v>GuapotáSantanderCanal Uno12</v>
      </c>
      <c r="M5390" t="str">
        <f t="shared" si="175"/>
        <v>GuapotáSantanderCanal Uno</v>
      </c>
      <c r="N5390" t="s">
        <v>6880</v>
      </c>
    </row>
    <row r="5391" spans="1:14" x14ac:dyDescent="0.25">
      <c r="A5391">
        <v>68322</v>
      </c>
      <c r="B5391" t="s">
        <v>1507</v>
      </c>
      <c r="C5391" t="s">
        <v>730</v>
      </c>
      <c r="F5391" t="s">
        <v>8337</v>
      </c>
      <c r="G5391" t="s">
        <v>703</v>
      </c>
      <c r="H5391" t="str">
        <f>INDEX(referencias!$Q$1:$Q$34,MATCH('Registro de Frecuencias TV'!G5391,referencias!$R$1:$R$34,0),1)</f>
        <v>C.Institucional</v>
      </c>
      <c r="J5391" t="s">
        <v>8338</v>
      </c>
      <c r="K5391">
        <v>10</v>
      </c>
      <c r="L5391" t="str">
        <f t="shared" si="174"/>
        <v>GuapotáSantanderC.Institucional10</v>
      </c>
      <c r="M5391" t="str">
        <f t="shared" si="175"/>
        <v>GuapotáSantanderC.Institucional</v>
      </c>
      <c r="N5391" t="s">
        <v>6881</v>
      </c>
    </row>
    <row r="5392" spans="1:14" x14ac:dyDescent="0.25">
      <c r="A5392">
        <v>68322</v>
      </c>
      <c r="B5392" t="s">
        <v>1507</v>
      </c>
      <c r="C5392" t="s">
        <v>730</v>
      </c>
      <c r="F5392" t="s">
        <v>8337</v>
      </c>
      <c r="G5392" t="s">
        <v>188</v>
      </c>
      <c r="H5392" t="str">
        <f>INDEX(referencias!$Q$1:$Q$34,MATCH('Registro de Frecuencias TV'!G5392,referencias!$R$1:$R$34,0),1)</f>
        <v>Señal Colombia</v>
      </c>
      <c r="J5392" t="s">
        <v>8338</v>
      </c>
      <c r="K5392">
        <v>26</v>
      </c>
      <c r="L5392" t="str">
        <f t="shared" si="174"/>
        <v>GuapotáSantanderSeñal Colombia26</v>
      </c>
      <c r="M5392" t="str">
        <f t="shared" si="175"/>
        <v>GuapotáSantanderSeñal Colombia</v>
      </c>
      <c r="N5392" t="s">
        <v>6882</v>
      </c>
    </row>
    <row r="5393" spans="1:14" x14ac:dyDescent="0.25">
      <c r="A5393">
        <v>68322</v>
      </c>
      <c r="B5393" t="s">
        <v>1507</v>
      </c>
      <c r="C5393" t="s">
        <v>730</v>
      </c>
      <c r="E5393">
        <v>6</v>
      </c>
      <c r="F5393" t="s">
        <v>8339</v>
      </c>
      <c r="G5393" t="s">
        <v>788</v>
      </c>
      <c r="H5393" t="str">
        <f>INDEX(referencias!$Q$1:$Q$34,MATCH('Registro de Frecuencias TV'!G5393,referencias!$R$1:$R$34,0),1)</f>
        <v>TRO</v>
      </c>
      <c r="I5393" t="s">
        <v>8440</v>
      </c>
      <c r="J5393" t="s">
        <v>8338</v>
      </c>
      <c r="K5393">
        <v>6</v>
      </c>
      <c r="L5393" t="str">
        <f t="shared" si="174"/>
        <v>GuapotáSantanderTRO6</v>
      </c>
      <c r="M5393" t="str">
        <f t="shared" si="175"/>
        <v>GuapotáSantanderTRO</v>
      </c>
      <c r="N5393" t="s">
        <v>6883</v>
      </c>
    </row>
    <row r="5394" spans="1:14" x14ac:dyDescent="0.25">
      <c r="A5394">
        <v>68322</v>
      </c>
      <c r="B5394" t="s">
        <v>1507</v>
      </c>
      <c r="C5394" t="s">
        <v>730</v>
      </c>
      <c r="E5394">
        <v>4</v>
      </c>
      <c r="F5394" t="s">
        <v>8341</v>
      </c>
      <c r="G5394" t="s">
        <v>750</v>
      </c>
      <c r="H5394" t="str">
        <f>INDEX(referencias!$Q$1:$Q$34,MATCH('Registro de Frecuencias TV'!G5394,referencias!$R$1:$R$34,0),1)</f>
        <v>RCN TV S.A.</v>
      </c>
      <c r="I5394" t="s">
        <v>352</v>
      </c>
      <c r="J5394" t="s">
        <v>8338</v>
      </c>
      <c r="K5394">
        <v>4</v>
      </c>
      <c r="L5394" t="str">
        <f t="shared" si="174"/>
        <v>GuapotáSantanderRCN TV S.A.4</v>
      </c>
      <c r="M5394" t="str">
        <f t="shared" si="175"/>
        <v>GuapotáSantanderRCN TV S.A.</v>
      </c>
      <c r="N5394" t="s">
        <v>6884</v>
      </c>
    </row>
    <row r="5395" spans="1:14" x14ac:dyDescent="0.25">
      <c r="A5395">
        <v>68322</v>
      </c>
      <c r="B5395" t="s">
        <v>1507</v>
      </c>
      <c r="C5395" t="s">
        <v>730</v>
      </c>
      <c r="E5395">
        <v>8</v>
      </c>
      <c r="F5395" t="s">
        <v>8341</v>
      </c>
      <c r="G5395" t="s">
        <v>723</v>
      </c>
      <c r="H5395" t="str">
        <f>INDEX(referencias!$Q$1:$Q$34,MATCH('Registro de Frecuencias TV'!G5395,referencias!$R$1:$R$34,0),1)</f>
        <v>Caracol TV S.A.</v>
      </c>
      <c r="I5395" t="s">
        <v>352</v>
      </c>
      <c r="J5395" t="s">
        <v>8338</v>
      </c>
      <c r="K5395">
        <v>8</v>
      </c>
      <c r="L5395" t="str">
        <f t="shared" si="174"/>
        <v>GuapotáSantanderCaracol TV S.A.8</v>
      </c>
      <c r="M5395" t="str">
        <f t="shared" si="175"/>
        <v>GuapotáSantanderCaracol TV S.A.</v>
      </c>
      <c r="N5395" t="s">
        <v>6885</v>
      </c>
    </row>
    <row r="5396" spans="1:14" x14ac:dyDescent="0.25">
      <c r="A5396">
        <v>68324</v>
      </c>
      <c r="B5396" t="s">
        <v>1524</v>
      </c>
      <c r="C5396" t="s">
        <v>730</v>
      </c>
      <c r="E5396">
        <v>12</v>
      </c>
      <c r="F5396" t="s">
        <v>8337</v>
      </c>
      <c r="G5396" t="s">
        <v>420</v>
      </c>
      <c r="H5396" t="str">
        <f>INDEX(referencias!$Q$1:$Q$34,MATCH('Registro de Frecuencias TV'!G5396,referencias!$R$1:$R$34,0),1)</f>
        <v>Canal Uno</v>
      </c>
      <c r="I5396" t="s">
        <v>352</v>
      </c>
      <c r="J5396" t="s">
        <v>8338</v>
      </c>
      <c r="K5396">
        <v>12</v>
      </c>
      <c r="L5396" t="str">
        <f t="shared" si="174"/>
        <v>GuavatáSantanderCanal Uno12</v>
      </c>
      <c r="M5396" t="str">
        <f t="shared" si="175"/>
        <v>GuavatáSantanderCanal Uno</v>
      </c>
      <c r="N5396" t="s">
        <v>6886</v>
      </c>
    </row>
    <row r="5397" spans="1:14" x14ac:dyDescent="0.25">
      <c r="A5397">
        <v>68324</v>
      </c>
      <c r="B5397" t="s">
        <v>1524</v>
      </c>
      <c r="C5397" t="s">
        <v>730</v>
      </c>
      <c r="E5397">
        <v>10</v>
      </c>
      <c r="F5397" t="s">
        <v>8337</v>
      </c>
      <c r="G5397" t="s">
        <v>703</v>
      </c>
      <c r="H5397" t="str">
        <f>INDEX(referencias!$Q$1:$Q$34,MATCH('Registro de Frecuencias TV'!G5397,referencias!$R$1:$R$34,0),1)</f>
        <v>C.Institucional</v>
      </c>
      <c r="I5397" t="s">
        <v>352</v>
      </c>
      <c r="J5397" t="s">
        <v>8338</v>
      </c>
      <c r="K5397">
        <v>10</v>
      </c>
      <c r="L5397" t="str">
        <f t="shared" si="174"/>
        <v>GuavatáSantanderC.Institucional10</v>
      </c>
      <c r="M5397" t="str">
        <f t="shared" si="175"/>
        <v>GuavatáSantanderC.Institucional</v>
      </c>
      <c r="N5397" t="s">
        <v>6887</v>
      </c>
    </row>
    <row r="5398" spans="1:14" x14ac:dyDescent="0.25">
      <c r="A5398">
        <v>68324</v>
      </c>
      <c r="B5398" t="s">
        <v>1524</v>
      </c>
      <c r="C5398" t="s">
        <v>730</v>
      </c>
      <c r="E5398">
        <v>23</v>
      </c>
      <c r="F5398" t="s">
        <v>8337</v>
      </c>
      <c r="G5398" t="s">
        <v>188</v>
      </c>
      <c r="H5398" t="str">
        <f>INDEX(referencias!$Q$1:$Q$34,MATCH('Registro de Frecuencias TV'!G5398,referencias!$R$1:$R$34,0),1)</f>
        <v>Señal Colombia</v>
      </c>
      <c r="I5398" t="s">
        <v>352</v>
      </c>
      <c r="J5398" t="s">
        <v>8338</v>
      </c>
      <c r="K5398">
        <v>23</v>
      </c>
      <c r="L5398" t="str">
        <f t="shared" si="174"/>
        <v>GuavatáSantanderSeñal Colombia23</v>
      </c>
      <c r="M5398" t="str">
        <f t="shared" si="175"/>
        <v>GuavatáSantanderSeñal Colombia</v>
      </c>
      <c r="N5398" t="s">
        <v>6888</v>
      </c>
    </row>
    <row r="5399" spans="1:14" x14ac:dyDescent="0.25">
      <c r="A5399">
        <v>68324</v>
      </c>
      <c r="B5399" t="s">
        <v>1524</v>
      </c>
      <c r="C5399" t="s">
        <v>730</v>
      </c>
      <c r="E5399">
        <v>6</v>
      </c>
      <c r="F5399" t="s">
        <v>8339</v>
      </c>
      <c r="G5399" t="s">
        <v>788</v>
      </c>
      <c r="H5399" t="str">
        <f>INDEX(referencias!$Q$1:$Q$34,MATCH('Registro de Frecuencias TV'!G5399,referencias!$R$1:$R$34,0),1)</f>
        <v>TRO</v>
      </c>
      <c r="I5399" t="s">
        <v>8440</v>
      </c>
      <c r="J5399" t="s">
        <v>8338</v>
      </c>
      <c r="K5399">
        <v>6</v>
      </c>
      <c r="L5399" t="str">
        <f t="shared" si="174"/>
        <v>GuavatáSantanderTRO6</v>
      </c>
      <c r="M5399" t="str">
        <f t="shared" si="175"/>
        <v>GuavatáSantanderTRO</v>
      </c>
      <c r="N5399" t="s">
        <v>6889</v>
      </c>
    </row>
    <row r="5400" spans="1:14" x14ac:dyDescent="0.25">
      <c r="A5400">
        <v>68324</v>
      </c>
      <c r="B5400" t="s">
        <v>1524</v>
      </c>
      <c r="C5400" t="s">
        <v>730</v>
      </c>
      <c r="E5400">
        <v>4</v>
      </c>
      <c r="F5400" t="s">
        <v>8341</v>
      </c>
      <c r="G5400" t="s">
        <v>750</v>
      </c>
      <c r="H5400" t="str">
        <f>INDEX(referencias!$Q$1:$Q$34,MATCH('Registro de Frecuencias TV'!G5400,referencias!$R$1:$R$34,0),1)</f>
        <v>RCN TV S.A.</v>
      </c>
      <c r="I5400" t="s">
        <v>352</v>
      </c>
      <c r="J5400" t="s">
        <v>8338</v>
      </c>
      <c r="K5400">
        <v>4</v>
      </c>
      <c r="L5400" t="str">
        <f t="shared" si="174"/>
        <v>GuavatáSantanderRCN TV S.A.4</v>
      </c>
      <c r="M5400" t="str">
        <f t="shared" si="175"/>
        <v>GuavatáSantanderRCN TV S.A.</v>
      </c>
      <c r="N5400" t="s">
        <v>6890</v>
      </c>
    </row>
    <row r="5401" spans="1:14" x14ac:dyDescent="0.25">
      <c r="A5401">
        <v>68324</v>
      </c>
      <c r="B5401" t="s">
        <v>1524</v>
      </c>
      <c r="C5401" t="s">
        <v>730</v>
      </c>
      <c r="E5401">
        <v>8</v>
      </c>
      <c r="F5401" t="s">
        <v>8341</v>
      </c>
      <c r="G5401" t="s">
        <v>723</v>
      </c>
      <c r="H5401" t="str">
        <f>INDEX(referencias!$Q$1:$Q$34,MATCH('Registro de Frecuencias TV'!G5401,referencias!$R$1:$R$34,0),1)</f>
        <v>Caracol TV S.A.</v>
      </c>
      <c r="I5401" t="s">
        <v>352</v>
      </c>
      <c r="J5401" t="s">
        <v>8338</v>
      </c>
      <c r="K5401">
        <v>8</v>
      </c>
      <c r="L5401" t="str">
        <f t="shared" si="174"/>
        <v>GuavatáSantanderCaracol TV S.A.8</v>
      </c>
      <c r="M5401" t="str">
        <f t="shared" si="175"/>
        <v>GuavatáSantanderCaracol TV S.A.</v>
      </c>
      <c r="N5401" t="s">
        <v>6891</v>
      </c>
    </row>
    <row r="5402" spans="1:14" x14ac:dyDescent="0.25">
      <c r="A5402">
        <v>68327</v>
      </c>
      <c r="B5402" t="s">
        <v>1531</v>
      </c>
      <c r="C5402" t="s">
        <v>730</v>
      </c>
      <c r="E5402">
        <v>12</v>
      </c>
      <c r="F5402" t="s">
        <v>8337</v>
      </c>
      <c r="G5402" t="s">
        <v>420</v>
      </c>
      <c r="H5402" t="str">
        <f>INDEX(referencias!$Q$1:$Q$34,MATCH('Registro de Frecuencias TV'!G5402,referencias!$R$1:$R$34,0),1)</f>
        <v>Canal Uno</v>
      </c>
      <c r="I5402" t="s">
        <v>352</v>
      </c>
      <c r="J5402" t="s">
        <v>8338</v>
      </c>
      <c r="K5402">
        <v>12</v>
      </c>
      <c r="L5402" t="str">
        <f t="shared" si="174"/>
        <v>GüepsaSantanderCanal Uno12</v>
      </c>
      <c r="M5402" t="str">
        <f t="shared" si="175"/>
        <v>GüepsaSantanderCanal Uno</v>
      </c>
      <c r="N5402" t="s">
        <v>6892</v>
      </c>
    </row>
    <row r="5403" spans="1:14" x14ac:dyDescent="0.25">
      <c r="A5403">
        <v>68327</v>
      </c>
      <c r="B5403" t="s">
        <v>1531</v>
      </c>
      <c r="C5403" t="s">
        <v>730</v>
      </c>
      <c r="E5403">
        <v>10</v>
      </c>
      <c r="F5403" t="s">
        <v>8337</v>
      </c>
      <c r="G5403" t="s">
        <v>703</v>
      </c>
      <c r="H5403" t="str">
        <f>INDEX(referencias!$Q$1:$Q$34,MATCH('Registro de Frecuencias TV'!G5403,referencias!$R$1:$R$34,0),1)</f>
        <v>C.Institucional</v>
      </c>
      <c r="I5403" t="s">
        <v>352</v>
      </c>
      <c r="J5403" t="s">
        <v>8338</v>
      </c>
      <c r="K5403">
        <v>10</v>
      </c>
      <c r="L5403" t="str">
        <f t="shared" si="174"/>
        <v>GüepsaSantanderC.Institucional10</v>
      </c>
      <c r="M5403" t="str">
        <f t="shared" si="175"/>
        <v>GüepsaSantanderC.Institucional</v>
      </c>
      <c r="N5403" t="s">
        <v>6893</v>
      </c>
    </row>
    <row r="5404" spans="1:14" x14ac:dyDescent="0.25">
      <c r="A5404">
        <v>68327</v>
      </c>
      <c r="B5404" t="s">
        <v>1531</v>
      </c>
      <c r="C5404" t="s">
        <v>730</v>
      </c>
      <c r="E5404">
        <v>23</v>
      </c>
      <c r="F5404" t="s">
        <v>8337</v>
      </c>
      <c r="G5404" t="s">
        <v>188</v>
      </c>
      <c r="H5404" t="str">
        <f>INDEX(referencias!$Q$1:$Q$34,MATCH('Registro de Frecuencias TV'!G5404,referencias!$R$1:$R$34,0),1)</f>
        <v>Señal Colombia</v>
      </c>
      <c r="I5404" t="s">
        <v>352</v>
      </c>
      <c r="J5404" t="s">
        <v>8338</v>
      </c>
      <c r="K5404">
        <v>23</v>
      </c>
      <c r="L5404" t="str">
        <f t="shared" si="174"/>
        <v>GüepsaSantanderSeñal Colombia23</v>
      </c>
      <c r="M5404" t="str">
        <f t="shared" si="175"/>
        <v>GüepsaSantanderSeñal Colombia</v>
      </c>
      <c r="N5404" t="s">
        <v>6894</v>
      </c>
    </row>
    <row r="5405" spans="1:14" x14ac:dyDescent="0.25">
      <c r="A5405">
        <v>68327</v>
      </c>
      <c r="B5405" t="s">
        <v>1531</v>
      </c>
      <c r="C5405" t="s">
        <v>730</v>
      </c>
      <c r="E5405">
        <v>6</v>
      </c>
      <c r="F5405" t="s">
        <v>8339</v>
      </c>
      <c r="G5405" t="s">
        <v>788</v>
      </c>
      <c r="H5405" t="str">
        <f>INDEX(referencias!$Q$1:$Q$34,MATCH('Registro de Frecuencias TV'!G5405,referencias!$R$1:$R$34,0),1)</f>
        <v>TRO</v>
      </c>
      <c r="I5405" t="s">
        <v>8440</v>
      </c>
      <c r="J5405" t="s">
        <v>8338</v>
      </c>
      <c r="K5405">
        <v>6</v>
      </c>
      <c r="L5405" t="str">
        <f t="shared" si="174"/>
        <v>GüepsaSantanderTRO6</v>
      </c>
      <c r="M5405" t="str">
        <f t="shared" si="175"/>
        <v>GüepsaSantanderTRO</v>
      </c>
      <c r="N5405" t="s">
        <v>6895</v>
      </c>
    </row>
    <row r="5406" spans="1:14" x14ac:dyDescent="0.25">
      <c r="A5406">
        <v>68327</v>
      </c>
      <c r="B5406" t="s">
        <v>1531</v>
      </c>
      <c r="C5406" t="s">
        <v>730</v>
      </c>
      <c r="E5406">
        <v>4</v>
      </c>
      <c r="F5406" t="s">
        <v>8341</v>
      </c>
      <c r="G5406" t="s">
        <v>750</v>
      </c>
      <c r="H5406" t="str">
        <f>INDEX(referencias!$Q$1:$Q$34,MATCH('Registro de Frecuencias TV'!G5406,referencias!$R$1:$R$34,0),1)</f>
        <v>RCN TV S.A.</v>
      </c>
      <c r="I5406" t="s">
        <v>352</v>
      </c>
      <c r="J5406" t="s">
        <v>8338</v>
      </c>
      <c r="K5406">
        <v>4</v>
      </c>
      <c r="L5406" t="str">
        <f t="shared" si="174"/>
        <v>GüepsaSantanderRCN TV S.A.4</v>
      </c>
      <c r="M5406" t="str">
        <f t="shared" si="175"/>
        <v>GüepsaSantanderRCN TV S.A.</v>
      </c>
      <c r="N5406" t="s">
        <v>6896</v>
      </c>
    </row>
    <row r="5407" spans="1:14" x14ac:dyDescent="0.25">
      <c r="A5407">
        <v>68327</v>
      </c>
      <c r="B5407" t="s">
        <v>1531</v>
      </c>
      <c r="C5407" t="s">
        <v>730</v>
      </c>
      <c r="E5407">
        <v>8</v>
      </c>
      <c r="F5407" t="s">
        <v>8341</v>
      </c>
      <c r="G5407" t="s">
        <v>723</v>
      </c>
      <c r="H5407" t="str">
        <f>INDEX(referencias!$Q$1:$Q$34,MATCH('Registro de Frecuencias TV'!G5407,referencias!$R$1:$R$34,0),1)</f>
        <v>Caracol TV S.A.</v>
      </c>
      <c r="I5407" t="s">
        <v>352</v>
      </c>
      <c r="J5407" t="s">
        <v>8338</v>
      </c>
      <c r="K5407">
        <v>8</v>
      </c>
      <c r="L5407" t="str">
        <f t="shared" si="174"/>
        <v>GüepsaSantanderCaracol TV S.A.8</v>
      </c>
      <c r="M5407" t="str">
        <f t="shared" si="175"/>
        <v>GüepsaSantanderCaracol TV S.A.</v>
      </c>
      <c r="N5407" t="s">
        <v>6897</v>
      </c>
    </row>
    <row r="5408" spans="1:14" x14ac:dyDescent="0.25">
      <c r="A5408">
        <v>68344</v>
      </c>
      <c r="B5408" t="s">
        <v>1541</v>
      </c>
      <c r="C5408" t="s">
        <v>730</v>
      </c>
      <c r="F5408" t="s">
        <v>8337</v>
      </c>
      <c r="G5408" t="s">
        <v>420</v>
      </c>
      <c r="H5408" t="str">
        <f>INDEX(referencias!$Q$1:$Q$34,MATCH('Registro de Frecuencias TV'!G5408,referencias!$R$1:$R$34,0),1)</f>
        <v>Canal Uno</v>
      </c>
      <c r="J5408" t="s">
        <v>8338</v>
      </c>
      <c r="K5408">
        <v>3</v>
      </c>
      <c r="L5408" t="str">
        <f t="shared" si="174"/>
        <v>HatoSantanderCanal Uno3</v>
      </c>
      <c r="M5408" t="str">
        <f t="shared" si="175"/>
        <v>HatoSantanderCanal Uno</v>
      </c>
      <c r="N5408" t="s">
        <v>6898</v>
      </c>
    </row>
    <row r="5409" spans="1:14" x14ac:dyDescent="0.25">
      <c r="A5409">
        <v>68344</v>
      </c>
      <c r="B5409" t="s">
        <v>1541</v>
      </c>
      <c r="C5409" t="s">
        <v>730</v>
      </c>
      <c r="F5409" t="s">
        <v>8337</v>
      </c>
      <c r="G5409" t="s">
        <v>703</v>
      </c>
      <c r="H5409" t="str">
        <f>INDEX(referencias!$Q$1:$Q$34,MATCH('Registro de Frecuencias TV'!G5409,referencias!$R$1:$R$34,0),1)</f>
        <v>C.Institucional</v>
      </c>
      <c r="J5409" t="s">
        <v>8338</v>
      </c>
      <c r="K5409">
        <v>8</v>
      </c>
      <c r="L5409" t="str">
        <f t="shared" si="174"/>
        <v>HatoSantanderC.Institucional8</v>
      </c>
      <c r="M5409" t="str">
        <f t="shared" si="175"/>
        <v>HatoSantanderC.Institucional</v>
      </c>
      <c r="N5409" t="s">
        <v>6899</v>
      </c>
    </row>
    <row r="5410" spans="1:14" x14ac:dyDescent="0.25">
      <c r="A5410">
        <v>68344</v>
      </c>
      <c r="B5410" t="s">
        <v>1541</v>
      </c>
      <c r="C5410" t="s">
        <v>730</v>
      </c>
      <c r="F5410" t="s">
        <v>8337</v>
      </c>
      <c r="G5410" t="s">
        <v>188</v>
      </c>
      <c r="H5410" t="str">
        <f>INDEX(referencias!$Q$1:$Q$34,MATCH('Registro de Frecuencias TV'!G5410,referencias!$R$1:$R$34,0),1)</f>
        <v>Señal Colombia</v>
      </c>
      <c r="J5410" t="s">
        <v>8338</v>
      </c>
      <c r="K5410">
        <v>27</v>
      </c>
      <c r="L5410" t="str">
        <f t="shared" si="174"/>
        <v>HatoSantanderSeñal Colombia27</v>
      </c>
      <c r="M5410" t="str">
        <f t="shared" si="175"/>
        <v>HatoSantanderSeñal Colombia</v>
      </c>
      <c r="N5410" t="s">
        <v>6900</v>
      </c>
    </row>
    <row r="5411" spans="1:14" x14ac:dyDescent="0.25">
      <c r="A5411">
        <v>68344</v>
      </c>
      <c r="B5411" t="s">
        <v>1541</v>
      </c>
      <c r="C5411" t="s">
        <v>730</v>
      </c>
      <c r="F5411" t="s">
        <v>8339</v>
      </c>
      <c r="G5411" t="s">
        <v>788</v>
      </c>
      <c r="H5411" t="str">
        <f>INDEX(referencias!$Q$1:$Q$34,MATCH('Registro de Frecuencias TV'!G5411,referencias!$R$1:$R$34,0),1)</f>
        <v>TRO</v>
      </c>
      <c r="J5411" t="s">
        <v>8338</v>
      </c>
      <c r="K5411">
        <v>21</v>
      </c>
      <c r="L5411" t="str">
        <f t="shared" si="174"/>
        <v>HatoSantanderTRO21</v>
      </c>
      <c r="M5411" t="str">
        <f t="shared" si="175"/>
        <v>HatoSantanderTRO</v>
      </c>
      <c r="N5411" t="s">
        <v>6901</v>
      </c>
    </row>
    <row r="5412" spans="1:14" x14ac:dyDescent="0.25">
      <c r="A5412">
        <v>68344</v>
      </c>
      <c r="B5412" t="s">
        <v>1541</v>
      </c>
      <c r="C5412" t="s">
        <v>730</v>
      </c>
      <c r="E5412">
        <v>3</v>
      </c>
      <c r="F5412" t="s">
        <v>8341</v>
      </c>
      <c r="G5412" t="s">
        <v>750</v>
      </c>
      <c r="H5412" t="str">
        <f>INDEX(referencias!$Q$1:$Q$34,MATCH('Registro de Frecuencias TV'!G5412,referencias!$R$1:$R$34,0),1)</f>
        <v>RCN TV S.A.</v>
      </c>
      <c r="I5412" t="s">
        <v>8511</v>
      </c>
      <c r="J5412" t="s">
        <v>8338</v>
      </c>
      <c r="K5412">
        <v>3</v>
      </c>
      <c r="L5412" t="str">
        <f t="shared" si="174"/>
        <v>HatoSantanderRCN TV S.A.3</v>
      </c>
      <c r="M5412" t="str">
        <f t="shared" si="175"/>
        <v>HatoSantanderRCN TV S.A.</v>
      </c>
      <c r="N5412" t="s">
        <v>6902</v>
      </c>
    </row>
    <row r="5413" spans="1:14" x14ac:dyDescent="0.25">
      <c r="A5413">
        <v>68344</v>
      </c>
      <c r="B5413" t="s">
        <v>1541</v>
      </c>
      <c r="C5413" t="s">
        <v>730</v>
      </c>
      <c r="E5413">
        <v>5</v>
      </c>
      <c r="F5413" t="s">
        <v>8341</v>
      </c>
      <c r="G5413" t="s">
        <v>723</v>
      </c>
      <c r="H5413" t="str">
        <f>INDEX(referencias!$Q$1:$Q$34,MATCH('Registro de Frecuencias TV'!G5413,referencias!$R$1:$R$34,0),1)</f>
        <v>Caracol TV S.A.</v>
      </c>
      <c r="I5413" t="s">
        <v>8511</v>
      </c>
      <c r="J5413" t="s">
        <v>8338</v>
      </c>
      <c r="K5413">
        <v>5</v>
      </c>
      <c r="L5413" t="str">
        <f t="shared" si="174"/>
        <v>HatoSantanderCaracol TV S.A.5</v>
      </c>
      <c r="M5413" t="str">
        <f t="shared" si="175"/>
        <v>HatoSantanderCaracol TV S.A.</v>
      </c>
      <c r="N5413" t="s">
        <v>6903</v>
      </c>
    </row>
    <row r="5414" spans="1:14" x14ac:dyDescent="0.25">
      <c r="A5414">
        <v>68368</v>
      </c>
      <c r="B5414" t="s">
        <v>1589</v>
      </c>
      <c r="C5414" t="s">
        <v>730</v>
      </c>
      <c r="E5414">
        <v>12</v>
      </c>
      <c r="F5414" t="s">
        <v>8337</v>
      </c>
      <c r="G5414" t="s">
        <v>420</v>
      </c>
      <c r="H5414" t="str">
        <f>INDEX(referencias!$Q$1:$Q$34,MATCH('Registro de Frecuencias TV'!G5414,referencias!$R$1:$R$34,0),1)</f>
        <v>Canal Uno</v>
      </c>
      <c r="I5414" t="s">
        <v>352</v>
      </c>
      <c r="J5414" t="s">
        <v>8338</v>
      </c>
      <c r="K5414">
        <v>12</v>
      </c>
      <c r="L5414" t="str">
        <f t="shared" si="174"/>
        <v>Jesús MaríaSantanderCanal Uno12</v>
      </c>
      <c r="M5414" t="str">
        <f t="shared" si="175"/>
        <v>Jesús MaríaSantanderCanal Uno</v>
      </c>
      <c r="N5414" t="s">
        <v>6904</v>
      </c>
    </row>
    <row r="5415" spans="1:14" x14ac:dyDescent="0.25">
      <c r="A5415">
        <v>68368</v>
      </c>
      <c r="B5415" t="s">
        <v>1589</v>
      </c>
      <c r="C5415" t="s">
        <v>730</v>
      </c>
      <c r="E5415">
        <v>10</v>
      </c>
      <c r="F5415" t="s">
        <v>8337</v>
      </c>
      <c r="G5415" t="s">
        <v>703</v>
      </c>
      <c r="H5415" t="str">
        <f>INDEX(referencias!$Q$1:$Q$34,MATCH('Registro de Frecuencias TV'!G5415,referencias!$R$1:$R$34,0),1)</f>
        <v>C.Institucional</v>
      </c>
      <c r="I5415" t="s">
        <v>352</v>
      </c>
      <c r="J5415" t="s">
        <v>8338</v>
      </c>
      <c r="K5415">
        <v>10</v>
      </c>
      <c r="L5415" t="str">
        <f t="shared" si="174"/>
        <v>Jesús MaríaSantanderC.Institucional10</v>
      </c>
      <c r="M5415" t="str">
        <f t="shared" si="175"/>
        <v>Jesús MaríaSantanderC.Institucional</v>
      </c>
      <c r="N5415" t="s">
        <v>6905</v>
      </c>
    </row>
    <row r="5416" spans="1:14" x14ac:dyDescent="0.25">
      <c r="A5416">
        <v>68368</v>
      </c>
      <c r="B5416" t="s">
        <v>1589</v>
      </c>
      <c r="C5416" t="s">
        <v>730</v>
      </c>
      <c r="E5416">
        <v>23</v>
      </c>
      <c r="F5416" t="s">
        <v>8337</v>
      </c>
      <c r="G5416" t="s">
        <v>188</v>
      </c>
      <c r="H5416" t="str">
        <f>INDEX(referencias!$Q$1:$Q$34,MATCH('Registro de Frecuencias TV'!G5416,referencias!$R$1:$R$34,0),1)</f>
        <v>Señal Colombia</v>
      </c>
      <c r="I5416" t="s">
        <v>352</v>
      </c>
      <c r="J5416" t="s">
        <v>8338</v>
      </c>
      <c r="K5416">
        <v>23</v>
      </c>
      <c r="L5416" t="str">
        <f t="shared" si="174"/>
        <v>Jesús MaríaSantanderSeñal Colombia23</v>
      </c>
      <c r="M5416" t="str">
        <f t="shared" si="175"/>
        <v>Jesús MaríaSantanderSeñal Colombia</v>
      </c>
      <c r="N5416" t="s">
        <v>6906</v>
      </c>
    </row>
    <row r="5417" spans="1:14" x14ac:dyDescent="0.25">
      <c r="A5417">
        <v>68368</v>
      </c>
      <c r="B5417" t="s">
        <v>1589</v>
      </c>
      <c r="C5417" t="s">
        <v>730</v>
      </c>
      <c r="E5417">
        <v>6</v>
      </c>
      <c r="F5417" t="s">
        <v>8339</v>
      </c>
      <c r="G5417" t="s">
        <v>788</v>
      </c>
      <c r="H5417" t="str">
        <f>INDEX(referencias!$Q$1:$Q$34,MATCH('Registro de Frecuencias TV'!G5417,referencias!$R$1:$R$34,0),1)</f>
        <v>TRO</v>
      </c>
      <c r="I5417" t="s">
        <v>8440</v>
      </c>
      <c r="J5417" t="s">
        <v>8338</v>
      </c>
      <c r="K5417">
        <v>6</v>
      </c>
      <c r="L5417" t="str">
        <f t="shared" si="174"/>
        <v>Jesús MaríaSantanderTRO6</v>
      </c>
      <c r="M5417" t="str">
        <f t="shared" si="175"/>
        <v>Jesús MaríaSantanderTRO</v>
      </c>
      <c r="N5417" t="s">
        <v>6907</v>
      </c>
    </row>
    <row r="5418" spans="1:14" x14ac:dyDescent="0.25">
      <c r="A5418">
        <v>68368</v>
      </c>
      <c r="B5418" t="s">
        <v>1589</v>
      </c>
      <c r="C5418" t="s">
        <v>730</v>
      </c>
      <c r="E5418">
        <v>4</v>
      </c>
      <c r="F5418" t="s">
        <v>8341</v>
      </c>
      <c r="G5418" t="s">
        <v>750</v>
      </c>
      <c r="H5418" t="str">
        <f>INDEX(referencias!$Q$1:$Q$34,MATCH('Registro de Frecuencias TV'!G5418,referencias!$R$1:$R$34,0),1)</f>
        <v>RCN TV S.A.</v>
      </c>
      <c r="I5418" t="s">
        <v>352</v>
      </c>
      <c r="J5418" t="s">
        <v>8338</v>
      </c>
      <c r="K5418">
        <v>4</v>
      </c>
      <c r="L5418" t="str">
        <f t="shared" si="174"/>
        <v>Jesús MaríaSantanderRCN TV S.A.4</v>
      </c>
      <c r="M5418" t="str">
        <f t="shared" si="175"/>
        <v>Jesús MaríaSantanderRCN TV S.A.</v>
      </c>
      <c r="N5418" t="s">
        <v>6908</v>
      </c>
    </row>
    <row r="5419" spans="1:14" x14ac:dyDescent="0.25">
      <c r="A5419">
        <v>68368</v>
      </c>
      <c r="B5419" t="s">
        <v>1589</v>
      </c>
      <c r="C5419" t="s">
        <v>730</v>
      </c>
      <c r="E5419">
        <v>8</v>
      </c>
      <c r="F5419" t="s">
        <v>8341</v>
      </c>
      <c r="G5419" t="s">
        <v>723</v>
      </c>
      <c r="H5419" t="str">
        <f>INDEX(referencias!$Q$1:$Q$34,MATCH('Registro de Frecuencias TV'!G5419,referencias!$R$1:$R$34,0),1)</f>
        <v>Caracol TV S.A.</v>
      </c>
      <c r="I5419" t="s">
        <v>352</v>
      </c>
      <c r="J5419" t="s">
        <v>8338</v>
      </c>
      <c r="K5419">
        <v>8</v>
      </c>
      <c r="L5419" t="str">
        <f t="shared" si="174"/>
        <v>Jesús MaríaSantanderCaracol TV S.A.8</v>
      </c>
      <c r="M5419" t="str">
        <f t="shared" si="175"/>
        <v>Jesús MaríaSantanderCaracol TV S.A.</v>
      </c>
      <c r="N5419" t="s">
        <v>6909</v>
      </c>
    </row>
    <row r="5420" spans="1:14" x14ac:dyDescent="0.25">
      <c r="A5420">
        <v>68370</v>
      </c>
      <c r="B5420" t="s">
        <v>1591</v>
      </c>
      <c r="C5420" t="s">
        <v>730</v>
      </c>
      <c r="E5420">
        <v>10</v>
      </c>
      <c r="F5420" t="s">
        <v>8337</v>
      </c>
      <c r="G5420" t="s">
        <v>420</v>
      </c>
      <c r="H5420" t="str">
        <f>INDEX(referencias!$Q$1:$Q$34,MATCH('Registro de Frecuencias TV'!G5420,referencias!$R$1:$R$34,0),1)</f>
        <v>Canal Uno</v>
      </c>
      <c r="I5420" t="s">
        <v>365</v>
      </c>
      <c r="J5420" t="s">
        <v>8338</v>
      </c>
      <c r="K5420">
        <v>10</v>
      </c>
      <c r="L5420" t="str">
        <f t="shared" si="174"/>
        <v>JordánSantanderCanal Uno10</v>
      </c>
      <c r="M5420" t="str">
        <f t="shared" si="175"/>
        <v>JordánSantanderCanal Uno</v>
      </c>
      <c r="N5420" t="s">
        <v>6910</v>
      </c>
    </row>
    <row r="5421" spans="1:14" x14ac:dyDescent="0.25">
      <c r="A5421">
        <v>68370</v>
      </c>
      <c r="B5421" t="s">
        <v>1591</v>
      </c>
      <c r="C5421" t="s">
        <v>730</v>
      </c>
      <c r="E5421">
        <v>8</v>
      </c>
      <c r="F5421" t="s">
        <v>8337</v>
      </c>
      <c r="G5421" t="s">
        <v>703</v>
      </c>
      <c r="H5421" t="str">
        <f>INDEX(referencias!$Q$1:$Q$34,MATCH('Registro de Frecuencias TV'!G5421,referencias!$R$1:$R$34,0),1)</f>
        <v>C.Institucional</v>
      </c>
      <c r="I5421" t="s">
        <v>365</v>
      </c>
      <c r="J5421" t="s">
        <v>8338</v>
      </c>
      <c r="K5421">
        <v>8</v>
      </c>
      <c r="L5421" t="str">
        <f t="shared" si="174"/>
        <v>JordánSantanderC.Institucional8</v>
      </c>
      <c r="M5421" t="str">
        <f t="shared" si="175"/>
        <v>JordánSantanderC.Institucional</v>
      </c>
      <c r="N5421" t="s">
        <v>6911</v>
      </c>
    </row>
    <row r="5422" spans="1:14" x14ac:dyDescent="0.25">
      <c r="A5422">
        <v>68370</v>
      </c>
      <c r="B5422" t="s">
        <v>1591</v>
      </c>
      <c r="C5422" t="s">
        <v>730</v>
      </c>
      <c r="E5422">
        <v>12</v>
      </c>
      <c r="F5422" t="s">
        <v>8337</v>
      </c>
      <c r="G5422" t="s">
        <v>188</v>
      </c>
      <c r="H5422" t="str">
        <f>INDEX(referencias!$Q$1:$Q$34,MATCH('Registro de Frecuencias TV'!G5422,referencias!$R$1:$R$34,0),1)</f>
        <v>Señal Colombia</v>
      </c>
      <c r="I5422" t="s">
        <v>365</v>
      </c>
      <c r="J5422" t="s">
        <v>8338</v>
      </c>
      <c r="K5422">
        <v>12</v>
      </c>
      <c r="L5422" t="str">
        <f t="shared" si="174"/>
        <v>JordánSantanderSeñal Colombia12</v>
      </c>
      <c r="M5422" t="str">
        <f t="shared" si="175"/>
        <v>JordánSantanderSeñal Colombia</v>
      </c>
      <c r="N5422" t="s">
        <v>6912</v>
      </c>
    </row>
    <row r="5423" spans="1:14" x14ac:dyDescent="0.25">
      <c r="A5423">
        <v>68370</v>
      </c>
      <c r="B5423" t="s">
        <v>1591</v>
      </c>
      <c r="C5423" t="s">
        <v>730</v>
      </c>
      <c r="F5423" t="s">
        <v>8339</v>
      </c>
      <c r="G5423" t="s">
        <v>788</v>
      </c>
      <c r="H5423" t="str">
        <f>INDEX(referencias!$Q$1:$Q$34,MATCH('Registro de Frecuencias TV'!G5423,referencias!$R$1:$R$34,0),1)</f>
        <v>TRO</v>
      </c>
      <c r="J5423" t="s">
        <v>8338</v>
      </c>
      <c r="K5423">
        <v>2</v>
      </c>
      <c r="L5423" t="str">
        <f t="shared" si="174"/>
        <v>JordánSantanderTRO2</v>
      </c>
      <c r="M5423" t="str">
        <f t="shared" si="175"/>
        <v>JordánSantanderTRO</v>
      </c>
      <c r="N5423" t="s">
        <v>6913</v>
      </c>
    </row>
    <row r="5424" spans="1:14" x14ac:dyDescent="0.25">
      <c r="A5424">
        <v>68370</v>
      </c>
      <c r="B5424" t="s">
        <v>1591</v>
      </c>
      <c r="C5424" t="s">
        <v>730</v>
      </c>
      <c r="F5424" t="s">
        <v>8341</v>
      </c>
      <c r="G5424" t="s">
        <v>750</v>
      </c>
      <c r="H5424" t="str">
        <f>INDEX(referencias!$Q$1:$Q$34,MATCH('Registro de Frecuencias TV'!G5424,referencias!$R$1:$R$34,0),1)</f>
        <v>RCN TV S.A.</v>
      </c>
      <c r="J5424" t="s">
        <v>8338</v>
      </c>
      <c r="K5424">
        <v>6</v>
      </c>
      <c r="L5424" t="str">
        <f t="shared" si="174"/>
        <v>JordánSantanderRCN TV S.A.6</v>
      </c>
      <c r="M5424" t="str">
        <f t="shared" si="175"/>
        <v>JordánSantanderRCN TV S.A.</v>
      </c>
      <c r="N5424" t="s">
        <v>6914</v>
      </c>
    </row>
    <row r="5425" spans="1:14" x14ac:dyDescent="0.25">
      <c r="A5425">
        <v>68370</v>
      </c>
      <c r="B5425" t="s">
        <v>1591</v>
      </c>
      <c r="C5425" t="s">
        <v>730</v>
      </c>
      <c r="F5425" t="s">
        <v>8341</v>
      </c>
      <c r="G5425" t="s">
        <v>723</v>
      </c>
      <c r="H5425" t="str">
        <f>INDEX(referencias!$Q$1:$Q$34,MATCH('Registro de Frecuencias TV'!G5425,referencias!$R$1:$R$34,0),1)</f>
        <v>Caracol TV S.A.</v>
      </c>
      <c r="J5425" t="s">
        <v>8338</v>
      </c>
      <c r="K5425">
        <v>4</v>
      </c>
      <c r="L5425" t="str">
        <f t="shared" si="174"/>
        <v>JordánSantanderCaracol TV S.A.4</v>
      </c>
      <c r="M5425" t="str">
        <f t="shared" si="175"/>
        <v>JordánSantanderCaracol TV S.A.</v>
      </c>
      <c r="N5425" t="s">
        <v>6915</v>
      </c>
    </row>
    <row r="5426" spans="1:14" x14ac:dyDescent="0.25">
      <c r="A5426">
        <v>68377</v>
      </c>
      <c r="B5426" t="s">
        <v>1601</v>
      </c>
      <c r="C5426" t="s">
        <v>730</v>
      </c>
      <c r="E5426">
        <v>12</v>
      </c>
      <c r="F5426" t="s">
        <v>8337</v>
      </c>
      <c r="G5426" t="s">
        <v>420</v>
      </c>
      <c r="H5426" t="str">
        <f>INDEX(referencias!$Q$1:$Q$34,MATCH('Registro de Frecuencias TV'!G5426,referencias!$R$1:$R$34,0),1)</f>
        <v>Canal Uno</v>
      </c>
      <c r="I5426" t="s">
        <v>352</v>
      </c>
      <c r="J5426" t="s">
        <v>8338</v>
      </c>
      <c r="K5426">
        <v>12</v>
      </c>
      <c r="L5426" t="str">
        <f t="shared" si="174"/>
        <v>La BellezaSantanderCanal Uno12</v>
      </c>
      <c r="M5426" t="str">
        <f t="shared" si="175"/>
        <v>La BellezaSantanderCanal Uno</v>
      </c>
      <c r="N5426" t="s">
        <v>6916</v>
      </c>
    </row>
    <row r="5427" spans="1:14" x14ac:dyDescent="0.25">
      <c r="A5427">
        <v>68377</v>
      </c>
      <c r="B5427" t="s">
        <v>1601</v>
      </c>
      <c r="C5427" t="s">
        <v>730</v>
      </c>
      <c r="E5427">
        <v>10</v>
      </c>
      <c r="F5427" t="s">
        <v>8337</v>
      </c>
      <c r="G5427" t="s">
        <v>703</v>
      </c>
      <c r="H5427" t="str">
        <f>INDEX(referencias!$Q$1:$Q$34,MATCH('Registro de Frecuencias TV'!G5427,referencias!$R$1:$R$34,0),1)</f>
        <v>C.Institucional</v>
      </c>
      <c r="I5427" t="s">
        <v>352</v>
      </c>
      <c r="J5427" t="s">
        <v>8338</v>
      </c>
      <c r="K5427">
        <v>10</v>
      </c>
      <c r="L5427" t="str">
        <f t="shared" si="174"/>
        <v>La BellezaSantanderC.Institucional10</v>
      </c>
      <c r="M5427" t="str">
        <f t="shared" si="175"/>
        <v>La BellezaSantanderC.Institucional</v>
      </c>
      <c r="N5427" t="s">
        <v>6917</v>
      </c>
    </row>
    <row r="5428" spans="1:14" x14ac:dyDescent="0.25">
      <c r="A5428">
        <v>68377</v>
      </c>
      <c r="B5428" t="s">
        <v>1601</v>
      </c>
      <c r="C5428" t="s">
        <v>730</v>
      </c>
      <c r="E5428">
        <v>23</v>
      </c>
      <c r="F5428" t="s">
        <v>8337</v>
      </c>
      <c r="G5428" t="s">
        <v>188</v>
      </c>
      <c r="H5428" t="str">
        <f>INDEX(referencias!$Q$1:$Q$34,MATCH('Registro de Frecuencias TV'!G5428,referencias!$R$1:$R$34,0),1)</f>
        <v>Señal Colombia</v>
      </c>
      <c r="I5428" t="s">
        <v>352</v>
      </c>
      <c r="J5428" t="s">
        <v>8338</v>
      </c>
      <c r="K5428">
        <v>23</v>
      </c>
      <c r="L5428" t="str">
        <f t="shared" si="174"/>
        <v>La BellezaSantanderSeñal Colombia23</v>
      </c>
      <c r="M5428" t="str">
        <f t="shared" si="175"/>
        <v>La BellezaSantanderSeñal Colombia</v>
      </c>
      <c r="N5428" t="s">
        <v>6918</v>
      </c>
    </row>
    <row r="5429" spans="1:14" x14ac:dyDescent="0.25">
      <c r="A5429">
        <v>68377</v>
      </c>
      <c r="B5429" t="s">
        <v>1601</v>
      </c>
      <c r="C5429" t="s">
        <v>730</v>
      </c>
      <c r="E5429">
        <v>6</v>
      </c>
      <c r="F5429" t="s">
        <v>8339</v>
      </c>
      <c r="G5429" t="s">
        <v>788</v>
      </c>
      <c r="H5429" t="str">
        <f>INDEX(referencias!$Q$1:$Q$34,MATCH('Registro de Frecuencias TV'!G5429,referencias!$R$1:$R$34,0),1)</f>
        <v>TRO</v>
      </c>
      <c r="I5429" t="s">
        <v>8440</v>
      </c>
      <c r="J5429" t="s">
        <v>8338</v>
      </c>
      <c r="K5429">
        <v>6</v>
      </c>
      <c r="L5429" t="str">
        <f t="shared" si="174"/>
        <v>La BellezaSantanderTRO6</v>
      </c>
      <c r="M5429" t="str">
        <f t="shared" si="175"/>
        <v>La BellezaSantanderTRO</v>
      </c>
      <c r="N5429" t="s">
        <v>6919</v>
      </c>
    </row>
    <row r="5430" spans="1:14" x14ac:dyDescent="0.25">
      <c r="A5430">
        <v>68377</v>
      </c>
      <c r="B5430" t="s">
        <v>1601</v>
      </c>
      <c r="C5430" t="s">
        <v>730</v>
      </c>
      <c r="E5430">
        <v>4</v>
      </c>
      <c r="F5430" t="s">
        <v>8341</v>
      </c>
      <c r="G5430" t="s">
        <v>750</v>
      </c>
      <c r="H5430" t="str">
        <f>INDEX(referencias!$Q$1:$Q$34,MATCH('Registro de Frecuencias TV'!G5430,referencias!$R$1:$R$34,0),1)</f>
        <v>RCN TV S.A.</v>
      </c>
      <c r="I5430" t="s">
        <v>352</v>
      </c>
      <c r="J5430" t="s">
        <v>8338</v>
      </c>
      <c r="K5430">
        <v>4</v>
      </c>
      <c r="L5430" t="str">
        <f t="shared" si="174"/>
        <v>La BellezaSantanderRCN TV S.A.4</v>
      </c>
      <c r="M5430" t="str">
        <f t="shared" si="175"/>
        <v>La BellezaSantanderRCN TV S.A.</v>
      </c>
      <c r="N5430" t="s">
        <v>6920</v>
      </c>
    </row>
    <row r="5431" spans="1:14" x14ac:dyDescent="0.25">
      <c r="A5431">
        <v>68377</v>
      </c>
      <c r="B5431" t="s">
        <v>1601</v>
      </c>
      <c r="C5431" t="s">
        <v>730</v>
      </c>
      <c r="E5431">
        <v>8</v>
      </c>
      <c r="F5431" t="s">
        <v>8341</v>
      </c>
      <c r="G5431" t="s">
        <v>723</v>
      </c>
      <c r="H5431" t="str">
        <f>INDEX(referencias!$Q$1:$Q$34,MATCH('Registro de Frecuencias TV'!G5431,referencias!$R$1:$R$34,0),1)</f>
        <v>Caracol TV S.A.</v>
      </c>
      <c r="I5431" t="s">
        <v>352</v>
      </c>
      <c r="J5431" t="s">
        <v>8338</v>
      </c>
      <c r="K5431">
        <v>8</v>
      </c>
      <c r="L5431" t="str">
        <f t="shared" si="174"/>
        <v>La BellezaSantanderCaracol TV S.A.8</v>
      </c>
      <c r="M5431" t="str">
        <f t="shared" si="175"/>
        <v>La BellezaSantanderCaracol TV S.A.</v>
      </c>
      <c r="N5431" t="s">
        <v>6921</v>
      </c>
    </row>
    <row r="5432" spans="1:14" x14ac:dyDescent="0.25">
      <c r="A5432">
        <v>68385</v>
      </c>
      <c r="B5432" t="s">
        <v>1677</v>
      </c>
      <c r="C5432" t="s">
        <v>730</v>
      </c>
      <c r="F5432" t="s">
        <v>8337</v>
      </c>
      <c r="G5432" t="s">
        <v>420</v>
      </c>
      <c r="H5432" t="str">
        <f>INDEX(referencias!$Q$1:$Q$34,MATCH('Registro de Frecuencias TV'!G5432,referencias!$R$1:$R$34,0),1)</f>
        <v>Canal Uno</v>
      </c>
      <c r="J5432" t="s">
        <v>8338</v>
      </c>
      <c r="K5432">
        <v>10</v>
      </c>
      <c r="L5432" t="str">
        <f t="shared" si="174"/>
        <v>LandázuriSantanderCanal Uno10</v>
      </c>
      <c r="M5432" t="str">
        <f t="shared" si="175"/>
        <v>LandázuriSantanderCanal Uno</v>
      </c>
      <c r="N5432" t="s">
        <v>6922</v>
      </c>
    </row>
    <row r="5433" spans="1:14" x14ac:dyDescent="0.25">
      <c r="A5433">
        <v>68385</v>
      </c>
      <c r="B5433" t="s">
        <v>1677</v>
      </c>
      <c r="C5433" t="s">
        <v>730</v>
      </c>
      <c r="F5433" t="s">
        <v>8337</v>
      </c>
      <c r="G5433" t="s">
        <v>703</v>
      </c>
      <c r="H5433" t="str">
        <f>INDEX(referencias!$Q$1:$Q$34,MATCH('Registro de Frecuencias TV'!G5433,referencias!$R$1:$R$34,0),1)</f>
        <v>C.Institucional</v>
      </c>
      <c r="J5433" t="s">
        <v>8338</v>
      </c>
      <c r="K5433">
        <v>8</v>
      </c>
      <c r="L5433" t="str">
        <f t="shared" si="174"/>
        <v>LandázuriSantanderC.Institucional8</v>
      </c>
      <c r="M5433" t="str">
        <f t="shared" si="175"/>
        <v>LandázuriSantanderC.Institucional</v>
      </c>
      <c r="N5433" t="s">
        <v>6923</v>
      </c>
    </row>
    <row r="5434" spans="1:14" x14ac:dyDescent="0.25">
      <c r="A5434">
        <v>68385</v>
      </c>
      <c r="B5434" t="s">
        <v>1677</v>
      </c>
      <c r="C5434" t="s">
        <v>730</v>
      </c>
      <c r="F5434" t="s">
        <v>8337</v>
      </c>
      <c r="G5434" t="s">
        <v>188</v>
      </c>
      <c r="H5434" t="str">
        <f>INDEX(referencias!$Q$1:$Q$34,MATCH('Registro de Frecuencias TV'!G5434,referencias!$R$1:$R$34,0),1)</f>
        <v>Señal Colombia</v>
      </c>
      <c r="J5434" t="s">
        <v>8338</v>
      </c>
      <c r="K5434">
        <v>12</v>
      </c>
      <c r="L5434" t="str">
        <f t="shared" si="174"/>
        <v>LandázuriSantanderSeñal Colombia12</v>
      </c>
      <c r="M5434" t="str">
        <f t="shared" si="175"/>
        <v>LandázuriSantanderSeñal Colombia</v>
      </c>
      <c r="N5434" t="s">
        <v>6924</v>
      </c>
    </row>
    <row r="5435" spans="1:14" x14ac:dyDescent="0.25">
      <c r="A5435">
        <v>68385</v>
      </c>
      <c r="B5435" t="s">
        <v>1677</v>
      </c>
      <c r="C5435" t="s">
        <v>730</v>
      </c>
      <c r="F5435" t="s">
        <v>8339</v>
      </c>
      <c r="G5435" t="s">
        <v>788</v>
      </c>
      <c r="H5435" t="str">
        <f>INDEX(referencias!$Q$1:$Q$34,MATCH('Registro de Frecuencias TV'!G5435,referencias!$R$1:$R$34,0),1)</f>
        <v>TRO</v>
      </c>
      <c r="J5435" t="s">
        <v>8338</v>
      </c>
      <c r="K5435">
        <v>21</v>
      </c>
      <c r="L5435" t="str">
        <f t="shared" si="174"/>
        <v>LandázuriSantanderTRO21</v>
      </c>
      <c r="M5435" t="str">
        <f t="shared" si="175"/>
        <v>LandázuriSantanderTRO</v>
      </c>
      <c r="N5435" t="s">
        <v>6925</v>
      </c>
    </row>
    <row r="5436" spans="1:14" x14ac:dyDescent="0.25">
      <c r="A5436">
        <v>68385</v>
      </c>
      <c r="B5436" t="s">
        <v>1677</v>
      </c>
      <c r="C5436" t="s">
        <v>730</v>
      </c>
      <c r="F5436" t="s">
        <v>8341</v>
      </c>
      <c r="G5436" t="s">
        <v>750</v>
      </c>
      <c r="H5436" t="str">
        <f>INDEX(referencias!$Q$1:$Q$34,MATCH('Registro de Frecuencias TV'!G5436,referencias!$R$1:$R$34,0),1)</f>
        <v>RCN TV S.A.</v>
      </c>
      <c r="J5436" t="s">
        <v>8338</v>
      </c>
      <c r="K5436">
        <v>50</v>
      </c>
      <c r="L5436" t="str">
        <f t="shared" si="174"/>
        <v>LandázuriSantanderRCN TV S.A.50</v>
      </c>
      <c r="M5436" t="str">
        <f t="shared" si="175"/>
        <v>LandázuriSantanderRCN TV S.A.</v>
      </c>
      <c r="N5436" t="s">
        <v>6926</v>
      </c>
    </row>
    <row r="5437" spans="1:14" x14ac:dyDescent="0.25">
      <c r="A5437">
        <v>68397</v>
      </c>
      <c r="B5437" t="s">
        <v>1636</v>
      </c>
      <c r="C5437" t="s">
        <v>730</v>
      </c>
      <c r="E5437">
        <v>12</v>
      </c>
      <c r="F5437" t="s">
        <v>8337</v>
      </c>
      <c r="G5437" t="s">
        <v>420</v>
      </c>
      <c r="H5437" t="str">
        <f>INDEX(referencias!$Q$1:$Q$34,MATCH('Registro de Frecuencias TV'!G5437,referencias!$R$1:$R$34,0),1)</f>
        <v>Canal Uno</v>
      </c>
      <c r="I5437" t="s">
        <v>352</v>
      </c>
      <c r="J5437" t="s">
        <v>8338</v>
      </c>
      <c r="K5437">
        <v>12</v>
      </c>
      <c r="L5437" t="str">
        <f t="shared" si="174"/>
        <v>La PazSantanderCanal Uno12</v>
      </c>
      <c r="M5437" t="str">
        <f t="shared" si="175"/>
        <v>La PazSantanderCanal Uno</v>
      </c>
      <c r="N5437" t="s">
        <v>6927</v>
      </c>
    </row>
    <row r="5438" spans="1:14" x14ac:dyDescent="0.25">
      <c r="A5438">
        <v>68397</v>
      </c>
      <c r="B5438" t="s">
        <v>1636</v>
      </c>
      <c r="C5438" t="s">
        <v>730</v>
      </c>
      <c r="E5438">
        <v>10</v>
      </c>
      <c r="F5438" t="s">
        <v>8337</v>
      </c>
      <c r="G5438" t="s">
        <v>703</v>
      </c>
      <c r="H5438" t="str">
        <f>INDEX(referencias!$Q$1:$Q$34,MATCH('Registro de Frecuencias TV'!G5438,referencias!$R$1:$R$34,0),1)</f>
        <v>C.Institucional</v>
      </c>
      <c r="I5438" t="s">
        <v>352</v>
      </c>
      <c r="J5438" t="s">
        <v>8338</v>
      </c>
      <c r="K5438">
        <v>10</v>
      </c>
      <c r="L5438" t="str">
        <f t="shared" si="174"/>
        <v>La PazSantanderC.Institucional10</v>
      </c>
      <c r="M5438" t="str">
        <f t="shared" si="175"/>
        <v>La PazSantanderC.Institucional</v>
      </c>
      <c r="N5438" t="s">
        <v>6928</v>
      </c>
    </row>
    <row r="5439" spans="1:14" x14ac:dyDescent="0.25">
      <c r="A5439">
        <v>68397</v>
      </c>
      <c r="B5439" t="s">
        <v>1636</v>
      </c>
      <c r="C5439" t="s">
        <v>730</v>
      </c>
      <c r="E5439">
        <v>23</v>
      </c>
      <c r="F5439" t="s">
        <v>8337</v>
      </c>
      <c r="G5439" t="s">
        <v>188</v>
      </c>
      <c r="H5439" t="str">
        <f>INDEX(referencias!$Q$1:$Q$34,MATCH('Registro de Frecuencias TV'!G5439,referencias!$R$1:$R$34,0),1)</f>
        <v>Señal Colombia</v>
      </c>
      <c r="I5439" t="s">
        <v>352</v>
      </c>
      <c r="J5439" t="s">
        <v>8338</v>
      </c>
      <c r="K5439">
        <v>23</v>
      </c>
      <c r="L5439" t="str">
        <f t="shared" si="174"/>
        <v>La PazSantanderSeñal Colombia23</v>
      </c>
      <c r="M5439" t="str">
        <f t="shared" si="175"/>
        <v>La PazSantanderSeñal Colombia</v>
      </c>
      <c r="N5439" t="s">
        <v>6929</v>
      </c>
    </row>
    <row r="5440" spans="1:14" x14ac:dyDescent="0.25">
      <c r="A5440">
        <v>68397</v>
      </c>
      <c r="B5440" t="s">
        <v>1636</v>
      </c>
      <c r="C5440" t="s">
        <v>730</v>
      </c>
      <c r="E5440">
        <v>6</v>
      </c>
      <c r="F5440" t="s">
        <v>8339</v>
      </c>
      <c r="G5440" t="s">
        <v>788</v>
      </c>
      <c r="H5440" t="str">
        <f>INDEX(referencias!$Q$1:$Q$34,MATCH('Registro de Frecuencias TV'!G5440,referencias!$R$1:$R$34,0),1)</f>
        <v>TRO</v>
      </c>
      <c r="I5440" t="s">
        <v>8440</v>
      </c>
      <c r="J5440" t="s">
        <v>8338</v>
      </c>
      <c r="K5440">
        <v>6</v>
      </c>
      <c r="L5440" t="str">
        <f t="shared" si="174"/>
        <v>La PazSantanderTRO6</v>
      </c>
      <c r="M5440" t="str">
        <f t="shared" si="175"/>
        <v>La PazSantanderTRO</v>
      </c>
      <c r="N5440" t="s">
        <v>6930</v>
      </c>
    </row>
    <row r="5441" spans="1:14" x14ac:dyDescent="0.25">
      <c r="A5441">
        <v>68397</v>
      </c>
      <c r="B5441" t="s">
        <v>1636</v>
      </c>
      <c r="C5441" t="s">
        <v>730</v>
      </c>
      <c r="E5441">
        <v>4</v>
      </c>
      <c r="F5441" t="s">
        <v>8341</v>
      </c>
      <c r="G5441" t="s">
        <v>750</v>
      </c>
      <c r="H5441" t="str">
        <f>INDEX(referencias!$Q$1:$Q$34,MATCH('Registro de Frecuencias TV'!G5441,referencias!$R$1:$R$34,0),1)</f>
        <v>RCN TV S.A.</v>
      </c>
      <c r="I5441" t="s">
        <v>352</v>
      </c>
      <c r="J5441" t="s">
        <v>8338</v>
      </c>
      <c r="K5441">
        <v>4</v>
      </c>
      <c r="L5441" t="str">
        <f t="shared" si="174"/>
        <v>La PazSantanderRCN TV S.A.4</v>
      </c>
      <c r="M5441" t="str">
        <f t="shared" si="175"/>
        <v>La PazSantanderRCN TV S.A.</v>
      </c>
      <c r="N5441" t="s">
        <v>6931</v>
      </c>
    </row>
    <row r="5442" spans="1:14" x14ac:dyDescent="0.25">
      <c r="A5442">
        <v>68397</v>
      </c>
      <c r="B5442" t="s">
        <v>1636</v>
      </c>
      <c r="C5442" t="s">
        <v>730</v>
      </c>
      <c r="E5442">
        <v>8</v>
      </c>
      <c r="F5442" t="s">
        <v>8341</v>
      </c>
      <c r="G5442" t="s">
        <v>723</v>
      </c>
      <c r="H5442" t="str">
        <f>INDEX(referencias!$Q$1:$Q$34,MATCH('Registro de Frecuencias TV'!G5442,referencias!$R$1:$R$34,0),1)</f>
        <v>Caracol TV S.A.</v>
      </c>
      <c r="I5442" t="s">
        <v>352</v>
      </c>
      <c r="J5442" t="s">
        <v>8338</v>
      </c>
      <c r="K5442">
        <v>8</v>
      </c>
      <c r="L5442" t="str">
        <f t="shared" si="174"/>
        <v>La PazSantanderCaracol TV S.A.8</v>
      </c>
      <c r="M5442" t="str">
        <f t="shared" si="175"/>
        <v>La PazSantanderCaracol TV S.A.</v>
      </c>
      <c r="N5442" t="s">
        <v>6932</v>
      </c>
    </row>
    <row r="5443" spans="1:14" x14ac:dyDescent="0.25">
      <c r="A5443">
        <v>68406</v>
      </c>
      <c r="B5443" t="s">
        <v>1679</v>
      </c>
      <c r="C5443" t="s">
        <v>730</v>
      </c>
      <c r="E5443">
        <v>9</v>
      </c>
      <c r="F5443" t="s">
        <v>8337</v>
      </c>
      <c r="G5443" t="s">
        <v>420</v>
      </c>
      <c r="H5443" t="str">
        <f>INDEX(referencias!$Q$1:$Q$34,MATCH('Registro de Frecuencias TV'!G5443,referencias!$R$1:$R$34,0),1)</f>
        <v>Canal Uno</v>
      </c>
      <c r="I5443" t="s">
        <v>306</v>
      </c>
      <c r="J5443" t="s">
        <v>8338</v>
      </c>
      <c r="K5443">
        <v>9</v>
      </c>
      <c r="L5443" t="str">
        <f t="shared" ref="L5443:L5506" si="176">_xlfn.CONCAT(TRIM(B5443),TRIM(C5443),TRIM(H5443),TRIM(K5443))</f>
        <v>LebríjaSantanderCanal Uno9</v>
      </c>
      <c r="M5443" t="str">
        <f t="shared" ref="M5443:M5506" si="177">_xlfn.CONCAT(TRIM(B5443),TRIM(C5443),TRIM(H5443))</f>
        <v>LebríjaSantanderCanal Uno</v>
      </c>
      <c r="N5443" t="s">
        <v>6933</v>
      </c>
    </row>
    <row r="5444" spans="1:14" x14ac:dyDescent="0.25">
      <c r="A5444">
        <v>68406</v>
      </c>
      <c r="B5444" t="s">
        <v>1679</v>
      </c>
      <c r="C5444" t="s">
        <v>730</v>
      </c>
      <c r="E5444">
        <v>11</v>
      </c>
      <c r="F5444" t="s">
        <v>8337</v>
      </c>
      <c r="G5444" t="s">
        <v>703</v>
      </c>
      <c r="H5444" t="str">
        <f>INDEX(referencias!$Q$1:$Q$34,MATCH('Registro de Frecuencias TV'!G5444,referencias!$R$1:$R$34,0),1)</f>
        <v>C.Institucional</v>
      </c>
      <c r="I5444" t="s">
        <v>306</v>
      </c>
      <c r="J5444" t="s">
        <v>8338</v>
      </c>
      <c r="K5444">
        <v>11</v>
      </c>
      <c r="L5444" t="str">
        <f t="shared" si="176"/>
        <v>LebríjaSantanderC.Institucional11</v>
      </c>
      <c r="M5444" t="str">
        <f t="shared" si="177"/>
        <v>LebríjaSantanderC.Institucional</v>
      </c>
      <c r="N5444" t="s">
        <v>6934</v>
      </c>
    </row>
    <row r="5445" spans="1:14" x14ac:dyDescent="0.25">
      <c r="A5445">
        <v>68406</v>
      </c>
      <c r="B5445" t="s">
        <v>1679</v>
      </c>
      <c r="C5445" t="s">
        <v>730</v>
      </c>
      <c r="E5445">
        <v>13</v>
      </c>
      <c r="F5445" t="s">
        <v>8337</v>
      </c>
      <c r="G5445" t="s">
        <v>188</v>
      </c>
      <c r="H5445" t="str">
        <f>INDEX(referencias!$Q$1:$Q$34,MATCH('Registro de Frecuencias TV'!G5445,referencias!$R$1:$R$34,0),1)</f>
        <v>Señal Colombia</v>
      </c>
      <c r="I5445" t="s">
        <v>306</v>
      </c>
      <c r="J5445" t="s">
        <v>8338</v>
      </c>
      <c r="K5445">
        <v>13</v>
      </c>
      <c r="L5445" t="str">
        <f t="shared" si="176"/>
        <v>LebríjaSantanderSeñal Colombia13</v>
      </c>
      <c r="M5445" t="str">
        <f t="shared" si="177"/>
        <v>LebríjaSantanderSeñal Colombia</v>
      </c>
      <c r="N5445" t="s">
        <v>6935</v>
      </c>
    </row>
    <row r="5446" spans="1:14" x14ac:dyDescent="0.25">
      <c r="A5446">
        <v>68406</v>
      </c>
      <c r="B5446" t="s">
        <v>1679</v>
      </c>
      <c r="C5446" t="s">
        <v>730</v>
      </c>
      <c r="E5446">
        <v>7</v>
      </c>
      <c r="F5446" t="s">
        <v>8339</v>
      </c>
      <c r="G5446" t="s">
        <v>788</v>
      </c>
      <c r="H5446" t="str">
        <f>INDEX(referencias!$Q$1:$Q$34,MATCH('Registro de Frecuencias TV'!G5446,referencias!$R$1:$R$34,0),1)</f>
        <v>TRO</v>
      </c>
      <c r="I5446" t="s">
        <v>614</v>
      </c>
      <c r="J5446" t="s">
        <v>8338</v>
      </c>
      <c r="K5446">
        <v>7</v>
      </c>
      <c r="L5446" t="str">
        <f t="shared" si="176"/>
        <v>LebríjaSantanderTRO7</v>
      </c>
      <c r="M5446" t="str">
        <f t="shared" si="177"/>
        <v>LebríjaSantanderTRO</v>
      </c>
      <c r="N5446" t="s">
        <v>6936</v>
      </c>
    </row>
    <row r="5447" spans="1:14" x14ac:dyDescent="0.25">
      <c r="A5447">
        <v>68406</v>
      </c>
      <c r="B5447" t="s">
        <v>1679</v>
      </c>
      <c r="C5447" t="s">
        <v>730</v>
      </c>
      <c r="E5447">
        <v>8</v>
      </c>
      <c r="F5447" t="s">
        <v>8341</v>
      </c>
      <c r="G5447" t="s">
        <v>750</v>
      </c>
      <c r="H5447" t="str">
        <f>INDEX(referencias!$Q$1:$Q$34,MATCH('Registro de Frecuencias TV'!G5447,referencias!$R$1:$R$34,0),1)</f>
        <v>RCN TV S.A.</v>
      </c>
      <c r="I5447" t="s">
        <v>290</v>
      </c>
      <c r="J5447" t="s">
        <v>8338</v>
      </c>
      <c r="K5447">
        <v>8</v>
      </c>
      <c r="L5447" t="str">
        <f t="shared" si="176"/>
        <v>LebríjaSantanderRCN TV S.A.8</v>
      </c>
      <c r="M5447" t="str">
        <f t="shared" si="177"/>
        <v>LebríjaSantanderRCN TV S.A.</v>
      </c>
      <c r="N5447" t="s">
        <v>6937</v>
      </c>
    </row>
    <row r="5448" spans="1:14" x14ac:dyDescent="0.25">
      <c r="A5448">
        <v>68406</v>
      </c>
      <c r="B5448" t="s">
        <v>1679</v>
      </c>
      <c r="C5448" t="s">
        <v>730</v>
      </c>
      <c r="E5448">
        <v>2</v>
      </c>
      <c r="F5448" t="s">
        <v>8341</v>
      </c>
      <c r="G5448" t="s">
        <v>723</v>
      </c>
      <c r="H5448" t="str">
        <f>INDEX(referencias!$Q$1:$Q$34,MATCH('Registro de Frecuencias TV'!G5448,referencias!$R$1:$R$34,0),1)</f>
        <v>Caracol TV S.A.</v>
      </c>
      <c r="I5448" t="s">
        <v>290</v>
      </c>
      <c r="J5448" t="s">
        <v>8338</v>
      </c>
      <c r="K5448">
        <v>2</v>
      </c>
      <c r="L5448" t="str">
        <f t="shared" si="176"/>
        <v>LebríjaSantanderCaracol TV S.A.2</v>
      </c>
      <c r="M5448" t="str">
        <f t="shared" si="177"/>
        <v>LebríjaSantanderCaracol TV S.A.</v>
      </c>
      <c r="N5448" t="s">
        <v>6938</v>
      </c>
    </row>
    <row r="5449" spans="1:14" x14ac:dyDescent="0.25">
      <c r="A5449">
        <v>68418</v>
      </c>
      <c r="B5449" t="s">
        <v>310</v>
      </c>
      <c r="C5449" t="s">
        <v>730</v>
      </c>
      <c r="E5449">
        <v>31</v>
      </c>
      <c r="F5449" t="s">
        <v>8337</v>
      </c>
      <c r="G5449" t="s">
        <v>420</v>
      </c>
      <c r="H5449" t="str">
        <f>INDEX(referencias!$Q$1:$Q$34,MATCH('Registro de Frecuencias TV'!G5449,referencias!$R$1:$R$34,0),1)</f>
        <v>Canal Uno</v>
      </c>
      <c r="I5449" t="s">
        <v>310</v>
      </c>
      <c r="J5449" t="s">
        <v>8338</v>
      </c>
      <c r="K5449">
        <v>31</v>
      </c>
      <c r="L5449" t="str">
        <f t="shared" si="176"/>
        <v>Los SantosSantanderCanal Uno31</v>
      </c>
      <c r="M5449" t="str">
        <f t="shared" si="177"/>
        <v>Los SantosSantanderCanal Uno</v>
      </c>
      <c r="N5449" t="s">
        <v>6939</v>
      </c>
    </row>
    <row r="5450" spans="1:14" x14ac:dyDescent="0.25">
      <c r="A5450">
        <v>68418</v>
      </c>
      <c r="B5450" t="s">
        <v>310</v>
      </c>
      <c r="C5450" t="s">
        <v>730</v>
      </c>
      <c r="E5450">
        <v>35</v>
      </c>
      <c r="F5450" t="s">
        <v>8337</v>
      </c>
      <c r="G5450" t="s">
        <v>703</v>
      </c>
      <c r="H5450" t="str">
        <f>INDEX(referencias!$Q$1:$Q$34,MATCH('Registro de Frecuencias TV'!G5450,referencias!$R$1:$R$34,0),1)</f>
        <v>C.Institucional</v>
      </c>
      <c r="I5450" t="s">
        <v>310</v>
      </c>
      <c r="J5450" t="s">
        <v>8338</v>
      </c>
      <c r="K5450">
        <v>35</v>
      </c>
      <c r="L5450" t="str">
        <f t="shared" si="176"/>
        <v>Los SantosSantanderC.Institucional35</v>
      </c>
      <c r="M5450" t="str">
        <f t="shared" si="177"/>
        <v>Los SantosSantanderC.Institucional</v>
      </c>
      <c r="N5450" t="s">
        <v>6940</v>
      </c>
    </row>
    <row r="5451" spans="1:14" x14ac:dyDescent="0.25">
      <c r="A5451">
        <v>68418</v>
      </c>
      <c r="B5451" t="s">
        <v>310</v>
      </c>
      <c r="C5451" t="s">
        <v>730</v>
      </c>
      <c r="E5451">
        <v>43</v>
      </c>
      <c r="F5451" t="s">
        <v>8337</v>
      </c>
      <c r="G5451" t="s">
        <v>188</v>
      </c>
      <c r="H5451" t="str">
        <f>INDEX(referencias!$Q$1:$Q$34,MATCH('Registro de Frecuencias TV'!G5451,referencias!$R$1:$R$34,0),1)</f>
        <v>Señal Colombia</v>
      </c>
      <c r="I5451" t="s">
        <v>310</v>
      </c>
      <c r="J5451" t="s">
        <v>8338</v>
      </c>
      <c r="K5451">
        <v>43</v>
      </c>
      <c r="L5451" t="str">
        <f t="shared" si="176"/>
        <v>Los SantosSantanderSeñal Colombia43</v>
      </c>
      <c r="M5451" t="str">
        <f t="shared" si="177"/>
        <v>Los SantosSantanderSeñal Colombia</v>
      </c>
      <c r="N5451" t="s">
        <v>6941</v>
      </c>
    </row>
    <row r="5452" spans="1:14" x14ac:dyDescent="0.25">
      <c r="A5452">
        <v>68418</v>
      </c>
      <c r="B5452" t="s">
        <v>310</v>
      </c>
      <c r="C5452" t="s">
        <v>730</v>
      </c>
      <c r="F5452" t="s">
        <v>8339</v>
      </c>
      <c r="G5452" t="s">
        <v>788</v>
      </c>
      <c r="H5452" t="str">
        <f>INDEX(referencias!$Q$1:$Q$34,MATCH('Registro de Frecuencias TV'!G5452,referencias!$R$1:$R$34,0),1)</f>
        <v>TRO</v>
      </c>
      <c r="J5452" t="s">
        <v>8338</v>
      </c>
      <c r="K5452">
        <v>7</v>
      </c>
      <c r="L5452" t="str">
        <f t="shared" si="176"/>
        <v>Los SantosSantanderTRO7</v>
      </c>
      <c r="M5452" t="str">
        <f t="shared" si="177"/>
        <v>Los SantosSantanderTRO</v>
      </c>
      <c r="N5452" t="s">
        <v>6942</v>
      </c>
    </row>
    <row r="5453" spans="1:14" x14ac:dyDescent="0.25">
      <c r="A5453">
        <v>68418</v>
      </c>
      <c r="B5453" t="s">
        <v>310</v>
      </c>
      <c r="C5453" t="s">
        <v>730</v>
      </c>
      <c r="E5453">
        <v>3</v>
      </c>
      <c r="F5453" t="s">
        <v>8341</v>
      </c>
      <c r="G5453" t="s">
        <v>750</v>
      </c>
      <c r="H5453" t="str">
        <f>INDEX(referencias!$Q$1:$Q$34,MATCH('Registro de Frecuencias TV'!G5453,referencias!$R$1:$R$34,0),1)</f>
        <v>RCN TV S.A.</v>
      </c>
      <c r="I5453" t="s">
        <v>614</v>
      </c>
      <c r="J5453" t="s">
        <v>8338</v>
      </c>
      <c r="K5453">
        <v>3</v>
      </c>
      <c r="L5453" t="str">
        <f t="shared" si="176"/>
        <v>Los SantosSantanderRCN TV S.A.3</v>
      </c>
      <c r="M5453" t="str">
        <f t="shared" si="177"/>
        <v>Los SantosSantanderRCN TV S.A.</v>
      </c>
      <c r="N5453" t="s">
        <v>6943</v>
      </c>
    </row>
    <row r="5454" spans="1:14" x14ac:dyDescent="0.25">
      <c r="A5454">
        <v>68418</v>
      </c>
      <c r="B5454" t="s">
        <v>310</v>
      </c>
      <c r="C5454" t="s">
        <v>730</v>
      </c>
      <c r="E5454">
        <v>5</v>
      </c>
      <c r="F5454" t="s">
        <v>8341</v>
      </c>
      <c r="G5454" t="s">
        <v>723</v>
      </c>
      <c r="H5454" t="str">
        <f>INDEX(referencias!$Q$1:$Q$34,MATCH('Registro de Frecuencias TV'!G5454,referencias!$R$1:$R$34,0),1)</f>
        <v>Caracol TV S.A.</v>
      </c>
      <c r="I5454" t="s">
        <v>614</v>
      </c>
      <c r="J5454" t="s">
        <v>8338</v>
      </c>
      <c r="K5454">
        <v>5</v>
      </c>
      <c r="L5454" t="str">
        <f t="shared" si="176"/>
        <v>Los SantosSantanderCaracol TV S.A.5</v>
      </c>
      <c r="M5454" t="str">
        <f t="shared" si="177"/>
        <v>Los SantosSantanderCaracol TV S.A.</v>
      </c>
      <c r="N5454" t="s">
        <v>6944</v>
      </c>
    </row>
    <row r="5455" spans="1:14" x14ac:dyDescent="0.25">
      <c r="A5455">
        <v>68425</v>
      </c>
      <c r="B5455" t="s">
        <v>1717</v>
      </c>
      <c r="C5455" t="s">
        <v>730</v>
      </c>
      <c r="E5455">
        <v>10</v>
      </c>
      <c r="F5455" t="s">
        <v>8337</v>
      </c>
      <c r="G5455" t="s">
        <v>420</v>
      </c>
      <c r="H5455" t="str">
        <f>INDEX(referencias!$Q$1:$Q$34,MATCH('Registro de Frecuencias TV'!G5455,referencias!$R$1:$R$34,0),1)</f>
        <v>Canal Uno</v>
      </c>
      <c r="I5455" t="s">
        <v>312</v>
      </c>
      <c r="J5455" t="s">
        <v>8338</v>
      </c>
      <c r="K5455">
        <v>10</v>
      </c>
      <c r="L5455" t="str">
        <f t="shared" si="176"/>
        <v>MacaravitaSantanderCanal Uno10</v>
      </c>
      <c r="M5455" t="str">
        <f t="shared" si="177"/>
        <v>MacaravitaSantanderCanal Uno</v>
      </c>
      <c r="N5455" t="s">
        <v>6945</v>
      </c>
    </row>
    <row r="5456" spans="1:14" x14ac:dyDescent="0.25">
      <c r="A5456">
        <v>68425</v>
      </c>
      <c r="B5456" t="s">
        <v>1717</v>
      </c>
      <c r="C5456" t="s">
        <v>730</v>
      </c>
      <c r="E5456">
        <v>12</v>
      </c>
      <c r="F5456" t="s">
        <v>8337</v>
      </c>
      <c r="G5456" t="s">
        <v>703</v>
      </c>
      <c r="H5456" t="str">
        <f>INDEX(referencias!$Q$1:$Q$34,MATCH('Registro de Frecuencias TV'!G5456,referencias!$R$1:$R$34,0),1)</f>
        <v>C.Institucional</v>
      </c>
      <c r="I5456" t="s">
        <v>312</v>
      </c>
      <c r="J5456" t="s">
        <v>8338</v>
      </c>
      <c r="K5456">
        <v>12</v>
      </c>
      <c r="L5456" t="str">
        <f t="shared" si="176"/>
        <v>MacaravitaSantanderC.Institucional12</v>
      </c>
      <c r="M5456" t="str">
        <f t="shared" si="177"/>
        <v>MacaravitaSantanderC.Institucional</v>
      </c>
      <c r="N5456" t="s">
        <v>6946</v>
      </c>
    </row>
    <row r="5457" spans="1:14" x14ac:dyDescent="0.25">
      <c r="A5457">
        <v>68425</v>
      </c>
      <c r="B5457" t="s">
        <v>1717</v>
      </c>
      <c r="C5457" t="s">
        <v>730</v>
      </c>
      <c r="E5457">
        <v>8</v>
      </c>
      <c r="F5457" t="s">
        <v>8337</v>
      </c>
      <c r="G5457" t="s">
        <v>188</v>
      </c>
      <c r="H5457" t="str">
        <f>INDEX(referencias!$Q$1:$Q$34,MATCH('Registro de Frecuencias TV'!G5457,referencias!$R$1:$R$34,0),1)</f>
        <v>Señal Colombia</v>
      </c>
      <c r="I5457" t="s">
        <v>312</v>
      </c>
      <c r="J5457" t="s">
        <v>8338</v>
      </c>
      <c r="K5457">
        <v>8</v>
      </c>
      <c r="L5457" t="str">
        <f t="shared" si="176"/>
        <v>MacaravitaSantanderSeñal Colombia8</v>
      </c>
      <c r="M5457" t="str">
        <f t="shared" si="177"/>
        <v>MacaravitaSantanderSeñal Colombia</v>
      </c>
      <c r="N5457" t="s">
        <v>6947</v>
      </c>
    </row>
    <row r="5458" spans="1:14" x14ac:dyDescent="0.25">
      <c r="A5458">
        <v>68425</v>
      </c>
      <c r="B5458" t="s">
        <v>1717</v>
      </c>
      <c r="C5458" t="s">
        <v>730</v>
      </c>
      <c r="F5458" t="s">
        <v>8339</v>
      </c>
      <c r="G5458" t="s">
        <v>788</v>
      </c>
      <c r="H5458" t="str">
        <f>INDEX(referencias!$Q$1:$Q$34,MATCH('Registro de Frecuencias TV'!G5458,referencias!$R$1:$R$34,0),1)</f>
        <v>TRO</v>
      </c>
      <c r="J5458" t="s">
        <v>8338</v>
      </c>
      <c r="K5458">
        <v>6</v>
      </c>
      <c r="L5458" t="str">
        <f t="shared" si="176"/>
        <v>MacaravitaSantanderTRO6</v>
      </c>
      <c r="M5458" t="str">
        <f t="shared" si="177"/>
        <v>MacaravitaSantanderTRO</v>
      </c>
      <c r="N5458" t="s">
        <v>6948</v>
      </c>
    </row>
    <row r="5459" spans="1:14" x14ac:dyDescent="0.25">
      <c r="A5459">
        <v>68425</v>
      </c>
      <c r="B5459" t="s">
        <v>1717</v>
      </c>
      <c r="C5459" t="s">
        <v>730</v>
      </c>
      <c r="F5459" t="s">
        <v>8341</v>
      </c>
      <c r="G5459" t="s">
        <v>750</v>
      </c>
      <c r="H5459" t="str">
        <f>INDEX(referencias!$Q$1:$Q$34,MATCH('Registro de Frecuencias TV'!G5459,referencias!$R$1:$R$34,0),1)</f>
        <v>RCN TV S.A.</v>
      </c>
      <c r="J5459" t="s">
        <v>8338</v>
      </c>
      <c r="K5459">
        <v>7</v>
      </c>
      <c r="L5459" t="str">
        <f t="shared" si="176"/>
        <v>MacaravitaSantanderRCN TV S.A.7</v>
      </c>
      <c r="M5459" t="str">
        <f t="shared" si="177"/>
        <v>MacaravitaSantanderRCN TV S.A.</v>
      </c>
      <c r="N5459" t="s">
        <v>6949</v>
      </c>
    </row>
    <row r="5460" spans="1:14" x14ac:dyDescent="0.25">
      <c r="A5460">
        <v>68425</v>
      </c>
      <c r="B5460" t="s">
        <v>1717</v>
      </c>
      <c r="C5460" t="s">
        <v>730</v>
      </c>
      <c r="F5460" t="s">
        <v>8341</v>
      </c>
      <c r="G5460" t="s">
        <v>723</v>
      </c>
      <c r="H5460" t="str">
        <f>INDEX(referencias!$Q$1:$Q$34,MATCH('Registro de Frecuencias TV'!G5460,referencias!$R$1:$R$34,0),1)</f>
        <v>Caracol TV S.A.</v>
      </c>
      <c r="J5460" t="s">
        <v>8338</v>
      </c>
      <c r="K5460">
        <v>5</v>
      </c>
      <c r="L5460" t="str">
        <f t="shared" si="176"/>
        <v>MacaravitaSantanderCaracol TV S.A.5</v>
      </c>
      <c r="M5460" t="str">
        <f t="shared" si="177"/>
        <v>MacaravitaSantanderCaracol TV S.A.</v>
      </c>
      <c r="N5460" t="s">
        <v>6950</v>
      </c>
    </row>
    <row r="5461" spans="1:14" x14ac:dyDescent="0.25">
      <c r="A5461">
        <v>68432</v>
      </c>
      <c r="B5461" t="s">
        <v>312</v>
      </c>
      <c r="C5461" t="s">
        <v>730</v>
      </c>
      <c r="E5461">
        <v>10</v>
      </c>
      <c r="F5461" t="s">
        <v>8337</v>
      </c>
      <c r="G5461" t="s">
        <v>420</v>
      </c>
      <c r="H5461" t="str">
        <f>INDEX(referencias!$Q$1:$Q$34,MATCH('Registro de Frecuencias TV'!G5461,referencias!$R$1:$R$34,0),1)</f>
        <v>Canal Uno</v>
      </c>
      <c r="I5461" t="s">
        <v>312</v>
      </c>
      <c r="J5461" t="s">
        <v>8338</v>
      </c>
      <c r="K5461">
        <v>10</v>
      </c>
      <c r="L5461" t="str">
        <f t="shared" si="176"/>
        <v>MálagaSantanderCanal Uno10</v>
      </c>
      <c r="M5461" t="str">
        <f t="shared" si="177"/>
        <v>MálagaSantanderCanal Uno</v>
      </c>
      <c r="N5461" t="s">
        <v>6951</v>
      </c>
    </row>
    <row r="5462" spans="1:14" x14ac:dyDescent="0.25">
      <c r="A5462">
        <v>68432</v>
      </c>
      <c r="B5462" t="s">
        <v>312</v>
      </c>
      <c r="C5462" t="s">
        <v>730</v>
      </c>
      <c r="E5462">
        <v>12</v>
      </c>
      <c r="F5462" t="s">
        <v>8337</v>
      </c>
      <c r="G5462" t="s">
        <v>703</v>
      </c>
      <c r="H5462" t="str">
        <f>INDEX(referencias!$Q$1:$Q$34,MATCH('Registro de Frecuencias TV'!G5462,referencias!$R$1:$R$34,0),1)</f>
        <v>C.Institucional</v>
      </c>
      <c r="I5462" t="s">
        <v>312</v>
      </c>
      <c r="J5462" t="s">
        <v>8338</v>
      </c>
      <c r="K5462">
        <v>12</v>
      </c>
      <c r="L5462" t="str">
        <f t="shared" si="176"/>
        <v>MálagaSantanderC.Institucional12</v>
      </c>
      <c r="M5462" t="str">
        <f t="shared" si="177"/>
        <v>MálagaSantanderC.Institucional</v>
      </c>
      <c r="N5462" t="s">
        <v>6952</v>
      </c>
    </row>
    <row r="5463" spans="1:14" x14ac:dyDescent="0.25">
      <c r="A5463">
        <v>68432</v>
      </c>
      <c r="B5463" t="s">
        <v>312</v>
      </c>
      <c r="C5463" t="s">
        <v>730</v>
      </c>
      <c r="E5463">
        <v>8</v>
      </c>
      <c r="F5463" t="s">
        <v>8337</v>
      </c>
      <c r="G5463" t="s">
        <v>188</v>
      </c>
      <c r="H5463" t="str">
        <f>INDEX(referencias!$Q$1:$Q$34,MATCH('Registro de Frecuencias TV'!G5463,referencias!$R$1:$R$34,0),1)</f>
        <v>Señal Colombia</v>
      </c>
      <c r="I5463" t="s">
        <v>312</v>
      </c>
      <c r="J5463" t="s">
        <v>8338</v>
      </c>
      <c r="K5463">
        <v>8</v>
      </c>
      <c r="L5463" t="str">
        <f t="shared" si="176"/>
        <v>MálagaSantanderSeñal Colombia8</v>
      </c>
      <c r="M5463" t="str">
        <f t="shared" si="177"/>
        <v>MálagaSantanderSeñal Colombia</v>
      </c>
      <c r="N5463" t="s">
        <v>6953</v>
      </c>
    </row>
    <row r="5464" spans="1:14" x14ac:dyDescent="0.25">
      <c r="A5464">
        <v>68432</v>
      </c>
      <c r="B5464" t="s">
        <v>312</v>
      </c>
      <c r="C5464" t="s">
        <v>730</v>
      </c>
      <c r="F5464" t="s">
        <v>8339</v>
      </c>
      <c r="G5464" t="s">
        <v>788</v>
      </c>
      <c r="H5464" t="str">
        <f>INDEX(referencias!$Q$1:$Q$34,MATCH('Registro de Frecuencias TV'!G5464,referencias!$R$1:$R$34,0),1)</f>
        <v>TRO</v>
      </c>
      <c r="J5464" t="s">
        <v>8338</v>
      </c>
      <c r="K5464">
        <v>6</v>
      </c>
      <c r="L5464" t="str">
        <f t="shared" si="176"/>
        <v>MálagaSantanderTRO6</v>
      </c>
      <c r="M5464" t="str">
        <f t="shared" si="177"/>
        <v>MálagaSantanderTRO</v>
      </c>
      <c r="N5464" t="s">
        <v>6954</v>
      </c>
    </row>
    <row r="5465" spans="1:14" x14ac:dyDescent="0.25">
      <c r="A5465">
        <v>68432</v>
      </c>
      <c r="B5465" t="s">
        <v>312</v>
      </c>
      <c r="C5465" t="s">
        <v>730</v>
      </c>
      <c r="E5465">
        <v>4</v>
      </c>
      <c r="F5465" t="s">
        <v>8341</v>
      </c>
      <c r="G5465" t="s">
        <v>750</v>
      </c>
      <c r="H5465" t="str">
        <f>INDEX(referencias!$Q$1:$Q$34,MATCH('Registro de Frecuencias TV'!G5465,referencias!$R$1:$R$34,0),1)</f>
        <v>RCN TV S.A.</v>
      </c>
      <c r="I5465" t="s">
        <v>312</v>
      </c>
      <c r="J5465" t="s">
        <v>8338</v>
      </c>
      <c r="K5465">
        <v>4</v>
      </c>
      <c r="L5465" t="str">
        <f t="shared" si="176"/>
        <v>MálagaSantanderRCN TV S.A.4</v>
      </c>
      <c r="M5465" t="str">
        <f t="shared" si="177"/>
        <v>MálagaSantanderRCN TV S.A.</v>
      </c>
      <c r="N5465" t="s">
        <v>6955</v>
      </c>
    </row>
    <row r="5466" spans="1:14" x14ac:dyDescent="0.25">
      <c r="A5466">
        <v>68432</v>
      </c>
      <c r="B5466" t="s">
        <v>312</v>
      </c>
      <c r="C5466" t="s">
        <v>730</v>
      </c>
      <c r="E5466">
        <v>21</v>
      </c>
      <c r="F5466" t="s">
        <v>8341</v>
      </c>
      <c r="G5466" t="s">
        <v>723</v>
      </c>
      <c r="H5466" t="str">
        <f>INDEX(referencias!$Q$1:$Q$34,MATCH('Registro de Frecuencias TV'!G5466,referencias!$R$1:$R$34,0),1)</f>
        <v>Caracol TV S.A.</v>
      </c>
      <c r="I5466" t="s">
        <v>312</v>
      </c>
      <c r="J5466" t="s">
        <v>8338</v>
      </c>
      <c r="K5466">
        <v>21</v>
      </c>
      <c r="L5466" t="str">
        <f t="shared" si="176"/>
        <v>MálagaSantanderCaracol TV S.A.21</v>
      </c>
      <c r="M5466" t="str">
        <f t="shared" si="177"/>
        <v>MálagaSantanderCaracol TV S.A.</v>
      </c>
      <c r="N5466" t="s">
        <v>6956</v>
      </c>
    </row>
    <row r="5467" spans="1:14" x14ac:dyDescent="0.25">
      <c r="A5467">
        <v>68444</v>
      </c>
      <c r="B5467" t="s">
        <v>1773</v>
      </c>
      <c r="C5467" t="s">
        <v>730</v>
      </c>
      <c r="E5467">
        <v>6</v>
      </c>
      <c r="F5467" t="s">
        <v>8337</v>
      </c>
      <c r="G5467" t="s">
        <v>420</v>
      </c>
      <c r="H5467" t="str">
        <f>INDEX(referencias!$Q$1:$Q$34,MATCH('Registro de Frecuencias TV'!G5467,referencias!$R$1:$R$34,0),1)</f>
        <v>Canal Uno</v>
      </c>
      <c r="I5467" t="s">
        <v>290</v>
      </c>
      <c r="J5467" t="s">
        <v>8338</v>
      </c>
      <c r="K5467">
        <v>6</v>
      </c>
      <c r="L5467" t="str">
        <f t="shared" si="176"/>
        <v>MatanzaSantanderCanal Uno6</v>
      </c>
      <c r="M5467" t="str">
        <f t="shared" si="177"/>
        <v>MatanzaSantanderCanal Uno</v>
      </c>
      <c r="N5467" t="s">
        <v>6957</v>
      </c>
    </row>
    <row r="5468" spans="1:14" x14ac:dyDescent="0.25">
      <c r="A5468">
        <v>68444</v>
      </c>
      <c r="B5468" t="s">
        <v>1773</v>
      </c>
      <c r="C5468" t="s">
        <v>730</v>
      </c>
      <c r="E5468">
        <v>4</v>
      </c>
      <c r="F5468" t="s">
        <v>8337</v>
      </c>
      <c r="G5468" t="s">
        <v>703</v>
      </c>
      <c r="H5468" t="str">
        <f>INDEX(referencias!$Q$1:$Q$34,MATCH('Registro de Frecuencias TV'!G5468,referencias!$R$1:$R$34,0),1)</f>
        <v>C.Institucional</v>
      </c>
      <c r="I5468" t="s">
        <v>290</v>
      </c>
      <c r="J5468" t="s">
        <v>8338</v>
      </c>
      <c r="K5468">
        <v>4</v>
      </c>
      <c r="L5468" t="str">
        <f t="shared" si="176"/>
        <v>MatanzaSantanderC.Institucional4</v>
      </c>
      <c r="M5468" t="str">
        <f t="shared" si="177"/>
        <v>MatanzaSantanderC.Institucional</v>
      </c>
      <c r="N5468" t="s">
        <v>6958</v>
      </c>
    </row>
    <row r="5469" spans="1:14" x14ac:dyDescent="0.25">
      <c r="A5469">
        <v>68444</v>
      </c>
      <c r="B5469" t="s">
        <v>1773</v>
      </c>
      <c r="C5469" t="s">
        <v>730</v>
      </c>
      <c r="E5469">
        <v>10</v>
      </c>
      <c r="F5469" t="s">
        <v>8337</v>
      </c>
      <c r="G5469" t="s">
        <v>188</v>
      </c>
      <c r="H5469" t="str">
        <f>INDEX(referencias!$Q$1:$Q$34,MATCH('Registro de Frecuencias TV'!G5469,referencias!$R$1:$R$34,0),1)</f>
        <v>Señal Colombia</v>
      </c>
      <c r="I5469" t="s">
        <v>290</v>
      </c>
      <c r="J5469" t="s">
        <v>8338</v>
      </c>
      <c r="K5469">
        <v>10</v>
      </c>
      <c r="L5469" t="str">
        <f t="shared" si="176"/>
        <v>MatanzaSantanderSeñal Colombia10</v>
      </c>
      <c r="M5469" t="str">
        <f t="shared" si="177"/>
        <v>MatanzaSantanderSeñal Colombia</v>
      </c>
      <c r="N5469" t="s">
        <v>6959</v>
      </c>
    </row>
    <row r="5470" spans="1:14" x14ac:dyDescent="0.25">
      <c r="A5470">
        <v>68444</v>
      </c>
      <c r="B5470" t="s">
        <v>1773</v>
      </c>
      <c r="C5470" t="s">
        <v>730</v>
      </c>
      <c r="F5470" t="s">
        <v>8339</v>
      </c>
      <c r="G5470" t="s">
        <v>788</v>
      </c>
      <c r="H5470" t="str">
        <f>INDEX(referencias!$Q$1:$Q$34,MATCH('Registro de Frecuencias TV'!G5470,referencias!$R$1:$R$34,0),1)</f>
        <v>TRO</v>
      </c>
      <c r="J5470" t="s">
        <v>8338</v>
      </c>
      <c r="K5470">
        <v>12</v>
      </c>
      <c r="L5470" t="str">
        <f t="shared" si="176"/>
        <v>MatanzaSantanderTRO12</v>
      </c>
      <c r="M5470" t="str">
        <f t="shared" si="177"/>
        <v>MatanzaSantanderTRO</v>
      </c>
      <c r="N5470" t="s">
        <v>6960</v>
      </c>
    </row>
    <row r="5471" spans="1:14" x14ac:dyDescent="0.25">
      <c r="A5471">
        <v>68444</v>
      </c>
      <c r="B5471" t="s">
        <v>1773</v>
      </c>
      <c r="C5471" t="s">
        <v>730</v>
      </c>
      <c r="E5471">
        <v>8</v>
      </c>
      <c r="F5471" t="s">
        <v>8341</v>
      </c>
      <c r="G5471" t="s">
        <v>750</v>
      </c>
      <c r="H5471" t="str">
        <f>INDEX(referencias!$Q$1:$Q$34,MATCH('Registro de Frecuencias TV'!G5471,referencias!$R$1:$R$34,0),1)</f>
        <v>RCN TV S.A.</v>
      </c>
      <c r="I5471" t="s">
        <v>290</v>
      </c>
      <c r="J5471" t="s">
        <v>8338</v>
      </c>
      <c r="K5471">
        <v>8</v>
      </c>
      <c r="L5471" t="str">
        <f t="shared" si="176"/>
        <v>MatanzaSantanderRCN TV S.A.8</v>
      </c>
      <c r="M5471" t="str">
        <f t="shared" si="177"/>
        <v>MatanzaSantanderRCN TV S.A.</v>
      </c>
      <c r="N5471" t="s">
        <v>6961</v>
      </c>
    </row>
    <row r="5472" spans="1:14" x14ac:dyDescent="0.25">
      <c r="A5472">
        <v>68444</v>
      </c>
      <c r="B5472" t="s">
        <v>1773</v>
      </c>
      <c r="C5472" t="s">
        <v>730</v>
      </c>
      <c r="E5472">
        <v>2</v>
      </c>
      <c r="F5472" t="s">
        <v>8341</v>
      </c>
      <c r="G5472" t="s">
        <v>723</v>
      </c>
      <c r="H5472" t="str">
        <f>INDEX(referencias!$Q$1:$Q$34,MATCH('Registro de Frecuencias TV'!G5472,referencias!$R$1:$R$34,0),1)</f>
        <v>Caracol TV S.A.</v>
      </c>
      <c r="I5472" t="s">
        <v>290</v>
      </c>
      <c r="J5472" t="s">
        <v>8338</v>
      </c>
      <c r="K5472">
        <v>2</v>
      </c>
      <c r="L5472" t="str">
        <f t="shared" si="176"/>
        <v>MatanzaSantanderCaracol TV S.A.2</v>
      </c>
      <c r="M5472" t="str">
        <f t="shared" si="177"/>
        <v>MatanzaSantanderCaracol TV S.A.</v>
      </c>
      <c r="N5472" t="s">
        <v>6962</v>
      </c>
    </row>
    <row r="5473" spans="1:14" x14ac:dyDescent="0.25">
      <c r="A5473">
        <v>68464</v>
      </c>
      <c r="B5473" t="s">
        <v>1804</v>
      </c>
      <c r="C5473" t="s">
        <v>730</v>
      </c>
      <c r="E5473">
        <v>10</v>
      </c>
      <c r="F5473" t="s">
        <v>8337</v>
      </c>
      <c r="G5473" t="s">
        <v>420</v>
      </c>
      <c r="H5473" t="str">
        <f>INDEX(referencias!$Q$1:$Q$34,MATCH('Registro de Frecuencias TV'!G5473,referencias!$R$1:$R$34,0),1)</f>
        <v>Canal Uno</v>
      </c>
      <c r="I5473" t="s">
        <v>312</v>
      </c>
      <c r="J5473" t="s">
        <v>8338</v>
      </c>
      <c r="K5473">
        <v>10</v>
      </c>
      <c r="L5473" t="str">
        <f t="shared" si="176"/>
        <v>MogotesSantanderCanal Uno10</v>
      </c>
      <c r="M5473" t="str">
        <f t="shared" si="177"/>
        <v>MogotesSantanderCanal Uno</v>
      </c>
      <c r="N5473" t="s">
        <v>6963</v>
      </c>
    </row>
    <row r="5474" spans="1:14" x14ac:dyDescent="0.25">
      <c r="A5474">
        <v>68464</v>
      </c>
      <c r="B5474" t="s">
        <v>1804</v>
      </c>
      <c r="C5474" t="s">
        <v>730</v>
      </c>
      <c r="E5474">
        <v>12</v>
      </c>
      <c r="F5474" t="s">
        <v>8337</v>
      </c>
      <c r="G5474" t="s">
        <v>703</v>
      </c>
      <c r="H5474" t="str">
        <f>INDEX(referencias!$Q$1:$Q$34,MATCH('Registro de Frecuencias TV'!G5474,referencias!$R$1:$R$34,0),1)</f>
        <v>C.Institucional</v>
      </c>
      <c r="I5474" t="s">
        <v>312</v>
      </c>
      <c r="J5474" t="s">
        <v>8338</v>
      </c>
      <c r="K5474">
        <v>12</v>
      </c>
      <c r="L5474" t="str">
        <f t="shared" si="176"/>
        <v>MogotesSantanderC.Institucional12</v>
      </c>
      <c r="M5474" t="str">
        <f t="shared" si="177"/>
        <v>MogotesSantanderC.Institucional</v>
      </c>
      <c r="N5474" t="s">
        <v>6964</v>
      </c>
    </row>
    <row r="5475" spans="1:14" x14ac:dyDescent="0.25">
      <c r="A5475">
        <v>68464</v>
      </c>
      <c r="B5475" t="s">
        <v>1804</v>
      </c>
      <c r="C5475" t="s">
        <v>730</v>
      </c>
      <c r="E5475">
        <v>8</v>
      </c>
      <c r="F5475" t="s">
        <v>8337</v>
      </c>
      <c r="G5475" t="s">
        <v>188</v>
      </c>
      <c r="H5475" t="str">
        <f>INDEX(referencias!$Q$1:$Q$34,MATCH('Registro de Frecuencias TV'!G5475,referencias!$R$1:$R$34,0),1)</f>
        <v>Señal Colombia</v>
      </c>
      <c r="I5475" t="s">
        <v>312</v>
      </c>
      <c r="J5475" t="s">
        <v>8338</v>
      </c>
      <c r="K5475">
        <v>8</v>
      </c>
      <c r="L5475" t="str">
        <f t="shared" si="176"/>
        <v>MogotesSantanderSeñal Colombia8</v>
      </c>
      <c r="M5475" t="str">
        <f t="shared" si="177"/>
        <v>MogotesSantanderSeñal Colombia</v>
      </c>
      <c r="N5475" t="s">
        <v>6965</v>
      </c>
    </row>
    <row r="5476" spans="1:14" x14ac:dyDescent="0.25">
      <c r="A5476">
        <v>68464</v>
      </c>
      <c r="B5476" t="s">
        <v>1804</v>
      </c>
      <c r="C5476" t="s">
        <v>730</v>
      </c>
      <c r="F5476" t="s">
        <v>8339</v>
      </c>
      <c r="G5476" t="s">
        <v>788</v>
      </c>
      <c r="H5476" t="str">
        <f>INDEX(referencias!$Q$1:$Q$34,MATCH('Registro de Frecuencias TV'!G5476,referencias!$R$1:$R$34,0),1)</f>
        <v>TRO</v>
      </c>
      <c r="J5476" t="s">
        <v>8338</v>
      </c>
      <c r="K5476">
        <v>6</v>
      </c>
      <c r="L5476" t="str">
        <f t="shared" si="176"/>
        <v>MogotesSantanderTRO6</v>
      </c>
      <c r="M5476" t="str">
        <f t="shared" si="177"/>
        <v>MogotesSantanderTRO</v>
      </c>
      <c r="N5476" t="s">
        <v>6966</v>
      </c>
    </row>
    <row r="5477" spans="1:14" x14ac:dyDescent="0.25">
      <c r="A5477">
        <v>68464</v>
      </c>
      <c r="B5477" t="s">
        <v>1804</v>
      </c>
      <c r="C5477" t="s">
        <v>730</v>
      </c>
      <c r="F5477" t="s">
        <v>8341</v>
      </c>
      <c r="G5477" t="s">
        <v>750</v>
      </c>
      <c r="H5477" t="str">
        <f>INDEX(referencias!$Q$1:$Q$34,MATCH('Registro de Frecuencias TV'!G5477,referencias!$R$1:$R$34,0),1)</f>
        <v>RCN TV S.A.</v>
      </c>
      <c r="J5477" t="s">
        <v>8338</v>
      </c>
      <c r="K5477">
        <v>4</v>
      </c>
      <c r="L5477" t="str">
        <f t="shared" si="176"/>
        <v>MogotesSantanderRCN TV S.A.4</v>
      </c>
      <c r="M5477" t="str">
        <f t="shared" si="177"/>
        <v>MogotesSantanderRCN TV S.A.</v>
      </c>
      <c r="N5477" t="s">
        <v>6967</v>
      </c>
    </row>
    <row r="5478" spans="1:14" x14ac:dyDescent="0.25">
      <c r="A5478">
        <v>68464</v>
      </c>
      <c r="B5478" t="s">
        <v>1804</v>
      </c>
      <c r="C5478" t="s">
        <v>730</v>
      </c>
      <c r="F5478" t="s">
        <v>8341</v>
      </c>
      <c r="G5478" t="s">
        <v>723</v>
      </c>
      <c r="H5478" t="str">
        <f>INDEX(referencias!$Q$1:$Q$34,MATCH('Registro de Frecuencias TV'!G5478,referencias!$R$1:$R$34,0),1)</f>
        <v>Caracol TV S.A.</v>
      </c>
      <c r="J5478" t="s">
        <v>8338</v>
      </c>
      <c r="K5478">
        <v>21</v>
      </c>
      <c r="L5478" t="str">
        <f t="shared" si="176"/>
        <v>MogotesSantanderCaracol TV S.A.21</v>
      </c>
      <c r="M5478" t="str">
        <f t="shared" si="177"/>
        <v>MogotesSantanderCaracol TV S.A.</v>
      </c>
      <c r="N5478" t="s">
        <v>6968</v>
      </c>
    </row>
    <row r="5479" spans="1:14" x14ac:dyDescent="0.25">
      <c r="A5479">
        <v>68468</v>
      </c>
      <c r="B5479" t="s">
        <v>1806</v>
      </c>
      <c r="C5479" t="s">
        <v>730</v>
      </c>
      <c r="E5479">
        <v>10</v>
      </c>
      <c r="F5479" t="s">
        <v>8337</v>
      </c>
      <c r="G5479" t="s">
        <v>420</v>
      </c>
      <c r="H5479" t="str">
        <f>INDEX(referencias!$Q$1:$Q$34,MATCH('Registro de Frecuencias TV'!G5479,referencias!$R$1:$R$34,0),1)</f>
        <v>Canal Uno</v>
      </c>
      <c r="I5479" t="s">
        <v>312</v>
      </c>
      <c r="J5479" t="s">
        <v>8338</v>
      </c>
      <c r="K5479">
        <v>10</v>
      </c>
      <c r="L5479" t="str">
        <f t="shared" si="176"/>
        <v>MolagavitaSantanderCanal Uno10</v>
      </c>
      <c r="M5479" t="str">
        <f t="shared" si="177"/>
        <v>MolagavitaSantanderCanal Uno</v>
      </c>
      <c r="N5479" t="s">
        <v>6969</v>
      </c>
    </row>
    <row r="5480" spans="1:14" x14ac:dyDescent="0.25">
      <c r="A5480">
        <v>68468</v>
      </c>
      <c r="B5480" t="s">
        <v>1806</v>
      </c>
      <c r="C5480" t="s">
        <v>730</v>
      </c>
      <c r="E5480">
        <v>12</v>
      </c>
      <c r="F5480" t="s">
        <v>8337</v>
      </c>
      <c r="G5480" t="s">
        <v>703</v>
      </c>
      <c r="H5480" t="str">
        <f>INDEX(referencias!$Q$1:$Q$34,MATCH('Registro de Frecuencias TV'!G5480,referencias!$R$1:$R$34,0),1)</f>
        <v>C.Institucional</v>
      </c>
      <c r="I5480" t="s">
        <v>312</v>
      </c>
      <c r="J5480" t="s">
        <v>8338</v>
      </c>
      <c r="K5480">
        <v>12</v>
      </c>
      <c r="L5480" t="str">
        <f t="shared" si="176"/>
        <v>MolagavitaSantanderC.Institucional12</v>
      </c>
      <c r="M5480" t="str">
        <f t="shared" si="177"/>
        <v>MolagavitaSantanderC.Institucional</v>
      </c>
      <c r="N5480" t="s">
        <v>6970</v>
      </c>
    </row>
    <row r="5481" spans="1:14" x14ac:dyDescent="0.25">
      <c r="A5481">
        <v>68468</v>
      </c>
      <c r="B5481" t="s">
        <v>1806</v>
      </c>
      <c r="C5481" t="s">
        <v>730</v>
      </c>
      <c r="E5481">
        <v>8</v>
      </c>
      <c r="F5481" t="s">
        <v>8337</v>
      </c>
      <c r="G5481" t="s">
        <v>188</v>
      </c>
      <c r="H5481" t="str">
        <f>INDEX(referencias!$Q$1:$Q$34,MATCH('Registro de Frecuencias TV'!G5481,referencias!$R$1:$R$34,0),1)</f>
        <v>Señal Colombia</v>
      </c>
      <c r="I5481" t="s">
        <v>312</v>
      </c>
      <c r="J5481" t="s">
        <v>8338</v>
      </c>
      <c r="K5481">
        <v>8</v>
      </c>
      <c r="L5481" t="str">
        <f t="shared" si="176"/>
        <v>MolagavitaSantanderSeñal Colombia8</v>
      </c>
      <c r="M5481" t="str">
        <f t="shared" si="177"/>
        <v>MolagavitaSantanderSeñal Colombia</v>
      </c>
      <c r="N5481" t="s">
        <v>6971</v>
      </c>
    </row>
    <row r="5482" spans="1:14" x14ac:dyDescent="0.25">
      <c r="A5482">
        <v>68468</v>
      </c>
      <c r="B5482" t="s">
        <v>1806</v>
      </c>
      <c r="C5482" t="s">
        <v>730</v>
      </c>
      <c r="F5482" t="s">
        <v>8339</v>
      </c>
      <c r="G5482" t="s">
        <v>788</v>
      </c>
      <c r="H5482" t="str">
        <f>INDEX(referencias!$Q$1:$Q$34,MATCH('Registro de Frecuencias TV'!G5482,referencias!$R$1:$R$34,0),1)</f>
        <v>TRO</v>
      </c>
      <c r="J5482" t="s">
        <v>8338</v>
      </c>
      <c r="K5482">
        <v>6</v>
      </c>
      <c r="L5482" t="str">
        <f t="shared" si="176"/>
        <v>MolagavitaSantanderTRO6</v>
      </c>
      <c r="M5482" t="str">
        <f t="shared" si="177"/>
        <v>MolagavitaSantanderTRO</v>
      </c>
      <c r="N5482" t="s">
        <v>6972</v>
      </c>
    </row>
    <row r="5483" spans="1:14" x14ac:dyDescent="0.25">
      <c r="A5483">
        <v>68468</v>
      </c>
      <c r="B5483" t="s">
        <v>1806</v>
      </c>
      <c r="C5483" t="s">
        <v>730</v>
      </c>
      <c r="F5483" t="s">
        <v>8341</v>
      </c>
      <c r="G5483" t="s">
        <v>750</v>
      </c>
      <c r="H5483" t="str">
        <f>INDEX(referencias!$Q$1:$Q$34,MATCH('Registro de Frecuencias TV'!G5483,referencias!$R$1:$R$34,0),1)</f>
        <v>RCN TV S.A.</v>
      </c>
      <c r="J5483" t="s">
        <v>8338</v>
      </c>
      <c r="K5483">
        <v>4</v>
      </c>
      <c r="L5483" t="str">
        <f t="shared" si="176"/>
        <v>MolagavitaSantanderRCN TV S.A.4</v>
      </c>
      <c r="M5483" t="str">
        <f t="shared" si="177"/>
        <v>MolagavitaSantanderRCN TV S.A.</v>
      </c>
      <c r="N5483" t="s">
        <v>6973</v>
      </c>
    </row>
    <row r="5484" spans="1:14" x14ac:dyDescent="0.25">
      <c r="A5484">
        <v>68468</v>
      </c>
      <c r="B5484" t="s">
        <v>1806</v>
      </c>
      <c r="C5484" t="s">
        <v>730</v>
      </c>
      <c r="F5484" t="s">
        <v>8341</v>
      </c>
      <c r="G5484" t="s">
        <v>723</v>
      </c>
      <c r="H5484" t="str">
        <f>INDEX(referencias!$Q$1:$Q$34,MATCH('Registro de Frecuencias TV'!G5484,referencias!$R$1:$R$34,0),1)</f>
        <v>Caracol TV S.A.</v>
      </c>
      <c r="J5484" t="s">
        <v>8338</v>
      </c>
      <c r="K5484">
        <v>21</v>
      </c>
      <c r="L5484" t="str">
        <f t="shared" si="176"/>
        <v>MolagavitaSantanderCaracol TV S.A.21</v>
      </c>
      <c r="M5484" t="str">
        <f t="shared" si="177"/>
        <v>MolagavitaSantanderCaracol TV S.A.</v>
      </c>
      <c r="N5484" t="s">
        <v>6974</v>
      </c>
    </row>
    <row r="5485" spans="1:14" x14ac:dyDescent="0.25">
      <c r="A5485">
        <v>68498</v>
      </c>
      <c r="B5485" t="s">
        <v>1886</v>
      </c>
      <c r="C5485" t="s">
        <v>730</v>
      </c>
      <c r="E5485">
        <v>12</v>
      </c>
      <c r="F5485" t="s">
        <v>8337</v>
      </c>
      <c r="G5485" t="s">
        <v>420</v>
      </c>
      <c r="H5485" t="str">
        <f>INDEX(referencias!$Q$1:$Q$34,MATCH('Registro de Frecuencias TV'!G5485,referencias!$R$1:$R$34,0),1)</f>
        <v>Canal Uno</v>
      </c>
      <c r="I5485" t="s">
        <v>352</v>
      </c>
      <c r="J5485" t="s">
        <v>8338</v>
      </c>
      <c r="K5485">
        <v>12</v>
      </c>
      <c r="L5485" t="str">
        <f t="shared" si="176"/>
        <v>OcamonteSantanderCanal Uno12</v>
      </c>
      <c r="M5485" t="str">
        <f t="shared" si="177"/>
        <v>OcamonteSantanderCanal Uno</v>
      </c>
      <c r="N5485" t="s">
        <v>6975</v>
      </c>
    </row>
    <row r="5486" spans="1:14" x14ac:dyDescent="0.25">
      <c r="A5486">
        <v>68498</v>
      </c>
      <c r="B5486" t="s">
        <v>1886</v>
      </c>
      <c r="C5486" t="s">
        <v>730</v>
      </c>
      <c r="E5486">
        <v>10</v>
      </c>
      <c r="F5486" t="s">
        <v>8337</v>
      </c>
      <c r="G5486" t="s">
        <v>703</v>
      </c>
      <c r="H5486" t="str">
        <f>INDEX(referencias!$Q$1:$Q$34,MATCH('Registro de Frecuencias TV'!G5486,referencias!$R$1:$R$34,0),1)</f>
        <v>C.Institucional</v>
      </c>
      <c r="I5486" t="s">
        <v>352</v>
      </c>
      <c r="J5486" t="s">
        <v>8338</v>
      </c>
      <c r="K5486">
        <v>10</v>
      </c>
      <c r="L5486" t="str">
        <f t="shared" si="176"/>
        <v>OcamonteSantanderC.Institucional10</v>
      </c>
      <c r="M5486" t="str">
        <f t="shared" si="177"/>
        <v>OcamonteSantanderC.Institucional</v>
      </c>
      <c r="N5486" t="s">
        <v>6976</v>
      </c>
    </row>
    <row r="5487" spans="1:14" x14ac:dyDescent="0.25">
      <c r="A5487">
        <v>68498</v>
      </c>
      <c r="B5487" t="s">
        <v>1886</v>
      </c>
      <c r="C5487" t="s">
        <v>730</v>
      </c>
      <c r="E5487">
        <v>23</v>
      </c>
      <c r="F5487" t="s">
        <v>8337</v>
      </c>
      <c r="G5487" t="s">
        <v>188</v>
      </c>
      <c r="H5487" t="str">
        <f>INDEX(referencias!$Q$1:$Q$34,MATCH('Registro de Frecuencias TV'!G5487,referencias!$R$1:$R$34,0),1)</f>
        <v>Señal Colombia</v>
      </c>
      <c r="I5487" t="s">
        <v>352</v>
      </c>
      <c r="J5487" t="s">
        <v>8338</v>
      </c>
      <c r="K5487">
        <v>23</v>
      </c>
      <c r="L5487" t="str">
        <f t="shared" si="176"/>
        <v>OcamonteSantanderSeñal Colombia23</v>
      </c>
      <c r="M5487" t="str">
        <f t="shared" si="177"/>
        <v>OcamonteSantanderSeñal Colombia</v>
      </c>
      <c r="N5487" t="s">
        <v>6977</v>
      </c>
    </row>
    <row r="5488" spans="1:14" x14ac:dyDescent="0.25">
      <c r="A5488">
        <v>68498</v>
      </c>
      <c r="B5488" t="s">
        <v>1886</v>
      </c>
      <c r="C5488" t="s">
        <v>730</v>
      </c>
      <c r="F5488" t="s">
        <v>8339</v>
      </c>
      <c r="G5488" t="s">
        <v>788</v>
      </c>
      <c r="H5488" t="str">
        <f>INDEX(referencias!$Q$1:$Q$34,MATCH('Registro de Frecuencias TV'!G5488,referencias!$R$1:$R$34,0),1)</f>
        <v>TRO</v>
      </c>
      <c r="J5488" t="s">
        <v>8338</v>
      </c>
      <c r="K5488">
        <v>6</v>
      </c>
      <c r="L5488" t="str">
        <f t="shared" si="176"/>
        <v>OcamonteSantanderTRO6</v>
      </c>
      <c r="M5488" t="str">
        <f t="shared" si="177"/>
        <v>OcamonteSantanderTRO</v>
      </c>
      <c r="N5488" t="s">
        <v>6978</v>
      </c>
    </row>
    <row r="5489" spans="1:14" x14ac:dyDescent="0.25">
      <c r="A5489">
        <v>68498</v>
      </c>
      <c r="B5489" t="s">
        <v>1886</v>
      </c>
      <c r="C5489" t="s">
        <v>730</v>
      </c>
      <c r="E5489">
        <v>4</v>
      </c>
      <c r="F5489" t="s">
        <v>8341</v>
      </c>
      <c r="G5489" t="s">
        <v>750</v>
      </c>
      <c r="H5489" t="str">
        <f>INDEX(referencias!$Q$1:$Q$34,MATCH('Registro de Frecuencias TV'!G5489,referencias!$R$1:$R$34,0),1)</f>
        <v>RCN TV S.A.</v>
      </c>
      <c r="I5489" t="s">
        <v>352</v>
      </c>
      <c r="J5489" t="s">
        <v>8338</v>
      </c>
      <c r="K5489">
        <v>4</v>
      </c>
      <c r="L5489" t="str">
        <f t="shared" si="176"/>
        <v>OcamonteSantanderRCN TV S.A.4</v>
      </c>
      <c r="M5489" t="str">
        <f t="shared" si="177"/>
        <v>OcamonteSantanderRCN TV S.A.</v>
      </c>
      <c r="N5489" t="s">
        <v>6979</v>
      </c>
    </row>
    <row r="5490" spans="1:14" x14ac:dyDescent="0.25">
      <c r="A5490">
        <v>68498</v>
      </c>
      <c r="B5490" t="s">
        <v>1886</v>
      </c>
      <c r="C5490" t="s">
        <v>730</v>
      </c>
      <c r="E5490">
        <v>8</v>
      </c>
      <c r="F5490" t="s">
        <v>8341</v>
      </c>
      <c r="G5490" t="s">
        <v>723</v>
      </c>
      <c r="H5490" t="str">
        <f>INDEX(referencias!$Q$1:$Q$34,MATCH('Registro de Frecuencias TV'!G5490,referencias!$R$1:$R$34,0),1)</f>
        <v>Caracol TV S.A.</v>
      </c>
      <c r="I5490" t="s">
        <v>352</v>
      </c>
      <c r="J5490" t="s">
        <v>8338</v>
      </c>
      <c r="K5490">
        <v>8</v>
      </c>
      <c r="L5490" t="str">
        <f t="shared" si="176"/>
        <v>OcamonteSantanderCaracol TV S.A.8</v>
      </c>
      <c r="M5490" t="str">
        <f t="shared" si="177"/>
        <v>OcamonteSantanderCaracol TV S.A.</v>
      </c>
      <c r="N5490" t="s">
        <v>6980</v>
      </c>
    </row>
    <row r="5491" spans="1:14" x14ac:dyDescent="0.25">
      <c r="A5491">
        <v>68500</v>
      </c>
      <c r="B5491" t="s">
        <v>327</v>
      </c>
      <c r="C5491" t="s">
        <v>730</v>
      </c>
      <c r="E5491">
        <v>21</v>
      </c>
      <c r="F5491" t="s">
        <v>8337</v>
      </c>
      <c r="G5491" t="s">
        <v>420</v>
      </c>
      <c r="H5491" t="str">
        <f>INDEX(referencias!$Q$1:$Q$34,MATCH('Registro de Frecuencias TV'!G5491,referencias!$R$1:$R$34,0),1)</f>
        <v>Canal Uno</v>
      </c>
      <c r="I5491" t="s">
        <v>327</v>
      </c>
      <c r="J5491" t="s">
        <v>8338</v>
      </c>
      <c r="K5491">
        <v>21</v>
      </c>
      <c r="L5491" t="str">
        <f t="shared" si="176"/>
        <v>OibaSantanderCanal Uno21</v>
      </c>
      <c r="M5491" t="str">
        <f t="shared" si="177"/>
        <v>OibaSantanderCanal Uno</v>
      </c>
      <c r="N5491" t="s">
        <v>6981</v>
      </c>
    </row>
    <row r="5492" spans="1:14" x14ac:dyDescent="0.25">
      <c r="A5492">
        <v>68500</v>
      </c>
      <c r="B5492" t="s">
        <v>327</v>
      </c>
      <c r="C5492" t="s">
        <v>730</v>
      </c>
      <c r="E5492">
        <v>23</v>
      </c>
      <c r="F5492" t="s">
        <v>8337</v>
      </c>
      <c r="G5492" t="s">
        <v>703</v>
      </c>
      <c r="H5492" t="str">
        <f>INDEX(referencias!$Q$1:$Q$34,MATCH('Registro de Frecuencias TV'!G5492,referencias!$R$1:$R$34,0),1)</f>
        <v>C.Institucional</v>
      </c>
      <c r="I5492" t="s">
        <v>327</v>
      </c>
      <c r="J5492" t="s">
        <v>8338</v>
      </c>
      <c r="K5492">
        <v>23</v>
      </c>
      <c r="L5492" t="str">
        <f t="shared" si="176"/>
        <v>OibaSantanderC.Institucional23</v>
      </c>
      <c r="M5492" t="str">
        <f t="shared" si="177"/>
        <v>OibaSantanderC.Institucional</v>
      </c>
      <c r="N5492" t="s">
        <v>6982</v>
      </c>
    </row>
    <row r="5493" spans="1:14" x14ac:dyDescent="0.25">
      <c r="A5493">
        <v>68500</v>
      </c>
      <c r="B5493" t="s">
        <v>327</v>
      </c>
      <c r="C5493" t="s">
        <v>730</v>
      </c>
      <c r="E5493">
        <v>27</v>
      </c>
      <c r="F5493" t="s">
        <v>8337</v>
      </c>
      <c r="G5493" t="s">
        <v>188</v>
      </c>
      <c r="H5493" t="str">
        <f>INDEX(referencias!$Q$1:$Q$34,MATCH('Registro de Frecuencias TV'!G5493,referencias!$R$1:$R$34,0),1)</f>
        <v>Señal Colombia</v>
      </c>
      <c r="I5493" t="s">
        <v>327</v>
      </c>
      <c r="J5493" t="s">
        <v>8338</v>
      </c>
      <c r="K5493">
        <v>27</v>
      </c>
      <c r="L5493" t="str">
        <f t="shared" si="176"/>
        <v>OibaSantanderSeñal Colombia27</v>
      </c>
      <c r="M5493" t="str">
        <f t="shared" si="177"/>
        <v>OibaSantanderSeñal Colombia</v>
      </c>
      <c r="N5493" t="s">
        <v>6983</v>
      </c>
    </row>
    <row r="5494" spans="1:14" x14ac:dyDescent="0.25">
      <c r="A5494">
        <v>68500</v>
      </c>
      <c r="B5494" t="s">
        <v>327</v>
      </c>
      <c r="C5494" t="s">
        <v>730</v>
      </c>
      <c r="F5494" t="s">
        <v>8339</v>
      </c>
      <c r="G5494" t="s">
        <v>788</v>
      </c>
      <c r="H5494" t="str">
        <f>INDEX(referencias!$Q$1:$Q$34,MATCH('Registro de Frecuencias TV'!G5494,referencias!$R$1:$R$34,0),1)</f>
        <v>TRO</v>
      </c>
      <c r="J5494" t="s">
        <v>8338</v>
      </c>
      <c r="K5494">
        <v>29</v>
      </c>
      <c r="L5494" t="str">
        <f t="shared" si="176"/>
        <v>OibaSantanderTRO29</v>
      </c>
      <c r="M5494" t="str">
        <f t="shared" si="177"/>
        <v>OibaSantanderTRO</v>
      </c>
      <c r="N5494" t="s">
        <v>6984</v>
      </c>
    </row>
    <row r="5495" spans="1:14" x14ac:dyDescent="0.25">
      <c r="A5495">
        <v>68500</v>
      </c>
      <c r="B5495" t="s">
        <v>327</v>
      </c>
      <c r="C5495" t="s">
        <v>730</v>
      </c>
      <c r="F5495" t="s">
        <v>8341</v>
      </c>
      <c r="G5495" t="s">
        <v>750</v>
      </c>
      <c r="H5495" t="str">
        <f>INDEX(referencias!$Q$1:$Q$34,MATCH('Registro de Frecuencias TV'!G5495,referencias!$R$1:$R$34,0),1)</f>
        <v>RCN TV S.A.</v>
      </c>
      <c r="J5495" t="s">
        <v>8338</v>
      </c>
      <c r="K5495">
        <v>33</v>
      </c>
      <c r="L5495" t="str">
        <f t="shared" si="176"/>
        <v>OibaSantanderRCN TV S.A.33</v>
      </c>
      <c r="M5495" t="str">
        <f t="shared" si="177"/>
        <v>OibaSantanderRCN TV S.A.</v>
      </c>
      <c r="N5495" t="s">
        <v>6985</v>
      </c>
    </row>
    <row r="5496" spans="1:14" x14ac:dyDescent="0.25">
      <c r="A5496">
        <v>68500</v>
      </c>
      <c r="B5496" t="s">
        <v>327</v>
      </c>
      <c r="C5496" t="s">
        <v>730</v>
      </c>
      <c r="F5496" t="s">
        <v>8341</v>
      </c>
      <c r="G5496" t="s">
        <v>723</v>
      </c>
      <c r="H5496" t="str">
        <f>INDEX(referencias!$Q$1:$Q$34,MATCH('Registro de Frecuencias TV'!G5496,referencias!$R$1:$R$34,0),1)</f>
        <v>Caracol TV S.A.</v>
      </c>
      <c r="J5496" t="s">
        <v>8338</v>
      </c>
      <c r="K5496">
        <v>35</v>
      </c>
      <c r="L5496" t="str">
        <f t="shared" si="176"/>
        <v>OibaSantanderCaracol TV S.A.35</v>
      </c>
      <c r="M5496" t="str">
        <f t="shared" si="177"/>
        <v>OibaSantanderCaracol TV S.A.</v>
      </c>
      <c r="N5496" t="s">
        <v>6986</v>
      </c>
    </row>
    <row r="5497" spans="1:14" x14ac:dyDescent="0.25">
      <c r="A5497">
        <v>68502</v>
      </c>
      <c r="B5497" t="s">
        <v>1897</v>
      </c>
      <c r="C5497" t="s">
        <v>730</v>
      </c>
      <c r="F5497" t="s">
        <v>8337</v>
      </c>
      <c r="G5497" t="s">
        <v>420</v>
      </c>
      <c r="H5497" t="str">
        <f>INDEX(referencias!$Q$1:$Q$34,MATCH('Registro de Frecuencias TV'!G5497,referencias!$R$1:$R$34,0),1)</f>
        <v>Canal Uno</v>
      </c>
      <c r="J5497" t="s">
        <v>8338</v>
      </c>
      <c r="K5497">
        <v>11</v>
      </c>
      <c r="L5497" t="str">
        <f t="shared" si="176"/>
        <v>OnzagaSantanderCanal Uno11</v>
      </c>
      <c r="M5497" t="str">
        <f t="shared" si="177"/>
        <v>OnzagaSantanderCanal Uno</v>
      </c>
      <c r="N5497" t="s">
        <v>6987</v>
      </c>
    </row>
    <row r="5498" spans="1:14" x14ac:dyDescent="0.25">
      <c r="A5498">
        <v>68502</v>
      </c>
      <c r="B5498" t="s">
        <v>1897</v>
      </c>
      <c r="C5498" t="s">
        <v>730</v>
      </c>
      <c r="F5498" t="s">
        <v>8337</v>
      </c>
      <c r="G5498" t="s">
        <v>703</v>
      </c>
      <c r="H5498" t="str">
        <f>INDEX(referencias!$Q$1:$Q$34,MATCH('Registro de Frecuencias TV'!G5498,referencias!$R$1:$R$34,0),1)</f>
        <v>C.Institucional</v>
      </c>
      <c r="J5498" t="s">
        <v>8338</v>
      </c>
      <c r="K5498">
        <v>9</v>
      </c>
      <c r="L5498" t="str">
        <f t="shared" si="176"/>
        <v>OnzagaSantanderC.Institucional9</v>
      </c>
      <c r="M5498" t="str">
        <f t="shared" si="177"/>
        <v>OnzagaSantanderC.Institucional</v>
      </c>
      <c r="N5498" t="s">
        <v>6988</v>
      </c>
    </row>
    <row r="5499" spans="1:14" x14ac:dyDescent="0.25">
      <c r="A5499">
        <v>68502</v>
      </c>
      <c r="B5499" t="s">
        <v>1897</v>
      </c>
      <c r="C5499" t="s">
        <v>730</v>
      </c>
      <c r="F5499" t="s">
        <v>8337</v>
      </c>
      <c r="G5499" t="s">
        <v>188</v>
      </c>
      <c r="H5499" t="str">
        <f>INDEX(referencias!$Q$1:$Q$34,MATCH('Registro de Frecuencias TV'!G5499,referencias!$R$1:$R$34,0),1)</f>
        <v>Señal Colombia</v>
      </c>
      <c r="J5499" t="s">
        <v>8338</v>
      </c>
      <c r="K5499">
        <v>30</v>
      </c>
      <c r="L5499" t="str">
        <f t="shared" si="176"/>
        <v>OnzagaSantanderSeñal Colombia30</v>
      </c>
      <c r="M5499" t="str">
        <f t="shared" si="177"/>
        <v>OnzagaSantanderSeñal Colombia</v>
      </c>
      <c r="N5499" t="s">
        <v>6989</v>
      </c>
    </row>
    <row r="5500" spans="1:14" x14ac:dyDescent="0.25">
      <c r="A5500">
        <v>68502</v>
      </c>
      <c r="B5500" t="s">
        <v>1897</v>
      </c>
      <c r="C5500" t="s">
        <v>730</v>
      </c>
      <c r="F5500" t="s">
        <v>8339</v>
      </c>
      <c r="G5500" t="s">
        <v>788</v>
      </c>
      <c r="H5500" t="str">
        <f>INDEX(referencias!$Q$1:$Q$34,MATCH('Registro de Frecuencias TV'!G5500,referencias!$R$1:$R$34,0),1)</f>
        <v>TRO</v>
      </c>
      <c r="J5500" t="s">
        <v>8338</v>
      </c>
      <c r="K5500">
        <v>13</v>
      </c>
      <c r="L5500" t="str">
        <f t="shared" si="176"/>
        <v>OnzagaSantanderTRO13</v>
      </c>
      <c r="M5500" t="str">
        <f t="shared" si="177"/>
        <v>OnzagaSantanderTRO</v>
      </c>
      <c r="N5500" t="s">
        <v>6990</v>
      </c>
    </row>
    <row r="5501" spans="1:14" x14ac:dyDescent="0.25">
      <c r="A5501">
        <v>68502</v>
      </c>
      <c r="B5501" t="s">
        <v>1897</v>
      </c>
      <c r="C5501" t="s">
        <v>730</v>
      </c>
      <c r="F5501" t="s">
        <v>8341</v>
      </c>
      <c r="G5501" t="s">
        <v>750</v>
      </c>
      <c r="H5501" t="str">
        <f>INDEX(referencias!$Q$1:$Q$34,MATCH('Registro de Frecuencias TV'!G5501,referencias!$R$1:$R$34,0),1)</f>
        <v>RCN TV S.A.</v>
      </c>
      <c r="J5501" t="s">
        <v>8338</v>
      </c>
      <c r="K5501">
        <v>7</v>
      </c>
      <c r="L5501" t="str">
        <f t="shared" si="176"/>
        <v>OnzagaSantanderRCN TV S.A.7</v>
      </c>
      <c r="M5501" t="str">
        <f t="shared" si="177"/>
        <v>OnzagaSantanderRCN TV S.A.</v>
      </c>
      <c r="N5501" t="s">
        <v>6991</v>
      </c>
    </row>
    <row r="5502" spans="1:14" x14ac:dyDescent="0.25">
      <c r="A5502">
        <v>68502</v>
      </c>
      <c r="B5502" t="s">
        <v>1897</v>
      </c>
      <c r="C5502" t="s">
        <v>730</v>
      </c>
      <c r="F5502" t="s">
        <v>8341</v>
      </c>
      <c r="G5502" t="s">
        <v>723</v>
      </c>
      <c r="H5502" t="str">
        <f>INDEX(referencias!$Q$1:$Q$34,MATCH('Registro de Frecuencias TV'!G5502,referencias!$R$1:$R$34,0),1)</f>
        <v>Caracol TV S.A.</v>
      </c>
      <c r="J5502" t="s">
        <v>8338</v>
      </c>
      <c r="K5502">
        <v>5</v>
      </c>
      <c r="L5502" t="str">
        <f t="shared" si="176"/>
        <v>OnzagaSantanderCaracol TV S.A.5</v>
      </c>
      <c r="M5502" t="str">
        <f t="shared" si="177"/>
        <v>OnzagaSantanderCaracol TV S.A.</v>
      </c>
      <c r="N5502" t="s">
        <v>6992</v>
      </c>
    </row>
    <row r="5503" spans="1:14" x14ac:dyDescent="0.25">
      <c r="A5503">
        <v>68522</v>
      </c>
      <c r="B5503" t="s">
        <v>1939</v>
      </c>
      <c r="C5503" t="s">
        <v>730</v>
      </c>
      <c r="F5503" t="s">
        <v>8337</v>
      </c>
      <c r="G5503" t="s">
        <v>420</v>
      </c>
      <c r="H5503" t="str">
        <f>INDEX(referencias!$Q$1:$Q$34,MATCH('Registro de Frecuencias TV'!G5503,referencias!$R$1:$R$34,0),1)</f>
        <v>Canal Uno</v>
      </c>
      <c r="J5503" t="s">
        <v>8338</v>
      </c>
      <c r="K5503">
        <v>12</v>
      </c>
      <c r="L5503" t="str">
        <f t="shared" si="176"/>
        <v>PalmarSantanderCanal Uno12</v>
      </c>
      <c r="M5503" t="str">
        <f t="shared" si="177"/>
        <v>PalmarSantanderCanal Uno</v>
      </c>
      <c r="N5503" t="s">
        <v>6993</v>
      </c>
    </row>
    <row r="5504" spans="1:14" x14ac:dyDescent="0.25">
      <c r="A5504">
        <v>68522</v>
      </c>
      <c r="B5504" t="s">
        <v>1939</v>
      </c>
      <c r="C5504" t="s">
        <v>730</v>
      </c>
      <c r="F5504" t="s">
        <v>8337</v>
      </c>
      <c r="G5504" t="s">
        <v>703</v>
      </c>
      <c r="H5504" t="str">
        <f>INDEX(referencias!$Q$1:$Q$34,MATCH('Registro de Frecuencias TV'!G5504,referencias!$R$1:$R$34,0),1)</f>
        <v>C.Institucional</v>
      </c>
      <c r="J5504" t="s">
        <v>8338</v>
      </c>
      <c r="K5504">
        <v>10</v>
      </c>
      <c r="L5504" t="str">
        <f t="shared" si="176"/>
        <v>PalmarSantanderC.Institucional10</v>
      </c>
      <c r="M5504" t="str">
        <f t="shared" si="177"/>
        <v>PalmarSantanderC.Institucional</v>
      </c>
      <c r="N5504" t="s">
        <v>6994</v>
      </c>
    </row>
    <row r="5505" spans="1:14" x14ac:dyDescent="0.25">
      <c r="A5505">
        <v>68522</v>
      </c>
      <c r="B5505" t="s">
        <v>1939</v>
      </c>
      <c r="C5505" t="s">
        <v>730</v>
      </c>
      <c r="F5505" t="s">
        <v>8337</v>
      </c>
      <c r="G5505" t="s">
        <v>188</v>
      </c>
      <c r="H5505" t="str">
        <f>INDEX(referencias!$Q$1:$Q$34,MATCH('Registro de Frecuencias TV'!G5505,referencias!$R$1:$R$34,0),1)</f>
        <v>Señal Colombia</v>
      </c>
      <c r="J5505" t="s">
        <v>8338</v>
      </c>
      <c r="K5505">
        <v>26</v>
      </c>
      <c r="L5505" t="str">
        <f t="shared" si="176"/>
        <v>PalmarSantanderSeñal Colombia26</v>
      </c>
      <c r="M5505" t="str">
        <f t="shared" si="177"/>
        <v>PalmarSantanderSeñal Colombia</v>
      </c>
      <c r="N5505" t="s">
        <v>6995</v>
      </c>
    </row>
    <row r="5506" spans="1:14" x14ac:dyDescent="0.25">
      <c r="A5506">
        <v>68522</v>
      </c>
      <c r="B5506" t="s">
        <v>1939</v>
      </c>
      <c r="C5506" t="s">
        <v>730</v>
      </c>
      <c r="F5506" t="s">
        <v>8339</v>
      </c>
      <c r="G5506" t="s">
        <v>788</v>
      </c>
      <c r="H5506" t="str">
        <f>INDEX(referencias!$Q$1:$Q$34,MATCH('Registro de Frecuencias TV'!G5506,referencias!$R$1:$R$34,0),1)</f>
        <v>TRO</v>
      </c>
      <c r="J5506" t="s">
        <v>8338</v>
      </c>
      <c r="K5506">
        <v>6</v>
      </c>
      <c r="L5506" t="str">
        <f t="shared" si="176"/>
        <v>PalmarSantanderTRO6</v>
      </c>
      <c r="M5506" t="str">
        <f t="shared" si="177"/>
        <v>PalmarSantanderTRO</v>
      </c>
      <c r="N5506" t="s">
        <v>6996</v>
      </c>
    </row>
    <row r="5507" spans="1:14" x14ac:dyDescent="0.25">
      <c r="A5507">
        <v>68522</v>
      </c>
      <c r="B5507" t="s">
        <v>1939</v>
      </c>
      <c r="C5507" t="s">
        <v>730</v>
      </c>
      <c r="E5507">
        <v>3</v>
      </c>
      <c r="F5507" t="s">
        <v>8341</v>
      </c>
      <c r="G5507" t="s">
        <v>750</v>
      </c>
      <c r="H5507" t="str">
        <f>INDEX(referencias!$Q$1:$Q$34,MATCH('Registro de Frecuencias TV'!G5507,referencias!$R$1:$R$34,0),1)</f>
        <v>RCN TV S.A.</v>
      </c>
      <c r="I5507" t="s">
        <v>8511</v>
      </c>
      <c r="J5507" t="s">
        <v>8338</v>
      </c>
      <c r="K5507">
        <v>3</v>
      </c>
      <c r="L5507" t="str">
        <f t="shared" ref="L5507:L5570" si="178">_xlfn.CONCAT(TRIM(B5507),TRIM(C5507),TRIM(H5507),TRIM(K5507))</f>
        <v>PalmarSantanderRCN TV S.A.3</v>
      </c>
      <c r="M5507" t="str">
        <f t="shared" ref="M5507:M5570" si="179">_xlfn.CONCAT(TRIM(B5507),TRIM(C5507),TRIM(H5507))</f>
        <v>PalmarSantanderRCN TV S.A.</v>
      </c>
      <c r="N5507" t="s">
        <v>6997</v>
      </c>
    </row>
    <row r="5508" spans="1:14" x14ac:dyDescent="0.25">
      <c r="A5508">
        <v>68522</v>
      </c>
      <c r="B5508" t="s">
        <v>1939</v>
      </c>
      <c r="C5508" t="s">
        <v>730</v>
      </c>
      <c r="E5508">
        <v>5</v>
      </c>
      <c r="F5508" t="s">
        <v>8341</v>
      </c>
      <c r="G5508" t="s">
        <v>723</v>
      </c>
      <c r="H5508" t="str">
        <f>INDEX(referencias!$Q$1:$Q$34,MATCH('Registro de Frecuencias TV'!G5508,referencias!$R$1:$R$34,0),1)</f>
        <v>Caracol TV S.A.</v>
      </c>
      <c r="I5508" t="s">
        <v>8511</v>
      </c>
      <c r="J5508" t="s">
        <v>8338</v>
      </c>
      <c r="K5508">
        <v>5</v>
      </c>
      <c r="L5508" t="str">
        <f t="shared" si="178"/>
        <v>PalmarSantanderCaracol TV S.A.5</v>
      </c>
      <c r="M5508" t="str">
        <f t="shared" si="179"/>
        <v>PalmarSantanderCaracol TV S.A.</v>
      </c>
      <c r="N5508" t="s">
        <v>6998</v>
      </c>
    </row>
    <row r="5509" spans="1:14" x14ac:dyDescent="0.25">
      <c r="A5509">
        <v>68524</v>
      </c>
      <c r="B5509" t="s">
        <v>1943</v>
      </c>
      <c r="C5509" t="s">
        <v>730</v>
      </c>
      <c r="F5509" t="s">
        <v>8337</v>
      </c>
      <c r="G5509" t="s">
        <v>420</v>
      </c>
      <c r="H5509" t="str">
        <f>INDEX(referencias!$Q$1:$Q$34,MATCH('Registro de Frecuencias TV'!G5509,referencias!$R$1:$R$34,0),1)</f>
        <v>Canal Uno</v>
      </c>
      <c r="J5509" t="s">
        <v>8338</v>
      </c>
      <c r="K5509">
        <v>3</v>
      </c>
      <c r="L5509" t="str">
        <f t="shared" si="178"/>
        <v>Palmas del SocorroSantanderCanal Uno3</v>
      </c>
      <c r="M5509" t="str">
        <f t="shared" si="179"/>
        <v>Palmas del SocorroSantanderCanal Uno</v>
      </c>
      <c r="N5509" t="s">
        <v>6999</v>
      </c>
    </row>
    <row r="5510" spans="1:14" x14ac:dyDescent="0.25">
      <c r="A5510">
        <v>68524</v>
      </c>
      <c r="B5510" t="s">
        <v>1943</v>
      </c>
      <c r="C5510" t="s">
        <v>730</v>
      </c>
      <c r="F5510" t="s">
        <v>8337</v>
      </c>
      <c r="G5510" t="s">
        <v>703</v>
      </c>
      <c r="H5510" t="str">
        <f>INDEX(referencias!$Q$1:$Q$34,MATCH('Registro de Frecuencias TV'!G5510,referencias!$R$1:$R$34,0),1)</f>
        <v>C.Institucional</v>
      </c>
      <c r="J5510" t="s">
        <v>8338</v>
      </c>
      <c r="K5510">
        <v>8</v>
      </c>
      <c r="L5510" t="str">
        <f t="shared" si="178"/>
        <v>Palmas del SocorroSantanderC.Institucional8</v>
      </c>
      <c r="M5510" t="str">
        <f t="shared" si="179"/>
        <v>Palmas del SocorroSantanderC.Institucional</v>
      </c>
      <c r="N5510" t="s">
        <v>7000</v>
      </c>
    </row>
    <row r="5511" spans="1:14" x14ac:dyDescent="0.25">
      <c r="A5511">
        <v>68524</v>
      </c>
      <c r="B5511" t="s">
        <v>1943</v>
      </c>
      <c r="C5511" t="s">
        <v>730</v>
      </c>
      <c r="F5511" t="s">
        <v>8337</v>
      </c>
      <c r="G5511" t="s">
        <v>188</v>
      </c>
      <c r="H5511" t="str">
        <f>INDEX(referencias!$Q$1:$Q$34,MATCH('Registro de Frecuencias TV'!G5511,referencias!$R$1:$R$34,0),1)</f>
        <v>Señal Colombia</v>
      </c>
      <c r="J5511" t="s">
        <v>8338</v>
      </c>
      <c r="K5511">
        <v>27</v>
      </c>
      <c r="L5511" t="str">
        <f t="shared" si="178"/>
        <v>Palmas del SocorroSantanderSeñal Colombia27</v>
      </c>
      <c r="M5511" t="str">
        <f t="shared" si="179"/>
        <v>Palmas del SocorroSantanderSeñal Colombia</v>
      </c>
      <c r="N5511" t="s">
        <v>7001</v>
      </c>
    </row>
    <row r="5512" spans="1:14" x14ac:dyDescent="0.25">
      <c r="A5512">
        <v>68524</v>
      </c>
      <c r="B5512" t="s">
        <v>1943</v>
      </c>
      <c r="C5512" t="s">
        <v>730</v>
      </c>
      <c r="F5512" t="s">
        <v>8339</v>
      </c>
      <c r="G5512" t="s">
        <v>788</v>
      </c>
      <c r="H5512" t="str">
        <f>INDEX(referencias!$Q$1:$Q$34,MATCH('Registro de Frecuencias TV'!G5512,referencias!$R$1:$R$34,0),1)</f>
        <v>TRO</v>
      </c>
      <c r="J5512" t="s">
        <v>8338</v>
      </c>
      <c r="K5512">
        <v>21</v>
      </c>
      <c r="L5512" t="str">
        <f t="shared" si="178"/>
        <v>Palmas del SocorroSantanderTRO21</v>
      </c>
      <c r="M5512" t="str">
        <f t="shared" si="179"/>
        <v>Palmas del SocorroSantanderTRO</v>
      </c>
      <c r="N5512" t="s">
        <v>7002</v>
      </c>
    </row>
    <row r="5513" spans="1:14" x14ac:dyDescent="0.25">
      <c r="A5513">
        <v>68524</v>
      </c>
      <c r="B5513" t="s">
        <v>1943</v>
      </c>
      <c r="C5513" t="s">
        <v>730</v>
      </c>
      <c r="F5513" t="s">
        <v>8341</v>
      </c>
      <c r="G5513" t="s">
        <v>750</v>
      </c>
      <c r="H5513" t="str">
        <f>INDEX(referencias!$Q$1:$Q$34,MATCH('Registro de Frecuencias TV'!G5513,referencias!$R$1:$R$34,0),1)</f>
        <v>RCN TV S.A.</v>
      </c>
      <c r="J5513" t="s">
        <v>8338</v>
      </c>
      <c r="K5513">
        <v>33</v>
      </c>
      <c r="L5513" t="str">
        <f t="shared" si="178"/>
        <v>Palmas del SocorroSantanderRCN TV S.A.33</v>
      </c>
      <c r="M5513" t="str">
        <f t="shared" si="179"/>
        <v>Palmas del SocorroSantanderRCN TV S.A.</v>
      </c>
      <c r="N5513" t="s">
        <v>7003</v>
      </c>
    </row>
    <row r="5514" spans="1:14" x14ac:dyDescent="0.25">
      <c r="A5514">
        <v>68524</v>
      </c>
      <c r="B5514" t="s">
        <v>1943</v>
      </c>
      <c r="C5514" t="s">
        <v>730</v>
      </c>
      <c r="F5514" t="s">
        <v>8341</v>
      </c>
      <c r="G5514" t="s">
        <v>723</v>
      </c>
      <c r="H5514" t="str">
        <f>INDEX(referencias!$Q$1:$Q$34,MATCH('Registro de Frecuencias TV'!G5514,referencias!$R$1:$R$34,0),1)</f>
        <v>Caracol TV S.A.</v>
      </c>
      <c r="J5514" t="s">
        <v>8338</v>
      </c>
      <c r="K5514">
        <v>39</v>
      </c>
      <c r="L5514" t="str">
        <f t="shared" si="178"/>
        <v>Palmas del SocorroSantanderCaracol TV S.A.39</v>
      </c>
      <c r="M5514" t="str">
        <f t="shared" si="179"/>
        <v>Palmas del SocorroSantanderCaracol TV S.A.</v>
      </c>
      <c r="N5514" t="s">
        <v>7004</v>
      </c>
    </row>
    <row r="5515" spans="1:14" x14ac:dyDescent="0.25">
      <c r="A5515">
        <v>68533</v>
      </c>
      <c r="B5515" t="s">
        <v>1961</v>
      </c>
      <c r="C5515" t="s">
        <v>730</v>
      </c>
      <c r="E5515">
        <v>10</v>
      </c>
      <c r="F5515" t="s">
        <v>8337</v>
      </c>
      <c r="G5515" t="s">
        <v>420</v>
      </c>
      <c r="H5515" t="str">
        <f>INDEX(referencias!$Q$1:$Q$34,MATCH('Registro de Frecuencias TV'!G5515,referencias!$R$1:$R$34,0),1)</f>
        <v>Canal Uno</v>
      </c>
      <c r="I5515" t="s">
        <v>365</v>
      </c>
      <c r="J5515" t="s">
        <v>8338</v>
      </c>
      <c r="K5515">
        <v>10</v>
      </c>
      <c r="L5515" t="str">
        <f t="shared" si="178"/>
        <v>PáramoSantanderCanal Uno10</v>
      </c>
      <c r="M5515" t="str">
        <f t="shared" si="179"/>
        <v>PáramoSantanderCanal Uno</v>
      </c>
      <c r="N5515" t="s">
        <v>7005</v>
      </c>
    </row>
    <row r="5516" spans="1:14" x14ac:dyDescent="0.25">
      <c r="A5516">
        <v>68533</v>
      </c>
      <c r="B5516" t="s">
        <v>1961</v>
      </c>
      <c r="C5516" t="s">
        <v>730</v>
      </c>
      <c r="E5516">
        <v>8</v>
      </c>
      <c r="F5516" t="s">
        <v>8337</v>
      </c>
      <c r="G5516" t="s">
        <v>703</v>
      </c>
      <c r="H5516" t="str">
        <f>INDEX(referencias!$Q$1:$Q$34,MATCH('Registro de Frecuencias TV'!G5516,referencias!$R$1:$R$34,0),1)</f>
        <v>C.Institucional</v>
      </c>
      <c r="I5516" t="s">
        <v>365</v>
      </c>
      <c r="J5516" t="s">
        <v>8338</v>
      </c>
      <c r="K5516">
        <v>8</v>
      </c>
      <c r="L5516" t="str">
        <f t="shared" si="178"/>
        <v>PáramoSantanderC.Institucional8</v>
      </c>
      <c r="M5516" t="str">
        <f t="shared" si="179"/>
        <v>PáramoSantanderC.Institucional</v>
      </c>
      <c r="N5516" t="s">
        <v>7006</v>
      </c>
    </row>
    <row r="5517" spans="1:14" x14ac:dyDescent="0.25">
      <c r="A5517">
        <v>68533</v>
      </c>
      <c r="B5517" t="s">
        <v>1961</v>
      </c>
      <c r="C5517" t="s">
        <v>730</v>
      </c>
      <c r="E5517">
        <v>12</v>
      </c>
      <c r="F5517" t="s">
        <v>8337</v>
      </c>
      <c r="G5517" t="s">
        <v>188</v>
      </c>
      <c r="H5517" t="str">
        <f>INDEX(referencias!$Q$1:$Q$34,MATCH('Registro de Frecuencias TV'!G5517,referencias!$R$1:$R$34,0),1)</f>
        <v>Señal Colombia</v>
      </c>
      <c r="I5517" t="s">
        <v>365</v>
      </c>
      <c r="J5517" t="s">
        <v>8338</v>
      </c>
      <c r="K5517">
        <v>12</v>
      </c>
      <c r="L5517" t="str">
        <f t="shared" si="178"/>
        <v>PáramoSantanderSeñal Colombia12</v>
      </c>
      <c r="M5517" t="str">
        <f t="shared" si="179"/>
        <v>PáramoSantanderSeñal Colombia</v>
      </c>
      <c r="N5517" t="s">
        <v>7007</v>
      </c>
    </row>
    <row r="5518" spans="1:14" x14ac:dyDescent="0.25">
      <c r="A5518">
        <v>68533</v>
      </c>
      <c r="B5518" t="s">
        <v>1961</v>
      </c>
      <c r="C5518" t="s">
        <v>730</v>
      </c>
      <c r="F5518" t="s">
        <v>8339</v>
      </c>
      <c r="G5518" t="s">
        <v>788</v>
      </c>
      <c r="H5518" t="str">
        <f>INDEX(referencias!$Q$1:$Q$34,MATCH('Registro de Frecuencias TV'!G5518,referencias!$R$1:$R$34,0),1)</f>
        <v>TRO</v>
      </c>
      <c r="J5518" t="s">
        <v>8338</v>
      </c>
      <c r="K5518">
        <v>2</v>
      </c>
      <c r="L5518" t="str">
        <f t="shared" si="178"/>
        <v>PáramoSantanderTRO2</v>
      </c>
      <c r="M5518" t="str">
        <f t="shared" si="179"/>
        <v>PáramoSantanderTRO</v>
      </c>
      <c r="N5518" t="s">
        <v>7008</v>
      </c>
    </row>
    <row r="5519" spans="1:14" x14ac:dyDescent="0.25">
      <c r="A5519">
        <v>68533</v>
      </c>
      <c r="B5519" t="s">
        <v>1961</v>
      </c>
      <c r="C5519" t="s">
        <v>730</v>
      </c>
      <c r="F5519" t="s">
        <v>8341</v>
      </c>
      <c r="G5519" t="s">
        <v>750</v>
      </c>
      <c r="H5519" t="str">
        <f>INDEX(referencias!$Q$1:$Q$34,MATCH('Registro de Frecuencias TV'!G5519,referencias!$R$1:$R$34,0),1)</f>
        <v>RCN TV S.A.</v>
      </c>
      <c r="J5519" t="s">
        <v>8338</v>
      </c>
      <c r="K5519">
        <v>6</v>
      </c>
      <c r="L5519" t="str">
        <f t="shared" si="178"/>
        <v>PáramoSantanderRCN TV S.A.6</v>
      </c>
      <c r="M5519" t="str">
        <f t="shared" si="179"/>
        <v>PáramoSantanderRCN TV S.A.</v>
      </c>
      <c r="N5519" t="s">
        <v>7009</v>
      </c>
    </row>
    <row r="5520" spans="1:14" x14ac:dyDescent="0.25">
      <c r="A5520">
        <v>68533</v>
      </c>
      <c r="B5520" t="s">
        <v>1961</v>
      </c>
      <c r="C5520" t="s">
        <v>730</v>
      </c>
      <c r="F5520" t="s">
        <v>8341</v>
      </c>
      <c r="G5520" t="s">
        <v>723</v>
      </c>
      <c r="H5520" t="str">
        <f>INDEX(referencias!$Q$1:$Q$34,MATCH('Registro de Frecuencias TV'!G5520,referencias!$R$1:$R$34,0),1)</f>
        <v>Caracol TV S.A.</v>
      </c>
      <c r="J5520" t="s">
        <v>8338</v>
      </c>
      <c r="K5520">
        <v>4</v>
      </c>
      <c r="L5520" t="str">
        <f t="shared" si="178"/>
        <v>PáramoSantanderCaracol TV S.A.4</v>
      </c>
      <c r="M5520" t="str">
        <f t="shared" si="179"/>
        <v>PáramoSantanderCaracol TV S.A.</v>
      </c>
      <c r="N5520" t="s">
        <v>7010</v>
      </c>
    </row>
    <row r="5521" spans="1:14" x14ac:dyDescent="0.25">
      <c r="A5521">
        <v>68547</v>
      </c>
      <c r="B5521" t="s">
        <v>560</v>
      </c>
      <c r="C5521" t="s">
        <v>730</v>
      </c>
      <c r="E5521">
        <v>7</v>
      </c>
      <c r="F5521" t="s">
        <v>8339</v>
      </c>
      <c r="G5521" t="s">
        <v>788</v>
      </c>
      <c r="H5521" t="str">
        <f>INDEX(referencias!$Q$1:$Q$34,MATCH('Registro de Frecuencias TV'!G5521,referencias!$R$1:$R$34,0),1)</f>
        <v>TRO</v>
      </c>
      <c r="I5521" t="s">
        <v>614</v>
      </c>
      <c r="J5521" t="s">
        <v>8338</v>
      </c>
      <c r="K5521">
        <v>7</v>
      </c>
      <c r="L5521" t="str">
        <f t="shared" si="178"/>
        <v>PiedecuestaSantanderTRO7</v>
      </c>
      <c r="M5521" t="str">
        <f t="shared" si="179"/>
        <v>PiedecuestaSantanderTRO</v>
      </c>
      <c r="N5521" t="s">
        <v>7011</v>
      </c>
    </row>
    <row r="5522" spans="1:14" x14ac:dyDescent="0.25">
      <c r="A5522">
        <v>68547</v>
      </c>
      <c r="B5522" t="s">
        <v>560</v>
      </c>
      <c r="C5522" t="s">
        <v>730</v>
      </c>
      <c r="E5522">
        <v>39</v>
      </c>
      <c r="F5522" t="s">
        <v>8341</v>
      </c>
      <c r="G5522" t="s">
        <v>750</v>
      </c>
      <c r="H5522" t="str">
        <f>INDEX(referencias!$Q$1:$Q$34,MATCH('Registro de Frecuencias TV'!G5522,referencias!$R$1:$R$34,0),1)</f>
        <v>RCN TV S.A.</v>
      </c>
      <c r="I5522" t="s">
        <v>560</v>
      </c>
      <c r="J5522" t="s">
        <v>8338</v>
      </c>
      <c r="K5522">
        <v>39</v>
      </c>
      <c r="L5522" t="str">
        <f t="shared" si="178"/>
        <v>PiedecuestaSantanderRCN TV S.A.39</v>
      </c>
      <c r="M5522" t="str">
        <f t="shared" si="179"/>
        <v>PiedecuestaSantanderRCN TV S.A.</v>
      </c>
      <c r="N5522" t="s">
        <v>7012</v>
      </c>
    </row>
    <row r="5523" spans="1:14" x14ac:dyDescent="0.25">
      <c r="A5523">
        <v>68547</v>
      </c>
      <c r="B5523" t="s">
        <v>560</v>
      </c>
      <c r="C5523" t="s">
        <v>730</v>
      </c>
      <c r="E5523">
        <v>43</v>
      </c>
      <c r="F5523" t="s">
        <v>8341</v>
      </c>
      <c r="G5523" t="s">
        <v>723</v>
      </c>
      <c r="H5523" t="str">
        <f>INDEX(referencias!$Q$1:$Q$34,MATCH('Registro de Frecuencias TV'!G5523,referencias!$R$1:$R$34,0),1)</f>
        <v>Caracol TV S.A.</v>
      </c>
      <c r="I5523" t="s">
        <v>560</v>
      </c>
      <c r="J5523" t="s">
        <v>8338</v>
      </c>
      <c r="K5523">
        <v>43</v>
      </c>
      <c r="L5523" t="str">
        <f t="shared" si="178"/>
        <v>PiedecuestaSantanderCaracol TV S.A.43</v>
      </c>
      <c r="M5523" t="str">
        <f t="shared" si="179"/>
        <v>PiedecuestaSantanderCaracol TV S.A.</v>
      </c>
      <c r="N5523" t="s">
        <v>7013</v>
      </c>
    </row>
    <row r="5524" spans="1:14" x14ac:dyDescent="0.25">
      <c r="A5524">
        <v>68547</v>
      </c>
      <c r="B5524" t="s">
        <v>560</v>
      </c>
      <c r="C5524" t="s">
        <v>730</v>
      </c>
      <c r="E5524">
        <v>29</v>
      </c>
      <c r="F5524" t="s">
        <v>8342</v>
      </c>
      <c r="G5524" t="s">
        <v>791</v>
      </c>
      <c r="H5524" t="str">
        <f>INDEX(referencias!$Q$1:$Q$34,MATCH('Registro de Frecuencias TV'!G5524,referencias!$R$1:$R$34,0),1)</f>
        <v>Tv Ciudadana</v>
      </c>
      <c r="I5524" t="s">
        <v>791</v>
      </c>
      <c r="J5524" t="s">
        <v>8338</v>
      </c>
      <c r="K5524">
        <v>29</v>
      </c>
      <c r="L5524" t="str">
        <f t="shared" si="178"/>
        <v>PiedecuestaSantanderTv Ciudadana29</v>
      </c>
      <c r="M5524" t="str">
        <f t="shared" si="179"/>
        <v>PiedecuestaSantanderTv Ciudadana</v>
      </c>
      <c r="N5524" t="s">
        <v>7014</v>
      </c>
    </row>
    <row r="5525" spans="1:14" x14ac:dyDescent="0.25">
      <c r="A5525">
        <v>68549</v>
      </c>
      <c r="B5525" t="s">
        <v>2001</v>
      </c>
      <c r="C5525" t="s">
        <v>730</v>
      </c>
      <c r="E5525">
        <v>10</v>
      </c>
      <c r="F5525" t="s">
        <v>8337</v>
      </c>
      <c r="G5525" t="s">
        <v>420</v>
      </c>
      <c r="H5525" t="str">
        <f>INDEX(referencias!$Q$1:$Q$34,MATCH('Registro de Frecuencias TV'!G5525,referencias!$R$1:$R$34,0),1)</f>
        <v>Canal Uno</v>
      </c>
      <c r="I5525" t="s">
        <v>365</v>
      </c>
      <c r="J5525" t="s">
        <v>8338</v>
      </c>
      <c r="K5525">
        <v>10</v>
      </c>
      <c r="L5525" t="str">
        <f t="shared" si="178"/>
        <v>PinchoteSantanderCanal Uno10</v>
      </c>
      <c r="M5525" t="str">
        <f t="shared" si="179"/>
        <v>PinchoteSantanderCanal Uno</v>
      </c>
      <c r="N5525" t="s">
        <v>7015</v>
      </c>
    </row>
    <row r="5526" spans="1:14" x14ac:dyDescent="0.25">
      <c r="A5526">
        <v>68549</v>
      </c>
      <c r="B5526" t="s">
        <v>2001</v>
      </c>
      <c r="C5526" t="s">
        <v>730</v>
      </c>
      <c r="E5526">
        <v>8</v>
      </c>
      <c r="F5526" t="s">
        <v>8337</v>
      </c>
      <c r="G5526" t="s">
        <v>703</v>
      </c>
      <c r="H5526" t="str">
        <f>INDEX(referencias!$Q$1:$Q$34,MATCH('Registro de Frecuencias TV'!G5526,referencias!$R$1:$R$34,0),1)</f>
        <v>C.Institucional</v>
      </c>
      <c r="I5526" t="s">
        <v>365</v>
      </c>
      <c r="J5526" t="s">
        <v>8338</v>
      </c>
      <c r="K5526">
        <v>8</v>
      </c>
      <c r="L5526" t="str">
        <f t="shared" si="178"/>
        <v>PinchoteSantanderC.Institucional8</v>
      </c>
      <c r="M5526" t="str">
        <f t="shared" si="179"/>
        <v>PinchoteSantanderC.Institucional</v>
      </c>
      <c r="N5526" t="s">
        <v>7016</v>
      </c>
    </row>
    <row r="5527" spans="1:14" x14ac:dyDescent="0.25">
      <c r="A5527">
        <v>68549</v>
      </c>
      <c r="B5527" t="s">
        <v>2001</v>
      </c>
      <c r="C5527" t="s">
        <v>730</v>
      </c>
      <c r="E5527">
        <v>12</v>
      </c>
      <c r="F5527" t="s">
        <v>8337</v>
      </c>
      <c r="G5527" t="s">
        <v>188</v>
      </c>
      <c r="H5527" t="str">
        <f>INDEX(referencias!$Q$1:$Q$34,MATCH('Registro de Frecuencias TV'!G5527,referencias!$R$1:$R$34,0),1)</f>
        <v>Señal Colombia</v>
      </c>
      <c r="I5527" t="s">
        <v>365</v>
      </c>
      <c r="J5527" t="s">
        <v>8338</v>
      </c>
      <c r="K5527">
        <v>12</v>
      </c>
      <c r="L5527" t="str">
        <f t="shared" si="178"/>
        <v>PinchoteSantanderSeñal Colombia12</v>
      </c>
      <c r="M5527" t="str">
        <f t="shared" si="179"/>
        <v>PinchoteSantanderSeñal Colombia</v>
      </c>
      <c r="N5527" t="s">
        <v>7017</v>
      </c>
    </row>
    <row r="5528" spans="1:14" x14ac:dyDescent="0.25">
      <c r="A5528">
        <v>68549</v>
      </c>
      <c r="B5528" t="s">
        <v>2001</v>
      </c>
      <c r="C5528" t="s">
        <v>730</v>
      </c>
      <c r="E5528">
        <v>33</v>
      </c>
      <c r="F5528" t="s">
        <v>8339</v>
      </c>
      <c r="G5528" t="s">
        <v>788</v>
      </c>
      <c r="H5528" t="str">
        <f>INDEX(referencias!$Q$1:$Q$34,MATCH('Registro de Frecuencias TV'!G5528,referencias!$R$1:$R$34,0),1)</f>
        <v>TRO</v>
      </c>
      <c r="I5528" t="s">
        <v>8510</v>
      </c>
      <c r="J5528" t="s">
        <v>8338</v>
      </c>
      <c r="K5528">
        <v>2</v>
      </c>
      <c r="L5528" t="str">
        <f t="shared" si="178"/>
        <v>PinchoteSantanderTRO2</v>
      </c>
      <c r="M5528" t="str">
        <f t="shared" si="179"/>
        <v>PinchoteSantanderTRO</v>
      </c>
      <c r="N5528" t="s">
        <v>7018</v>
      </c>
    </row>
    <row r="5529" spans="1:14" x14ac:dyDescent="0.25">
      <c r="A5529">
        <v>68549</v>
      </c>
      <c r="B5529" t="s">
        <v>2001</v>
      </c>
      <c r="C5529" t="s">
        <v>730</v>
      </c>
      <c r="E5529">
        <v>6</v>
      </c>
      <c r="F5529" t="s">
        <v>8341</v>
      </c>
      <c r="G5529" t="s">
        <v>750</v>
      </c>
      <c r="H5529" t="str">
        <f>INDEX(referencias!$Q$1:$Q$34,MATCH('Registro de Frecuencias TV'!G5529,referencias!$R$1:$R$34,0),1)</f>
        <v>RCN TV S.A.</v>
      </c>
      <c r="I5529" t="s">
        <v>8513</v>
      </c>
      <c r="J5529" t="s">
        <v>8338</v>
      </c>
      <c r="K5529">
        <v>6</v>
      </c>
      <c r="L5529" t="str">
        <f t="shared" si="178"/>
        <v>PinchoteSantanderRCN TV S.A.6</v>
      </c>
      <c r="M5529" t="str">
        <f t="shared" si="179"/>
        <v>PinchoteSantanderRCN TV S.A.</v>
      </c>
      <c r="N5529" t="s">
        <v>7019</v>
      </c>
    </row>
    <row r="5530" spans="1:14" x14ac:dyDescent="0.25">
      <c r="A5530">
        <v>68549</v>
      </c>
      <c r="B5530" t="s">
        <v>2001</v>
      </c>
      <c r="C5530" t="s">
        <v>730</v>
      </c>
      <c r="E5530">
        <v>4</v>
      </c>
      <c r="F5530" t="s">
        <v>8341</v>
      </c>
      <c r="G5530" t="s">
        <v>723</v>
      </c>
      <c r="H5530" t="str">
        <f>INDEX(referencias!$Q$1:$Q$34,MATCH('Registro de Frecuencias TV'!G5530,referencias!$R$1:$R$34,0),1)</f>
        <v>Caracol TV S.A.</v>
      </c>
      <c r="I5530" t="s">
        <v>8513</v>
      </c>
      <c r="J5530" t="s">
        <v>8338</v>
      </c>
      <c r="K5530">
        <v>4</v>
      </c>
      <c r="L5530" t="str">
        <f t="shared" si="178"/>
        <v>PinchoteSantanderCaracol TV S.A.4</v>
      </c>
      <c r="M5530" t="str">
        <f t="shared" si="179"/>
        <v>PinchoteSantanderCaracol TV S.A.</v>
      </c>
      <c r="N5530" t="s">
        <v>7020</v>
      </c>
    </row>
    <row r="5531" spans="1:14" x14ac:dyDescent="0.25">
      <c r="A5531">
        <v>68572</v>
      </c>
      <c r="B5531" t="s">
        <v>2046</v>
      </c>
      <c r="C5531" t="s">
        <v>730</v>
      </c>
      <c r="E5531">
        <v>25</v>
      </c>
      <c r="F5531" t="s">
        <v>8337</v>
      </c>
      <c r="G5531" t="s">
        <v>420</v>
      </c>
      <c r="H5531" t="str">
        <f>INDEX(referencias!$Q$1:$Q$34,MATCH('Registro de Frecuencias TV'!G5531,referencias!$R$1:$R$34,0),1)</f>
        <v>Canal Uno</v>
      </c>
      <c r="I5531" t="s">
        <v>320</v>
      </c>
      <c r="J5531" t="s">
        <v>8338</v>
      </c>
      <c r="K5531">
        <v>25</v>
      </c>
      <c r="L5531" t="str">
        <f t="shared" si="178"/>
        <v>Puente NacionalSantanderCanal Uno25</v>
      </c>
      <c r="M5531" t="str">
        <f t="shared" si="179"/>
        <v>Puente NacionalSantanderCanal Uno</v>
      </c>
      <c r="N5531" t="s">
        <v>7021</v>
      </c>
    </row>
    <row r="5532" spans="1:14" x14ac:dyDescent="0.25">
      <c r="A5532">
        <v>68572</v>
      </c>
      <c r="B5532" t="s">
        <v>2046</v>
      </c>
      <c r="C5532" t="s">
        <v>730</v>
      </c>
      <c r="E5532">
        <v>33</v>
      </c>
      <c r="F5532" t="s">
        <v>8337</v>
      </c>
      <c r="G5532" t="s">
        <v>703</v>
      </c>
      <c r="H5532" t="str">
        <f>INDEX(referencias!$Q$1:$Q$34,MATCH('Registro de Frecuencias TV'!G5532,referencias!$R$1:$R$34,0),1)</f>
        <v>C.Institucional</v>
      </c>
      <c r="I5532" t="s">
        <v>320</v>
      </c>
      <c r="J5532" t="s">
        <v>8338</v>
      </c>
      <c r="K5532">
        <v>33</v>
      </c>
      <c r="L5532" t="str">
        <f t="shared" si="178"/>
        <v>Puente NacionalSantanderC.Institucional33</v>
      </c>
      <c r="M5532" t="str">
        <f t="shared" si="179"/>
        <v>Puente NacionalSantanderC.Institucional</v>
      </c>
      <c r="N5532" t="s">
        <v>7022</v>
      </c>
    </row>
    <row r="5533" spans="1:14" x14ac:dyDescent="0.25">
      <c r="A5533">
        <v>68572</v>
      </c>
      <c r="B5533" t="s">
        <v>2046</v>
      </c>
      <c r="C5533" t="s">
        <v>730</v>
      </c>
      <c r="E5533">
        <v>27</v>
      </c>
      <c r="F5533" t="s">
        <v>8337</v>
      </c>
      <c r="G5533" t="s">
        <v>188</v>
      </c>
      <c r="H5533" t="str">
        <f>INDEX(referencias!$Q$1:$Q$34,MATCH('Registro de Frecuencias TV'!G5533,referencias!$R$1:$R$34,0),1)</f>
        <v>Señal Colombia</v>
      </c>
      <c r="I5533" t="s">
        <v>320</v>
      </c>
      <c r="J5533" t="s">
        <v>8338</v>
      </c>
      <c r="K5533">
        <v>27</v>
      </c>
      <c r="L5533" t="str">
        <f t="shared" si="178"/>
        <v>Puente NacionalSantanderSeñal Colombia27</v>
      </c>
      <c r="M5533" t="str">
        <f t="shared" si="179"/>
        <v>Puente NacionalSantanderSeñal Colombia</v>
      </c>
      <c r="N5533" t="s">
        <v>7023</v>
      </c>
    </row>
    <row r="5534" spans="1:14" x14ac:dyDescent="0.25">
      <c r="A5534">
        <v>68572</v>
      </c>
      <c r="B5534" t="s">
        <v>2046</v>
      </c>
      <c r="C5534" t="s">
        <v>730</v>
      </c>
      <c r="F5534" t="s">
        <v>8339</v>
      </c>
      <c r="G5534" t="s">
        <v>788</v>
      </c>
      <c r="H5534" t="str">
        <f>INDEX(referencias!$Q$1:$Q$34,MATCH('Registro de Frecuencias TV'!G5534,referencias!$R$1:$R$34,0),1)</f>
        <v>TRO</v>
      </c>
      <c r="J5534" t="s">
        <v>8338</v>
      </c>
      <c r="K5534">
        <v>21</v>
      </c>
      <c r="L5534" t="str">
        <f t="shared" si="178"/>
        <v>Puente NacionalSantanderTRO21</v>
      </c>
      <c r="M5534" t="str">
        <f t="shared" si="179"/>
        <v>Puente NacionalSantanderTRO</v>
      </c>
      <c r="N5534" t="s">
        <v>7024</v>
      </c>
    </row>
    <row r="5535" spans="1:14" x14ac:dyDescent="0.25">
      <c r="A5535">
        <v>68572</v>
      </c>
      <c r="B5535" t="s">
        <v>2046</v>
      </c>
      <c r="C5535" t="s">
        <v>730</v>
      </c>
      <c r="E5535">
        <v>29</v>
      </c>
      <c r="F5535" t="s">
        <v>8341</v>
      </c>
      <c r="G5535" t="s">
        <v>750</v>
      </c>
      <c r="H5535" t="str">
        <f>INDEX(referencias!$Q$1:$Q$34,MATCH('Registro de Frecuencias TV'!G5535,referencias!$R$1:$R$34,0),1)</f>
        <v>RCN TV S.A.</v>
      </c>
      <c r="I5535" t="s">
        <v>8443</v>
      </c>
      <c r="J5535" t="s">
        <v>8338</v>
      </c>
      <c r="K5535">
        <v>29</v>
      </c>
      <c r="L5535" t="str">
        <f t="shared" si="178"/>
        <v>Puente NacionalSantanderRCN TV S.A.29</v>
      </c>
      <c r="M5535" t="str">
        <f t="shared" si="179"/>
        <v>Puente NacionalSantanderRCN TV S.A.</v>
      </c>
      <c r="N5535" t="s">
        <v>7025</v>
      </c>
    </row>
    <row r="5536" spans="1:14" x14ac:dyDescent="0.25">
      <c r="A5536">
        <v>68572</v>
      </c>
      <c r="B5536" t="s">
        <v>2046</v>
      </c>
      <c r="C5536" t="s">
        <v>730</v>
      </c>
      <c r="E5536">
        <v>31</v>
      </c>
      <c r="F5536" t="s">
        <v>8341</v>
      </c>
      <c r="G5536" t="s">
        <v>723</v>
      </c>
      <c r="H5536" t="str">
        <f>INDEX(referencias!$Q$1:$Q$34,MATCH('Registro de Frecuencias TV'!G5536,referencias!$R$1:$R$34,0),1)</f>
        <v>Caracol TV S.A.</v>
      </c>
      <c r="I5536" t="s">
        <v>8443</v>
      </c>
      <c r="J5536" t="s">
        <v>8338</v>
      </c>
      <c r="K5536">
        <v>31</v>
      </c>
      <c r="L5536" t="str">
        <f t="shared" si="178"/>
        <v>Puente NacionalSantanderCaracol TV S.A.31</v>
      </c>
      <c r="M5536" t="str">
        <f t="shared" si="179"/>
        <v>Puente NacionalSantanderCaracol TV S.A.</v>
      </c>
      <c r="N5536" t="s">
        <v>7026</v>
      </c>
    </row>
    <row r="5537" spans="1:14" x14ac:dyDescent="0.25">
      <c r="A5537">
        <v>68573</v>
      </c>
      <c r="B5537" t="s">
        <v>2078</v>
      </c>
      <c r="C5537" t="s">
        <v>730</v>
      </c>
      <c r="E5537">
        <v>6</v>
      </c>
      <c r="F5537" t="s">
        <v>8337</v>
      </c>
      <c r="G5537" t="s">
        <v>420</v>
      </c>
      <c r="H5537" t="str">
        <f>INDEX(referencias!$Q$1:$Q$34,MATCH('Registro de Frecuencias TV'!G5537,referencias!$R$1:$R$34,0),1)</f>
        <v>Canal Uno</v>
      </c>
      <c r="I5537" t="s">
        <v>290</v>
      </c>
      <c r="J5537" t="s">
        <v>8338</v>
      </c>
      <c r="K5537">
        <v>6</v>
      </c>
      <c r="L5537" t="str">
        <f t="shared" si="178"/>
        <v>Puerto ParraSantanderCanal Uno6</v>
      </c>
      <c r="M5537" t="str">
        <f t="shared" si="179"/>
        <v>Puerto ParraSantanderCanal Uno</v>
      </c>
      <c r="N5537" t="s">
        <v>7027</v>
      </c>
    </row>
    <row r="5538" spans="1:14" x14ac:dyDescent="0.25">
      <c r="A5538">
        <v>68573</v>
      </c>
      <c r="B5538" t="s">
        <v>2078</v>
      </c>
      <c r="C5538" t="s">
        <v>730</v>
      </c>
      <c r="E5538">
        <v>4</v>
      </c>
      <c r="F5538" t="s">
        <v>8337</v>
      </c>
      <c r="G5538" t="s">
        <v>703</v>
      </c>
      <c r="H5538" t="str">
        <f>INDEX(referencias!$Q$1:$Q$34,MATCH('Registro de Frecuencias TV'!G5538,referencias!$R$1:$R$34,0),1)</f>
        <v>C.Institucional</v>
      </c>
      <c r="I5538" t="s">
        <v>290</v>
      </c>
      <c r="J5538" t="s">
        <v>8338</v>
      </c>
      <c r="K5538">
        <v>4</v>
      </c>
      <c r="L5538" t="str">
        <f t="shared" si="178"/>
        <v>Puerto ParraSantanderC.Institucional4</v>
      </c>
      <c r="M5538" t="str">
        <f t="shared" si="179"/>
        <v>Puerto ParraSantanderC.Institucional</v>
      </c>
      <c r="N5538" t="s">
        <v>7028</v>
      </c>
    </row>
    <row r="5539" spans="1:14" x14ac:dyDescent="0.25">
      <c r="A5539">
        <v>68573</v>
      </c>
      <c r="B5539" t="s">
        <v>2078</v>
      </c>
      <c r="C5539" t="s">
        <v>730</v>
      </c>
      <c r="E5539">
        <v>10</v>
      </c>
      <c r="F5539" t="s">
        <v>8337</v>
      </c>
      <c r="G5539" t="s">
        <v>188</v>
      </c>
      <c r="H5539" t="str">
        <f>INDEX(referencias!$Q$1:$Q$34,MATCH('Registro de Frecuencias TV'!G5539,referencias!$R$1:$R$34,0),1)</f>
        <v>Señal Colombia</v>
      </c>
      <c r="I5539" t="s">
        <v>290</v>
      </c>
      <c r="J5539" t="s">
        <v>8338</v>
      </c>
      <c r="K5539">
        <v>10</v>
      </c>
      <c r="L5539" t="str">
        <f t="shared" si="178"/>
        <v>Puerto ParraSantanderSeñal Colombia10</v>
      </c>
      <c r="M5539" t="str">
        <f t="shared" si="179"/>
        <v>Puerto ParraSantanderSeñal Colombia</v>
      </c>
      <c r="N5539" t="s">
        <v>7029</v>
      </c>
    </row>
    <row r="5540" spans="1:14" x14ac:dyDescent="0.25">
      <c r="A5540">
        <v>68573</v>
      </c>
      <c r="B5540" t="s">
        <v>2078</v>
      </c>
      <c r="C5540" t="s">
        <v>730</v>
      </c>
      <c r="F5540" t="s">
        <v>8339</v>
      </c>
      <c r="G5540" t="s">
        <v>788</v>
      </c>
      <c r="H5540" t="str">
        <f>INDEX(referencias!$Q$1:$Q$34,MATCH('Registro de Frecuencias TV'!G5540,referencias!$R$1:$R$34,0),1)</f>
        <v>TRO</v>
      </c>
      <c r="J5540" t="s">
        <v>8338</v>
      </c>
      <c r="K5540">
        <v>12</v>
      </c>
      <c r="L5540" t="str">
        <f t="shared" si="178"/>
        <v>Puerto ParraSantanderTRO12</v>
      </c>
      <c r="M5540" t="str">
        <f t="shared" si="179"/>
        <v>Puerto ParraSantanderTRO</v>
      </c>
      <c r="N5540" t="s">
        <v>7030</v>
      </c>
    </row>
    <row r="5541" spans="1:14" x14ac:dyDescent="0.25">
      <c r="A5541">
        <v>68573</v>
      </c>
      <c r="B5541" t="s">
        <v>2078</v>
      </c>
      <c r="C5541" t="s">
        <v>730</v>
      </c>
      <c r="E5541">
        <v>8</v>
      </c>
      <c r="F5541" t="s">
        <v>8341</v>
      </c>
      <c r="G5541" t="s">
        <v>750</v>
      </c>
      <c r="H5541" t="str">
        <f>INDEX(referencias!$Q$1:$Q$34,MATCH('Registro de Frecuencias TV'!G5541,referencias!$R$1:$R$34,0),1)</f>
        <v>RCN TV S.A.</v>
      </c>
      <c r="I5541" t="s">
        <v>290</v>
      </c>
      <c r="J5541" t="s">
        <v>8338</v>
      </c>
      <c r="K5541">
        <v>8</v>
      </c>
      <c r="L5541" t="str">
        <f t="shared" si="178"/>
        <v>Puerto ParraSantanderRCN TV S.A.8</v>
      </c>
      <c r="M5541" t="str">
        <f t="shared" si="179"/>
        <v>Puerto ParraSantanderRCN TV S.A.</v>
      </c>
      <c r="N5541" t="s">
        <v>7031</v>
      </c>
    </row>
    <row r="5542" spans="1:14" x14ac:dyDescent="0.25">
      <c r="A5542">
        <v>68573</v>
      </c>
      <c r="B5542" t="s">
        <v>2078</v>
      </c>
      <c r="C5542" t="s">
        <v>730</v>
      </c>
      <c r="E5542">
        <v>2</v>
      </c>
      <c r="F5542" t="s">
        <v>8341</v>
      </c>
      <c r="G5542" t="s">
        <v>723</v>
      </c>
      <c r="H5542" t="str">
        <f>INDEX(referencias!$Q$1:$Q$34,MATCH('Registro de Frecuencias TV'!G5542,referencias!$R$1:$R$34,0),1)</f>
        <v>Caracol TV S.A.</v>
      </c>
      <c r="I5542" t="s">
        <v>290</v>
      </c>
      <c r="J5542" t="s">
        <v>8338</v>
      </c>
      <c r="K5542">
        <v>2</v>
      </c>
      <c r="L5542" t="str">
        <f t="shared" si="178"/>
        <v>Puerto ParraSantanderCaracol TV S.A.2</v>
      </c>
      <c r="M5542" t="str">
        <f t="shared" si="179"/>
        <v>Puerto ParraSantanderCaracol TV S.A.</v>
      </c>
      <c r="N5542" t="s">
        <v>7032</v>
      </c>
    </row>
    <row r="5543" spans="1:14" x14ac:dyDescent="0.25">
      <c r="A5543">
        <v>68575</v>
      </c>
      <c r="B5543" t="s">
        <v>2093</v>
      </c>
      <c r="C5543" t="s">
        <v>730</v>
      </c>
      <c r="E5543">
        <v>6</v>
      </c>
      <c r="F5543" t="s">
        <v>8337</v>
      </c>
      <c r="G5543" t="s">
        <v>420</v>
      </c>
      <c r="H5543" t="str">
        <f>INDEX(referencias!$Q$1:$Q$34,MATCH('Registro de Frecuencias TV'!G5543,referencias!$R$1:$R$34,0),1)</f>
        <v>Canal Uno</v>
      </c>
      <c r="I5543" t="s">
        <v>290</v>
      </c>
      <c r="J5543" t="s">
        <v>8338</v>
      </c>
      <c r="K5543">
        <v>6</v>
      </c>
      <c r="L5543" t="str">
        <f t="shared" si="178"/>
        <v>Puerto WilchesSantanderCanal Uno6</v>
      </c>
      <c r="M5543" t="str">
        <f t="shared" si="179"/>
        <v>Puerto WilchesSantanderCanal Uno</v>
      </c>
      <c r="N5543" t="s">
        <v>7033</v>
      </c>
    </row>
    <row r="5544" spans="1:14" x14ac:dyDescent="0.25">
      <c r="A5544">
        <v>68575</v>
      </c>
      <c r="B5544" t="s">
        <v>2093</v>
      </c>
      <c r="C5544" t="s">
        <v>730</v>
      </c>
      <c r="E5544">
        <v>4</v>
      </c>
      <c r="F5544" t="s">
        <v>8337</v>
      </c>
      <c r="G5544" t="s">
        <v>703</v>
      </c>
      <c r="H5544" t="str">
        <f>INDEX(referencias!$Q$1:$Q$34,MATCH('Registro de Frecuencias TV'!G5544,referencias!$R$1:$R$34,0),1)</f>
        <v>C.Institucional</v>
      </c>
      <c r="I5544" t="s">
        <v>290</v>
      </c>
      <c r="J5544" t="s">
        <v>8338</v>
      </c>
      <c r="K5544">
        <v>4</v>
      </c>
      <c r="L5544" t="str">
        <f t="shared" si="178"/>
        <v>Puerto WilchesSantanderC.Institucional4</v>
      </c>
      <c r="M5544" t="str">
        <f t="shared" si="179"/>
        <v>Puerto WilchesSantanderC.Institucional</v>
      </c>
      <c r="N5544" t="s">
        <v>7034</v>
      </c>
    </row>
    <row r="5545" spans="1:14" x14ac:dyDescent="0.25">
      <c r="A5545">
        <v>68575</v>
      </c>
      <c r="B5545" t="s">
        <v>2093</v>
      </c>
      <c r="C5545" t="s">
        <v>730</v>
      </c>
      <c r="E5545">
        <v>10</v>
      </c>
      <c r="F5545" t="s">
        <v>8337</v>
      </c>
      <c r="G5545" t="s">
        <v>188</v>
      </c>
      <c r="H5545" t="str">
        <f>INDEX(referencias!$Q$1:$Q$34,MATCH('Registro de Frecuencias TV'!G5545,referencias!$R$1:$R$34,0),1)</f>
        <v>Señal Colombia</v>
      </c>
      <c r="I5545" t="s">
        <v>290</v>
      </c>
      <c r="J5545" t="s">
        <v>8338</v>
      </c>
      <c r="K5545">
        <v>10</v>
      </c>
      <c r="L5545" t="str">
        <f t="shared" si="178"/>
        <v>Puerto WilchesSantanderSeñal Colombia10</v>
      </c>
      <c r="M5545" t="str">
        <f t="shared" si="179"/>
        <v>Puerto WilchesSantanderSeñal Colombia</v>
      </c>
      <c r="N5545" t="s">
        <v>7035</v>
      </c>
    </row>
    <row r="5546" spans="1:14" x14ac:dyDescent="0.25">
      <c r="A5546">
        <v>68575</v>
      </c>
      <c r="B5546" t="s">
        <v>2093</v>
      </c>
      <c r="C5546" t="s">
        <v>730</v>
      </c>
      <c r="F5546" t="s">
        <v>8339</v>
      </c>
      <c r="G5546" t="s">
        <v>788</v>
      </c>
      <c r="H5546" t="str">
        <f>INDEX(referencias!$Q$1:$Q$34,MATCH('Registro de Frecuencias TV'!G5546,referencias!$R$1:$R$34,0),1)</f>
        <v>TRO</v>
      </c>
      <c r="J5546" t="s">
        <v>8338</v>
      </c>
      <c r="K5546">
        <v>12</v>
      </c>
      <c r="L5546" t="str">
        <f t="shared" si="178"/>
        <v>Puerto WilchesSantanderTRO12</v>
      </c>
      <c r="M5546" t="str">
        <f t="shared" si="179"/>
        <v>Puerto WilchesSantanderTRO</v>
      </c>
      <c r="N5546" t="s">
        <v>7036</v>
      </c>
    </row>
    <row r="5547" spans="1:14" x14ac:dyDescent="0.25">
      <c r="A5547">
        <v>68575</v>
      </c>
      <c r="B5547" t="s">
        <v>2093</v>
      </c>
      <c r="C5547" t="s">
        <v>730</v>
      </c>
      <c r="E5547">
        <v>8</v>
      </c>
      <c r="F5547" t="s">
        <v>8341</v>
      </c>
      <c r="G5547" t="s">
        <v>750</v>
      </c>
      <c r="H5547" t="str">
        <f>INDEX(referencias!$Q$1:$Q$34,MATCH('Registro de Frecuencias TV'!G5547,referencias!$R$1:$R$34,0),1)</f>
        <v>RCN TV S.A.</v>
      </c>
      <c r="I5547" t="s">
        <v>290</v>
      </c>
      <c r="J5547" t="s">
        <v>8338</v>
      </c>
      <c r="K5547">
        <v>8</v>
      </c>
      <c r="L5547" t="str">
        <f t="shared" si="178"/>
        <v>Puerto WilchesSantanderRCN TV S.A.8</v>
      </c>
      <c r="M5547" t="str">
        <f t="shared" si="179"/>
        <v>Puerto WilchesSantanderRCN TV S.A.</v>
      </c>
      <c r="N5547" t="s">
        <v>7037</v>
      </c>
    </row>
    <row r="5548" spans="1:14" x14ac:dyDescent="0.25">
      <c r="A5548">
        <v>68575</v>
      </c>
      <c r="B5548" t="s">
        <v>2093</v>
      </c>
      <c r="C5548" t="s">
        <v>730</v>
      </c>
      <c r="E5548">
        <v>2</v>
      </c>
      <c r="F5548" t="s">
        <v>8341</v>
      </c>
      <c r="G5548" t="s">
        <v>723</v>
      </c>
      <c r="H5548" t="str">
        <f>INDEX(referencias!$Q$1:$Q$34,MATCH('Registro de Frecuencias TV'!G5548,referencias!$R$1:$R$34,0),1)</f>
        <v>Caracol TV S.A.</v>
      </c>
      <c r="I5548" t="s">
        <v>290</v>
      </c>
      <c r="J5548" t="s">
        <v>8338</v>
      </c>
      <c r="K5548">
        <v>2</v>
      </c>
      <c r="L5548" t="str">
        <f t="shared" si="178"/>
        <v>Puerto WilchesSantanderCaracol TV S.A.2</v>
      </c>
      <c r="M5548" t="str">
        <f t="shared" si="179"/>
        <v>Puerto WilchesSantanderCaracol TV S.A.</v>
      </c>
      <c r="N5548" t="s">
        <v>7038</v>
      </c>
    </row>
    <row r="5549" spans="1:14" x14ac:dyDescent="0.25">
      <c r="A5549">
        <v>68615</v>
      </c>
      <c r="B5549" t="s">
        <v>464</v>
      </c>
      <c r="C5549" t="s">
        <v>730</v>
      </c>
      <c r="E5549">
        <v>9</v>
      </c>
      <c r="F5549" t="s">
        <v>8337</v>
      </c>
      <c r="G5549" t="s">
        <v>420</v>
      </c>
      <c r="H5549" t="str">
        <f>INDEX(referencias!$Q$1:$Q$34,MATCH('Registro de Frecuencias TV'!G5549,referencias!$R$1:$R$34,0),1)</f>
        <v>Canal Uno</v>
      </c>
      <c r="I5549" t="s">
        <v>306</v>
      </c>
      <c r="J5549" t="s">
        <v>8338</v>
      </c>
      <c r="K5549">
        <v>9</v>
      </c>
      <c r="L5549" t="str">
        <f t="shared" si="178"/>
        <v>RionegroSantanderCanal Uno9</v>
      </c>
      <c r="M5549" t="str">
        <f t="shared" si="179"/>
        <v>RionegroSantanderCanal Uno</v>
      </c>
      <c r="N5549" t="s">
        <v>7039</v>
      </c>
    </row>
    <row r="5550" spans="1:14" x14ac:dyDescent="0.25">
      <c r="A5550">
        <v>68615</v>
      </c>
      <c r="B5550" t="s">
        <v>464</v>
      </c>
      <c r="C5550" t="s">
        <v>730</v>
      </c>
      <c r="E5550">
        <v>11</v>
      </c>
      <c r="F5550" t="s">
        <v>8337</v>
      </c>
      <c r="G5550" t="s">
        <v>703</v>
      </c>
      <c r="H5550" t="str">
        <f>INDEX(referencias!$Q$1:$Q$34,MATCH('Registro de Frecuencias TV'!G5550,referencias!$R$1:$R$34,0),1)</f>
        <v>C.Institucional</v>
      </c>
      <c r="I5550" t="s">
        <v>306</v>
      </c>
      <c r="J5550" t="s">
        <v>8338</v>
      </c>
      <c r="K5550">
        <v>11</v>
      </c>
      <c r="L5550" t="str">
        <f t="shared" si="178"/>
        <v>RionegroSantanderC.Institucional11</v>
      </c>
      <c r="M5550" t="str">
        <f t="shared" si="179"/>
        <v>RionegroSantanderC.Institucional</v>
      </c>
      <c r="N5550" t="s">
        <v>7040</v>
      </c>
    </row>
    <row r="5551" spans="1:14" x14ac:dyDescent="0.25">
      <c r="A5551">
        <v>68615</v>
      </c>
      <c r="B5551" t="s">
        <v>464</v>
      </c>
      <c r="C5551" t="s">
        <v>730</v>
      </c>
      <c r="E5551">
        <v>13</v>
      </c>
      <c r="F5551" t="s">
        <v>8337</v>
      </c>
      <c r="G5551" t="s">
        <v>188</v>
      </c>
      <c r="H5551" t="str">
        <f>INDEX(referencias!$Q$1:$Q$34,MATCH('Registro de Frecuencias TV'!G5551,referencias!$R$1:$R$34,0),1)</f>
        <v>Señal Colombia</v>
      </c>
      <c r="I5551" t="s">
        <v>306</v>
      </c>
      <c r="J5551" t="s">
        <v>8338</v>
      </c>
      <c r="K5551">
        <v>13</v>
      </c>
      <c r="L5551" t="str">
        <f t="shared" si="178"/>
        <v>RionegroSantanderSeñal Colombia13</v>
      </c>
      <c r="M5551" t="str">
        <f t="shared" si="179"/>
        <v>RionegroSantanderSeñal Colombia</v>
      </c>
      <c r="N5551" t="s">
        <v>7041</v>
      </c>
    </row>
    <row r="5552" spans="1:14" x14ac:dyDescent="0.25">
      <c r="A5552">
        <v>68615</v>
      </c>
      <c r="B5552" t="s">
        <v>464</v>
      </c>
      <c r="C5552" t="s">
        <v>730</v>
      </c>
      <c r="E5552">
        <v>7</v>
      </c>
      <c r="F5552" t="s">
        <v>8339</v>
      </c>
      <c r="G5552" t="s">
        <v>788</v>
      </c>
      <c r="H5552" t="str">
        <f>INDEX(referencias!$Q$1:$Q$34,MATCH('Registro de Frecuencias TV'!G5552,referencias!$R$1:$R$34,0),1)</f>
        <v>TRO</v>
      </c>
      <c r="I5552" t="s">
        <v>614</v>
      </c>
      <c r="J5552" t="s">
        <v>8338</v>
      </c>
      <c r="K5552">
        <v>7</v>
      </c>
      <c r="L5552" t="str">
        <f t="shared" si="178"/>
        <v>RionegroSantanderTRO7</v>
      </c>
      <c r="M5552" t="str">
        <f t="shared" si="179"/>
        <v>RionegroSantanderTRO</v>
      </c>
      <c r="N5552" t="s">
        <v>7042</v>
      </c>
    </row>
    <row r="5553" spans="1:14" x14ac:dyDescent="0.25">
      <c r="A5553">
        <v>68615</v>
      </c>
      <c r="B5553" t="s">
        <v>464</v>
      </c>
      <c r="C5553" t="s">
        <v>730</v>
      </c>
      <c r="E5553">
        <v>8</v>
      </c>
      <c r="F5553" t="s">
        <v>8341</v>
      </c>
      <c r="G5553" t="s">
        <v>750</v>
      </c>
      <c r="H5553" t="str">
        <f>INDEX(referencias!$Q$1:$Q$34,MATCH('Registro de Frecuencias TV'!G5553,referencias!$R$1:$R$34,0),1)</f>
        <v>RCN TV S.A.</v>
      </c>
      <c r="I5553" t="s">
        <v>290</v>
      </c>
      <c r="J5553" t="s">
        <v>8338</v>
      </c>
      <c r="K5553">
        <v>8</v>
      </c>
      <c r="L5553" t="str">
        <f t="shared" si="178"/>
        <v>RionegroSantanderRCN TV S.A.8</v>
      </c>
      <c r="M5553" t="str">
        <f t="shared" si="179"/>
        <v>RionegroSantanderRCN TV S.A.</v>
      </c>
      <c r="N5553" t="s">
        <v>7043</v>
      </c>
    </row>
    <row r="5554" spans="1:14" x14ac:dyDescent="0.25">
      <c r="A5554">
        <v>68615</v>
      </c>
      <c r="B5554" t="s">
        <v>464</v>
      </c>
      <c r="C5554" t="s">
        <v>730</v>
      </c>
      <c r="E5554">
        <v>2</v>
      </c>
      <c r="F5554" t="s">
        <v>8341</v>
      </c>
      <c r="G5554" t="s">
        <v>723</v>
      </c>
      <c r="H5554" t="str">
        <f>INDEX(referencias!$Q$1:$Q$34,MATCH('Registro de Frecuencias TV'!G5554,referencias!$R$1:$R$34,0),1)</f>
        <v>Caracol TV S.A.</v>
      </c>
      <c r="I5554" t="s">
        <v>290</v>
      </c>
      <c r="J5554" t="s">
        <v>8338</v>
      </c>
      <c r="K5554">
        <v>2</v>
      </c>
      <c r="L5554" t="str">
        <f t="shared" si="178"/>
        <v>RionegroSantanderCaracol TV S.A.2</v>
      </c>
      <c r="M5554" t="str">
        <f t="shared" si="179"/>
        <v>RionegroSantanderCaracol TV S.A.</v>
      </c>
      <c r="N5554" t="s">
        <v>7044</v>
      </c>
    </row>
    <row r="5555" spans="1:14" x14ac:dyDescent="0.25">
      <c r="A5555">
        <v>68655</v>
      </c>
      <c r="B5555" t="s">
        <v>2168</v>
      </c>
      <c r="C5555" t="s">
        <v>730</v>
      </c>
      <c r="E5555">
        <v>6</v>
      </c>
      <c r="F5555" t="s">
        <v>8337</v>
      </c>
      <c r="G5555" t="s">
        <v>420</v>
      </c>
      <c r="H5555" t="str">
        <f>INDEX(referencias!$Q$1:$Q$34,MATCH('Registro de Frecuencias TV'!G5555,referencias!$R$1:$R$34,0),1)</f>
        <v>Canal Uno</v>
      </c>
      <c r="I5555" t="s">
        <v>290</v>
      </c>
      <c r="J5555" t="s">
        <v>8338</v>
      </c>
      <c r="K5555">
        <v>6</v>
      </c>
      <c r="L5555" t="str">
        <f t="shared" si="178"/>
        <v>Sabana de TorresSantanderCanal Uno6</v>
      </c>
      <c r="M5555" t="str">
        <f t="shared" si="179"/>
        <v>Sabana de TorresSantanderCanal Uno</v>
      </c>
      <c r="N5555" t="s">
        <v>7045</v>
      </c>
    </row>
    <row r="5556" spans="1:14" x14ac:dyDescent="0.25">
      <c r="A5556">
        <v>68655</v>
      </c>
      <c r="B5556" t="s">
        <v>2168</v>
      </c>
      <c r="C5556" t="s">
        <v>730</v>
      </c>
      <c r="E5556">
        <v>4</v>
      </c>
      <c r="F5556" t="s">
        <v>8337</v>
      </c>
      <c r="G5556" t="s">
        <v>703</v>
      </c>
      <c r="H5556" t="str">
        <f>INDEX(referencias!$Q$1:$Q$34,MATCH('Registro de Frecuencias TV'!G5556,referencias!$R$1:$R$34,0),1)</f>
        <v>C.Institucional</v>
      </c>
      <c r="I5556" t="s">
        <v>290</v>
      </c>
      <c r="J5556" t="s">
        <v>8338</v>
      </c>
      <c r="K5556">
        <v>4</v>
      </c>
      <c r="L5556" t="str">
        <f t="shared" si="178"/>
        <v>Sabana de TorresSantanderC.Institucional4</v>
      </c>
      <c r="M5556" t="str">
        <f t="shared" si="179"/>
        <v>Sabana de TorresSantanderC.Institucional</v>
      </c>
      <c r="N5556" t="s">
        <v>7046</v>
      </c>
    </row>
    <row r="5557" spans="1:14" x14ac:dyDescent="0.25">
      <c r="A5557">
        <v>68655</v>
      </c>
      <c r="B5557" t="s">
        <v>2168</v>
      </c>
      <c r="C5557" t="s">
        <v>730</v>
      </c>
      <c r="E5557">
        <v>10</v>
      </c>
      <c r="F5557" t="s">
        <v>8337</v>
      </c>
      <c r="G5557" t="s">
        <v>188</v>
      </c>
      <c r="H5557" t="str">
        <f>INDEX(referencias!$Q$1:$Q$34,MATCH('Registro de Frecuencias TV'!G5557,referencias!$R$1:$R$34,0),1)</f>
        <v>Señal Colombia</v>
      </c>
      <c r="I5557" t="s">
        <v>290</v>
      </c>
      <c r="J5557" t="s">
        <v>8338</v>
      </c>
      <c r="K5557">
        <v>10</v>
      </c>
      <c r="L5557" t="str">
        <f t="shared" si="178"/>
        <v>Sabana de TorresSantanderSeñal Colombia10</v>
      </c>
      <c r="M5557" t="str">
        <f t="shared" si="179"/>
        <v>Sabana de TorresSantanderSeñal Colombia</v>
      </c>
      <c r="N5557" t="s">
        <v>7047</v>
      </c>
    </row>
    <row r="5558" spans="1:14" x14ac:dyDescent="0.25">
      <c r="A5558">
        <v>68655</v>
      </c>
      <c r="B5558" t="s">
        <v>2168</v>
      </c>
      <c r="C5558" t="s">
        <v>730</v>
      </c>
      <c r="F5558" t="s">
        <v>8339</v>
      </c>
      <c r="G5558" t="s">
        <v>788</v>
      </c>
      <c r="H5558" t="str">
        <f>INDEX(referencias!$Q$1:$Q$34,MATCH('Registro de Frecuencias TV'!G5558,referencias!$R$1:$R$34,0),1)</f>
        <v>TRO</v>
      </c>
      <c r="J5558" t="s">
        <v>8338</v>
      </c>
      <c r="K5558">
        <v>12</v>
      </c>
      <c r="L5558" t="str">
        <f t="shared" si="178"/>
        <v>Sabana de TorresSantanderTRO12</v>
      </c>
      <c r="M5558" t="str">
        <f t="shared" si="179"/>
        <v>Sabana de TorresSantanderTRO</v>
      </c>
      <c r="N5558" t="s">
        <v>7048</v>
      </c>
    </row>
    <row r="5559" spans="1:14" x14ac:dyDescent="0.25">
      <c r="A5559">
        <v>68655</v>
      </c>
      <c r="B5559" t="s">
        <v>2168</v>
      </c>
      <c r="C5559" t="s">
        <v>730</v>
      </c>
      <c r="E5559">
        <v>8</v>
      </c>
      <c r="F5559" t="s">
        <v>8341</v>
      </c>
      <c r="G5559" t="s">
        <v>750</v>
      </c>
      <c r="H5559" t="str">
        <f>INDEX(referencias!$Q$1:$Q$34,MATCH('Registro de Frecuencias TV'!G5559,referencias!$R$1:$R$34,0),1)</f>
        <v>RCN TV S.A.</v>
      </c>
      <c r="I5559" t="s">
        <v>290</v>
      </c>
      <c r="J5559" t="s">
        <v>8338</v>
      </c>
      <c r="K5559">
        <v>8</v>
      </c>
      <c r="L5559" t="str">
        <f t="shared" si="178"/>
        <v>Sabana de TorresSantanderRCN TV S.A.8</v>
      </c>
      <c r="M5559" t="str">
        <f t="shared" si="179"/>
        <v>Sabana de TorresSantanderRCN TV S.A.</v>
      </c>
      <c r="N5559" t="s">
        <v>7049</v>
      </c>
    </row>
    <row r="5560" spans="1:14" x14ac:dyDescent="0.25">
      <c r="A5560">
        <v>68655</v>
      </c>
      <c r="B5560" t="s">
        <v>2168</v>
      </c>
      <c r="C5560" t="s">
        <v>730</v>
      </c>
      <c r="E5560">
        <v>2</v>
      </c>
      <c r="F5560" t="s">
        <v>8341</v>
      </c>
      <c r="G5560" t="s">
        <v>723</v>
      </c>
      <c r="H5560" t="str">
        <f>INDEX(referencias!$Q$1:$Q$34,MATCH('Registro de Frecuencias TV'!G5560,referencias!$R$1:$R$34,0),1)</f>
        <v>Caracol TV S.A.</v>
      </c>
      <c r="I5560" t="s">
        <v>290</v>
      </c>
      <c r="J5560" t="s">
        <v>8338</v>
      </c>
      <c r="K5560">
        <v>2</v>
      </c>
      <c r="L5560" t="str">
        <f t="shared" si="178"/>
        <v>Sabana de TorresSantanderCaracol TV S.A.2</v>
      </c>
      <c r="M5560" t="str">
        <f t="shared" si="179"/>
        <v>Sabana de TorresSantanderCaracol TV S.A.</v>
      </c>
      <c r="N5560" t="s">
        <v>7050</v>
      </c>
    </row>
    <row r="5561" spans="1:14" x14ac:dyDescent="0.25">
      <c r="A5561">
        <v>68669</v>
      </c>
      <c r="B5561" t="s">
        <v>2206</v>
      </c>
      <c r="C5561" t="s">
        <v>730</v>
      </c>
      <c r="E5561">
        <v>10</v>
      </c>
      <c r="F5561" t="s">
        <v>8337</v>
      </c>
      <c r="G5561" t="s">
        <v>420</v>
      </c>
      <c r="H5561" t="str">
        <f>INDEX(referencias!$Q$1:$Q$34,MATCH('Registro de Frecuencias TV'!G5561,referencias!$R$1:$R$34,0),1)</f>
        <v>Canal Uno</v>
      </c>
      <c r="I5561" t="s">
        <v>360</v>
      </c>
      <c r="J5561" t="s">
        <v>8338</v>
      </c>
      <c r="K5561">
        <v>10</v>
      </c>
      <c r="L5561" t="str">
        <f t="shared" si="178"/>
        <v>San AndrésSantanderCanal Uno10</v>
      </c>
      <c r="M5561" t="str">
        <f t="shared" si="179"/>
        <v>San AndrésSantanderCanal Uno</v>
      </c>
      <c r="N5561" t="s">
        <v>7051</v>
      </c>
    </row>
    <row r="5562" spans="1:14" x14ac:dyDescent="0.25">
      <c r="A5562">
        <v>68669</v>
      </c>
      <c r="B5562" t="s">
        <v>2206</v>
      </c>
      <c r="C5562" t="s">
        <v>730</v>
      </c>
      <c r="E5562">
        <v>8</v>
      </c>
      <c r="F5562" t="s">
        <v>8337</v>
      </c>
      <c r="G5562" t="s">
        <v>703</v>
      </c>
      <c r="H5562" t="str">
        <f>INDEX(referencias!$Q$1:$Q$34,MATCH('Registro de Frecuencias TV'!G5562,referencias!$R$1:$R$34,0),1)</f>
        <v>C.Institucional</v>
      </c>
      <c r="I5562" t="s">
        <v>360</v>
      </c>
      <c r="J5562" t="s">
        <v>8338</v>
      </c>
      <c r="K5562">
        <v>8</v>
      </c>
      <c r="L5562" t="str">
        <f t="shared" si="178"/>
        <v>San AndrésSantanderC.Institucional8</v>
      </c>
      <c r="M5562" t="str">
        <f t="shared" si="179"/>
        <v>San AndrésSantanderC.Institucional</v>
      </c>
      <c r="N5562" t="s">
        <v>7052</v>
      </c>
    </row>
    <row r="5563" spans="1:14" x14ac:dyDescent="0.25">
      <c r="A5563">
        <v>68669</v>
      </c>
      <c r="B5563" t="s">
        <v>2206</v>
      </c>
      <c r="C5563" t="s">
        <v>730</v>
      </c>
      <c r="E5563">
        <v>12</v>
      </c>
      <c r="F5563" t="s">
        <v>8337</v>
      </c>
      <c r="G5563" t="s">
        <v>188</v>
      </c>
      <c r="H5563" t="str">
        <f>INDEX(referencias!$Q$1:$Q$34,MATCH('Registro de Frecuencias TV'!G5563,referencias!$R$1:$R$34,0),1)</f>
        <v>Señal Colombia</v>
      </c>
      <c r="I5563" t="s">
        <v>360</v>
      </c>
      <c r="J5563" t="s">
        <v>8338</v>
      </c>
      <c r="K5563">
        <v>12</v>
      </c>
      <c r="L5563" t="str">
        <f t="shared" si="178"/>
        <v>San AndrésSantanderSeñal Colombia12</v>
      </c>
      <c r="M5563" t="str">
        <f t="shared" si="179"/>
        <v>San AndrésSantanderSeñal Colombia</v>
      </c>
      <c r="N5563" t="s">
        <v>7053</v>
      </c>
    </row>
    <row r="5564" spans="1:14" x14ac:dyDescent="0.25">
      <c r="A5564">
        <v>68669</v>
      </c>
      <c r="B5564" t="s">
        <v>2206</v>
      </c>
      <c r="C5564" t="s">
        <v>730</v>
      </c>
      <c r="F5564" t="s">
        <v>8339</v>
      </c>
      <c r="G5564" t="s">
        <v>788</v>
      </c>
      <c r="H5564" t="str">
        <f>INDEX(referencias!$Q$1:$Q$34,MATCH('Registro de Frecuencias TV'!G5564,referencias!$R$1:$R$34,0),1)</f>
        <v>TRO</v>
      </c>
      <c r="J5564" t="s">
        <v>8338</v>
      </c>
      <c r="K5564">
        <v>39</v>
      </c>
      <c r="L5564" t="str">
        <f t="shared" si="178"/>
        <v>San AndrésSantanderTRO39</v>
      </c>
      <c r="M5564" t="str">
        <f t="shared" si="179"/>
        <v>San AndrésSantanderTRO</v>
      </c>
      <c r="N5564" t="s">
        <v>7054</v>
      </c>
    </row>
    <row r="5565" spans="1:14" x14ac:dyDescent="0.25">
      <c r="A5565">
        <v>68669</v>
      </c>
      <c r="B5565" t="s">
        <v>2206</v>
      </c>
      <c r="C5565" t="s">
        <v>730</v>
      </c>
      <c r="F5565" t="s">
        <v>8341</v>
      </c>
      <c r="G5565" t="s">
        <v>750</v>
      </c>
      <c r="H5565" t="str">
        <f>INDEX(referencias!$Q$1:$Q$34,MATCH('Registro de Frecuencias TV'!G5565,referencias!$R$1:$R$34,0),1)</f>
        <v>RCN TV S.A.</v>
      </c>
      <c r="J5565" t="s">
        <v>8338</v>
      </c>
      <c r="K5565">
        <v>31</v>
      </c>
      <c r="L5565" t="str">
        <f t="shared" si="178"/>
        <v>San AndrésSantanderRCN TV S.A.31</v>
      </c>
      <c r="M5565" t="str">
        <f t="shared" si="179"/>
        <v>San AndrésSantanderRCN TV S.A.</v>
      </c>
      <c r="N5565" t="s">
        <v>7055</v>
      </c>
    </row>
    <row r="5566" spans="1:14" x14ac:dyDescent="0.25">
      <c r="A5566">
        <v>68669</v>
      </c>
      <c r="B5566" t="s">
        <v>2206</v>
      </c>
      <c r="C5566" t="s">
        <v>730</v>
      </c>
      <c r="F5566" t="s">
        <v>8341</v>
      </c>
      <c r="G5566" t="s">
        <v>723</v>
      </c>
      <c r="H5566" t="str">
        <f>INDEX(referencias!$Q$1:$Q$34,MATCH('Registro de Frecuencias TV'!G5566,referencias!$R$1:$R$34,0),1)</f>
        <v>Caracol TV S.A.</v>
      </c>
      <c r="J5566" t="s">
        <v>8338</v>
      </c>
      <c r="K5566">
        <v>33</v>
      </c>
      <c r="L5566" t="str">
        <f t="shared" si="178"/>
        <v>San AndrésSantanderCaracol TV S.A.33</v>
      </c>
      <c r="M5566" t="str">
        <f t="shared" si="179"/>
        <v>San AndrésSantanderCaracol TV S.A.</v>
      </c>
      <c r="N5566" t="s">
        <v>7056</v>
      </c>
    </row>
    <row r="5567" spans="1:14" x14ac:dyDescent="0.25">
      <c r="A5567">
        <v>68673</v>
      </c>
      <c r="B5567" t="s">
        <v>2219</v>
      </c>
      <c r="C5567" t="s">
        <v>730</v>
      </c>
      <c r="E5567">
        <v>12</v>
      </c>
      <c r="F5567" t="s">
        <v>8337</v>
      </c>
      <c r="G5567" t="s">
        <v>420</v>
      </c>
      <c r="H5567" t="str">
        <f>INDEX(referencias!$Q$1:$Q$34,MATCH('Registro de Frecuencias TV'!G5567,referencias!$R$1:$R$34,0),1)</f>
        <v>Canal Uno</v>
      </c>
      <c r="I5567" t="s">
        <v>352</v>
      </c>
      <c r="J5567" t="s">
        <v>8338</v>
      </c>
      <c r="K5567">
        <v>12</v>
      </c>
      <c r="L5567" t="str">
        <f t="shared" si="178"/>
        <v>San BenitoSantanderCanal Uno12</v>
      </c>
      <c r="M5567" t="str">
        <f t="shared" si="179"/>
        <v>San BenitoSantanderCanal Uno</v>
      </c>
      <c r="N5567" t="s">
        <v>7057</v>
      </c>
    </row>
    <row r="5568" spans="1:14" x14ac:dyDescent="0.25">
      <c r="A5568">
        <v>68673</v>
      </c>
      <c r="B5568" t="s">
        <v>2219</v>
      </c>
      <c r="C5568" t="s">
        <v>730</v>
      </c>
      <c r="E5568">
        <v>10</v>
      </c>
      <c r="F5568" t="s">
        <v>8337</v>
      </c>
      <c r="G5568" t="s">
        <v>703</v>
      </c>
      <c r="H5568" t="str">
        <f>INDEX(referencias!$Q$1:$Q$34,MATCH('Registro de Frecuencias TV'!G5568,referencias!$R$1:$R$34,0),1)</f>
        <v>C.Institucional</v>
      </c>
      <c r="I5568" t="s">
        <v>352</v>
      </c>
      <c r="J5568" t="s">
        <v>8338</v>
      </c>
      <c r="K5568">
        <v>10</v>
      </c>
      <c r="L5568" t="str">
        <f t="shared" si="178"/>
        <v>San BenitoSantanderC.Institucional10</v>
      </c>
      <c r="M5568" t="str">
        <f t="shared" si="179"/>
        <v>San BenitoSantanderC.Institucional</v>
      </c>
      <c r="N5568" t="s">
        <v>7058</v>
      </c>
    </row>
    <row r="5569" spans="1:14" x14ac:dyDescent="0.25">
      <c r="A5569">
        <v>68673</v>
      </c>
      <c r="B5569" t="s">
        <v>2219</v>
      </c>
      <c r="C5569" t="s">
        <v>730</v>
      </c>
      <c r="E5569">
        <v>23</v>
      </c>
      <c r="F5569" t="s">
        <v>8337</v>
      </c>
      <c r="G5569" t="s">
        <v>188</v>
      </c>
      <c r="H5569" t="str">
        <f>INDEX(referencias!$Q$1:$Q$34,MATCH('Registro de Frecuencias TV'!G5569,referencias!$R$1:$R$34,0),1)</f>
        <v>Señal Colombia</v>
      </c>
      <c r="I5569" t="s">
        <v>352</v>
      </c>
      <c r="J5569" t="s">
        <v>8338</v>
      </c>
      <c r="K5569">
        <v>23</v>
      </c>
      <c r="L5569" t="str">
        <f t="shared" si="178"/>
        <v>San BenitoSantanderSeñal Colombia23</v>
      </c>
      <c r="M5569" t="str">
        <f t="shared" si="179"/>
        <v>San BenitoSantanderSeñal Colombia</v>
      </c>
      <c r="N5569" t="s">
        <v>7059</v>
      </c>
    </row>
    <row r="5570" spans="1:14" x14ac:dyDescent="0.25">
      <c r="A5570">
        <v>68673</v>
      </c>
      <c r="B5570" t="s">
        <v>2219</v>
      </c>
      <c r="C5570" t="s">
        <v>730</v>
      </c>
      <c r="E5570">
        <v>6</v>
      </c>
      <c r="F5570" t="s">
        <v>8339</v>
      </c>
      <c r="G5570" t="s">
        <v>788</v>
      </c>
      <c r="H5570" t="str">
        <f>INDEX(referencias!$Q$1:$Q$34,MATCH('Registro de Frecuencias TV'!G5570,referencias!$R$1:$R$34,0),1)</f>
        <v>TRO</v>
      </c>
      <c r="I5570" t="s">
        <v>8440</v>
      </c>
      <c r="J5570" t="s">
        <v>8338</v>
      </c>
      <c r="K5570">
        <v>6</v>
      </c>
      <c r="L5570" t="str">
        <f t="shared" si="178"/>
        <v>San BenitoSantanderTRO6</v>
      </c>
      <c r="M5570" t="str">
        <f t="shared" si="179"/>
        <v>San BenitoSantanderTRO</v>
      </c>
      <c r="N5570" t="s">
        <v>7060</v>
      </c>
    </row>
    <row r="5571" spans="1:14" x14ac:dyDescent="0.25">
      <c r="A5571">
        <v>68673</v>
      </c>
      <c r="B5571" t="s">
        <v>2219</v>
      </c>
      <c r="C5571" t="s">
        <v>730</v>
      </c>
      <c r="E5571">
        <v>4</v>
      </c>
      <c r="F5571" t="s">
        <v>8341</v>
      </c>
      <c r="G5571" t="s">
        <v>750</v>
      </c>
      <c r="H5571" t="str">
        <f>INDEX(referencias!$Q$1:$Q$34,MATCH('Registro de Frecuencias TV'!G5571,referencias!$R$1:$R$34,0),1)</f>
        <v>RCN TV S.A.</v>
      </c>
      <c r="I5571" t="s">
        <v>352</v>
      </c>
      <c r="J5571" t="s">
        <v>8338</v>
      </c>
      <c r="K5571">
        <v>4</v>
      </c>
      <c r="L5571" t="str">
        <f t="shared" ref="L5571:L5634" si="180">_xlfn.CONCAT(TRIM(B5571),TRIM(C5571),TRIM(H5571),TRIM(K5571))</f>
        <v>San BenitoSantanderRCN TV S.A.4</v>
      </c>
      <c r="M5571" t="str">
        <f t="shared" ref="M5571:M5634" si="181">_xlfn.CONCAT(TRIM(B5571),TRIM(C5571),TRIM(H5571))</f>
        <v>San BenitoSantanderRCN TV S.A.</v>
      </c>
      <c r="N5571" t="s">
        <v>7061</v>
      </c>
    </row>
    <row r="5572" spans="1:14" x14ac:dyDescent="0.25">
      <c r="A5572">
        <v>68673</v>
      </c>
      <c r="B5572" t="s">
        <v>2219</v>
      </c>
      <c r="C5572" t="s">
        <v>730</v>
      </c>
      <c r="E5572">
        <v>8</v>
      </c>
      <c r="F5572" t="s">
        <v>8341</v>
      </c>
      <c r="G5572" t="s">
        <v>723</v>
      </c>
      <c r="H5572" t="str">
        <f>INDEX(referencias!$Q$1:$Q$34,MATCH('Registro de Frecuencias TV'!G5572,referencias!$R$1:$R$34,0),1)</f>
        <v>Caracol TV S.A.</v>
      </c>
      <c r="I5572" t="s">
        <v>352</v>
      </c>
      <c r="J5572" t="s">
        <v>8338</v>
      </c>
      <c r="K5572">
        <v>8</v>
      </c>
      <c r="L5572" t="str">
        <f t="shared" si="180"/>
        <v>San BenitoSantanderCaracol TV S.A.8</v>
      </c>
      <c r="M5572" t="str">
        <f t="shared" si="181"/>
        <v>San BenitoSantanderCaracol TV S.A.</v>
      </c>
      <c r="N5572" t="s">
        <v>7062</v>
      </c>
    </row>
    <row r="5573" spans="1:14" x14ac:dyDescent="0.25">
      <c r="A5573">
        <v>68679</v>
      </c>
      <c r="B5573" t="s">
        <v>365</v>
      </c>
      <c r="C5573" t="s">
        <v>730</v>
      </c>
      <c r="E5573">
        <v>10</v>
      </c>
      <c r="F5573" t="s">
        <v>8337</v>
      </c>
      <c r="G5573" t="s">
        <v>420</v>
      </c>
      <c r="H5573" t="str">
        <f>INDEX(referencias!$Q$1:$Q$34,MATCH('Registro de Frecuencias TV'!G5573,referencias!$R$1:$R$34,0),1)</f>
        <v>Canal Uno</v>
      </c>
      <c r="I5573" t="s">
        <v>8514</v>
      </c>
      <c r="J5573" t="s">
        <v>8338</v>
      </c>
      <c r="K5573">
        <v>10</v>
      </c>
      <c r="L5573" t="str">
        <f t="shared" si="180"/>
        <v>San GilSantanderCanal Uno10</v>
      </c>
      <c r="M5573" t="str">
        <f t="shared" si="181"/>
        <v>San GilSantanderCanal Uno</v>
      </c>
      <c r="N5573" t="s">
        <v>7063</v>
      </c>
    </row>
    <row r="5574" spans="1:14" x14ac:dyDescent="0.25">
      <c r="A5574">
        <v>68679</v>
      </c>
      <c r="B5574" t="s">
        <v>365</v>
      </c>
      <c r="C5574" t="s">
        <v>730</v>
      </c>
      <c r="E5574">
        <v>8</v>
      </c>
      <c r="F5574" t="s">
        <v>8337</v>
      </c>
      <c r="G5574" t="s">
        <v>703</v>
      </c>
      <c r="H5574" t="str">
        <f>INDEX(referencias!$Q$1:$Q$34,MATCH('Registro de Frecuencias TV'!G5574,referencias!$R$1:$R$34,0),1)</f>
        <v>C.Institucional</v>
      </c>
      <c r="I5574" t="s">
        <v>8514</v>
      </c>
      <c r="J5574" t="s">
        <v>8338</v>
      </c>
      <c r="K5574">
        <v>8</v>
      </c>
      <c r="L5574" t="str">
        <f t="shared" si="180"/>
        <v>San GilSantanderC.Institucional8</v>
      </c>
      <c r="M5574" t="str">
        <f t="shared" si="181"/>
        <v>San GilSantanderC.Institucional</v>
      </c>
      <c r="N5574" t="s">
        <v>7064</v>
      </c>
    </row>
    <row r="5575" spans="1:14" x14ac:dyDescent="0.25">
      <c r="A5575">
        <v>68679</v>
      </c>
      <c r="B5575" t="s">
        <v>365</v>
      </c>
      <c r="C5575" t="s">
        <v>730</v>
      </c>
      <c r="E5575">
        <v>12</v>
      </c>
      <c r="F5575" t="s">
        <v>8337</v>
      </c>
      <c r="G5575" t="s">
        <v>188</v>
      </c>
      <c r="H5575" t="str">
        <f>INDEX(referencias!$Q$1:$Q$34,MATCH('Registro de Frecuencias TV'!G5575,referencias!$R$1:$R$34,0),1)</f>
        <v>Señal Colombia</v>
      </c>
      <c r="I5575" t="s">
        <v>8514</v>
      </c>
      <c r="J5575" t="s">
        <v>8338</v>
      </c>
      <c r="K5575">
        <v>12</v>
      </c>
      <c r="L5575" t="str">
        <f t="shared" si="180"/>
        <v>San GilSantanderSeñal Colombia12</v>
      </c>
      <c r="M5575" t="str">
        <f t="shared" si="181"/>
        <v>San GilSantanderSeñal Colombia</v>
      </c>
      <c r="N5575" t="s">
        <v>7065</v>
      </c>
    </row>
    <row r="5576" spans="1:14" x14ac:dyDescent="0.25">
      <c r="A5576">
        <v>68679</v>
      </c>
      <c r="B5576" t="s">
        <v>365</v>
      </c>
      <c r="C5576" t="s">
        <v>730</v>
      </c>
      <c r="E5576">
        <v>33</v>
      </c>
      <c r="F5576" t="s">
        <v>8339</v>
      </c>
      <c r="G5576" t="s">
        <v>788</v>
      </c>
      <c r="H5576" t="str">
        <f>INDEX(referencias!$Q$1:$Q$34,MATCH('Registro de Frecuencias TV'!G5576,referencias!$R$1:$R$34,0),1)</f>
        <v>TRO</v>
      </c>
      <c r="I5576" t="s">
        <v>8510</v>
      </c>
      <c r="J5576" t="s">
        <v>8338</v>
      </c>
      <c r="K5576">
        <v>33</v>
      </c>
      <c r="L5576" t="str">
        <f t="shared" si="180"/>
        <v>San GilSantanderTRO33</v>
      </c>
      <c r="M5576" t="str">
        <f t="shared" si="181"/>
        <v>San GilSantanderTRO</v>
      </c>
      <c r="N5576" t="s">
        <v>7066</v>
      </c>
    </row>
    <row r="5577" spans="1:14" x14ac:dyDescent="0.25">
      <c r="A5577">
        <v>68679</v>
      </c>
      <c r="B5577" t="s">
        <v>365</v>
      </c>
      <c r="C5577" t="s">
        <v>730</v>
      </c>
      <c r="E5577">
        <v>6</v>
      </c>
      <c r="F5577" t="s">
        <v>8341</v>
      </c>
      <c r="G5577" t="s">
        <v>750</v>
      </c>
      <c r="H5577" t="str">
        <f>INDEX(referencias!$Q$1:$Q$34,MATCH('Registro de Frecuencias TV'!G5577,referencias!$R$1:$R$34,0),1)</f>
        <v>RCN TV S.A.</v>
      </c>
      <c r="I5577" t="s">
        <v>8513</v>
      </c>
      <c r="J5577" t="s">
        <v>8338</v>
      </c>
      <c r="K5577">
        <v>6</v>
      </c>
      <c r="L5577" t="str">
        <f t="shared" si="180"/>
        <v>San GilSantanderRCN TV S.A.6</v>
      </c>
      <c r="M5577" t="str">
        <f t="shared" si="181"/>
        <v>San GilSantanderRCN TV S.A.</v>
      </c>
      <c r="N5577" t="s">
        <v>7067</v>
      </c>
    </row>
    <row r="5578" spans="1:14" x14ac:dyDescent="0.25">
      <c r="A5578">
        <v>68679</v>
      </c>
      <c r="B5578" t="s">
        <v>365</v>
      </c>
      <c r="C5578" t="s">
        <v>730</v>
      </c>
      <c r="E5578">
        <v>4</v>
      </c>
      <c r="F5578" t="s">
        <v>8341</v>
      </c>
      <c r="G5578" t="s">
        <v>723</v>
      </c>
      <c r="H5578" t="str">
        <f>INDEX(referencias!$Q$1:$Q$34,MATCH('Registro de Frecuencias TV'!G5578,referencias!$R$1:$R$34,0),1)</f>
        <v>Caracol TV S.A.</v>
      </c>
      <c r="I5578" t="s">
        <v>8513</v>
      </c>
      <c r="J5578" t="s">
        <v>8338</v>
      </c>
      <c r="K5578">
        <v>4</v>
      </c>
      <c r="L5578" t="str">
        <f t="shared" si="180"/>
        <v>San GilSantanderCaracol TV S.A.4</v>
      </c>
      <c r="M5578" t="str">
        <f t="shared" si="181"/>
        <v>San GilSantanderCaracol TV S.A.</v>
      </c>
      <c r="N5578" t="s">
        <v>7068</v>
      </c>
    </row>
    <row r="5579" spans="1:14" x14ac:dyDescent="0.25">
      <c r="A5579">
        <v>68682</v>
      </c>
      <c r="B5579" t="s">
        <v>2259</v>
      </c>
      <c r="C5579" t="s">
        <v>730</v>
      </c>
      <c r="E5579">
        <v>10</v>
      </c>
      <c r="F5579" t="s">
        <v>8337</v>
      </c>
      <c r="G5579" t="s">
        <v>420</v>
      </c>
      <c r="H5579" t="str">
        <f>INDEX(referencias!$Q$1:$Q$34,MATCH('Registro de Frecuencias TV'!G5579,referencias!$R$1:$R$34,0),1)</f>
        <v>Canal Uno</v>
      </c>
      <c r="I5579" t="s">
        <v>312</v>
      </c>
      <c r="J5579" t="s">
        <v>8338</v>
      </c>
      <c r="K5579">
        <v>10</v>
      </c>
      <c r="L5579" t="str">
        <f t="shared" si="180"/>
        <v>San JoaquínSantanderCanal Uno10</v>
      </c>
      <c r="M5579" t="str">
        <f t="shared" si="181"/>
        <v>San JoaquínSantanderCanal Uno</v>
      </c>
      <c r="N5579" t="s">
        <v>7069</v>
      </c>
    </row>
    <row r="5580" spans="1:14" x14ac:dyDescent="0.25">
      <c r="A5580">
        <v>68682</v>
      </c>
      <c r="B5580" t="s">
        <v>2259</v>
      </c>
      <c r="C5580" t="s">
        <v>730</v>
      </c>
      <c r="E5580">
        <v>12</v>
      </c>
      <c r="F5580" t="s">
        <v>8337</v>
      </c>
      <c r="G5580" t="s">
        <v>703</v>
      </c>
      <c r="H5580" t="str">
        <f>INDEX(referencias!$Q$1:$Q$34,MATCH('Registro de Frecuencias TV'!G5580,referencias!$R$1:$R$34,0),1)</f>
        <v>C.Institucional</v>
      </c>
      <c r="I5580" t="s">
        <v>312</v>
      </c>
      <c r="J5580" t="s">
        <v>8338</v>
      </c>
      <c r="K5580">
        <v>12</v>
      </c>
      <c r="L5580" t="str">
        <f t="shared" si="180"/>
        <v>San JoaquínSantanderC.Institucional12</v>
      </c>
      <c r="M5580" t="str">
        <f t="shared" si="181"/>
        <v>San JoaquínSantanderC.Institucional</v>
      </c>
      <c r="N5580" t="s">
        <v>7070</v>
      </c>
    </row>
    <row r="5581" spans="1:14" x14ac:dyDescent="0.25">
      <c r="A5581">
        <v>68682</v>
      </c>
      <c r="B5581" t="s">
        <v>2259</v>
      </c>
      <c r="C5581" t="s">
        <v>730</v>
      </c>
      <c r="E5581">
        <v>8</v>
      </c>
      <c r="F5581" t="s">
        <v>8337</v>
      </c>
      <c r="G5581" t="s">
        <v>188</v>
      </c>
      <c r="H5581" t="str">
        <f>INDEX(referencias!$Q$1:$Q$34,MATCH('Registro de Frecuencias TV'!G5581,referencias!$R$1:$R$34,0),1)</f>
        <v>Señal Colombia</v>
      </c>
      <c r="I5581" t="s">
        <v>312</v>
      </c>
      <c r="J5581" t="s">
        <v>8338</v>
      </c>
      <c r="K5581">
        <v>8</v>
      </c>
      <c r="L5581" t="str">
        <f t="shared" si="180"/>
        <v>San JoaquínSantanderSeñal Colombia8</v>
      </c>
      <c r="M5581" t="str">
        <f t="shared" si="181"/>
        <v>San JoaquínSantanderSeñal Colombia</v>
      </c>
      <c r="N5581" t="s">
        <v>7071</v>
      </c>
    </row>
    <row r="5582" spans="1:14" x14ac:dyDescent="0.25">
      <c r="A5582">
        <v>68682</v>
      </c>
      <c r="B5582" t="s">
        <v>2259</v>
      </c>
      <c r="C5582" t="s">
        <v>730</v>
      </c>
      <c r="F5582" t="s">
        <v>8339</v>
      </c>
      <c r="G5582" t="s">
        <v>788</v>
      </c>
      <c r="H5582" t="str">
        <f>INDEX(referencias!$Q$1:$Q$34,MATCH('Registro de Frecuencias TV'!G5582,referencias!$R$1:$R$34,0),1)</f>
        <v>TRO</v>
      </c>
      <c r="J5582" t="s">
        <v>8338</v>
      </c>
      <c r="K5582">
        <v>6</v>
      </c>
      <c r="L5582" t="str">
        <f t="shared" si="180"/>
        <v>San JoaquínSantanderTRO6</v>
      </c>
      <c r="M5582" t="str">
        <f t="shared" si="181"/>
        <v>San JoaquínSantanderTRO</v>
      </c>
      <c r="N5582" t="s">
        <v>7072</v>
      </c>
    </row>
    <row r="5583" spans="1:14" x14ac:dyDescent="0.25">
      <c r="A5583">
        <v>68682</v>
      </c>
      <c r="B5583" t="s">
        <v>2259</v>
      </c>
      <c r="C5583" t="s">
        <v>730</v>
      </c>
      <c r="F5583" t="s">
        <v>8341</v>
      </c>
      <c r="G5583" t="s">
        <v>750</v>
      </c>
      <c r="H5583" t="str">
        <f>INDEX(referencias!$Q$1:$Q$34,MATCH('Registro de Frecuencias TV'!G5583,referencias!$R$1:$R$34,0),1)</f>
        <v>RCN TV S.A.</v>
      </c>
      <c r="J5583" t="s">
        <v>8338</v>
      </c>
      <c r="K5583">
        <v>7</v>
      </c>
      <c r="L5583" t="str">
        <f t="shared" si="180"/>
        <v>San JoaquínSantanderRCN TV S.A.7</v>
      </c>
      <c r="M5583" t="str">
        <f t="shared" si="181"/>
        <v>San JoaquínSantanderRCN TV S.A.</v>
      </c>
      <c r="N5583" t="s">
        <v>7073</v>
      </c>
    </row>
    <row r="5584" spans="1:14" x14ac:dyDescent="0.25">
      <c r="A5584">
        <v>68682</v>
      </c>
      <c r="B5584" t="s">
        <v>2259</v>
      </c>
      <c r="C5584" t="s">
        <v>730</v>
      </c>
      <c r="F5584" t="s">
        <v>8341</v>
      </c>
      <c r="G5584" t="s">
        <v>723</v>
      </c>
      <c r="H5584" t="str">
        <f>INDEX(referencias!$Q$1:$Q$34,MATCH('Registro de Frecuencias TV'!G5584,referencias!$R$1:$R$34,0),1)</f>
        <v>Caracol TV S.A.</v>
      </c>
      <c r="J5584" t="s">
        <v>8338</v>
      </c>
      <c r="K5584">
        <v>5</v>
      </c>
      <c r="L5584" t="str">
        <f t="shared" si="180"/>
        <v>San JoaquínSantanderCaracol TV S.A.5</v>
      </c>
      <c r="M5584" t="str">
        <f t="shared" si="181"/>
        <v>San JoaquínSantanderCaracol TV S.A.</v>
      </c>
      <c r="N5584" t="s">
        <v>7074</v>
      </c>
    </row>
    <row r="5585" spans="1:14" x14ac:dyDescent="0.25">
      <c r="A5585">
        <v>68684</v>
      </c>
      <c r="B5585" t="s">
        <v>2263</v>
      </c>
      <c r="C5585" t="s">
        <v>730</v>
      </c>
      <c r="E5585">
        <v>10</v>
      </c>
      <c r="F5585" t="s">
        <v>8337</v>
      </c>
      <c r="G5585" t="s">
        <v>420</v>
      </c>
      <c r="H5585" t="str">
        <f>INDEX(referencias!$Q$1:$Q$34,MATCH('Registro de Frecuencias TV'!G5585,referencias!$R$1:$R$34,0),1)</f>
        <v>Canal Uno</v>
      </c>
      <c r="I5585" t="s">
        <v>312</v>
      </c>
      <c r="J5585" t="s">
        <v>8338</v>
      </c>
      <c r="K5585">
        <v>10</v>
      </c>
      <c r="L5585" t="str">
        <f t="shared" si="180"/>
        <v>San José de MirandaSantanderCanal Uno10</v>
      </c>
      <c r="M5585" t="str">
        <f t="shared" si="181"/>
        <v>San José de MirandaSantanderCanal Uno</v>
      </c>
      <c r="N5585" t="s">
        <v>7075</v>
      </c>
    </row>
    <row r="5586" spans="1:14" x14ac:dyDescent="0.25">
      <c r="A5586">
        <v>68684</v>
      </c>
      <c r="B5586" t="s">
        <v>2263</v>
      </c>
      <c r="C5586" t="s">
        <v>730</v>
      </c>
      <c r="E5586">
        <v>12</v>
      </c>
      <c r="F5586" t="s">
        <v>8337</v>
      </c>
      <c r="G5586" t="s">
        <v>703</v>
      </c>
      <c r="H5586" t="str">
        <f>INDEX(referencias!$Q$1:$Q$34,MATCH('Registro de Frecuencias TV'!G5586,referencias!$R$1:$R$34,0),1)</f>
        <v>C.Institucional</v>
      </c>
      <c r="I5586" t="s">
        <v>312</v>
      </c>
      <c r="J5586" t="s">
        <v>8338</v>
      </c>
      <c r="K5586">
        <v>12</v>
      </c>
      <c r="L5586" t="str">
        <f t="shared" si="180"/>
        <v>San José de MirandaSantanderC.Institucional12</v>
      </c>
      <c r="M5586" t="str">
        <f t="shared" si="181"/>
        <v>San José de MirandaSantanderC.Institucional</v>
      </c>
      <c r="N5586" t="s">
        <v>7076</v>
      </c>
    </row>
    <row r="5587" spans="1:14" x14ac:dyDescent="0.25">
      <c r="A5587">
        <v>68684</v>
      </c>
      <c r="B5587" t="s">
        <v>2263</v>
      </c>
      <c r="C5587" t="s">
        <v>730</v>
      </c>
      <c r="E5587">
        <v>8</v>
      </c>
      <c r="F5587" t="s">
        <v>8337</v>
      </c>
      <c r="G5587" t="s">
        <v>188</v>
      </c>
      <c r="H5587" t="str">
        <f>INDEX(referencias!$Q$1:$Q$34,MATCH('Registro de Frecuencias TV'!G5587,referencias!$R$1:$R$34,0),1)</f>
        <v>Señal Colombia</v>
      </c>
      <c r="I5587" t="s">
        <v>312</v>
      </c>
      <c r="J5587" t="s">
        <v>8338</v>
      </c>
      <c r="K5587">
        <v>8</v>
      </c>
      <c r="L5587" t="str">
        <f t="shared" si="180"/>
        <v>San José de MirandaSantanderSeñal Colombia8</v>
      </c>
      <c r="M5587" t="str">
        <f t="shared" si="181"/>
        <v>San José de MirandaSantanderSeñal Colombia</v>
      </c>
      <c r="N5587" t="s">
        <v>7077</v>
      </c>
    </row>
    <row r="5588" spans="1:14" x14ac:dyDescent="0.25">
      <c r="A5588">
        <v>68684</v>
      </c>
      <c r="B5588" t="s">
        <v>2263</v>
      </c>
      <c r="C5588" t="s">
        <v>730</v>
      </c>
      <c r="F5588" t="s">
        <v>8339</v>
      </c>
      <c r="G5588" t="s">
        <v>788</v>
      </c>
      <c r="H5588" t="str">
        <f>INDEX(referencias!$Q$1:$Q$34,MATCH('Registro de Frecuencias TV'!G5588,referencias!$R$1:$R$34,0),1)</f>
        <v>TRO</v>
      </c>
      <c r="J5588" t="s">
        <v>8338</v>
      </c>
      <c r="K5588">
        <v>21</v>
      </c>
      <c r="L5588" t="str">
        <f t="shared" si="180"/>
        <v>San José de MirandaSantanderTRO21</v>
      </c>
      <c r="M5588" t="str">
        <f t="shared" si="181"/>
        <v>San José de MirandaSantanderTRO</v>
      </c>
      <c r="N5588" t="s">
        <v>7078</v>
      </c>
    </row>
    <row r="5589" spans="1:14" x14ac:dyDescent="0.25">
      <c r="A5589">
        <v>68684</v>
      </c>
      <c r="B5589" t="s">
        <v>2263</v>
      </c>
      <c r="C5589" t="s">
        <v>730</v>
      </c>
      <c r="E5589">
        <v>4</v>
      </c>
      <c r="F5589" t="s">
        <v>8341</v>
      </c>
      <c r="G5589" t="s">
        <v>750</v>
      </c>
      <c r="H5589" t="str">
        <f>INDEX(referencias!$Q$1:$Q$34,MATCH('Registro de Frecuencias TV'!G5589,referencias!$R$1:$R$34,0),1)</f>
        <v>RCN TV S.A.</v>
      </c>
      <c r="I5589" t="s">
        <v>312</v>
      </c>
      <c r="J5589" t="s">
        <v>8338</v>
      </c>
      <c r="K5589">
        <v>4</v>
      </c>
      <c r="L5589" t="str">
        <f t="shared" si="180"/>
        <v>San José de MirandaSantanderRCN TV S.A.4</v>
      </c>
      <c r="M5589" t="str">
        <f t="shared" si="181"/>
        <v>San José de MirandaSantanderRCN TV S.A.</v>
      </c>
      <c r="N5589" t="s">
        <v>7079</v>
      </c>
    </row>
    <row r="5590" spans="1:14" x14ac:dyDescent="0.25">
      <c r="A5590">
        <v>68684</v>
      </c>
      <c r="B5590" t="s">
        <v>2263</v>
      </c>
      <c r="C5590" t="s">
        <v>730</v>
      </c>
      <c r="E5590">
        <v>21</v>
      </c>
      <c r="F5590" t="s">
        <v>8341</v>
      </c>
      <c r="G5590" t="s">
        <v>723</v>
      </c>
      <c r="H5590" t="str">
        <f>INDEX(referencias!$Q$1:$Q$34,MATCH('Registro de Frecuencias TV'!G5590,referencias!$R$1:$R$34,0),1)</f>
        <v>Caracol TV S.A.</v>
      </c>
      <c r="I5590" t="s">
        <v>312</v>
      </c>
      <c r="J5590" t="s">
        <v>8338</v>
      </c>
      <c r="K5590">
        <v>21</v>
      </c>
      <c r="L5590" t="str">
        <f t="shared" si="180"/>
        <v>San José de MirandaSantanderCaracol TV S.A.21</v>
      </c>
      <c r="M5590" t="str">
        <f t="shared" si="181"/>
        <v>San José de MirandaSantanderCaracol TV S.A.</v>
      </c>
      <c r="N5590" t="s">
        <v>7080</v>
      </c>
    </row>
    <row r="5591" spans="1:14" x14ac:dyDescent="0.25">
      <c r="A5591">
        <v>68686</v>
      </c>
      <c r="B5591" t="s">
        <v>371</v>
      </c>
      <c r="C5591" t="s">
        <v>730</v>
      </c>
      <c r="E5591">
        <v>10</v>
      </c>
      <c r="F5591" t="s">
        <v>8337</v>
      </c>
      <c r="G5591" t="s">
        <v>420</v>
      </c>
      <c r="H5591" t="str">
        <f>INDEX(referencias!$Q$1:$Q$34,MATCH('Registro de Frecuencias TV'!G5591,referencias!$R$1:$R$34,0),1)</f>
        <v>Canal Uno</v>
      </c>
      <c r="I5591" t="s">
        <v>312</v>
      </c>
      <c r="J5591" t="s">
        <v>8338</v>
      </c>
      <c r="K5591">
        <v>10</v>
      </c>
      <c r="L5591" t="str">
        <f t="shared" si="180"/>
        <v>San MiguelSantanderCanal Uno10</v>
      </c>
      <c r="M5591" t="str">
        <f t="shared" si="181"/>
        <v>San MiguelSantanderCanal Uno</v>
      </c>
      <c r="N5591" t="s">
        <v>7081</v>
      </c>
    </row>
    <row r="5592" spans="1:14" x14ac:dyDescent="0.25">
      <c r="A5592">
        <v>68686</v>
      </c>
      <c r="B5592" t="s">
        <v>371</v>
      </c>
      <c r="C5592" t="s">
        <v>730</v>
      </c>
      <c r="E5592">
        <v>12</v>
      </c>
      <c r="F5592" t="s">
        <v>8337</v>
      </c>
      <c r="G5592" t="s">
        <v>703</v>
      </c>
      <c r="H5592" t="str">
        <f>INDEX(referencias!$Q$1:$Q$34,MATCH('Registro de Frecuencias TV'!G5592,referencias!$R$1:$R$34,0),1)</f>
        <v>C.Institucional</v>
      </c>
      <c r="I5592" t="s">
        <v>312</v>
      </c>
      <c r="J5592" t="s">
        <v>8338</v>
      </c>
      <c r="K5592">
        <v>12</v>
      </c>
      <c r="L5592" t="str">
        <f t="shared" si="180"/>
        <v>San MiguelSantanderC.Institucional12</v>
      </c>
      <c r="M5592" t="str">
        <f t="shared" si="181"/>
        <v>San MiguelSantanderC.Institucional</v>
      </c>
      <c r="N5592" t="s">
        <v>7082</v>
      </c>
    </row>
    <row r="5593" spans="1:14" x14ac:dyDescent="0.25">
      <c r="A5593">
        <v>68686</v>
      </c>
      <c r="B5593" t="s">
        <v>371</v>
      </c>
      <c r="C5593" t="s">
        <v>730</v>
      </c>
      <c r="E5593">
        <v>8</v>
      </c>
      <c r="F5593" t="s">
        <v>8337</v>
      </c>
      <c r="G5593" t="s">
        <v>188</v>
      </c>
      <c r="H5593" t="str">
        <f>INDEX(referencias!$Q$1:$Q$34,MATCH('Registro de Frecuencias TV'!G5593,referencias!$R$1:$R$34,0),1)</f>
        <v>Señal Colombia</v>
      </c>
      <c r="I5593" t="s">
        <v>312</v>
      </c>
      <c r="J5593" t="s">
        <v>8338</v>
      </c>
      <c r="K5593">
        <v>8</v>
      </c>
      <c r="L5593" t="str">
        <f t="shared" si="180"/>
        <v>San MiguelSantanderSeñal Colombia8</v>
      </c>
      <c r="M5593" t="str">
        <f t="shared" si="181"/>
        <v>San MiguelSantanderSeñal Colombia</v>
      </c>
      <c r="N5593" t="s">
        <v>7083</v>
      </c>
    </row>
    <row r="5594" spans="1:14" x14ac:dyDescent="0.25">
      <c r="A5594">
        <v>68686</v>
      </c>
      <c r="B5594" t="s">
        <v>371</v>
      </c>
      <c r="C5594" t="s">
        <v>730</v>
      </c>
      <c r="F5594" t="s">
        <v>8339</v>
      </c>
      <c r="G5594" t="s">
        <v>788</v>
      </c>
      <c r="H5594" t="str">
        <f>INDEX(referencias!$Q$1:$Q$34,MATCH('Registro de Frecuencias TV'!G5594,referencias!$R$1:$R$34,0),1)</f>
        <v>TRO</v>
      </c>
      <c r="J5594" t="s">
        <v>8338</v>
      </c>
      <c r="K5594">
        <v>6</v>
      </c>
      <c r="L5594" t="str">
        <f t="shared" si="180"/>
        <v>San MiguelSantanderTRO6</v>
      </c>
      <c r="M5594" t="str">
        <f t="shared" si="181"/>
        <v>San MiguelSantanderTRO</v>
      </c>
      <c r="N5594" t="s">
        <v>7084</v>
      </c>
    </row>
    <row r="5595" spans="1:14" x14ac:dyDescent="0.25">
      <c r="A5595">
        <v>68686</v>
      </c>
      <c r="B5595" t="s">
        <v>371</v>
      </c>
      <c r="C5595" t="s">
        <v>730</v>
      </c>
      <c r="E5595">
        <v>4</v>
      </c>
      <c r="F5595" t="s">
        <v>8341</v>
      </c>
      <c r="G5595" t="s">
        <v>750</v>
      </c>
      <c r="H5595" t="str">
        <f>INDEX(referencias!$Q$1:$Q$34,MATCH('Registro de Frecuencias TV'!G5595,referencias!$R$1:$R$34,0),1)</f>
        <v>RCN TV S.A.</v>
      </c>
      <c r="I5595" t="s">
        <v>312</v>
      </c>
      <c r="J5595" t="s">
        <v>8338</v>
      </c>
      <c r="K5595">
        <v>4</v>
      </c>
      <c r="L5595" t="str">
        <f t="shared" si="180"/>
        <v>San MiguelSantanderRCN TV S.A.4</v>
      </c>
      <c r="M5595" t="str">
        <f t="shared" si="181"/>
        <v>San MiguelSantanderRCN TV S.A.</v>
      </c>
      <c r="N5595" t="s">
        <v>7085</v>
      </c>
    </row>
    <row r="5596" spans="1:14" x14ac:dyDescent="0.25">
      <c r="A5596">
        <v>68686</v>
      </c>
      <c r="B5596" t="s">
        <v>371</v>
      </c>
      <c r="C5596" t="s">
        <v>730</v>
      </c>
      <c r="E5596">
        <v>21</v>
      </c>
      <c r="F5596" t="s">
        <v>8341</v>
      </c>
      <c r="G5596" t="s">
        <v>723</v>
      </c>
      <c r="H5596" t="str">
        <f>INDEX(referencias!$Q$1:$Q$34,MATCH('Registro de Frecuencias TV'!G5596,referencias!$R$1:$R$34,0),1)</f>
        <v>Caracol TV S.A.</v>
      </c>
      <c r="I5596" t="s">
        <v>312</v>
      </c>
      <c r="J5596" t="s">
        <v>8338</v>
      </c>
      <c r="K5596">
        <v>21</v>
      </c>
      <c r="L5596" t="str">
        <f t="shared" si="180"/>
        <v>San MiguelSantanderCaracol TV S.A.21</v>
      </c>
      <c r="M5596" t="str">
        <f t="shared" si="181"/>
        <v>San MiguelSantanderCaracol TV S.A.</v>
      </c>
      <c r="N5596" t="s">
        <v>7086</v>
      </c>
    </row>
    <row r="5597" spans="1:14" x14ac:dyDescent="0.25">
      <c r="A5597">
        <v>68689</v>
      </c>
      <c r="B5597" t="s">
        <v>2327</v>
      </c>
      <c r="C5597" t="s">
        <v>730</v>
      </c>
      <c r="E5597">
        <v>9</v>
      </c>
      <c r="F5597" t="s">
        <v>8337</v>
      </c>
      <c r="G5597" t="s">
        <v>420</v>
      </c>
      <c r="H5597" t="str">
        <f>INDEX(referencias!$Q$1:$Q$34,MATCH('Registro de Frecuencias TV'!G5597,referencias!$R$1:$R$34,0),1)</f>
        <v>Canal Uno</v>
      </c>
      <c r="I5597" t="s">
        <v>306</v>
      </c>
      <c r="J5597" t="s">
        <v>8338</v>
      </c>
      <c r="K5597">
        <v>9</v>
      </c>
      <c r="L5597" t="str">
        <f t="shared" si="180"/>
        <v>San Vicente de ChucuríSantanderCanal Uno9</v>
      </c>
      <c r="M5597" t="str">
        <f t="shared" si="181"/>
        <v>San Vicente de ChucuríSantanderCanal Uno</v>
      </c>
      <c r="N5597" t="s">
        <v>7087</v>
      </c>
    </row>
    <row r="5598" spans="1:14" x14ac:dyDescent="0.25">
      <c r="A5598">
        <v>68689</v>
      </c>
      <c r="B5598" t="s">
        <v>2327</v>
      </c>
      <c r="C5598" t="s">
        <v>730</v>
      </c>
      <c r="E5598">
        <v>11</v>
      </c>
      <c r="F5598" t="s">
        <v>8337</v>
      </c>
      <c r="G5598" t="s">
        <v>703</v>
      </c>
      <c r="H5598" t="str">
        <f>INDEX(referencias!$Q$1:$Q$34,MATCH('Registro de Frecuencias TV'!G5598,referencias!$R$1:$R$34,0),1)</f>
        <v>C.Institucional</v>
      </c>
      <c r="I5598" t="s">
        <v>306</v>
      </c>
      <c r="J5598" t="s">
        <v>8338</v>
      </c>
      <c r="K5598">
        <v>11</v>
      </c>
      <c r="L5598" t="str">
        <f t="shared" si="180"/>
        <v>San Vicente de ChucuríSantanderC.Institucional11</v>
      </c>
      <c r="M5598" t="str">
        <f t="shared" si="181"/>
        <v>San Vicente de ChucuríSantanderC.Institucional</v>
      </c>
      <c r="N5598" t="s">
        <v>7088</v>
      </c>
    </row>
    <row r="5599" spans="1:14" x14ac:dyDescent="0.25">
      <c r="A5599">
        <v>68689</v>
      </c>
      <c r="B5599" t="s">
        <v>2327</v>
      </c>
      <c r="C5599" t="s">
        <v>730</v>
      </c>
      <c r="E5599">
        <v>13</v>
      </c>
      <c r="F5599" t="s">
        <v>8337</v>
      </c>
      <c r="G5599" t="s">
        <v>188</v>
      </c>
      <c r="H5599" t="str">
        <f>INDEX(referencias!$Q$1:$Q$34,MATCH('Registro de Frecuencias TV'!G5599,referencias!$R$1:$R$34,0),1)</f>
        <v>Señal Colombia</v>
      </c>
      <c r="I5599" t="s">
        <v>306</v>
      </c>
      <c r="J5599" t="s">
        <v>8338</v>
      </c>
      <c r="K5599">
        <v>13</v>
      </c>
      <c r="L5599" t="str">
        <f t="shared" si="180"/>
        <v>San Vicente de ChucuríSantanderSeñal Colombia13</v>
      </c>
      <c r="M5599" t="str">
        <f t="shared" si="181"/>
        <v>San Vicente de ChucuríSantanderSeñal Colombia</v>
      </c>
      <c r="N5599" t="s">
        <v>7089</v>
      </c>
    </row>
    <row r="5600" spans="1:14" x14ac:dyDescent="0.25">
      <c r="A5600">
        <v>68689</v>
      </c>
      <c r="B5600" t="s">
        <v>2327</v>
      </c>
      <c r="C5600" t="s">
        <v>730</v>
      </c>
      <c r="E5600">
        <v>7</v>
      </c>
      <c r="F5600" t="s">
        <v>8339</v>
      </c>
      <c r="G5600" t="s">
        <v>788</v>
      </c>
      <c r="H5600" t="str">
        <f>INDEX(referencias!$Q$1:$Q$34,MATCH('Registro de Frecuencias TV'!G5600,referencias!$R$1:$R$34,0),1)</f>
        <v>TRO</v>
      </c>
      <c r="I5600" t="s">
        <v>614</v>
      </c>
      <c r="J5600" t="s">
        <v>8338</v>
      </c>
      <c r="K5600">
        <v>7</v>
      </c>
      <c r="L5600" t="str">
        <f t="shared" si="180"/>
        <v>San Vicente de ChucuríSantanderTRO7</v>
      </c>
      <c r="M5600" t="str">
        <f t="shared" si="181"/>
        <v>San Vicente de ChucuríSantanderTRO</v>
      </c>
      <c r="N5600" t="s">
        <v>7090</v>
      </c>
    </row>
    <row r="5601" spans="1:14" x14ac:dyDescent="0.25">
      <c r="A5601">
        <v>68689</v>
      </c>
      <c r="B5601" t="s">
        <v>2327</v>
      </c>
      <c r="C5601" t="s">
        <v>730</v>
      </c>
      <c r="E5601">
        <v>21</v>
      </c>
      <c r="F5601" t="s">
        <v>8341</v>
      </c>
      <c r="G5601" t="s">
        <v>750</v>
      </c>
      <c r="H5601" t="str">
        <f>INDEX(referencias!$Q$1:$Q$34,MATCH('Registro de Frecuencias TV'!G5601,referencias!$R$1:$R$34,0),1)</f>
        <v>RCN TV S.A.</v>
      </c>
      <c r="I5601" t="s">
        <v>2327</v>
      </c>
      <c r="J5601" t="s">
        <v>8338</v>
      </c>
      <c r="K5601">
        <v>21</v>
      </c>
      <c r="L5601" t="str">
        <f t="shared" si="180"/>
        <v>San Vicente de ChucuríSantanderRCN TV S.A.21</v>
      </c>
      <c r="M5601" t="str">
        <f t="shared" si="181"/>
        <v>San Vicente de ChucuríSantanderRCN TV S.A.</v>
      </c>
      <c r="N5601" t="s">
        <v>7091</v>
      </c>
    </row>
    <row r="5602" spans="1:14" x14ac:dyDescent="0.25">
      <c r="A5602">
        <v>68689</v>
      </c>
      <c r="B5602" t="s">
        <v>2327</v>
      </c>
      <c r="C5602" t="s">
        <v>730</v>
      </c>
      <c r="E5602">
        <v>23</v>
      </c>
      <c r="F5602" t="s">
        <v>8341</v>
      </c>
      <c r="G5602" t="s">
        <v>723</v>
      </c>
      <c r="H5602" t="str">
        <f>INDEX(referencias!$Q$1:$Q$34,MATCH('Registro de Frecuencias TV'!G5602,referencias!$R$1:$R$34,0),1)</f>
        <v>Caracol TV S.A.</v>
      </c>
      <c r="I5602" t="s">
        <v>2327</v>
      </c>
      <c r="J5602" t="s">
        <v>8338</v>
      </c>
      <c r="K5602">
        <v>23</v>
      </c>
      <c r="L5602" t="str">
        <f t="shared" si="180"/>
        <v>San Vicente de ChucuríSantanderCaracol TV S.A.23</v>
      </c>
      <c r="M5602" t="str">
        <f t="shared" si="181"/>
        <v>San Vicente de ChucuríSantanderCaracol TV S.A.</v>
      </c>
      <c r="N5602" t="s">
        <v>7092</v>
      </c>
    </row>
    <row r="5603" spans="1:14" x14ac:dyDescent="0.25">
      <c r="A5603">
        <v>68705</v>
      </c>
      <c r="B5603" t="s">
        <v>473</v>
      </c>
      <c r="C5603" t="s">
        <v>730</v>
      </c>
      <c r="F5603" t="s">
        <v>8337</v>
      </c>
      <c r="G5603" t="s">
        <v>420</v>
      </c>
      <c r="H5603" t="str">
        <f>INDEX(referencias!$Q$1:$Q$34,MATCH('Registro de Frecuencias TV'!G5603,referencias!$R$1:$R$34,0),1)</f>
        <v>Canal Uno</v>
      </c>
      <c r="J5603" t="s">
        <v>8338</v>
      </c>
      <c r="K5603">
        <v>3</v>
      </c>
      <c r="L5603" t="str">
        <f t="shared" si="180"/>
        <v>Santa BárbaraSantanderCanal Uno3</v>
      </c>
      <c r="M5603" t="str">
        <f t="shared" si="181"/>
        <v>Santa BárbaraSantanderCanal Uno</v>
      </c>
      <c r="N5603" t="s">
        <v>7093</v>
      </c>
    </row>
    <row r="5604" spans="1:14" x14ac:dyDescent="0.25">
      <c r="A5604">
        <v>68705</v>
      </c>
      <c r="B5604" t="s">
        <v>473</v>
      </c>
      <c r="C5604" t="s">
        <v>730</v>
      </c>
      <c r="F5604" t="s">
        <v>8337</v>
      </c>
      <c r="G5604" t="s">
        <v>703</v>
      </c>
      <c r="H5604" t="str">
        <f>INDEX(referencias!$Q$1:$Q$34,MATCH('Registro de Frecuencias TV'!G5604,referencias!$R$1:$R$34,0),1)</f>
        <v>C.Institucional</v>
      </c>
      <c r="J5604" t="s">
        <v>8338</v>
      </c>
      <c r="K5604">
        <v>8</v>
      </c>
      <c r="L5604" t="str">
        <f t="shared" si="180"/>
        <v>Santa BárbaraSantanderC.Institucional8</v>
      </c>
      <c r="M5604" t="str">
        <f t="shared" si="181"/>
        <v>Santa BárbaraSantanderC.Institucional</v>
      </c>
      <c r="N5604" t="s">
        <v>7094</v>
      </c>
    </row>
    <row r="5605" spans="1:14" x14ac:dyDescent="0.25">
      <c r="A5605">
        <v>68705</v>
      </c>
      <c r="B5605" t="s">
        <v>473</v>
      </c>
      <c r="C5605" t="s">
        <v>730</v>
      </c>
      <c r="F5605" t="s">
        <v>8337</v>
      </c>
      <c r="G5605" t="s">
        <v>188</v>
      </c>
      <c r="H5605" t="str">
        <f>INDEX(referencias!$Q$1:$Q$34,MATCH('Registro de Frecuencias TV'!G5605,referencias!$R$1:$R$34,0),1)</f>
        <v>Señal Colombia</v>
      </c>
      <c r="J5605" t="s">
        <v>8338</v>
      </c>
      <c r="K5605">
        <v>27</v>
      </c>
      <c r="L5605" t="str">
        <f t="shared" si="180"/>
        <v>Santa BárbaraSantanderSeñal Colombia27</v>
      </c>
      <c r="M5605" t="str">
        <f t="shared" si="181"/>
        <v>Santa BárbaraSantanderSeñal Colombia</v>
      </c>
      <c r="N5605" t="s">
        <v>7095</v>
      </c>
    </row>
    <row r="5606" spans="1:14" x14ac:dyDescent="0.25">
      <c r="A5606">
        <v>68705</v>
      </c>
      <c r="B5606" t="s">
        <v>473</v>
      </c>
      <c r="C5606" t="s">
        <v>730</v>
      </c>
      <c r="F5606" t="s">
        <v>8339</v>
      </c>
      <c r="G5606" t="s">
        <v>788</v>
      </c>
      <c r="H5606" t="str">
        <f>INDEX(referencias!$Q$1:$Q$34,MATCH('Registro de Frecuencias TV'!G5606,referencias!$R$1:$R$34,0),1)</f>
        <v>TRO</v>
      </c>
      <c r="J5606" t="s">
        <v>8338</v>
      </c>
      <c r="K5606">
        <v>21</v>
      </c>
      <c r="L5606" t="str">
        <f t="shared" si="180"/>
        <v>Santa BárbaraSantanderTRO21</v>
      </c>
      <c r="M5606" t="str">
        <f t="shared" si="181"/>
        <v>Santa BárbaraSantanderTRO</v>
      </c>
      <c r="N5606" t="s">
        <v>7096</v>
      </c>
    </row>
    <row r="5607" spans="1:14" x14ac:dyDescent="0.25">
      <c r="A5607">
        <v>68705</v>
      </c>
      <c r="B5607" t="s">
        <v>473</v>
      </c>
      <c r="C5607" t="s">
        <v>730</v>
      </c>
      <c r="F5607" t="s">
        <v>8341</v>
      </c>
      <c r="G5607" t="s">
        <v>750</v>
      </c>
      <c r="H5607" t="str">
        <f>INDEX(referencias!$Q$1:$Q$34,MATCH('Registro de Frecuencias TV'!G5607,referencias!$R$1:$R$34,0),1)</f>
        <v>RCN TV S.A.</v>
      </c>
      <c r="J5607" t="s">
        <v>8338</v>
      </c>
      <c r="K5607">
        <v>33</v>
      </c>
      <c r="L5607" t="str">
        <f t="shared" si="180"/>
        <v>Santa BárbaraSantanderRCN TV S.A.33</v>
      </c>
      <c r="M5607" t="str">
        <f t="shared" si="181"/>
        <v>Santa BárbaraSantanderRCN TV S.A.</v>
      </c>
      <c r="N5607" t="s">
        <v>7097</v>
      </c>
    </row>
    <row r="5608" spans="1:14" x14ac:dyDescent="0.25">
      <c r="A5608">
        <v>68705</v>
      </c>
      <c r="B5608" t="s">
        <v>473</v>
      </c>
      <c r="C5608" t="s">
        <v>730</v>
      </c>
      <c r="F5608" t="s">
        <v>8341</v>
      </c>
      <c r="G5608" t="s">
        <v>723</v>
      </c>
      <c r="H5608" t="str">
        <f>INDEX(referencias!$Q$1:$Q$34,MATCH('Registro de Frecuencias TV'!G5608,referencias!$R$1:$R$34,0),1)</f>
        <v>Caracol TV S.A.</v>
      </c>
      <c r="J5608" t="s">
        <v>8338</v>
      </c>
      <c r="K5608">
        <v>39</v>
      </c>
      <c r="L5608" t="str">
        <f t="shared" si="180"/>
        <v>Santa BárbaraSantanderCaracol TV S.A.39</v>
      </c>
      <c r="M5608" t="str">
        <f t="shared" si="181"/>
        <v>Santa BárbaraSantanderCaracol TV S.A.</v>
      </c>
      <c r="N5608" t="s">
        <v>7098</v>
      </c>
    </row>
    <row r="5609" spans="1:14" x14ac:dyDescent="0.25">
      <c r="A5609">
        <v>68720</v>
      </c>
      <c r="B5609" t="s">
        <v>2343</v>
      </c>
      <c r="C5609" t="s">
        <v>730</v>
      </c>
      <c r="E5609">
        <v>12</v>
      </c>
      <c r="F5609" t="s">
        <v>8337</v>
      </c>
      <c r="G5609" t="s">
        <v>420</v>
      </c>
      <c r="H5609" t="str">
        <f>INDEX(referencias!$Q$1:$Q$34,MATCH('Registro de Frecuencias TV'!G5609,referencias!$R$1:$R$34,0),1)</f>
        <v>Canal Uno</v>
      </c>
      <c r="I5609" t="s">
        <v>352</v>
      </c>
      <c r="J5609" t="s">
        <v>8338</v>
      </c>
      <c r="K5609">
        <v>12</v>
      </c>
      <c r="L5609" t="str">
        <f t="shared" si="180"/>
        <v>Santa Helena del OpónSantanderCanal Uno12</v>
      </c>
      <c r="M5609" t="str">
        <f t="shared" si="181"/>
        <v>Santa Helena del OpónSantanderCanal Uno</v>
      </c>
      <c r="N5609" t="s">
        <v>7099</v>
      </c>
    </row>
    <row r="5610" spans="1:14" x14ac:dyDescent="0.25">
      <c r="A5610">
        <v>68720</v>
      </c>
      <c r="B5610" t="s">
        <v>2343</v>
      </c>
      <c r="C5610" t="s">
        <v>730</v>
      </c>
      <c r="E5610">
        <v>10</v>
      </c>
      <c r="F5610" t="s">
        <v>8337</v>
      </c>
      <c r="G5610" t="s">
        <v>703</v>
      </c>
      <c r="H5610" t="str">
        <f>INDEX(referencias!$Q$1:$Q$34,MATCH('Registro de Frecuencias TV'!G5610,referencias!$R$1:$R$34,0),1)</f>
        <v>C.Institucional</v>
      </c>
      <c r="I5610" t="s">
        <v>352</v>
      </c>
      <c r="J5610" t="s">
        <v>8338</v>
      </c>
      <c r="K5610">
        <v>10</v>
      </c>
      <c r="L5610" t="str">
        <f t="shared" si="180"/>
        <v>Santa Helena del OpónSantanderC.Institucional10</v>
      </c>
      <c r="M5610" t="str">
        <f t="shared" si="181"/>
        <v>Santa Helena del OpónSantanderC.Institucional</v>
      </c>
      <c r="N5610" t="s">
        <v>7100</v>
      </c>
    </row>
    <row r="5611" spans="1:14" x14ac:dyDescent="0.25">
      <c r="A5611">
        <v>68720</v>
      </c>
      <c r="B5611" t="s">
        <v>2343</v>
      </c>
      <c r="C5611" t="s">
        <v>730</v>
      </c>
      <c r="E5611">
        <v>23</v>
      </c>
      <c r="F5611" t="s">
        <v>8337</v>
      </c>
      <c r="G5611" t="s">
        <v>188</v>
      </c>
      <c r="H5611" t="str">
        <f>INDEX(referencias!$Q$1:$Q$34,MATCH('Registro de Frecuencias TV'!G5611,referencias!$R$1:$R$34,0),1)</f>
        <v>Señal Colombia</v>
      </c>
      <c r="I5611" t="s">
        <v>352</v>
      </c>
      <c r="J5611" t="s">
        <v>8338</v>
      </c>
      <c r="K5611">
        <v>23</v>
      </c>
      <c r="L5611" t="str">
        <f t="shared" si="180"/>
        <v>Santa Helena del OpónSantanderSeñal Colombia23</v>
      </c>
      <c r="M5611" t="str">
        <f t="shared" si="181"/>
        <v>Santa Helena del OpónSantanderSeñal Colombia</v>
      </c>
      <c r="N5611" t="s">
        <v>7101</v>
      </c>
    </row>
    <row r="5612" spans="1:14" x14ac:dyDescent="0.25">
      <c r="A5612">
        <v>68720</v>
      </c>
      <c r="B5612" t="s">
        <v>2343</v>
      </c>
      <c r="C5612" t="s">
        <v>730</v>
      </c>
      <c r="F5612" t="s">
        <v>8339</v>
      </c>
      <c r="G5612" t="s">
        <v>788</v>
      </c>
      <c r="H5612" t="str">
        <f>INDEX(referencias!$Q$1:$Q$34,MATCH('Registro de Frecuencias TV'!G5612,referencias!$R$1:$R$34,0),1)</f>
        <v>TRO</v>
      </c>
      <c r="J5612" t="s">
        <v>8338</v>
      </c>
      <c r="K5612">
        <v>6</v>
      </c>
      <c r="L5612" t="str">
        <f t="shared" si="180"/>
        <v>Santa Helena del OpónSantanderTRO6</v>
      </c>
      <c r="M5612" t="str">
        <f t="shared" si="181"/>
        <v>Santa Helena del OpónSantanderTRO</v>
      </c>
      <c r="N5612" t="s">
        <v>7102</v>
      </c>
    </row>
    <row r="5613" spans="1:14" x14ac:dyDescent="0.25">
      <c r="A5613">
        <v>68720</v>
      </c>
      <c r="B5613" t="s">
        <v>2343</v>
      </c>
      <c r="C5613" t="s">
        <v>730</v>
      </c>
      <c r="E5613">
        <v>4</v>
      </c>
      <c r="F5613" t="s">
        <v>8341</v>
      </c>
      <c r="G5613" t="s">
        <v>750</v>
      </c>
      <c r="H5613" t="str">
        <f>INDEX(referencias!$Q$1:$Q$34,MATCH('Registro de Frecuencias TV'!G5613,referencias!$R$1:$R$34,0),1)</f>
        <v>RCN TV S.A.</v>
      </c>
      <c r="I5613" t="s">
        <v>352</v>
      </c>
      <c r="J5613" t="s">
        <v>8338</v>
      </c>
      <c r="K5613">
        <v>4</v>
      </c>
      <c r="L5613" t="str">
        <f t="shared" si="180"/>
        <v>Santa Helena del OpónSantanderRCN TV S.A.4</v>
      </c>
      <c r="M5613" t="str">
        <f t="shared" si="181"/>
        <v>Santa Helena del OpónSantanderRCN TV S.A.</v>
      </c>
      <c r="N5613" t="s">
        <v>7103</v>
      </c>
    </row>
    <row r="5614" spans="1:14" x14ac:dyDescent="0.25">
      <c r="A5614">
        <v>68720</v>
      </c>
      <c r="B5614" t="s">
        <v>2343</v>
      </c>
      <c r="C5614" t="s">
        <v>730</v>
      </c>
      <c r="E5614">
        <v>8</v>
      </c>
      <c r="F5614" t="s">
        <v>8341</v>
      </c>
      <c r="G5614" t="s">
        <v>723</v>
      </c>
      <c r="H5614" t="str">
        <f>INDEX(referencias!$Q$1:$Q$34,MATCH('Registro de Frecuencias TV'!G5614,referencias!$R$1:$R$34,0),1)</f>
        <v>Caracol TV S.A.</v>
      </c>
      <c r="I5614" t="s">
        <v>352</v>
      </c>
      <c r="J5614" t="s">
        <v>8338</v>
      </c>
      <c r="K5614">
        <v>8</v>
      </c>
      <c r="L5614" t="str">
        <f t="shared" si="180"/>
        <v>Santa Helena del OpónSantanderCaracol TV S.A.8</v>
      </c>
      <c r="M5614" t="str">
        <f t="shared" si="181"/>
        <v>Santa Helena del OpónSantanderCaracol TV S.A.</v>
      </c>
      <c r="N5614" t="s">
        <v>7104</v>
      </c>
    </row>
    <row r="5615" spans="1:14" x14ac:dyDescent="0.25">
      <c r="A5615">
        <v>68745</v>
      </c>
      <c r="B5615" t="s">
        <v>2408</v>
      </c>
      <c r="C5615" t="s">
        <v>730</v>
      </c>
      <c r="E5615">
        <v>10</v>
      </c>
      <c r="F5615" t="s">
        <v>8337</v>
      </c>
      <c r="G5615" t="s">
        <v>420</v>
      </c>
      <c r="H5615" t="str">
        <f>INDEX(referencias!$Q$1:$Q$34,MATCH('Registro de Frecuencias TV'!G5615,referencias!$R$1:$R$34,0),1)</f>
        <v>Canal Uno</v>
      </c>
      <c r="I5615" t="s">
        <v>365</v>
      </c>
      <c r="J5615" t="s">
        <v>8338</v>
      </c>
      <c r="K5615">
        <v>10</v>
      </c>
      <c r="L5615" t="str">
        <f t="shared" si="180"/>
        <v>SimacotaSantanderCanal Uno10</v>
      </c>
      <c r="M5615" t="str">
        <f t="shared" si="181"/>
        <v>SimacotaSantanderCanal Uno</v>
      </c>
      <c r="N5615" t="s">
        <v>7105</v>
      </c>
    </row>
    <row r="5616" spans="1:14" x14ac:dyDescent="0.25">
      <c r="A5616">
        <v>68745</v>
      </c>
      <c r="B5616" t="s">
        <v>2408</v>
      </c>
      <c r="C5616" t="s">
        <v>730</v>
      </c>
      <c r="E5616">
        <v>8</v>
      </c>
      <c r="F5616" t="s">
        <v>8337</v>
      </c>
      <c r="G5616" t="s">
        <v>703</v>
      </c>
      <c r="H5616" t="str">
        <f>INDEX(referencias!$Q$1:$Q$34,MATCH('Registro de Frecuencias TV'!G5616,referencias!$R$1:$R$34,0),1)</f>
        <v>C.Institucional</v>
      </c>
      <c r="I5616" t="s">
        <v>365</v>
      </c>
      <c r="J5616" t="s">
        <v>8338</v>
      </c>
      <c r="K5616">
        <v>8</v>
      </c>
      <c r="L5616" t="str">
        <f t="shared" si="180"/>
        <v>SimacotaSantanderC.Institucional8</v>
      </c>
      <c r="M5616" t="str">
        <f t="shared" si="181"/>
        <v>SimacotaSantanderC.Institucional</v>
      </c>
      <c r="N5616" t="s">
        <v>7106</v>
      </c>
    </row>
    <row r="5617" spans="1:14" x14ac:dyDescent="0.25">
      <c r="A5617">
        <v>68745</v>
      </c>
      <c r="B5617" t="s">
        <v>2408</v>
      </c>
      <c r="C5617" t="s">
        <v>730</v>
      </c>
      <c r="E5617">
        <v>12</v>
      </c>
      <c r="F5617" t="s">
        <v>8337</v>
      </c>
      <c r="G5617" t="s">
        <v>188</v>
      </c>
      <c r="H5617" t="str">
        <f>INDEX(referencias!$Q$1:$Q$34,MATCH('Registro de Frecuencias TV'!G5617,referencias!$R$1:$R$34,0),1)</f>
        <v>Señal Colombia</v>
      </c>
      <c r="I5617" t="s">
        <v>365</v>
      </c>
      <c r="J5617" t="s">
        <v>8338</v>
      </c>
      <c r="K5617">
        <v>12</v>
      </c>
      <c r="L5617" t="str">
        <f t="shared" si="180"/>
        <v>SimacotaSantanderSeñal Colombia12</v>
      </c>
      <c r="M5617" t="str">
        <f t="shared" si="181"/>
        <v>SimacotaSantanderSeñal Colombia</v>
      </c>
      <c r="N5617" t="s">
        <v>7107</v>
      </c>
    </row>
    <row r="5618" spans="1:14" x14ac:dyDescent="0.25">
      <c r="A5618">
        <v>68745</v>
      </c>
      <c r="B5618" t="s">
        <v>2408</v>
      </c>
      <c r="C5618" t="s">
        <v>730</v>
      </c>
      <c r="E5618">
        <v>33</v>
      </c>
      <c r="F5618" t="s">
        <v>8339</v>
      </c>
      <c r="G5618" t="s">
        <v>788</v>
      </c>
      <c r="H5618" t="str">
        <f>INDEX(referencias!$Q$1:$Q$34,MATCH('Registro de Frecuencias TV'!G5618,referencias!$R$1:$R$34,0),1)</f>
        <v>TRO</v>
      </c>
      <c r="I5618" t="s">
        <v>8510</v>
      </c>
      <c r="J5618" t="s">
        <v>8338</v>
      </c>
      <c r="K5618">
        <v>2</v>
      </c>
      <c r="L5618" t="str">
        <f t="shared" si="180"/>
        <v>SimacotaSantanderTRO2</v>
      </c>
      <c r="M5618" t="str">
        <f t="shared" si="181"/>
        <v>SimacotaSantanderTRO</v>
      </c>
      <c r="N5618" t="s">
        <v>7108</v>
      </c>
    </row>
    <row r="5619" spans="1:14" x14ac:dyDescent="0.25">
      <c r="A5619">
        <v>68745</v>
      </c>
      <c r="B5619" t="s">
        <v>2408</v>
      </c>
      <c r="C5619" t="s">
        <v>730</v>
      </c>
      <c r="E5619">
        <v>3</v>
      </c>
      <c r="F5619" t="s">
        <v>8341</v>
      </c>
      <c r="G5619" t="s">
        <v>750</v>
      </c>
      <c r="H5619" t="str">
        <f>INDEX(referencias!$Q$1:$Q$34,MATCH('Registro de Frecuencias TV'!G5619,referencias!$R$1:$R$34,0),1)</f>
        <v>RCN TV S.A.</v>
      </c>
      <c r="I5619" t="s">
        <v>8511</v>
      </c>
      <c r="J5619" t="s">
        <v>8338</v>
      </c>
      <c r="K5619">
        <v>3</v>
      </c>
      <c r="L5619" t="str">
        <f t="shared" si="180"/>
        <v>SimacotaSantanderRCN TV S.A.3</v>
      </c>
      <c r="M5619" t="str">
        <f t="shared" si="181"/>
        <v>SimacotaSantanderRCN TV S.A.</v>
      </c>
      <c r="N5619" t="s">
        <v>7109</v>
      </c>
    </row>
    <row r="5620" spans="1:14" x14ac:dyDescent="0.25">
      <c r="A5620">
        <v>68745</v>
      </c>
      <c r="B5620" t="s">
        <v>2408</v>
      </c>
      <c r="C5620" t="s">
        <v>730</v>
      </c>
      <c r="E5620">
        <v>5</v>
      </c>
      <c r="F5620" t="s">
        <v>8341</v>
      </c>
      <c r="G5620" t="s">
        <v>723</v>
      </c>
      <c r="H5620" t="str">
        <f>INDEX(referencias!$Q$1:$Q$34,MATCH('Registro de Frecuencias TV'!G5620,referencias!$R$1:$R$34,0),1)</f>
        <v>Caracol TV S.A.</v>
      </c>
      <c r="I5620" t="s">
        <v>8511</v>
      </c>
      <c r="J5620" t="s">
        <v>8338</v>
      </c>
      <c r="K5620">
        <v>5</v>
      </c>
      <c r="L5620" t="str">
        <f t="shared" si="180"/>
        <v>SimacotaSantanderCaracol TV S.A.5</v>
      </c>
      <c r="M5620" t="str">
        <f t="shared" si="181"/>
        <v>SimacotaSantanderCaracol TV S.A.</v>
      </c>
      <c r="N5620" t="s">
        <v>7110</v>
      </c>
    </row>
    <row r="5621" spans="1:14" x14ac:dyDescent="0.25">
      <c r="A5621">
        <v>68755</v>
      </c>
      <c r="B5621" t="s">
        <v>2424</v>
      </c>
      <c r="C5621" t="s">
        <v>730</v>
      </c>
      <c r="F5621" t="s">
        <v>8337</v>
      </c>
      <c r="G5621" t="s">
        <v>420</v>
      </c>
      <c r="H5621" t="str">
        <f>INDEX(referencias!$Q$1:$Q$34,MATCH('Registro de Frecuencias TV'!G5621,referencias!$R$1:$R$34,0),1)</f>
        <v>Canal Uno</v>
      </c>
      <c r="J5621" t="s">
        <v>8338</v>
      </c>
      <c r="K5621">
        <v>9</v>
      </c>
      <c r="L5621" t="str">
        <f t="shared" si="180"/>
        <v>SocorroSantanderCanal Uno9</v>
      </c>
      <c r="M5621" t="str">
        <f t="shared" si="181"/>
        <v>SocorroSantanderCanal Uno</v>
      </c>
      <c r="N5621" t="s">
        <v>7111</v>
      </c>
    </row>
    <row r="5622" spans="1:14" x14ac:dyDescent="0.25">
      <c r="A5622">
        <v>68755</v>
      </c>
      <c r="B5622" t="s">
        <v>2424</v>
      </c>
      <c r="C5622" t="s">
        <v>730</v>
      </c>
      <c r="F5622" t="s">
        <v>8337</v>
      </c>
      <c r="G5622" t="s">
        <v>703</v>
      </c>
      <c r="H5622" t="str">
        <f>INDEX(referencias!$Q$1:$Q$34,MATCH('Registro de Frecuencias TV'!G5622,referencias!$R$1:$R$34,0),1)</f>
        <v>C.Institucional</v>
      </c>
      <c r="J5622" t="s">
        <v>8338</v>
      </c>
      <c r="K5622">
        <v>11</v>
      </c>
      <c r="L5622" t="str">
        <f t="shared" si="180"/>
        <v>SocorroSantanderC.Institucional11</v>
      </c>
      <c r="M5622" t="str">
        <f t="shared" si="181"/>
        <v>SocorroSantanderC.Institucional</v>
      </c>
      <c r="N5622" t="s">
        <v>7112</v>
      </c>
    </row>
    <row r="5623" spans="1:14" x14ac:dyDescent="0.25">
      <c r="A5623">
        <v>68755</v>
      </c>
      <c r="B5623" t="s">
        <v>2424</v>
      </c>
      <c r="C5623" t="s">
        <v>730</v>
      </c>
      <c r="F5623" t="s">
        <v>8337</v>
      </c>
      <c r="G5623" t="s">
        <v>188</v>
      </c>
      <c r="H5623" t="str">
        <f>INDEX(referencias!$Q$1:$Q$34,MATCH('Registro de Frecuencias TV'!G5623,referencias!$R$1:$R$34,0),1)</f>
        <v>Señal Colombia</v>
      </c>
      <c r="J5623" t="s">
        <v>8338</v>
      </c>
      <c r="K5623">
        <v>13</v>
      </c>
      <c r="L5623" t="str">
        <f t="shared" si="180"/>
        <v>SocorroSantanderSeñal Colombia13</v>
      </c>
      <c r="M5623" t="str">
        <f t="shared" si="181"/>
        <v>SocorroSantanderSeñal Colombia</v>
      </c>
      <c r="N5623" t="s">
        <v>7113</v>
      </c>
    </row>
    <row r="5624" spans="1:14" x14ac:dyDescent="0.25">
      <c r="A5624">
        <v>68755</v>
      </c>
      <c r="B5624" t="s">
        <v>2424</v>
      </c>
      <c r="C5624" t="s">
        <v>730</v>
      </c>
      <c r="F5624" t="s">
        <v>8339</v>
      </c>
      <c r="G5624" t="s">
        <v>788</v>
      </c>
      <c r="H5624" t="str">
        <f>INDEX(referencias!$Q$1:$Q$34,MATCH('Registro de Frecuencias TV'!G5624,referencias!$R$1:$R$34,0),1)</f>
        <v>TRO</v>
      </c>
      <c r="J5624" t="s">
        <v>8338</v>
      </c>
      <c r="K5624">
        <v>7</v>
      </c>
      <c r="L5624" t="str">
        <f t="shared" si="180"/>
        <v>SocorroSantanderTRO7</v>
      </c>
      <c r="M5624" t="str">
        <f t="shared" si="181"/>
        <v>SocorroSantanderTRO</v>
      </c>
      <c r="N5624" t="s">
        <v>7114</v>
      </c>
    </row>
    <row r="5625" spans="1:14" x14ac:dyDescent="0.25">
      <c r="A5625">
        <v>68755</v>
      </c>
      <c r="B5625" t="s">
        <v>2424</v>
      </c>
      <c r="C5625" t="s">
        <v>730</v>
      </c>
      <c r="E5625">
        <v>3</v>
      </c>
      <c r="F5625" t="s">
        <v>8341</v>
      </c>
      <c r="G5625" t="s">
        <v>750</v>
      </c>
      <c r="H5625" t="str">
        <f>INDEX(referencias!$Q$1:$Q$34,MATCH('Registro de Frecuencias TV'!G5625,referencias!$R$1:$R$34,0),1)</f>
        <v>RCN TV S.A.</v>
      </c>
      <c r="I5625" t="s">
        <v>8511</v>
      </c>
      <c r="J5625" t="s">
        <v>8338</v>
      </c>
      <c r="K5625">
        <v>3</v>
      </c>
      <c r="L5625" t="str">
        <f t="shared" si="180"/>
        <v>SocorroSantanderRCN TV S.A.3</v>
      </c>
      <c r="M5625" t="str">
        <f t="shared" si="181"/>
        <v>SocorroSantanderRCN TV S.A.</v>
      </c>
      <c r="N5625" t="s">
        <v>7115</v>
      </c>
    </row>
    <row r="5626" spans="1:14" x14ac:dyDescent="0.25">
      <c r="A5626">
        <v>68755</v>
      </c>
      <c r="B5626" t="s">
        <v>2424</v>
      </c>
      <c r="C5626" t="s">
        <v>730</v>
      </c>
      <c r="E5626">
        <v>5</v>
      </c>
      <c r="F5626" t="s">
        <v>8341</v>
      </c>
      <c r="G5626" t="s">
        <v>723</v>
      </c>
      <c r="H5626" t="str">
        <f>INDEX(referencias!$Q$1:$Q$34,MATCH('Registro de Frecuencias TV'!G5626,referencias!$R$1:$R$34,0),1)</f>
        <v>Caracol TV S.A.</v>
      </c>
      <c r="I5626" t="s">
        <v>8511</v>
      </c>
      <c r="J5626" t="s">
        <v>8338</v>
      </c>
      <c r="K5626">
        <v>5</v>
      </c>
      <c r="L5626" t="str">
        <f t="shared" si="180"/>
        <v>SocorroSantanderCaracol TV S.A.5</v>
      </c>
      <c r="M5626" t="str">
        <f t="shared" si="181"/>
        <v>SocorroSantanderCaracol TV S.A.</v>
      </c>
      <c r="N5626" t="s">
        <v>7116</v>
      </c>
    </row>
    <row r="5627" spans="1:14" x14ac:dyDescent="0.25">
      <c r="A5627">
        <v>68770</v>
      </c>
      <c r="B5627" t="s">
        <v>2454</v>
      </c>
      <c r="C5627" t="s">
        <v>730</v>
      </c>
      <c r="E5627">
        <v>12</v>
      </c>
      <c r="F5627" t="s">
        <v>8337</v>
      </c>
      <c r="G5627" t="s">
        <v>420</v>
      </c>
      <c r="H5627" t="str">
        <f>INDEX(referencias!$Q$1:$Q$34,MATCH('Registro de Frecuencias TV'!G5627,referencias!$R$1:$R$34,0),1)</f>
        <v>Canal Uno</v>
      </c>
      <c r="I5627" t="s">
        <v>352</v>
      </c>
      <c r="J5627" t="s">
        <v>8338</v>
      </c>
      <c r="K5627">
        <v>12</v>
      </c>
      <c r="L5627" t="str">
        <f t="shared" si="180"/>
        <v>SuaitaSantanderCanal Uno12</v>
      </c>
      <c r="M5627" t="str">
        <f t="shared" si="181"/>
        <v>SuaitaSantanderCanal Uno</v>
      </c>
      <c r="N5627" t="s">
        <v>7117</v>
      </c>
    </row>
    <row r="5628" spans="1:14" x14ac:dyDescent="0.25">
      <c r="A5628">
        <v>68770</v>
      </c>
      <c r="B5628" t="s">
        <v>2454</v>
      </c>
      <c r="C5628" t="s">
        <v>730</v>
      </c>
      <c r="E5628">
        <v>10</v>
      </c>
      <c r="F5628" t="s">
        <v>8337</v>
      </c>
      <c r="G5628" t="s">
        <v>703</v>
      </c>
      <c r="H5628" t="str">
        <f>INDEX(referencias!$Q$1:$Q$34,MATCH('Registro de Frecuencias TV'!G5628,referencias!$R$1:$R$34,0),1)</f>
        <v>C.Institucional</v>
      </c>
      <c r="I5628" t="s">
        <v>352</v>
      </c>
      <c r="J5628" t="s">
        <v>8338</v>
      </c>
      <c r="K5628">
        <v>10</v>
      </c>
      <c r="L5628" t="str">
        <f t="shared" si="180"/>
        <v>SuaitaSantanderC.Institucional10</v>
      </c>
      <c r="M5628" t="str">
        <f t="shared" si="181"/>
        <v>SuaitaSantanderC.Institucional</v>
      </c>
      <c r="N5628" t="s">
        <v>7118</v>
      </c>
    </row>
    <row r="5629" spans="1:14" x14ac:dyDescent="0.25">
      <c r="A5629">
        <v>68770</v>
      </c>
      <c r="B5629" t="s">
        <v>2454</v>
      </c>
      <c r="C5629" t="s">
        <v>730</v>
      </c>
      <c r="E5629">
        <v>23</v>
      </c>
      <c r="F5629" t="s">
        <v>8337</v>
      </c>
      <c r="G5629" t="s">
        <v>188</v>
      </c>
      <c r="H5629" t="str">
        <f>INDEX(referencias!$Q$1:$Q$34,MATCH('Registro de Frecuencias TV'!G5629,referencias!$R$1:$R$34,0),1)</f>
        <v>Señal Colombia</v>
      </c>
      <c r="I5629" t="s">
        <v>352</v>
      </c>
      <c r="J5629" t="s">
        <v>8338</v>
      </c>
      <c r="K5629">
        <v>23</v>
      </c>
      <c r="L5629" t="str">
        <f t="shared" si="180"/>
        <v>SuaitaSantanderSeñal Colombia23</v>
      </c>
      <c r="M5629" t="str">
        <f t="shared" si="181"/>
        <v>SuaitaSantanderSeñal Colombia</v>
      </c>
      <c r="N5629" t="s">
        <v>7119</v>
      </c>
    </row>
    <row r="5630" spans="1:14" x14ac:dyDescent="0.25">
      <c r="A5630">
        <v>68770</v>
      </c>
      <c r="B5630" t="s">
        <v>2454</v>
      </c>
      <c r="C5630" t="s">
        <v>730</v>
      </c>
      <c r="E5630">
        <v>6</v>
      </c>
      <c r="F5630" t="s">
        <v>8339</v>
      </c>
      <c r="G5630" t="s">
        <v>788</v>
      </c>
      <c r="H5630" t="str">
        <f>INDEX(referencias!$Q$1:$Q$34,MATCH('Registro de Frecuencias TV'!G5630,referencias!$R$1:$R$34,0),1)</f>
        <v>TRO</v>
      </c>
      <c r="I5630" t="s">
        <v>8440</v>
      </c>
      <c r="J5630" t="s">
        <v>8338</v>
      </c>
      <c r="K5630">
        <v>6</v>
      </c>
      <c r="L5630" t="str">
        <f t="shared" si="180"/>
        <v>SuaitaSantanderTRO6</v>
      </c>
      <c r="M5630" t="str">
        <f t="shared" si="181"/>
        <v>SuaitaSantanderTRO</v>
      </c>
      <c r="N5630" t="s">
        <v>7120</v>
      </c>
    </row>
    <row r="5631" spans="1:14" x14ac:dyDescent="0.25">
      <c r="A5631">
        <v>68770</v>
      </c>
      <c r="B5631" t="s">
        <v>2454</v>
      </c>
      <c r="C5631" t="s">
        <v>730</v>
      </c>
      <c r="E5631">
        <v>4</v>
      </c>
      <c r="F5631" t="s">
        <v>8341</v>
      </c>
      <c r="G5631" t="s">
        <v>750</v>
      </c>
      <c r="H5631" t="str">
        <f>INDEX(referencias!$Q$1:$Q$34,MATCH('Registro de Frecuencias TV'!G5631,referencias!$R$1:$R$34,0),1)</f>
        <v>RCN TV S.A.</v>
      </c>
      <c r="I5631" t="s">
        <v>352</v>
      </c>
      <c r="J5631" t="s">
        <v>8338</v>
      </c>
      <c r="K5631">
        <v>4</v>
      </c>
      <c r="L5631" t="str">
        <f t="shared" si="180"/>
        <v>SuaitaSantanderRCN TV S.A.4</v>
      </c>
      <c r="M5631" t="str">
        <f t="shared" si="181"/>
        <v>SuaitaSantanderRCN TV S.A.</v>
      </c>
      <c r="N5631" t="s">
        <v>7121</v>
      </c>
    </row>
    <row r="5632" spans="1:14" x14ac:dyDescent="0.25">
      <c r="A5632">
        <v>68770</v>
      </c>
      <c r="B5632" t="s">
        <v>2454</v>
      </c>
      <c r="C5632" t="s">
        <v>730</v>
      </c>
      <c r="E5632">
        <v>8</v>
      </c>
      <c r="F5632" t="s">
        <v>8341</v>
      </c>
      <c r="G5632" t="s">
        <v>723</v>
      </c>
      <c r="H5632" t="str">
        <f>INDEX(referencias!$Q$1:$Q$34,MATCH('Registro de Frecuencias TV'!G5632,referencias!$R$1:$R$34,0),1)</f>
        <v>Caracol TV S.A.</v>
      </c>
      <c r="I5632" t="s">
        <v>352</v>
      </c>
      <c r="J5632" t="s">
        <v>8338</v>
      </c>
      <c r="K5632">
        <v>8</v>
      </c>
      <c r="L5632" t="str">
        <f t="shared" si="180"/>
        <v>SuaitaSantanderCaracol TV S.A.8</v>
      </c>
      <c r="M5632" t="str">
        <f t="shared" si="181"/>
        <v>SuaitaSantanderCaracol TV S.A.</v>
      </c>
      <c r="N5632" t="s">
        <v>7122</v>
      </c>
    </row>
    <row r="5633" spans="1:14" x14ac:dyDescent="0.25">
      <c r="A5633">
        <v>68773</v>
      </c>
      <c r="B5633" t="s">
        <v>787</v>
      </c>
      <c r="C5633" t="s">
        <v>730</v>
      </c>
      <c r="E5633">
        <v>12</v>
      </c>
      <c r="F5633" t="s">
        <v>8337</v>
      </c>
      <c r="G5633" t="s">
        <v>420</v>
      </c>
      <c r="H5633" t="str">
        <f>INDEX(referencias!$Q$1:$Q$34,MATCH('Registro de Frecuencias TV'!G5633,referencias!$R$1:$R$34,0),1)</f>
        <v>Canal Uno</v>
      </c>
      <c r="I5633" t="s">
        <v>352</v>
      </c>
      <c r="J5633" t="s">
        <v>8338</v>
      </c>
      <c r="K5633">
        <v>12</v>
      </c>
      <c r="L5633" t="str">
        <f t="shared" si="180"/>
        <v>SucreSantanderCanal Uno12</v>
      </c>
      <c r="M5633" t="str">
        <f t="shared" si="181"/>
        <v>SucreSantanderCanal Uno</v>
      </c>
      <c r="N5633" t="s">
        <v>7123</v>
      </c>
    </row>
    <row r="5634" spans="1:14" x14ac:dyDescent="0.25">
      <c r="A5634">
        <v>68773</v>
      </c>
      <c r="B5634" t="s">
        <v>787</v>
      </c>
      <c r="C5634" t="s">
        <v>730</v>
      </c>
      <c r="E5634">
        <v>10</v>
      </c>
      <c r="F5634" t="s">
        <v>8337</v>
      </c>
      <c r="G5634" t="s">
        <v>703</v>
      </c>
      <c r="H5634" t="str">
        <f>INDEX(referencias!$Q$1:$Q$34,MATCH('Registro de Frecuencias TV'!G5634,referencias!$R$1:$R$34,0),1)</f>
        <v>C.Institucional</v>
      </c>
      <c r="I5634" t="s">
        <v>352</v>
      </c>
      <c r="J5634" t="s">
        <v>8338</v>
      </c>
      <c r="K5634">
        <v>10</v>
      </c>
      <c r="L5634" t="str">
        <f t="shared" si="180"/>
        <v>SucreSantanderC.Institucional10</v>
      </c>
      <c r="M5634" t="str">
        <f t="shared" si="181"/>
        <v>SucreSantanderC.Institucional</v>
      </c>
      <c r="N5634" t="s">
        <v>7124</v>
      </c>
    </row>
    <row r="5635" spans="1:14" x14ac:dyDescent="0.25">
      <c r="A5635">
        <v>68773</v>
      </c>
      <c r="B5635" t="s">
        <v>787</v>
      </c>
      <c r="C5635" t="s">
        <v>730</v>
      </c>
      <c r="E5635">
        <v>26</v>
      </c>
      <c r="F5635" t="s">
        <v>8337</v>
      </c>
      <c r="G5635" t="s">
        <v>188</v>
      </c>
      <c r="H5635" t="str">
        <f>INDEX(referencias!$Q$1:$Q$34,MATCH('Registro de Frecuencias TV'!G5635,referencias!$R$1:$R$34,0),1)</f>
        <v>Señal Colombia</v>
      </c>
      <c r="I5635" t="s">
        <v>352</v>
      </c>
      <c r="J5635" t="s">
        <v>8338</v>
      </c>
      <c r="K5635">
        <v>26</v>
      </c>
      <c r="L5635" t="str">
        <f t="shared" ref="L5635:L5698" si="182">_xlfn.CONCAT(TRIM(B5635),TRIM(C5635),TRIM(H5635),TRIM(K5635))</f>
        <v>SucreSantanderSeñal Colombia26</v>
      </c>
      <c r="M5635" t="str">
        <f t="shared" ref="M5635:M5698" si="183">_xlfn.CONCAT(TRIM(B5635),TRIM(C5635),TRIM(H5635))</f>
        <v>SucreSantanderSeñal Colombia</v>
      </c>
      <c r="N5635" t="s">
        <v>7125</v>
      </c>
    </row>
    <row r="5636" spans="1:14" x14ac:dyDescent="0.25">
      <c r="A5636">
        <v>68773</v>
      </c>
      <c r="B5636" t="s">
        <v>787</v>
      </c>
      <c r="C5636" t="s">
        <v>730</v>
      </c>
      <c r="E5636">
        <v>6</v>
      </c>
      <c r="F5636" t="s">
        <v>8339</v>
      </c>
      <c r="G5636" t="s">
        <v>788</v>
      </c>
      <c r="H5636" t="str">
        <f>INDEX(referencias!$Q$1:$Q$34,MATCH('Registro de Frecuencias TV'!G5636,referencias!$R$1:$R$34,0),1)</f>
        <v>TRO</v>
      </c>
      <c r="I5636" t="s">
        <v>8440</v>
      </c>
      <c r="J5636" t="s">
        <v>8338</v>
      </c>
      <c r="K5636">
        <v>6</v>
      </c>
      <c r="L5636" t="str">
        <f t="shared" si="182"/>
        <v>SucreSantanderTRO6</v>
      </c>
      <c r="M5636" t="str">
        <f t="shared" si="183"/>
        <v>SucreSantanderTRO</v>
      </c>
      <c r="N5636" t="s">
        <v>7126</v>
      </c>
    </row>
    <row r="5637" spans="1:14" x14ac:dyDescent="0.25">
      <c r="A5637">
        <v>68773</v>
      </c>
      <c r="B5637" t="s">
        <v>787</v>
      </c>
      <c r="C5637" t="s">
        <v>730</v>
      </c>
      <c r="E5637">
        <v>4</v>
      </c>
      <c r="F5637" t="s">
        <v>8341</v>
      </c>
      <c r="G5637" t="s">
        <v>750</v>
      </c>
      <c r="H5637" t="str">
        <f>INDEX(referencias!$Q$1:$Q$34,MATCH('Registro de Frecuencias TV'!G5637,referencias!$R$1:$R$34,0),1)</f>
        <v>RCN TV S.A.</v>
      </c>
      <c r="I5637" t="s">
        <v>352</v>
      </c>
      <c r="J5637" t="s">
        <v>8338</v>
      </c>
      <c r="K5637">
        <v>4</v>
      </c>
      <c r="L5637" t="str">
        <f t="shared" si="182"/>
        <v>SucreSantanderRCN TV S.A.4</v>
      </c>
      <c r="M5637" t="str">
        <f t="shared" si="183"/>
        <v>SucreSantanderRCN TV S.A.</v>
      </c>
      <c r="N5637" t="s">
        <v>7127</v>
      </c>
    </row>
    <row r="5638" spans="1:14" x14ac:dyDescent="0.25">
      <c r="A5638">
        <v>68773</v>
      </c>
      <c r="B5638" t="s">
        <v>787</v>
      </c>
      <c r="C5638" t="s">
        <v>730</v>
      </c>
      <c r="E5638">
        <v>8</v>
      </c>
      <c r="F5638" t="s">
        <v>8341</v>
      </c>
      <c r="G5638" t="s">
        <v>723</v>
      </c>
      <c r="H5638" t="str">
        <f>INDEX(referencias!$Q$1:$Q$34,MATCH('Registro de Frecuencias TV'!G5638,referencias!$R$1:$R$34,0),1)</f>
        <v>Caracol TV S.A.</v>
      </c>
      <c r="I5638" t="s">
        <v>352</v>
      </c>
      <c r="J5638" t="s">
        <v>8338</v>
      </c>
      <c r="K5638">
        <v>8</v>
      </c>
      <c r="L5638" t="str">
        <f t="shared" si="182"/>
        <v>SucreSantanderCaracol TV S.A.8</v>
      </c>
      <c r="M5638" t="str">
        <f t="shared" si="183"/>
        <v>SucreSantanderCaracol TV S.A.</v>
      </c>
      <c r="N5638" t="s">
        <v>7128</v>
      </c>
    </row>
    <row r="5639" spans="1:14" x14ac:dyDescent="0.25">
      <c r="A5639">
        <v>68780</v>
      </c>
      <c r="B5639" t="s">
        <v>390</v>
      </c>
      <c r="C5639" t="s">
        <v>730</v>
      </c>
      <c r="E5639">
        <v>13</v>
      </c>
      <c r="F5639" t="s">
        <v>8337</v>
      </c>
      <c r="G5639" t="s">
        <v>420</v>
      </c>
      <c r="H5639" t="str">
        <f>INDEX(referencias!$Q$1:$Q$34,MATCH('Registro de Frecuencias TV'!G5639,referencias!$R$1:$R$34,0),1)</f>
        <v>Canal Uno</v>
      </c>
      <c r="I5639" t="s">
        <v>390</v>
      </c>
      <c r="J5639" t="s">
        <v>8338</v>
      </c>
      <c r="K5639">
        <v>13</v>
      </c>
      <c r="L5639" t="str">
        <f t="shared" si="182"/>
        <v>SuratáSantanderCanal Uno13</v>
      </c>
      <c r="M5639" t="str">
        <f t="shared" si="183"/>
        <v>SuratáSantanderCanal Uno</v>
      </c>
      <c r="N5639" t="s">
        <v>7129</v>
      </c>
    </row>
    <row r="5640" spans="1:14" x14ac:dyDescent="0.25">
      <c r="A5640">
        <v>68780</v>
      </c>
      <c r="B5640" t="s">
        <v>390</v>
      </c>
      <c r="C5640" t="s">
        <v>730</v>
      </c>
      <c r="E5640">
        <v>11</v>
      </c>
      <c r="F5640" t="s">
        <v>8337</v>
      </c>
      <c r="G5640" t="s">
        <v>703</v>
      </c>
      <c r="H5640" t="str">
        <f>INDEX(referencias!$Q$1:$Q$34,MATCH('Registro de Frecuencias TV'!G5640,referencias!$R$1:$R$34,0),1)</f>
        <v>C.Institucional</v>
      </c>
      <c r="I5640" t="s">
        <v>390</v>
      </c>
      <c r="J5640" t="s">
        <v>8338</v>
      </c>
      <c r="K5640">
        <v>11</v>
      </c>
      <c r="L5640" t="str">
        <f t="shared" si="182"/>
        <v>SuratáSantanderC.Institucional11</v>
      </c>
      <c r="M5640" t="str">
        <f t="shared" si="183"/>
        <v>SuratáSantanderC.Institucional</v>
      </c>
      <c r="N5640" t="s">
        <v>7130</v>
      </c>
    </row>
    <row r="5641" spans="1:14" x14ac:dyDescent="0.25">
      <c r="A5641">
        <v>68780</v>
      </c>
      <c r="B5641" t="s">
        <v>390</v>
      </c>
      <c r="C5641" t="s">
        <v>730</v>
      </c>
      <c r="E5641">
        <v>3</v>
      </c>
      <c r="F5641" t="s">
        <v>8337</v>
      </c>
      <c r="G5641" t="s">
        <v>188</v>
      </c>
      <c r="H5641" t="str">
        <f>INDEX(referencias!$Q$1:$Q$34,MATCH('Registro de Frecuencias TV'!G5641,referencias!$R$1:$R$34,0),1)</f>
        <v>Señal Colombia</v>
      </c>
      <c r="I5641" t="s">
        <v>390</v>
      </c>
      <c r="J5641" t="s">
        <v>8338</v>
      </c>
      <c r="K5641">
        <v>3</v>
      </c>
      <c r="L5641" t="str">
        <f t="shared" si="182"/>
        <v>SuratáSantanderSeñal Colombia3</v>
      </c>
      <c r="M5641" t="str">
        <f t="shared" si="183"/>
        <v>SuratáSantanderSeñal Colombia</v>
      </c>
      <c r="N5641" t="s">
        <v>7131</v>
      </c>
    </row>
    <row r="5642" spans="1:14" x14ac:dyDescent="0.25">
      <c r="A5642">
        <v>68780</v>
      </c>
      <c r="B5642" t="s">
        <v>390</v>
      </c>
      <c r="C5642" t="s">
        <v>730</v>
      </c>
      <c r="F5642" t="s">
        <v>8339</v>
      </c>
      <c r="G5642" t="s">
        <v>788</v>
      </c>
      <c r="H5642" t="str">
        <f>INDEX(referencias!$Q$1:$Q$34,MATCH('Registro de Frecuencias TV'!G5642,referencias!$R$1:$R$34,0),1)</f>
        <v>TRO</v>
      </c>
      <c r="J5642" t="s">
        <v>8338</v>
      </c>
      <c r="K5642">
        <v>21</v>
      </c>
      <c r="L5642" t="str">
        <f t="shared" si="182"/>
        <v>SuratáSantanderTRO21</v>
      </c>
      <c r="M5642" t="str">
        <f t="shared" si="183"/>
        <v>SuratáSantanderTRO</v>
      </c>
      <c r="N5642" t="s">
        <v>7132</v>
      </c>
    </row>
    <row r="5643" spans="1:14" x14ac:dyDescent="0.25">
      <c r="A5643">
        <v>68780</v>
      </c>
      <c r="B5643" t="s">
        <v>390</v>
      </c>
      <c r="C5643" t="s">
        <v>730</v>
      </c>
      <c r="F5643" t="s">
        <v>8341</v>
      </c>
      <c r="G5643" t="s">
        <v>750</v>
      </c>
      <c r="H5643" t="str">
        <f>INDEX(referencias!$Q$1:$Q$34,MATCH('Registro de Frecuencias TV'!G5643,referencias!$R$1:$R$34,0),1)</f>
        <v>RCN TV S.A.</v>
      </c>
      <c r="J5643" t="s">
        <v>8338</v>
      </c>
      <c r="K5643">
        <v>23</v>
      </c>
      <c r="L5643" t="str">
        <f t="shared" si="182"/>
        <v>SuratáSantanderRCN TV S.A.23</v>
      </c>
      <c r="M5643" t="str">
        <f t="shared" si="183"/>
        <v>SuratáSantanderRCN TV S.A.</v>
      </c>
      <c r="N5643" t="s">
        <v>7133</v>
      </c>
    </row>
    <row r="5644" spans="1:14" x14ac:dyDescent="0.25">
      <c r="A5644">
        <v>68780</v>
      </c>
      <c r="B5644" t="s">
        <v>390</v>
      </c>
      <c r="C5644" t="s">
        <v>730</v>
      </c>
      <c r="F5644" t="s">
        <v>8341</v>
      </c>
      <c r="G5644" t="s">
        <v>723</v>
      </c>
      <c r="H5644" t="str">
        <f>INDEX(referencias!$Q$1:$Q$34,MATCH('Registro de Frecuencias TV'!G5644,referencias!$R$1:$R$34,0),1)</f>
        <v>Caracol TV S.A.</v>
      </c>
      <c r="J5644" t="s">
        <v>8338</v>
      </c>
      <c r="K5644">
        <v>27</v>
      </c>
      <c r="L5644" t="str">
        <f t="shared" si="182"/>
        <v>SuratáSantanderCaracol TV S.A.27</v>
      </c>
      <c r="M5644" t="str">
        <f t="shared" si="183"/>
        <v>SuratáSantanderCaracol TV S.A.</v>
      </c>
      <c r="N5644" t="s">
        <v>7134</v>
      </c>
    </row>
    <row r="5645" spans="1:14" x14ac:dyDescent="0.25">
      <c r="A5645">
        <v>68820</v>
      </c>
      <c r="B5645" t="s">
        <v>407</v>
      </c>
      <c r="C5645" t="s">
        <v>730</v>
      </c>
      <c r="E5645">
        <v>11</v>
      </c>
      <c r="F5645" t="s">
        <v>8337</v>
      </c>
      <c r="G5645" t="s">
        <v>420</v>
      </c>
      <c r="H5645" t="str">
        <f>INDEX(referencias!$Q$1:$Q$34,MATCH('Registro de Frecuencias TV'!G5645,referencias!$R$1:$R$34,0),1)</f>
        <v>Canal Uno</v>
      </c>
      <c r="I5645" t="s">
        <v>407</v>
      </c>
      <c r="J5645" t="s">
        <v>8338</v>
      </c>
      <c r="K5645">
        <v>11</v>
      </c>
      <c r="L5645" t="str">
        <f t="shared" si="182"/>
        <v>TonaSantanderCanal Uno11</v>
      </c>
      <c r="M5645" t="str">
        <f t="shared" si="183"/>
        <v>TonaSantanderCanal Uno</v>
      </c>
      <c r="N5645" t="s">
        <v>7135</v>
      </c>
    </row>
    <row r="5646" spans="1:14" x14ac:dyDescent="0.25">
      <c r="A5646">
        <v>68820</v>
      </c>
      <c r="B5646" t="s">
        <v>407</v>
      </c>
      <c r="C5646" t="s">
        <v>730</v>
      </c>
      <c r="E5646">
        <v>13</v>
      </c>
      <c r="F5646" t="s">
        <v>8337</v>
      </c>
      <c r="G5646" t="s">
        <v>703</v>
      </c>
      <c r="H5646" t="str">
        <f>INDEX(referencias!$Q$1:$Q$34,MATCH('Registro de Frecuencias TV'!G5646,referencias!$R$1:$R$34,0),1)</f>
        <v>C.Institucional</v>
      </c>
      <c r="I5646" t="s">
        <v>407</v>
      </c>
      <c r="J5646" t="s">
        <v>8338</v>
      </c>
      <c r="K5646">
        <v>13</v>
      </c>
      <c r="L5646" t="str">
        <f t="shared" si="182"/>
        <v>TonaSantanderC.Institucional13</v>
      </c>
      <c r="M5646" t="str">
        <f t="shared" si="183"/>
        <v>TonaSantanderC.Institucional</v>
      </c>
      <c r="N5646" t="s">
        <v>7136</v>
      </c>
    </row>
    <row r="5647" spans="1:14" x14ac:dyDescent="0.25">
      <c r="A5647">
        <v>68820</v>
      </c>
      <c r="B5647" t="s">
        <v>407</v>
      </c>
      <c r="C5647" t="s">
        <v>730</v>
      </c>
      <c r="E5647">
        <v>21</v>
      </c>
      <c r="F5647" t="s">
        <v>8337</v>
      </c>
      <c r="G5647" t="s">
        <v>188</v>
      </c>
      <c r="H5647" t="str">
        <f>INDEX(referencias!$Q$1:$Q$34,MATCH('Registro de Frecuencias TV'!G5647,referencias!$R$1:$R$34,0),1)</f>
        <v>Señal Colombia</v>
      </c>
      <c r="I5647" t="s">
        <v>407</v>
      </c>
      <c r="J5647" t="s">
        <v>8338</v>
      </c>
      <c r="K5647">
        <v>21</v>
      </c>
      <c r="L5647" t="str">
        <f t="shared" si="182"/>
        <v>TonaSantanderSeñal Colombia21</v>
      </c>
      <c r="M5647" t="str">
        <f t="shared" si="183"/>
        <v>TonaSantanderSeñal Colombia</v>
      </c>
      <c r="N5647" t="s">
        <v>7137</v>
      </c>
    </row>
    <row r="5648" spans="1:14" x14ac:dyDescent="0.25">
      <c r="A5648">
        <v>68820</v>
      </c>
      <c r="B5648" t="s">
        <v>407</v>
      </c>
      <c r="C5648" t="s">
        <v>730</v>
      </c>
      <c r="F5648" t="s">
        <v>8339</v>
      </c>
      <c r="G5648" t="s">
        <v>788</v>
      </c>
      <c r="H5648" t="str">
        <f>INDEX(referencias!$Q$1:$Q$34,MATCH('Registro de Frecuencias TV'!G5648,referencias!$R$1:$R$34,0),1)</f>
        <v>TRO</v>
      </c>
      <c r="J5648" t="s">
        <v>8338</v>
      </c>
      <c r="K5648">
        <v>23</v>
      </c>
      <c r="L5648" t="str">
        <f t="shared" si="182"/>
        <v>TonaSantanderTRO23</v>
      </c>
      <c r="M5648" t="str">
        <f t="shared" si="183"/>
        <v>TonaSantanderTRO</v>
      </c>
      <c r="N5648" t="s">
        <v>7138</v>
      </c>
    </row>
    <row r="5649" spans="1:14" x14ac:dyDescent="0.25">
      <c r="A5649">
        <v>68820</v>
      </c>
      <c r="B5649" t="s">
        <v>407</v>
      </c>
      <c r="C5649" t="s">
        <v>730</v>
      </c>
      <c r="F5649" t="s">
        <v>8341</v>
      </c>
      <c r="G5649" t="s">
        <v>750</v>
      </c>
      <c r="H5649" t="str">
        <f>INDEX(referencias!$Q$1:$Q$34,MATCH('Registro de Frecuencias TV'!G5649,referencias!$R$1:$R$34,0),1)</f>
        <v>RCN TV S.A.</v>
      </c>
      <c r="J5649" t="s">
        <v>8338</v>
      </c>
      <c r="K5649">
        <v>27</v>
      </c>
      <c r="L5649" t="str">
        <f t="shared" si="182"/>
        <v>TonaSantanderRCN TV S.A.27</v>
      </c>
      <c r="M5649" t="str">
        <f t="shared" si="183"/>
        <v>TonaSantanderRCN TV S.A.</v>
      </c>
      <c r="N5649" t="s">
        <v>7139</v>
      </c>
    </row>
    <row r="5650" spans="1:14" x14ac:dyDescent="0.25">
      <c r="A5650">
        <v>68820</v>
      </c>
      <c r="B5650" t="s">
        <v>407</v>
      </c>
      <c r="C5650" t="s">
        <v>730</v>
      </c>
      <c r="F5650" t="s">
        <v>8341</v>
      </c>
      <c r="G5650" t="s">
        <v>723</v>
      </c>
      <c r="H5650" t="str">
        <f>INDEX(referencias!$Q$1:$Q$34,MATCH('Registro de Frecuencias TV'!G5650,referencias!$R$1:$R$34,0),1)</f>
        <v>Caracol TV S.A.</v>
      </c>
      <c r="J5650" t="s">
        <v>8338</v>
      </c>
      <c r="K5650">
        <v>29</v>
      </c>
      <c r="L5650" t="str">
        <f t="shared" si="182"/>
        <v>TonaSantanderCaracol TV S.A.29</v>
      </c>
      <c r="M5650" t="str">
        <f t="shared" si="183"/>
        <v>TonaSantanderCaracol TV S.A.</v>
      </c>
      <c r="N5650" t="s">
        <v>7140</v>
      </c>
    </row>
    <row r="5651" spans="1:14" x14ac:dyDescent="0.25">
      <c r="A5651">
        <v>68855</v>
      </c>
      <c r="B5651" t="s">
        <v>2625</v>
      </c>
      <c r="C5651" t="s">
        <v>730</v>
      </c>
      <c r="E5651">
        <v>10</v>
      </c>
      <c r="F5651" t="s">
        <v>8337</v>
      </c>
      <c r="G5651" t="s">
        <v>420</v>
      </c>
      <c r="H5651" t="str">
        <f>INDEX(referencias!$Q$1:$Q$34,MATCH('Registro de Frecuencias TV'!G5651,referencias!$R$1:$R$34,0),1)</f>
        <v>Canal Uno</v>
      </c>
      <c r="I5651" t="s">
        <v>365</v>
      </c>
      <c r="J5651" t="s">
        <v>8338</v>
      </c>
      <c r="K5651">
        <v>10</v>
      </c>
      <c r="L5651" t="str">
        <f t="shared" si="182"/>
        <v>Valle de San JoséSantanderCanal Uno10</v>
      </c>
      <c r="M5651" t="str">
        <f t="shared" si="183"/>
        <v>Valle de San JoséSantanderCanal Uno</v>
      </c>
      <c r="N5651" t="s">
        <v>7141</v>
      </c>
    </row>
    <row r="5652" spans="1:14" x14ac:dyDescent="0.25">
      <c r="A5652">
        <v>68855</v>
      </c>
      <c r="B5652" t="s">
        <v>2625</v>
      </c>
      <c r="C5652" t="s">
        <v>730</v>
      </c>
      <c r="E5652">
        <v>8</v>
      </c>
      <c r="F5652" t="s">
        <v>8337</v>
      </c>
      <c r="G5652" t="s">
        <v>703</v>
      </c>
      <c r="H5652" t="str">
        <f>INDEX(referencias!$Q$1:$Q$34,MATCH('Registro de Frecuencias TV'!G5652,referencias!$R$1:$R$34,0),1)</f>
        <v>C.Institucional</v>
      </c>
      <c r="I5652" t="s">
        <v>365</v>
      </c>
      <c r="J5652" t="s">
        <v>8338</v>
      </c>
      <c r="K5652">
        <v>8</v>
      </c>
      <c r="L5652" t="str">
        <f t="shared" si="182"/>
        <v>Valle de San JoséSantanderC.Institucional8</v>
      </c>
      <c r="M5652" t="str">
        <f t="shared" si="183"/>
        <v>Valle de San JoséSantanderC.Institucional</v>
      </c>
      <c r="N5652" t="s">
        <v>7142</v>
      </c>
    </row>
    <row r="5653" spans="1:14" x14ac:dyDescent="0.25">
      <c r="A5653">
        <v>68855</v>
      </c>
      <c r="B5653" t="s">
        <v>2625</v>
      </c>
      <c r="C5653" t="s">
        <v>730</v>
      </c>
      <c r="E5653">
        <v>12</v>
      </c>
      <c r="F5653" t="s">
        <v>8337</v>
      </c>
      <c r="G5653" t="s">
        <v>188</v>
      </c>
      <c r="H5653" t="str">
        <f>INDEX(referencias!$Q$1:$Q$34,MATCH('Registro de Frecuencias TV'!G5653,referencias!$R$1:$R$34,0),1)</f>
        <v>Señal Colombia</v>
      </c>
      <c r="I5653" t="s">
        <v>365</v>
      </c>
      <c r="J5653" t="s">
        <v>8338</v>
      </c>
      <c r="K5653">
        <v>12</v>
      </c>
      <c r="L5653" t="str">
        <f t="shared" si="182"/>
        <v>Valle de San JoséSantanderSeñal Colombia12</v>
      </c>
      <c r="M5653" t="str">
        <f t="shared" si="183"/>
        <v>Valle de San JoséSantanderSeñal Colombia</v>
      </c>
      <c r="N5653" t="s">
        <v>7143</v>
      </c>
    </row>
    <row r="5654" spans="1:14" x14ac:dyDescent="0.25">
      <c r="A5654">
        <v>68855</v>
      </c>
      <c r="B5654" t="s">
        <v>2625</v>
      </c>
      <c r="C5654" t="s">
        <v>730</v>
      </c>
      <c r="F5654" t="s">
        <v>8339</v>
      </c>
      <c r="G5654" t="s">
        <v>788</v>
      </c>
      <c r="H5654" t="str">
        <f>INDEX(referencias!$Q$1:$Q$34,MATCH('Registro de Frecuencias TV'!G5654,referencias!$R$1:$R$34,0),1)</f>
        <v>TRO</v>
      </c>
      <c r="J5654" t="s">
        <v>8338</v>
      </c>
      <c r="K5654">
        <v>2</v>
      </c>
      <c r="L5654" t="str">
        <f t="shared" si="182"/>
        <v>Valle de San JoséSantanderTRO2</v>
      </c>
      <c r="M5654" t="str">
        <f t="shared" si="183"/>
        <v>Valle de San JoséSantanderTRO</v>
      </c>
      <c r="N5654" t="s">
        <v>7144</v>
      </c>
    </row>
    <row r="5655" spans="1:14" x14ac:dyDescent="0.25">
      <c r="A5655">
        <v>68855</v>
      </c>
      <c r="B5655" t="s">
        <v>2625</v>
      </c>
      <c r="C5655" t="s">
        <v>730</v>
      </c>
      <c r="F5655" t="s">
        <v>8341</v>
      </c>
      <c r="G5655" t="s">
        <v>750</v>
      </c>
      <c r="H5655" t="str">
        <f>INDEX(referencias!$Q$1:$Q$34,MATCH('Registro de Frecuencias TV'!G5655,referencias!$R$1:$R$34,0),1)</f>
        <v>RCN TV S.A.</v>
      </c>
      <c r="J5655" t="s">
        <v>8338</v>
      </c>
      <c r="K5655">
        <v>6</v>
      </c>
      <c r="L5655" t="str">
        <f t="shared" si="182"/>
        <v>Valle de San JoséSantanderRCN TV S.A.6</v>
      </c>
      <c r="M5655" t="str">
        <f t="shared" si="183"/>
        <v>Valle de San JoséSantanderRCN TV S.A.</v>
      </c>
      <c r="N5655" t="s">
        <v>7145</v>
      </c>
    </row>
    <row r="5656" spans="1:14" x14ac:dyDescent="0.25">
      <c r="A5656">
        <v>68855</v>
      </c>
      <c r="B5656" t="s">
        <v>2625</v>
      </c>
      <c r="C5656" t="s">
        <v>730</v>
      </c>
      <c r="F5656" t="s">
        <v>8341</v>
      </c>
      <c r="G5656" t="s">
        <v>723</v>
      </c>
      <c r="H5656" t="str">
        <f>INDEX(referencias!$Q$1:$Q$34,MATCH('Registro de Frecuencias TV'!G5656,referencias!$R$1:$R$34,0),1)</f>
        <v>Caracol TV S.A.</v>
      </c>
      <c r="J5656" t="s">
        <v>8338</v>
      </c>
      <c r="K5656">
        <v>4</v>
      </c>
      <c r="L5656" t="str">
        <f t="shared" si="182"/>
        <v>Valle de San JoséSantanderCaracol TV S.A.4</v>
      </c>
      <c r="M5656" t="str">
        <f t="shared" si="183"/>
        <v>Valle de San JoséSantanderCaracol TV S.A.</v>
      </c>
      <c r="N5656" t="s">
        <v>7146</v>
      </c>
    </row>
    <row r="5657" spans="1:14" x14ac:dyDescent="0.25">
      <c r="A5657">
        <v>68861</v>
      </c>
      <c r="B5657" t="s">
        <v>2636</v>
      </c>
      <c r="C5657" t="s">
        <v>730</v>
      </c>
      <c r="E5657">
        <v>12</v>
      </c>
      <c r="F5657" t="s">
        <v>8337</v>
      </c>
      <c r="G5657" t="s">
        <v>420</v>
      </c>
      <c r="H5657" t="str">
        <f>INDEX(referencias!$Q$1:$Q$34,MATCH('Registro de Frecuencias TV'!G5657,referencias!$R$1:$R$34,0),1)</f>
        <v>Canal Uno</v>
      </c>
      <c r="I5657" t="s">
        <v>352</v>
      </c>
      <c r="J5657" t="s">
        <v>8338</v>
      </c>
      <c r="K5657">
        <v>12</v>
      </c>
      <c r="L5657" t="str">
        <f t="shared" si="182"/>
        <v>VélezSantanderCanal Uno12</v>
      </c>
      <c r="M5657" t="str">
        <f t="shared" si="183"/>
        <v>VélezSantanderCanal Uno</v>
      </c>
      <c r="N5657" t="s">
        <v>7147</v>
      </c>
    </row>
    <row r="5658" spans="1:14" x14ac:dyDescent="0.25">
      <c r="A5658">
        <v>68861</v>
      </c>
      <c r="B5658" t="s">
        <v>2636</v>
      </c>
      <c r="C5658" t="s">
        <v>730</v>
      </c>
      <c r="E5658">
        <v>10</v>
      </c>
      <c r="F5658" t="s">
        <v>8337</v>
      </c>
      <c r="G5658" t="s">
        <v>703</v>
      </c>
      <c r="H5658" t="str">
        <f>INDEX(referencias!$Q$1:$Q$34,MATCH('Registro de Frecuencias TV'!G5658,referencias!$R$1:$R$34,0),1)</f>
        <v>C.Institucional</v>
      </c>
      <c r="I5658" t="s">
        <v>352</v>
      </c>
      <c r="J5658" t="s">
        <v>8338</v>
      </c>
      <c r="K5658">
        <v>10</v>
      </c>
      <c r="L5658" t="str">
        <f t="shared" si="182"/>
        <v>VélezSantanderC.Institucional10</v>
      </c>
      <c r="M5658" t="str">
        <f t="shared" si="183"/>
        <v>VélezSantanderC.Institucional</v>
      </c>
      <c r="N5658" t="s">
        <v>7148</v>
      </c>
    </row>
    <row r="5659" spans="1:14" x14ac:dyDescent="0.25">
      <c r="A5659">
        <v>68861</v>
      </c>
      <c r="B5659" t="s">
        <v>2636</v>
      </c>
      <c r="C5659" t="s">
        <v>730</v>
      </c>
      <c r="E5659">
        <v>23</v>
      </c>
      <c r="F5659" t="s">
        <v>8337</v>
      </c>
      <c r="G5659" t="s">
        <v>188</v>
      </c>
      <c r="H5659" t="str">
        <f>INDEX(referencias!$Q$1:$Q$34,MATCH('Registro de Frecuencias TV'!G5659,referencias!$R$1:$R$34,0),1)</f>
        <v>Señal Colombia</v>
      </c>
      <c r="I5659" t="s">
        <v>352</v>
      </c>
      <c r="J5659" t="s">
        <v>8338</v>
      </c>
      <c r="K5659">
        <v>23</v>
      </c>
      <c r="L5659" t="str">
        <f t="shared" si="182"/>
        <v>VélezSantanderSeñal Colombia23</v>
      </c>
      <c r="M5659" t="str">
        <f t="shared" si="183"/>
        <v>VélezSantanderSeñal Colombia</v>
      </c>
      <c r="N5659" t="s">
        <v>7149</v>
      </c>
    </row>
    <row r="5660" spans="1:14" x14ac:dyDescent="0.25">
      <c r="A5660">
        <v>68861</v>
      </c>
      <c r="B5660" t="s">
        <v>2636</v>
      </c>
      <c r="C5660" t="s">
        <v>730</v>
      </c>
      <c r="E5660">
        <v>6</v>
      </c>
      <c r="F5660" t="s">
        <v>8339</v>
      </c>
      <c r="G5660" t="s">
        <v>788</v>
      </c>
      <c r="H5660" t="str">
        <f>INDEX(referencias!$Q$1:$Q$34,MATCH('Registro de Frecuencias TV'!G5660,referencias!$R$1:$R$34,0),1)</f>
        <v>TRO</v>
      </c>
      <c r="I5660" t="s">
        <v>8440</v>
      </c>
      <c r="J5660" t="s">
        <v>8338</v>
      </c>
      <c r="K5660">
        <v>6</v>
      </c>
      <c r="L5660" t="str">
        <f t="shared" si="182"/>
        <v>VélezSantanderTRO6</v>
      </c>
      <c r="M5660" t="str">
        <f t="shared" si="183"/>
        <v>VélezSantanderTRO</v>
      </c>
      <c r="N5660" t="s">
        <v>7150</v>
      </c>
    </row>
    <row r="5661" spans="1:14" x14ac:dyDescent="0.25">
      <c r="A5661">
        <v>68861</v>
      </c>
      <c r="B5661" t="s">
        <v>2636</v>
      </c>
      <c r="C5661" t="s">
        <v>730</v>
      </c>
      <c r="E5661">
        <v>4</v>
      </c>
      <c r="F5661" t="s">
        <v>8341</v>
      </c>
      <c r="G5661" t="s">
        <v>750</v>
      </c>
      <c r="H5661" t="str">
        <f>INDEX(referencias!$Q$1:$Q$34,MATCH('Registro de Frecuencias TV'!G5661,referencias!$R$1:$R$34,0),1)</f>
        <v>RCN TV S.A.</v>
      </c>
      <c r="I5661" t="s">
        <v>352</v>
      </c>
      <c r="J5661" t="s">
        <v>8338</v>
      </c>
      <c r="K5661">
        <v>4</v>
      </c>
      <c r="L5661" t="str">
        <f t="shared" si="182"/>
        <v>VélezSantanderRCN TV S.A.4</v>
      </c>
      <c r="M5661" t="str">
        <f t="shared" si="183"/>
        <v>VélezSantanderRCN TV S.A.</v>
      </c>
      <c r="N5661" t="s">
        <v>7151</v>
      </c>
    </row>
    <row r="5662" spans="1:14" x14ac:dyDescent="0.25">
      <c r="A5662">
        <v>68861</v>
      </c>
      <c r="B5662" t="s">
        <v>2636</v>
      </c>
      <c r="C5662" t="s">
        <v>730</v>
      </c>
      <c r="E5662">
        <v>8</v>
      </c>
      <c r="F5662" t="s">
        <v>8341</v>
      </c>
      <c r="G5662" t="s">
        <v>723</v>
      </c>
      <c r="H5662" t="str">
        <f>INDEX(referencias!$Q$1:$Q$34,MATCH('Registro de Frecuencias TV'!G5662,referencias!$R$1:$R$34,0),1)</f>
        <v>Caracol TV S.A.</v>
      </c>
      <c r="I5662" t="s">
        <v>352</v>
      </c>
      <c r="J5662" t="s">
        <v>8338</v>
      </c>
      <c r="K5662">
        <v>8</v>
      </c>
      <c r="L5662" t="str">
        <f t="shared" si="182"/>
        <v>VélezSantanderCaracol TV S.A.8</v>
      </c>
      <c r="M5662" t="str">
        <f t="shared" si="183"/>
        <v>VélezSantanderCaracol TV S.A.</v>
      </c>
      <c r="N5662" t="s">
        <v>7152</v>
      </c>
    </row>
    <row r="5663" spans="1:14" x14ac:dyDescent="0.25">
      <c r="A5663">
        <v>68867</v>
      </c>
      <c r="B5663" t="s">
        <v>2648</v>
      </c>
      <c r="C5663" t="s">
        <v>730</v>
      </c>
      <c r="F5663" t="s">
        <v>8337</v>
      </c>
      <c r="G5663" t="s">
        <v>420</v>
      </c>
      <c r="H5663" t="str">
        <f>INDEX(referencias!$Q$1:$Q$34,MATCH('Registro de Frecuencias TV'!G5663,referencias!$R$1:$R$34,0),1)</f>
        <v>Canal Uno</v>
      </c>
      <c r="J5663" t="s">
        <v>8338</v>
      </c>
      <c r="K5663">
        <v>3</v>
      </c>
      <c r="L5663" t="str">
        <f t="shared" si="182"/>
        <v>VetasSantanderCanal Uno3</v>
      </c>
      <c r="M5663" t="str">
        <f t="shared" si="183"/>
        <v>VetasSantanderCanal Uno</v>
      </c>
      <c r="N5663" t="s">
        <v>7153</v>
      </c>
    </row>
    <row r="5664" spans="1:14" x14ac:dyDescent="0.25">
      <c r="A5664">
        <v>68867</v>
      </c>
      <c r="B5664" t="s">
        <v>2648</v>
      </c>
      <c r="C5664" t="s">
        <v>730</v>
      </c>
      <c r="F5664" t="s">
        <v>8337</v>
      </c>
      <c r="G5664" t="s">
        <v>703</v>
      </c>
      <c r="H5664" t="str">
        <f>INDEX(referencias!$Q$1:$Q$34,MATCH('Registro de Frecuencias TV'!G5664,referencias!$R$1:$R$34,0),1)</f>
        <v>C.Institucional</v>
      </c>
      <c r="J5664" t="s">
        <v>8338</v>
      </c>
      <c r="K5664">
        <v>8</v>
      </c>
      <c r="L5664" t="str">
        <f t="shared" si="182"/>
        <v>VetasSantanderC.Institucional8</v>
      </c>
      <c r="M5664" t="str">
        <f t="shared" si="183"/>
        <v>VetasSantanderC.Institucional</v>
      </c>
      <c r="N5664" t="s">
        <v>7154</v>
      </c>
    </row>
    <row r="5665" spans="1:14" x14ac:dyDescent="0.25">
      <c r="A5665">
        <v>68867</v>
      </c>
      <c r="B5665" t="s">
        <v>2648</v>
      </c>
      <c r="C5665" t="s">
        <v>730</v>
      </c>
      <c r="F5665" t="s">
        <v>8337</v>
      </c>
      <c r="G5665" t="s">
        <v>188</v>
      </c>
      <c r="H5665" t="str">
        <f>INDEX(referencias!$Q$1:$Q$34,MATCH('Registro de Frecuencias TV'!G5665,referencias!$R$1:$R$34,0),1)</f>
        <v>Señal Colombia</v>
      </c>
      <c r="J5665" t="s">
        <v>8338</v>
      </c>
      <c r="K5665">
        <v>27</v>
      </c>
      <c r="L5665" t="str">
        <f t="shared" si="182"/>
        <v>VetasSantanderSeñal Colombia27</v>
      </c>
      <c r="M5665" t="str">
        <f t="shared" si="183"/>
        <v>VetasSantanderSeñal Colombia</v>
      </c>
      <c r="N5665" t="s">
        <v>7155</v>
      </c>
    </row>
    <row r="5666" spans="1:14" x14ac:dyDescent="0.25">
      <c r="A5666">
        <v>68867</v>
      </c>
      <c r="B5666" t="s">
        <v>2648</v>
      </c>
      <c r="C5666" t="s">
        <v>730</v>
      </c>
      <c r="F5666" t="s">
        <v>8339</v>
      </c>
      <c r="G5666" t="s">
        <v>788</v>
      </c>
      <c r="H5666" t="str">
        <f>INDEX(referencias!$Q$1:$Q$34,MATCH('Registro de Frecuencias TV'!G5666,referencias!$R$1:$R$34,0),1)</f>
        <v>TRO</v>
      </c>
      <c r="J5666" t="s">
        <v>8338</v>
      </c>
      <c r="K5666">
        <v>21</v>
      </c>
      <c r="L5666" t="str">
        <f t="shared" si="182"/>
        <v>VetasSantanderTRO21</v>
      </c>
      <c r="M5666" t="str">
        <f t="shared" si="183"/>
        <v>VetasSantanderTRO</v>
      </c>
      <c r="N5666" t="s">
        <v>7156</v>
      </c>
    </row>
    <row r="5667" spans="1:14" x14ac:dyDescent="0.25">
      <c r="A5667">
        <v>68867</v>
      </c>
      <c r="B5667" t="s">
        <v>2648</v>
      </c>
      <c r="C5667" t="s">
        <v>730</v>
      </c>
      <c r="F5667" t="s">
        <v>8341</v>
      </c>
      <c r="G5667" t="s">
        <v>750</v>
      </c>
      <c r="H5667" t="str">
        <f>INDEX(referencias!$Q$1:$Q$34,MATCH('Registro de Frecuencias TV'!G5667,referencias!$R$1:$R$34,0),1)</f>
        <v>RCN TV S.A.</v>
      </c>
      <c r="J5667" t="s">
        <v>8338</v>
      </c>
      <c r="K5667">
        <v>33</v>
      </c>
      <c r="L5667" t="str">
        <f t="shared" si="182"/>
        <v>VetasSantanderRCN TV S.A.33</v>
      </c>
      <c r="M5667" t="str">
        <f t="shared" si="183"/>
        <v>VetasSantanderRCN TV S.A.</v>
      </c>
      <c r="N5667" t="s">
        <v>7157</v>
      </c>
    </row>
    <row r="5668" spans="1:14" x14ac:dyDescent="0.25">
      <c r="A5668">
        <v>68867</v>
      </c>
      <c r="B5668" t="s">
        <v>2648</v>
      </c>
      <c r="C5668" t="s">
        <v>730</v>
      </c>
      <c r="F5668" t="s">
        <v>8341</v>
      </c>
      <c r="G5668" t="s">
        <v>723</v>
      </c>
      <c r="H5668" t="str">
        <f>INDEX(referencias!$Q$1:$Q$34,MATCH('Registro de Frecuencias TV'!G5668,referencias!$R$1:$R$34,0),1)</f>
        <v>Caracol TV S.A.</v>
      </c>
      <c r="J5668" t="s">
        <v>8338</v>
      </c>
      <c r="K5668">
        <v>39</v>
      </c>
      <c r="L5668" t="str">
        <f t="shared" si="182"/>
        <v>VetasSantanderCaracol TV S.A.39</v>
      </c>
      <c r="M5668" t="str">
        <f t="shared" si="183"/>
        <v>VetasSantanderCaracol TV S.A.</v>
      </c>
      <c r="N5668" t="s">
        <v>7158</v>
      </c>
    </row>
    <row r="5669" spans="1:14" x14ac:dyDescent="0.25">
      <c r="A5669">
        <v>68872</v>
      </c>
      <c r="B5669" t="s">
        <v>2674</v>
      </c>
      <c r="C5669" t="s">
        <v>730</v>
      </c>
      <c r="E5669">
        <v>10</v>
      </c>
      <c r="F5669" t="s">
        <v>8337</v>
      </c>
      <c r="G5669" t="s">
        <v>420</v>
      </c>
      <c r="H5669" t="str">
        <f>INDEX(referencias!$Q$1:$Q$34,MATCH('Registro de Frecuencias TV'!G5669,referencias!$R$1:$R$34,0),1)</f>
        <v>Canal Uno</v>
      </c>
      <c r="I5669" t="s">
        <v>365</v>
      </c>
      <c r="J5669" t="s">
        <v>8338</v>
      </c>
      <c r="K5669">
        <v>10</v>
      </c>
      <c r="L5669" t="str">
        <f t="shared" si="182"/>
        <v>VillanuevaSantanderCanal Uno10</v>
      </c>
      <c r="M5669" t="str">
        <f t="shared" si="183"/>
        <v>VillanuevaSantanderCanal Uno</v>
      </c>
      <c r="N5669" t="s">
        <v>7159</v>
      </c>
    </row>
    <row r="5670" spans="1:14" x14ac:dyDescent="0.25">
      <c r="A5670">
        <v>68872</v>
      </c>
      <c r="B5670" t="s">
        <v>2674</v>
      </c>
      <c r="C5670" t="s">
        <v>730</v>
      </c>
      <c r="E5670">
        <v>8</v>
      </c>
      <c r="F5670" t="s">
        <v>8337</v>
      </c>
      <c r="G5670" t="s">
        <v>703</v>
      </c>
      <c r="H5670" t="str">
        <f>INDEX(referencias!$Q$1:$Q$34,MATCH('Registro de Frecuencias TV'!G5670,referencias!$R$1:$R$34,0),1)</f>
        <v>C.Institucional</v>
      </c>
      <c r="I5670" t="s">
        <v>365</v>
      </c>
      <c r="J5670" t="s">
        <v>8338</v>
      </c>
      <c r="K5670">
        <v>8</v>
      </c>
      <c r="L5670" t="str">
        <f t="shared" si="182"/>
        <v>VillanuevaSantanderC.Institucional8</v>
      </c>
      <c r="M5670" t="str">
        <f t="shared" si="183"/>
        <v>VillanuevaSantanderC.Institucional</v>
      </c>
      <c r="N5670" t="s">
        <v>7160</v>
      </c>
    </row>
    <row r="5671" spans="1:14" x14ac:dyDescent="0.25">
      <c r="A5671">
        <v>68872</v>
      </c>
      <c r="B5671" t="s">
        <v>2674</v>
      </c>
      <c r="C5671" t="s">
        <v>730</v>
      </c>
      <c r="E5671">
        <v>12</v>
      </c>
      <c r="F5671" t="s">
        <v>8337</v>
      </c>
      <c r="G5671" t="s">
        <v>188</v>
      </c>
      <c r="H5671" t="str">
        <f>INDEX(referencias!$Q$1:$Q$34,MATCH('Registro de Frecuencias TV'!G5671,referencias!$R$1:$R$34,0),1)</f>
        <v>Señal Colombia</v>
      </c>
      <c r="I5671" t="s">
        <v>365</v>
      </c>
      <c r="J5671" t="s">
        <v>8338</v>
      </c>
      <c r="K5671">
        <v>12</v>
      </c>
      <c r="L5671" t="str">
        <f t="shared" si="182"/>
        <v>VillanuevaSantanderSeñal Colombia12</v>
      </c>
      <c r="M5671" t="str">
        <f t="shared" si="183"/>
        <v>VillanuevaSantanderSeñal Colombia</v>
      </c>
      <c r="N5671" t="s">
        <v>7161</v>
      </c>
    </row>
    <row r="5672" spans="1:14" x14ac:dyDescent="0.25">
      <c r="A5672">
        <v>68872</v>
      </c>
      <c r="B5672" t="s">
        <v>2674</v>
      </c>
      <c r="C5672" t="s">
        <v>730</v>
      </c>
      <c r="E5672">
        <v>33</v>
      </c>
      <c r="F5672" t="s">
        <v>8339</v>
      </c>
      <c r="G5672" t="s">
        <v>788</v>
      </c>
      <c r="H5672" t="str">
        <f>INDEX(referencias!$Q$1:$Q$34,MATCH('Registro de Frecuencias TV'!G5672,referencias!$R$1:$R$34,0),1)</f>
        <v>TRO</v>
      </c>
      <c r="I5672" t="s">
        <v>8510</v>
      </c>
      <c r="J5672" t="s">
        <v>8338</v>
      </c>
      <c r="K5672">
        <v>2</v>
      </c>
      <c r="L5672" t="str">
        <f t="shared" si="182"/>
        <v>VillanuevaSantanderTRO2</v>
      </c>
      <c r="M5672" t="str">
        <f t="shared" si="183"/>
        <v>VillanuevaSantanderTRO</v>
      </c>
      <c r="N5672" t="s">
        <v>7162</v>
      </c>
    </row>
    <row r="5673" spans="1:14" x14ac:dyDescent="0.25">
      <c r="A5673">
        <v>68872</v>
      </c>
      <c r="B5673" t="s">
        <v>2674</v>
      </c>
      <c r="C5673" t="s">
        <v>730</v>
      </c>
      <c r="F5673" t="s">
        <v>8341</v>
      </c>
      <c r="G5673" t="s">
        <v>750</v>
      </c>
      <c r="H5673" t="str">
        <f>INDEX(referencias!$Q$1:$Q$34,MATCH('Registro de Frecuencias TV'!G5673,referencias!$R$1:$R$34,0),1)</f>
        <v>RCN TV S.A.</v>
      </c>
      <c r="J5673" t="s">
        <v>8338</v>
      </c>
      <c r="K5673">
        <v>6</v>
      </c>
      <c r="L5673" t="str">
        <f t="shared" si="182"/>
        <v>VillanuevaSantanderRCN TV S.A.6</v>
      </c>
      <c r="M5673" t="str">
        <f t="shared" si="183"/>
        <v>VillanuevaSantanderRCN TV S.A.</v>
      </c>
      <c r="N5673" t="s">
        <v>7163</v>
      </c>
    </row>
    <row r="5674" spans="1:14" x14ac:dyDescent="0.25">
      <c r="A5674">
        <v>68872</v>
      </c>
      <c r="B5674" t="s">
        <v>2674</v>
      </c>
      <c r="C5674" t="s">
        <v>730</v>
      </c>
      <c r="F5674" t="s">
        <v>8341</v>
      </c>
      <c r="G5674" t="s">
        <v>723</v>
      </c>
      <c r="H5674" t="str">
        <f>INDEX(referencias!$Q$1:$Q$34,MATCH('Registro de Frecuencias TV'!G5674,referencias!$R$1:$R$34,0),1)</f>
        <v>Caracol TV S.A.</v>
      </c>
      <c r="J5674" t="s">
        <v>8338</v>
      </c>
      <c r="K5674">
        <v>4</v>
      </c>
      <c r="L5674" t="str">
        <f t="shared" si="182"/>
        <v>VillanuevaSantanderCaracol TV S.A.4</v>
      </c>
      <c r="M5674" t="str">
        <f t="shared" si="183"/>
        <v>VillanuevaSantanderCaracol TV S.A.</v>
      </c>
      <c r="N5674" t="s">
        <v>7164</v>
      </c>
    </row>
    <row r="5675" spans="1:14" x14ac:dyDescent="0.25">
      <c r="A5675">
        <v>68895</v>
      </c>
      <c r="B5675" t="s">
        <v>2714</v>
      </c>
      <c r="C5675" t="s">
        <v>730</v>
      </c>
      <c r="E5675">
        <v>9</v>
      </c>
      <c r="F5675" t="s">
        <v>8337</v>
      </c>
      <c r="G5675" t="s">
        <v>420</v>
      </c>
      <c r="H5675" t="str">
        <f>INDEX(referencias!$Q$1:$Q$34,MATCH('Registro de Frecuencias TV'!G5675,referencias!$R$1:$R$34,0),1)</f>
        <v>Canal Uno</v>
      </c>
      <c r="I5675" t="s">
        <v>306</v>
      </c>
      <c r="J5675" t="s">
        <v>8338</v>
      </c>
      <c r="K5675">
        <v>9</v>
      </c>
      <c r="L5675" t="str">
        <f t="shared" si="182"/>
        <v>ZapatocaSantanderCanal Uno9</v>
      </c>
      <c r="M5675" t="str">
        <f t="shared" si="183"/>
        <v>ZapatocaSantanderCanal Uno</v>
      </c>
      <c r="N5675" t="s">
        <v>7165</v>
      </c>
    </row>
    <row r="5676" spans="1:14" x14ac:dyDescent="0.25">
      <c r="A5676">
        <v>68895</v>
      </c>
      <c r="B5676" t="s">
        <v>2714</v>
      </c>
      <c r="C5676" t="s">
        <v>730</v>
      </c>
      <c r="E5676">
        <v>11</v>
      </c>
      <c r="F5676" t="s">
        <v>8337</v>
      </c>
      <c r="G5676" t="s">
        <v>703</v>
      </c>
      <c r="H5676" t="str">
        <f>INDEX(referencias!$Q$1:$Q$34,MATCH('Registro de Frecuencias TV'!G5676,referencias!$R$1:$R$34,0),1)</f>
        <v>C.Institucional</v>
      </c>
      <c r="I5676" t="s">
        <v>306</v>
      </c>
      <c r="J5676" t="s">
        <v>8338</v>
      </c>
      <c r="K5676">
        <v>11</v>
      </c>
      <c r="L5676" t="str">
        <f t="shared" si="182"/>
        <v>ZapatocaSantanderC.Institucional11</v>
      </c>
      <c r="M5676" t="str">
        <f t="shared" si="183"/>
        <v>ZapatocaSantanderC.Institucional</v>
      </c>
      <c r="N5676" t="s">
        <v>7166</v>
      </c>
    </row>
    <row r="5677" spans="1:14" x14ac:dyDescent="0.25">
      <c r="A5677">
        <v>68895</v>
      </c>
      <c r="B5677" t="s">
        <v>2714</v>
      </c>
      <c r="C5677" t="s">
        <v>730</v>
      </c>
      <c r="E5677">
        <v>13</v>
      </c>
      <c r="F5677" t="s">
        <v>8337</v>
      </c>
      <c r="G5677" t="s">
        <v>188</v>
      </c>
      <c r="H5677" t="str">
        <f>INDEX(referencias!$Q$1:$Q$34,MATCH('Registro de Frecuencias TV'!G5677,referencias!$R$1:$R$34,0),1)</f>
        <v>Señal Colombia</v>
      </c>
      <c r="I5677" t="s">
        <v>306</v>
      </c>
      <c r="J5677" t="s">
        <v>8338</v>
      </c>
      <c r="K5677">
        <v>13</v>
      </c>
      <c r="L5677" t="str">
        <f t="shared" si="182"/>
        <v>ZapatocaSantanderSeñal Colombia13</v>
      </c>
      <c r="M5677" t="str">
        <f t="shared" si="183"/>
        <v>ZapatocaSantanderSeñal Colombia</v>
      </c>
      <c r="N5677" t="s">
        <v>7167</v>
      </c>
    </row>
    <row r="5678" spans="1:14" x14ac:dyDescent="0.25">
      <c r="A5678">
        <v>68895</v>
      </c>
      <c r="B5678" t="s">
        <v>2714</v>
      </c>
      <c r="C5678" t="s">
        <v>730</v>
      </c>
      <c r="E5678">
        <v>7</v>
      </c>
      <c r="F5678" t="s">
        <v>8339</v>
      </c>
      <c r="G5678" t="s">
        <v>788</v>
      </c>
      <c r="H5678" t="str">
        <f>INDEX(referencias!$Q$1:$Q$34,MATCH('Registro de Frecuencias TV'!G5678,referencias!$R$1:$R$34,0),1)</f>
        <v>TRO</v>
      </c>
      <c r="I5678" t="s">
        <v>614</v>
      </c>
      <c r="J5678" t="s">
        <v>8338</v>
      </c>
      <c r="K5678">
        <v>7</v>
      </c>
      <c r="L5678" t="str">
        <f t="shared" si="182"/>
        <v>ZapatocaSantanderTRO7</v>
      </c>
      <c r="M5678" t="str">
        <f t="shared" si="183"/>
        <v>ZapatocaSantanderTRO</v>
      </c>
      <c r="N5678" t="s">
        <v>7168</v>
      </c>
    </row>
    <row r="5679" spans="1:14" x14ac:dyDescent="0.25">
      <c r="A5679">
        <v>68895</v>
      </c>
      <c r="B5679" t="s">
        <v>2714</v>
      </c>
      <c r="C5679" t="s">
        <v>730</v>
      </c>
      <c r="E5679">
        <v>8</v>
      </c>
      <c r="F5679" t="s">
        <v>8341</v>
      </c>
      <c r="G5679" t="s">
        <v>750</v>
      </c>
      <c r="H5679" t="str">
        <f>INDEX(referencias!$Q$1:$Q$34,MATCH('Registro de Frecuencias TV'!G5679,referencias!$R$1:$R$34,0),1)</f>
        <v>RCN TV S.A.</v>
      </c>
      <c r="I5679" t="s">
        <v>290</v>
      </c>
      <c r="J5679" t="s">
        <v>8338</v>
      </c>
      <c r="K5679">
        <v>8</v>
      </c>
      <c r="L5679" t="str">
        <f t="shared" si="182"/>
        <v>ZapatocaSantanderRCN TV S.A.8</v>
      </c>
      <c r="M5679" t="str">
        <f t="shared" si="183"/>
        <v>ZapatocaSantanderRCN TV S.A.</v>
      </c>
      <c r="N5679" t="s">
        <v>7169</v>
      </c>
    </row>
    <row r="5680" spans="1:14" x14ac:dyDescent="0.25">
      <c r="A5680">
        <v>68895</v>
      </c>
      <c r="B5680" t="s">
        <v>2714</v>
      </c>
      <c r="C5680" t="s">
        <v>730</v>
      </c>
      <c r="E5680">
        <v>2</v>
      </c>
      <c r="F5680" t="s">
        <v>8341</v>
      </c>
      <c r="G5680" t="s">
        <v>723</v>
      </c>
      <c r="H5680" t="str">
        <f>INDEX(referencias!$Q$1:$Q$34,MATCH('Registro de Frecuencias TV'!G5680,referencias!$R$1:$R$34,0),1)</f>
        <v>Caracol TV S.A.</v>
      </c>
      <c r="I5680" t="s">
        <v>290</v>
      </c>
      <c r="J5680" t="s">
        <v>8338</v>
      </c>
      <c r="K5680">
        <v>2</v>
      </c>
      <c r="L5680" t="str">
        <f t="shared" si="182"/>
        <v>ZapatocaSantanderCaracol TV S.A.2</v>
      </c>
      <c r="M5680" t="str">
        <f t="shared" si="183"/>
        <v>ZapatocaSantanderCaracol TV S.A.</v>
      </c>
      <c r="N5680" t="s">
        <v>7170</v>
      </c>
    </row>
    <row r="5681" spans="1:14" x14ac:dyDescent="0.25">
      <c r="A5681">
        <v>70001</v>
      </c>
      <c r="B5681" t="s">
        <v>2413</v>
      </c>
      <c r="C5681" t="s">
        <v>787</v>
      </c>
      <c r="E5681">
        <v>13</v>
      </c>
      <c r="F5681" t="s">
        <v>8337</v>
      </c>
      <c r="G5681" t="s">
        <v>420</v>
      </c>
      <c r="H5681" t="str">
        <f>INDEX(referencias!$Q$1:$Q$34,MATCH('Registro de Frecuencias TV'!G5681,referencias!$R$1:$R$34,0),1)</f>
        <v>Canal Uno</v>
      </c>
      <c r="I5681" t="s">
        <v>301</v>
      </c>
      <c r="J5681" t="s">
        <v>8338</v>
      </c>
      <c r="K5681">
        <v>13</v>
      </c>
      <c r="L5681" t="str">
        <f t="shared" si="182"/>
        <v>SincelejoSucreCanal Uno13</v>
      </c>
      <c r="M5681" t="str">
        <f t="shared" si="183"/>
        <v>SincelejoSucreCanal Uno</v>
      </c>
      <c r="N5681" t="s">
        <v>7171</v>
      </c>
    </row>
    <row r="5682" spans="1:14" x14ac:dyDescent="0.25">
      <c r="A5682">
        <v>70001</v>
      </c>
      <c r="B5682" t="s">
        <v>2413</v>
      </c>
      <c r="C5682" t="s">
        <v>787</v>
      </c>
      <c r="E5682">
        <v>11</v>
      </c>
      <c r="F5682" t="s">
        <v>8337</v>
      </c>
      <c r="G5682" t="s">
        <v>703</v>
      </c>
      <c r="H5682" t="str">
        <f>INDEX(referencias!$Q$1:$Q$34,MATCH('Registro de Frecuencias TV'!G5682,referencias!$R$1:$R$34,0),1)</f>
        <v>C.Institucional</v>
      </c>
      <c r="I5682" t="s">
        <v>301</v>
      </c>
      <c r="J5682" t="s">
        <v>8338</v>
      </c>
      <c r="K5682">
        <v>11</v>
      </c>
      <c r="L5682" t="str">
        <f t="shared" si="182"/>
        <v>SincelejoSucreC.Institucional11</v>
      </c>
      <c r="M5682" t="str">
        <f t="shared" si="183"/>
        <v>SincelejoSucreC.Institucional</v>
      </c>
      <c r="N5682" t="s">
        <v>7172</v>
      </c>
    </row>
    <row r="5683" spans="1:14" x14ac:dyDescent="0.25">
      <c r="A5683">
        <v>70001</v>
      </c>
      <c r="B5683" t="s">
        <v>2413</v>
      </c>
      <c r="C5683" t="s">
        <v>787</v>
      </c>
      <c r="E5683">
        <v>5</v>
      </c>
      <c r="F5683" t="s">
        <v>8337</v>
      </c>
      <c r="G5683" t="s">
        <v>188</v>
      </c>
      <c r="H5683" t="str">
        <f>INDEX(referencias!$Q$1:$Q$34,MATCH('Registro de Frecuencias TV'!G5683,referencias!$R$1:$R$34,0),1)</f>
        <v>Señal Colombia</v>
      </c>
      <c r="I5683" t="s">
        <v>301</v>
      </c>
      <c r="J5683" t="s">
        <v>8338</v>
      </c>
      <c r="K5683">
        <v>5</v>
      </c>
      <c r="L5683" t="str">
        <f t="shared" si="182"/>
        <v>SincelejoSucreSeñal Colombia5</v>
      </c>
      <c r="M5683" t="str">
        <f t="shared" si="183"/>
        <v>SincelejoSucreSeñal Colombia</v>
      </c>
      <c r="N5683" t="s">
        <v>7173</v>
      </c>
    </row>
    <row r="5684" spans="1:14" x14ac:dyDescent="0.25">
      <c r="A5684">
        <v>70001</v>
      </c>
      <c r="B5684" t="s">
        <v>2413</v>
      </c>
      <c r="C5684" t="s">
        <v>787</v>
      </c>
      <c r="E5684">
        <v>7</v>
      </c>
      <c r="F5684" t="s">
        <v>8339</v>
      </c>
      <c r="G5684" t="s">
        <v>619</v>
      </c>
      <c r="H5684" t="str">
        <f>INDEX(referencias!$Q$1:$Q$34,MATCH('Registro de Frecuencias TV'!G5684,referencias!$R$1:$R$34,0),1)</f>
        <v>Telecaribe</v>
      </c>
      <c r="I5684" t="s">
        <v>8436</v>
      </c>
      <c r="J5684" t="s">
        <v>8338</v>
      </c>
      <c r="K5684">
        <v>7</v>
      </c>
      <c r="L5684" t="str">
        <f t="shared" si="182"/>
        <v>SincelejoSucreTelecaribe7</v>
      </c>
      <c r="M5684" t="str">
        <f t="shared" si="183"/>
        <v>SincelejoSucreTelecaribe</v>
      </c>
      <c r="N5684" t="s">
        <v>7174</v>
      </c>
    </row>
    <row r="5685" spans="1:14" x14ac:dyDescent="0.25">
      <c r="A5685">
        <v>70001</v>
      </c>
      <c r="B5685" t="s">
        <v>2413</v>
      </c>
      <c r="C5685" t="s">
        <v>787</v>
      </c>
      <c r="E5685">
        <v>2</v>
      </c>
      <c r="F5685" t="s">
        <v>8341</v>
      </c>
      <c r="G5685" t="s">
        <v>750</v>
      </c>
      <c r="H5685" t="str">
        <f>INDEX(referencias!$Q$1:$Q$34,MATCH('Registro de Frecuencias TV'!G5685,referencias!$R$1:$R$34,0),1)</f>
        <v>RCN TV S.A.</v>
      </c>
      <c r="I5685" t="s">
        <v>301</v>
      </c>
      <c r="J5685" t="s">
        <v>8338</v>
      </c>
      <c r="K5685">
        <v>2</v>
      </c>
      <c r="L5685" t="str">
        <f t="shared" si="182"/>
        <v>SincelejoSucreRCN TV S.A.2</v>
      </c>
      <c r="M5685" t="str">
        <f t="shared" si="183"/>
        <v>SincelejoSucreRCN TV S.A.</v>
      </c>
      <c r="N5685" t="s">
        <v>7175</v>
      </c>
    </row>
    <row r="5686" spans="1:14" x14ac:dyDescent="0.25">
      <c r="A5686">
        <v>70001</v>
      </c>
      <c r="B5686" t="s">
        <v>2413</v>
      </c>
      <c r="C5686" t="s">
        <v>787</v>
      </c>
      <c r="E5686">
        <v>4</v>
      </c>
      <c r="F5686" t="s">
        <v>8341</v>
      </c>
      <c r="G5686" t="s">
        <v>723</v>
      </c>
      <c r="H5686" t="str">
        <f>INDEX(referencias!$Q$1:$Q$34,MATCH('Registro de Frecuencias TV'!G5686,referencias!$R$1:$R$34,0),1)</f>
        <v>Caracol TV S.A.</v>
      </c>
      <c r="I5686" t="s">
        <v>301</v>
      </c>
      <c r="J5686" t="s">
        <v>8338</v>
      </c>
      <c r="K5686">
        <v>4</v>
      </c>
      <c r="L5686" t="str">
        <f t="shared" si="182"/>
        <v>SincelejoSucreCaracol TV S.A.4</v>
      </c>
      <c r="M5686" t="str">
        <f t="shared" si="183"/>
        <v>SincelejoSucreCaracol TV S.A.</v>
      </c>
      <c r="N5686" t="s">
        <v>7176</v>
      </c>
    </row>
    <row r="5687" spans="1:14" x14ac:dyDescent="0.25">
      <c r="A5687">
        <v>70110</v>
      </c>
      <c r="B5687" t="s">
        <v>215</v>
      </c>
      <c r="C5687" t="s">
        <v>787</v>
      </c>
      <c r="E5687">
        <v>13</v>
      </c>
      <c r="F5687" t="s">
        <v>8337</v>
      </c>
      <c r="G5687" t="s">
        <v>420</v>
      </c>
      <c r="H5687" t="str">
        <f>INDEX(referencias!$Q$1:$Q$34,MATCH('Registro de Frecuencias TV'!G5687,referencias!$R$1:$R$34,0),1)</f>
        <v>Canal Uno</v>
      </c>
      <c r="I5687" t="s">
        <v>301</v>
      </c>
      <c r="J5687" t="s">
        <v>8338</v>
      </c>
      <c r="K5687">
        <v>13</v>
      </c>
      <c r="L5687" t="str">
        <f t="shared" si="182"/>
        <v>BuenavistaSucreCanal Uno13</v>
      </c>
      <c r="M5687" t="str">
        <f t="shared" si="183"/>
        <v>BuenavistaSucreCanal Uno</v>
      </c>
      <c r="N5687" t="s">
        <v>7177</v>
      </c>
    </row>
    <row r="5688" spans="1:14" x14ac:dyDescent="0.25">
      <c r="A5688">
        <v>70110</v>
      </c>
      <c r="B5688" t="s">
        <v>215</v>
      </c>
      <c r="C5688" t="s">
        <v>787</v>
      </c>
      <c r="E5688">
        <v>11</v>
      </c>
      <c r="F5688" t="s">
        <v>8337</v>
      </c>
      <c r="G5688" t="s">
        <v>703</v>
      </c>
      <c r="H5688" t="str">
        <f>INDEX(referencias!$Q$1:$Q$34,MATCH('Registro de Frecuencias TV'!G5688,referencias!$R$1:$R$34,0),1)</f>
        <v>C.Institucional</v>
      </c>
      <c r="I5688" t="s">
        <v>301</v>
      </c>
      <c r="J5688" t="s">
        <v>8338</v>
      </c>
      <c r="K5688">
        <v>11</v>
      </c>
      <c r="L5688" t="str">
        <f t="shared" si="182"/>
        <v>BuenavistaSucreC.Institucional11</v>
      </c>
      <c r="M5688" t="str">
        <f t="shared" si="183"/>
        <v>BuenavistaSucreC.Institucional</v>
      </c>
      <c r="N5688" t="s">
        <v>7178</v>
      </c>
    </row>
    <row r="5689" spans="1:14" x14ac:dyDescent="0.25">
      <c r="A5689">
        <v>70110</v>
      </c>
      <c r="B5689" t="s">
        <v>215</v>
      </c>
      <c r="C5689" t="s">
        <v>787</v>
      </c>
      <c r="E5689">
        <v>5</v>
      </c>
      <c r="F5689" t="s">
        <v>8337</v>
      </c>
      <c r="G5689" t="s">
        <v>188</v>
      </c>
      <c r="H5689" t="str">
        <f>INDEX(referencias!$Q$1:$Q$34,MATCH('Registro de Frecuencias TV'!G5689,referencias!$R$1:$R$34,0),1)</f>
        <v>Señal Colombia</v>
      </c>
      <c r="I5689" t="s">
        <v>301</v>
      </c>
      <c r="J5689" t="s">
        <v>8338</v>
      </c>
      <c r="K5689">
        <v>5</v>
      </c>
      <c r="L5689" t="str">
        <f t="shared" si="182"/>
        <v>BuenavistaSucreSeñal Colombia5</v>
      </c>
      <c r="M5689" t="str">
        <f t="shared" si="183"/>
        <v>BuenavistaSucreSeñal Colombia</v>
      </c>
      <c r="N5689" t="s">
        <v>7179</v>
      </c>
    </row>
    <row r="5690" spans="1:14" x14ac:dyDescent="0.25">
      <c r="A5690">
        <v>70110</v>
      </c>
      <c r="B5690" t="s">
        <v>215</v>
      </c>
      <c r="C5690" t="s">
        <v>787</v>
      </c>
      <c r="E5690">
        <v>7</v>
      </c>
      <c r="F5690" t="s">
        <v>8339</v>
      </c>
      <c r="G5690" t="s">
        <v>619</v>
      </c>
      <c r="H5690" t="str">
        <f>INDEX(referencias!$Q$1:$Q$34,MATCH('Registro de Frecuencias TV'!G5690,referencias!$R$1:$R$34,0),1)</f>
        <v>Telecaribe</v>
      </c>
      <c r="I5690" t="s">
        <v>8436</v>
      </c>
      <c r="J5690" t="s">
        <v>8338</v>
      </c>
      <c r="K5690">
        <v>7</v>
      </c>
      <c r="L5690" t="str">
        <f t="shared" si="182"/>
        <v>BuenavistaSucreTelecaribe7</v>
      </c>
      <c r="M5690" t="str">
        <f t="shared" si="183"/>
        <v>BuenavistaSucreTelecaribe</v>
      </c>
      <c r="N5690" t="s">
        <v>7180</v>
      </c>
    </row>
    <row r="5691" spans="1:14" x14ac:dyDescent="0.25">
      <c r="A5691">
        <v>70110</v>
      </c>
      <c r="B5691" t="s">
        <v>215</v>
      </c>
      <c r="C5691" t="s">
        <v>787</v>
      </c>
      <c r="E5691">
        <v>2</v>
      </c>
      <c r="F5691" t="s">
        <v>8341</v>
      </c>
      <c r="G5691" t="s">
        <v>750</v>
      </c>
      <c r="H5691" t="str">
        <f>INDEX(referencias!$Q$1:$Q$34,MATCH('Registro de Frecuencias TV'!G5691,referencias!$R$1:$R$34,0),1)</f>
        <v>RCN TV S.A.</v>
      </c>
      <c r="I5691" t="s">
        <v>301</v>
      </c>
      <c r="J5691" t="s">
        <v>8338</v>
      </c>
      <c r="K5691">
        <v>2</v>
      </c>
      <c r="L5691" t="str">
        <f t="shared" si="182"/>
        <v>BuenavistaSucreRCN TV S.A.2</v>
      </c>
      <c r="M5691" t="str">
        <f t="shared" si="183"/>
        <v>BuenavistaSucreRCN TV S.A.</v>
      </c>
      <c r="N5691" t="s">
        <v>7181</v>
      </c>
    </row>
    <row r="5692" spans="1:14" x14ac:dyDescent="0.25">
      <c r="A5692">
        <v>70110</v>
      </c>
      <c r="B5692" t="s">
        <v>215</v>
      </c>
      <c r="C5692" t="s">
        <v>787</v>
      </c>
      <c r="E5692">
        <v>4</v>
      </c>
      <c r="F5692" t="s">
        <v>8341</v>
      </c>
      <c r="G5692" t="s">
        <v>723</v>
      </c>
      <c r="H5692" t="str">
        <f>INDEX(referencias!$Q$1:$Q$34,MATCH('Registro de Frecuencias TV'!G5692,referencias!$R$1:$R$34,0),1)</f>
        <v>Caracol TV S.A.</v>
      </c>
      <c r="I5692" t="s">
        <v>301</v>
      </c>
      <c r="J5692" t="s">
        <v>8338</v>
      </c>
      <c r="K5692">
        <v>4</v>
      </c>
      <c r="L5692" t="str">
        <f t="shared" si="182"/>
        <v>BuenavistaSucreCaracol TV S.A.4</v>
      </c>
      <c r="M5692" t="str">
        <f t="shared" si="183"/>
        <v>BuenavistaSucreCaracol TV S.A.</v>
      </c>
      <c r="N5692" t="s">
        <v>7182</v>
      </c>
    </row>
    <row r="5693" spans="1:14" x14ac:dyDescent="0.25">
      <c r="A5693">
        <v>70124</v>
      </c>
      <c r="B5693" t="s">
        <v>1054</v>
      </c>
      <c r="C5693" t="s">
        <v>787</v>
      </c>
      <c r="E5693">
        <v>6</v>
      </c>
      <c r="F5693" t="s">
        <v>8337</v>
      </c>
      <c r="G5693" t="s">
        <v>420</v>
      </c>
      <c r="H5693" t="str">
        <f>INDEX(referencias!$Q$1:$Q$34,MATCH('Registro de Frecuencias TV'!G5693,referencias!$R$1:$R$34,0),1)</f>
        <v>Canal Uno</v>
      </c>
      <c r="I5693" t="s">
        <v>290</v>
      </c>
      <c r="J5693" t="s">
        <v>8338</v>
      </c>
      <c r="K5693">
        <v>6</v>
      </c>
      <c r="L5693" t="str">
        <f t="shared" si="182"/>
        <v>CaimitoSucreCanal Uno6</v>
      </c>
      <c r="M5693" t="str">
        <f t="shared" si="183"/>
        <v>CaimitoSucreCanal Uno</v>
      </c>
      <c r="N5693" t="s">
        <v>7183</v>
      </c>
    </row>
    <row r="5694" spans="1:14" x14ac:dyDescent="0.25">
      <c r="A5694">
        <v>70124</v>
      </c>
      <c r="B5694" t="s">
        <v>1054</v>
      </c>
      <c r="C5694" t="s">
        <v>787</v>
      </c>
      <c r="E5694">
        <v>4</v>
      </c>
      <c r="F5694" t="s">
        <v>8337</v>
      </c>
      <c r="G5694" t="s">
        <v>703</v>
      </c>
      <c r="H5694" t="str">
        <f>INDEX(referencias!$Q$1:$Q$34,MATCH('Registro de Frecuencias TV'!G5694,referencias!$R$1:$R$34,0),1)</f>
        <v>C.Institucional</v>
      </c>
      <c r="I5694" t="s">
        <v>290</v>
      </c>
      <c r="J5694" t="s">
        <v>8338</v>
      </c>
      <c r="K5694">
        <v>4</v>
      </c>
      <c r="L5694" t="str">
        <f t="shared" si="182"/>
        <v>CaimitoSucreC.Institucional4</v>
      </c>
      <c r="M5694" t="str">
        <f t="shared" si="183"/>
        <v>CaimitoSucreC.Institucional</v>
      </c>
      <c r="N5694" t="s">
        <v>7184</v>
      </c>
    </row>
    <row r="5695" spans="1:14" x14ac:dyDescent="0.25">
      <c r="A5695">
        <v>70124</v>
      </c>
      <c r="B5695" t="s">
        <v>1054</v>
      </c>
      <c r="C5695" t="s">
        <v>787</v>
      </c>
      <c r="E5695">
        <v>10</v>
      </c>
      <c r="F5695" t="s">
        <v>8337</v>
      </c>
      <c r="G5695" t="s">
        <v>188</v>
      </c>
      <c r="H5695" t="str">
        <f>INDEX(referencias!$Q$1:$Q$34,MATCH('Registro de Frecuencias TV'!G5695,referencias!$R$1:$R$34,0),1)</f>
        <v>Señal Colombia</v>
      </c>
      <c r="I5695" t="s">
        <v>290</v>
      </c>
      <c r="J5695" t="s">
        <v>8338</v>
      </c>
      <c r="K5695">
        <v>10</v>
      </c>
      <c r="L5695" t="str">
        <f t="shared" si="182"/>
        <v>CaimitoSucreSeñal Colombia10</v>
      </c>
      <c r="M5695" t="str">
        <f t="shared" si="183"/>
        <v>CaimitoSucreSeñal Colombia</v>
      </c>
      <c r="N5695" t="s">
        <v>7185</v>
      </c>
    </row>
    <row r="5696" spans="1:14" x14ac:dyDescent="0.25">
      <c r="A5696">
        <v>70124</v>
      </c>
      <c r="B5696" t="s">
        <v>1054</v>
      </c>
      <c r="C5696" t="s">
        <v>787</v>
      </c>
      <c r="E5696">
        <v>39</v>
      </c>
      <c r="F5696" t="s">
        <v>8339</v>
      </c>
      <c r="G5696" t="s">
        <v>619</v>
      </c>
      <c r="H5696" t="str">
        <f>INDEX(referencias!$Q$1:$Q$34,MATCH('Registro de Frecuencias TV'!G5696,referencias!$R$1:$R$34,0),1)</f>
        <v>Telecaribe</v>
      </c>
      <c r="I5696" t="s">
        <v>8435</v>
      </c>
      <c r="J5696" t="s">
        <v>8338</v>
      </c>
      <c r="K5696">
        <v>39</v>
      </c>
      <c r="L5696" t="str">
        <f t="shared" si="182"/>
        <v>CaimitoSucreTelecaribe39</v>
      </c>
      <c r="M5696" t="str">
        <f t="shared" si="183"/>
        <v>CaimitoSucreTelecaribe</v>
      </c>
      <c r="N5696" t="s">
        <v>7186</v>
      </c>
    </row>
    <row r="5697" spans="1:14" x14ac:dyDescent="0.25">
      <c r="A5697">
        <v>70124</v>
      </c>
      <c r="B5697" t="s">
        <v>1054</v>
      </c>
      <c r="C5697" t="s">
        <v>787</v>
      </c>
      <c r="E5697">
        <v>8</v>
      </c>
      <c r="F5697" t="s">
        <v>8341</v>
      </c>
      <c r="G5697" t="s">
        <v>750</v>
      </c>
      <c r="H5697" t="str">
        <f>INDEX(referencias!$Q$1:$Q$34,MATCH('Registro de Frecuencias TV'!G5697,referencias!$R$1:$R$34,0),1)</f>
        <v>RCN TV S.A.</v>
      </c>
      <c r="I5697" t="s">
        <v>290</v>
      </c>
      <c r="J5697" t="s">
        <v>8338</v>
      </c>
      <c r="K5697">
        <v>8</v>
      </c>
      <c r="L5697" t="str">
        <f t="shared" si="182"/>
        <v>CaimitoSucreRCN TV S.A.8</v>
      </c>
      <c r="M5697" t="str">
        <f t="shared" si="183"/>
        <v>CaimitoSucreRCN TV S.A.</v>
      </c>
      <c r="N5697" t="s">
        <v>7187</v>
      </c>
    </row>
    <row r="5698" spans="1:14" x14ac:dyDescent="0.25">
      <c r="A5698">
        <v>70124</v>
      </c>
      <c r="B5698" t="s">
        <v>1054</v>
      </c>
      <c r="C5698" t="s">
        <v>787</v>
      </c>
      <c r="E5698">
        <v>2</v>
      </c>
      <c r="F5698" t="s">
        <v>8341</v>
      </c>
      <c r="G5698" t="s">
        <v>723</v>
      </c>
      <c r="H5698" t="str">
        <f>INDEX(referencias!$Q$1:$Q$34,MATCH('Registro de Frecuencias TV'!G5698,referencias!$R$1:$R$34,0),1)</f>
        <v>Caracol TV S.A.</v>
      </c>
      <c r="I5698" t="s">
        <v>290</v>
      </c>
      <c r="J5698" t="s">
        <v>8338</v>
      </c>
      <c r="K5698">
        <v>2</v>
      </c>
      <c r="L5698" t="str">
        <f t="shared" si="182"/>
        <v>CaimitoSucreCaracol TV S.A.2</v>
      </c>
      <c r="M5698" t="str">
        <f t="shared" si="183"/>
        <v>CaimitoSucreCaracol TV S.A.</v>
      </c>
      <c r="N5698" t="s">
        <v>7188</v>
      </c>
    </row>
    <row r="5699" spans="1:14" x14ac:dyDescent="0.25">
      <c r="A5699">
        <v>70204</v>
      </c>
      <c r="B5699" t="s">
        <v>1212</v>
      </c>
      <c r="C5699" t="s">
        <v>787</v>
      </c>
      <c r="E5699">
        <v>13</v>
      </c>
      <c r="F5699" t="s">
        <v>8337</v>
      </c>
      <c r="G5699" t="s">
        <v>420</v>
      </c>
      <c r="H5699" t="str">
        <f>INDEX(referencias!$Q$1:$Q$34,MATCH('Registro de Frecuencias TV'!G5699,referencias!$R$1:$R$34,0),1)</f>
        <v>Canal Uno</v>
      </c>
      <c r="I5699" t="s">
        <v>301</v>
      </c>
      <c r="J5699" t="s">
        <v>8338</v>
      </c>
      <c r="K5699">
        <v>13</v>
      </c>
      <c r="L5699" t="str">
        <f t="shared" ref="L5699:L5762" si="184">_xlfn.CONCAT(TRIM(B5699),TRIM(C5699),TRIM(H5699),TRIM(K5699))</f>
        <v>ColosoSucreCanal Uno13</v>
      </c>
      <c r="M5699" t="str">
        <f t="shared" ref="M5699:M5762" si="185">_xlfn.CONCAT(TRIM(B5699),TRIM(C5699),TRIM(H5699))</f>
        <v>ColosoSucreCanal Uno</v>
      </c>
      <c r="N5699" t="s">
        <v>7189</v>
      </c>
    </row>
    <row r="5700" spans="1:14" x14ac:dyDescent="0.25">
      <c r="A5700">
        <v>70204</v>
      </c>
      <c r="B5700" t="s">
        <v>1212</v>
      </c>
      <c r="C5700" t="s">
        <v>787</v>
      </c>
      <c r="E5700">
        <v>11</v>
      </c>
      <c r="F5700" t="s">
        <v>8337</v>
      </c>
      <c r="G5700" t="s">
        <v>703</v>
      </c>
      <c r="H5700" t="str">
        <f>INDEX(referencias!$Q$1:$Q$34,MATCH('Registro de Frecuencias TV'!G5700,referencias!$R$1:$R$34,0),1)</f>
        <v>C.Institucional</v>
      </c>
      <c r="I5700" t="s">
        <v>301</v>
      </c>
      <c r="J5700" t="s">
        <v>8338</v>
      </c>
      <c r="K5700">
        <v>11</v>
      </c>
      <c r="L5700" t="str">
        <f t="shared" si="184"/>
        <v>ColosoSucreC.Institucional11</v>
      </c>
      <c r="M5700" t="str">
        <f t="shared" si="185"/>
        <v>ColosoSucreC.Institucional</v>
      </c>
      <c r="N5700" t="s">
        <v>7190</v>
      </c>
    </row>
    <row r="5701" spans="1:14" x14ac:dyDescent="0.25">
      <c r="A5701">
        <v>70204</v>
      </c>
      <c r="B5701" t="s">
        <v>1212</v>
      </c>
      <c r="C5701" t="s">
        <v>787</v>
      </c>
      <c r="E5701">
        <v>5</v>
      </c>
      <c r="F5701" t="s">
        <v>8337</v>
      </c>
      <c r="G5701" t="s">
        <v>188</v>
      </c>
      <c r="H5701" t="str">
        <f>INDEX(referencias!$Q$1:$Q$34,MATCH('Registro de Frecuencias TV'!G5701,referencias!$R$1:$R$34,0),1)</f>
        <v>Señal Colombia</v>
      </c>
      <c r="I5701" t="s">
        <v>301</v>
      </c>
      <c r="J5701" t="s">
        <v>8338</v>
      </c>
      <c r="K5701">
        <v>5</v>
      </c>
      <c r="L5701" t="str">
        <f t="shared" si="184"/>
        <v>ColosoSucreSeñal Colombia5</v>
      </c>
      <c r="M5701" t="str">
        <f t="shared" si="185"/>
        <v>ColosoSucreSeñal Colombia</v>
      </c>
      <c r="N5701" t="s">
        <v>7191</v>
      </c>
    </row>
    <row r="5702" spans="1:14" x14ac:dyDescent="0.25">
      <c r="A5702">
        <v>70204</v>
      </c>
      <c r="B5702" t="s">
        <v>1212</v>
      </c>
      <c r="C5702" t="s">
        <v>787</v>
      </c>
      <c r="E5702">
        <v>7</v>
      </c>
      <c r="F5702" t="s">
        <v>8339</v>
      </c>
      <c r="G5702" t="s">
        <v>619</v>
      </c>
      <c r="H5702" t="str">
        <f>INDEX(referencias!$Q$1:$Q$34,MATCH('Registro de Frecuencias TV'!G5702,referencias!$R$1:$R$34,0),1)</f>
        <v>Telecaribe</v>
      </c>
      <c r="I5702" t="s">
        <v>8436</v>
      </c>
      <c r="J5702" t="s">
        <v>8338</v>
      </c>
      <c r="K5702">
        <v>7</v>
      </c>
      <c r="L5702" t="str">
        <f t="shared" si="184"/>
        <v>ColosoSucreTelecaribe7</v>
      </c>
      <c r="M5702" t="str">
        <f t="shared" si="185"/>
        <v>ColosoSucreTelecaribe</v>
      </c>
      <c r="N5702" t="s">
        <v>7192</v>
      </c>
    </row>
    <row r="5703" spans="1:14" x14ac:dyDescent="0.25">
      <c r="A5703">
        <v>70204</v>
      </c>
      <c r="B5703" t="s">
        <v>1212</v>
      </c>
      <c r="C5703" t="s">
        <v>787</v>
      </c>
      <c r="E5703">
        <v>2</v>
      </c>
      <c r="F5703" t="s">
        <v>8341</v>
      </c>
      <c r="G5703" t="s">
        <v>750</v>
      </c>
      <c r="H5703" t="str">
        <f>INDEX(referencias!$Q$1:$Q$34,MATCH('Registro de Frecuencias TV'!G5703,referencias!$R$1:$R$34,0),1)</f>
        <v>RCN TV S.A.</v>
      </c>
      <c r="I5703" t="s">
        <v>301</v>
      </c>
      <c r="J5703" t="s">
        <v>8338</v>
      </c>
      <c r="K5703">
        <v>2</v>
      </c>
      <c r="L5703" t="str">
        <f t="shared" si="184"/>
        <v>ColosoSucreRCN TV S.A.2</v>
      </c>
      <c r="M5703" t="str">
        <f t="shared" si="185"/>
        <v>ColosoSucreRCN TV S.A.</v>
      </c>
      <c r="N5703" t="s">
        <v>7193</v>
      </c>
    </row>
    <row r="5704" spans="1:14" x14ac:dyDescent="0.25">
      <c r="A5704">
        <v>70204</v>
      </c>
      <c r="B5704" t="s">
        <v>1212</v>
      </c>
      <c r="C5704" t="s">
        <v>787</v>
      </c>
      <c r="E5704">
        <v>4</v>
      </c>
      <c r="F5704" t="s">
        <v>8341</v>
      </c>
      <c r="G5704" t="s">
        <v>723</v>
      </c>
      <c r="H5704" t="str">
        <f>INDEX(referencias!$Q$1:$Q$34,MATCH('Registro de Frecuencias TV'!G5704,referencias!$R$1:$R$34,0),1)</f>
        <v>Caracol TV S.A.</v>
      </c>
      <c r="I5704" t="s">
        <v>301</v>
      </c>
      <c r="J5704" t="s">
        <v>8338</v>
      </c>
      <c r="K5704">
        <v>4</v>
      </c>
      <c r="L5704" t="str">
        <f t="shared" si="184"/>
        <v>ColosoSucreCaracol TV S.A.4</v>
      </c>
      <c r="M5704" t="str">
        <f t="shared" si="185"/>
        <v>ColosoSucreCaracol TV S.A.</v>
      </c>
      <c r="N5704" t="s">
        <v>7194</v>
      </c>
    </row>
    <row r="5705" spans="1:14" x14ac:dyDescent="0.25">
      <c r="A5705">
        <v>70215</v>
      </c>
      <c r="B5705" t="s">
        <v>1240</v>
      </c>
      <c r="C5705" t="s">
        <v>787</v>
      </c>
      <c r="E5705">
        <v>13</v>
      </c>
      <c r="F5705" t="s">
        <v>8337</v>
      </c>
      <c r="G5705" t="s">
        <v>420</v>
      </c>
      <c r="H5705" t="str">
        <f>INDEX(referencias!$Q$1:$Q$34,MATCH('Registro de Frecuencias TV'!G5705,referencias!$R$1:$R$34,0),1)</f>
        <v>Canal Uno</v>
      </c>
      <c r="I5705" t="s">
        <v>301</v>
      </c>
      <c r="J5705" t="s">
        <v>8338</v>
      </c>
      <c r="K5705">
        <v>13</v>
      </c>
      <c r="L5705" t="str">
        <f t="shared" si="184"/>
        <v>CorozalSucreCanal Uno13</v>
      </c>
      <c r="M5705" t="str">
        <f t="shared" si="185"/>
        <v>CorozalSucreCanal Uno</v>
      </c>
      <c r="N5705" t="s">
        <v>7195</v>
      </c>
    </row>
    <row r="5706" spans="1:14" x14ac:dyDescent="0.25">
      <c r="A5706">
        <v>70215</v>
      </c>
      <c r="B5706" t="s">
        <v>1240</v>
      </c>
      <c r="C5706" t="s">
        <v>787</v>
      </c>
      <c r="E5706">
        <v>11</v>
      </c>
      <c r="F5706" t="s">
        <v>8337</v>
      </c>
      <c r="G5706" t="s">
        <v>703</v>
      </c>
      <c r="H5706" t="str">
        <f>INDEX(referencias!$Q$1:$Q$34,MATCH('Registro de Frecuencias TV'!G5706,referencias!$R$1:$R$34,0),1)</f>
        <v>C.Institucional</v>
      </c>
      <c r="I5706" t="s">
        <v>301</v>
      </c>
      <c r="J5706" t="s">
        <v>8338</v>
      </c>
      <c r="K5706">
        <v>11</v>
      </c>
      <c r="L5706" t="str">
        <f t="shared" si="184"/>
        <v>CorozalSucreC.Institucional11</v>
      </c>
      <c r="M5706" t="str">
        <f t="shared" si="185"/>
        <v>CorozalSucreC.Institucional</v>
      </c>
      <c r="N5706" t="s">
        <v>7196</v>
      </c>
    </row>
    <row r="5707" spans="1:14" x14ac:dyDescent="0.25">
      <c r="A5707">
        <v>70215</v>
      </c>
      <c r="B5707" t="s">
        <v>1240</v>
      </c>
      <c r="C5707" t="s">
        <v>787</v>
      </c>
      <c r="E5707">
        <v>5</v>
      </c>
      <c r="F5707" t="s">
        <v>8337</v>
      </c>
      <c r="G5707" t="s">
        <v>188</v>
      </c>
      <c r="H5707" t="str">
        <f>INDEX(referencias!$Q$1:$Q$34,MATCH('Registro de Frecuencias TV'!G5707,referencias!$R$1:$R$34,0),1)</f>
        <v>Señal Colombia</v>
      </c>
      <c r="I5707" t="s">
        <v>301</v>
      </c>
      <c r="J5707" t="s">
        <v>8338</v>
      </c>
      <c r="K5707">
        <v>5</v>
      </c>
      <c r="L5707" t="str">
        <f t="shared" si="184"/>
        <v>CorozalSucreSeñal Colombia5</v>
      </c>
      <c r="M5707" t="str">
        <f t="shared" si="185"/>
        <v>CorozalSucreSeñal Colombia</v>
      </c>
      <c r="N5707" t="s">
        <v>7197</v>
      </c>
    </row>
    <row r="5708" spans="1:14" x14ac:dyDescent="0.25">
      <c r="A5708">
        <v>70215</v>
      </c>
      <c r="B5708" t="s">
        <v>1240</v>
      </c>
      <c r="C5708" t="s">
        <v>787</v>
      </c>
      <c r="E5708">
        <v>7</v>
      </c>
      <c r="F5708" t="s">
        <v>8339</v>
      </c>
      <c r="G5708" t="s">
        <v>619</v>
      </c>
      <c r="H5708" t="str">
        <f>INDEX(referencias!$Q$1:$Q$34,MATCH('Registro de Frecuencias TV'!G5708,referencias!$R$1:$R$34,0),1)</f>
        <v>Telecaribe</v>
      </c>
      <c r="I5708" t="s">
        <v>8436</v>
      </c>
      <c r="J5708" t="s">
        <v>8338</v>
      </c>
      <c r="K5708">
        <v>7</v>
      </c>
      <c r="L5708" t="str">
        <f t="shared" si="184"/>
        <v>CorozalSucreTelecaribe7</v>
      </c>
      <c r="M5708" t="str">
        <f t="shared" si="185"/>
        <v>CorozalSucreTelecaribe</v>
      </c>
      <c r="N5708" t="s">
        <v>7198</v>
      </c>
    </row>
    <row r="5709" spans="1:14" x14ac:dyDescent="0.25">
      <c r="A5709">
        <v>70215</v>
      </c>
      <c r="B5709" t="s">
        <v>1240</v>
      </c>
      <c r="C5709" t="s">
        <v>787</v>
      </c>
      <c r="E5709">
        <v>2</v>
      </c>
      <c r="F5709" t="s">
        <v>8341</v>
      </c>
      <c r="G5709" t="s">
        <v>750</v>
      </c>
      <c r="H5709" t="str">
        <f>INDEX(referencias!$Q$1:$Q$34,MATCH('Registro de Frecuencias TV'!G5709,referencias!$R$1:$R$34,0),1)</f>
        <v>RCN TV S.A.</v>
      </c>
      <c r="I5709" t="s">
        <v>301</v>
      </c>
      <c r="J5709" t="s">
        <v>8338</v>
      </c>
      <c r="K5709">
        <v>2</v>
      </c>
      <c r="L5709" t="str">
        <f t="shared" si="184"/>
        <v>CorozalSucreRCN TV S.A.2</v>
      </c>
      <c r="M5709" t="str">
        <f t="shared" si="185"/>
        <v>CorozalSucreRCN TV S.A.</v>
      </c>
      <c r="N5709" t="s">
        <v>7199</v>
      </c>
    </row>
    <row r="5710" spans="1:14" x14ac:dyDescent="0.25">
      <c r="A5710">
        <v>70215</v>
      </c>
      <c r="B5710" t="s">
        <v>1240</v>
      </c>
      <c r="C5710" t="s">
        <v>787</v>
      </c>
      <c r="E5710">
        <v>4</v>
      </c>
      <c r="F5710" t="s">
        <v>8341</v>
      </c>
      <c r="G5710" t="s">
        <v>723</v>
      </c>
      <c r="H5710" t="str">
        <f>INDEX(referencias!$Q$1:$Q$34,MATCH('Registro de Frecuencias TV'!G5710,referencias!$R$1:$R$34,0),1)</f>
        <v>Caracol TV S.A.</v>
      </c>
      <c r="I5710" t="s">
        <v>301</v>
      </c>
      <c r="J5710" t="s">
        <v>8338</v>
      </c>
      <c r="K5710">
        <v>4</v>
      </c>
      <c r="L5710" t="str">
        <f t="shared" si="184"/>
        <v>CorozalSucreCaracol TV S.A.4</v>
      </c>
      <c r="M5710" t="str">
        <f t="shared" si="185"/>
        <v>CorozalSucreCaracol TV S.A.</v>
      </c>
      <c r="N5710" t="s">
        <v>7200</v>
      </c>
    </row>
    <row r="5711" spans="1:14" x14ac:dyDescent="0.25">
      <c r="A5711">
        <v>70221</v>
      </c>
      <c r="B5711" t="s">
        <v>1250</v>
      </c>
      <c r="C5711" t="s">
        <v>787</v>
      </c>
      <c r="F5711" t="s">
        <v>8337</v>
      </c>
      <c r="G5711" t="s">
        <v>420</v>
      </c>
      <c r="H5711" t="str">
        <f>INDEX(referencias!$Q$1:$Q$34,MATCH('Registro de Frecuencias TV'!G5711,referencias!$R$1:$R$34,0),1)</f>
        <v>Canal Uno</v>
      </c>
      <c r="J5711" t="s">
        <v>8338</v>
      </c>
      <c r="K5711">
        <v>13</v>
      </c>
      <c r="L5711" t="str">
        <f t="shared" si="184"/>
        <v>CoveñasSucreCanal Uno13</v>
      </c>
      <c r="M5711" t="str">
        <f t="shared" si="185"/>
        <v>CoveñasSucreCanal Uno</v>
      </c>
      <c r="N5711" t="s">
        <v>7201</v>
      </c>
    </row>
    <row r="5712" spans="1:14" x14ac:dyDescent="0.25">
      <c r="A5712">
        <v>70221</v>
      </c>
      <c r="B5712" t="s">
        <v>1250</v>
      </c>
      <c r="C5712" t="s">
        <v>787</v>
      </c>
      <c r="F5712" t="s">
        <v>8337</v>
      </c>
      <c r="G5712" t="s">
        <v>703</v>
      </c>
      <c r="H5712" t="str">
        <f>INDEX(referencias!$Q$1:$Q$34,MATCH('Registro de Frecuencias TV'!G5712,referencias!$R$1:$R$34,0),1)</f>
        <v>C.Institucional</v>
      </c>
      <c r="J5712" t="s">
        <v>8338</v>
      </c>
      <c r="K5712">
        <v>11</v>
      </c>
      <c r="L5712" t="str">
        <f t="shared" si="184"/>
        <v>CoveñasSucreC.Institucional11</v>
      </c>
      <c r="M5712" t="str">
        <f t="shared" si="185"/>
        <v>CoveñasSucreC.Institucional</v>
      </c>
      <c r="N5712" t="s">
        <v>7202</v>
      </c>
    </row>
    <row r="5713" spans="1:14" x14ac:dyDescent="0.25">
      <c r="A5713">
        <v>70221</v>
      </c>
      <c r="B5713" t="s">
        <v>1250</v>
      </c>
      <c r="C5713" t="s">
        <v>787</v>
      </c>
      <c r="F5713" t="s">
        <v>8337</v>
      </c>
      <c r="G5713" t="s">
        <v>188</v>
      </c>
      <c r="H5713" t="str">
        <f>INDEX(referencias!$Q$1:$Q$34,MATCH('Registro de Frecuencias TV'!G5713,referencias!$R$1:$R$34,0),1)</f>
        <v>Señal Colombia</v>
      </c>
      <c r="J5713" t="s">
        <v>8338</v>
      </c>
      <c r="K5713">
        <v>5</v>
      </c>
      <c r="L5713" t="str">
        <f t="shared" si="184"/>
        <v>CoveñasSucreSeñal Colombia5</v>
      </c>
      <c r="M5713" t="str">
        <f t="shared" si="185"/>
        <v>CoveñasSucreSeñal Colombia</v>
      </c>
      <c r="N5713" t="s">
        <v>7203</v>
      </c>
    </row>
    <row r="5714" spans="1:14" x14ac:dyDescent="0.25">
      <c r="A5714">
        <v>70221</v>
      </c>
      <c r="B5714" t="s">
        <v>1250</v>
      </c>
      <c r="C5714" t="s">
        <v>787</v>
      </c>
      <c r="E5714">
        <v>7</v>
      </c>
      <c r="F5714" t="s">
        <v>8339</v>
      </c>
      <c r="G5714" t="s">
        <v>619</v>
      </c>
      <c r="H5714" t="str">
        <f>INDEX(referencias!$Q$1:$Q$34,MATCH('Registro de Frecuencias TV'!G5714,referencias!$R$1:$R$34,0),1)</f>
        <v>Telecaribe</v>
      </c>
      <c r="I5714" t="s">
        <v>8436</v>
      </c>
      <c r="J5714" t="s">
        <v>8338</v>
      </c>
      <c r="K5714">
        <v>7</v>
      </c>
      <c r="L5714" t="str">
        <f t="shared" si="184"/>
        <v>CoveñasSucreTelecaribe7</v>
      </c>
      <c r="M5714" t="str">
        <f t="shared" si="185"/>
        <v>CoveñasSucreTelecaribe</v>
      </c>
      <c r="N5714" t="s">
        <v>7204</v>
      </c>
    </row>
    <row r="5715" spans="1:14" x14ac:dyDescent="0.25">
      <c r="A5715">
        <v>70221</v>
      </c>
      <c r="B5715" t="s">
        <v>1250</v>
      </c>
      <c r="C5715" t="s">
        <v>787</v>
      </c>
      <c r="F5715" t="s">
        <v>8341</v>
      </c>
      <c r="G5715" t="s">
        <v>750</v>
      </c>
      <c r="H5715" t="str">
        <f>INDEX(referencias!$Q$1:$Q$34,MATCH('Registro de Frecuencias TV'!G5715,referencias!$R$1:$R$34,0),1)</f>
        <v>RCN TV S.A.</v>
      </c>
      <c r="J5715" t="s">
        <v>8338</v>
      </c>
      <c r="K5715">
        <v>2</v>
      </c>
      <c r="L5715" t="str">
        <f t="shared" si="184"/>
        <v>CoveñasSucreRCN TV S.A.2</v>
      </c>
      <c r="M5715" t="str">
        <f t="shared" si="185"/>
        <v>CoveñasSucreRCN TV S.A.</v>
      </c>
      <c r="N5715" t="s">
        <v>7205</v>
      </c>
    </row>
    <row r="5716" spans="1:14" x14ac:dyDescent="0.25">
      <c r="A5716">
        <v>70221</v>
      </c>
      <c r="B5716" t="s">
        <v>1250</v>
      </c>
      <c r="C5716" t="s">
        <v>787</v>
      </c>
      <c r="F5716" t="s">
        <v>8341</v>
      </c>
      <c r="G5716" t="s">
        <v>723</v>
      </c>
      <c r="H5716" t="str">
        <f>INDEX(referencias!$Q$1:$Q$34,MATCH('Registro de Frecuencias TV'!G5716,referencias!$R$1:$R$34,0),1)</f>
        <v>Caracol TV S.A.</v>
      </c>
      <c r="J5716" t="s">
        <v>8338</v>
      </c>
      <c r="K5716">
        <v>4</v>
      </c>
      <c r="L5716" t="str">
        <f t="shared" si="184"/>
        <v>CoveñasSucreCaracol TV S.A.4</v>
      </c>
      <c r="M5716" t="str">
        <f t="shared" si="185"/>
        <v>CoveñasSucreCaracol TV S.A.</v>
      </c>
      <c r="N5716" t="s">
        <v>7206</v>
      </c>
    </row>
    <row r="5717" spans="1:14" x14ac:dyDescent="0.25">
      <c r="A5717">
        <v>70230</v>
      </c>
      <c r="B5717" t="s">
        <v>1138</v>
      </c>
      <c r="C5717" t="s">
        <v>787</v>
      </c>
      <c r="E5717">
        <v>13</v>
      </c>
      <c r="F5717" t="s">
        <v>8337</v>
      </c>
      <c r="G5717" t="s">
        <v>420</v>
      </c>
      <c r="H5717" t="str">
        <f>INDEX(referencias!$Q$1:$Q$34,MATCH('Registro de Frecuencias TV'!G5717,referencias!$R$1:$R$34,0),1)</f>
        <v>Canal Uno</v>
      </c>
      <c r="I5717" t="s">
        <v>301</v>
      </c>
      <c r="J5717" t="s">
        <v>8338</v>
      </c>
      <c r="K5717">
        <v>13</v>
      </c>
      <c r="L5717" t="str">
        <f t="shared" si="184"/>
        <v>ChalánSucreCanal Uno13</v>
      </c>
      <c r="M5717" t="str">
        <f t="shared" si="185"/>
        <v>ChalánSucreCanal Uno</v>
      </c>
      <c r="N5717" t="s">
        <v>7207</v>
      </c>
    </row>
    <row r="5718" spans="1:14" x14ac:dyDescent="0.25">
      <c r="A5718">
        <v>70230</v>
      </c>
      <c r="B5718" t="s">
        <v>1138</v>
      </c>
      <c r="C5718" t="s">
        <v>787</v>
      </c>
      <c r="E5718">
        <v>11</v>
      </c>
      <c r="F5718" t="s">
        <v>8337</v>
      </c>
      <c r="G5718" t="s">
        <v>703</v>
      </c>
      <c r="H5718" t="str">
        <f>INDEX(referencias!$Q$1:$Q$34,MATCH('Registro de Frecuencias TV'!G5718,referencias!$R$1:$R$34,0),1)</f>
        <v>C.Institucional</v>
      </c>
      <c r="I5718" t="s">
        <v>301</v>
      </c>
      <c r="J5718" t="s">
        <v>8338</v>
      </c>
      <c r="K5718">
        <v>11</v>
      </c>
      <c r="L5718" t="str">
        <f t="shared" si="184"/>
        <v>ChalánSucreC.Institucional11</v>
      </c>
      <c r="M5718" t="str">
        <f t="shared" si="185"/>
        <v>ChalánSucreC.Institucional</v>
      </c>
      <c r="N5718" t="s">
        <v>7208</v>
      </c>
    </row>
    <row r="5719" spans="1:14" x14ac:dyDescent="0.25">
      <c r="A5719">
        <v>70230</v>
      </c>
      <c r="B5719" t="s">
        <v>1138</v>
      </c>
      <c r="C5719" t="s">
        <v>787</v>
      </c>
      <c r="E5719">
        <v>5</v>
      </c>
      <c r="F5719" t="s">
        <v>8337</v>
      </c>
      <c r="G5719" t="s">
        <v>188</v>
      </c>
      <c r="H5719" t="str">
        <f>INDEX(referencias!$Q$1:$Q$34,MATCH('Registro de Frecuencias TV'!G5719,referencias!$R$1:$R$34,0),1)</f>
        <v>Señal Colombia</v>
      </c>
      <c r="I5719" t="s">
        <v>301</v>
      </c>
      <c r="J5719" t="s">
        <v>8338</v>
      </c>
      <c r="K5719">
        <v>5</v>
      </c>
      <c r="L5719" t="str">
        <f t="shared" si="184"/>
        <v>ChalánSucreSeñal Colombia5</v>
      </c>
      <c r="M5719" t="str">
        <f t="shared" si="185"/>
        <v>ChalánSucreSeñal Colombia</v>
      </c>
      <c r="N5719" t="s">
        <v>7209</v>
      </c>
    </row>
    <row r="5720" spans="1:14" x14ac:dyDescent="0.25">
      <c r="A5720">
        <v>70230</v>
      </c>
      <c r="B5720" t="s">
        <v>1138</v>
      </c>
      <c r="C5720" t="s">
        <v>787</v>
      </c>
      <c r="E5720">
        <v>7</v>
      </c>
      <c r="F5720" t="s">
        <v>8339</v>
      </c>
      <c r="G5720" t="s">
        <v>619</v>
      </c>
      <c r="H5720" t="str">
        <f>INDEX(referencias!$Q$1:$Q$34,MATCH('Registro de Frecuencias TV'!G5720,referencias!$R$1:$R$34,0),1)</f>
        <v>Telecaribe</v>
      </c>
      <c r="I5720" t="s">
        <v>8436</v>
      </c>
      <c r="J5720" t="s">
        <v>8338</v>
      </c>
      <c r="K5720">
        <v>7</v>
      </c>
      <c r="L5720" t="str">
        <f t="shared" si="184"/>
        <v>ChalánSucreTelecaribe7</v>
      </c>
      <c r="M5720" t="str">
        <f t="shared" si="185"/>
        <v>ChalánSucreTelecaribe</v>
      </c>
      <c r="N5720" t="s">
        <v>7210</v>
      </c>
    </row>
    <row r="5721" spans="1:14" x14ac:dyDescent="0.25">
      <c r="A5721">
        <v>70230</v>
      </c>
      <c r="B5721" t="s">
        <v>1138</v>
      </c>
      <c r="C5721" t="s">
        <v>787</v>
      </c>
      <c r="E5721">
        <v>2</v>
      </c>
      <c r="F5721" t="s">
        <v>8341</v>
      </c>
      <c r="G5721" t="s">
        <v>750</v>
      </c>
      <c r="H5721" t="str">
        <f>INDEX(referencias!$Q$1:$Q$34,MATCH('Registro de Frecuencias TV'!G5721,referencias!$R$1:$R$34,0),1)</f>
        <v>RCN TV S.A.</v>
      </c>
      <c r="I5721" t="s">
        <v>301</v>
      </c>
      <c r="J5721" t="s">
        <v>8338</v>
      </c>
      <c r="K5721">
        <v>2</v>
      </c>
      <c r="L5721" t="str">
        <f t="shared" si="184"/>
        <v>ChalánSucreRCN TV S.A.2</v>
      </c>
      <c r="M5721" t="str">
        <f t="shared" si="185"/>
        <v>ChalánSucreRCN TV S.A.</v>
      </c>
      <c r="N5721" t="s">
        <v>7211</v>
      </c>
    </row>
    <row r="5722" spans="1:14" x14ac:dyDescent="0.25">
      <c r="A5722">
        <v>70230</v>
      </c>
      <c r="B5722" t="s">
        <v>1138</v>
      </c>
      <c r="C5722" t="s">
        <v>787</v>
      </c>
      <c r="E5722">
        <v>4</v>
      </c>
      <c r="F5722" t="s">
        <v>8341</v>
      </c>
      <c r="G5722" t="s">
        <v>723</v>
      </c>
      <c r="H5722" t="str">
        <f>INDEX(referencias!$Q$1:$Q$34,MATCH('Registro de Frecuencias TV'!G5722,referencias!$R$1:$R$34,0),1)</f>
        <v>Caracol TV S.A.</v>
      </c>
      <c r="I5722" t="s">
        <v>301</v>
      </c>
      <c r="J5722" t="s">
        <v>8338</v>
      </c>
      <c r="K5722">
        <v>4</v>
      </c>
      <c r="L5722" t="str">
        <f t="shared" si="184"/>
        <v>ChalánSucreCaracol TV S.A.4</v>
      </c>
      <c r="M5722" t="str">
        <f t="shared" si="185"/>
        <v>ChalánSucreCaracol TV S.A.</v>
      </c>
      <c r="N5722" t="s">
        <v>7212</v>
      </c>
    </row>
    <row r="5723" spans="1:14" x14ac:dyDescent="0.25">
      <c r="A5723">
        <v>70233</v>
      </c>
      <c r="B5723" t="s">
        <v>1362</v>
      </c>
      <c r="C5723" t="s">
        <v>787</v>
      </c>
      <c r="E5723">
        <v>13</v>
      </c>
      <c r="F5723" t="s">
        <v>8337</v>
      </c>
      <c r="G5723" t="s">
        <v>420</v>
      </c>
      <c r="H5723" t="str">
        <f>INDEX(referencias!$Q$1:$Q$34,MATCH('Registro de Frecuencias TV'!G5723,referencias!$R$1:$R$34,0),1)</f>
        <v>Canal Uno</v>
      </c>
      <c r="I5723" t="s">
        <v>301</v>
      </c>
      <c r="J5723" t="s">
        <v>8338</v>
      </c>
      <c r="K5723">
        <v>13</v>
      </c>
      <c r="L5723" t="str">
        <f t="shared" si="184"/>
        <v>El RobleSucreCanal Uno13</v>
      </c>
      <c r="M5723" t="str">
        <f t="shared" si="185"/>
        <v>El RobleSucreCanal Uno</v>
      </c>
      <c r="N5723" t="s">
        <v>7213</v>
      </c>
    </row>
    <row r="5724" spans="1:14" x14ac:dyDescent="0.25">
      <c r="A5724">
        <v>70233</v>
      </c>
      <c r="B5724" t="s">
        <v>1362</v>
      </c>
      <c r="C5724" t="s">
        <v>787</v>
      </c>
      <c r="E5724">
        <v>11</v>
      </c>
      <c r="F5724" t="s">
        <v>8337</v>
      </c>
      <c r="G5724" t="s">
        <v>703</v>
      </c>
      <c r="H5724" t="str">
        <f>INDEX(referencias!$Q$1:$Q$34,MATCH('Registro de Frecuencias TV'!G5724,referencias!$R$1:$R$34,0),1)</f>
        <v>C.Institucional</v>
      </c>
      <c r="I5724" t="s">
        <v>301</v>
      </c>
      <c r="J5724" t="s">
        <v>8338</v>
      </c>
      <c r="K5724">
        <v>11</v>
      </c>
      <c r="L5724" t="str">
        <f t="shared" si="184"/>
        <v>El RobleSucreC.Institucional11</v>
      </c>
      <c r="M5724" t="str">
        <f t="shared" si="185"/>
        <v>El RobleSucreC.Institucional</v>
      </c>
      <c r="N5724" t="s">
        <v>7214</v>
      </c>
    </row>
    <row r="5725" spans="1:14" x14ac:dyDescent="0.25">
      <c r="A5725">
        <v>70233</v>
      </c>
      <c r="B5725" t="s">
        <v>1362</v>
      </c>
      <c r="C5725" t="s">
        <v>787</v>
      </c>
      <c r="E5725">
        <v>5</v>
      </c>
      <c r="F5725" t="s">
        <v>8337</v>
      </c>
      <c r="G5725" t="s">
        <v>188</v>
      </c>
      <c r="H5725" t="str">
        <f>INDEX(referencias!$Q$1:$Q$34,MATCH('Registro de Frecuencias TV'!G5725,referencias!$R$1:$R$34,0),1)</f>
        <v>Señal Colombia</v>
      </c>
      <c r="I5725" t="s">
        <v>301</v>
      </c>
      <c r="J5725" t="s">
        <v>8338</v>
      </c>
      <c r="K5725">
        <v>5</v>
      </c>
      <c r="L5725" t="str">
        <f t="shared" si="184"/>
        <v>El RobleSucreSeñal Colombia5</v>
      </c>
      <c r="M5725" t="str">
        <f t="shared" si="185"/>
        <v>El RobleSucreSeñal Colombia</v>
      </c>
      <c r="N5725" t="s">
        <v>7215</v>
      </c>
    </row>
    <row r="5726" spans="1:14" x14ac:dyDescent="0.25">
      <c r="A5726">
        <v>70233</v>
      </c>
      <c r="B5726" t="s">
        <v>1362</v>
      </c>
      <c r="C5726" t="s">
        <v>787</v>
      </c>
      <c r="E5726">
        <v>7</v>
      </c>
      <c r="F5726" t="s">
        <v>8339</v>
      </c>
      <c r="G5726" t="s">
        <v>619</v>
      </c>
      <c r="H5726" t="str">
        <f>INDEX(referencias!$Q$1:$Q$34,MATCH('Registro de Frecuencias TV'!G5726,referencias!$R$1:$R$34,0),1)</f>
        <v>Telecaribe</v>
      </c>
      <c r="I5726" t="s">
        <v>8436</v>
      </c>
      <c r="J5726" t="s">
        <v>8338</v>
      </c>
      <c r="K5726">
        <v>7</v>
      </c>
      <c r="L5726" t="str">
        <f t="shared" si="184"/>
        <v>El RobleSucreTelecaribe7</v>
      </c>
      <c r="M5726" t="str">
        <f t="shared" si="185"/>
        <v>El RobleSucreTelecaribe</v>
      </c>
      <c r="N5726" t="s">
        <v>7216</v>
      </c>
    </row>
    <row r="5727" spans="1:14" x14ac:dyDescent="0.25">
      <c r="A5727">
        <v>70233</v>
      </c>
      <c r="B5727" t="s">
        <v>1362</v>
      </c>
      <c r="C5727" t="s">
        <v>787</v>
      </c>
      <c r="F5727" t="s">
        <v>8341</v>
      </c>
      <c r="G5727" t="s">
        <v>750</v>
      </c>
      <c r="H5727" t="str">
        <f>INDEX(referencias!$Q$1:$Q$34,MATCH('Registro de Frecuencias TV'!G5727,referencias!$R$1:$R$34,0),1)</f>
        <v>RCN TV S.A.</v>
      </c>
      <c r="J5727" t="s">
        <v>8338</v>
      </c>
      <c r="K5727">
        <v>2</v>
      </c>
      <c r="L5727" t="str">
        <f t="shared" si="184"/>
        <v>El RobleSucreRCN TV S.A.2</v>
      </c>
      <c r="M5727" t="str">
        <f t="shared" si="185"/>
        <v>El RobleSucreRCN TV S.A.</v>
      </c>
      <c r="N5727" t="s">
        <v>7217</v>
      </c>
    </row>
    <row r="5728" spans="1:14" x14ac:dyDescent="0.25">
      <c r="A5728">
        <v>70233</v>
      </c>
      <c r="B5728" t="s">
        <v>1362</v>
      </c>
      <c r="C5728" t="s">
        <v>787</v>
      </c>
      <c r="F5728" t="s">
        <v>8341</v>
      </c>
      <c r="G5728" t="s">
        <v>723</v>
      </c>
      <c r="H5728" t="str">
        <f>INDEX(referencias!$Q$1:$Q$34,MATCH('Registro de Frecuencias TV'!G5728,referencias!$R$1:$R$34,0),1)</f>
        <v>Caracol TV S.A.</v>
      </c>
      <c r="J5728" t="s">
        <v>8338</v>
      </c>
      <c r="K5728">
        <v>4</v>
      </c>
      <c r="L5728" t="str">
        <f t="shared" si="184"/>
        <v>El RobleSucreCaracol TV S.A.4</v>
      </c>
      <c r="M5728" t="str">
        <f t="shared" si="185"/>
        <v>El RobleSucreCaracol TV S.A.</v>
      </c>
      <c r="N5728" t="s">
        <v>7218</v>
      </c>
    </row>
    <row r="5729" spans="1:14" x14ac:dyDescent="0.25">
      <c r="A5729">
        <v>70235</v>
      </c>
      <c r="B5729" t="s">
        <v>271</v>
      </c>
      <c r="C5729" t="s">
        <v>787</v>
      </c>
      <c r="E5729">
        <v>13</v>
      </c>
      <c r="F5729" t="s">
        <v>8337</v>
      </c>
      <c r="G5729" t="s">
        <v>420</v>
      </c>
      <c r="H5729" t="str">
        <f>INDEX(referencias!$Q$1:$Q$34,MATCH('Registro de Frecuencias TV'!G5729,referencias!$R$1:$R$34,0),1)</f>
        <v>Canal Uno</v>
      </c>
      <c r="I5729" t="s">
        <v>301</v>
      </c>
      <c r="J5729" t="s">
        <v>8338</v>
      </c>
      <c r="K5729">
        <v>13</v>
      </c>
      <c r="L5729" t="str">
        <f t="shared" si="184"/>
        <v>GalerasSucreCanal Uno13</v>
      </c>
      <c r="M5729" t="str">
        <f t="shared" si="185"/>
        <v>GalerasSucreCanal Uno</v>
      </c>
      <c r="N5729" t="s">
        <v>7219</v>
      </c>
    </row>
    <row r="5730" spans="1:14" x14ac:dyDescent="0.25">
      <c r="A5730">
        <v>70235</v>
      </c>
      <c r="B5730" t="s">
        <v>271</v>
      </c>
      <c r="C5730" t="s">
        <v>787</v>
      </c>
      <c r="E5730">
        <v>11</v>
      </c>
      <c r="F5730" t="s">
        <v>8337</v>
      </c>
      <c r="G5730" t="s">
        <v>703</v>
      </c>
      <c r="H5730" t="str">
        <f>INDEX(referencias!$Q$1:$Q$34,MATCH('Registro de Frecuencias TV'!G5730,referencias!$R$1:$R$34,0),1)</f>
        <v>C.Institucional</v>
      </c>
      <c r="I5730" t="s">
        <v>301</v>
      </c>
      <c r="J5730" t="s">
        <v>8338</v>
      </c>
      <c r="K5730">
        <v>11</v>
      </c>
      <c r="L5730" t="str">
        <f t="shared" si="184"/>
        <v>GalerasSucreC.Institucional11</v>
      </c>
      <c r="M5730" t="str">
        <f t="shared" si="185"/>
        <v>GalerasSucreC.Institucional</v>
      </c>
      <c r="N5730" t="s">
        <v>7220</v>
      </c>
    </row>
    <row r="5731" spans="1:14" x14ac:dyDescent="0.25">
      <c r="A5731">
        <v>70235</v>
      </c>
      <c r="B5731" t="s">
        <v>271</v>
      </c>
      <c r="C5731" t="s">
        <v>787</v>
      </c>
      <c r="E5731">
        <v>5</v>
      </c>
      <c r="F5731" t="s">
        <v>8337</v>
      </c>
      <c r="G5731" t="s">
        <v>188</v>
      </c>
      <c r="H5731" t="str">
        <f>INDEX(referencias!$Q$1:$Q$34,MATCH('Registro de Frecuencias TV'!G5731,referencias!$R$1:$R$34,0),1)</f>
        <v>Señal Colombia</v>
      </c>
      <c r="I5731" t="s">
        <v>301</v>
      </c>
      <c r="J5731" t="s">
        <v>8338</v>
      </c>
      <c r="K5731">
        <v>5</v>
      </c>
      <c r="L5731" t="str">
        <f t="shared" si="184"/>
        <v>GalerasSucreSeñal Colombia5</v>
      </c>
      <c r="M5731" t="str">
        <f t="shared" si="185"/>
        <v>GalerasSucreSeñal Colombia</v>
      </c>
      <c r="N5731" t="s">
        <v>7221</v>
      </c>
    </row>
    <row r="5732" spans="1:14" x14ac:dyDescent="0.25">
      <c r="A5732">
        <v>70235</v>
      </c>
      <c r="B5732" t="s">
        <v>271</v>
      </c>
      <c r="C5732" t="s">
        <v>787</v>
      </c>
      <c r="E5732">
        <v>7</v>
      </c>
      <c r="F5732" t="s">
        <v>8339</v>
      </c>
      <c r="G5732" t="s">
        <v>619</v>
      </c>
      <c r="H5732" t="str">
        <f>INDEX(referencias!$Q$1:$Q$34,MATCH('Registro de Frecuencias TV'!G5732,referencias!$R$1:$R$34,0),1)</f>
        <v>Telecaribe</v>
      </c>
      <c r="I5732" t="s">
        <v>8436</v>
      </c>
      <c r="J5732" t="s">
        <v>8338</v>
      </c>
      <c r="K5732">
        <v>7</v>
      </c>
      <c r="L5732" t="str">
        <f t="shared" si="184"/>
        <v>GalerasSucreTelecaribe7</v>
      </c>
      <c r="M5732" t="str">
        <f t="shared" si="185"/>
        <v>GalerasSucreTelecaribe</v>
      </c>
      <c r="N5732" t="s">
        <v>7222</v>
      </c>
    </row>
    <row r="5733" spans="1:14" x14ac:dyDescent="0.25">
      <c r="A5733">
        <v>70235</v>
      </c>
      <c r="B5733" t="s">
        <v>271</v>
      </c>
      <c r="C5733" t="s">
        <v>787</v>
      </c>
      <c r="E5733">
        <v>2</v>
      </c>
      <c r="F5733" t="s">
        <v>8341</v>
      </c>
      <c r="G5733" t="s">
        <v>750</v>
      </c>
      <c r="H5733" t="str">
        <f>INDEX(referencias!$Q$1:$Q$34,MATCH('Registro de Frecuencias TV'!G5733,referencias!$R$1:$R$34,0),1)</f>
        <v>RCN TV S.A.</v>
      </c>
      <c r="I5733" t="s">
        <v>301</v>
      </c>
      <c r="J5733" t="s">
        <v>8338</v>
      </c>
      <c r="K5733">
        <v>2</v>
      </c>
      <c r="L5733" t="str">
        <f t="shared" si="184"/>
        <v>GalerasSucreRCN TV S.A.2</v>
      </c>
      <c r="M5733" t="str">
        <f t="shared" si="185"/>
        <v>GalerasSucreRCN TV S.A.</v>
      </c>
      <c r="N5733" t="s">
        <v>7223</v>
      </c>
    </row>
    <row r="5734" spans="1:14" x14ac:dyDescent="0.25">
      <c r="A5734">
        <v>70235</v>
      </c>
      <c r="B5734" t="s">
        <v>271</v>
      </c>
      <c r="C5734" t="s">
        <v>787</v>
      </c>
      <c r="E5734">
        <v>4</v>
      </c>
      <c r="F5734" t="s">
        <v>8341</v>
      </c>
      <c r="G5734" t="s">
        <v>723</v>
      </c>
      <c r="H5734" t="str">
        <f>INDEX(referencias!$Q$1:$Q$34,MATCH('Registro de Frecuencias TV'!G5734,referencias!$R$1:$R$34,0),1)</f>
        <v>Caracol TV S.A.</v>
      </c>
      <c r="I5734" t="s">
        <v>301</v>
      </c>
      <c r="J5734" t="s">
        <v>8338</v>
      </c>
      <c r="K5734">
        <v>4</v>
      </c>
      <c r="L5734" t="str">
        <f t="shared" si="184"/>
        <v>GalerasSucreCaracol TV S.A.4</v>
      </c>
      <c r="M5734" t="str">
        <f t="shared" si="185"/>
        <v>GalerasSucreCaracol TV S.A.</v>
      </c>
      <c r="N5734" t="s">
        <v>7224</v>
      </c>
    </row>
    <row r="5735" spans="1:14" x14ac:dyDescent="0.25">
      <c r="A5735">
        <v>70265</v>
      </c>
      <c r="B5735" t="s">
        <v>1509</v>
      </c>
      <c r="C5735" t="s">
        <v>787</v>
      </c>
      <c r="E5735">
        <v>6</v>
      </c>
      <c r="F5735" t="s">
        <v>8337</v>
      </c>
      <c r="G5735" t="s">
        <v>420</v>
      </c>
      <c r="H5735" t="str">
        <f>INDEX(referencias!$Q$1:$Q$34,MATCH('Registro de Frecuencias TV'!G5735,referencias!$R$1:$R$34,0),1)</f>
        <v>Canal Uno</v>
      </c>
      <c r="I5735" t="s">
        <v>290</v>
      </c>
      <c r="J5735" t="s">
        <v>8338</v>
      </c>
      <c r="K5735">
        <v>6</v>
      </c>
      <c r="L5735" t="str">
        <f t="shared" si="184"/>
        <v>GuarandaSucreCanal Uno6</v>
      </c>
      <c r="M5735" t="str">
        <f t="shared" si="185"/>
        <v>GuarandaSucreCanal Uno</v>
      </c>
      <c r="N5735" t="s">
        <v>7225</v>
      </c>
    </row>
    <row r="5736" spans="1:14" x14ac:dyDescent="0.25">
      <c r="A5736">
        <v>70265</v>
      </c>
      <c r="B5736" t="s">
        <v>1509</v>
      </c>
      <c r="C5736" t="s">
        <v>787</v>
      </c>
      <c r="E5736">
        <v>4</v>
      </c>
      <c r="F5736" t="s">
        <v>8337</v>
      </c>
      <c r="G5736" t="s">
        <v>703</v>
      </c>
      <c r="H5736" t="str">
        <f>INDEX(referencias!$Q$1:$Q$34,MATCH('Registro de Frecuencias TV'!G5736,referencias!$R$1:$R$34,0),1)</f>
        <v>C.Institucional</v>
      </c>
      <c r="I5736" t="s">
        <v>290</v>
      </c>
      <c r="J5736" t="s">
        <v>8338</v>
      </c>
      <c r="K5736">
        <v>4</v>
      </c>
      <c r="L5736" t="str">
        <f t="shared" si="184"/>
        <v>GuarandaSucreC.Institucional4</v>
      </c>
      <c r="M5736" t="str">
        <f t="shared" si="185"/>
        <v>GuarandaSucreC.Institucional</v>
      </c>
      <c r="N5736" t="s">
        <v>7226</v>
      </c>
    </row>
    <row r="5737" spans="1:14" x14ac:dyDescent="0.25">
      <c r="A5737">
        <v>70265</v>
      </c>
      <c r="B5737" t="s">
        <v>1509</v>
      </c>
      <c r="C5737" t="s">
        <v>787</v>
      </c>
      <c r="E5737">
        <v>10</v>
      </c>
      <c r="F5737" t="s">
        <v>8337</v>
      </c>
      <c r="G5737" t="s">
        <v>188</v>
      </c>
      <c r="H5737" t="str">
        <f>INDEX(referencias!$Q$1:$Q$34,MATCH('Registro de Frecuencias TV'!G5737,referencias!$R$1:$R$34,0),1)</f>
        <v>Señal Colombia</v>
      </c>
      <c r="I5737" t="s">
        <v>290</v>
      </c>
      <c r="J5737" t="s">
        <v>8338</v>
      </c>
      <c r="K5737">
        <v>10</v>
      </c>
      <c r="L5737" t="str">
        <f t="shared" si="184"/>
        <v>GuarandaSucreSeñal Colombia10</v>
      </c>
      <c r="M5737" t="str">
        <f t="shared" si="185"/>
        <v>GuarandaSucreSeñal Colombia</v>
      </c>
      <c r="N5737" t="s">
        <v>7227</v>
      </c>
    </row>
    <row r="5738" spans="1:14" x14ac:dyDescent="0.25">
      <c r="A5738">
        <v>70265</v>
      </c>
      <c r="B5738" t="s">
        <v>1509</v>
      </c>
      <c r="C5738" t="s">
        <v>787</v>
      </c>
      <c r="E5738">
        <v>24</v>
      </c>
      <c r="F5738" t="s">
        <v>8339</v>
      </c>
      <c r="G5738" t="s">
        <v>619</v>
      </c>
      <c r="H5738" t="str">
        <f>INDEX(referencias!$Q$1:$Q$34,MATCH('Registro de Frecuencias TV'!G5738,referencias!$R$1:$R$34,0),1)</f>
        <v>Telecaribe</v>
      </c>
      <c r="I5738" t="s">
        <v>8515</v>
      </c>
      <c r="J5738" t="s">
        <v>8338</v>
      </c>
      <c r="K5738">
        <v>24</v>
      </c>
      <c r="L5738" t="str">
        <f t="shared" si="184"/>
        <v>GuarandaSucreTelecaribe24</v>
      </c>
      <c r="M5738" t="str">
        <f t="shared" si="185"/>
        <v>GuarandaSucreTelecaribe</v>
      </c>
      <c r="N5738" t="s">
        <v>7228</v>
      </c>
    </row>
    <row r="5739" spans="1:14" x14ac:dyDescent="0.25">
      <c r="A5739">
        <v>70265</v>
      </c>
      <c r="B5739" t="s">
        <v>1509</v>
      </c>
      <c r="C5739" t="s">
        <v>787</v>
      </c>
      <c r="E5739">
        <v>8</v>
      </c>
      <c r="F5739" t="s">
        <v>8341</v>
      </c>
      <c r="G5739" t="s">
        <v>750</v>
      </c>
      <c r="H5739" t="str">
        <f>INDEX(referencias!$Q$1:$Q$34,MATCH('Registro de Frecuencias TV'!G5739,referencias!$R$1:$R$34,0),1)</f>
        <v>RCN TV S.A.</v>
      </c>
      <c r="I5739" t="s">
        <v>290</v>
      </c>
      <c r="J5739" t="s">
        <v>8338</v>
      </c>
      <c r="K5739">
        <v>8</v>
      </c>
      <c r="L5739" t="str">
        <f t="shared" si="184"/>
        <v>GuarandaSucreRCN TV S.A.8</v>
      </c>
      <c r="M5739" t="str">
        <f t="shared" si="185"/>
        <v>GuarandaSucreRCN TV S.A.</v>
      </c>
      <c r="N5739" t="s">
        <v>7229</v>
      </c>
    </row>
    <row r="5740" spans="1:14" x14ac:dyDescent="0.25">
      <c r="A5740">
        <v>70265</v>
      </c>
      <c r="B5740" t="s">
        <v>1509</v>
      </c>
      <c r="C5740" t="s">
        <v>787</v>
      </c>
      <c r="E5740">
        <v>2</v>
      </c>
      <c r="F5740" t="s">
        <v>8341</v>
      </c>
      <c r="G5740" t="s">
        <v>723</v>
      </c>
      <c r="H5740" t="str">
        <f>INDEX(referencias!$Q$1:$Q$34,MATCH('Registro de Frecuencias TV'!G5740,referencias!$R$1:$R$34,0),1)</f>
        <v>Caracol TV S.A.</v>
      </c>
      <c r="I5740" t="s">
        <v>290</v>
      </c>
      <c r="J5740" t="s">
        <v>8338</v>
      </c>
      <c r="K5740">
        <v>2</v>
      </c>
      <c r="L5740" t="str">
        <f t="shared" si="184"/>
        <v>GuarandaSucreCaracol TV S.A.2</v>
      </c>
      <c r="M5740" t="str">
        <f t="shared" si="185"/>
        <v>GuarandaSucreCaracol TV S.A.</v>
      </c>
      <c r="N5740" t="s">
        <v>7230</v>
      </c>
    </row>
    <row r="5741" spans="1:14" x14ac:dyDescent="0.25">
      <c r="A5741">
        <v>70400</v>
      </c>
      <c r="B5741" t="s">
        <v>1658</v>
      </c>
      <c r="C5741" t="s">
        <v>787</v>
      </c>
      <c r="E5741">
        <v>6</v>
      </c>
      <c r="F5741" t="s">
        <v>8337</v>
      </c>
      <c r="G5741" t="s">
        <v>420</v>
      </c>
      <c r="H5741" t="str">
        <f>INDEX(referencias!$Q$1:$Q$34,MATCH('Registro de Frecuencias TV'!G5741,referencias!$R$1:$R$34,0),1)</f>
        <v>Canal Uno</v>
      </c>
      <c r="I5741" t="s">
        <v>290</v>
      </c>
      <c r="J5741" t="s">
        <v>8338</v>
      </c>
      <c r="K5741">
        <v>6</v>
      </c>
      <c r="L5741" t="str">
        <f t="shared" si="184"/>
        <v>La UniónSucreCanal Uno6</v>
      </c>
      <c r="M5741" t="str">
        <f t="shared" si="185"/>
        <v>La UniónSucreCanal Uno</v>
      </c>
      <c r="N5741" t="s">
        <v>7231</v>
      </c>
    </row>
    <row r="5742" spans="1:14" x14ac:dyDescent="0.25">
      <c r="A5742">
        <v>70400</v>
      </c>
      <c r="B5742" t="s">
        <v>1658</v>
      </c>
      <c r="C5742" t="s">
        <v>787</v>
      </c>
      <c r="E5742">
        <v>4</v>
      </c>
      <c r="F5742" t="s">
        <v>8337</v>
      </c>
      <c r="G5742" t="s">
        <v>703</v>
      </c>
      <c r="H5742" t="str">
        <f>INDEX(referencias!$Q$1:$Q$34,MATCH('Registro de Frecuencias TV'!G5742,referencias!$R$1:$R$34,0),1)</f>
        <v>C.Institucional</v>
      </c>
      <c r="I5742" t="s">
        <v>290</v>
      </c>
      <c r="J5742" t="s">
        <v>8338</v>
      </c>
      <c r="K5742">
        <v>4</v>
      </c>
      <c r="L5742" t="str">
        <f t="shared" si="184"/>
        <v>La UniónSucreC.Institucional4</v>
      </c>
      <c r="M5742" t="str">
        <f t="shared" si="185"/>
        <v>La UniónSucreC.Institucional</v>
      </c>
      <c r="N5742" t="s">
        <v>7232</v>
      </c>
    </row>
    <row r="5743" spans="1:14" x14ac:dyDescent="0.25">
      <c r="A5743">
        <v>70400</v>
      </c>
      <c r="B5743" t="s">
        <v>1658</v>
      </c>
      <c r="C5743" t="s">
        <v>787</v>
      </c>
      <c r="E5743">
        <v>10</v>
      </c>
      <c r="F5743" t="s">
        <v>8337</v>
      </c>
      <c r="G5743" t="s">
        <v>188</v>
      </c>
      <c r="H5743" t="str">
        <f>INDEX(referencias!$Q$1:$Q$34,MATCH('Registro de Frecuencias TV'!G5743,referencias!$R$1:$R$34,0),1)</f>
        <v>Señal Colombia</v>
      </c>
      <c r="I5743" t="s">
        <v>290</v>
      </c>
      <c r="J5743" t="s">
        <v>8338</v>
      </c>
      <c r="K5743">
        <v>10</v>
      </c>
      <c r="L5743" t="str">
        <f t="shared" si="184"/>
        <v>La UniónSucreSeñal Colombia10</v>
      </c>
      <c r="M5743" t="str">
        <f t="shared" si="185"/>
        <v>La UniónSucreSeñal Colombia</v>
      </c>
      <c r="N5743" t="s">
        <v>7233</v>
      </c>
    </row>
    <row r="5744" spans="1:14" x14ac:dyDescent="0.25">
      <c r="A5744">
        <v>70400</v>
      </c>
      <c r="B5744" t="s">
        <v>1658</v>
      </c>
      <c r="C5744" t="s">
        <v>787</v>
      </c>
      <c r="E5744">
        <v>39</v>
      </c>
      <c r="F5744" t="s">
        <v>8339</v>
      </c>
      <c r="G5744" t="s">
        <v>619</v>
      </c>
      <c r="H5744" t="str">
        <f>INDEX(referencias!$Q$1:$Q$34,MATCH('Registro de Frecuencias TV'!G5744,referencias!$R$1:$R$34,0),1)</f>
        <v>Telecaribe</v>
      </c>
      <c r="I5744" t="s">
        <v>8435</v>
      </c>
      <c r="J5744" t="s">
        <v>8338</v>
      </c>
      <c r="K5744">
        <v>39</v>
      </c>
      <c r="L5744" t="str">
        <f t="shared" si="184"/>
        <v>La UniónSucreTelecaribe39</v>
      </c>
      <c r="M5744" t="str">
        <f t="shared" si="185"/>
        <v>La UniónSucreTelecaribe</v>
      </c>
      <c r="N5744" t="s">
        <v>7234</v>
      </c>
    </row>
    <row r="5745" spans="1:14" x14ac:dyDescent="0.25">
      <c r="A5745">
        <v>70400</v>
      </c>
      <c r="B5745" t="s">
        <v>1658</v>
      </c>
      <c r="C5745" t="s">
        <v>787</v>
      </c>
      <c r="E5745">
        <v>8</v>
      </c>
      <c r="F5745" t="s">
        <v>8341</v>
      </c>
      <c r="G5745" t="s">
        <v>750</v>
      </c>
      <c r="H5745" t="str">
        <f>INDEX(referencias!$Q$1:$Q$34,MATCH('Registro de Frecuencias TV'!G5745,referencias!$R$1:$R$34,0),1)</f>
        <v>RCN TV S.A.</v>
      </c>
      <c r="I5745" t="s">
        <v>290</v>
      </c>
      <c r="J5745" t="s">
        <v>8338</v>
      </c>
      <c r="K5745">
        <v>8</v>
      </c>
      <c r="L5745" t="str">
        <f t="shared" si="184"/>
        <v>La UniónSucreRCN TV S.A.8</v>
      </c>
      <c r="M5745" t="str">
        <f t="shared" si="185"/>
        <v>La UniónSucreRCN TV S.A.</v>
      </c>
      <c r="N5745" t="s">
        <v>7235</v>
      </c>
    </row>
    <row r="5746" spans="1:14" x14ac:dyDescent="0.25">
      <c r="A5746">
        <v>70400</v>
      </c>
      <c r="B5746" t="s">
        <v>1658</v>
      </c>
      <c r="C5746" t="s">
        <v>787</v>
      </c>
      <c r="E5746">
        <v>2</v>
      </c>
      <c r="F5746" t="s">
        <v>8341</v>
      </c>
      <c r="G5746" t="s">
        <v>723</v>
      </c>
      <c r="H5746" t="str">
        <f>INDEX(referencias!$Q$1:$Q$34,MATCH('Registro de Frecuencias TV'!G5746,referencias!$R$1:$R$34,0),1)</f>
        <v>Caracol TV S.A.</v>
      </c>
      <c r="I5746" t="s">
        <v>290</v>
      </c>
      <c r="J5746" t="s">
        <v>8338</v>
      </c>
      <c r="K5746">
        <v>2</v>
      </c>
      <c r="L5746" t="str">
        <f t="shared" si="184"/>
        <v>La UniónSucreCaracol TV S.A.2</v>
      </c>
      <c r="M5746" t="str">
        <f t="shared" si="185"/>
        <v>La UniónSucreCaracol TV S.A.</v>
      </c>
      <c r="N5746" t="s">
        <v>7236</v>
      </c>
    </row>
    <row r="5747" spans="1:14" x14ac:dyDescent="0.25">
      <c r="A5747">
        <v>70418</v>
      </c>
      <c r="B5747" t="s">
        <v>1707</v>
      </c>
      <c r="C5747" t="s">
        <v>787</v>
      </c>
      <c r="E5747">
        <v>13</v>
      </c>
      <c r="F5747" t="s">
        <v>8337</v>
      </c>
      <c r="G5747" t="s">
        <v>420</v>
      </c>
      <c r="H5747" t="str">
        <f>INDEX(referencias!$Q$1:$Q$34,MATCH('Registro de Frecuencias TV'!G5747,referencias!$R$1:$R$34,0),1)</f>
        <v>Canal Uno</v>
      </c>
      <c r="I5747" t="s">
        <v>301</v>
      </c>
      <c r="J5747" t="s">
        <v>8338</v>
      </c>
      <c r="K5747">
        <v>13</v>
      </c>
      <c r="L5747" t="str">
        <f t="shared" si="184"/>
        <v>Los PalmitosSucreCanal Uno13</v>
      </c>
      <c r="M5747" t="str">
        <f t="shared" si="185"/>
        <v>Los PalmitosSucreCanal Uno</v>
      </c>
      <c r="N5747" t="s">
        <v>7237</v>
      </c>
    </row>
    <row r="5748" spans="1:14" x14ac:dyDescent="0.25">
      <c r="A5748">
        <v>70418</v>
      </c>
      <c r="B5748" t="s">
        <v>1707</v>
      </c>
      <c r="C5748" t="s">
        <v>787</v>
      </c>
      <c r="E5748">
        <v>11</v>
      </c>
      <c r="F5748" t="s">
        <v>8337</v>
      </c>
      <c r="G5748" t="s">
        <v>703</v>
      </c>
      <c r="H5748" t="str">
        <f>INDEX(referencias!$Q$1:$Q$34,MATCH('Registro de Frecuencias TV'!G5748,referencias!$R$1:$R$34,0),1)</f>
        <v>C.Institucional</v>
      </c>
      <c r="I5748" t="s">
        <v>301</v>
      </c>
      <c r="J5748" t="s">
        <v>8338</v>
      </c>
      <c r="K5748">
        <v>11</v>
      </c>
      <c r="L5748" t="str">
        <f t="shared" si="184"/>
        <v>Los PalmitosSucreC.Institucional11</v>
      </c>
      <c r="M5748" t="str">
        <f t="shared" si="185"/>
        <v>Los PalmitosSucreC.Institucional</v>
      </c>
      <c r="N5748" t="s">
        <v>7238</v>
      </c>
    </row>
    <row r="5749" spans="1:14" x14ac:dyDescent="0.25">
      <c r="A5749">
        <v>70418</v>
      </c>
      <c r="B5749" t="s">
        <v>1707</v>
      </c>
      <c r="C5749" t="s">
        <v>787</v>
      </c>
      <c r="E5749">
        <v>5</v>
      </c>
      <c r="F5749" t="s">
        <v>8337</v>
      </c>
      <c r="G5749" t="s">
        <v>188</v>
      </c>
      <c r="H5749" t="str">
        <f>INDEX(referencias!$Q$1:$Q$34,MATCH('Registro de Frecuencias TV'!G5749,referencias!$R$1:$R$34,0),1)</f>
        <v>Señal Colombia</v>
      </c>
      <c r="I5749" t="s">
        <v>301</v>
      </c>
      <c r="J5749" t="s">
        <v>8338</v>
      </c>
      <c r="K5749">
        <v>5</v>
      </c>
      <c r="L5749" t="str">
        <f t="shared" si="184"/>
        <v>Los PalmitosSucreSeñal Colombia5</v>
      </c>
      <c r="M5749" t="str">
        <f t="shared" si="185"/>
        <v>Los PalmitosSucreSeñal Colombia</v>
      </c>
      <c r="N5749" t="s">
        <v>7239</v>
      </c>
    </row>
    <row r="5750" spans="1:14" x14ac:dyDescent="0.25">
      <c r="A5750">
        <v>70418</v>
      </c>
      <c r="B5750" t="s">
        <v>1707</v>
      </c>
      <c r="C5750" t="s">
        <v>787</v>
      </c>
      <c r="E5750">
        <v>7</v>
      </c>
      <c r="F5750" t="s">
        <v>8339</v>
      </c>
      <c r="G5750" t="s">
        <v>619</v>
      </c>
      <c r="H5750" t="str">
        <f>INDEX(referencias!$Q$1:$Q$34,MATCH('Registro de Frecuencias TV'!G5750,referencias!$R$1:$R$34,0),1)</f>
        <v>Telecaribe</v>
      </c>
      <c r="I5750" t="s">
        <v>8436</v>
      </c>
      <c r="J5750" t="s">
        <v>8338</v>
      </c>
      <c r="K5750">
        <v>7</v>
      </c>
      <c r="L5750" t="str">
        <f t="shared" si="184"/>
        <v>Los PalmitosSucreTelecaribe7</v>
      </c>
      <c r="M5750" t="str">
        <f t="shared" si="185"/>
        <v>Los PalmitosSucreTelecaribe</v>
      </c>
      <c r="N5750" t="s">
        <v>7240</v>
      </c>
    </row>
    <row r="5751" spans="1:14" x14ac:dyDescent="0.25">
      <c r="A5751">
        <v>70418</v>
      </c>
      <c r="B5751" t="s">
        <v>1707</v>
      </c>
      <c r="C5751" t="s">
        <v>787</v>
      </c>
      <c r="E5751">
        <v>2</v>
      </c>
      <c r="F5751" t="s">
        <v>8341</v>
      </c>
      <c r="G5751" t="s">
        <v>750</v>
      </c>
      <c r="H5751" t="str">
        <f>INDEX(referencias!$Q$1:$Q$34,MATCH('Registro de Frecuencias TV'!G5751,referencias!$R$1:$R$34,0),1)</f>
        <v>RCN TV S.A.</v>
      </c>
      <c r="I5751" t="s">
        <v>301</v>
      </c>
      <c r="J5751" t="s">
        <v>8338</v>
      </c>
      <c r="K5751">
        <v>2</v>
      </c>
      <c r="L5751" t="str">
        <f t="shared" si="184"/>
        <v>Los PalmitosSucreRCN TV S.A.2</v>
      </c>
      <c r="M5751" t="str">
        <f t="shared" si="185"/>
        <v>Los PalmitosSucreRCN TV S.A.</v>
      </c>
      <c r="N5751" t="s">
        <v>7241</v>
      </c>
    </row>
    <row r="5752" spans="1:14" x14ac:dyDescent="0.25">
      <c r="A5752">
        <v>70418</v>
      </c>
      <c r="B5752" t="s">
        <v>1707</v>
      </c>
      <c r="C5752" t="s">
        <v>787</v>
      </c>
      <c r="E5752">
        <v>4</v>
      </c>
      <c r="F5752" t="s">
        <v>8341</v>
      </c>
      <c r="G5752" t="s">
        <v>723</v>
      </c>
      <c r="H5752" t="str">
        <f>INDEX(referencias!$Q$1:$Q$34,MATCH('Registro de Frecuencias TV'!G5752,referencias!$R$1:$R$34,0),1)</f>
        <v>Caracol TV S.A.</v>
      </c>
      <c r="I5752" t="s">
        <v>301</v>
      </c>
      <c r="J5752" t="s">
        <v>8338</v>
      </c>
      <c r="K5752">
        <v>4</v>
      </c>
      <c r="L5752" t="str">
        <f t="shared" si="184"/>
        <v>Los PalmitosSucreCaracol TV S.A.4</v>
      </c>
      <c r="M5752" t="str">
        <f t="shared" si="185"/>
        <v>Los PalmitosSucreCaracol TV S.A.</v>
      </c>
      <c r="N5752" t="s">
        <v>7242</v>
      </c>
    </row>
    <row r="5753" spans="1:14" x14ac:dyDescent="0.25">
      <c r="A5753">
        <v>70429</v>
      </c>
      <c r="B5753" t="s">
        <v>1732</v>
      </c>
      <c r="C5753" t="s">
        <v>787</v>
      </c>
      <c r="E5753">
        <v>6</v>
      </c>
      <c r="F5753" t="s">
        <v>8337</v>
      </c>
      <c r="G5753" t="s">
        <v>420</v>
      </c>
      <c r="H5753" t="str">
        <f>INDEX(referencias!$Q$1:$Q$34,MATCH('Registro de Frecuencias TV'!G5753,referencias!$R$1:$R$34,0),1)</f>
        <v>Canal Uno</v>
      </c>
      <c r="I5753" t="s">
        <v>290</v>
      </c>
      <c r="J5753" t="s">
        <v>8338</v>
      </c>
      <c r="K5753">
        <v>6</v>
      </c>
      <c r="L5753" t="str">
        <f t="shared" si="184"/>
        <v>MajagualSucreCanal Uno6</v>
      </c>
      <c r="M5753" t="str">
        <f t="shared" si="185"/>
        <v>MajagualSucreCanal Uno</v>
      </c>
      <c r="N5753" t="s">
        <v>7243</v>
      </c>
    </row>
    <row r="5754" spans="1:14" x14ac:dyDescent="0.25">
      <c r="A5754">
        <v>70429</v>
      </c>
      <c r="B5754" t="s">
        <v>1732</v>
      </c>
      <c r="C5754" t="s">
        <v>787</v>
      </c>
      <c r="E5754">
        <v>4</v>
      </c>
      <c r="F5754" t="s">
        <v>8337</v>
      </c>
      <c r="G5754" t="s">
        <v>703</v>
      </c>
      <c r="H5754" t="str">
        <f>INDEX(referencias!$Q$1:$Q$34,MATCH('Registro de Frecuencias TV'!G5754,referencias!$R$1:$R$34,0),1)</f>
        <v>C.Institucional</v>
      </c>
      <c r="I5754" t="s">
        <v>290</v>
      </c>
      <c r="J5754" t="s">
        <v>8338</v>
      </c>
      <c r="K5754">
        <v>4</v>
      </c>
      <c r="L5754" t="str">
        <f t="shared" si="184"/>
        <v>MajagualSucreC.Institucional4</v>
      </c>
      <c r="M5754" t="str">
        <f t="shared" si="185"/>
        <v>MajagualSucreC.Institucional</v>
      </c>
      <c r="N5754" t="s">
        <v>7244</v>
      </c>
    </row>
    <row r="5755" spans="1:14" x14ac:dyDescent="0.25">
      <c r="A5755">
        <v>70429</v>
      </c>
      <c r="B5755" t="s">
        <v>1732</v>
      </c>
      <c r="C5755" t="s">
        <v>787</v>
      </c>
      <c r="E5755">
        <v>10</v>
      </c>
      <c r="F5755" t="s">
        <v>8337</v>
      </c>
      <c r="G5755" t="s">
        <v>188</v>
      </c>
      <c r="H5755" t="str">
        <f>INDEX(referencias!$Q$1:$Q$34,MATCH('Registro de Frecuencias TV'!G5755,referencias!$R$1:$R$34,0),1)</f>
        <v>Señal Colombia</v>
      </c>
      <c r="I5755" t="s">
        <v>290</v>
      </c>
      <c r="J5755" t="s">
        <v>8338</v>
      </c>
      <c r="K5755">
        <v>10</v>
      </c>
      <c r="L5755" t="str">
        <f t="shared" si="184"/>
        <v>MajagualSucreSeñal Colombia10</v>
      </c>
      <c r="M5755" t="str">
        <f t="shared" si="185"/>
        <v>MajagualSucreSeñal Colombia</v>
      </c>
      <c r="N5755" t="s">
        <v>7245</v>
      </c>
    </row>
    <row r="5756" spans="1:14" x14ac:dyDescent="0.25">
      <c r="A5756">
        <v>70429</v>
      </c>
      <c r="B5756" t="s">
        <v>1732</v>
      </c>
      <c r="C5756" t="s">
        <v>787</v>
      </c>
      <c r="F5756" t="s">
        <v>8339</v>
      </c>
      <c r="G5756" t="s">
        <v>619</v>
      </c>
      <c r="H5756" t="str">
        <f>INDEX(referencias!$Q$1:$Q$34,MATCH('Registro de Frecuencias TV'!G5756,referencias!$R$1:$R$34,0),1)</f>
        <v>Telecaribe</v>
      </c>
      <c r="J5756" t="s">
        <v>8338</v>
      </c>
      <c r="K5756">
        <v>39</v>
      </c>
      <c r="L5756" t="str">
        <f t="shared" si="184"/>
        <v>MajagualSucreTelecaribe39</v>
      </c>
      <c r="M5756" t="str">
        <f t="shared" si="185"/>
        <v>MajagualSucreTelecaribe</v>
      </c>
      <c r="N5756" t="s">
        <v>7246</v>
      </c>
    </row>
    <row r="5757" spans="1:14" x14ac:dyDescent="0.25">
      <c r="A5757">
        <v>70429</v>
      </c>
      <c r="B5757" t="s">
        <v>1732</v>
      </c>
      <c r="C5757" t="s">
        <v>787</v>
      </c>
      <c r="E5757">
        <v>8</v>
      </c>
      <c r="F5757" t="s">
        <v>8341</v>
      </c>
      <c r="G5757" t="s">
        <v>750</v>
      </c>
      <c r="H5757" t="str">
        <f>INDEX(referencias!$Q$1:$Q$34,MATCH('Registro de Frecuencias TV'!G5757,referencias!$R$1:$R$34,0),1)</f>
        <v>RCN TV S.A.</v>
      </c>
      <c r="I5757" t="s">
        <v>290</v>
      </c>
      <c r="J5757" t="s">
        <v>8338</v>
      </c>
      <c r="K5757">
        <v>8</v>
      </c>
      <c r="L5757" t="str">
        <f t="shared" si="184"/>
        <v>MajagualSucreRCN TV S.A.8</v>
      </c>
      <c r="M5757" t="str">
        <f t="shared" si="185"/>
        <v>MajagualSucreRCN TV S.A.</v>
      </c>
      <c r="N5757" t="s">
        <v>7247</v>
      </c>
    </row>
    <row r="5758" spans="1:14" x14ac:dyDescent="0.25">
      <c r="A5758">
        <v>70429</v>
      </c>
      <c r="B5758" t="s">
        <v>1732</v>
      </c>
      <c r="C5758" t="s">
        <v>787</v>
      </c>
      <c r="E5758">
        <v>2</v>
      </c>
      <c r="F5758" t="s">
        <v>8341</v>
      </c>
      <c r="G5758" t="s">
        <v>723</v>
      </c>
      <c r="H5758" t="str">
        <f>INDEX(referencias!$Q$1:$Q$34,MATCH('Registro de Frecuencias TV'!G5758,referencias!$R$1:$R$34,0),1)</f>
        <v>Caracol TV S.A.</v>
      </c>
      <c r="I5758" t="s">
        <v>290</v>
      </c>
      <c r="J5758" t="s">
        <v>8338</v>
      </c>
      <c r="K5758">
        <v>2</v>
      </c>
      <c r="L5758" t="str">
        <f t="shared" si="184"/>
        <v>MajagualSucreCaracol TV S.A.2</v>
      </c>
      <c r="M5758" t="str">
        <f t="shared" si="185"/>
        <v>MajagualSucreCaracol TV S.A.</v>
      </c>
      <c r="N5758" t="s">
        <v>7248</v>
      </c>
    </row>
    <row r="5759" spans="1:14" x14ac:dyDescent="0.25">
      <c r="A5759">
        <v>70473</v>
      </c>
      <c r="B5759" t="s">
        <v>1835</v>
      </c>
      <c r="C5759" t="s">
        <v>787</v>
      </c>
      <c r="E5759">
        <v>13</v>
      </c>
      <c r="F5759" t="s">
        <v>8337</v>
      </c>
      <c r="G5759" t="s">
        <v>420</v>
      </c>
      <c r="H5759" t="str">
        <f>INDEX(referencias!$Q$1:$Q$34,MATCH('Registro de Frecuencias TV'!G5759,referencias!$R$1:$R$34,0),1)</f>
        <v>Canal Uno</v>
      </c>
      <c r="I5759" t="s">
        <v>301</v>
      </c>
      <c r="J5759" t="s">
        <v>8338</v>
      </c>
      <c r="K5759">
        <v>13</v>
      </c>
      <c r="L5759" t="str">
        <f t="shared" si="184"/>
        <v>MorroaSucreCanal Uno13</v>
      </c>
      <c r="M5759" t="str">
        <f t="shared" si="185"/>
        <v>MorroaSucreCanal Uno</v>
      </c>
      <c r="N5759" t="s">
        <v>7249</v>
      </c>
    </row>
    <row r="5760" spans="1:14" x14ac:dyDescent="0.25">
      <c r="A5760">
        <v>70473</v>
      </c>
      <c r="B5760" t="s">
        <v>1835</v>
      </c>
      <c r="C5760" t="s">
        <v>787</v>
      </c>
      <c r="E5760">
        <v>11</v>
      </c>
      <c r="F5760" t="s">
        <v>8337</v>
      </c>
      <c r="G5760" t="s">
        <v>703</v>
      </c>
      <c r="H5760" t="str">
        <f>INDEX(referencias!$Q$1:$Q$34,MATCH('Registro de Frecuencias TV'!G5760,referencias!$R$1:$R$34,0),1)</f>
        <v>C.Institucional</v>
      </c>
      <c r="I5760" t="s">
        <v>301</v>
      </c>
      <c r="J5760" t="s">
        <v>8338</v>
      </c>
      <c r="K5760">
        <v>11</v>
      </c>
      <c r="L5760" t="str">
        <f t="shared" si="184"/>
        <v>MorroaSucreC.Institucional11</v>
      </c>
      <c r="M5760" t="str">
        <f t="shared" si="185"/>
        <v>MorroaSucreC.Institucional</v>
      </c>
      <c r="N5760" t="s">
        <v>7250</v>
      </c>
    </row>
    <row r="5761" spans="1:14" x14ac:dyDescent="0.25">
      <c r="A5761">
        <v>70473</v>
      </c>
      <c r="B5761" t="s">
        <v>1835</v>
      </c>
      <c r="C5761" t="s">
        <v>787</v>
      </c>
      <c r="E5761">
        <v>5</v>
      </c>
      <c r="F5761" t="s">
        <v>8337</v>
      </c>
      <c r="G5761" t="s">
        <v>188</v>
      </c>
      <c r="H5761" t="str">
        <f>INDEX(referencias!$Q$1:$Q$34,MATCH('Registro de Frecuencias TV'!G5761,referencias!$R$1:$R$34,0),1)</f>
        <v>Señal Colombia</v>
      </c>
      <c r="I5761" t="s">
        <v>301</v>
      </c>
      <c r="J5761" t="s">
        <v>8338</v>
      </c>
      <c r="K5761">
        <v>5</v>
      </c>
      <c r="L5761" t="str">
        <f t="shared" si="184"/>
        <v>MorroaSucreSeñal Colombia5</v>
      </c>
      <c r="M5761" t="str">
        <f t="shared" si="185"/>
        <v>MorroaSucreSeñal Colombia</v>
      </c>
      <c r="N5761" t="s">
        <v>7251</v>
      </c>
    </row>
    <row r="5762" spans="1:14" x14ac:dyDescent="0.25">
      <c r="A5762">
        <v>70473</v>
      </c>
      <c r="B5762" t="s">
        <v>1835</v>
      </c>
      <c r="C5762" t="s">
        <v>787</v>
      </c>
      <c r="E5762">
        <v>7</v>
      </c>
      <c r="F5762" t="s">
        <v>8339</v>
      </c>
      <c r="G5762" t="s">
        <v>619</v>
      </c>
      <c r="H5762" t="str">
        <f>INDEX(referencias!$Q$1:$Q$34,MATCH('Registro de Frecuencias TV'!G5762,referencias!$R$1:$R$34,0),1)</f>
        <v>Telecaribe</v>
      </c>
      <c r="I5762" t="s">
        <v>8436</v>
      </c>
      <c r="J5762" t="s">
        <v>8338</v>
      </c>
      <c r="K5762">
        <v>7</v>
      </c>
      <c r="L5762" t="str">
        <f t="shared" si="184"/>
        <v>MorroaSucreTelecaribe7</v>
      </c>
      <c r="M5762" t="str">
        <f t="shared" si="185"/>
        <v>MorroaSucreTelecaribe</v>
      </c>
      <c r="N5762" t="s">
        <v>7252</v>
      </c>
    </row>
    <row r="5763" spans="1:14" x14ac:dyDescent="0.25">
      <c r="A5763">
        <v>70473</v>
      </c>
      <c r="B5763" t="s">
        <v>1835</v>
      </c>
      <c r="C5763" t="s">
        <v>787</v>
      </c>
      <c r="E5763">
        <v>2</v>
      </c>
      <c r="F5763" t="s">
        <v>8341</v>
      </c>
      <c r="G5763" t="s">
        <v>750</v>
      </c>
      <c r="H5763" t="str">
        <f>INDEX(referencias!$Q$1:$Q$34,MATCH('Registro de Frecuencias TV'!G5763,referencias!$R$1:$R$34,0),1)</f>
        <v>RCN TV S.A.</v>
      </c>
      <c r="I5763" t="s">
        <v>301</v>
      </c>
      <c r="J5763" t="s">
        <v>8338</v>
      </c>
      <c r="K5763">
        <v>2</v>
      </c>
      <c r="L5763" t="str">
        <f t="shared" ref="L5763:L5826" si="186">_xlfn.CONCAT(TRIM(B5763),TRIM(C5763),TRIM(H5763),TRIM(K5763))</f>
        <v>MorroaSucreRCN TV S.A.2</v>
      </c>
      <c r="M5763" t="str">
        <f t="shared" ref="M5763:M5826" si="187">_xlfn.CONCAT(TRIM(B5763),TRIM(C5763),TRIM(H5763))</f>
        <v>MorroaSucreRCN TV S.A.</v>
      </c>
      <c r="N5763" t="s">
        <v>7253</v>
      </c>
    </row>
    <row r="5764" spans="1:14" x14ac:dyDescent="0.25">
      <c r="A5764">
        <v>70473</v>
      </c>
      <c r="B5764" t="s">
        <v>1835</v>
      </c>
      <c r="C5764" t="s">
        <v>787</v>
      </c>
      <c r="E5764">
        <v>4</v>
      </c>
      <c r="F5764" t="s">
        <v>8341</v>
      </c>
      <c r="G5764" t="s">
        <v>723</v>
      </c>
      <c r="H5764" t="str">
        <f>INDEX(referencias!$Q$1:$Q$34,MATCH('Registro de Frecuencias TV'!G5764,referencias!$R$1:$R$34,0),1)</f>
        <v>Caracol TV S.A.</v>
      </c>
      <c r="I5764" t="s">
        <v>301</v>
      </c>
      <c r="J5764" t="s">
        <v>8338</v>
      </c>
      <c r="K5764">
        <v>4</v>
      </c>
      <c r="L5764" t="str">
        <f t="shared" si="186"/>
        <v>MorroaSucreCaracol TV S.A.4</v>
      </c>
      <c r="M5764" t="str">
        <f t="shared" si="187"/>
        <v>MorroaSucreCaracol TV S.A.</v>
      </c>
      <c r="N5764" t="s">
        <v>7254</v>
      </c>
    </row>
    <row r="5765" spans="1:14" x14ac:dyDescent="0.25">
      <c r="A5765">
        <v>70508</v>
      </c>
      <c r="B5765" t="s">
        <v>1909</v>
      </c>
      <c r="C5765" t="s">
        <v>787</v>
      </c>
      <c r="E5765">
        <v>13</v>
      </c>
      <c r="F5765" t="s">
        <v>8337</v>
      </c>
      <c r="G5765" t="s">
        <v>420</v>
      </c>
      <c r="H5765" t="str">
        <f>INDEX(referencias!$Q$1:$Q$34,MATCH('Registro de Frecuencias TV'!G5765,referencias!$R$1:$R$34,0),1)</f>
        <v>Canal Uno</v>
      </c>
      <c r="I5765" t="s">
        <v>301</v>
      </c>
      <c r="J5765" t="s">
        <v>8338</v>
      </c>
      <c r="K5765">
        <v>13</v>
      </c>
      <c r="L5765" t="str">
        <f t="shared" si="186"/>
        <v>OvejasSucreCanal Uno13</v>
      </c>
      <c r="M5765" t="str">
        <f t="shared" si="187"/>
        <v>OvejasSucreCanal Uno</v>
      </c>
      <c r="N5765" t="s">
        <v>7255</v>
      </c>
    </row>
    <row r="5766" spans="1:14" x14ac:dyDescent="0.25">
      <c r="A5766">
        <v>70508</v>
      </c>
      <c r="B5766" t="s">
        <v>1909</v>
      </c>
      <c r="C5766" t="s">
        <v>787</v>
      </c>
      <c r="E5766">
        <v>11</v>
      </c>
      <c r="F5766" t="s">
        <v>8337</v>
      </c>
      <c r="G5766" t="s">
        <v>703</v>
      </c>
      <c r="H5766" t="str">
        <f>INDEX(referencias!$Q$1:$Q$34,MATCH('Registro de Frecuencias TV'!G5766,referencias!$R$1:$R$34,0),1)</f>
        <v>C.Institucional</v>
      </c>
      <c r="I5766" t="s">
        <v>301</v>
      </c>
      <c r="J5766" t="s">
        <v>8338</v>
      </c>
      <c r="K5766">
        <v>11</v>
      </c>
      <c r="L5766" t="str">
        <f t="shared" si="186"/>
        <v>OvejasSucreC.Institucional11</v>
      </c>
      <c r="M5766" t="str">
        <f t="shared" si="187"/>
        <v>OvejasSucreC.Institucional</v>
      </c>
      <c r="N5766" t="s">
        <v>7256</v>
      </c>
    </row>
    <row r="5767" spans="1:14" x14ac:dyDescent="0.25">
      <c r="A5767">
        <v>70508</v>
      </c>
      <c r="B5767" t="s">
        <v>1909</v>
      </c>
      <c r="C5767" t="s">
        <v>787</v>
      </c>
      <c r="E5767">
        <v>5</v>
      </c>
      <c r="F5767" t="s">
        <v>8337</v>
      </c>
      <c r="G5767" t="s">
        <v>188</v>
      </c>
      <c r="H5767" t="str">
        <f>INDEX(referencias!$Q$1:$Q$34,MATCH('Registro de Frecuencias TV'!G5767,referencias!$R$1:$R$34,0),1)</f>
        <v>Señal Colombia</v>
      </c>
      <c r="I5767" t="s">
        <v>301</v>
      </c>
      <c r="J5767" t="s">
        <v>8338</v>
      </c>
      <c r="K5767">
        <v>5</v>
      </c>
      <c r="L5767" t="str">
        <f t="shared" si="186"/>
        <v>OvejasSucreSeñal Colombia5</v>
      </c>
      <c r="M5767" t="str">
        <f t="shared" si="187"/>
        <v>OvejasSucreSeñal Colombia</v>
      </c>
      <c r="N5767" t="s">
        <v>7257</v>
      </c>
    </row>
    <row r="5768" spans="1:14" x14ac:dyDescent="0.25">
      <c r="A5768">
        <v>70508</v>
      </c>
      <c r="B5768" t="s">
        <v>1909</v>
      </c>
      <c r="C5768" t="s">
        <v>787</v>
      </c>
      <c r="E5768">
        <v>7</v>
      </c>
      <c r="F5768" t="s">
        <v>8339</v>
      </c>
      <c r="G5768" t="s">
        <v>619</v>
      </c>
      <c r="H5768" t="str">
        <f>INDEX(referencias!$Q$1:$Q$34,MATCH('Registro de Frecuencias TV'!G5768,referencias!$R$1:$R$34,0),1)</f>
        <v>Telecaribe</v>
      </c>
      <c r="I5768" t="s">
        <v>8436</v>
      </c>
      <c r="J5768" t="s">
        <v>8338</v>
      </c>
      <c r="K5768">
        <v>7</v>
      </c>
      <c r="L5768" t="str">
        <f t="shared" si="186"/>
        <v>OvejasSucreTelecaribe7</v>
      </c>
      <c r="M5768" t="str">
        <f t="shared" si="187"/>
        <v>OvejasSucreTelecaribe</v>
      </c>
      <c r="N5768" t="s">
        <v>7258</v>
      </c>
    </row>
    <row r="5769" spans="1:14" x14ac:dyDescent="0.25">
      <c r="A5769">
        <v>70508</v>
      </c>
      <c r="B5769" t="s">
        <v>1909</v>
      </c>
      <c r="C5769" t="s">
        <v>787</v>
      </c>
      <c r="E5769">
        <v>2</v>
      </c>
      <c r="F5769" t="s">
        <v>8341</v>
      </c>
      <c r="G5769" t="s">
        <v>750</v>
      </c>
      <c r="H5769" t="str">
        <f>INDEX(referencias!$Q$1:$Q$34,MATCH('Registro de Frecuencias TV'!G5769,referencias!$R$1:$R$34,0),1)</f>
        <v>RCN TV S.A.</v>
      </c>
      <c r="I5769" t="s">
        <v>301</v>
      </c>
      <c r="J5769" t="s">
        <v>8338</v>
      </c>
      <c r="K5769">
        <v>2</v>
      </c>
      <c r="L5769" t="str">
        <f t="shared" si="186"/>
        <v>OvejasSucreRCN TV S.A.2</v>
      </c>
      <c r="M5769" t="str">
        <f t="shared" si="187"/>
        <v>OvejasSucreRCN TV S.A.</v>
      </c>
      <c r="N5769" t="s">
        <v>7259</v>
      </c>
    </row>
    <row r="5770" spans="1:14" x14ac:dyDescent="0.25">
      <c r="A5770">
        <v>70508</v>
      </c>
      <c r="B5770" t="s">
        <v>1909</v>
      </c>
      <c r="C5770" t="s">
        <v>787</v>
      </c>
      <c r="E5770">
        <v>4</v>
      </c>
      <c r="F5770" t="s">
        <v>8341</v>
      </c>
      <c r="G5770" t="s">
        <v>723</v>
      </c>
      <c r="H5770" t="str">
        <f>INDEX(referencias!$Q$1:$Q$34,MATCH('Registro de Frecuencias TV'!G5770,referencias!$R$1:$R$34,0),1)</f>
        <v>Caracol TV S.A.</v>
      </c>
      <c r="I5770" t="s">
        <v>301</v>
      </c>
      <c r="J5770" t="s">
        <v>8338</v>
      </c>
      <c r="K5770">
        <v>4</v>
      </c>
      <c r="L5770" t="str">
        <f t="shared" si="186"/>
        <v>OvejasSucreCaracol TV S.A.4</v>
      </c>
      <c r="M5770" t="str">
        <f t="shared" si="187"/>
        <v>OvejasSucreCaracol TV S.A.</v>
      </c>
      <c r="N5770" t="s">
        <v>7260</v>
      </c>
    </row>
    <row r="5771" spans="1:14" x14ac:dyDescent="0.25">
      <c r="A5771">
        <v>70523</v>
      </c>
      <c r="B5771" t="s">
        <v>1947</v>
      </c>
      <c r="C5771" t="s">
        <v>787</v>
      </c>
      <c r="E5771">
        <v>13</v>
      </c>
      <c r="F5771" t="s">
        <v>8337</v>
      </c>
      <c r="G5771" t="s">
        <v>420</v>
      </c>
      <c r="H5771" t="str">
        <f>INDEX(referencias!$Q$1:$Q$34,MATCH('Registro de Frecuencias TV'!G5771,referencias!$R$1:$R$34,0),1)</f>
        <v>Canal Uno</v>
      </c>
      <c r="I5771" t="s">
        <v>301</v>
      </c>
      <c r="J5771" t="s">
        <v>8338</v>
      </c>
      <c r="K5771">
        <v>13</v>
      </c>
      <c r="L5771" t="str">
        <f t="shared" si="186"/>
        <v>PalmitoSucreCanal Uno13</v>
      </c>
      <c r="M5771" t="str">
        <f t="shared" si="187"/>
        <v>PalmitoSucreCanal Uno</v>
      </c>
      <c r="N5771" t="s">
        <v>7261</v>
      </c>
    </row>
    <row r="5772" spans="1:14" x14ac:dyDescent="0.25">
      <c r="A5772">
        <v>70523</v>
      </c>
      <c r="B5772" t="s">
        <v>1947</v>
      </c>
      <c r="C5772" t="s">
        <v>787</v>
      </c>
      <c r="E5772">
        <v>11</v>
      </c>
      <c r="F5772" t="s">
        <v>8337</v>
      </c>
      <c r="G5772" t="s">
        <v>703</v>
      </c>
      <c r="H5772" t="str">
        <f>INDEX(referencias!$Q$1:$Q$34,MATCH('Registro de Frecuencias TV'!G5772,referencias!$R$1:$R$34,0),1)</f>
        <v>C.Institucional</v>
      </c>
      <c r="I5772" t="s">
        <v>301</v>
      </c>
      <c r="J5772" t="s">
        <v>8338</v>
      </c>
      <c r="K5772">
        <v>11</v>
      </c>
      <c r="L5772" t="str">
        <f t="shared" si="186"/>
        <v>PalmitoSucreC.Institucional11</v>
      </c>
      <c r="M5772" t="str">
        <f t="shared" si="187"/>
        <v>PalmitoSucreC.Institucional</v>
      </c>
      <c r="N5772" t="s">
        <v>7262</v>
      </c>
    </row>
    <row r="5773" spans="1:14" x14ac:dyDescent="0.25">
      <c r="A5773">
        <v>70523</v>
      </c>
      <c r="B5773" t="s">
        <v>1947</v>
      </c>
      <c r="C5773" t="s">
        <v>787</v>
      </c>
      <c r="E5773">
        <v>5</v>
      </c>
      <c r="F5773" t="s">
        <v>8337</v>
      </c>
      <c r="G5773" t="s">
        <v>188</v>
      </c>
      <c r="H5773" t="str">
        <f>INDEX(referencias!$Q$1:$Q$34,MATCH('Registro de Frecuencias TV'!G5773,referencias!$R$1:$R$34,0),1)</f>
        <v>Señal Colombia</v>
      </c>
      <c r="I5773" t="s">
        <v>301</v>
      </c>
      <c r="J5773" t="s">
        <v>8338</v>
      </c>
      <c r="K5773">
        <v>5</v>
      </c>
      <c r="L5773" t="str">
        <f t="shared" si="186"/>
        <v>PalmitoSucreSeñal Colombia5</v>
      </c>
      <c r="M5773" t="str">
        <f t="shared" si="187"/>
        <v>PalmitoSucreSeñal Colombia</v>
      </c>
      <c r="N5773" t="s">
        <v>7263</v>
      </c>
    </row>
    <row r="5774" spans="1:14" x14ac:dyDescent="0.25">
      <c r="A5774">
        <v>70523</v>
      </c>
      <c r="B5774" t="s">
        <v>1947</v>
      </c>
      <c r="C5774" t="s">
        <v>787</v>
      </c>
      <c r="E5774">
        <v>7</v>
      </c>
      <c r="F5774" t="s">
        <v>8339</v>
      </c>
      <c r="G5774" t="s">
        <v>619</v>
      </c>
      <c r="H5774" t="str">
        <f>INDEX(referencias!$Q$1:$Q$34,MATCH('Registro de Frecuencias TV'!G5774,referencias!$R$1:$R$34,0),1)</f>
        <v>Telecaribe</v>
      </c>
      <c r="I5774" t="s">
        <v>8436</v>
      </c>
      <c r="J5774" t="s">
        <v>8338</v>
      </c>
      <c r="K5774">
        <v>7</v>
      </c>
      <c r="L5774" t="str">
        <f t="shared" si="186"/>
        <v>PalmitoSucreTelecaribe7</v>
      </c>
      <c r="M5774" t="str">
        <f t="shared" si="187"/>
        <v>PalmitoSucreTelecaribe</v>
      </c>
      <c r="N5774" t="s">
        <v>7264</v>
      </c>
    </row>
    <row r="5775" spans="1:14" x14ac:dyDescent="0.25">
      <c r="A5775">
        <v>70523</v>
      </c>
      <c r="B5775" t="s">
        <v>1947</v>
      </c>
      <c r="C5775" t="s">
        <v>787</v>
      </c>
      <c r="E5775">
        <v>2</v>
      </c>
      <c r="F5775" t="s">
        <v>8341</v>
      </c>
      <c r="G5775" t="s">
        <v>750</v>
      </c>
      <c r="H5775" t="str">
        <f>INDEX(referencias!$Q$1:$Q$34,MATCH('Registro de Frecuencias TV'!G5775,referencias!$R$1:$R$34,0),1)</f>
        <v>RCN TV S.A.</v>
      </c>
      <c r="I5775" t="s">
        <v>301</v>
      </c>
      <c r="J5775" t="s">
        <v>8338</v>
      </c>
      <c r="K5775">
        <v>2</v>
      </c>
      <c r="L5775" t="str">
        <f t="shared" si="186"/>
        <v>PalmitoSucreRCN TV S.A.2</v>
      </c>
      <c r="M5775" t="str">
        <f t="shared" si="187"/>
        <v>PalmitoSucreRCN TV S.A.</v>
      </c>
      <c r="N5775" t="s">
        <v>7265</v>
      </c>
    </row>
    <row r="5776" spans="1:14" x14ac:dyDescent="0.25">
      <c r="A5776">
        <v>70523</v>
      </c>
      <c r="B5776" t="s">
        <v>1947</v>
      </c>
      <c r="C5776" t="s">
        <v>787</v>
      </c>
      <c r="E5776">
        <v>4</v>
      </c>
      <c r="F5776" t="s">
        <v>8341</v>
      </c>
      <c r="G5776" t="s">
        <v>723</v>
      </c>
      <c r="H5776" t="str">
        <f>INDEX(referencias!$Q$1:$Q$34,MATCH('Registro de Frecuencias TV'!G5776,referencias!$R$1:$R$34,0),1)</f>
        <v>Caracol TV S.A.</v>
      </c>
      <c r="I5776" t="s">
        <v>301</v>
      </c>
      <c r="J5776" t="s">
        <v>8338</v>
      </c>
      <c r="K5776">
        <v>4</v>
      </c>
      <c r="L5776" t="str">
        <f t="shared" si="186"/>
        <v>PalmitoSucreCaracol TV S.A.4</v>
      </c>
      <c r="M5776" t="str">
        <f t="shared" si="187"/>
        <v>PalmitoSucreCaracol TV S.A.</v>
      </c>
      <c r="N5776" t="s">
        <v>7266</v>
      </c>
    </row>
    <row r="5777" spans="1:14" x14ac:dyDescent="0.25">
      <c r="A5777">
        <v>70670</v>
      </c>
      <c r="B5777" t="s">
        <v>2201</v>
      </c>
      <c r="C5777" t="s">
        <v>787</v>
      </c>
      <c r="E5777">
        <v>13</v>
      </c>
      <c r="F5777" t="s">
        <v>8337</v>
      </c>
      <c r="G5777" t="s">
        <v>420</v>
      </c>
      <c r="H5777" t="str">
        <f>INDEX(referencias!$Q$1:$Q$34,MATCH('Registro de Frecuencias TV'!G5777,referencias!$R$1:$R$34,0),1)</f>
        <v>Canal Uno</v>
      </c>
      <c r="I5777" t="s">
        <v>301</v>
      </c>
      <c r="J5777" t="s">
        <v>8338</v>
      </c>
      <c r="K5777">
        <v>13</v>
      </c>
      <c r="L5777" t="str">
        <f t="shared" si="186"/>
        <v>SampuésSucreCanal Uno13</v>
      </c>
      <c r="M5777" t="str">
        <f t="shared" si="187"/>
        <v>SampuésSucreCanal Uno</v>
      </c>
      <c r="N5777" t="s">
        <v>7267</v>
      </c>
    </row>
    <row r="5778" spans="1:14" x14ac:dyDescent="0.25">
      <c r="A5778">
        <v>70670</v>
      </c>
      <c r="B5778" t="s">
        <v>2201</v>
      </c>
      <c r="C5778" t="s">
        <v>787</v>
      </c>
      <c r="E5778">
        <v>11</v>
      </c>
      <c r="F5778" t="s">
        <v>8337</v>
      </c>
      <c r="G5778" t="s">
        <v>703</v>
      </c>
      <c r="H5778" t="str">
        <f>INDEX(referencias!$Q$1:$Q$34,MATCH('Registro de Frecuencias TV'!G5778,referencias!$R$1:$R$34,0),1)</f>
        <v>C.Institucional</v>
      </c>
      <c r="I5778" t="s">
        <v>301</v>
      </c>
      <c r="J5778" t="s">
        <v>8338</v>
      </c>
      <c r="K5778">
        <v>11</v>
      </c>
      <c r="L5778" t="str">
        <f t="shared" si="186"/>
        <v>SampuésSucreC.Institucional11</v>
      </c>
      <c r="M5778" t="str">
        <f t="shared" si="187"/>
        <v>SampuésSucreC.Institucional</v>
      </c>
      <c r="N5778" t="s">
        <v>7268</v>
      </c>
    </row>
    <row r="5779" spans="1:14" x14ac:dyDescent="0.25">
      <c r="A5779">
        <v>70670</v>
      </c>
      <c r="B5779" t="s">
        <v>2201</v>
      </c>
      <c r="C5779" t="s">
        <v>787</v>
      </c>
      <c r="E5779">
        <v>5</v>
      </c>
      <c r="F5779" t="s">
        <v>8337</v>
      </c>
      <c r="G5779" t="s">
        <v>188</v>
      </c>
      <c r="H5779" t="str">
        <f>INDEX(referencias!$Q$1:$Q$34,MATCH('Registro de Frecuencias TV'!G5779,referencias!$R$1:$R$34,0),1)</f>
        <v>Señal Colombia</v>
      </c>
      <c r="I5779" t="s">
        <v>301</v>
      </c>
      <c r="J5779" t="s">
        <v>8338</v>
      </c>
      <c r="K5779">
        <v>5</v>
      </c>
      <c r="L5779" t="str">
        <f t="shared" si="186"/>
        <v>SampuésSucreSeñal Colombia5</v>
      </c>
      <c r="M5779" t="str">
        <f t="shared" si="187"/>
        <v>SampuésSucreSeñal Colombia</v>
      </c>
      <c r="N5779" t="s">
        <v>7269</v>
      </c>
    </row>
    <row r="5780" spans="1:14" x14ac:dyDescent="0.25">
      <c r="A5780">
        <v>70670</v>
      </c>
      <c r="B5780" t="s">
        <v>2201</v>
      </c>
      <c r="C5780" t="s">
        <v>787</v>
      </c>
      <c r="E5780">
        <v>7</v>
      </c>
      <c r="F5780" t="s">
        <v>8339</v>
      </c>
      <c r="G5780" t="s">
        <v>619</v>
      </c>
      <c r="H5780" t="str">
        <f>INDEX(referencias!$Q$1:$Q$34,MATCH('Registro de Frecuencias TV'!G5780,referencias!$R$1:$R$34,0),1)</f>
        <v>Telecaribe</v>
      </c>
      <c r="I5780" t="s">
        <v>8436</v>
      </c>
      <c r="J5780" t="s">
        <v>8338</v>
      </c>
      <c r="K5780">
        <v>7</v>
      </c>
      <c r="L5780" t="str">
        <f t="shared" si="186"/>
        <v>SampuésSucreTelecaribe7</v>
      </c>
      <c r="M5780" t="str">
        <f t="shared" si="187"/>
        <v>SampuésSucreTelecaribe</v>
      </c>
      <c r="N5780" t="s">
        <v>7270</v>
      </c>
    </row>
    <row r="5781" spans="1:14" x14ac:dyDescent="0.25">
      <c r="A5781">
        <v>70670</v>
      </c>
      <c r="B5781" t="s">
        <v>2201</v>
      </c>
      <c r="C5781" t="s">
        <v>787</v>
      </c>
      <c r="E5781">
        <v>2</v>
      </c>
      <c r="F5781" t="s">
        <v>8341</v>
      </c>
      <c r="G5781" t="s">
        <v>750</v>
      </c>
      <c r="H5781" t="str">
        <f>INDEX(referencias!$Q$1:$Q$34,MATCH('Registro de Frecuencias TV'!G5781,referencias!$R$1:$R$34,0),1)</f>
        <v>RCN TV S.A.</v>
      </c>
      <c r="I5781" t="s">
        <v>301</v>
      </c>
      <c r="J5781" t="s">
        <v>8338</v>
      </c>
      <c r="K5781">
        <v>2</v>
      </c>
      <c r="L5781" t="str">
        <f t="shared" si="186"/>
        <v>SampuésSucreRCN TV S.A.2</v>
      </c>
      <c r="M5781" t="str">
        <f t="shared" si="187"/>
        <v>SampuésSucreRCN TV S.A.</v>
      </c>
      <c r="N5781" t="s">
        <v>7271</v>
      </c>
    </row>
    <row r="5782" spans="1:14" x14ac:dyDescent="0.25">
      <c r="A5782">
        <v>70670</v>
      </c>
      <c r="B5782" t="s">
        <v>2201</v>
      </c>
      <c r="C5782" t="s">
        <v>787</v>
      </c>
      <c r="E5782">
        <v>4</v>
      </c>
      <c r="F5782" t="s">
        <v>8341</v>
      </c>
      <c r="G5782" t="s">
        <v>723</v>
      </c>
      <c r="H5782" t="str">
        <f>INDEX(referencias!$Q$1:$Q$34,MATCH('Registro de Frecuencias TV'!G5782,referencias!$R$1:$R$34,0),1)</f>
        <v>Caracol TV S.A.</v>
      </c>
      <c r="I5782" t="s">
        <v>301</v>
      </c>
      <c r="J5782" t="s">
        <v>8338</v>
      </c>
      <c r="K5782">
        <v>4</v>
      </c>
      <c r="L5782" t="str">
        <f t="shared" si="186"/>
        <v>SampuésSucreCaracol TV S.A.4</v>
      </c>
      <c r="M5782" t="str">
        <f t="shared" si="187"/>
        <v>SampuésSucreCaracol TV S.A.</v>
      </c>
      <c r="N5782" t="s">
        <v>7272</v>
      </c>
    </row>
    <row r="5783" spans="1:14" x14ac:dyDescent="0.25">
      <c r="A5783">
        <v>70678</v>
      </c>
      <c r="B5783" t="s">
        <v>2221</v>
      </c>
      <c r="C5783" t="s">
        <v>787</v>
      </c>
      <c r="E5783">
        <v>6</v>
      </c>
      <c r="F5783" t="s">
        <v>8337</v>
      </c>
      <c r="G5783" t="s">
        <v>420</v>
      </c>
      <c r="H5783" t="str">
        <f>INDEX(referencias!$Q$1:$Q$34,MATCH('Registro de Frecuencias TV'!G5783,referencias!$R$1:$R$34,0),1)</f>
        <v>Canal Uno</v>
      </c>
      <c r="I5783" t="s">
        <v>290</v>
      </c>
      <c r="J5783" t="s">
        <v>8338</v>
      </c>
      <c r="K5783">
        <v>6</v>
      </c>
      <c r="L5783" t="str">
        <f t="shared" si="186"/>
        <v>San Benito AbadSucreCanal Uno6</v>
      </c>
      <c r="M5783" t="str">
        <f t="shared" si="187"/>
        <v>San Benito AbadSucreCanal Uno</v>
      </c>
      <c r="N5783" t="s">
        <v>7273</v>
      </c>
    </row>
    <row r="5784" spans="1:14" x14ac:dyDescent="0.25">
      <c r="A5784">
        <v>70678</v>
      </c>
      <c r="B5784" t="s">
        <v>2221</v>
      </c>
      <c r="C5784" t="s">
        <v>787</v>
      </c>
      <c r="E5784">
        <v>4</v>
      </c>
      <c r="F5784" t="s">
        <v>8337</v>
      </c>
      <c r="G5784" t="s">
        <v>703</v>
      </c>
      <c r="H5784" t="str">
        <f>INDEX(referencias!$Q$1:$Q$34,MATCH('Registro de Frecuencias TV'!G5784,referencias!$R$1:$R$34,0),1)</f>
        <v>C.Institucional</v>
      </c>
      <c r="I5784" t="s">
        <v>290</v>
      </c>
      <c r="J5784" t="s">
        <v>8338</v>
      </c>
      <c r="K5784">
        <v>4</v>
      </c>
      <c r="L5784" t="str">
        <f t="shared" si="186"/>
        <v>San Benito AbadSucreC.Institucional4</v>
      </c>
      <c r="M5784" t="str">
        <f t="shared" si="187"/>
        <v>San Benito AbadSucreC.Institucional</v>
      </c>
      <c r="N5784" t="s">
        <v>7274</v>
      </c>
    </row>
    <row r="5785" spans="1:14" x14ac:dyDescent="0.25">
      <c r="A5785">
        <v>70678</v>
      </c>
      <c r="B5785" t="s">
        <v>2221</v>
      </c>
      <c r="C5785" t="s">
        <v>787</v>
      </c>
      <c r="E5785">
        <v>10</v>
      </c>
      <c r="F5785" t="s">
        <v>8337</v>
      </c>
      <c r="G5785" t="s">
        <v>188</v>
      </c>
      <c r="H5785" t="str">
        <f>INDEX(referencias!$Q$1:$Q$34,MATCH('Registro de Frecuencias TV'!G5785,referencias!$R$1:$R$34,0),1)</f>
        <v>Señal Colombia</v>
      </c>
      <c r="I5785" t="s">
        <v>290</v>
      </c>
      <c r="J5785" t="s">
        <v>8338</v>
      </c>
      <c r="K5785">
        <v>10</v>
      </c>
      <c r="L5785" t="str">
        <f t="shared" si="186"/>
        <v>San Benito AbadSucreSeñal Colombia10</v>
      </c>
      <c r="M5785" t="str">
        <f t="shared" si="187"/>
        <v>San Benito AbadSucreSeñal Colombia</v>
      </c>
      <c r="N5785" t="s">
        <v>7275</v>
      </c>
    </row>
    <row r="5786" spans="1:14" x14ac:dyDescent="0.25">
      <c r="A5786">
        <v>70678</v>
      </c>
      <c r="B5786" t="s">
        <v>2221</v>
      </c>
      <c r="C5786" t="s">
        <v>787</v>
      </c>
      <c r="E5786">
        <v>39</v>
      </c>
      <c r="F5786" t="s">
        <v>8339</v>
      </c>
      <c r="G5786" t="s">
        <v>619</v>
      </c>
      <c r="H5786" t="str">
        <f>INDEX(referencias!$Q$1:$Q$34,MATCH('Registro de Frecuencias TV'!G5786,referencias!$R$1:$R$34,0),1)</f>
        <v>Telecaribe</v>
      </c>
      <c r="I5786" t="s">
        <v>8435</v>
      </c>
      <c r="J5786" t="s">
        <v>8338</v>
      </c>
      <c r="K5786">
        <v>39</v>
      </c>
      <c r="L5786" t="str">
        <f t="shared" si="186"/>
        <v>San Benito AbadSucreTelecaribe39</v>
      </c>
      <c r="M5786" t="str">
        <f t="shared" si="187"/>
        <v>San Benito AbadSucreTelecaribe</v>
      </c>
      <c r="N5786" t="s">
        <v>7276</v>
      </c>
    </row>
    <row r="5787" spans="1:14" x14ac:dyDescent="0.25">
      <c r="A5787">
        <v>70678</v>
      </c>
      <c r="B5787" t="s">
        <v>2221</v>
      </c>
      <c r="C5787" t="s">
        <v>787</v>
      </c>
      <c r="E5787">
        <v>8</v>
      </c>
      <c r="F5787" t="s">
        <v>8341</v>
      </c>
      <c r="G5787" t="s">
        <v>750</v>
      </c>
      <c r="H5787" t="str">
        <f>INDEX(referencias!$Q$1:$Q$34,MATCH('Registro de Frecuencias TV'!G5787,referencias!$R$1:$R$34,0),1)</f>
        <v>RCN TV S.A.</v>
      </c>
      <c r="I5787" t="s">
        <v>290</v>
      </c>
      <c r="J5787" t="s">
        <v>8338</v>
      </c>
      <c r="K5787">
        <v>8</v>
      </c>
      <c r="L5787" t="str">
        <f t="shared" si="186"/>
        <v>San Benito AbadSucreRCN TV S.A.8</v>
      </c>
      <c r="M5787" t="str">
        <f t="shared" si="187"/>
        <v>San Benito AbadSucreRCN TV S.A.</v>
      </c>
      <c r="N5787" t="s">
        <v>7277</v>
      </c>
    </row>
    <row r="5788" spans="1:14" x14ac:dyDescent="0.25">
      <c r="A5788">
        <v>70678</v>
      </c>
      <c r="B5788" t="s">
        <v>2221</v>
      </c>
      <c r="C5788" t="s">
        <v>787</v>
      </c>
      <c r="E5788">
        <v>2</v>
      </c>
      <c r="F5788" t="s">
        <v>8341</v>
      </c>
      <c r="G5788" t="s">
        <v>723</v>
      </c>
      <c r="H5788" t="str">
        <f>INDEX(referencias!$Q$1:$Q$34,MATCH('Registro de Frecuencias TV'!G5788,referencias!$R$1:$R$34,0),1)</f>
        <v>Caracol TV S.A.</v>
      </c>
      <c r="I5788" t="s">
        <v>290</v>
      </c>
      <c r="J5788" t="s">
        <v>8338</v>
      </c>
      <c r="K5788">
        <v>2</v>
      </c>
      <c r="L5788" t="str">
        <f t="shared" si="186"/>
        <v>San Benito AbadSucreCaracol TV S.A.2</v>
      </c>
      <c r="M5788" t="str">
        <f t="shared" si="187"/>
        <v>San Benito AbadSucreCaracol TV S.A.</v>
      </c>
      <c r="N5788" t="s">
        <v>7278</v>
      </c>
    </row>
    <row r="5789" spans="1:14" x14ac:dyDescent="0.25">
      <c r="A5789">
        <v>70702</v>
      </c>
      <c r="B5789" t="s">
        <v>2274</v>
      </c>
      <c r="C5789" t="s">
        <v>787</v>
      </c>
      <c r="E5789">
        <v>13</v>
      </c>
      <c r="F5789" t="s">
        <v>8337</v>
      </c>
      <c r="G5789" t="s">
        <v>420</v>
      </c>
      <c r="H5789" t="str">
        <f>INDEX(referencias!$Q$1:$Q$34,MATCH('Registro de Frecuencias TV'!G5789,referencias!$R$1:$R$34,0),1)</f>
        <v>Canal Uno</v>
      </c>
      <c r="I5789" t="s">
        <v>301</v>
      </c>
      <c r="J5789" t="s">
        <v>8338</v>
      </c>
      <c r="K5789">
        <v>13</v>
      </c>
      <c r="L5789" t="str">
        <f t="shared" si="186"/>
        <v>San Juan de BetuliaSucreCanal Uno13</v>
      </c>
      <c r="M5789" t="str">
        <f t="shared" si="187"/>
        <v>San Juan de BetuliaSucreCanal Uno</v>
      </c>
      <c r="N5789" t="s">
        <v>7279</v>
      </c>
    </row>
    <row r="5790" spans="1:14" x14ac:dyDescent="0.25">
      <c r="A5790">
        <v>70702</v>
      </c>
      <c r="B5790" t="s">
        <v>2274</v>
      </c>
      <c r="C5790" t="s">
        <v>787</v>
      </c>
      <c r="E5790">
        <v>11</v>
      </c>
      <c r="F5790" t="s">
        <v>8337</v>
      </c>
      <c r="G5790" t="s">
        <v>703</v>
      </c>
      <c r="H5790" t="str">
        <f>INDEX(referencias!$Q$1:$Q$34,MATCH('Registro de Frecuencias TV'!G5790,referencias!$R$1:$R$34,0),1)</f>
        <v>C.Institucional</v>
      </c>
      <c r="I5790" t="s">
        <v>301</v>
      </c>
      <c r="J5790" t="s">
        <v>8338</v>
      </c>
      <c r="K5790">
        <v>11</v>
      </c>
      <c r="L5790" t="str">
        <f t="shared" si="186"/>
        <v>San Juan de BetuliaSucreC.Institucional11</v>
      </c>
      <c r="M5790" t="str">
        <f t="shared" si="187"/>
        <v>San Juan de BetuliaSucreC.Institucional</v>
      </c>
      <c r="N5790" t="s">
        <v>7280</v>
      </c>
    </row>
    <row r="5791" spans="1:14" x14ac:dyDescent="0.25">
      <c r="A5791">
        <v>70702</v>
      </c>
      <c r="B5791" t="s">
        <v>2274</v>
      </c>
      <c r="C5791" t="s">
        <v>787</v>
      </c>
      <c r="E5791">
        <v>5</v>
      </c>
      <c r="F5791" t="s">
        <v>8337</v>
      </c>
      <c r="G5791" t="s">
        <v>188</v>
      </c>
      <c r="H5791" t="str">
        <f>INDEX(referencias!$Q$1:$Q$34,MATCH('Registro de Frecuencias TV'!G5791,referencias!$R$1:$R$34,0),1)</f>
        <v>Señal Colombia</v>
      </c>
      <c r="I5791" t="s">
        <v>301</v>
      </c>
      <c r="J5791" t="s">
        <v>8338</v>
      </c>
      <c r="K5791">
        <v>5</v>
      </c>
      <c r="L5791" t="str">
        <f t="shared" si="186"/>
        <v>San Juan de BetuliaSucreSeñal Colombia5</v>
      </c>
      <c r="M5791" t="str">
        <f t="shared" si="187"/>
        <v>San Juan de BetuliaSucreSeñal Colombia</v>
      </c>
      <c r="N5791" t="s">
        <v>7281</v>
      </c>
    </row>
    <row r="5792" spans="1:14" x14ac:dyDescent="0.25">
      <c r="A5792">
        <v>70702</v>
      </c>
      <c r="B5792" t="s">
        <v>2274</v>
      </c>
      <c r="C5792" t="s">
        <v>787</v>
      </c>
      <c r="E5792">
        <v>7</v>
      </c>
      <c r="F5792" t="s">
        <v>8339</v>
      </c>
      <c r="G5792" t="s">
        <v>619</v>
      </c>
      <c r="H5792" t="str">
        <f>INDEX(referencias!$Q$1:$Q$34,MATCH('Registro de Frecuencias TV'!G5792,referencias!$R$1:$R$34,0),1)</f>
        <v>Telecaribe</v>
      </c>
      <c r="I5792" t="s">
        <v>8436</v>
      </c>
      <c r="J5792" t="s">
        <v>8338</v>
      </c>
      <c r="K5792">
        <v>7</v>
      </c>
      <c r="L5792" t="str">
        <f t="shared" si="186"/>
        <v>San Juan de BetuliaSucreTelecaribe7</v>
      </c>
      <c r="M5792" t="str">
        <f t="shared" si="187"/>
        <v>San Juan de BetuliaSucreTelecaribe</v>
      </c>
      <c r="N5792" t="s">
        <v>7282</v>
      </c>
    </row>
    <row r="5793" spans="1:14" x14ac:dyDescent="0.25">
      <c r="A5793">
        <v>70702</v>
      </c>
      <c r="B5793" t="s">
        <v>2274</v>
      </c>
      <c r="C5793" t="s">
        <v>787</v>
      </c>
      <c r="E5793">
        <v>2</v>
      </c>
      <c r="F5793" t="s">
        <v>8341</v>
      </c>
      <c r="G5793" t="s">
        <v>750</v>
      </c>
      <c r="H5793" t="str">
        <f>INDEX(referencias!$Q$1:$Q$34,MATCH('Registro de Frecuencias TV'!G5793,referencias!$R$1:$R$34,0),1)</f>
        <v>RCN TV S.A.</v>
      </c>
      <c r="I5793" t="s">
        <v>301</v>
      </c>
      <c r="J5793" t="s">
        <v>8338</v>
      </c>
      <c r="K5793">
        <v>2</v>
      </c>
      <c r="L5793" t="str">
        <f t="shared" si="186"/>
        <v>San Juan de BetuliaSucreRCN TV S.A.2</v>
      </c>
      <c r="M5793" t="str">
        <f t="shared" si="187"/>
        <v>San Juan de BetuliaSucreRCN TV S.A.</v>
      </c>
      <c r="N5793" t="s">
        <v>7283</v>
      </c>
    </row>
    <row r="5794" spans="1:14" x14ac:dyDescent="0.25">
      <c r="A5794">
        <v>70702</v>
      </c>
      <c r="B5794" t="s">
        <v>2274</v>
      </c>
      <c r="C5794" t="s">
        <v>787</v>
      </c>
      <c r="E5794">
        <v>4</v>
      </c>
      <c r="F5794" t="s">
        <v>8341</v>
      </c>
      <c r="G5794" t="s">
        <v>723</v>
      </c>
      <c r="H5794" t="str">
        <f>INDEX(referencias!$Q$1:$Q$34,MATCH('Registro de Frecuencias TV'!G5794,referencias!$R$1:$R$34,0),1)</f>
        <v>Caracol TV S.A.</v>
      </c>
      <c r="I5794" t="s">
        <v>301</v>
      </c>
      <c r="J5794" t="s">
        <v>8338</v>
      </c>
      <c r="K5794">
        <v>4</v>
      </c>
      <c r="L5794" t="str">
        <f t="shared" si="186"/>
        <v>San Juan de BetuliaSucreCaracol TV S.A.4</v>
      </c>
      <c r="M5794" t="str">
        <f t="shared" si="187"/>
        <v>San Juan de BetuliaSucreCaracol TV S.A.</v>
      </c>
      <c r="N5794" t="s">
        <v>7284</v>
      </c>
    </row>
    <row r="5795" spans="1:14" x14ac:dyDescent="0.25">
      <c r="A5795">
        <v>70708</v>
      </c>
      <c r="B5795" t="s">
        <v>621</v>
      </c>
      <c r="C5795" t="s">
        <v>787</v>
      </c>
      <c r="F5795" t="s">
        <v>8337</v>
      </c>
      <c r="G5795" t="s">
        <v>420</v>
      </c>
      <c r="H5795" t="str">
        <f>INDEX(referencias!$Q$1:$Q$34,MATCH('Registro de Frecuencias TV'!G5795,referencias!$R$1:$R$34,0),1)</f>
        <v>Canal Uno</v>
      </c>
      <c r="J5795" t="s">
        <v>8338</v>
      </c>
      <c r="K5795">
        <v>6</v>
      </c>
      <c r="L5795" t="str">
        <f t="shared" si="186"/>
        <v>San MarcosSucreCanal Uno6</v>
      </c>
      <c r="M5795" t="str">
        <f t="shared" si="187"/>
        <v>San MarcosSucreCanal Uno</v>
      </c>
      <c r="N5795" t="s">
        <v>7285</v>
      </c>
    </row>
    <row r="5796" spans="1:14" x14ac:dyDescent="0.25">
      <c r="A5796">
        <v>70708</v>
      </c>
      <c r="B5796" t="s">
        <v>621</v>
      </c>
      <c r="C5796" t="s">
        <v>787</v>
      </c>
      <c r="F5796" t="s">
        <v>8337</v>
      </c>
      <c r="G5796" t="s">
        <v>703</v>
      </c>
      <c r="H5796" t="str">
        <f>INDEX(referencias!$Q$1:$Q$34,MATCH('Registro de Frecuencias TV'!G5796,referencias!$R$1:$R$34,0),1)</f>
        <v>C.Institucional</v>
      </c>
      <c r="J5796" t="s">
        <v>8338</v>
      </c>
      <c r="K5796">
        <v>4</v>
      </c>
      <c r="L5796" t="str">
        <f t="shared" si="186"/>
        <v>San MarcosSucreC.Institucional4</v>
      </c>
      <c r="M5796" t="str">
        <f t="shared" si="187"/>
        <v>San MarcosSucreC.Institucional</v>
      </c>
      <c r="N5796" t="s">
        <v>7286</v>
      </c>
    </row>
    <row r="5797" spans="1:14" x14ac:dyDescent="0.25">
      <c r="A5797">
        <v>70708</v>
      </c>
      <c r="B5797" t="s">
        <v>621</v>
      </c>
      <c r="C5797" t="s">
        <v>787</v>
      </c>
      <c r="F5797" t="s">
        <v>8337</v>
      </c>
      <c r="G5797" t="s">
        <v>188</v>
      </c>
      <c r="H5797" t="str">
        <f>INDEX(referencias!$Q$1:$Q$34,MATCH('Registro de Frecuencias TV'!G5797,referencias!$R$1:$R$34,0),1)</f>
        <v>Señal Colombia</v>
      </c>
      <c r="J5797" t="s">
        <v>8338</v>
      </c>
      <c r="K5797">
        <v>10</v>
      </c>
      <c r="L5797" t="str">
        <f t="shared" si="186"/>
        <v>San MarcosSucreSeñal Colombia10</v>
      </c>
      <c r="M5797" t="str">
        <f t="shared" si="187"/>
        <v>San MarcosSucreSeñal Colombia</v>
      </c>
      <c r="N5797" t="s">
        <v>7287</v>
      </c>
    </row>
    <row r="5798" spans="1:14" x14ac:dyDescent="0.25">
      <c r="A5798">
        <v>70708</v>
      </c>
      <c r="B5798" t="s">
        <v>621</v>
      </c>
      <c r="C5798" t="s">
        <v>787</v>
      </c>
      <c r="F5798" t="s">
        <v>8339</v>
      </c>
      <c r="G5798" t="s">
        <v>619</v>
      </c>
      <c r="H5798" t="str">
        <f>INDEX(referencias!$Q$1:$Q$34,MATCH('Registro de Frecuencias TV'!G5798,referencias!$R$1:$R$34,0),1)</f>
        <v>Telecaribe</v>
      </c>
      <c r="J5798" t="s">
        <v>8338</v>
      </c>
      <c r="K5798">
        <v>39</v>
      </c>
      <c r="L5798" t="str">
        <f t="shared" si="186"/>
        <v>San MarcosSucreTelecaribe39</v>
      </c>
      <c r="M5798" t="str">
        <f t="shared" si="187"/>
        <v>San MarcosSucreTelecaribe</v>
      </c>
      <c r="N5798" t="s">
        <v>7288</v>
      </c>
    </row>
    <row r="5799" spans="1:14" x14ac:dyDescent="0.25">
      <c r="A5799">
        <v>70708</v>
      </c>
      <c r="B5799" t="s">
        <v>621</v>
      </c>
      <c r="C5799" t="s">
        <v>787</v>
      </c>
      <c r="E5799">
        <v>8</v>
      </c>
      <c r="F5799" t="s">
        <v>8341</v>
      </c>
      <c r="G5799" t="s">
        <v>750</v>
      </c>
      <c r="H5799" t="str">
        <f>INDEX(referencias!$Q$1:$Q$34,MATCH('Registro de Frecuencias TV'!G5799,referencias!$R$1:$R$34,0),1)</f>
        <v>RCN TV S.A.</v>
      </c>
      <c r="I5799" t="s">
        <v>513</v>
      </c>
      <c r="J5799" t="s">
        <v>8338</v>
      </c>
      <c r="K5799">
        <v>8</v>
      </c>
      <c r="L5799" t="str">
        <f t="shared" si="186"/>
        <v>San MarcosSucreRCN TV S.A.8</v>
      </c>
      <c r="M5799" t="str">
        <f t="shared" si="187"/>
        <v>San MarcosSucreRCN TV S.A.</v>
      </c>
      <c r="N5799" t="s">
        <v>7289</v>
      </c>
    </row>
    <row r="5800" spans="1:14" x14ac:dyDescent="0.25">
      <c r="A5800">
        <v>70708</v>
      </c>
      <c r="B5800" t="s">
        <v>621</v>
      </c>
      <c r="C5800" t="s">
        <v>787</v>
      </c>
      <c r="E5800">
        <v>2</v>
      </c>
      <c r="F5800" t="s">
        <v>8341</v>
      </c>
      <c r="G5800" t="s">
        <v>723</v>
      </c>
      <c r="H5800" t="str">
        <f>INDEX(referencias!$Q$1:$Q$34,MATCH('Registro de Frecuencias TV'!G5800,referencias!$R$1:$R$34,0),1)</f>
        <v>Caracol TV S.A.</v>
      </c>
      <c r="I5800" t="s">
        <v>513</v>
      </c>
      <c r="J5800" t="s">
        <v>8338</v>
      </c>
      <c r="K5800">
        <v>2</v>
      </c>
      <c r="L5800" t="str">
        <f t="shared" si="186"/>
        <v>San MarcosSucreCaracol TV S.A.2</v>
      </c>
      <c r="M5800" t="str">
        <f t="shared" si="187"/>
        <v>San MarcosSucreCaracol TV S.A.</v>
      </c>
      <c r="N5800" t="s">
        <v>7290</v>
      </c>
    </row>
    <row r="5801" spans="1:14" x14ac:dyDescent="0.25">
      <c r="A5801">
        <v>70713</v>
      </c>
      <c r="B5801" t="s">
        <v>2305</v>
      </c>
      <c r="C5801" t="s">
        <v>787</v>
      </c>
      <c r="E5801">
        <v>13</v>
      </c>
      <c r="F5801" t="s">
        <v>8337</v>
      </c>
      <c r="G5801" t="s">
        <v>420</v>
      </c>
      <c r="H5801" t="str">
        <f>INDEX(referencias!$Q$1:$Q$34,MATCH('Registro de Frecuencias TV'!G5801,referencias!$R$1:$R$34,0),1)</f>
        <v>Canal Uno</v>
      </c>
      <c r="I5801" t="s">
        <v>301</v>
      </c>
      <c r="J5801" t="s">
        <v>8338</v>
      </c>
      <c r="K5801">
        <v>13</v>
      </c>
      <c r="L5801" t="str">
        <f t="shared" si="186"/>
        <v>San OnofreSucreCanal Uno13</v>
      </c>
      <c r="M5801" t="str">
        <f t="shared" si="187"/>
        <v>San OnofreSucreCanal Uno</v>
      </c>
      <c r="N5801" t="s">
        <v>7291</v>
      </c>
    </row>
    <row r="5802" spans="1:14" x14ac:dyDescent="0.25">
      <c r="A5802">
        <v>70713</v>
      </c>
      <c r="B5802" t="s">
        <v>2305</v>
      </c>
      <c r="C5802" t="s">
        <v>787</v>
      </c>
      <c r="E5802">
        <v>11</v>
      </c>
      <c r="F5802" t="s">
        <v>8337</v>
      </c>
      <c r="G5802" t="s">
        <v>703</v>
      </c>
      <c r="H5802" t="str">
        <f>INDEX(referencias!$Q$1:$Q$34,MATCH('Registro de Frecuencias TV'!G5802,referencias!$R$1:$R$34,0),1)</f>
        <v>C.Institucional</v>
      </c>
      <c r="I5802" t="s">
        <v>301</v>
      </c>
      <c r="J5802" t="s">
        <v>8338</v>
      </c>
      <c r="K5802">
        <v>11</v>
      </c>
      <c r="L5802" t="str">
        <f t="shared" si="186"/>
        <v>San OnofreSucreC.Institucional11</v>
      </c>
      <c r="M5802" t="str">
        <f t="shared" si="187"/>
        <v>San OnofreSucreC.Institucional</v>
      </c>
      <c r="N5802" t="s">
        <v>7292</v>
      </c>
    </row>
    <row r="5803" spans="1:14" x14ac:dyDescent="0.25">
      <c r="A5803">
        <v>70713</v>
      </c>
      <c r="B5803" t="s">
        <v>2305</v>
      </c>
      <c r="C5803" t="s">
        <v>787</v>
      </c>
      <c r="E5803">
        <v>5</v>
      </c>
      <c r="F5803" t="s">
        <v>8337</v>
      </c>
      <c r="G5803" t="s">
        <v>188</v>
      </c>
      <c r="H5803" t="str">
        <f>INDEX(referencias!$Q$1:$Q$34,MATCH('Registro de Frecuencias TV'!G5803,referencias!$R$1:$R$34,0),1)</f>
        <v>Señal Colombia</v>
      </c>
      <c r="I5803" t="s">
        <v>301</v>
      </c>
      <c r="J5803" t="s">
        <v>8338</v>
      </c>
      <c r="K5803">
        <v>5</v>
      </c>
      <c r="L5803" t="str">
        <f t="shared" si="186"/>
        <v>San OnofreSucreSeñal Colombia5</v>
      </c>
      <c r="M5803" t="str">
        <f t="shared" si="187"/>
        <v>San OnofreSucreSeñal Colombia</v>
      </c>
      <c r="N5803" t="s">
        <v>7293</v>
      </c>
    </row>
    <row r="5804" spans="1:14" x14ac:dyDescent="0.25">
      <c r="A5804">
        <v>70713</v>
      </c>
      <c r="B5804" t="s">
        <v>2305</v>
      </c>
      <c r="C5804" t="s">
        <v>787</v>
      </c>
      <c r="E5804">
        <v>7</v>
      </c>
      <c r="F5804" t="s">
        <v>8339</v>
      </c>
      <c r="G5804" t="s">
        <v>619</v>
      </c>
      <c r="H5804" t="str">
        <f>INDEX(referencias!$Q$1:$Q$34,MATCH('Registro de Frecuencias TV'!G5804,referencias!$R$1:$R$34,0),1)</f>
        <v>Telecaribe</v>
      </c>
      <c r="I5804" t="s">
        <v>8436</v>
      </c>
      <c r="J5804" t="s">
        <v>8338</v>
      </c>
      <c r="K5804">
        <v>7</v>
      </c>
      <c r="L5804" t="str">
        <f t="shared" si="186"/>
        <v>San OnofreSucreTelecaribe7</v>
      </c>
      <c r="M5804" t="str">
        <f t="shared" si="187"/>
        <v>San OnofreSucreTelecaribe</v>
      </c>
      <c r="N5804" t="s">
        <v>7294</v>
      </c>
    </row>
    <row r="5805" spans="1:14" x14ac:dyDescent="0.25">
      <c r="A5805">
        <v>70713</v>
      </c>
      <c r="B5805" t="s">
        <v>2305</v>
      </c>
      <c r="C5805" t="s">
        <v>787</v>
      </c>
      <c r="E5805">
        <v>2</v>
      </c>
      <c r="F5805" t="s">
        <v>8341</v>
      </c>
      <c r="G5805" t="s">
        <v>750</v>
      </c>
      <c r="H5805" t="str">
        <f>INDEX(referencias!$Q$1:$Q$34,MATCH('Registro de Frecuencias TV'!G5805,referencias!$R$1:$R$34,0),1)</f>
        <v>RCN TV S.A.</v>
      </c>
      <c r="I5805" t="s">
        <v>301</v>
      </c>
      <c r="J5805" t="s">
        <v>8338</v>
      </c>
      <c r="K5805">
        <v>2</v>
      </c>
      <c r="L5805" t="str">
        <f t="shared" si="186"/>
        <v>San OnofreSucreRCN TV S.A.2</v>
      </c>
      <c r="M5805" t="str">
        <f t="shared" si="187"/>
        <v>San OnofreSucreRCN TV S.A.</v>
      </c>
      <c r="N5805" t="s">
        <v>7295</v>
      </c>
    </row>
    <row r="5806" spans="1:14" x14ac:dyDescent="0.25">
      <c r="A5806">
        <v>70713</v>
      </c>
      <c r="B5806" t="s">
        <v>2305</v>
      </c>
      <c r="C5806" t="s">
        <v>787</v>
      </c>
      <c r="E5806">
        <v>4</v>
      </c>
      <c r="F5806" t="s">
        <v>8341</v>
      </c>
      <c r="G5806" t="s">
        <v>723</v>
      </c>
      <c r="H5806" t="str">
        <f>INDEX(referencias!$Q$1:$Q$34,MATCH('Registro de Frecuencias TV'!G5806,referencias!$R$1:$R$34,0),1)</f>
        <v>Caracol TV S.A.</v>
      </c>
      <c r="I5806" t="s">
        <v>301</v>
      </c>
      <c r="J5806" t="s">
        <v>8338</v>
      </c>
      <c r="K5806">
        <v>4</v>
      </c>
      <c r="L5806" t="str">
        <f t="shared" si="186"/>
        <v>San OnofreSucreCaracol TV S.A.4</v>
      </c>
      <c r="M5806" t="str">
        <f t="shared" si="187"/>
        <v>San OnofreSucreCaracol TV S.A.</v>
      </c>
      <c r="N5806" t="s">
        <v>7296</v>
      </c>
    </row>
    <row r="5807" spans="1:14" x14ac:dyDescent="0.25">
      <c r="A5807">
        <v>70717</v>
      </c>
      <c r="B5807" t="s">
        <v>2311</v>
      </c>
      <c r="C5807" t="s">
        <v>787</v>
      </c>
      <c r="E5807">
        <v>13</v>
      </c>
      <c r="F5807" t="s">
        <v>8337</v>
      </c>
      <c r="G5807" t="s">
        <v>420</v>
      </c>
      <c r="H5807" t="str">
        <f>INDEX(referencias!$Q$1:$Q$34,MATCH('Registro de Frecuencias TV'!G5807,referencias!$R$1:$R$34,0),1)</f>
        <v>Canal Uno</v>
      </c>
      <c r="I5807" t="s">
        <v>301</v>
      </c>
      <c r="J5807" t="s">
        <v>8338</v>
      </c>
      <c r="K5807">
        <v>13</v>
      </c>
      <c r="L5807" t="str">
        <f t="shared" si="186"/>
        <v>San PedroSucreCanal Uno13</v>
      </c>
      <c r="M5807" t="str">
        <f t="shared" si="187"/>
        <v>San PedroSucreCanal Uno</v>
      </c>
      <c r="N5807" t="s">
        <v>7297</v>
      </c>
    </row>
    <row r="5808" spans="1:14" x14ac:dyDescent="0.25">
      <c r="A5808">
        <v>70717</v>
      </c>
      <c r="B5808" t="s">
        <v>2311</v>
      </c>
      <c r="C5808" t="s">
        <v>787</v>
      </c>
      <c r="E5808">
        <v>11</v>
      </c>
      <c r="F5808" t="s">
        <v>8337</v>
      </c>
      <c r="G5808" t="s">
        <v>703</v>
      </c>
      <c r="H5808" t="str">
        <f>INDEX(referencias!$Q$1:$Q$34,MATCH('Registro de Frecuencias TV'!G5808,referencias!$R$1:$R$34,0),1)</f>
        <v>C.Institucional</v>
      </c>
      <c r="I5808" t="s">
        <v>301</v>
      </c>
      <c r="J5808" t="s">
        <v>8338</v>
      </c>
      <c r="K5808">
        <v>11</v>
      </c>
      <c r="L5808" t="str">
        <f t="shared" si="186"/>
        <v>San PedroSucreC.Institucional11</v>
      </c>
      <c r="M5808" t="str">
        <f t="shared" si="187"/>
        <v>San PedroSucreC.Institucional</v>
      </c>
      <c r="N5808" t="s">
        <v>7298</v>
      </c>
    </row>
    <row r="5809" spans="1:14" x14ac:dyDescent="0.25">
      <c r="A5809">
        <v>70717</v>
      </c>
      <c r="B5809" t="s">
        <v>2311</v>
      </c>
      <c r="C5809" t="s">
        <v>787</v>
      </c>
      <c r="E5809">
        <v>5</v>
      </c>
      <c r="F5809" t="s">
        <v>8337</v>
      </c>
      <c r="G5809" t="s">
        <v>188</v>
      </c>
      <c r="H5809" t="str">
        <f>INDEX(referencias!$Q$1:$Q$34,MATCH('Registro de Frecuencias TV'!G5809,referencias!$R$1:$R$34,0),1)</f>
        <v>Señal Colombia</v>
      </c>
      <c r="I5809" t="s">
        <v>301</v>
      </c>
      <c r="J5809" t="s">
        <v>8338</v>
      </c>
      <c r="K5809">
        <v>5</v>
      </c>
      <c r="L5809" t="str">
        <f t="shared" si="186"/>
        <v>San PedroSucreSeñal Colombia5</v>
      </c>
      <c r="M5809" t="str">
        <f t="shared" si="187"/>
        <v>San PedroSucreSeñal Colombia</v>
      </c>
      <c r="N5809" t="s">
        <v>7299</v>
      </c>
    </row>
    <row r="5810" spans="1:14" x14ac:dyDescent="0.25">
      <c r="A5810">
        <v>70717</v>
      </c>
      <c r="B5810" t="s">
        <v>2311</v>
      </c>
      <c r="C5810" t="s">
        <v>787</v>
      </c>
      <c r="E5810">
        <v>7</v>
      </c>
      <c r="F5810" t="s">
        <v>8339</v>
      </c>
      <c r="G5810" t="s">
        <v>619</v>
      </c>
      <c r="H5810" t="str">
        <f>INDEX(referencias!$Q$1:$Q$34,MATCH('Registro de Frecuencias TV'!G5810,referencias!$R$1:$R$34,0),1)</f>
        <v>Telecaribe</v>
      </c>
      <c r="I5810" t="s">
        <v>8436</v>
      </c>
      <c r="J5810" t="s">
        <v>8338</v>
      </c>
      <c r="K5810">
        <v>7</v>
      </c>
      <c r="L5810" t="str">
        <f t="shared" si="186"/>
        <v>San PedroSucreTelecaribe7</v>
      </c>
      <c r="M5810" t="str">
        <f t="shared" si="187"/>
        <v>San PedroSucreTelecaribe</v>
      </c>
      <c r="N5810" t="s">
        <v>7300</v>
      </c>
    </row>
    <row r="5811" spans="1:14" x14ac:dyDescent="0.25">
      <c r="A5811">
        <v>70717</v>
      </c>
      <c r="B5811" t="s">
        <v>2311</v>
      </c>
      <c r="C5811" t="s">
        <v>787</v>
      </c>
      <c r="E5811">
        <v>2</v>
      </c>
      <c r="F5811" t="s">
        <v>8341</v>
      </c>
      <c r="G5811" t="s">
        <v>750</v>
      </c>
      <c r="H5811" t="str">
        <f>INDEX(referencias!$Q$1:$Q$34,MATCH('Registro de Frecuencias TV'!G5811,referencias!$R$1:$R$34,0),1)</f>
        <v>RCN TV S.A.</v>
      </c>
      <c r="I5811" t="s">
        <v>301</v>
      </c>
      <c r="J5811" t="s">
        <v>8338</v>
      </c>
      <c r="K5811">
        <v>2</v>
      </c>
      <c r="L5811" t="str">
        <f t="shared" si="186"/>
        <v>San PedroSucreRCN TV S.A.2</v>
      </c>
      <c r="M5811" t="str">
        <f t="shared" si="187"/>
        <v>San PedroSucreRCN TV S.A.</v>
      </c>
      <c r="N5811" t="s">
        <v>7301</v>
      </c>
    </row>
    <row r="5812" spans="1:14" x14ac:dyDescent="0.25">
      <c r="A5812">
        <v>70717</v>
      </c>
      <c r="B5812" t="s">
        <v>2311</v>
      </c>
      <c r="C5812" t="s">
        <v>787</v>
      </c>
      <c r="E5812">
        <v>4</v>
      </c>
      <c r="F5812" t="s">
        <v>8341</v>
      </c>
      <c r="G5812" t="s">
        <v>723</v>
      </c>
      <c r="H5812" t="str">
        <f>INDEX(referencias!$Q$1:$Q$34,MATCH('Registro de Frecuencias TV'!G5812,referencias!$R$1:$R$34,0),1)</f>
        <v>Caracol TV S.A.</v>
      </c>
      <c r="I5812" t="s">
        <v>301</v>
      </c>
      <c r="J5812" t="s">
        <v>8338</v>
      </c>
      <c r="K5812">
        <v>4</v>
      </c>
      <c r="L5812" t="str">
        <f t="shared" si="186"/>
        <v>San PedroSucreCaracol TV S.A.4</v>
      </c>
      <c r="M5812" t="str">
        <f t="shared" si="187"/>
        <v>San PedroSucreCaracol TV S.A.</v>
      </c>
      <c r="N5812" t="s">
        <v>7302</v>
      </c>
    </row>
    <row r="5813" spans="1:14" x14ac:dyDescent="0.25">
      <c r="A5813">
        <v>70742</v>
      </c>
      <c r="B5813" t="s">
        <v>2292</v>
      </c>
      <c r="C5813" t="s">
        <v>787</v>
      </c>
      <c r="E5813">
        <v>13</v>
      </c>
      <c r="F5813" t="s">
        <v>8337</v>
      </c>
      <c r="G5813" t="s">
        <v>420</v>
      </c>
      <c r="H5813" t="str">
        <f>INDEX(referencias!$Q$1:$Q$34,MATCH('Registro de Frecuencias TV'!G5813,referencias!$R$1:$R$34,0),1)</f>
        <v>Canal Uno</v>
      </c>
      <c r="I5813" t="s">
        <v>301</v>
      </c>
      <c r="J5813" t="s">
        <v>8338</v>
      </c>
      <c r="K5813">
        <v>13</v>
      </c>
      <c r="L5813" t="str">
        <f t="shared" si="186"/>
        <v>San Luis de SincéSucreCanal Uno13</v>
      </c>
      <c r="M5813" t="str">
        <f t="shared" si="187"/>
        <v>San Luis de SincéSucreCanal Uno</v>
      </c>
      <c r="N5813" t="s">
        <v>7303</v>
      </c>
    </row>
    <row r="5814" spans="1:14" x14ac:dyDescent="0.25">
      <c r="A5814">
        <v>70742</v>
      </c>
      <c r="B5814" t="s">
        <v>2292</v>
      </c>
      <c r="C5814" t="s">
        <v>787</v>
      </c>
      <c r="E5814">
        <v>11</v>
      </c>
      <c r="F5814" t="s">
        <v>8337</v>
      </c>
      <c r="G5814" t="s">
        <v>703</v>
      </c>
      <c r="H5814" t="str">
        <f>INDEX(referencias!$Q$1:$Q$34,MATCH('Registro de Frecuencias TV'!G5814,referencias!$R$1:$R$34,0),1)</f>
        <v>C.Institucional</v>
      </c>
      <c r="I5814" t="s">
        <v>301</v>
      </c>
      <c r="J5814" t="s">
        <v>8338</v>
      </c>
      <c r="K5814">
        <v>11</v>
      </c>
      <c r="L5814" t="str">
        <f t="shared" si="186"/>
        <v>San Luis de SincéSucreC.Institucional11</v>
      </c>
      <c r="M5814" t="str">
        <f t="shared" si="187"/>
        <v>San Luis de SincéSucreC.Institucional</v>
      </c>
      <c r="N5814" t="s">
        <v>7304</v>
      </c>
    </row>
    <row r="5815" spans="1:14" x14ac:dyDescent="0.25">
      <c r="A5815">
        <v>70742</v>
      </c>
      <c r="B5815" t="s">
        <v>2292</v>
      </c>
      <c r="C5815" t="s">
        <v>787</v>
      </c>
      <c r="E5815">
        <v>5</v>
      </c>
      <c r="F5815" t="s">
        <v>8337</v>
      </c>
      <c r="G5815" t="s">
        <v>188</v>
      </c>
      <c r="H5815" t="str">
        <f>INDEX(referencias!$Q$1:$Q$34,MATCH('Registro de Frecuencias TV'!G5815,referencias!$R$1:$R$34,0),1)</f>
        <v>Señal Colombia</v>
      </c>
      <c r="I5815" t="s">
        <v>301</v>
      </c>
      <c r="J5815" t="s">
        <v>8338</v>
      </c>
      <c r="K5815">
        <v>5</v>
      </c>
      <c r="L5815" t="str">
        <f t="shared" si="186"/>
        <v>San Luis de SincéSucreSeñal Colombia5</v>
      </c>
      <c r="M5815" t="str">
        <f t="shared" si="187"/>
        <v>San Luis de SincéSucreSeñal Colombia</v>
      </c>
      <c r="N5815" t="s">
        <v>7305</v>
      </c>
    </row>
    <row r="5816" spans="1:14" x14ac:dyDescent="0.25">
      <c r="A5816">
        <v>70742</v>
      </c>
      <c r="B5816" t="s">
        <v>2292</v>
      </c>
      <c r="C5816" t="s">
        <v>787</v>
      </c>
      <c r="E5816">
        <v>7</v>
      </c>
      <c r="F5816" t="s">
        <v>8339</v>
      </c>
      <c r="G5816" t="s">
        <v>619</v>
      </c>
      <c r="H5816" t="str">
        <f>INDEX(referencias!$Q$1:$Q$34,MATCH('Registro de Frecuencias TV'!G5816,referencias!$R$1:$R$34,0),1)</f>
        <v>Telecaribe</v>
      </c>
      <c r="I5816" t="s">
        <v>8436</v>
      </c>
      <c r="J5816" t="s">
        <v>8338</v>
      </c>
      <c r="K5816">
        <v>7</v>
      </c>
      <c r="L5816" t="str">
        <f t="shared" si="186"/>
        <v>San Luis de SincéSucreTelecaribe7</v>
      </c>
      <c r="M5816" t="str">
        <f t="shared" si="187"/>
        <v>San Luis de SincéSucreTelecaribe</v>
      </c>
      <c r="N5816" t="s">
        <v>7306</v>
      </c>
    </row>
    <row r="5817" spans="1:14" x14ac:dyDescent="0.25">
      <c r="A5817">
        <v>70742</v>
      </c>
      <c r="B5817" t="s">
        <v>2292</v>
      </c>
      <c r="C5817" t="s">
        <v>787</v>
      </c>
      <c r="E5817">
        <v>2</v>
      </c>
      <c r="F5817" t="s">
        <v>8341</v>
      </c>
      <c r="G5817" t="s">
        <v>750</v>
      </c>
      <c r="H5817" t="str">
        <f>INDEX(referencias!$Q$1:$Q$34,MATCH('Registro de Frecuencias TV'!G5817,referencias!$R$1:$R$34,0),1)</f>
        <v>RCN TV S.A.</v>
      </c>
      <c r="I5817" t="s">
        <v>301</v>
      </c>
      <c r="J5817" t="s">
        <v>8338</v>
      </c>
      <c r="K5817">
        <v>2</v>
      </c>
      <c r="L5817" t="str">
        <f t="shared" si="186"/>
        <v>San Luis de SincéSucreRCN TV S.A.2</v>
      </c>
      <c r="M5817" t="str">
        <f t="shared" si="187"/>
        <v>San Luis de SincéSucreRCN TV S.A.</v>
      </c>
      <c r="N5817" t="s">
        <v>7307</v>
      </c>
    </row>
    <row r="5818" spans="1:14" x14ac:dyDescent="0.25">
      <c r="A5818">
        <v>70742</v>
      </c>
      <c r="B5818" t="s">
        <v>2292</v>
      </c>
      <c r="C5818" t="s">
        <v>787</v>
      </c>
      <c r="E5818">
        <v>4</v>
      </c>
      <c r="F5818" t="s">
        <v>8341</v>
      </c>
      <c r="G5818" t="s">
        <v>723</v>
      </c>
      <c r="H5818" t="str">
        <f>INDEX(referencias!$Q$1:$Q$34,MATCH('Registro de Frecuencias TV'!G5818,referencias!$R$1:$R$34,0),1)</f>
        <v>Caracol TV S.A.</v>
      </c>
      <c r="I5818" t="s">
        <v>301</v>
      </c>
      <c r="J5818" t="s">
        <v>8338</v>
      </c>
      <c r="K5818">
        <v>4</v>
      </c>
      <c r="L5818" t="str">
        <f t="shared" si="186"/>
        <v>San Luis de SincéSucreCaracol TV S.A.4</v>
      </c>
      <c r="M5818" t="str">
        <f t="shared" si="187"/>
        <v>San Luis de SincéSucreCaracol TV S.A.</v>
      </c>
      <c r="N5818" t="s">
        <v>7308</v>
      </c>
    </row>
    <row r="5819" spans="1:14" x14ac:dyDescent="0.25">
      <c r="A5819">
        <v>70771</v>
      </c>
      <c r="B5819" t="s">
        <v>787</v>
      </c>
      <c r="C5819" t="s">
        <v>787</v>
      </c>
      <c r="E5819">
        <v>6</v>
      </c>
      <c r="F5819" t="s">
        <v>8337</v>
      </c>
      <c r="G5819" t="s">
        <v>420</v>
      </c>
      <c r="H5819" t="str">
        <f>INDEX(referencias!$Q$1:$Q$34,MATCH('Registro de Frecuencias TV'!G5819,referencias!$R$1:$R$34,0),1)</f>
        <v>Canal Uno</v>
      </c>
      <c r="I5819" t="s">
        <v>290</v>
      </c>
      <c r="J5819" t="s">
        <v>8338</v>
      </c>
      <c r="K5819">
        <v>6</v>
      </c>
      <c r="L5819" t="str">
        <f t="shared" si="186"/>
        <v>SucreSucreCanal Uno6</v>
      </c>
      <c r="M5819" t="str">
        <f t="shared" si="187"/>
        <v>SucreSucreCanal Uno</v>
      </c>
      <c r="N5819" t="s">
        <v>7309</v>
      </c>
    </row>
    <row r="5820" spans="1:14" x14ac:dyDescent="0.25">
      <c r="A5820">
        <v>70771</v>
      </c>
      <c r="B5820" t="s">
        <v>787</v>
      </c>
      <c r="C5820" t="s">
        <v>787</v>
      </c>
      <c r="E5820">
        <v>4</v>
      </c>
      <c r="F5820" t="s">
        <v>8337</v>
      </c>
      <c r="G5820" t="s">
        <v>703</v>
      </c>
      <c r="H5820" t="str">
        <f>INDEX(referencias!$Q$1:$Q$34,MATCH('Registro de Frecuencias TV'!G5820,referencias!$R$1:$R$34,0),1)</f>
        <v>C.Institucional</v>
      </c>
      <c r="I5820" t="s">
        <v>290</v>
      </c>
      <c r="J5820" t="s">
        <v>8338</v>
      </c>
      <c r="K5820">
        <v>4</v>
      </c>
      <c r="L5820" t="str">
        <f t="shared" si="186"/>
        <v>SucreSucreC.Institucional4</v>
      </c>
      <c r="M5820" t="str">
        <f t="shared" si="187"/>
        <v>SucreSucreC.Institucional</v>
      </c>
      <c r="N5820" t="s">
        <v>7310</v>
      </c>
    </row>
    <row r="5821" spans="1:14" x14ac:dyDescent="0.25">
      <c r="A5821">
        <v>70771</v>
      </c>
      <c r="B5821" t="s">
        <v>787</v>
      </c>
      <c r="C5821" t="s">
        <v>787</v>
      </c>
      <c r="E5821">
        <v>10</v>
      </c>
      <c r="F5821" t="s">
        <v>8337</v>
      </c>
      <c r="G5821" t="s">
        <v>188</v>
      </c>
      <c r="H5821" t="str">
        <f>INDEX(referencias!$Q$1:$Q$34,MATCH('Registro de Frecuencias TV'!G5821,referencias!$R$1:$R$34,0),1)</f>
        <v>Señal Colombia</v>
      </c>
      <c r="I5821" t="s">
        <v>290</v>
      </c>
      <c r="J5821" t="s">
        <v>8338</v>
      </c>
      <c r="K5821">
        <v>10</v>
      </c>
      <c r="L5821" t="str">
        <f t="shared" si="186"/>
        <v>SucreSucreSeñal Colombia10</v>
      </c>
      <c r="M5821" t="str">
        <f t="shared" si="187"/>
        <v>SucreSucreSeñal Colombia</v>
      </c>
      <c r="N5821" t="s">
        <v>7311</v>
      </c>
    </row>
    <row r="5822" spans="1:14" x14ac:dyDescent="0.25">
      <c r="A5822">
        <v>70771</v>
      </c>
      <c r="B5822" t="s">
        <v>787</v>
      </c>
      <c r="C5822" t="s">
        <v>787</v>
      </c>
      <c r="F5822" t="s">
        <v>8339</v>
      </c>
      <c r="G5822" t="s">
        <v>619</v>
      </c>
      <c r="H5822" t="str">
        <f>INDEX(referencias!$Q$1:$Q$34,MATCH('Registro de Frecuencias TV'!G5822,referencias!$R$1:$R$34,0),1)</f>
        <v>Telecaribe</v>
      </c>
      <c r="J5822" t="s">
        <v>8338</v>
      </c>
      <c r="K5822">
        <v>39</v>
      </c>
      <c r="L5822" t="str">
        <f t="shared" si="186"/>
        <v>SucreSucreTelecaribe39</v>
      </c>
      <c r="M5822" t="str">
        <f t="shared" si="187"/>
        <v>SucreSucreTelecaribe</v>
      </c>
      <c r="N5822" t="s">
        <v>7312</v>
      </c>
    </row>
    <row r="5823" spans="1:14" x14ac:dyDescent="0.25">
      <c r="A5823">
        <v>70771</v>
      </c>
      <c r="B5823" t="s">
        <v>787</v>
      </c>
      <c r="C5823" t="s">
        <v>787</v>
      </c>
      <c r="E5823">
        <v>8</v>
      </c>
      <c r="F5823" t="s">
        <v>8341</v>
      </c>
      <c r="G5823" t="s">
        <v>750</v>
      </c>
      <c r="H5823" t="str">
        <f>INDEX(referencias!$Q$1:$Q$34,MATCH('Registro de Frecuencias TV'!G5823,referencias!$R$1:$R$34,0),1)</f>
        <v>RCN TV S.A.</v>
      </c>
      <c r="I5823" t="s">
        <v>290</v>
      </c>
      <c r="J5823" t="s">
        <v>8338</v>
      </c>
      <c r="K5823">
        <v>8</v>
      </c>
      <c r="L5823" t="str">
        <f t="shared" si="186"/>
        <v>SucreSucreRCN TV S.A.8</v>
      </c>
      <c r="M5823" t="str">
        <f t="shared" si="187"/>
        <v>SucreSucreRCN TV S.A.</v>
      </c>
      <c r="N5823" t="s">
        <v>7313</v>
      </c>
    </row>
    <row r="5824" spans="1:14" x14ac:dyDescent="0.25">
      <c r="A5824">
        <v>70771</v>
      </c>
      <c r="B5824" t="s">
        <v>787</v>
      </c>
      <c r="C5824" t="s">
        <v>787</v>
      </c>
      <c r="E5824">
        <v>2</v>
      </c>
      <c r="F5824" t="s">
        <v>8341</v>
      </c>
      <c r="G5824" t="s">
        <v>723</v>
      </c>
      <c r="H5824" t="str">
        <f>INDEX(referencias!$Q$1:$Q$34,MATCH('Registro de Frecuencias TV'!G5824,referencias!$R$1:$R$34,0),1)</f>
        <v>Caracol TV S.A.</v>
      </c>
      <c r="I5824" t="s">
        <v>290</v>
      </c>
      <c r="J5824" t="s">
        <v>8338</v>
      </c>
      <c r="K5824">
        <v>2</v>
      </c>
      <c r="L5824" t="str">
        <f t="shared" si="186"/>
        <v>SucreSucreCaracol TV S.A.2</v>
      </c>
      <c r="M5824" t="str">
        <f t="shared" si="187"/>
        <v>SucreSucreCaracol TV S.A.</v>
      </c>
      <c r="N5824" t="s">
        <v>7314</v>
      </c>
    </row>
    <row r="5825" spans="1:14" x14ac:dyDescent="0.25">
      <c r="A5825">
        <v>70820</v>
      </c>
      <c r="B5825" t="s">
        <v>2378</v>
      </c>
      <c r="C5825" t="s">
        <v>787</v>
      </c>
      <c r="E5825">
        <v>13</v>
      </c>
      <c r="F5825" t="s">
        <v>8337</v>
      </c>
      <c r="G5825" t="s">
        <v>420</v>
      </c>
      <c r="H5825" t="str">
        <f>INDEX(referencias!$Q$1:$Q$34,MATCH('Registro de Frecuencias TV'!G5825,referencias!$R$1:$R$34,0),1)</f>
        <v>Canal Uno</v>
      </c>
      <c r="I5825" t="s">
        <v>301</v>
      </c>
      <c r="J5825" t="s">
        <v>8338</v>
      </c>
      <c r="K5825">
        <v>13</v>
      </c>
      <c r="L5825" t="str">
        <f t="shared" si="186"/>
        <v>Santiago de TolúSucreCanal Uno13</v>
      </c>
      <c r="M5825" t="str">
        <f t="shared" si="187"/>
        <v>Santiago de TolúSucreCanal Uno</v>
      </c>
      <c r="N5825" t="s">
        <v>7315</v>
      </c>
    </row>
    <row r="5826" spans="1:14" x14ac:dyDescent="0.25">
      <c r="A5826">
        <v>70820</v>
      </c>
      <c r="B5826" t="s">
        <v>2378</v>
      </c>
      <c r="C5826" t="s">
        <v>787</v>
      </c>
      <c r="E5826">
        <v>11</v>
      </c>
      <c r="F5826" t="s">
        <v>8337</v>
      </c>
      <c r="G5826" t="s">
        <v>703</v>
      </c>
      <c r="H5826" t="str">
        <f>INDEX(referencias!$Q$1:$Q$34,MATCH('Registro de Frecuencias TV'!G5826,referencias!$R$1:$R$34,0),1)</f>
        <v>C.Institucional</v>
      </c>
      <c r="I5826" t="s">
        <v>301</v>
      </c>
      <c r="J5826" t="s">
        <v>8338</v>
      </c>
      <c r="K5826">
        <v>11</v>
      </c>
      <c r="L5826" t="str">
        <f t="shared" si="186"/>
        <v>Santiago de TolúSucreC.Institucional11</v>
      </c>
      <c r="M5826" t="str">
        <f t="shared" si="187"/>
        <v>Santiago de TolúSucreC.Institucional</v>
      </c>
      <c r="N5826" t="s">
        <v>7316</v>
      </c>
    </row>
    <row r="5827" spans="1:14" x14ac:dyDescent="0.25">
      <c r="A5827">
        <v>70820</v>
      </c>
      <c r="B5827" t="s">
        <v>2378</v>
      </c>
      <c r="C5827" t="s">
        <v>787</v>
      </c>
      <c r="E5827">
        <v>5</v>
      </c>
      <c r="F5827" t="s">
        <v>8337</v>
      </c>
      <c r="G5827" t="s">
        <v>188</v>
      </c>
      <c r="H5827" t="str">
        <f>INDEX(referencias!$Q$1:$Q$34,MATCH('Registro de Frecuencias TV'!G5827,referencias!$R$1:$R$34,0),1)</f>
        <v>Señal Colombia</v>
      </c>
      <c r="I5827" t="s">
        <v>301</v>
      </c>
      <c r="J5827" t="s">
        <v>8338</v>
      </c>
      <c r="K5827">
        <v>5</v>
      </c>
      <c r="L5827" t="str">
        <f t="shared" ref="L5827:L5890" si="188">_xlfn.CONCAT(TRIM(B5827),TRIM(C5827),TRIM(H5827),TRIM(K5827))</f>
        <v>Santiago de TolúSucreSeñal Colombia5</v>
      </c>
      <c r="M5827" t="str">
        <f t="shared" ref="M5827:M5890" si="189">_xlfn.CONCAT(TRIM(B5827),TRIM(C5827),TRIM(H5827))</f>
        <v>Santiago de TolúSucreSeñal Colombia</v>
      </c>
      <c r="N5827" t="s">
        <v>7317</v>
      </c>
    </row>
    <row r="5828" spans="1:14" x14ac:dyDescent="0.25">
      <c r="A5828">
        <v>70820</v>
      </c>
      <c r="B5828" t="s">
        <v>2378</v>
      </c>
      <c r="C5828" t="s">
        <v>787</v>
      </c>
      <c r="F5828" t="s">
        <v>8339</v>
      </c>
      <c r="G5828" t="s">
        <v>619</v>
      </c>
      <c r="H5828" t="str">
        <f>INDEX(referencias!$Q$1:$Q$34,MATCH('Registro de Frecuencias TV'!G5828,referencias!$R$1:$R$34,0),1)</f>
        <v>Telecaribe</v>
      </c>
      <c r="J5828" t="s">
        <v>8338</v>
      </c>
      <c r="K5828">
        <v>7</v>
      </c>
      <c r="L5828" t="str">
        <f t="shared" si="188"/>
        <v>Santiago de TolúSucreTelecaribe7</v>
      </c>
      <c r="M5828" t="str">
        <f t="shared" si="189"/>
        <v>Santiago de TolúSucreTelecaribe</v>
      </c>
      <c r="N5828" t="s">
        <v>7318</v>
      </c>
    </row>
    <row r="5829" spans="1:14" x14ac:dyDescent="0.25">
      <c r="A5829">
        <v>70820</v>
      </c>
      <c r="B5829" t="s">
        <v>2378</v>
      </c>
      <c r="C5829" t="s">
        <v>787</v>
      </c>
      <c r="E5829">
        <v>2</v>
      </c>
      <c r="F5829" t="s">
        <v>8341</v>
      </c>
      <c r="G5829" t="s">
        <v>750</v>
      </c>
      <c r="H5829" t="str">
        <f>INDEX(referencias!$Q$1:$Q$34,MATCH('Registro de Frecuencias TV'!G5829,referencias!$R$1:$R$34,0),1)</f>
        <v>RCN TV S.A.</v>
      </c>
      <c r="I5829" t="s">
        <v>301</v>
      </c>
      <c r="J5829" t="s">
        <v>8338</v>
      </c>
      <c r="K5829">
        <v>2</v>
      </c>
      <c r="L5829" t="str">
        <f t="shared" si="188"/>
        <v>Santiago de TolúSucreRCN TV S.A.2</v>
      </c>
      <c r="M5829" t="str">
        <f t="shared" si="189"/>
        <v>Santiago de TolúSucreRCN TV S.A.</v>
      </c>
      <c r="N5829" t="s">
        <v>7319</v>
      </c>
    </row>
    <row r="5830" spans="1:14" x14ac:dyDescent="0.25">
      <c r="A5830">
        <v>70820</v>
      </c>
      <c r="B5830" t="s">
        <v>2378</v>
      </c>
      <c r="C5830" t="s">
        <v>787</v>
      </c>
      <c r="E5830">
        <v>4</v>
      </c>
      <c r="F5830" t="s">
        <v>8341</v>
      </c>
      <c r="G5830" t="s">
        <v>723</v>
      </c>
      <c r="H5830" t="str">
        <f>INDEX(referencias!$Q$1:$Q$34,MATCH('Registro de Frecuencias TV'!G5830,referencias!$R$1:$R$34,0),1)</f>
        <v>Caracol TV S.A.</v>
      </c>
      <c r="I5830" t="s">
        <v>301</v>
      </c>
      <c r="J5830" t="s">
        <v>8338</v>
      </c>
      <c r="K5830">
        <v>4</v>
      </c>
      <c r="L5830" t="str">
        <f t="shared" si="188"/>
        <v>Santiago de TolúSucreCaracol TV S.A.4</v>
      </c>
      <c r="M5830" t="str">
        <f t="shared" si="189"/>
        <v>Santiago de TolúSucreCaracol TV S.A.</v>
      </c>
      <c r="N5830" t="s">
        <v>7320</v>
      </c>
    </row>
    <row r="5831" spans="1:14" x14ac:dyDescent="0.25">
      <c r="A5831">
        <v>70823</v>
      </c>
      <c r="B5831" t="s">
        <v>2557</v>
      </c>
      <c r="C5831" t="s">
        <v>787</v>
      </c>
      <c r="E5831">
        <v>13</v>
      </c>
      <c r="F5831" t="s">
        <v>8337</v>
      </c>
      <c r="G5831" t="s">
        <v>420</v>
      </c>
      <c r="H5831" t="str">
        <f>INDEX(referencias!$Q$1:$Q$34,MATCH('Registro de Frecuencias TV'!G5831,referencias!$R$1:$R$34,0),1)</f>
        <v>Canal Uno</v>
      </c>
      <c r="I5831" t="s">
        <v>406</v>
      </c>
      <c r="J5831" t="s">
        <v>8338</v>
      </c>
      <c r="K5831">
        <v>13</v>
      </c>
      <c r="L5831" t="str">
        <f t="shared" si="188"/>
        <v>Tolú ViejoSucreCanal Uno13</v>
      </c>
      <c r="M5831" t="str">
        <f t="shared" si="189"/>
        <v>Tolú ViejoSucreCanal Uno</v>
      </c>
      <c r="N5831" t="s">
        <v>7321</v>
      </c>
    </row>
    <row r="5832" spans="1:14" x14ac:dyDescent="0.25">
      <c r="A5832">
        <v>70823</v>
      </c>
      <c r="B5832" t="s">
        <v>2557</v>
      </c>
      <c r="C5832" t="s">
        <v>787</v>
      </c>
      <c r="E5832">
        <v>11</v>
      </c>
      <c r="F5832" t="s">
        <v>8337</v>
      </c>
      <c r="G5832" t="s">
        <v>703</v>
      </c>
      <c r="H5832" t="str">
        <f>INDEX(referencias!$Q$1:$Q$34,MATCH('Registro de Frecuencias TV'!G5832,referencias!$R$1:$R$34,0),1)</f>
        <v>C.Institucional</v>
      </c>
      <c r="I5832" t="s">
        <v>406</v>
      </c>
      <c r="J5832" t="s">
        <v>8338</v>
      </c>
      <c r="K5832">
        <v>11</v>
      </c>
      <c r="L5832" t="str">
        <f t="shared" si="188"/>
        <v>Tolú ViejoSucreC.Institucional11</v>
      </c>
      <c r="M5832" t="str">
        <f t="shared" si="189"/>
        <v>Tolú ViejoSucreC.Institucional</v>
      </c>
      <c r="N5832" t="s">
        <v>7322</v>
      </c>
    </row>
    <row r="5833" spans="1:14" x14ac:dyDescent="0.25">
      <c r="A5833">
        <v>70823</v>
      </c>
      <c r="B5833" t="s">
        <v>2557</v>
      </c>
      <c r="C5833" t="s">
        <v>787</v>
      </c>
      <c r="E5833">
        <v>5</v>
      </c>
      <c r="F5833" t="s">
        <v>8337</v>
      </c>
      <c r="G5833" t="s">
        <v>188</v>
      </c>
      <c r="H5833" t="str">
        <f>INDEX(referencias!$Q$1:$Q$34,MATCH('Registro de Frecuencias TV'!G5833,referencias!$R$1:$R$34,0),1)</f>
        <v>Señal Colombia</v>
      </c>
      <c r="I5833" t="s">
        <v>406</v>
      </c>
      <c r="J5833" t="s">
        <v>8338</v>
      </c>
      <c r="K5833">
        <v>5</v>
      </c>
      <c r="L5833" t="str">
        <f t="shared" si="188"/>
        <v>Tolú ViejoSucreSeñal Colombia5</v>
      </c>
      <c r="M5833" t="str">
        <f t="shared" si="189"/>
        <v>Tolú ViejoSucreSeñal Colombia</v>
      </c>
      <c r="N5833" t="s">
        <v>7323</v>
      </c>
    </row>
    <row r="5834" spans="1:14" x14ac:dyDescent="0.25">
      <c r="A5834">
        <v>70823</v>
      </c>
      <c r="B5834" t="s">
        <v>2557</v>
      </c>
      <c r="C5834" t="s">
        <v>787</v>
      </c>
      <c r="F5834" t="s">
        <v>8339</v>
      </c>
      <c r="G5834" t="s">
        <v>619</v>
      </c>
      <c r="H5834" t="str">
        <f>INDEX(referencias!$Q$1:$Q$34,MATCH('Registro de Frecuencias TV'!G5834,referencias!$R$1:$R$34,0),1)</f>
        <v>Telecaribe</v>
      </c>
      <c r="J5834" t="s">
        <v>8338</v>
      </c>
      <c r="K5834">
        <v>51</v>
      </c>
      <c r="L5834" t="str">
        <f t="shared" si="188"/>
        <v>Tolú ViejoSucreTelecaribe51</v>
      </c>
      <c r="M5834" t="str">
        <f t="shared" si="189"/>
        <v>Tolú ViejoSucreTelecaribe</v>
      </c>
      <c r="N5834" t="s">
        <v>7324</v>
      </c>
    </row>
    <row r="5835" spans="1:14" x14ac:dyDescent="0.25">
      <c r="A5835">
        <v>70823</v>
      </c>
      <c r="B5835" t="s">
        <v>2557</v>
      </c>
      <c r="C5835" t="s">
        <v>787</v>
      </c>
      <c r="E5835">
        <v>24</v>
      </c>
      <c r="F5835" t="s">
        <v>8341</v>
      </c>
      <c r="G5835" t="s">
        <v>750</v>
      </c>
      <c r="H5835" t="str">
        <f>INDEX(referencias!$Q$1:$Q$34,MATCH('Registro de Frecuencias TV'!G5835,referencias!$R$1:$R$34,0),1)</f>
        <v>RCN TV S.A.</v>
      </c>
      <c r="I5835" t="s">
        <v>406</v>
      </c>
      <c r="J5835" t="s">
        <v>8338</v>
      </c>
      <c r="K5835">
        <v>24</v>
      </c>
      <c r="L5835" t="str">
        <f t="shared" si="188"/>
        <v>Tolú ViejoSucreRCN TV S.A.24</v>
      </c>
      <c r="M5835" t="str">
        <f t="shared" si="189"/>
        <v>Tolú ViejoSucreRCN TV S.A.</v>
      </c>
      <c r="N5835" t="s">
        <v>7325</v>
      </c>
    </row>
    <row r="5836" spans="1:14" x14ac:dyDescent="0.25">
      <c r="A5836">
        <v>70823</v>
      </c>
      <c r="B5836" t="s">
        <v>2557</v>
      </c>
      <c r="C5836" t="s">
        <v>787</v>
      </c>
      <c r="E5836">
        <v>21</v>
      </c>
      <c r="F5836" t="s">
        <v>8341</v>
      </c>
      <c r="G5836" t="s">
        <v>723</v>
      </c>
      <c r="H5836" t="str">
        <f>INDEX(referencias!$Q$1:$Q$34,MATCH('Registro de Frecuencias TV'!G5836,referencias!$R$1:$R$34,0),1)</f>
        <v>Caracol TV S.A.</v>
      </c>
      <c r="I5836" t="s">
        <v>406</v>
      </c>
      <c r="J5836" t="s">
        <v>8338</v>
      </c>
      <c r="K5836">
        <v>21</v>
      </c>
      <c r="L5836" t="str">
        <f t="shared" si="188"/>
        <v>Tolú ViejoSucreCaracol TV S.A.21</v>
      </c>
      <c r="M5836" t="str">
        <f t="shared" si="189"/>
        <v>Tolú ViejoSucreCaracol TV S.A.</v>
      </c>
      <c r="N5836" t="s">
        <v>7326</v>
      </c>
    </row>
    <row r="5837" spans="1:14" x14ac:dyDescent="0.25">
      <c r="A5837">
        <v>73001</v>
      </c>
      <c r="B5837" t="s">
        <v>1556</v>
      </c>
      <c r="C5837" t="s">
        <v>784</v>
      </c>
      <c r="D5837" t="s">
        <v>1556</v>
      </c>
      <c r="E5837">
        <v>7</v>
      </c>
      <c r="F5837" t="s">
        <v>8337</v>
      </c>
      <c r="G5837" t="s">
        <v>420</v>
      </c>
      <c r="H5837" t="str">
        <f>INDEX(referencias!$Q$1:$Q$34,MATCH('Registro de Frecuencias TV'!G5837,referencias!$R$1:$R$34,0),1)</f>
        <v>Canal Uno</v>
      </c>
      <c r="I5837" t="s">
        <v>313</v>
      </c>
      <c r="J5837" t="s">
        <v>8338</v>
      </c>
      <c r="K5837">
        <v>7</v>
      </c>
      <c r="L5837" t="str">
        <f t="shared" si="188"/>
        <v>IbaguéTolimaCanal Uno7</v>
      </c>
      <c r="M5837" t="str">
        <f t="shared" si="189"/>
        <v>IbaguéTolimaCanal Uno</v>
      </c>
      <c r="N5837" t="s">
        <v>7327</v>
      </c>
    </row>
    <row r="5838" spans="1:14" x14ac:dyDescent="0.25">
      <c r="A5838">
        <v>73001</v>
      </c>
      <c r="B5838" t="s">
        <v>1556</v>
      </c>
      <c r="C5838" t="s">
        <v>784</v>
      </c>
      <c r="D5838" t="s">
        <v>8516</v>
      </c>
      <c r="E5838">
        <v>2</v>
      </c>
      <c r="F5838" t="s">
        <v>8337</v>
      </c>
      <c r="G5838" t="s">
        <v>420</v>
      </c>
      <c r="H5838" t="str">
        <f>INDEX(referencias!$Q$1:$Q$34,MATCH('Registro de Frecuencias TV'!G5838,referencias!$R$1:$R$34,0),1)</f>
        <v>Canal Uno</v>
      </c>
      <c r="I5838" t="s">
        <v>316</v>
      </c>
      <c r="J5838" t="s">
        <v>8338</v>
      </c>
      <c r="K5838">
        <v>3</v>
      </c>
      <c r="L5838" t="str">
        <f t="shared" si="188"/>
        <v>IbaguéTolimaCanal Uno3</v>
      </c>
      <c r="M5838" t="str">
        <f t="shared" si="189"/>
        <v>IbaguéTolimaCanal Uno</v>
      </c>
      <c r="N5838" t="s">
        <v>7327</v>
      </c>
    </row>
    <row r="5839" spans="1:14" x14ac:dyDescent="0.25">
      <c r="A5839">
        <v>73001</v>
      </c>
      <c r="B5839" t="s">
        <v>1556</v>
      </c>
      <c r="C5839" t="s">
        <v>784</v>
      </c>
      <c r="D5839" t="s">
        <v>1556</v>
      </c>
      <c r="E5839">
        <v>9</v>
      </c>
      <c r="F5839" t="s">
        <v>8337</v>
      </c>
      <c r="G5839" t="s">
        <v>703</v>
      </c>
      <c r="H5839" t="str">
        <f>INDEX(referencias!$Q$1:$Q$34,MATCH('Registro de Frecuencias TV'!G5839,referencias!$R$1:$R$34,0),1)</f>
        <v>C.Institucional</v>
      </c>
      <c r="I5839" t="s">
        <v>313</v>
      </c>
      <c r="J5839" t="s">
        <v>8338</v>
      </c>
      <c r="K5839">
        <v>9</v>
      </c>
      <c r="L5839" t="str">
        <f t="shared" si="188"/>
        <v>IbaguéTolimaC.Institucional9</v>
      </c>
      <c r="M5839" t="str">
        <f t="shared" si="189"/>
        <v>IbaguéTolimaC.Institucional</v>
      </c>
      <c r="N5839" t="s">
        <v>7328</v>
      </c>
    </row>
    <row r="5840" spans="1:14" x14ac:dyDescent="0.25">
      <c r="A5840">
        <v>73001</v>
      </c>
      <c r="B5840" t="s">
        <v>1556</v>
      </c>
      <c r="C5840" t="s">
        <v>784</v>
      </c>
      <c r="D5840" t="s">
        <v>8516</v>
      </c>
      <c r="E5840">
        <v>6</v>
      </c>
      <c r="F5840" t="s">
        <v>8337</v>
      </c>
      <c r="G5840" t="s">
        <v>703</v>
      </c>
      <c r="H5840" t="str">
        <f>INDEX(referencias!$Q$1:$Q$34,MATCH('Registro de Frecuencias TV'!G5840,referencias!$R$1:$R$34,0),1)</f>
        <v>C.Institucional</v>
      </c>
      <c r="I5840" t="s">
        <v>316</v>
      </c>
      <c r="J5840" t="s">
        <v>8338</v>
      </c>
      <c r="K5840">
        <v>6</v>
      </c>
      <c r="L5840" t="str">
        <f t="shared" si="188"/>
        <v>IbaguéTolimaC.Institucional6</v>
      </c>
      <c r="M5840" t="str">
        <f t="shared" si="189"/>
        <v>IbaguéTolimaC.Institucional</v>
      </c>
      <c r="N5840" t="s">
        <v>7328</v>
      </c>
    </row>
    <row r="5841" spans="1:14" x14ac:dyDescent="0.25">
      <c r="A5841">
        <v>73001</v>
      </c>
      <c r="B5841" t="s">
        <v>1556</v>
      </c>
      <c r="C5841" t="s">
        <v>784</v>
      </c>
      <c r="D5841" t="s">
        <v>1556</v>
      </c>
      <c r="E5841">
        <v>11</v>
      </c>
      <c r="F5841" t="s">
        <v>8337</v>
      </c>
      <c r="G5841" t="s">
        <v>188</v>
      </c>
      <c r="H5841" t="str">
        <f>INDEX(referencias!$Q$1:$Q$34,MATCH('Registro de Frecuencias TV'!G5841,referencias!$R$1:$R$34,0),1)</f>
        <v>Señal Colombia</v>
      </c>
      <c r="I5841" t="s">
        <v>313</v>
      </c>
      <c r="J5841" t="s">
        <v>8338</v>
      </c>
      <c r="K5841">
        <v>11</v>
      </c>
      <c r="L5841" t="str">
        <f t="shared" si="188"/>
        <v>IbaguéTolimaSeñal Colombia11</v>
      </c>
      <c r="M5841" t="str">
        <f t="shared" si="189"/>
        <v>IbaguéTolimaSeñal Colombia</v>
      </c>
      <c r="N5841" t="s">
        <v>7329</v>
      </c>
    </row>
    <row r="5842" spans="1:14" x14ac:dyDescent="0.25">
      <c r="A5842">
        <v>73001</v>
      </c>
      <c r="B5842" t="s">
        <v>1556</v>
      </c>
      <c r="C5842" t="s">
        <v>784</v>
      </c>
      <c r="D5842" t="s">
        <v>8516</v>
      </c>
      <c r="E5842">
        <v>8</v>
      </c>
      <c r="F5842" t="s">
        <v>8337</v>
      </c>
      <c r="G5842" t="s">
        <v>188</v>
      </c>
      <c r="H5842" t="str">
        <f>INDEX(referencias!$Q$1:$Q$34,MATCH('Registro de Frecuencias TV'!G5842,referencias!$R$1:$R$34,0),1)</f>
        <v>Señal Colombia</v>
      </c>
      <c r="I5842" t="s">
        <v>316</v>
      </c>
      <c r="J5842" t="s">
        <v>8338</v>
      </c>
      <c r="K5842">
        <v>8</v>
      </c>
      <c r="L5842" t="str">
        <f t="shared" si="188"/>
        <v>IbaguéTolimaSeñal Colombia8</v>
      </c>
      <c r="M5842" t="str">
        <f t="shared" si="189"/>
        <v>IbaguéTolimaSeñal Colombia</v>
      </c>
      <c r="N5842" t="s">
        <v>7329</v>
      </c>
    </row>
    <row r="5843" spans="1:14" x14ac:dyDescent="0.25">
      <c r="A5843">
        <v>73001</v>
      </c>
      <c r="B5843" t="s">
        <v>1556</v>
      </c>
      <c r="C5843" t="s">
        <v>784</v>
      </c>
      <c r="D5843" t="s">
        <v>1556</v>
      </c>
      <c r="E5843">
        <v>13</v>
      </c>
      <c r="F5843" t="s">
        <v>8339</v>
      </c>
      <c r="G5843" t="s">
        <v>623</v>
      </c>
      <c r="H5843" t="str">
        <f>INDEX(referencias!$Q$1:$Q$34,MATCH('Registro de Frecuencias TV'!G5843,referencias!$R$1:$R$34,0),1)</f>
        <v>Teveandina</v>
      </c>
      <c r="I5843" t="s">
        <v>8444</v>
      </c>
      <c r="J5843" t="s">
        <v>8338</v>
      </c>
      <c r="K5843">
        <v>13</v>
      </c>
      <c r="L5843" t="str">
        <f t="shared" si="188"/>
        <v>IbaguéTolimaTeveandina13</v>
      </c>
      <c r="M5843" t="str">
        <f t="shared" si="189"/>
        <v>IbaguéTolimaTeveandina</v>
      </c>
      <c r="N5843" t="s">
        <v>7330</v>
      </c>
    </row>
    <row r="5844" spans="1:14" x14ac:dyDescent="0.25">
      <c r="A5844">
        <v>73001</v>
      </c>
      <c r="B5844" t="s">
        <v>1556</v>
      </c>
      <c r="C5844" t="s">
        <v>784</v>
      </c>
      <c r="D5844" t="s">
        <v>8516</v>
      </c>
      <c r="E5844">
        <v>31</v>
      </c>
      <c r="F5844" t="s">
        <v>8339</v>
      </c>
      <c r="G5844" t="s">
        <v>623</v>
      </c>
      <c r="H5844" t="str">
        <f>INDEX(referencias!$Q$1:$Q$34,MATCH('Registro de Frecuencias TV'!G5844,referencias!$R$1:$R$34,0),1)</f>
        <v>Teveandina</v>
      </c>
      <c r="I5844" t="s">
        <v>316</v>
      </c>
      <c r="J5844" t="s">
        <v>8338</v>
      </c>
      <c r="K5844">
        <v>31</v>
      </c>
      <c r="L5844" t="str">
        <f t="shared" si="188"/>
        <v>IbaguéTolimaTeveandina31</v>
      </c>
      <c r="M5844" t="str">
        <f t="shared" si="189"/>
        <v>IbaguéTolimaTeveandina</v>
      </c>
      <c r="N5844" t="s">
        <v>7330</v>
      </c>
    </row>
    <row r="5845" spans="1:14" x14ac:dyDescent="0.25">
      <c r="A5845">
        <v>73001</v>
      </c>
      <c r="B5845" t="s">
        <v>1556</v>
      </c>
      <c r="C5845" t="s">
        <v>784</v>
      </c>
      <c r="D5845" t="s">
        <v>1556</v>
      </c>
      <c r="E5845">
        <v>4</v>
      </c>
      <c r="F5845" t="s">
        <v>8341</v>
      </c>
      <c r="G5845" t="s">
        <v>750</v>
      </c>
      <c r="H5845" t="str">
        <f>INDEX(referencias!$Q$1:$Q$34,MATCH('Registro de Frecuencias TV'!G5845,referencias!$R$1:$R$34,0),1)</f>
        <v>RCN TV S.A.</v>
      </c>
      <c r="I5845" t="s">
        <v>313</v>
      </c>
      <c r="J5845" t="s">
        <v>8338</v>
      </c>
      <c r="K5845">
        <v>4</v>
      </c>
      <c r="L5845" t="str">
        <f t="shared" si="188"/>
        <v>IbaguéTolimaRCN TV S.A.4</v>
      </c>
      <c r="M5845" t="str">
        <f t="shared" si="189"/>
        <v>IbaguéTolimaRCN TV S.A.</v>
      </c>
      <c r="N5845" t="s">
        <v>7331</v>
      </c>
    </row>
    <row r="5846" spans="1:14" x14ac:dyDescent="0.25">
      <c r="A5846">
        <v>73001</v>
      </c>
      <c r="B5846" t="s">
        <v>1556</v>
      </c>
      <c r="C5846" t="s">
        <v>784</v>
      </c>
      <c r="D5846" t="s">
        <v>8516</v>
      </c>
      <c r="E5846">
        <v>10</v>
      </c>
      <c r="F5846" t="s">
        <v>8341</v>
      </c>
      <c r="G5846" t="s">
        <v>750</v>
      </c>
      <c r="H5846" t="str">
        <f>INDEX(referencias!$Q$1:$Q$34,MATCH('Registro de Frecuencias TV'!G5846,referencias!$R$1:$R$34,0),1)</f>
        <v>RCN TV S.A.</v>
      </c>
      <c r="I5846" t="s">
        <v>316</v>
      </c>
      <c r="J5846" t="s">
        <v>8338</v>
      </c>
      <c r="K5846">
        <v>10</v>
      </c>
      <c r="L5846" t="str">
        <f t="shared" si="188"/>
        <v>IbaguéTolimaRCN TV S.A.10</v>
      </c>
      <c r="M5846" t="str">
        <f t="shared" si="189"/>
        <v>IbaguéTolimaRCN TV S.A.</v>
      </c>
      <c r="N5846" t="s">
        <v>7331</v>
      </c>
    </row>
    <row r="5847" spans="1:14" x14ac:dyDescent="0.25">
      <c r="A5847">
        <v>73001</v>
      </c>
      <c r="B5847" t="s">
        <v>1556</v>
      </c>
      <c r="C5847" t="s">
        <v>784</v>
      </c>
      <c r="D5847" t="s">
        <v>1556</v>
      </c>
      <c r="E5847">
        <v>5</v>
      </c>
      <c r="F5847" t="s">
        <v>8341</v>
      </c>
      <c r="G5847" t="s">
        <v>723</v>
      </c>
      <c r="H5847" t="str">
        <f>INDEX(referencias!$Q$1:$Q$34,MATCH('Registro de Frecuencias TV'!G5847,referencias!$R$1:$R$34,0),1)</f>
        <v>Caracol TV S.A.</v>
      </c>
      <c r="I5847" t="s">
        <v>313</v>
      </c>
      <c r="J5847" t="s">
        <v>8338</v>
      </c>
      <c r="K5847">
        <v>5</v>
      </c>
      <c r="L5847" t="str">
        <f t="shared" si="188"/>
        <v>IbaguéTolimaCaracol TV S.A.5</v>
      </c>
      <c r="M5847" t="str">
        <f t="shared" si="189"/>
        <v>IbaguéTolimaCaracol TV S.A.</v>
      </c>
      <c r="N5847" t="s">
        <v>7332</v>
      </c>
    </row>
    <row r="5848" spans="1:14" x14ac:dyDescent="0.25">
      <c r="A5848">
        <v>73001</v>
      </c>
      <c r="B5848" t="s">
        <v>1556</v>
      </c>
      <c r="C5848" t="s">
        <v>784</v>
      </c>
      <c r="D5848" t="s">
        <v>8516</v>
      </c>
      <c r="E5848">
        <v>12</v>
      </c>
      <c r="F5848" t="s">
        <v>8341</v>
      </c>
      <c r="G5848" t="s">
        <v>723</v>
      </c>
      <c r="H5848" t="str">
        <f>INDEX(referencias!$Q$1:$Q$34,MATCH('Registro de Frecuencias TV'!G5848,referencias!$R$1:$R$34,0),1)</f>
        <v>Caracol TV S.A.</v>
      </c>
      <c r="I5848" t="s">
        <v>316</v>
      </c>
      <c r="J5848" t="s">
        <v>8338</v>
      </c>
      <c r="K5848">
        <v>12</v>
      </c>
      <c r="L5848" t="str">
        <f t="shared" si="188"/>
        <v>IbaguéTolimaCaracol TV S.A.12</v>
      </c>
      <c r="M5848" t="str">
        <f t="shared" si="189"/>
        <v>IbaguéTolimaCaracol TV S.A.</v>
      </c>
      <c r="N5848" t="s">
        <v>7332</v>
      </c>
    </row>
    <row r="5849" spans="1:14" x14ac:dyDescent="0.25">
      <c r="A5849">
        <v>73024</v>
      </c>
      <c r="B5849" t="s">
        <v>783</v>
      </c>
      <c r="C5849" t="s">
        <v>784</v>
      </c>
      <c r="E5849">
        <v>7</v>
      </c>
      <c r="F5849" t="s">
        <v>8337</v>
      </c>
      <c r="G5849" t="s">
        <v>420</v>
      </c>
      <c r="H5849" t="str">
        <f>INDEX(referencias!$Q$1:$Q$34,MATCH('Registro de Frecuencias TV'!G5849,referencias!$R$1:$R$34,0),1)</f>
        <v>Canal Uno</v>
      </c>
      <c r="I5849" t="s">
        <v>313</v>
      </c>
      <c r="J5849" t="s">
        <v>8338</v>
      </c>
      <c r="K5849">
        <v>7</v>
      </c>
      <c r="L5849" t="str">
        <f t="shared" si="188"/>
        <v>AlpujarraTolimaCanal Uno7</v>
      </c>
      <c r="M5849" t="str">
        <f t="shared" si="189"/>
        <v>AlpujarraTolimaCanal Uno</v>
      </c>
      <c r="N5849" t="s">
        <v>7333</v>
      </c>
    </row>
    <row r="5850" spans="1:14" x14ac:dyDescent="0.25">
      <c r="A5850">
        <v>73024</v>
      </c>
      <c r="B5850" t="s">
        <v>783</v>
      </c>
      <c r="C5850" t="s">
        <v>784</v>
      </c>
      <c r="E5850">
        <v>9</v>
      </c>
      <c r="F5850" t="s">
        <v>8337</v>
      </c>
      <c r="G5850" t="s">
        <v>703</v>
      </c>
      <c r="H5850" t="str">
        <f>INDEX(referencias!$Q$1:$Q$34,MATCH('Registro de Frecuencias TV'!G5850,referencias!$R$1:$R$34,0),1)</f>
        <v>C.Institucional</v>
      </c>
      <c r="I5850" t="s">
        <v>313</v>
      </c>
      <c r="J5850" t="s">
        <v>8338</v>
      </c>
      <c r="K5850">
        <v>9</v>
      </c>
      <c r="L5850" t="str">
        <f t="shared" si="188"/>
        <v>AlpujarraTolimaC.Institucional9</v>
      </c>
      <c r="M5850" t="str">
        <f t="shared" si="189"/>
        <v>AlpujarraTolimaC.Institucional</v>
      </c>
      <c r="N5850" t="s">
        <v>7334</v>
      </c>
    </row>
    <row r="5851" spans="1:14" x14ac:dyDescent="0.25">
      <c r="A5851">
        <v>73024</v>
      </c>
      <c r="B5851" t="s">
        <v>783</v>
      </c>
      <c r="C5851" t="s">
        <v>784</v>
      </c>
      <c r="E5851">
        <v>11</v>
      </c>
      <c r="F5851" t="s">
        <v>8337</v>
      </c>
      <c r="G5851" t="s">
        <v>188</v>
      </c>
      <c r="H5851" t="str">
        <f>INDEX(referencias!$Q$1:$Q$34,MATCH('Registro de Frecuencias TV'!G5851,referencias!$R$1:$R$34,0),1)</f>
        <v>Señal Colombia</v>
      </c>
      <c r="I5851" t="s">
        <v>313</v>
      </c>
      <c r="J5851" t="s">
        <v>8338</v>
      </c>
      <c r="K5851">
        <v>11</v>
      </c>
      <c r="L5851" t="str">
        <f t="shared" si="188"/>
        <v>AlpujarraTolimaSeñal Colombia11</v>
      </c>
      <c r="M5851" t="str">
        <f t="shared" si="189"/>
        <v>AlpujarraTolimaSeñal Colombia</v>
      </c>
      <c r="N5851" t="s">
        <v>7335</v>
      </c>
    </row>
    <row r="5852" spans="1:14" x14ac:dyDescent="0.25">
      <c r="A5852">
        <v>73024</v>
      </c>
      <c r="B5852" t="s">
        <v>783</v>
      </c>
      <c r="C5852" t="s">
        <v>784</v>
      </c>
      <c r="E5852">
        <v>13</v>
      </c>
      <c r="F5852" t="s">
        <v>8339</v>
      </c>
      <c r="G5852" t="s">
        <v>623</v>
      </c>
      <c r="H5852" t="str">
        <f>INDEX(referencias!$Q$1:$Q$34,MATCH('Registro de Frecuencias TV'!G5852,referencias!$R$1:$R$34,0),1)</f>
        <v>Teveandina</v>
      </c>
      <c r="I5852" t="s">
        <v>8444</v>
      </c>
      <c r="J5852" t="s">
        <v>8338</v>
      </c>
      <c r="K5852">
        <v>13</v>
      </c>
      <c r="L5852" t="str">
        <f t="shared" si="188"/>
        <v>AlpujarraTolimaTeveandina13</v>
      </c>
      <c r="M5852" t="str">
        <f t="shared" si="189"/>
        <v>AlpujarraTolimaTeveandina</v>
      </c>
      <c r="N5852" t="s">
        <v>7336</v>
      </c>
    </row>
    <row r="5853" spans="1:14" x14ac:dyDescent="0.25">
      <c r="A5853">
        <v>73024</v>
      </c>
      <c r="B5853" t="s">
        <v>783</v>
      </c>
      <c r="C5853" t="s">
        <v>784</v>
      </c>
      <c r="E5853">
        <v>4</v>
      </c>
      <c r="F5853" t="s">
        <v>8341</v>
      </c>
      <c r="G5853" t="s">
        <v>750</v>
      </c>
      <c r="H5853" t="str">
        <f>INDEX(referencias!$Q$1:$Q$34,MATCH('Registro de Frecuencias TV'!G5853,referencias!$R$1:$R$34,0),1)</f>
        <v>RCN TV S.A.</v>
      </c>
      <c r="I5853" t="s">
        <v>313</v>
      </c>
      <c r="J5853" t="s">
        <v>8338</v>
      </c>
      <c r="K5853">
        <v>4</v>
      </c>
      <c r="L5853" t="str">
        <f t="shared" si="188"/>
        <v>AlpujarraTolimaRCN TV S.A.4</v>
      </c>
      <c r="M5853" t="str">
        <f t="shared" si="189"/>
        <v>AlpujarraTolimaRCN TV S.A.</v>
      </c>
      <c r="N5853" t="s">
        <v>7337</v>
      </c>
    </row>
    <row r="5854" spans="1:14" x14ac:dyDescent="0.25">
      <c r="A5854">
        <v>73024</v>
      </c>
      <c r="B5854" t="s">
        <v>783</v>
      </c>
      <c r="C5854" t="s">
        <v>784</v>
      </c>
      <c r="E5854">
        <v>5</v>
      </c>
      <c r="F5854" t="s">
        <v>8341</v>
      </c>
      <c r="G5854" t="s">
        <v>723</v>
      </c>
      <c r="H5854" t="str">
        <f>INDEX(referencias!$Q$1:$Q$34,MATCH('Registro de Frecuencias TV'!G5854,referencias!$R$1:$R$34,0),1)</f>
        <v>Caracol TV S.A.</v>
      </c>
      <c r="I5854" t="s">
        <v>313</v>
      </c>
      <c r="J5854" t="s">
        <v>8338</v>
      </c>
      <c r="K5854">
        <v>5</v>
      </c>
      <c r="L5854" t="str">
        <f t="shared" si="188"/>
        <v>AlpujarraTolimaCaracol TV S.A.5</v>
      </c>
      <c r="M5854" t="str">
        <f t="shared" si="189"/>
        <v>AlpujarraTolimaCaracol TV S.A.</v>
      </c>
      <c r="N5854" t="s">
        <v>7338</v>
      </c>
    </row>
    <row r="5855" spans="1:14" x14ac:dyDescent="0.25">
      <c r="A5855">
        <v>73026</v>
      </c>
      <c r="B5855" t="s">
        <v>795</v>
      </c>
      <c r="C5855" t="s">
        <v>784</v>
      </c>
      <c r="E5855">
        <v>7</v>
      </c>
      <c r="F5855" t="s">
        <v>8337</v>
      </c>
      <c r="G5855" t="s">
        <v>420</v>
      </c>
      <c r="H5855" t="str">
        <f>INDEX(referencias!$Q$1:$Q$34,MATCH('Registro de Frecuencias TV'!G5855,referencias!$R$1:$R$34,0),1)</f>
        <v>Canal Uno</v>
      </c>
      <c r="I5855" t="s">
        <v>313</v>
      </c>
      <c r="J5855" t="s">
        <v>8338</v>
      </c>
      <c r="K5855">
        <v>7</v>
      </c>
      <c r="L5855" t="str">
        <f t="shared" si="188"/>
        <v>AlvaradoTolimaCanal Uno7</v>
      </c>
      <c r="M5855" t="str">
        <f t="shared" si="189"/>
        <v>AlvaradoTolimaCanal Uno</v>
      </c>
      <c r="N5855" t="s">
        <v>7339</v>
      </c>
    </row>
    <row r="5856" spans="1:14" x14ac:dyDescent="0.25">
      <c r="A5856">
        <v>73026</v>
      </c>
      <c r="B5856" t="s">
        <v>795</v>
      </c>
      <c r="C5856" t="s">
        <v>784</v>
      </c>
      <c r="E5856">
        <v>9</v>
      </c>
      <c r="F5856" t="s">
        <v>8337</v>
      </c>
      <c r="G5856" t="s">
        <v>703</v>
      </c>
      <c r="H5856" t="str">
        <f>INDEX(referencias!$Q$1:$Q$34,MATCH('Registro de Frecuencias TV'!G5856,referencias!$R$1:$R$34,0),1)</f>
        <v>C.Institucional</v>
      </c>
      <c r="I5856" t="s">
        <v>313</v>
      </c>
      <c r="J5856" t="s">
        <v>8338</v>
      </c>
      <c r="K5856">
        <v>9</v>
      </c>
      <c r="L5856" t="str">
        <f t="shared" si="188"/>
        <v>AlvaradoTolimaC.Institucional9</v>
      </c>
      <c r="M5856" t="str">
        <f t="shared" si="189"/>
        <v>AlvaradoTolimaC.Institucional</v>
      </c>
      <c r="N5856" t="s">
        <v>7340</v>
      </c>
    </row>
    <row r="5857" spans="1:14" x14ac:dyDescent="0.25">
      <c r="A5857">
        <v>73026</v>
      </c>
      <c r="B5857" t="s">
        <v>795</v>
      </c>
      <c r="C5857" t="s">
        <v>784</v>
      </c>
      <c r="E5857">
        <v>11</v>
      </c>
      <c r="F5857" t="s">
        <v>8337</v>
      </c>
      <c r="G5857" t="s">
        <v>188</v>
      </c>
      <c r="H5857" t="str">
        <f>INDEX(referencias!$Q$1:$Q$34,MATCH('Registro de Frecuencias TV'!G5857,referencias!$R$1:$R$34,0),1)</f>
        <v>Señal Colombia</v>
      </c>
      <c r="I5857" t="s">
        <v>313</v>
      </c>
      <c r="J5857" t="s">
        <v>8338</v>
      </c>
      <c r="K5857">
        <v>11</v>
      </c>
      <c r="L5857" t="str">
        <f t="shared" si="188"/>
        <v>AlvaradoTolimaSeñal Colombia11</v>
      </c>
      <c r="M5857" t="str">
        <f t="shared" si="189"/>
        <v>AlvaradoTolimaSeñal Colombia</v>
      </c>
      <c r="N5857" t="s">
        <v>7341</v>
      </c>
    </row>
    <row r="5858" spans="1:14" x14ac:dyDescent="0.25">
      <c r="A5858">
        <v>73026</v>
      </c>
      <c r="B5858" t="s">
        <v>795</v>
      </c>
      <c r="C5858" t="s">
        <v>784</v>
      </c>
      <c r="E5858">
        <v>13</v>
      </c>
      <c r="F5858" t="s">
        <v>8339</v>
      </c>
      <c r="G5858" t="s">
        <v>623</v>
      </c>
      <c r="H5858" t="str">
        <f>INDEX(referencias!$Q$1:$Q$34,MATCH('Registro de Frecuencias TV'!G5858,referencias!$R$1:$R$34,0),1)</f>
        <v>Teveandina</v>
      </c>
      <c r="I5858" t="s">
        <v>8444</v>
      </c>
      <c r="J5858" t="s">
        <v>8338</v>
      </c>
      <c r="K5858">
        <v>13</v>
      </c>
      <c r="L5858" t="str">
        <f t="shared" si="188"/>
        <v>AlvaradoTolimaTeveandina13</v>
      </c>
      <c r="M5858" t="str">
        <f t="shared" si="189"/>
        <v>AlvaradoTolimaTeveandina</v>
      </c>
      <c r="N5858" t="s">
        <v>7342</v>
      </c>
    </row>
    <row r="5859" spans="1:14" x14ac:dyDescent="0.25">
      <c r="A5859">
        <v>73026</v>
      </c>
      <c r="B5859" t="s">
        <v>795</v>
      </c>
      <c r="C5859" t="s">
        <v>784</v>
      </c>
      <c r="E5859">
        <v>4</v>
      </c>
      <c r="F5859" t="s">
        <v>8341</v>
      </c>
      <c r="G5859" t="s">
        <v>750</v>
      </c>
      <c r="H5859" t="str">
        <f>INDEX(referencias!$Q$1:$Q$34,MATCH('Registro de Frecuencias TV'!G5859,referencias!$R$1:$R$34,0),1)</f>
        <v>RCN TV S.A.</v>
      </c>
      <c r="I5859" t="s">
        <v>313</v>
      </c>
      <c r="J5859" t="s">
        <v>8338</v>
      </c>
      <c r="K5859">
        <v>4</v>
      </c>
      <c r="L5859" t="str">
        <f t="shared" si="188"/>
        <v>AlvaradoTolimaRCN TV S.A.4</v>
      </c>
      <c r="M5859" t="str">
        <f t="shared" si="189"/>
        <v>AlvaradoTolimaRCN TV S.A.</v>
      </c>
      <c r="N5859" t="s">
        <v>7343</v>
      </c>
    </row>
    <row r="5860" spans="1:14" x14ac:dyDescent="0.25">
      <c r="A5860">
        <v>73026</v>
      </c>
      <c r="B5860" t="s">
        <v>795</v>
      </c>
      <c r="C5860" t="s">
        <v>784</v>
      </c>
      <c r="E5860">
        <v>5</v>
      </c>
      <c r="F5860" t="s">
        <v>8341</v>
      </c>
      <c r="G5860" t="s">
        <v>723</v>
      </c>
      <c r="H5860" t="str">
        <f>INDEX(referencias!$Q$1:$Q$34,MATCH('Registro de Frecuencias TV'!G5860,referencias!$R$1:$R$34,0),1)</f>
        <v>Caracol TV S.A.</v>
      </c>
      <c r="I5860" t="s">
        <v>313</v>
      </c>
      <c r="J5860" t="s">
        <v>8338</v>
      </c>
      <c r="K5860">
        <v>5</v>
      </c>
      <c r="L5860" t="str">
        <f t="shared" si="188"/>
        <v>AlvaradoTolimaCaracol TV S.A.5</v>
      </c>
      <c r="M5860" t="str">
        <f t="shared" si="189"/>
        <v>AlvaradoTolimaCaracol TV S.A.</v>
      </c>
      <c r="N5860" t="s">
        <v>7344</v>
      </c>
    </row>
    <row r="5861" spans="1:14" x14ac:dyDescent="0.25">
      <c r="A5861">
        <v>73030</v>
      </c>
      <c r="B5861" t="s">
        <v>805</v>
      </c>
      <c r="C5861" t="s">
        <v>784</v>
      </c>
      <c r="F5861" t="s">
        <v>8337</v>
      </c>
      <c r="G5861" t="s">
        <v>420</v>
      </c>
      <c r="H5861" t="str">
        <f>INDEX(referencias!$Q$1:$Q$34,MATCH('Registro de Frecuencias TV'!G5861,referencias!$R$1:$R$34,0),1)</f>
        <v>Canal Uno</v>
      </c>
      <c r="J5861" t="s">
        <v>8338</v>
      </c>
      <c r="K5861">
        <v>3</v>
      </c>
      <c r="L5861" t="str">
        <f t="shared" si="188"/>
        <v>AmbalemaTolimaCanal Uno3</v>
      </c>
      <c r="M5861" t="str">
        <f t="shared" si="189"/>
        <v>AmbalemaTolimaCanal Uno</v>
      </c>
      <c r="N5861" t="s">
        <v>7345</v>
      </c>
    </row>
    <row r="5862" spans="1:14" x14ac:dyDescent="0.25">
      <c r="A5862">
        <v>73030</v>
      </c>
      <c r="B5862" t="s">
        <v>805</v>
      </c>
      <c r="C5862" t="s">
        <v>784</v>
      </c>
      <c r="F5862" t="s">
        <v>8337</v>
      </c>
      <c r="G5862" t="s">
        <v>703</v>
      </c>
      <c r="H5862" t="str">
        <f>INDEX(referencias!$Q$1:$Q$34,MATCH('Registro de Frecuencias TV'!G5862,referencias!$R$1:$R$34,0),1)</f>
        <v>C.Institucional</v>
      </c>
      <c r="J5862" t="s">
        <v>8338</v>
      </c>
      <c r="K5862">
        <v>6</v>
      </c>
      <c r="L5862" t="str">
        <f t="shared" si="188"/>
        <v>AmbalemaTolimaC.Institucional6</v>
      </c>
      <c r="M5862" t="str">
        <f t="shared" si="189"/>
        <v>AmbalemaTolimaC.Institucional</v>
      </c>
      <c r="N5862" t="s">
        <v>7346</v>
      </c>
    </row>
    <row r="5863" spans="1:14" x14ac:dyDescent="0.25">
      <c r="A5863">
        <v>73030</v>
      </c>
      <c r="B5863" t="s">
        <v>805</v>
      </c>
      <c r="C5863" t="s">
        <v>784</v>
      </c>
      <c r="F5863" t="s">
        <v>8337</v>
      </c>
      <c r="G5863" t="s">
        <v>188</v>
      </c>
      <c r="H5863" t="str">
        <f>INDEX(referencias!$Q$1:$Q$34,MATCH('Registro de Frecuencias TV'!G5863,referencias!$R$1:$R$34,0),1)</f>
        <v>Señal Colombia</v>
      </c>
      <c r="J5863" t="s">
        <v>8338</v>
      </c>
      <c r="K5863">
        <v>8</v>
      </c>
      <c r="L5863" t="str">
        <f t="shared" si="188"/>
        <v>AmbalemaTolimaSeñal Colombia8</v>
      </c>
      <c r="M5863" t="str">
        <f t="shared" si="189"/>
        <v>AmbalemaTolimaSeñal Colombia</v>
      </c>
      <c r="N5863" t="s">
        <v>7347</v>
      </c>
    </row>
    <row r="5864" spans="1:14" x14ac:dyDescent="0.25">
      <c r="A5864">
        <v>73030</v>
      </c>
      <c r="B5864" t="s">
        <v>805</v>
      </c>
      <c r="C5864" t="s">
        <v>784</v>
      </c>
      <c r="F5864" t="s">
        <v>8339</v>
      </c>
      <c r="G5864" t="s">
        <v>623</v>
      </c>
      <c r="H5864" t="str">
        <f>INDEX(referencias!$Q$1:$Q$34,MATCH('Registro de Frecuencias TV'!G5864,referencias!$R$1:$R$34,0),1)</f>
        <v>Teveandina</v>
      </c>
      <c r="J5864" t="s">
        <v>8338</v>
      </c>
      <c r="K5864">
        <v>31</v>
      </c>
      <c r="L5864" t="str">
        <f t="shared" si="188"/>
        <v>AmbalemaTolimaTeveandina31</v>
      </c>
      <c r="M5864" t="str">
        <f t="shared" si="189"/>
        <v>AmbalemaTolimaTeveandina</v>
      </c>
      <c r="N5864" t="s">
        <v>7348</v>
      </c>
    </row>
    <row r="5865" spans="1:14" x14ac:dyDescent="0.25">
      <c r="A5865">
        <v>73030</v>
      </c>
      <c r="B5865" t="s">
        <v>805</v>
      </c>
      <c r="C5865" t="s">
        <v>784</v>
      </c>
      <c r="F5865" t="s">
        <v>8341</v>
      </c>
      <c r="G5865" t="s">
        <v>750</v>
      </c>
      <c r="H5865" t="str">
        <f>INDEX(referencias!$Q$1:$Q$34,MATCH('Registro de Frecuencias TV'!G5865,referencias!$R$1:$R$34,0),1)</f>
        <v>RCN TV S.A.</v>
      </c>
      <c r="J5865" t="s">
        <v>8338</v>
      </c>
      <c r="K5865">
        <v>10</v>
      </c>
      <c r="L5865" t="str">
        <f t="shared" si="188"/>
        <v>AmbalemaTolimaRCN TV S.A.10</v>
      </c>
      <c r="M5865" t="str">
        <f t="shared" si="189"/>
        <v>AmbalemaTolimaRCN TV S.A.</v>
      </c>
      <c r="N5865" t="s">
        <v>7349</v>
      </c>
    </row>
    <row r="5866" spans="1:14" x14ac:dyDescent="0.25">
      <c r="A5866">
        <v>73030</v>
      </c>
      <c r="B5866" t="s">
        <v>805</v>
      </c>
      <c r="C5866" t="s">
        <v>784</v>
      </c>
      <c r="F5866" t="s">
        <v>8341</v>
      </c>
      <c r="G5866" t="s">
        <v>723</v>
      </c>
      <c r="H5866" t="str">
        <f>INDEX(referencias!$Q$1:$Q$34,MATCH('Registro de Frecuencias TV'!G5866,referencias!$R$1:$R$34,0),1)</f>
        <v>Caracol TV S.A.</v>
      </c>
      <c r="J5866" t="s">
        <v>8338</v>
      </c>
      <c r="K5866">
        <v>12</v>
      </c>
      <c r="L5866" t="str">
        <f t="shared" si="188"/>
        <v>AmbalemaTolimaCaracol TV S.A.12</v>
      </c>
      <c r="M5866" t="str">
        <f t="shared" si="189"/>
        <v>AmbalemaTolimaCaracol TV S.A.</v>
      </c>
      <c r="N5866" t="s">
        <v>7350</v>
      </c>
    </row>
    <row r="5867" spans="1:14" x14ac:dyDescent="0.25">
      <c r="A5867">
        <v>73043</v>
      </c>
      <c r="B5867" t="s">
        <v>856</v>
      </c>
      <c r="C5867" t="s">
        <v>784</v>
      </c>
      <c r="E5867">
        <v>7</v>
      </c>
      <c r="F5867" t="s">
        <v>8337</v>
      </c>
      <c r="G5867" t="s">
        <v>420</v>
      </c>
      <c r="H5867" t="str">
        <f>INDEX(referencias!$Q$1:$Q$34,MATCH('Registro de Frecuencias TV'!G5867,referencias!$R$1:$R$34,0),1)</f>
        <v>Canal Uno</v>
      </c>
      <c r="I5867" t="s">
        <v>313</v>
      </c>
      <c r="J5867" t="s">
        <v>8338</v>
      </c>
      <c r="K5867">
        <v>7</v>
      </c>
      <c r="L5867" t="str">
        <f t="shared" si="188"/>
        <v>AnzoáteguiTolimaCanal Uno7</v>
      </c>
      <c r="M5867" t="str">
        <f t="shared" si="189"/>
        <v>AnzoáteguiTolimaCanal Uno</v>
      </c>
      <c r="N5867" t="s">
        <v>7351</v>
      </c>
    </row>
    <row r="5868" spans="1:14" x14ac:dyDescent="0.25">
      <c r="A5868">
        <v>73043</v>
      </c>
      <c r="B5868" t="s">
        <v>856</v>
      </c>
      <c r="C5868" t="s">
        <v>784</v>
      </c>
      <c r="E5868">
        <v>9</v>
      </c>
      <c r="F5868" t="s">
        <v>8337</v>
      </c>
      <c r="G5868" t="s">
        <v>703</v>
      </c>
      <c r="H5868" t="str">
        <f>INDEX(referencias!$Q$1:$Q$34,MATCH('Registro de Frecuencias TV'!G5868,referencias!$R$1:$R$34,0),1)</f>
        <v>C.Institucional</v>
      </c>
      <c r="I5868" t="s">
        <v>313</v>
      </c>
      <c r="J5868" t="s">
        <v>8338</v>
      </c>
      <c r="K5868">
        <v>9</v>
      </c>
      <c r="L5868" t="str">
        <f t="shared" si="188"/>
        <v>AnzoáteguiTolimaC.Institucional9</v>
      </c>
      <c r="M5868" t="str">
        <f t="shared" si="189"/>
        <v>AnzoáteguiTolimaC.Institucional</v>
      </c>
      <c r="N5868" t="s">
        <v>7352</v>
      </c>
    </row>
    <row r="5869" spans="1:14" x14ac:dyDescent="0.25">
      <c r="A5869">
        <v>73043</v>
      </c>
      <c r="B5869" t="s">
        <v>856</v>
      </c>
      <c r="C5869" t="s">
        <v>784</v>
      </c>
      <c r="E5869">
        <v>11</v>
      </c>
      <c r="F5869" t="s">
        <v>8337</v>
      </c>
      <c r="G5869" t="s">
        <v>188</v>
      </c>
      <c r="H5869" t="str">
        <f>INDEX(referencias!$Q$1:$Q$34,MATCH('Registro de Frecuencias TV'!G5869,referencias!$R$1:$R$34,0),1)</f>
        <v>Señal Colombia</v>
      </c>
      <c r="I5869" t="s">
        <v>313</v>
      </c>
      <c r="J5869" t="s">
        <v>8338</v>
      </c>
      <c r="K5869">
        <v>11</v>
      </c>
      <c r="L5869" t="str">
        <f t="shared" si="188"/>
        <v>AnzoáteguiTolimaSeñal Colombia11</v>
      </c>
      <c r="M5869" t="str">
        <f t="shared" si="189"/>
        <v>AnzoáteguiTolimaSeñal Colombia</v>
      </c>
      <c r="N5869" t="s">
        <v>7353</v>
      </c>
    </row>
    <row r="5870" spans="1:14" x14ac:dyDescent="0.25">
      <c r="A5870">
        <v>73043</v>
      </c>
      <c r="B5870" t="s">
        <v>856</v>
      </c>
      <c r="C5870" t="s">
        <v>784</v>
      </c>
      <c r="E5870">
        <v>13</v>
      </c>
      <c r="F5870" t="s">
        <v>8339</v>
      </c>
      <c r="G5870" t="s">
        <v>623</v>
      </c>
      <c r="H5870" t="str">
        <f>INDEX(referencias!$Q$1:$Q$34,MATCH('Registro de Frecuencias TV'!G5870,referencias!$R$1:$R$34,0),1)</f>
        <v>Teveandina</v>
      </c>
      <c r="I5870" t="s">
        <v>8444</v>
      </c>
      <c r="J5870" t="s">
        <v>8338</v>
      </c>
      <c r="K5870">
        <v>13</v>
      </c>
      <c r="L5870" t="str">
        <f t="shared" si="188"/>
        <v>AnzoáteguiTolimaTeveandina13</v>
      </c>
      <c r="M5870" t="str">
        <f t="shared" si="189"/>
        <v>AnzoáteguiTolimaTeveandina</v>
      </c>
      <c r="N5870" t="s">
        <v>7354</v>
      </c>
    </row>
    <row r="5871" spans="1:14" x14ac:dyDescent="0.25">
      <c r="A5871">
        <v>73043</v>
      </c>
      <c r="B5871" t="s">
        <v>856</v>
      </c>
      <c r="C5871" t="s">
        <v>784</v>
      </c>
      <c r="E5871">
        <v>4</v>
      </c>
      <c r="F5871" t="s">
        <v>8341</v>
      </c>
      <c r="G5871" t="s">
        <v>750</v>
      </c>
      <c r="H5871" t="str">
        <f>INDEX(referencias!$Q$1:$Q$34,MATCH('Registro de Frecuencias TV'!G5871,referencias!$R$1:$R$34,0),1)</f>
        <v>RCN TV S.A.</v>
      </c>
      <c r="I5871" t="s">
        <v>313</v>
      </c>
      <c r="J5871" t="s">
        <v>8338</v>
      </c>
      <c r="K5871">
        <v>4</v>
      </c>
      <c r="L5871" t="str">
        <f t="shared" si="188"/>
        <v>AnzoáteguiTolimaRCN TV S.A.4</v>
      </c>
      <c r="M5871" t="str">
        <f t="shared" si="189"/>
        <v>AnzoáteguiTolimaRCN TV S.A.</v>
      </c>
      <c r="N5871" t="s">
        <v>7355</v>
      </c>
    </row>
    <row r="5872" spans="1:14" x14ac:dyDescent="0.25">
      <c r="A5872">
        <v>73043</v>
      </c>
      <c r="B5872" t="s">
        <v>856</v>
      </c>
      <c r="C5872" t="s">
        <v>784</v>
      </c>
      <c r="E5872">
        <v>5</v>
      </c>
      <c r="F5872" t="s">
        <v>8341</v>
      </c>
      <c r="G5872" t="s">
        <v>723</v>
      </c>
      <c r="H5872" t="str">
        <f>INDEX(referencias!$Q$1:$Q$34,MATCH('Registro de Frecuencias TV'!G5872,referencias!$R$1:$R$34,0),1)</f>
        <v>Caracol TV S.A.</v>
      </c>
      <c r="I5872" t="s">
        <v>313</v>
      </c>
      <c r="J5872" t="s">
        <v>8338</v>
      </c>
      <c r="K5872">
        <v>5</v>
      </c>
      <c r="L5872" t="str">
        <f t="shared" si="188"/>
        <v>AnzoáteguiTolimaCaracol TV S.A.5</v>
      </c>
      <c r="M5872" t="str">
        <f t="shared" si="189"/>
        <v>AnzoáteguiTolimaCaracol TV S.A.</v>
      </c>
      <c r="N5872" t="s">
        <v>7356</v>
      </c>
    </row>
    <row r="5873" spans="1:14" x14ac:dyDescent="0.25">
      <c r="A5873">
        <v>73055</v>
      </c>
      <c r="B5873" t="s">
        <v>928</v>
      </c>
      <c r="C5873" t="s">
        <v>784</v>
      </c>
      <c r="E5873">
        <v>7</v>
      </c>
      <c r="F5873" t="s">
        <v>8337</v>
      </c>
      <c r="G5873" t="s">
        <v>420</v>
      </c>
      <c r="H5873" t="str">
        <f>INDEX(referencias!$Q$1:$Q$34,MATCH('Registro de Frecuencias TV'!G5873,referencias!$R$1:$R$34,0),1)</f>
        <v>Canal Uno</v>
      </c>
      <c r="I5873" t="s">
        <v>313</v>
      </c>
      <c r="J5873" t="s">
        <v>8338</v>
      </c>
      <c r="K5873">
        <v>7</v>
      </c>
      <c r="L5873" t="str">
        <f t="shared" si="188"/>
        <v>ArmeroTolimaCanal Uno7</v>
      </c>
      <c r="M5873" t="str">
        <f t="shared" si="189"/>
        <v>ArmeroTolimaCanal Uno</v>
      </c>
      <c r="N5873" t="s">
        <v>7357</v>
      </c>
    </row>
    <row r="5874" spans="1:14" x14ac:dyDescent="0.25">
      <c r="A5874">
        <v>73055</v>
      </c>
      <c r="B5874" t="s">
        <v>928</v>
      </c>
      <c r="C5874" t="s">
        <v>784</v>
      </c>
      <c r="E5874">
        <v>9</v>
      </c>
      <c r="F5874" t="s">
        <v>8337</v>
      </c>
      <c r="G5874" t="s">
        <v>703</v>
      </c>
      <c r="H5874" t="str">
        <f>INDEX(referencias!$Q$1:$Q$34,MATCH('Registro de Frecuencias TV'!G5874,referencias!$R$1:$R$34,0),1)</f>
        <v>C.Institucional</v>
      </c>
      <c r="I5874" t="s">
        <v>313</v>
      </c>
      <c r="J5874" t="s">
        <v>8338</v>
      </c>
      <c r="K5874">
        <v>9</v>
      </c>
      <c r="L5874" t="str">
        <f t="shared" si="188"/>
        <v>ArmeroTolimaC.Institucional9</v>
      </c>
      <c r="M5874" t="str">
        <f t="shared" si="189"/>
        <v>ArmeroTolimaC.Institucional</v>
      </c>
      <c r="N5874" t="s">
        <v>7358</v>
      </c>
    </row>
    <row r="5875" spans="1:14" x14ac:dyDescent="0.25">
      <c r="A5875">
        <v>73055</v>
      </c>
      <c r="B5875" t="s">
        <v>928</v>
      </c>
      <c r="C5875" t="s">
        <v>784</v>
      </c>
      <c r="E5875">
        <v>11</v>
      </c>
      <c r="F5875" t="s">
        <v>8337</v>
      </c>
      <c r="G5875" t="s">
        <v>188</v>
      </c>
      <c r="H5875" t="str">
        <f>INDEX(referencias!$Q$1:$Q$34,MATCH('Registro de Frecuencias TV'!G5875,referencias!$R$1:$R$34,0),1)</f>
        <v>Señal Colombia</v>
      </c>
      <c r="I5875" t="s">
        <v>313</v>
      </c>
      <c r="J5875" t="s">
        <v>8338</v>
      </c>
      <c r="K5875">
        <v>11</v>
      </c>
      <c r="L5875" t="str">
        <f t="shared" si="188"/>
        <v>ArmeroTolimaSeñal Colombia11</v>
      </c>
      <c r="M5875" t="str">
        <f t="shared" si="189"/>
        <v>ArmeroTolimaSeñal Colombia</v>
      </c>
      <c r="N5875" t="s">
        <v>7359</v>
      </c>
    </row>
    <row r="5876" spans="1:14" x14ac:dyDescent="0.25">
      <c r="A5876">
        <v>73055</v>
      </c>
      <c r="B5876" t="s">
        <v>928</v>
      </c>
      <c r="C5876" t="s">
        <v>784</v>
      </c>
      <c r="E5876">
        <v>13</v>
      </c>
      <c r="F5876" t="s">
        <v>8339</v>
      </c>
      <c r="G5876" t="s">
        <v>623</v>
      </c>
      <c r="H5876" t="str">
        <f>INDEX(referencias!$Q$1:$Q$34,MATCH('Registro de Frecuencias TV'!G5876,referencias!$R$1:$R$34,0),1)</f>
        <v>Teveandina</v>
      </c>
      <c r="I5876" t="s">
        <v>8444</v>
      </c>
      <c r="J5876" t="s">
        <v>8338</v>
      </c>
      <c r="K5876">
        <v>13</v>
      </c>
      <c r="L5876" t="str">
        <f t="shared" si="188"/>
        <v>ArmeroTolimaTeveandina13</v>
      </c>
      <c r="M5876" t="str">
        <f t="shared" si="189"/>
        <v>ArmeroTolimaTeveandina</v>
      </c>
      <c r="N5876" t="s">
        <v>7360</v>
      </c>
    </row>
    <row r="5877" spans="1:14" x14ac:dyDescent="0.25">
      <c r="A5877">
        <v>73055</v>
      </c>
      <c r="B5877" t="s">
        <v>928</v>
      </c>
      <c r="C5877" t="s">
        <v>784</v>
      </c>
      <c r="E5877">
        <v>4</v>
      </c>
      <c r="F5877" t="s">
        <v>8341</v>
      </c>
      <c r="G5877" t="s">
        <v>750</v>
      </c>
      <c r="H5877" t="str">
        <f>INDEX(referencias!$Q$1:$Q$34,MATCH('Registro de Frecuencias TV'!G5877,referencias!$R$1:$R$34,0),1)</f>
        <v>RCN TV S.A.</v>
      </c>
      <c r="I5877" t="s">
        <v>313</v>
      </c>
      <c r="J5877" t="s">
        <v>8338</v>
      </c>
      <c r="K5877">
        <v>4</v>
      </c>
      <c r="L5877" t="str">
        <f t="shared" si="188"/>
        <v>ArmeroTolimaRCN TV S.A.4</v>
      </c>
      <c r="M5877" t="str">
        <f t="shared" si="189"/>
        <v>ArmeroTolimaRCN TV S.A.</v>
      </c>
      <c r="N5877" t="s">
        <v>7361</v>
      </c>
    </row>
    <row r="5878" spans="1:14" x14ac:dyDescent="0.25">
      <c r="A5878">
        <v>73055</v>
      </c>
      <c r="B5878" t="s">
        <v>928</v>
      </c>
      <c r="C5878" t="s">
        <v>784</v>
      </c>
      <c r="E5878">
        <v>5</v>
      </c>
      <c r="F5878" t="s">
        <v>8341</v>
      </c>
      <c r="G5878" t="s">
        <v>723</v>
      </c>
      <c r="H5878" t="str">
        <f>INDEX(referencias!$Q$1:$Q$34,MATCH('Registro de Frecuencias TV'!G5878,referencias!$R$1:$R$34,0),1)</f>
        <v>Caracol TV S.A.</v>
      </c>
      <c r="I5878" t="s">
        <v>313</v>
      </c>
      <c r="J5878" t="s">
        <v>8338</v>
      </c>
      <c r="K5878">
        <v>5</v>
      </c>
      <c r="L5878" t="str">
        <f t="shared" si="188"/>
        <v>ArmeroTolimaCaracol TV S.A.5</v>
      </c>
      <c r="M5878" t="str">
        <f t="shared" si="189"/>
        <v>ArmeroTolimaCaracol TV S.A.</v>
      </c>
      <c r="N5878" t="s">
        <v>7362</v>
      </c>
    </row>
    <row r="5879" spans="1:14" x14ac:dyDescent="0.25">
      <c r="A5879">
        <v>73067</v>
      </c>
      <c r="B5879" t="s">
        <v>499</v>
      </c>
      <c r="C5879" t="s">
        <v>784</v>
      </c>
      <c r="D5879" t="s">
        <v>499</v>
      </c>
      <c r="E5879">
        <v>7</v>
      </c>
      <c r="F5879" t="s">
        <v>8337</v>
      </c>
      <c r="G5879" t="s">
        <v>420</v>
      </c>
      <c r="H5879" t="str">
        <f>INDEX(referencias!$Q$1:$Q$34,MATCH('Registro de Frecuencias TV'!G5879,referencias!$R$1:$R$34,0),1)</f>
        <v>Canal Uno</v>
      </c>
      <c r="I5879" t="s">
        <v>313</v>
      </c>
      <c r="J5879" t="s">
        <v>8338</v>
      </c>
      <c r="K5879">
        <v>7</v>
      </c>
      <c r="L5879" t="str">
        <f t="shared" si="188"/>
        <v>AtacoTolimaCanal Uno7</v>
      </c>
      <c r="M5879" t="str">
        <f t="shared" si="189"/>
        <v>AtacoTolimaCanal Uno</v>
      </c>
      <c r="N5879" t="s">
        <v>7363</v>
      </c>
    </row>
    <row r="5880" spans="1:14" x14ac:dyDescent="0.25">
      <c r="A5880">
        <v>73067</v>
      </c>
      <c r="B5880" t="s">
        <v>499</v>
      </c>
      <c r="C5880" t="s">
        <v>784</v>
      </c>
      <c r="D5880" t="s">
        <v>378</v>
      </c>
      <c r="E5880">
        <v>24</v>
      </c>
      <c r="F5880" t="s">
        <v>8337</v>
      </c>
      <c r="G5880" t="s">
        <v>420</v>
      </c>
      <c r="H5880" t="str">
        <f>INDEX(referencias!$Q$1:$Q$34,MATCH('Registro de Frecuencias TV'!G5880,referencias!$R$1:$R$34,0),1)</f>
        <v>Canal Uno</v>
      </c>
      <c r="I5880" t="s">
        <v>313</v>
      </c>
      <c r="J5880" t="s">
        <v>8338</v>
      </c>
      <c r="K5880">
        <v>24</v>
      </c>
      <c r="L5880" t="str">
        <f t="shared" si="188"/>
        <v>AtacoTolimaCanal Uno24</v>
      </c>
      <c r="M5880" t="str">
        <f t="shared" si="189"/>
        <v>AtacoTolimaCanal Uno</v>
      </c>
      <c r="N5880" t="s">
        <v>7363</v>
      </c>
    </row>
    <row r="5881" spans="1:14" x14ac:dyDescent="0.25">
      <c r="A5881">
        <v>73067</v>
      </c>
      <c r="B5881" t="s">
        <v>499</v>
      </c>
      <c r="C5881" t="s">
        <v>784</v>
      </c>
      <c r="D5881" t="s">
        <v>499</v>
      </c>
      <c r="E5881">
        <v>9</v>
      </c>
      <c r="F5881" t="s">
        <v>8337</v>
      </c>
      <c r="G5881" t="s">
        <v>703</v>
      </c>
      <c r="H5881" t="str">
        <f>INDEX(referencias!$Q$1:$Q$34,MATCH('Registro de Frecuencias TV'!G5881,referencias!$R$1:$R$34,0),1)</f>
        <v>C.Institucional</v>
      </c>
      <c r="I5881" t="s">
        <v>313</v>
      </c>
      <c r="J5881" t="s">
        <v>8338</v>
      </c>
      <c r="K5881">
        <v>9</v>
      </c>
      <c r="L5881" t="str">
        <f t="shared" si="188"/>
        <v>AtacoTolimaC.Institucional9</v>
      </c>
      <c r="M5881" t="str">
        <f t="shared" si="189"/>
        <v>AtacoTolimaC.Institucional</v>
      </c>
      <c r="N5881" t="s">
        <v>7364</v>
      </c>
    </row>
    <row r="5882" spans="1:14" x14ac:dyDescent="0.25">
      <c r="A5882">
        <v>73067</v>
      </c>
      <c r="B5882" t="s">
        <v>499</v>
      </c>
      <c r="C5882" t="s">
        <v>784</v>
      </c>
      <c r="D5882" t="s">
        <v>378</v>
      </c>
      <c r="E5882">
        <v>26</v>
      </c>
      <c r="F5882" t="s">
        <v>8337</v>
      </c>
      <c r="G5882" t="s">
        <v>703</v>
      </c>
      <c r="H5882" t="str">
        <f>INDEX(referencias!$Q$1:$Q$34,MATCH('Registro de Frecuencias TV'!G5882,referencias!$R$1:$R$34,0),1)</f>
        <v>C.Institucional</v>
      </c>
      <c r="I5882" t="s">
        <v>313</v>
      </c>
      <c r="J5882" t="s">
        <v>8338</v>
      </c>
      <c r="K5882">
        <v>26</v>
      </c>
      <c r="L5882" t="str">
        <f t="shared" si="188"/>
        <v>AtacoTolimaC.Institucional26</v>
      </c>
      <c r="M5882" t="str">
        <f t="shared" si="189"/>
        <v>AtacoTolimaC.Institucional</v>
      </c>
      <c r="N5882" t="s">
        <v>7364</v>
      </c>
    </row>
    <row r="5883" spans="1:14" x14ac:dyDescent="0.25">
      <c r="A5883">
        <v>73067</v>
      </c>
      <c r="B5883" t="s">
        <v>499</v>
      </c>
      <c r="C5883" t="s">
        <v>784</v>
      </c>
      <c r="D5883" t="s">
        <v>499</v>
      </c>
      <c r="E5883">
        <v>11</v>
      </c>
      <c r="F5883" t="s">
        <v>8337</v>
      </c>
      <c r="G5883" t="s">
        <v>188</v>
      </c>
      <c r="H5883" t="str">
        <f>INDEX(referencias!$Q$1:$Q$34,MATCH('Registro de Frecuencias TV'!G5883,referencias!$R$1:$R$34,0),1)</f>
        <v>Señal Colombia</v>
      </c>
      <c r="I5883" t="s">
        <v>313</v>
      </c>
      <c r="J5883" t="s">
        <v>8338</v>
      </c>
      <c r="K5883">
        <v>11</v>
      </c>
      <c r="L5883" t="str">
        <f t="shared" si="188"/>
        <v>AtacoTolimaSeñal Colombia11</v>
      </c>
      <c r="M5883" t="str">
        <f t="shared" si="189"/>
        <v>AtacoTolimaSeñal Colombia</v>
      </c>
      <c r="N5883" t="s">
        <v>7365</v>
      </c>
    </row>
    <row r="5884" spans="1:14" x14ac:dyDescent="0.25">
      <c r="A5884">
        <v>73067</v>
      </c>
      <c r="B5884" t="s">
        <v>499</v>
      </c>
      <c r="C5884" t="s">
        <v>784</v>
      </c>
      <c r="D5884" t="s">
        <v>378</v>
      </c>
      <c r="E5884">
        <v>30</v>
      </c>
      <c r="F5884" t="s">
        <v>8337</v>
      </c>
      <c r="G5884" t="s">
        <v>188</v>
      </c>
      <c r="H5884" t="str">
        <f>INDEX(referencias!$Q$1:$Q$34,MATCH('Registro de Frecuencias TV'!G5884,referencias!$R$1:$R$34,0),1)</f>
        <v>Señal Colombia</v>
      </c>
      <c r="I5884" t="s">
        <v>313</v>
      </c>
      <c r="J5884" t="s">
        <v>8338</v>
      </c>
      <c r="K5884">
        <v>30</v>
      </c>
      <c r="L5884" t="str">
        <f t="shared" si="188"/>
        <v>AtacoTolimaSeñal Colombia30</v>
      </c>
      <c r="M5884" t="str">
        <f t="shared" si="189"/>
        <v>AtacoTolimaSeñal Colombia</v>
      </c>
      <c r="N5884" t="s">
        <v>7365</v>
      </c>
    </row>
    <row r="5885" spans="1:14" x14ac:dyDescent="0.25">
      <c r="A5885">
        <v>73067</v>
      </c>
      <c r="B5885" t="s">
        <v>499</v>
      </c>
      <c r="C5885" t="s">
        <v>784</v>
      </c>
      <c r="E5885">
        <v>13</v>
      </c>
      <c r="F5885" t="s">
        <v>8339</v>
      </c>
      <c r="G5885" t="s">
        <v>623</v>
      </c>
      <c r="H5885" t="str">
        <f>INDEX(referencias!$Q$1:$Q$34,MATCH('Registro de Frecuencias TV'!G5885,referencias!$R$1:$R$34,0),1)</f>
        <v>Teveandina</v>
      </c>
      <c r="I5885" t="s">
        <v>8444</v>
      </c>
      <c r="J5885" t="s">
        <v>8338</v>
      </c>
      <c r="K5885">
        <v>13</v>
      </c>
      <c r="L5885" t="str">
        <f t="shared" si="188"/>
        <v>AtacoTolimaTeveandina13</v>
      </c>
      <c r="M5885" t="str">
        <f t="shared" si="189"/>
        <v>AtacoTolimaTeveandina</v>
      </c>
      <c r="N5885" t="s">
        <v>7366</v>
      </c>
    </row>
    <row r="5886" spans="1:14" x14ac:dyDescent="0.25">
      <c r="A5886">
        <v>73067</v>
      </c>
      <c r="B5886" t="s">
        <v>499</v>
      </c>
      <c r="C5886" t="s">
        <v>784</v>
      </c>
      <c r="E5886">
        <v>23</v>
      </c>
      <c r="F5886" t="s">
        <v>8341</v>
      </c>
      <c r="G5886" t="s">
        <v>750</v>
      </c>
      <c r="H5886" t="str">
        <f>INDEX(referencias!$Q$1:$Q$34,MATCH('Registro de Frecuencias TV'!G5886,referencias!$R$1:$R$34,0),1)</f>
        <v>RCN TV S.A.</v>
      </c>
      <c r="I5886" t="s">
        <v>499</v>
      </c>
      <c r="J5886" t="s">
        <v>8338</v>
      </c>
      <c r="K5886">
        <v>23</v>
      </c>
      <c r="L5886" t="str">
        <f t="shared" si="188"/>
        <v>AtacoTolimaRCN TV S.A.23</v>
      </c>
      <c r="M5886" t="str">
        <f t="shared" si="189"/>
        <v>AtacoTolimaRCN TV S.A.</v>
      </c>
      <c r="N5886" t="s">
        <v>7367</v>
      </c>
    </row>
    <row r="5887" spans="1:14" x14ac:dyDescent="0.25">
      <c r="A5887">
        <v>73067</v>
      </c>
      <c r="B5887" t="s">
        <v>499</v>
      </c>
      <c r="C5887" t="s">
        <v>784</v>
      </c>
      <c r="E5887">
        <v>25</v>
      </c>
      <c r="F5887" t="s">
        <v>8341</v>
      </c>
      <c r="G5887" t="s">
        <v>723</v>
      </c>
      <c r="H5887" t="str">
        <f>INDEX(referencias!$Q$1:$Q$34,MATCH('Registro de Frecuencias TV'!G5887,referencias!$R$1:$R$34,0),1)</f>
        <v>Caracol TV S.A.</v>
      </c>
      <c r="I5887" t="s">
        <v>499</v>
      </c>
      <c r="J5887" t="s">
        <v>8338</v>
      </c>
      <c r="K5887">
        <v>25</v>
      </c>
      <c r="L5887" t="str">
        <f t="shared" si="188"/>
        <v>AtacoTolimaCaracol TV S.A.25</v>
      </c>
      <c r="M5887" t="str">
        <f t="shared" si="189"/>
        <v>AtacoTolimaCaracol TV S.A.</v>
      </c>
      <c r="N5887" t="s">
        <v>7368</v>
      </c>
    </row>
    <row r="5888" spans="1:14" x14ac:dyDescent="0.25">
      <c r="A5888">
        <v>73124</v>
      </c>
      <c r="B5888" t="s">
        <v>217</v>
      </c>
      <c r="C5888" t="s">
        <v>784</v>
      </c>
      <c r="E5888">
        <v>3</v>
      </c>
      <c r="F5888" t="s">
        <v>8337</v>
      </c>
      <c r="G5888" t="s">
        <v>420</v>
      </c>
      <c r="H5888" t="str">
        <f>INDEX(referencias!$Q$1:$Q$34,MATCH('Registro de Frecuencias TV'!G5888,referencias!$R$1:$R$34,0),1)</f>
        <v>Canal Uno</v>
      </c>
      <c r="I5888" t="s">
        <v>217</v>
      </c>
      <c r="J5888" t="s">
        <v>8338</v>
      </c>
      <c r="K5888">
        <v>3</v>
      </c>
      <c r="L5888" t="str">
        <f t="shared" si="188"/>
        <v>CajamarcaTolimaCanal Uno3</v>
      </c>
      <c r="M5888" t="str">
        <f t="shared" si="189"/>
        <v>CajamarcaTolimaCanal Uno</v>
      </c>
      <c r="N5888" t="s">
        <v>7369</v>
      </c>
    </row>
    <row r="5889" spans="1:14" x14ac:dyDescent="0.25">
      <c r="A5889">
        <v>73124</v>
      </c>
      <c r="B5889" t="s">
        <v>217</v>
      </c>
      <c r="C5889" t="s">
        <v>784</v>
      </c>
      <c r="E5889">
        <v>6</v>
      </c>
      <c r="F5889" t="s">
        <v>8337</v>
      </c>
      <c r="G5889" t="s">
        <v>703</v>
      </c>
      <c r="H5889" t="str">
        <f>INDEX(referencias!$Q$1:$Q$34,MATCH('Registro de Frecuencias TV'!G5889,referencias!$R$1:$R$34,0),1)</f>
        <v>C.Institucional</v>
      </c>
      <c r="I5889" t="s">
        <v>217</v>
      </c>
      <c r="J5889" t="s">
        <v>8338</v>
      </c>
      <c r="K5889">
        <v>6</v>
      </c>
      <c r="L5889" t="str">
        <f t="shared" si="188"/>
        <v>CajamarcaTolimaC.Institucional6</v>
      </c>
      <c r="M5889" t="str">
        <f t="shared" si="189"/>
        <v>CajamarcaTolimaC.Institucional</v>
      </c>
      <c r="N5889" t="s">
        <v>7370</v>
      </c>
    </row>
    <row r="5890" spans="1:14" x14ac:dyDescent="0.25">
      <c r="A5890">
        <v>73124</v>
      </c>
      <c r="B5890" t="s">
        <v>217</v>
      </c>
      <c r="C5890" t="s">
        <v>784</v>
      </c>
      <c r="E5890">
        <v>8</v>
      </c>
      <c r="F5890" t="s">
        <v>8337</v>
      </c>
      <c r="G5890" t="s">
        <v>188</v>
      </c>
      <c r="H5890" t="str">
        <f>INDEX(referencias!$Q$1:$Q$34,MATCH('Registro de Frecuencias TV'!G5890,referencias!$R$1:$R$34,0),1)</f>
        <v>Señal Colombia</v>
      </c>
      <c r="I5890" t="s">
        <v>217</v>
      </c>
      <c r="J5890" t="s">
        <v>8338</v>
      </c>
      <c r="K5890">
        <v>8</v>
      </c>
      <c r="L5890" t="str">
        <f t="shared" si="188"/>
        <v>CajamarcaTolimaSeñal Colombia8</v>
      </c>
      <c r="M5890" t="str">
        <f t="shared" si="189"/>
        <v>CajamarcaTolimaSeñal Colombia</v>
      </c>
      <c r="N5890" t="s">
        <v>7371</v>
      </c>
    </row>
    <row r="5891" spans="1:14" x14ac:dyDescent="0.25">
      <c r="A5891">
        <v>73124</v>
      </c>
      <c r="B5891" t="s">
        <v>217</v>
      </c>
      <c r="C5891" t="s">
        <v>784</v>
      </c>
      <c r="F5891" t="s">
        <v>8339</v>
      </c>
      <c r="G5891" t="s">
        <v>623</v>
      </c>
      <c r="H5891" t="str">
        <f>INDEX(referencias!$Q$1:$Q$34,MATCH('Registro de Frecuencias TV'!G5891,referencias!$R$1:$R$34,0),1)</f>
        <v>Teveandina</v>
      </c>
      <c r="J5891" t="s">
        <v>8338</v>
      </c>
      <c r="K5891">
        <v>31</v>
      </c>
      <c r="L5891" t="str">
        <f t="shared" ref="L5891:L5954" si="190">_xlfn.CONCAT(TRIM(B5891),TRIM(C5891),TRIM(H5891),TRIM(K5891))</f>
        <v>CajamarcaTolimaTeveandina31</v>
      </c>
      <c r="M5891" t="str">
        <f t="shared" ref="M5891:M5954" si="191">_xlfn.CONCAT(TRIM(B5891),TRIM(C5891),TRIM(H5891))</f>
        <v>CajamarcaTolimaTeveandina</v>
      </c>
      <c r="N5891" t="s">
        <v>7372</v>
      </c>
    </row>
    <row r="5892" spans="1:14" x14ac:dyDescent="0.25">
      <c r="A5892">
        <v>73124</v>
      </c>
      <c r="B5892" t="s">
        <v>217</v>
      </c>
      <c r="C5892" t="s">
        <v>784</v>
      </c>
      <c r="E5892">
        <v>10</v>
      </c>
      <c r="F5892" t="s">
        <v>8341</v>
      </c>
      <c r="G5892" t="s">
        <v>750</v>
      </c>
      <c r="H5892" t="str">
        <f>INDEX(referencias!$Q$1:$Q$34,MATCH('Registro de Frecuencias TV'!G5892,referencias!$R$1:$R$34,0),1)</f>
        <v>RCN TV S.A.</v>
      </c>
      <c r="I5892" t="s">
        <v>217</v>
      </c>
      <c r="J5892" t="s">
        <v>8338</v>
      </c>
      <c r="K5892">
        <v>10</v>
      </c>
      <c r="L5892" t="str">
        <f t="shared" si="190"/>
        <v>CajamarcaTolimaRCN TV S.A.10</v>
      </c>
      <c r="M5892" t="str">
        <f t="shared" si="191"/>
        <v>CajamarcaTolimaRCN TV S.A.</v>
      </c>
      <c r="N5892" t="s">
        <v>7373</v>
      </c>
    </row>
    <row r="5893" spans="1:14" x14ac:dyDescent="0.25">
      <c r="A5893">
        <v>73124</v>
      </c>
      <c r="B5893" t="s">
        <v>217</v>
      </c>
      <c r="C5893" t="s">
        <v>784</v>
      </c>
      <c r="E5893">
        <v>12</v>
      </c>
      <c r="F5893" t="s">
        <v>8341</v>
      </c>
      <c r="G5893" t="s">
        <v>723</v>
      </c>
      <c r="H5893" t="str">
        <f>INDEX(referencias!$Q$1:$Q$34,MATCH('Registro de Frecuencias TV'!G5893,referencias!$R$1:$R$34,0),1)</f>
        <v>Caracol TV S.A.</v>
      </c>
      <c r="I5893" t="s">
        <v>217</v>
      </c>
      <c r="J5893" t="s">
        <v>8338</v>
      </c>
      <c r="K5893">
        <v>12</v>
      </c>
      <c r="L5893" t="str">
        <f t="shared" si="190"/>
        <v>CajamarcaTolimaCaracol TV S.A.12</v>
      </c>
      <c r="M5893" t="str">
        <f t="shared" si="191"/>
        <v>CajamarcaTolimaCaracol TV S.A.</v>
      </c>
      <c r="N5893" t="s">
        <v>7374</v>
      </c>
    </row>
    <row r="5894" spans="1:14" x14ac:dyDescent="0.25">
      <c r="A5894">
        <v>73148</v>
      </c>
      <c r="B5894" t="s">
        <v>1104</v>
      </c>
      <c r="C5894" t="s">
        <v>784</v>
      </c>
      <c r="E5894">
        <v>7</v>
      </c>
      <c r="F5894" t="s">
        <v>8337</v>
      </c>
      <c r="G5894" t="s">
        <v>420</v>
      </c>
      <c r="H5894" t="str">
        <f>INDEX(referencias!$Q$1:$Q$34,MATCH('Registro de Frecuencias TV'!G5894,referencias!$R$1:$R$34,0),1)</f>
        <v>Canal Uno</v>
      </c>
      <c r="I5894" t="s">
        <v>313</v>
      </c>
      <c r="J5894" t="s">
        <v>8338</v>
      </c>
      <c r="K5894">
        <v>7</v>
      </c>
      <c r="L5894" t="str">
        <f t="shared" si="190"/>
        <v>Carmen de ApicaláTolimaCanal Uno7</v>
      </c>
      <c r="M5894" t="str">
        <f t="shared" si="191"/>
        <v>Carmen de ApicaláTolimaCanal Uno</v>
      </c>
      <c r="N5894" t="s">
        <v>7375</v>
      </c>
    </row>
    <row r="5895" spans="1:14" x14ac:dyDescent="0.25">
      <c r="A5895">
        <v>73148</v>
      </c>
      <c r="B5895" t="s">
        <v>1104</v>
      </c>
      <c r="C5895" t="s">
        <v>784</v>
      </c>
      <c r="E5895">
        <v>9</v>
      </c>
      <c r="F5895" t="s">
        <v>8337</v>
      </c>
      <c r="G5895" t="s">
        <v>703</v>
      </c>
      <c r="H5895" t="str">
        <f>INDEX(referencias!$Q$1:$Q$34,MATCH('Registro de Frecuencias TV'!G5895,referencias!$R$1:$R$34,0),1)</f>
        <v>C.Institucional</v>
      </c>
      <c r="I5895" t="s">
        <v>313</v>
      </c>
      <c r="J5895" t="s">
        <v>8338</v>
      </c>
      <c r="K5895">
        <v>9</v>
      </c>
      <c r="L5895" t="str">
        <f t="shared" si="190"/>
        <v>Carmen de ApicaláTolimaC.Institucional9</v>
      </c>
      <c r="M5895" t="str">
        <f t="shared" si="191"/>
        <v>Carmen de ApicaláTolimaC.Institucional</v>
      </c>
      <c r="N5895" t="s">
        <v>7376</v>
      </c>
    </row>
    <row r="5896" spans="1:14" x14ac:dyDescent="0.25">
      <c r="A5896">
        <v>73148</v>
      </c>
      <c r="B5896" t="s">
        <v>1104</v>
      </c>
      <c r="C5896" t="s">
        <v>784</v>
      </c>
      <c r="E5896">
        <v>11</v>
      </c>
      <c r="F5896" t="s">
        <v>8337</v>
      </c>
      <c r="G5896" t="s">
        <v>188</v>
      </c>
      <c r="H5896" t="str">
        <f>INDEX(referencias!$Q$1:$Q$34,MATCH('Registro de Frecuencias TV'!G5896,referencias!$R$1:$R$34,0),1)</f>
        <v>Señal Colombia</v>
      </c>
      <c r="I5896" t="s">
        <v>313</v>
      </c>
      <c r="J5896" t="s">
        <v>8338</v>
      </c>
      <c r="K5896">
        <v>11</v>
      </c>
      <c r="L5896" t="str">
        <f t="shared" si="190"/>
        <v>Carmen de ApicaláTolimaSeñal Colombia11</v>
      </c>
      <c r="M5896" t="str">
        <f t="shared" si="191"/>
        <v>Carmen de ApicaláTolimaSeñal Colombia</v>
      </c>
      <c r="N5896" t="s">
        <v>7377</v>
      </c>
    </row>
    <row r="5897" spans="1:14" x14ac:dyDescent="0.25">
      <c r="A5897">
        <v>73148</v>
      </c>
      <c r="B5897" t="s">
        <v>1104</v>
      </c>
      <c r="C5897" t="s">
        <v>784</v>
      </c>
      <c r="F5897" t="s">
        <v>8339</v>
      </c>
      <c r="G5897" t="s">
        <v>623</v>
      </c>
      <c r="H5897" t="str">
        <f>INDEX(referencias!$Q$1:$Q$34,MATCH('Registro de Frecuencias TV'!G5897,referencias!$R$1:$R$34,0),1)</f>
        <v>Teveandina</v>
      </c>
      <c r="J5897" t="s">
        <v>8338</v>
      </c>
      <c r="K5897">
        <v>13</v>
      </c>
      <c r="L5897" t="str">
        <f t="shared" si="190"/>
        <v>Carmen de ApicaláTolimaTeveandina13</v>
      </c>
      <c r="M5897" t="str">
        <f t="shared" si="191"/>
        <v>Carmen de ApicaláTolimaTeveandina</v>
      </c>
      <c r="N5897" t="s">
        <v>7378</v>
      </c>
    </row>
    <row r="5898" spans="1:14" x14ac:dyDescent="0.25">
      <c r="A5898">
        <v>73148</v>
      </c>
      <c r="B5898" t="s">
        <v>1104</v>
      </c>
      <c r="C5898" t="s">
        <v>784</v>
      </c>
      <c r="E5898">
        <v>4</v>
      </c>
      <c r="F5898" t="s">
        <v>8341</v>
      </c>
      <c r="G5898" t="s">
        <v>750</v>
      </c>
      <c r="H5898" t="str">
        <f>INDEX(referencias!$Q$1:$Q$34,MATCH('Registro de Frecuencias TV'!G5898,referencias!$R$1:$R$34,0),1)</f>
        <v>RCN TV S.A.</v>
      </c>
      <c r="I5898" t="s">
        <v>313</v>
      </c>
      <c r="J5898" t="s">
        <v>8338</v>
      </c>
      <c r="K5898">
        <v>4</v>
      </c>
      <c r="L5898" t="str">
        <f t="shared" si="190"/>
        <v>Carmen de ApicaláTolimaRCN TV S.A.4</v>
      </c>
      <c r="M5898" t="str">
        <f t="shared" si="191"/>
        <v>Carmen de ApicaláTolimaRCN TV S.A.</v>
      </c>
      <c r="N5898" t="s">
        <v>7379</v>
      </c>
    </row>
    <row r="5899" spans="1:14" x14ac:dyDescent="0.25">
      <c r="A5899">
        <v>73148</v>
      </c>
      <c r="B5899" t="s">
        <v>1104</v>
      </c>
      <c r="C5899" t="s">
        <v>784</v>
      </c>
      <c r="E5899">
        <v>5</v>
      </c>
      <c r="F5899" t="s">
        <v>8341</v>
      </c>
      <c r="G5899" t="s">
        <v>723</v>
      </c>
      <c r="H5899" t="str">
        <f>INDEX(referencias!$Q$1:$Q$34,MATCH('Registro de Frecuencias TV'!G5899,referencias!$R$1:$R$34,0),1)</f>
        <v>Caracol TV S.A.</v>
      </c>
      <c r="I5899" t="s">
        <v>313</v>
      </c>
      <c r="J5899" t="s">
        <v>8338</v>
      </c>
      <c r="K5899">
        <v>5</v>
      </c>
      <c r="L5899" t="str">
        <f t="shared" si="190"/>
        <v>Carmen de ApicaláTolimaCaracol TV S.A.5</v>
      </c>
      <c r="M5899" t="str">
        <f t="shared" si="191"/>
        <v>Carmen de ApicaláTolimaCaracol TV S.A.</v>
      </c>
      <c r="N5899" t="s">
        <v>7380</v>
      </c>
    </row>
    <row r="5900" spans="1:14" x14ac:dyDescent="0.25">
      <c r="A5900">
        <v>73152</v>
      </c>
      <c r="B5900" t="s">
        <v>1119</v>
      </c>
      <c r="C5900" t="s">
        <v>784</v>
      </c>
      <c r="E5900">
        <v>7</v>
      </c>
      <c r="F5900" t="s">
        <v>8337</v>
      </c>
      <c r="G5900" t="s">
        <v>420</v>
      </c>
      <c r="H5900" t="str">
        <f>INDEX(referencias!$Q$1:$Q$34,MATCH('Registro de Frecuencias TV'!G5900,referencias!$R$1:$R$34,0),1)</f>
        <v>Canal Uno</v>
      </c>
      <c r="I5900" t="s">
        <v>313</v>
      </c>
      <c r="J5900" t="s">
        <v>8338</v>
      </c>
      <c r="K5900">
        <v>7</v>
      </c>
      <c r="L5900" t="str">
        <f t="shared" si="190"/>
        <v>CasabiancaTolimaCanal Uno7</v>
      </c>
      <c r="M5900" t="str">
        <f t="shared" si="191"/>
        <v>CasabiancaTolimaCanal Uno</v>
      </c>
      <c r="N5900" t="s">
        <v>7381</v>
      </c>
    </row>
    <row r="5901" spans="1:14" x14ac:dyDescent="0.25">
      <c r="A5901">
        <v>73152</v>
      </c>
      <c r="B5901" t="s">
        <v>1119</v>
      </c>
      <c r="C5901" t="s">
        <v>784</v>
      </c>
      <c r="E5901">
        <v>9</v>
      </c>
      <c r="F5901" t="s">
        <v>8337</v>
      </c>
      <c r="G5901" t="s">
        <v>703</v>
      </c>
      <c r="H5901" t="str">
        <f>INDEX(referencias!$Q$1:$Q$34,MATCH('Registro de Frecuencias TV'!G5901,referencias!$R$1:$R$34,0),1)</f>
        <v>C.Institucional</v>
      </c>
      <c r="I5901" t="s">
        <v>313</v>
      </c>
      <c r="J5901" t="s">
        <v>8338</v>
      </c>
      <c r="K5901">
        <v>9</v>
      </c>
      <c r="L5901" t="str">
        <f t="shared" si="190"/>
        <v>CasabiancaTolimaC.Institucional9</v>
      </c>
      <c r="M5901" t="str">
        <f t="shared" si="191"/>
        <v>CasabiancaTolimaC.Institucional</v>
      </c>
      <c r="N5901" t="s">
        <v>7382</v>
      </c>
    </row>
    <row r="5902" spans="1:14" x14ac:dyDescent="0.25">
      <c r="A5902">
        <v>73152</v>
      </c>
      <c r="B5902" t="s">
        <v>1119</v>
      </c>
      <c r="C5902" t="s">
        <v>784</v>
      </c>
      <c r="E5902">
        <v>11</v>
      </c>
      <c r="F5902" t="s">
        <v>8337</v>
      </c>
      <c r="G5902" t="s">
        <v>188</v>
      </c>
      <c r="H5902" t="str">
        <f>INDEX(referencias!$Q$1:$Q$34,MATCH('Registro de Frecuencias TV'!G5902,referencias!$R$1:$R$34,0),1)</f>
        <v>Señal Colombia</v>
      </c>
      <c r="I5902" t="s">
        <v>313</v>
      </c>
      <c r="J5902" t="s">
        <v>8338</v>
      </c>
      <c r="K5902">
        <v>11</v>
      </c>
      <c r="L5902" t="str">
        <f t="shared" si="190"/>
        <v>CasabiancaTolimaSeñal Colombia11</v>
      </c>
      <c r="M5902" t="str">
        <f t="shared" si="191"/>
        <v>CasabiancaTolimaSeñal Colombia</v>
      </c>
      <c r="N5902" t="s">
        <v>7383</v>
      </c>
    </row>
    <row r="5903" spans="1:14" x14ac:dyDescent="0.25">
      <c r="A5903">
        <v>73152</v>
      </c>
      <c r="B5903" t="s">
        <v>1119</v>
      </c>
      <c r="C5903" t="s">
        <v>784</v>
      </c>
      <c r="E5903">
        <v>13</v>
      </c>
      <c r="F5903" t="s">
        <v>8339</v>
      </c>
      <c r="G5903" t="s">
        <v>623</v>
      </c>
      <c r="H5903" t="str">
        <f>INDEX(referencias!$Q$1:$Q$34,MATCH('Registro de Frecuencias TV'!G5903,referencias!$R$1:$R$34,0),1)</f>
        <v>Teveandina</v>
      </c>
      <c r="I5903" t="s">
        <v>8444</v>
      </c>
      <c r="J5903" t="s">
        <v>8338</v>
      </c>
      <c r="K5903">
        <v>13</v>
      </c>
      <c r="L5903" t="str">
        <f t="shared" si="190"/>
        <v>CasabiancaTolimaTeveandina13</v>
      </c>
      <c r="M5903" t="str">
        <f t="shared" si="191"/>
        <v>CasabiancaTolimaTeveandina</v>
      </c>
      <c r="N5903" t="s">
        <v>7384</v>
      </c>
    </row>
    <row r="5904" spans="1:14" x14ac:dyDescent="0.25">
      <c r="A5904">
        <v>73152</v>
      </c>
      <c r="B5904" t="s">
        <v>1119</v>
      </c>
      <c r="C5904" t="s">
        <v>784</v>
      </c>
      <c r="E5904">
        <v>4</v>
      </c>
      <c r="F5904" t="s">
        <v>8341</v>
      </c>
      <c r="G5904" t="s">
        <v>750</v>
      </c>
      <c r="H5904" t="str">
        <f>INDEX(referencias!$Q$1:$Q$34,MATCH('Registro de Frecuencias TV'!G5904,referencias!$R$1:$R$34,0),1)</f>
        <v>RCN TV S.A.</v>
      </c>
      <c r="I5904" t="s">
        <v>313</v>
      </c>
      <c r="J5904" t="s">
        <v>8338</v>
      </c>
      <c r="K5904">
        <v>4</v>
      </c>
      <c r="L5904" t="str">
        <f t="shared" si="190"/>
        <v>CasabiancaTolimaRCN TV S.A.4</v>
      </c>
      <c r="M5904" t="str">
        <f t="shared" si="191"/>
        <v>CasabiancaTolimaRCN TV S.A.</v>
      </c>
      <c r="N5904" t="s">
        <v>7385</v>
      </c>
    </row>
    <row r="5905" spans="1:14" x14ac:dyDescent="0.25">
      <c r="A5905">
        <v>73152</v>
      </c>
      <c r="B5905" t="s">
        <v>1119</v>
      </c>
      <c r="C5905" t="s">
        <v>784</v>
      </c>
      <c r="E5905">
        <v>5</v>
      </c>
      <c r="F5905" t="s">
        <v>8341</v>
      </c>
      <c r="G5905" t="s">
        <v>723</v>
      </c>
      <c r="H5905" t="str">
        <f>INDEX(referencias!$Q$1:$Q$34,MATCH('Registro de Frecuencias TV'!G5905,referencias!$R$1:$R$34,0),1)</f>
        <v>Caracol TV S.A.</v>
      </c>
      <c r="I5905" t="s">
        <v>313</v>
      </c>
      <c r="J5905" t="s">
        <v>8338</v>
      </c>
      <c r="K5905">
        <v>5</v>
      </c>
      <c r="L5905" t="str">
        <f t="shared" si="190"/>
        <v>CasabiancaTolimaCaracol TV S.A.5</v>
      </c>
      <c r="M5905" t="str">
        <f t="shared" si="191"/>
        <v>CasabiancaTolimaCaracol TV S.A.</v>
      </c>
      <c r="N5905" t="s">
        <v>7386</v>
      </c>
    </row>
    <row r="5906" spans="1:14" x14ac:dyDescent="0.25">
      <c r="A5906">
        <v>73168</v>
      </c>
      <c r="B5906" t="s">
        <v>1142</v>
      </c>
      <c r="C5906" t="s">
        <v>784</v>
      </c>
      <c r="E5906">
        <v>7</v>
      </c>
      <c r="F5906" t="s">
        <v>8337</v>
      </c>
      <c r="G5906" t="s">
        <v>420</v>
      </c>
      <c r="H5906" t="str">
        <f>INDEX(referencias!$Q$1:$Q$34,MATCH('Registro de Frecuencias TV'!G5906,referencias!$R$1:$R$34,0),1)</f>
        <v>Canal Uno</v>
      </c>
      <c r="I5906" t="s">
        <v>313</v>
      </c>
      <c r="J5906" t="s">
        <v>8338</v>
      </c>
      <c r="K5906">
        <v>7</v>
      </c>
      <c r="L5906" t="str">
        <f t="shared" si="190"/>
        <v>ChaparralTolimaCanal Uno7</v>
      </c>
      <c r="M5906" t="str">
        <f t="shared" si="191"/>
        <v>ChaparralTolimaCanal Uno</v>
      </c>
      <c r="N5906" t="s">
        <v>7387</v>
      </c>
    </row>
    <row r="5907" spans="1:14" x14ac:dyDescent="0.25">
      <c r="A5907">
        <v>73168</v>
      </c>
      <c r="B5907" t="s">
        <v>1142</v>
      </c>
      <c r="C5907" t="s">
        <v>784</v>
      </c>
      <c r="E5907">
        <v>9</v>
      </c>
      <c r="F5907" t="s">
        <v>8337</v>
      </c>
      <c r="G5907" t="s">
        <v>703</v>
      </c>
      <c r="H5907" t="str">
        <f>INDEX(referencias!$Q$1:$Q$34,MATCH('Registro de Frecuencias TV'!G5907,referencias!$R$1:$R$34,0),1)</f>
        <v>C.Institucional</v>
      </c>
      <c r="I5907" t="s">
        <v>313</v>
      </c>
      <c r="J5907" t="s">
        <v>8338</v>
      </c>
      <c r="K5907">
        <v>9</v>
      </c>
      <c r="L5907" t="str">
        <f t="shared" si="190"/>
        <v>ChaparralTolimaC.Institucional9</v>
      </c>
      <c r="M5907" t="str">
        <f t="shared" si="191"/>
        <v>ChaparralTolimaC.Institucional</v>
      </c>
      <c r="N5907" t="s">
        <v>7388</v>
      </c>
    </row>
    <row r="5908" spans="1:14" x14ac:dyDescent="0.25">
      <c r="A5908">
        <v>73168</v>
      </c>
      <c r="B5908" t="s">
        <v>1142</v>
      </c>
      <c r="C5908" t="s">
        <v>784</v>
      </c>
      <c r="E5908">
        <v>11</v>
      </c>
      <c r="F5908" t="s">
        <v>8337</v>
      </c>
      <c r="G5908" t="s">
        <v>188</v>
      </c>
      <c r="H5908" t="str">
        <f>INDEX(referencias!$Q$1:$Q$34,MATCH('Registro de Frecuencias TV'!G5908,referencias!$R$1:$R$34,0),1)</f>
        <v>Señal Colombia</v>
      </c>
      <c r="I5908" t="s">
        <v>313</v>
      </c>
      <c r="J5908" t="s">
        <v>8338</v>
      </c>
      <c r="K5908">
        <v>11</v>
      </c>
      <c r="L5908" t="str">
        <f t="shared" si="190"/>
        <v>ChaparralTolimaSeñal Colombia11</v>
      </c>
      <c r="M5908" t="str">
        <f t="shared" si="191"/>
        <v>ChaparralTolimaSeñal Colombia</v>
      </c>
      <c r="N5908" t="s">
        <v>7389</v>
      </c>
    </row>
    <row r="5909" spans="1:14" x14ac:dyDescent="0.25">
      <c r="A5909">
        <v>73168</v>
      </c>
      <c r="B5909" t="s">
        <v>1142</v>
      </c>
      <c r="C5909" t="s">
        <v>784</v>
      </c>
      <c r="E5909">
        <v>13</v>
      </c>
      <c r="F5909" t="s">
        <v>8339</v>
      </c>
      <c r="G5909" t="s">
        <v>623</v>
      </c>
      <c r="H5909" t="str">
        <f>INDEX(referencias!$Q$1:$Q$34,MATCH('Registro de Frecuencias TV'!G5909,referencias!$R$1:$R$34,0),1)</f>
        <v>Teveandina</v>
      </c>
      <c r="I5909" t="s">
        <v>8444</v>
      </c>
      <c r="J5909" t="s">
        <v>8338</v>
      </c>
      <c r="K5909">
        <v>13</v>
      </c>
      <c r="L5909" t="str">
        <f t="shared" si="190"/>
        <v>ChaparralTolimaTeveandina13</v>
      </c>
      <c r="M5909" t="str">
        <f t="shared" si="191"/>
        <v>ChaparralTolimaTeveandina</v>
      </c>
      <c r="N5909" t="s">
        <v>7390</v>
      </c>
    </row>
    <row r="5910" spans="1:14" x14ac:dyDescent="0.25">
      <c r="A5910">
        <v>73168</v>
      </c>
      <c r="B5910" t="s">
        <v>1142</v>
      </c>
      <c r="C5910" t="s">
        <v>784</v>
      </c>
      <c r="E5910">
        <v>4</v>
      </c>
      <c r="F5910" t="s">
        <v>8341</v>
      </c>
      <c r="G5910" t="s">
        <v>750</v>
      </c>
      <c r="H5910" t="str">
        <f>INDEX(referencias!$Q$1:$Q$34,MATCH('Registro de Frecuencias TV'!G5910,referencias!$R$1:$R$34,0),1)</f>
        <v>RCN TV S.A.</v>
      </c>
      <c r="I5910" t="s">
        <v>313</v>
      </c>
      <c r="J5910" t="s">
        <v>8338</v>
      </c>
      <c r="K5910">
        <v>4</v>
      </c>
      <c r="L5910" t="str">
        <f t="shared" si="190"/>
        <v>ChaparralTolimaRCN TV S.A.4</v>
      </c>
      <c r="M5910" t="str">
        <f t="shared" si="191"/>
        <v>ChaparralTolimaRCN TV S.A.</v>
      </c>
      <c r="N5910" t="s">
        <v>7391</v>
      </c>
    </row>
    <row r="5911" spans="1:14" x14ac:dyDescent="0.25">
      <c r="A5911">
        <v>73168</v>
      </c>
      <c r="B5911" t="s">
        <v>1142</v>
      </c>
      <c r="C5911" t="s">
        <v>784</v>
      </c>
      <c r="E5911">
        <v>5</v>
      </c>
      <c r="F5911" t="s">
        <v>8341</v>
      </c>
      <c r="G5911" t="s">
        <v>723</v>
      </c>
      <c r="H5911" t="str">
        <f>INDEX(referencias!$Q$1:$Q$34,MATCH('Registro de Frecuencias TV'!G5911,referencias!$R$1:$R$34,0),1)</f>
        <v>Caracol TV S.A.</v>
      </c>
      <c r="I5911" t="s">
        <v>313</v>
      </c>
      <c r="J5911" t="s">
        <v>8338</v>
      </c>
      <c r="K5911">
        <v>5</v>
      </c>
      <c r="L5911" t="str">
        <f t="shared" si="190"/>
        <v>ChaparralTolimaCaracol TV S.A.5</v>
      </c>
      <c r="M5911" t="str">
        <f t="shared" si="191"/>
        <v>ChaparralTolimaCaracol TV S.A.</v>
      </c>
      <c r="N5911" t="s">
        <v>7392</v>
      </c>
    </row>
    <row r="5912" spans="1:14" x14ac:dyDescent="0.25">
      <c r="A5912">
        <v>73200</v>
      </c>
      <c r="B5912" t="s">
        <v>1204</v>
      </c>
      <c r="C5912" t="s">
        <v>784</v>
      </c>
      <c r="E5912">
        <v>7</v>
      </c>
      <c r="F5912" t="s">
        <v>8337</v>
      </c>
      <c r="G5912" t="s">
        <v>420</v>
      </c>
      <c r="H5912" t="str">
        <f>INDEX(referencias!$Q$1:$Q$34,MATCH('Registro de Frecuencias TV'!G5912,referencias!$R$1:$R$34,0),1)</f>
        <v>Canal Uno</v>
      </c>
      <c r="I5912" t="s">
        <v>313</v>
      </c>
      <c r="J5912" t="s">
        <v>8338</v>
      </c>
      <c r="K5912">
        <v>7</v>
      </c>
      <c r="L5912" t="str">
        <f t="shared" si="190"/>
        <v>CoelloTolimaCanal Uno7</v>
      </c>
      <c r="M5912" t="str">
        <f t="shared" si="191"/>
        <v>CoelloTolimaCanal Uno</v>
      </c>
      <c r="N5912" t="s">
        <v>7393</v>
      </c>
    </row>
    <row r="5913" spans="1:14" x14ac:dyDescent="0.25">
      <c r="A5913">
        <v>73200</v>
      </c>
      <c r="B5913" t="s">
        <v>1204</v>
      </c>
      <c r="C5913" t="s">
        <v>784</v>
      </c>
      <c r="E5913">
        <v>9</v>
      </c>
      <c r="F5913" t="s">
        <v>8337</v>
      </c>
      <c r="G5913" t="s">
        <v>703</v>
      </c>
      <c r="H5913" t="str">
        <f>INDEX(referencias!$Q$1:$Q$34,MATCH('Registro de Frecuencias TV'!G5913,referencias!$R$1:$R$34,0),1)</f>
        <v>C.Institucional</v>
      </c>
      <c r="I5913" t="s">
        <v>313</v>
      </c>
      <c r="J5913" t="s">
        <v>8338</v>
      </c>
      <c r="K5913">
        <v>9</v>
      </c>
      <c r="L5913" t="str">
        <f t="shared" si="190"/>
        <v>CoelloTolimaC.Institucional9</v>
      </c>
      <c r="M5913" t="str">
        <f t="shared" si="191"/>
        <v>CoelloTolimaC.Institucional</v>
      </c>
      <c r="N5913" t="s">
        <v>7394</v>
      </c>
    </row>
    <row r="5914" spans="1:14" x14ac:dyDescent="0.25">
      <c r="A5914">
        <v>73200</v>
      </c>
      <c r="B5914" t="s">
        <v>1204</v>
      </c>
      <c r="C5914" t="s">
        <v>784</v>
      </c>
      <c r="E5914">
        <v>11</v>
      </c>
      <c r="F5914" t="s">
        <v>8337</v>
      </c>
      <c r="G5914" t="s">
        <v>188</v>
      </c>
      <c r="H5914" t="str">
        <f>INDEX(referencias!$Q$1:$Q$34,MATCH('Registro de Frecuencias TV'!G5914,referencias!$R$1:$R$34,0),1)</f>
        <v>Señal Colombia</v>
      </c>
      <c r="I5914" t="s">
        <v>313</v>
      </c>
      <c r="J5914" t="s">
        <v>8338</v>
      </c>
      <c r="K5914">
        <v>11</v>
      </c>
      <c r="L5914" t="str">
        <f t="shared" si="190"/>
        <v>CoelloTolimaSeñal Colombia11</v>
      </c>
      <c r="M5914" t="str">
        <f t="shared" si="191"/>
        <v>CoelloTolimaSeñal Colombia</v>
      </c>
      <c r="N5914" t="s">
        <v>7395</v>
      </c>
    </row>
    <row r="5915" spans="1:14" x14ac:dyDescent="0.25">
      <c r="A5915">
        <v>73200</v>
      </c>
      <c r="B5915" t="s">
        <v>1204</v>
      </c>
      <c r="C5915" t="s">
        <v>784</v>
      </c>
      <c r="E5915">
        <v>13</v>
      </c>
      <c r="F5915" t="s">
        <v>8339</v>
      </c>
      <c r="G5915" t="s">
        <v>623</v>
      </c>
      <c r="H5915" t="str">
        <f>INDEX(referencias!$Q$1:$Q$34,MATCH('Registro de Frecuencias TV'!G5915,referencias!$R$1:$R$34,0),1)</f>
        <v>Teveandina</v>
      </c>
      <c r="I5915" t="s">
        <v>8444</v>
      </c>
      <c r="J5915" t="s">
        <v>8338</v>
      </c>
      <c r="K5915">
        <v>13</v>
      </c>
      <c r="L5915" t="str">
        <f t="shared" si="190"/>
        <v>CoelloTolimaTeveandina13</v>
      </c>
      <c r="M5915" t="str">
        <f t="shared" si="191"/>
        <v>CoelloTolimaTeveandina</v>
      </c>
      <c r="N5915" t="s">
        <v>7396</v>
      </c>
    </row>
    <row r="5916" spans="1:14" x14ac:dyDescent="0.25">
      <c r="A5916">
        <v>73200</v>
      </c>
      <c r="B5916" t="s">
        <v>1204</v>
      </c>
      <c r="C5916" t="s">
        <v>784</v>
      </c>
      <c r="E5916">
        <v>4</v>
      </c>
      <c r="F5916" t="s">
        <v>8341</v>
      </c>
      <c r="G5916" t="s">
        <v>750</v>
      </c>
      <c r="H5916" t="str">
        <f>INDEX(referencias!$Q$1:$Q$34,MATCH('Registro de Frecuencias TV'!G5916,referencias!$R$1:$R$34,0),1)</f>
        <v>RCN TV S.A.</v>
      </c>
      <c r="I5916" t="s">
        <v>313</v>
      </c>
      <c r="J5916" t="s">
        <v>8338</v>
      </c>
      <c r="K5916">
        <v>4</v>
      </c>
      <c r="L5916" t="str">
        <f t="shared" si="190"/>
        <v>CoelloTolimaRCN TV S.A.4</v>
      </c>
      <c r="M5916" t="str">
        <f t="shared" si="191"/>
        <v>CoelloTolimaRCN TV S.A.</v>
      </c>
      <c r="N5916" t="s">
        <v>7397</v>
      </c>
    </row>
    <row r="5917" spans="1:14" x14ac:dyDescent="0.25">
      <c r="A5917">
        <v>73200</v>
      </c>
      <c r="B5917" t="s">
        <v>1204</v>
      </c>
      <c r="C5917" t="s">
        <v>784</v>
      </c>
      <c r="E5917">
        <v>5</v>
      </c>
      <c r="F5917" t="s">
        <v>8341</v>
      </c>
      <c r="G5917" t="s">
        <v>723</v>
      </c>
      <c r="H5917" t="str">
        <f>INDEX(referencias!$Q$1:$Q$34,MATCH('Registro de Frecuencias TV'!G5917,referencias!$R$1:$R$34,0),1)</f>
        <v>Caracol TV S.A.</v>
      </c>
      <c r="I5917" t="s">
        <v>313</v>
      </c>
      <c r="J5917" t="s">
        <v>8338</v>
      </c>
      <c r="K5917">
        <v>5</v>
      </c>
      <c r="L5917" t="str">
        <f t="shared" si="190"/>
        <v>CoelloTolimaCaracol TV S.A.5</v>
      </c>
      <c r="M5917" t="str">
        <f t="shared" si="191"/>
        <v>CoelloTolimaCaracol TV S.A.</v>
      </c>
      <c r="N5917" t="s">
        <v>7398</v>
      </c>
    </row>
    <row r="5918" spans="1:14" x14ac:dyDescent="0.25">
      <c r="A5918">
        <v>73217</v>
      </c>
      <c r="B5918" t="s">
        <v>1252</v>
      </c>
      <c r="C5918" t="s">
        <v>784</v>
      </c>
      <c r="E5918">
        <v>7</v>
      </c>
      <c r="F5918" t="s">
        <v>8337</v>
      </c>
      <c r="G5918" t="s">
        <v>420</v>
      </c>
      <c r="H5918" t="str">
        <f>INDEX(referencias!$Q$1:$Q$34,MATCH('Registro de Frecuencias TV'!G5918,referencias!$R$1:$R$34,0),1)</f>
        <v>Canal Uno</v>
      </c>
      <c r="I5918" t="s">
        <v>313</v>
      </c>
      <c r="J5918" t="s">
        <v>8338</v>
      </c>
      <c r="K5918">
        <v>7</v>
      </c>
      <c r="L5918" t="str">
        <f t="shared" si="190"/>
        <v>CoyaimaTolimaCanal Uno7</v>
      </c>
      <c r="M5918" t="str">
        <f t="shared" si="191"/>
        <v>CoyaimaTolimaCanal Uno</v>
      </c>
      <c r="N5918" t="s">
        <v>7399</v>
      </c>
    </row>
    <row r="5919" spans="1:14" x14ac:dyDescent="0.25">
      <c r="A5919">
        <v>73217</v>
      </c>
      <c r="B5919" t="s">
        <v>1252</v>
      </c>
      <c r="C5919" t="s">
        <v>784</v>
      </c>
      <c r="E5919">
        <v>9</v>
      </c>
      <c r="F5919" t="s">
        <v>8337</v>
      </c>
      <c r="G5919" t="s">
        <v>703</v>
      </c>
      <c r="H5919" t="str">
        <f>INDEX(referencias!$Q$1:$Q$34,MATCH('Registro de Frecuencias TV'!G5919,referencias!$R$1:$R$34,0),1)</f>
        <v>C.Institucional</v>
      </c>
      <c r="I5919" t="s">
        <v>313</v>
      </c>
      <c r="J5919" t="s">
        <v>8338</v>
      </c>
      <c r="K5919">
        <v>9</v>
      </c>
      <c r="L5919" t="str">
        <f t="shared" si="190"/>
        <v>CoyaimaTolimaC.Institucional9</v>
      </c>
      <c r="M5919" t="str">
        <f t="shared" si="191"/>
        <v>CoyaimaTolimaC.Institucional</v>
      </c>
      <c r="N5919" t="s">
        <v>7400</v>
      </c>
    </row>
    <row r="5920" spans="1:14" x14ac:dyDescent="0.25">
      <c r="A5920">
        <v>73217</v>
      </c>
      <c r="B5920" t="s">
        <v>1252</v>
      </c>
      <c r="C5920" t="s">
        <v>784</v>
      </c>
      <c r="E5920">
        <v>11</v>
      </c>
      <c r="F5920" t="s">
        <v>8337</v>
      </c>
      <c r="G5920" t="s">
        <v>188</v>
      </c>
      <c r="H5920" t="str">
        <f>INDEX(referencias!$Q$1:$Q$34,MATCH('Registro de Frecuencias TV'!G5920,referencias!$R$1:$R$34,0),1)</f>
        <v>Señal Colombia</v>
      </c>
      <c r="I5920" t="s">
        <v>313</v>
      </c>
      <c r="J5920" t="s">
        <v>8338</v>
      </c>
      <c r="K5920">
        <v>11</v>
      </c>
      <c r="L5920" t="str">
        <f t="shared" si="190"/>
        <v>CoyaimaTolimaSeñal Colombia11</v>
      </c>
      <c r="M5920" t="str">
        <f t="shared" si="191"/>
        <v>CoyaimaTolimaSeñal Colombia</v>
      </c>
      <c r="N5920" t="s">
        <v>7401</v>
      </c>
    </row>
    <row r="5921" spans="1:14" x14ac:dyDescent="0.25">
      <c r="A5921">
        <v>73217</v>
      </c>
      <c r="B5921" t="s">
        <v>1252</v>
      </c>
      <c r="C5921" t="s">
        <v>784</v>
      </c>
      <c r="E5921">
        <v>13</v>
      </c>
      <c r="F5921" t="s">
        <v>8339</v>
      </c>
      <c r="G5921" t="s">
        <v>623</v>
      </c>
      <c r="H5921" t="str">
        <f>INDEX(referencias!$Q$1:$Q$34,MATCH('Registro de Frecuencias TV'!G5921,referencias!$R$1:$R$34,0),1)</f>
        <v>Teveandina</v>
      </c>
      <c r="I5921" t="s">
        <v>8444</v>
      </c>
      <c r="J5921" t="s">
        <v>8338</v>
      </c>
      <c r="K5921">
        <v>13</v>
      </c>
      <c r="L5921" t="str">
        <f t="shared" si="190"/>
        <v>CoyaimaTolimaTeveandina13</v>
      </c>
      <c r="M5921" t="str">
        <f t="shared" si="191"/>
        <v>CoyaimaTolimaTeveandina</v>
      </c>
      <c r="N5921" t="s">
        <v>7402</v>
      </c>
    </row>
    <row r="5922" spans="1:14" x14ac:dyDescent="0.25">
      <c r="A5922">
        <v>73217</v>
      </c>
      <c r="B5922" t="s">
        <v>1252</v>
      </c>
      <c r="C5922" t="s">
        <v>784</v>
      </c>
      <c r="E5922">
        <v>4</v>
      </c>
      <c r="F5922" t="s">
        <v>8341</v>
      </c>
      <c r="G5922" t="s">
        <v>750</v>
      </c>
      <c r="H5922" t="str">
        <f>INDEX(referencias!$Q$1:$Q$34,MATCH('Registro de Frecuencias TV'!G5922,referencias!$R$1:$R$34,0),1)</f>
        <v>RCN TV S.A.</v>
      </c>
      <c r="I5922" t="s">
        <v>313</v>
      </c>
      <c r="J5922" t="s">
        <v>8338</v>
      </c>
      <c r="K5922">
        <v>4</v>
      </c>
      <c r="L5922" t="str">
        <f t="shared" si="190"/>
        <v>CoyaimaTolimaRCN TV S.A.4</v>
      </c>
      <c r="M5922" t="str">
        <f t="shared" si="191"/>
        <v>CoyaimaTolimaRCN TV S.A.</v>
      </c>
      <c r="N5922" t="s">
        <v>7403</v>
      </c>
    </row>
    <row r="5923" spans="1:14" x14ac:dyDescent="0.25">
      <c r="A5923">
        <v>73217</v>
      </c>
      <c r="B5923" t="s">
        <v>1252</v>
      </c>
      <c r="C5923" t="s">
        <v>784</v>
      </c>
      <c r="E5923">
        <v>5</v>
      </c>
      <c r="F5923" t="s">
        <v>8341</v>
      </c>
      <c r="G5923" t="s">
        <v>723</v>
      </c>
      <c r="H5923" t="str">
        <f>INDEX(referencias!$Q$1:$Q$34,MATCH('Registro de Frecuencias TV'!G5923,referencias!$R$1:$R$34,0),1)</f>
        <v>Caracol TV S.A.</v>
      </c>
      <c r="I5923" t="s">
        <v>313</v>
      </c>
      <c r="J5923" t="s">
        <v>8338</v>
      </c>
      <c r="K5923">
        <v>5</v>
      </c>
      <c r="L5923" t="str">
        <f t="shared" si="190"/>
        <v>CoyaimaTolimaCaracol TV S.A.5</v>
      </c>
      <c r="M5923" t="str">
        <f t="shared" si="191"/>
        <v>CoyaimaTolimaCaracol TV S.A.</v>
      </c>
      <c r="N5923" t="s">
        <v>7404</v>
      </c>
    </row>
    <row r="5924" spans="1:14" x14ac:dyDescent="0.25">
      <c r="A5924">
        <v>73226</v>
      </c>
      <c r="B5924" t="s">
        <v>1278</v>
      </c>
      <c r="C5924" t="s">
        <v>784</v>
      </c>
      <c r="E5924">
        <v>7</v>
      </c>
      <c r="F5924" t="s">
        <v>8337</v>
      </c>
      <c r="G5924" t="s">
        <v>420</v>
      </c>
      <c r="H5924" t="str">
        <f>INDEX(referencias!$Q$1:$Q$34,MATCH('Registro de Frecuencias TV'!G5924,referencias!$R$1:$R$34,0),1)</f>
        <v>Canal Uno</v>
      </c>
      <c r="I5924" t="s">
        <v>313</v>
      </c>
      <c r="J5924" t="s">
        <v>8338</v>
      </c>
      <c r="K5924">
        <v>7</v>
      </c>
      <c r="L5924" t="str">
        <f t="shared" si="190"/>
        <v>CundayTolimaCanal Uno7</v>
      </c>
      <c r="M5924" t="str">
        <f t="shared" si="191"/>
        <v>CundayTolimaCanal Uno</v>
      </c>
      <c r="N5924" t="s">
        <v>7405</v>
      </c>
    </row>
    <row r="5925" spans="1:14" x14ac:dyDescent="0.25">
      <c r="A5925">
        <v>73226</v>
      </c>
      <c r="B5925" t="s">
        <v>1278</v>
      </c>
      <c r="C5925" t="s">
        <v>784</v>
      </c>
      <c r="E5925">
        <v>9</v>
      </c>
      <c r="F5925" t="s">
        <v>8337</v>
      </c>
      <c r="G5925" t="s">
        <v>703</v>
      </c>
      <c r="H5925" t="str">
        <f>INDEX(referencias!$Q$1:$Q$34,MATCH('Registro de Frecuencias TV'!G5925,referencias!$R$1:$R$34,0),1)</f>
        <v>C.Institucional</v>
      </c>
      <c r="I5925" t="s">
        <v>313</v>
      </c>
      <c r="J5925" t="s">
        <v>8338</v>
      </c>
      <c r="K5925">
        <v>9</v>
      </c>
      <c r="L5925" t="str">
        <f t="shared" si="190"/>
        <v>CundayTolimaC.Institucional9</v>
      </c>
      <c r="M5925" t="str">
        <f t="shared" si="191"/>
        <v>CundayTolimaC.Institucional</v>
      </c>
      <c r="N5925" t="s">
        <v>7406</v>
      </c>
    </row>
    <row r="5926" spans="1:14" x14ac:dyDescent="0.25">
      <c r="A5926">
        <v>73226</v>
      </c>
      <c r="B5926" t="s">
        <v>1278</v>
      </c>
      <c r="C5926" t="s">
        <v>784</v>
      </c>
      <c r="E5926">
        <v>11</v>
      </c>
      <c r="F5926" t="s">
        <v>8337</v>
      </c>
      <c r="G5926" t="s">
        <v>188</v>
      </c>
      <c r="H5926" t="str">
        <f>INDEX(referencias!$Q$1:$Q$34,MATCH('Registro de Frecuencias TV'!G5926,referencias!$R$1:$R$34,0),1)</f>
        <v>Señal Colombia</v>
      </c>
      <c r="I5926" t="s">
        <v>313</v>
      </c>
      <c r="J5926" t="s">
        <v>8338</v>
      </c>
      <c r="K5926">
        <v>11</v>
      </c>
      <c r="L5926" t="str">
        <f t="shared" si="190"/>
        <v>CundayTolimaSeñal Colombia11</v>
      </c>
      <c r="M5926" t="str">
        <f t="shared" si="191"/>
        <v>CundayTolimaSeñal Colombia</v>
      </c>
      <c r="N5926" t="s">
        <v>7407</v>
      </c>
    </row>
    <row r="5927" spans="1:14" x14ac:dyDescent="0.25">
      <c r="A5927">
        <v>73226</v>
      </c>
      <c r="B5927" t="s">
        <v>1278</v>
      </c>
      <c r="C5927" t="s">
        <v>784</v>
      </c>
      <c r="E5927">
        <v>13</v>
      </c>
      <c r="F5927" t="s">
        <v>8339</v>
      </c>
      <c r="G5927" t="s">
        <v>623</v>
      </c>
      <c r="H5927" t="str">
        <f>INDEX(referencias!$Q$1:$Q$34,MATCH('Registro de Frecuencias TV'!G5927,referencias!$R$1:$R$34,0),1)</f>
        <v>Teveandina</v>
      </c>
      <c r="I5927" t="s">
        <v>8444</v>
      </c>
      <c r="J5927" t="s">
        <v>8338</v>
      </c>
      <c r="K5927">
        <v>13</v>
      </c>
      <c r="L5927" t="str">
        <f t="shared" si="190"/>
        <v>CundayTolimaTeveandina13</v>
      </c>
      <c r="M5927" t="str">
        <f t="shared" si="191"/>
        <v>CundayTolimaTeveandina</v>
      </c>
      <c r="N5927" t="s">
        <v>7408</v>
      </c>
    </row>
    <row r="5928" spans="1:14" x14ac:dyDescent="0.25">
      <c r="A5928">
        <v>73226</v>
      </c>
      <c r="B5928" t="s">
        <v>1278</v>
      </c>
      <c r="C5928" t="s">
        <v>784</v>
      </c>
      <c r="E5928">
        <v>4</v>
      </c>
      <c r="F5928" t="s">
        <v>8341</v>
      </c>
      <c r="G5928" t="s">
        <v>750</v>
      </c>
      <c r="H5928" t="str">
        <f>INDEX(referencias!$Q$1:$Q$34,MATCH('Registro de Frecuencias TV'!G5928,referencias!$R$1:$R$34,0),1)</f>
        <v>RCN TV S.A.</v>
      </c>
      <c r="I5928" t="s">
        <v>313</v>
      </c>
      <c r="J5928" t="s">
        <v>8338</v>
      </c>
      <c r="K5928">
        <v>4</v>
      </c>
      <c r="L5928" t="str">
        <f t="shared" si="190"/>
        <v>CundayTolimaRCN TV S.A.4</v>
      </c>
      <c r="M5928" t="str">
        <f t="shared" si="191"/>
        <v>CundayTolimaRCN TV S.A.</v>
      </c>
      <c r="N5928" t="s">
        <v>7409</v>
      </c>
    </row>
    <row r="5929" spans="1:14" x14ac:dyDescent="0.25">
      <c r="A5929">
        <v>73226</v>
      </c>
      <c r="B5929" t="s">
        <v>1278</v>
      </c>
      <c r="C5929" t="s">
        <v>784</v>
      </c>
      <c r="E5929">
        <v>5</v>
      </c>
      <c r="F5929" t="s">
        <v>8341</v>
      </c>
      <c r="G5929" t="s">
        <v>723</v>
      </c>
      <c r="H5929" t="str">
        <f>INDEX(referencias!$Q$1:$Q$34,MATCH('Registro de Frecuencias TV'!G5929,referencias!$R$1:$R$34,0),1)</f>
        <v>Caracol TV S.A.</v>
      </c>
      <c r="I5929" t="s">
        <v>313</v>
      </c>
      <c r="J5929" t="s">
        <v>8338</v>
      </c>
      <c r="K5929">
        <v>5</v>
      </c>
      <c r="L5929" t="str">
        <f t="shared" si="190"/>
        <v>CundayTolimaCaracol TV S.A.5</v>
      </c>
      <c r="M5929" t="str">
        <f t="shared" si="191"/>
        <v>CundayTolimaCaracol TV S.A.</v>
      </c>
      <c r="N5929" t="s">
        <v>7410</v>
      </c>
    </row>
    <row r="5930" spans="1:14" x14ac:dyDescent="0.25">
      <c r="A5930">
        <v>73236</v>
      </c>
      <c r="B5930" t="s">
        <v>1291</v>
      </c>
      <c r="C5930" t="s">
        <v>784</v>
      </c>
      <c r="E5930">
        <v>7</v>
      </c>
      <c r="F5930" t="s">
        <v>8337</v>
      </c>
      <c r="G5930" t="s">
        <v>420</v>
      </c>
      <c r="H5930" t="str">
        <f>INDEX(referencias!$Q$1:$Q$34,MATCH('Registro de Frecuencias TV'!G5930,referencias!$R$1:$R$34,0),1)</f>
        <v>Canal Uno</v>
      </c>
      <c r="I5930" t="s">
        <v>313</v>
      </c>
      <c r="J5930" t="s">
        <v>8338</v>
      </c>
      <c r="K5930">
        <v>7</v>
      </c>
      <c r="L5930" t="str">
        <f t="shared" si="190"/>
        <v>DoloresTolimaCanal Uno7</v>
      </c>
      <c r="M5930" t="str">
        <f t="shared" si="191"/>
        <v>DoloresTolimaCanal Uno</v>
      </c>
      <c r="N5930" t="s">
        <v>7411</v>
      </c>
    </row>
    <row r="5931" spans="1:14" x14ac:dyDescent="0.25">
      <c r="A5931">
        <v>73236</v>
      </c>
      <c r="B5931" t="s">
        <v>1291</v>
      </c>
      <c r="C5931" t="s">
        <v>784</v>
      </c>
      <c r="E5931">
        <v>9</v>
      </c>
      <c r="F5931" t="s">
        <v>8337</v>
      </c>
      <c r="G5931" t="s">
        <v>703</v>
      </c>
      <c r="H5931" t="str">
        <f>INDEX(referencias!$Q$1:$Q$34,MATCH('Registro de Frecuencias TV'!G5931,referencias!$R$1:$R$34,0),1)</f>
        <v>C.Institucional</v>
      </c>
      <c r="I5931" t="s">
        <v>313</v>
      </c>
      <c r="J5931" t="s">
        <v>8338</v>
      </c>
      <c r="K5931">
        <v>9</v>
      </c>
      <c r="L5931" t="str">
        <f t="shared" si="190"/>
        <v>DoloresTolimaC.Institucional9</v>
      </c>
      <c r="M5931" t="str">
        <f t="shared" si="191"/>
        <v>DoloresTolimaC.Institucional</v>
      </c>
      <c r="N5931" t="s">
        <v>7412</v>
      </c>
    </row>
    <row r="5932" spans="1:14" x14ac:dyDescent="0.25">
      <c r="A5932">
        <v>73236</v>
      </c>
      <c r="B5932" t="s">
        <v>1291</v>
      </c>
      <c r="C5932" t="s">
        <v>784</v>
      </c>
      <c r="E5932">
        <v>11</v>
      </c>
      <c r="F5932" t="s">
        <v>8337</v>
      </c>
      <c r="G5932" t="s">
        <v>188</v>
      </c>
      <c r="H5932" t="str">
        <f>INDEX(referencias!$Q$1:$Q$34,MATCH('Registro de Frecuencias TV'!G5932,referencias!$R$1:$R$34,0),1)</f>
        <v>Señal Colombia</v>
      </c>
      <c r="I5932" t="s">
        <v>313</v>
      </c>
      <c r="J5932" t="s">
        <v>8338</v>
      </c>
      <c r="K5932">
        <v>11</v>
      </c>
      <c r="L5932" t="str">
        <f t="shared" si="190"/>
        <v>DoloresTolimaSeñal Colombia11</v>
      </c>
      <c r="M5932" t="str">
        <f t="shared" si="191"/>
        <v>DoloresTolimaSeñal Colombia</v>
      </c>
      <c r="N5932" t="s">
        <v>7413</v>
      </c>
    </row>
    <row r="5933" spans="1:14" x14ac:dyDescent="0.25">
      <c r="A5933">
        <v>73236</v>
      </c>
      <c r="B5933" t="s">
        <v>1291</v>
      </c>
      <c r="C5933" t="s">
        <v>784</v>
      </c>
      <c r="E5933">
        <v>13</v>
      </c>
      <c r="F5933" t="s">
        <v>8339</v>
      </c>
      <c r="G5933" t="s">
        <v>623</v>
      </c>
      <c r="H5933" t="str">
        <f>INDEX(referencias!$Q$1:$Q$34,MATCH('Registro de Frecuencias TV'!G5933,referencias!$R$1:$R$34,0),1)</f>
        <v>Teveandina</v>
      </c>
      <c r="I5933" t="s">
        <v>8444</v>
      </c>
      <c r="J5933" t="s">
        <v>8338</v>
      </c>
      <c r="K5933">
        <v>13</v>
      </c>
      <c r="L5933" t="str">
        <f t="shared" si="190"/>
        <v>DoloresTolimaTeveandina13</v>
      </c>
      <c r="M5933" t="str">
        <f t="shared" si="191"/>
        <v>DoloresTolimaTeveandina</v>
      </c>
      <c r="N5933" t="s">
        <v>7414</v>
      </c>
    </row>
    <row r="5934" spans="1:14" x14ac:dyDescent="0.25">
      <c r="A5934">
        <v>73236</v>
      </c>
      <c r="B5934" t="s">
        <v>1291</v>
      </c>
      <c r="C5934" t="s">
        <v>784</v>
      </c>
      <c r="E5934">
        <v>4</v>
      </c>
      <c r="F5934" t="s">
        <v>8341</v>
      </c>
      <c r="G5934" t="s">
        <v>750</v>
      </c>
      <c r="H5934" t="str">
        <f>INDEX(referencias!$Q$1:$Q$34,MATCH('Registro de Frecuencias TV'!G5934,referencias!$R$1:$R$34,0),1)</f>
        <v>RCN TV S.A.</v>
      </c>
      <c r="I5934" t="s">
        <v>313</v>
      </c>
      <c r="J5934" t="s">
        <v>8338</v>
      </c>
      <c r="K5934">
        <v>4</v>
      </c>
      <c r="L5934" t="str">
        <f t="shared" si="190"/>
        <v>DoloresTolimaRCN TV S.A.4</v>
      </c>
      <c r="M5934" t="str">
        <f t="shared" si="191"/>
        <v>DoloresTolimaRCN TV S.A.</v>
      </c>
      <c r="N5934" t="s">
        <v>7415</v>
      </c>
    </row>
    <row r="5935" spans="1:14" x14ac:dyDescent="0.25">
      <c r="A5935">
        <v>73236</v>
      </c>
      <c r="B5935" t="s">
        <v>1291</v>
      </c>
      <c r="C5935" t="s">
        <v>784</v>
      </c>
      <c r="E5935">
        <v>5</v>
      </c>
      <c r="F5935" t="s">
        <v>8341</v>
      </c>
      <c r="G5935" t="s">
        <v>723</v>
      </c>
      <c r="H5935" t="str">
        <f>INDEX(referencias!$Q$1:$Q$34,MATCH('Registro de Frecuencias TV'!G5935,referencias!$R$1:$R$34,0),1)</f>
        <v>Caracol TV S.A.</v>
      </c>
      <c r="I5935" t="s">
        <v>313</v>
      </c>
      <c r="J5935" t="s">
        <v>8338</v>
      </c>
      <c r="K5935">
        <v>5</v>
      </c>
      <c r="L5935" t="str">
        <f t="shared" si="190"/>
        <v>DoloresTolimaCaracol TV S.A.5</v>
      </c>
      <c r="M5935" t="str">
        <f t="shared" si="191"/>
        <v>DoloresTolimaCaracol TV S.A.</v>
      </c>
      <c r="N5935" t="s">
        <v>7416</v>
      </c>
    </row>
    <row r="5936" spans="1:14" x14ac:dyDescent="0.25">
      <c r="A5936">
        <v>73268</v>
      </c>
      <c r="B5936" t="s">
        <v>1385</v>
      </c>
      <c r="C5936" t="s">
        <v>784</v>
      </c>
      <c r="E5936">
        <v>7</v>
      </c>
      <c r="F5936" t="s">
        <v>8337</v>
      </c>
      <c r="G5936" t="s">
        <v>420</v>
      </c>
      <c r="H5936" t="str">
        <f>INDEX(referencias!$Q$1:$Q$34,MATCH('Registro de Frecuencias TV'!G5936,referencias!$R$1:$R$34,0),1)</f>
        <v>Canal Uno</v>
      </c>
      <c r="I5936" t="s">
        <v>313</v>
      </c>
      <c r="J5936" t="s">
        <v>8338</v>
      </c>
      <c r="K5936">
        <v>7</v>
      </c>
      <c r="L5936" t="str">
        <f t="shared" si="190"/>
        <v>EspinalTolimaCanal Uno7</v>
      </c>
      <c r="M5936" t="str">
        <f t="shared" si="191"/>
        <v>EspinalTolimaCanal Uno</v>
      </c>
      <c r="N5936" t="s">
        <v>7417</v>
      </c>
    </row>
    <row r="5937" spans="1:14" x14ac:dyDescent="0.25">
      <c r="A5937">
        <v>73268</v>
      </c>
      <c r="B5937" t="s">
        <v>1385</v>
      </c>
      <c r="C5937" t="s">
        <v>784</v>
      </c>
      <c r="E5937">
        <v>9</v>
      </c>
      <c r="F5937" t="s">
        <v>8337</v>
      </c>
      <c r="G5937" t="s">
        <v>703</v>
      </c>
      <c r="H5937" t="str">
        <f>INDEX(referencias!$Q$1:$Q$34,MATCH('Registro de Frecuencias TV'!G5937,referencias!$R$1:$R$34,0),1)</f>
        <v>C.Institucional</v>
      </c>
      <c r="I5937" t="s">
        <v>313</v>
      </c>
      <c r="J5937" t="s">
        <v>8338</v>
      </c>
      <c r="K5937">
        <v>9</v>
      </c>
      <c r="L5937" t="str">
        <f t="shared" si="190"/>
        <v>EspinalTolimaC.Institucional9</v>
      </c>
      <c r="M5937" t="str">
        <f t="shared" si="191"/>
        <v>EspinalTolimaC.Institucional</v>
      </c>
      <c r="N5937" t="s">
        <v>7418</v>
      </c>
    </row>
    <row r="5938" spans="1:14" x14ac:dyDescent="0.25">
      <c r="A5938">
        <v>73268</v>
      </c>
      <c r="B5938" t="s">
        <v>1385</v>
      </c>
      <c r="C5938" t="s">
        <v>784</v>
      </c>
      <c r="E5938">
        <v>11</v>
      </c>
      <c r="F5938" t="s">
        <v>8337</v>
      </c>
      <c r="G5938" t="s">
        <v>188</v>
      </c>
      <c r="H5938" t="str">
        <f>INDEX(referencias!$Q$1:$Q$34,MATCH('Registro de Frecuencias TV'!G5938,referencias!$R$1:$R$34,0),1)</f>
        <v>Señal Colombia</v>
      </c>
      <c r="I5938" t="s">
        <v>313</v>
      </c>
      <c r="J5938" t="s">
        <v>8338</v>
      </c>
      <c r="K5938">
        <v>11</v>
      </c>
      <c r="L5938" t="str">
        <f t="shared" si="190"/>
        <v>EspinalTolimaSeñal Colombia11</v>
      </c>
      <c r="M5938" t="str">
        <f t="shared" si="191"/>
        <v>EspinalTolimaSeñal Colombia</v>
      </c>
      <c r="N5938" t="s">
        <v>7419</v>
      </c>
    </row>
    <row r="5939" spans="1:14" x14ac:dyDescent="0.25">
      <c r="A5939">
        <v>73268</v>
      </c>
      <c r="B5939" t="s">
        <v>1385</v>
      </c>
      <c r="C5939" t="s">
        <v>784</v>
      </c>
      <c r="E5939">
        <v>13</v>
      </c>
      <c r="F5939" t="s">
        <v>8339</v>
      </c>
      <c r="G5939" t="s">
        <v>623</v>
      </c>
      <c r="H5939" t="str">
        <f>INDEX(referencias!$Q$1:$Q$34,MATCH('Registro de Frecuencias TV'!G5939,referencias!$R$1:$R$34,0),1)</f>
        <v>Teveandina</v>
      </c>
      <c r="I5939" t="s">
        <v>8444</v>
      </c>
      <c r="J5939" t="s">
        <v>8338</v>
      </c>
      <c r="K5939">
        <v>13</v>
      </c>
      <c r="L5939" t="str">
        <f t="shared" si="190"/>
        <v>EspinalTolimaTeveandina13</v>
      </c>
      <c r="M5939" t="str">
        <f t="shared" si="191"/>
        <v>EspinalTolimaTeveandina</v>
      </c>
      <c r="N5939" t="s">
        <v>7420</v>
      </c>
    </row>
    <row r="5940" spans="1:14" x14ac:dyDescent="0.25">
      <c r="A5940">
        <v>73268</v>
      </c>
      <c r="B5940" t="s">
        <v>1385</v>
      </c>
      <c r="C5940" t="s">
        <v>784</v>
      </c>
      <c r="E5940">
        <v>4</v>
      </c>
      <c r="F5940" t="s">
        <v>8341</v>
      </c>
      <c r="G5940" t="s">
        <v>750</v>
      </c>
      <c r="H5940" t="str">
        <f>INDEX(referencias!$Q$1:$Q$34,MATCH('Registro de Frecuencias TV'!G5940,referencias!$R$1:$R$34,0),1)</f>
        <v>RCN TV S.A.</v>
      </c>
      <c r="I5940" t="s">
        <v>313</v>
      </c>
      <c r="J5940" t="s">
        <v>8338</v>
      </c>
      <c r="K5940">
        <v>4</v>
      </c>
      <c r="L5940" t="str">
        <f t="shared" si="190"/>
        <v>EspinalTolimaRCN TV S.A.4</v>
      </c>
      <c r="M5940" t="str">
        <f t="shared" si="191"/>
        <v>EspinalTolimaRCN TV S.A.</v>
      </c>
      <c r="N5940" t="s">
        <v>7421</v>
      </c>
    </row>
    <row r="5941" spans="1:14" x14ac:dyDescent="0.25">
      <c r="A5941">
        <v>73268</v>
      </c>
      <c r="B5941" t="s">
        <v>1385</v>
      </c>
      <c r="C5941" t="s">
        <v>784</v>
      </c>
      <c r="E5941">
        <v>5</v>
      </c>
      <c r="F5941" t="s">
        <v>8341</v>
      </c>
      <c r="G5941" t="s">
        <v>723</v>
      </c>
      <c r="H5941" t="str">
        <f>INDEX(referencias!$Q$1:$Q$34,MATCH('Registro de Frecuencias TV'!G5941,referencias!$R$1:$R$34,0),1)</f>
        <v>Caracol TV S.A.</v>
      </c>
      <c r="I5941" t="s">
        <v>313</v>
      </c>
      <c r="J5941" t="s">
        <v>8338</v>
      </c>
      <c r="K5941">
        <v>5</v>
      </c>
      <c r="L5941" t="str">
        <f t="shared" si="190"/>
        <v>EspinalTolimaCaracol TV S.A.5</v>
      </c>
      <c r="M5941" t="str">
        <f t="shared" si="191"/>
        <v>EspinalTolimaCaracol TV S.A.</v>
      </c>
      <c r="N5941" t="s">
        <v>7422</v>
      </c>
    </row>
    <row r="5942" spans="1:14" x14ac:dyDescent="0.25">
      <c r="A5942">
        <v>73270</v>
      </c>
      <c r="B5942" t="s">
        <v>1389</v>
      </c>
      <c r="C5942" t="s">
        <v>784</v>
      </c>
      <c r="E5942">
        <v>7</v>
      </c>
      <c r="F5942" t="s">
        <v>8337</v>
      </c>
      <c r="G5942" t="s">
        <v>420</v>
      </c>
      <c r="H5942" t="str">
        <f>INDEX(referencias!$Q$1:$Q$34,MATCH('Registro de Frecuencias TV'!G5942,referencias!$R$1:$R$34,0),1)</f>
        <v>Canal Uno</v>
      </c>
      <c r="I5942" t="s">
        <v>313</v>
      </c>
      <c r="J5942" t="s">
        <v>8338</v>
      </c>
      <c r="K5942">
        <v>12</v>
      </c>
      <c r="L5942" t="str">
        <f t="shared" si="190"/>
        <v>FalanTolimaCanal Uno12</v>
      </c>
      <c r="M5942" t="str">
        <f t="shared" si="191"/>
        <v>FalanTolimaCanal Uno</v>
      </c>
      <c r="N5942" t="s">
        <v>7423</v>
      </c>
    </row>
    <row r="5943" spans="1:14" x14ac:dyDescent="0.25">
      <c r="A5943">
        <v>73270</v>
      </c>
      <c r="B5943" t="s">
        <v>1389</v>
      </c>
      <c r="C5943" t="s">
        <v>784</v>
      </c>
      <c r="E5943">
        <v>9</v>
      </c>
      <c r="F5943" t="s">
        <v>8337</v>
      </c>
      <c r="G5943" t="s">
        <v>703</v>
      </c>
      <c r="H5943" t="str">
        <f>INDEX(referencias!$Q$1:$Q$34,MATCH('Registro de Frecuencias TV'!G5943,referencias!$R$1:$R$34,0),1)</f>
        <v>C.Institucional</v>
      </c>
      <c r="I5943" t="s">
        <v>313</v>
      </c>
      <c r="J5943" t="s">
        <v>8338</v>
      </c>
      <c r="K5943">
        <v>10</v>
      </c>
      <c r="L5943" t="str">
        <f t="shared" si="190"/>
        <v>FalanTolimaC.Institucional10</v>
      </c>
      <c r="M5943" t="str">
        <f t="shared" si="191"/>
        <v>FalanTolimaC.Institucional</v>
      </c>
      <c r="N5943" t="s">
        <v>7424</v>
      </c>
    </row>
    <row r="5944" spans="1:14" x14ac:dyDescent="0.25">
      <c r="A5944">
        <v>73270</v>
      </c>
      <c r="B5944" t="s">
        <v>1389</v>
      </c>
      <c r="C5944" t="s">
        <v>784</v>
      </c>
      <c r="E5944">
        <v>11</v>
      </c>
      <c r="F5944" t="s">
        <v>8337</v>
      </c>
      <c r="G5944" t="s">
        <v>188</v>
      </c>
      <c r="H5944" t="str">
        <f>INDEX(referencias!$Q$1:$Q$34,MATCH('Registro de Frecuencias TV'!G5944,referencias!$R$1:$R$34,0),1)</f>
        <v>Señal Colombia</v>
      </c>
      <c r="I5944" t="s">
        <v>313</v>
      </c>
      <c r="J5944" t="s">
        <v>8338</v>
      </c>
      <c r="K5944">
        <v>21</v>
      </c>
      <c r="L5944" t="str">
        <f t="shared" si="190"/>
        <v>FalanTolimaSeñal Colombia21</v>
      </c>
      <c r="M5944" t="str">
        <f t="shared" si="191"/>
        <v>FalanTolimaSeñal Colombia</v>
      </c>
      <c r="N5944" t="s">
        <v>7425</v>
      </c>
    </row>
    <row r="5945" spans="1:14" x14ac:dyDescent="0.25">
      <c r="A5945">
        <v>73270</v>
      </c>
      <c r="B5945" t="s">
        <v>1389</v>
      </c>
      <c r="C5945" t="s">
        <v>784</v>
      </c>
      <c r="E5945">
        <v>13</v>
      </c>
      <c r="F5945" t="s">
        <v>8339</v>
      </c>
      <c r="G5945" t="s">
        <v>623</v>
      </c>
      <c r="H5945" t="str">
        <f>INDEX(referencias!$Q$1:$Q$34,MATCH('Registro de Frecuencias TV'!G5945,referencias!$R$1:$R$34,0),1)</f>
        <v>Teveandina</v>
      </c>
      <c r="I5945" t="s">
        <v>8444</v>
      </c>
      <c r="J5945" t="s">
        <v>8338</v>
      </c>
      <c r="K5945">
        <v>13</v>
      </c>
      <c r="L5945" t="str">
        <f t="shared" si="190"/>
        <v>FalanTolimaTeveandina13</v>
      </c>
      <c r="M5945" t="str">
        <f t="shared" si="191"/>
        <v>FalanTolimaTeveandina</v>
      </c>
      <c r="N5945" t="s">
        <v>7426</v>
      </c>
    </row>
    <row r="5946" spans="1:14" x14ac:dyDescent="0.25">
      <c r="A5946">
        <v>73270</v>
      </c>
      <c r="B5946" t="s">
        <v>1389</v>
      </c>
      <c r="C5946" t="s">
        <v>784</v>
      </c>
      <c r="E5946">
        <v>4</v>
      </c>
      <c r="F5946" t="s">
        <v>8341</v>
      </c>
      <c r="G5946" t="s">
        <v>750</v>
      </c>
      <c r="H5946" t="str">
        <f>INDEX(referencias!$Q$1:$Q$34,MATCH('Registro de Frecuencias TV'!G5946,referencias!$R$1:$R$34,0),1)</f>
        <v>RCN TV S.A.</v>
      </c>
      <c r="I5946" t="s">
        <v>313</v>
      </c>
      <c r="J5946" t="s">
        <v>8338</v>
      </c>
      <c r="K5946">
        <v>4</v>
      </c>
      <c r="L5946" t="str">
        <f t="shared" si="190"/>
        <v>FalanTolimaRCN TV S.A.4</v>
      </c>
      <c r="M5946" t="str">
        <f t="shared" si="191"/>
        <v>FalanTolimaRCN TV S.A.</v>
      </c>
      <c r="N5946" t="s">
        <v>7427</v>
      </c>
    </row>
    <row r="5947" spans="1:14" x14ac:dyDescent="0.25">
      <c r="A5947">
        <v>73270</v>
      </c>
      <c r="B5947" t="s">
        <v>1389</v>
      </c>
      <c r="C5947" t="s">
        <v>784</v>
      </c>
      <c r="E5947">
        <v>5</v>
      </c>
      <c r="F5947" t="s">
        <v>8341</v>
      </c>
      <c r="G5947" t="s">
        <v>723</v>
      </c>
      <c r="H5947" t="str">
        <f>INDEX(referencias!$Q$1:$Q$34,MATCH('Registro de Frecuencias TV'!G5947,referencias!$R$1:$R$34,0),1)</f>
        <v>Caracol TV S.A.</v>
      </c>
      <c r="I5947" t="s">
        <v>313</v>
      </c>
      <c r="J5947" t="s">
        <v>8338</v>
      </c>
      <c r="K5947">
        <v>5</v>
      </c>
      <c r="L5947" t="str">
        <f t="shared" si="190"/>
        <v>FalanTolimaCaracol TV S.A.5</v>
      </c>
      <c r="M5947" t="str">
        <f t="shared" si="191"/>
        <v>FalanTolimaCaracol TV S.A.</v>
      </c>
      <c r="N5947" t="s">
        <v>7428</v>
      </c>
    </row>
    <row r="5948" spans="1:14" x14ac:dyDescent="0.25">
      <c r="A5948">
        <v>73275</v>
      </c>
      <c r="B5948" t="s">
        <v>1397</v>
      </c>
      <c r="C5948" t="s">
        <v>784</v>
      </c>
      <c r="E5948">
        <v>7</v>
      </c>
      <c r="F5948" t="s">
        <v>8337</v>
      </c>
      <c r="G5948" t="s">
        <v>420</v>
      </c>
      <c r="H5948" t="str">
        <f>INDEX(referencias!$Q$1:$Q$34,MATCH('Registro de Frecuencias TV'!G5948,referencias!$R$1:$R$34,0),1)</f>
        <v>Canal Uno</v>
      </c>
      <c r="I5948" t="s">
        <v>313</v>
      </c>
      <c r="J5948" t="s">
        <v>8338</v>
      </c>
      <c r="K5948">
        <v>7</v>
      </c>
      <c r="L5948" t="str">
        <f t="shared" si="190"/>
        <v>FlandesTolimaCanal Uno7</v>
      </c>
      <c r="M5948" t="str">
        <f t="shared" si="191"/>
        <v>FlandesTolimaCanal Uno</v>
      </c>
      <c r="N5948" t="s">
        <v>7429</v>
      </c>
    </row>
    <row r="5949" spans="1:14" x14ac:dyDescent="0.25">
      <c r="A5949">
        <v>73275</v>
      </c>
      <c r="B5949" t="s">
        <v>1397</v>
      </c>
      <c r="C5949" t="s">
        <v>784</v>
      </c>
      <c r="E5949">
        <v>9</v>
      </c>
      <c r="F5949" t="s">
        <v>8337</v>
      </c>
      <c r="G5949" t="s">
        <v>703</v>
      </c>
      <c r="H5949" t="str">
        <f>INDEX(referencias!$Q$1:$Q$34,MATCH('Registro de Frecuencias TV'!G5949,referencias!$R$1:$R$34,0),1)</f>
        <v>C.Institucional</v>
      </c>
      <c r="I5949" t="s">
        <v>313</v>
      </c>
      <c r="J5949" t="s">
        <v>8338</v>
      </c>
      <c r="K5949">
        <v>9</v>
      </c>
      <c r="L5949" t="str">
        <f t="shared" si="190"/>
        <v>FlandesTolimaC.Institucional9</v>
      </c>
      <c r="M5949" t="str">
        <f t="shared" si="191"/>
        <v>FlandesTolimaC.Institucional</v>
      </c>
      <c r="N5949" t="s">
        <v>7430</v>
      </c>
    </row>
    <row r="5950" spans="1:14" x14ac:dyDescent="0.25">
      <c r="A5950">
        <v>73275</v>
      </c>
      <c r="B5950" t="s">
        <v>1397</v>
      </c>
      <c r="C5950" t="s">
        <v>784</v>
      </c>
      <c r="E5950">
        <v>11</v>
      </c>
      <c r="F5950" t="s">
        <v>8337</v>
      </c>
      <c r="G5950" t="s">
        <v>188</v>
      </c>
      <c r="H5950" t="str">
        <f>INDEX(referencias!$Q$1:$Q$34,MATCH('Registro de Frecuencias TV'!G5950,referencias!$R$1:$R$34,0),1)</f>
        <v>Señal Colombia</v>
      </c>
      <c r="I5950" t="s">
        <v>313</v>
      </c>
      <c r="J5950" t="s">
        <v>8338</v>
      </c>
      <c r="K5950">
        <v>11</v>
      </c>
      <c r="L5950" t="str">
        <f t="shared" si="190"/>
        <v>FlandesTolimaSeñal Colombia11</v>
      </c>
      <c r="M5950" t="str">
        <f t="shared" si="191"/>
        <v>FlandesTolimaSeñal Colombia</v>
      </c>
      <c r="N5950" t="s">
        <v>7431</v>
      </c>
    </row>
    <row r="5951" spans="1:14" x14ac:dyDescent="0.25">
      <c r="A5951">
        <v>73275</v>
      </c>
      <c r="B5951" t="s">
        <v>1397</v>
      </c>
      <c r="C5951" t="s">
        <v>784</v>
      </c>
      <c r="E5951">
        <v>13</v>
      </c>
      <c r="F5951" t="s">
        <v>8339</v>
      </c>
      <c r="G5951" t="s">
        <v>623</v>
      </c>
      <c r="H5951" t="str">
        <f>INDEX(referencias!$Q$1:$Q$34,MATCH('Registro de Frecuencias TV'!G5951,referencias!$R$1:$R$34,0),1)</f>
        <v>Teveandina</v>
      </c>
      <c r="I5951" t="s">
        <v>8444</v>
      </c>
      <c r="J5951" t="s">
        <v>8338</v>
      </c>
      <c r="K5951">
        <v>13</v>
      </c>
      <c r="L5951" t="str">
        <f t="shared" si="190"/>
        <v>FlandesTolimaTeveandina13</v>
      </c>
      <c r="M5951" t="str">
        <f t="shared" si="191"/>
        <v>FlandesTolimaTeveandina</v>
      </c>
      <c r="N5951" t="s">
        <v>7432</v>
      </c>
    </row>
    <row r="5952" spans="1:14" x14ac:dyDescent="0.25">
      <c r="A5952">
        <v>73275</v>
      </c>
      <c r="B5952" t="s">
        <v>1397</v>
      </c>
      <c r="C5952" t="s">
        <v>784</v>
      </c>
      <c r="E5952">
        <v>4</v>
      </c>
      <c r="F5952" t="s">
        <v>8341</v>
      </c>
      <c r="G5952" t="s">
        <v>750</v>
      </c>
      <c r="H5952" t="str">
        <f>INDEX(referencias!$Q$1:$Q$34,MATCH('Registro de Frecuencias TV'!G5952,referencias!$R$1:$R$34,0),1)</f>
        <v>RCN TV S.A.</v>
      </c>
      <c r="I5952" t="s">
        <v>313</v>
      </c>
      <c r="J5952" t="s">
        <v>8338</v>
      </c>
      <c r="K5952">
        <v>4</v>
      </c>
      <c r="L5952" t="str">
        <f t="shared" si="190"/>
        <v>FlandesTolimaRCN TV S.A.4</v>
      </c>
      <c r="M5952" t="str">
        <f t="shared" si="191"/>
        <v>FlandesTolimaRCN TV S.A.</v>
      </c>
      <c r="N5952" t="s">
        <v>7433</v>
      </c>
    </row>
    <row r="5953" spans="1:14" x14ac:dyDescent="0.25">
      <c r="A5953">
        <v>73275</v>
      </c>
      <c r="B5953" t="s">
        <v>1397</v>
      </c>
      <c r="C5953" t="s">
        <v>784</v>
      </c>
      <c r="E5953">
        <v>5</v>
      </c>
      <c r="F5953" t="s">
        <v>8341</v>
      </c>
      <c r="G5953" t="s">
        <v>723</v>
      </c>
      <c r="H5953" t="str">
        <f>INDEX(referencias!$Q$1:$Q$34,MATCH('Registro de Frecuencias TV'!G5953,referencias!$R$1:$R$34,0),1)</f>
        <v>Caracol TV S.A.</v>
      </c>
      <c r="I5953" t="s">
        <v>313</v>
      </c>
      <c r="J5953" t="s">
        <v>8338</v>
      </c>
      <c r="K5953">
        <v>5</v>
      </c>
      <c r="L5953" t="str">
        <f t="shared" si="190"/>
        <v>FlandesTolimaCaracol TV S.A.5</v>
      </c>
      <c r="M5953" t="str">
        <f t="shared" si="191"/>
        <v>FlandesTolimaCaracol TV S.A.</v>
      </c>
      <c r="N5953" t="s">
        <v>7434</v>
      </c>
    </row>
    <row r="5954" spans="1:14" x14ac:dyDescent="0.25">
      <c r="A5954">
        <v>73283</v>
      </c>
      <c r="B5954" t="s">
        <v>1420</v>
      </c>
      <c r="C5954" t="s">
        <v>784</v>
      </c>
      <c r="E5954">
        <v>7</v>
      </c>
      <c r="F5954" t="s">
        <v>8337</v>
      </c>
      <c r="G5954" t="s">
        <v>420</v>
      </c>
      <c r="H5954" t="str">
        <f>INDEX(referencias!$Q$1:$Q$34,MATCH('Registro de Frecuencias TV'!G5954,referencias!$R$1:$R$34,0),1)</f>
        <v>Canal Uno</v>
      </c>
      <c r="I5954" t="s">
        <v>313</v>
      </c>
      <c r="J5954" t="s">
        <v>8338</v>
      </c>
      <c r="K5954">
        <v>7</v>
      </c>
      <c r="L5954" t="str">
        <f t="shared" si="190"/>
        <v>FresnoTolimaCanal Uno7</v>
      </c>
      <c r="M5954" t="str">
        <f t="shared" si="191"/>
        <v>FresnoTolimaCanal Uno</v>
      </c>
      <c r="N5954" t="s">
        <v>7435</v>
      </c>
    </row>
    <row r="5955" spans="1:14" x14ac:dyDescent="0.25">
      <c r="A5955">
        <v>73283</v>
      </c>
      <c r="B5955" t="s">
        <v>1420</v>
      </c>
      <c r="C5955" t="s">
        <v>784</v>
      </c>
      <c r="E5955">
        <v>9</v>
      </c>
      <c r="F5955" t="s">
        <v>8337</v>
      </c>
      <c r="G5955" t="s">
        <v>703</v>
      </c>
      <c r="H5955" t="str">
        <f>INDEX(referencias!$Q$1:$Q$34,MATCH('Registro de Frecuencias TV'!G5955,referencias!$R$1:$R$34,0),1)</f>
        <v>C.Institucional</v>
      </c>
      <c r="I5955" t="s">
        <v>313</v>
      </c>
      <c r="J5955" t="s">
        <v>8338</v>
      </c>
      <c r="K5955">
        <v>9</v>
      </c>
      <c r="L5955" t="str">
        <f t="shared" ref="L5955:L6018" si="192">_xlfn.CONCAT(TRIM(B5955),TRIM(C5955),TRIM(H5955),TRIM(K5955))</f>
        <v>FresnoTolimaC.Institucional9</v>
      </c>
      <c r="M5955" t="str">
        <f t="shared" ref="M5955:M6018" si="193">_xlfn.CONCAT(TRIM(B5955),TRIM(C5955),TRIM(H5955))</f>
        <v>FresnoTolimaC.Institucional</v>
      </c>
      <c r="N5955" t="s">
        <v>7436</v>
      </c>
    </row>
    <row r="5956" spans="1:14" x14ac:dyDescent="0.25">
      <c r="A5956">
        <v>73283</v>
      </c>
      <c r="B5956" t="s">
        <v>1420</v>
      </c>
      <c r="C5956" t="s">
        <v>784</v>
      </c>
      <c r="E5956">
        <v>11</v>
      </c>
      <c r="F5956" t="s">
        <v>8337</v>
      </c>
      <c r="G5956" t="s">
        <v>188</v>
      </c>
      <c r="H5956" t="str">
        <f>INDEX(referencias!$Q$1:$Q$34,MATCH('Registro de Frecuencias TV'!G5956,referencias!$R$1:$R$34,0),1)</f>
        <v>Señal Colombia</v>
      </c>
      <c r="I5956" t="s">
        <v>313</v>
      </c>
      <c r="J5956" t="s">
        <v>8338</v>
      </c>
      <c r="K5956">
        <v>11</v>
      </c>
      <c r="L5956" t="str">
        <f t="shared" si="192"/>
        <v>FresnoTolimaSeñal Colombia11</v>
      </c>
      <c r="M5956" t="str">
        <f t="shared" si="193"/>
        <v>FresnoTolimaSeñal Colombia</v>
      </c>
      <c r="N5956" t="s">
        <v>7437</v>
      </c>
    </row>
    <row r="5957" spans="1:14" x14ac:dyDescent="0.25">
      <c r="A5957">
        <v>73283</v>
      </c>
      <c r="B5957" t="s">
        <v>1420</v>
      </c>
      <c r="C5957" t="s">
        <v>784</v>
      </c>
      <c r="E5957">
        <v>13</v>
      </c>
      <c r="F5957" t="s">
        <v>8339</v>
      </c>
      <c r="G5957" t="s">
        <v>623</v>
      </c>
      <c r="H5957" t="str">
        <f>INDEX(referencias!$Q$1:$Q$34,MATCH('Registro de Frecuencias TV'!G5957,referencias!$R$1:$R$34,0),1)</f>
        <v>Teveandina</v>
      </c>
      <c r="I5957" t="s">
        <v>8444</v>
      </c>
      <c r="J5957" t="s">
        <v>8338</v>
      </c>
      <c r="K5957">
        <v>13</v>
      </c>
      <c r="L5957" t="str">
        <f t="shared" si="192"/>
        <v>FresnoTolimaTeveandina13</v>
      </c>
      <c r="M5957" t="str">
        <f t="shared" si="193"/>
        <v>FresnoTolimaTeveandina</v>
      </c>
      <c r="N5957" t="s">
        <v>7438</v>
      </c>
    </row>
    <row r="5958" spans="1:14" x14ac:dyDescent="0.25">
      <c r="A5958">
        <v>73283</v>
      </c>
      <c r="B5958" t="s">
        <v>1420</v>
      </c>
      <c r="C5958" t="s">
        <v>784</v>
      </c>
      <c r="E5958">
        <v>4</v>
      </c>
      <c r="F5958" t="s">
        <v>8341</v>
      </c>
      <c r="G5958" t="s">
        <v>750</v>
      </c>
      <c r="H5958" t="str">
        <f>INDEX(referencias!$Q$1:$Q$34,MATCH('Registro de Frecuencias TV'!G5958,referencias!$R$1:$R$34,0),1)</f>
        <v>RCN TV S.A.</v>
      </c>
      <c r="I5958" t="s">
        <v>313</v>
      </c>
      <c r="J5958" t="s">
        <v>8338</v>
      </c>
      <c r="K5958">
        <v>4</v>
      </c>
      <c r="L5958" t="str">
        <f t="shared" si="192"/>
        <v>FresnoTolimaRCN TV S.A.4</v>
      </c>
      <c r="M5958" t="str">
        <f t="shared" si="193"/>
        <v>FresnoTolimaRCN TV S.A.</v>
      </c>
      <c r="N5958" t="s">
        <v>7439</v>
      </c>
    </row>
    <row r="5959" spans="1:14" x14ac:dyDescent="0.25">
      <c r="A5959">
        <v>73283</v>
      </c>
      <c r="B5959" t="s">
        <v>1420</v>
      </c>
      <c r="C5959" t="s">
        <v>784</v>
      </c>
      <c r="E5959">
        <v>5</v>
      </c>
      <c r="F5959" t="s">
        <v>8341</v>
      </c>
      <c r="G5959" t="s">
        <v>723</v>
      </c>
      <c r="H5959" t="str">
        <f>INDEX(referencias!$Q$1:$Q$34,MATCH('Registro de Frecuencias TV'!G5959,referencias!$R$1:$R$34,0),1)</f>
        <v>Caracol TV S.A.</v>
      </c>
      <c r="I5959" t="s">
        <v>313</v>
      </c>
      <c r="J5959" t="s">
        <v>8338</v>
      </c>
      <c r="K5959">
        <v>5</v>
      </c>
      <c r="L5959" t="str">
        <f t="shared" si="192"/>
        <v>FresnoTolimaCaracol TV S.A.5</v>
      </c>
      <c r="M5959" t="str">
        <f t="shared" si="193"/>
        <v>FresnoTolimaCaracol TV S.A.</v>
      </c>
      <c r="N5959" t="s">
        <v>7440</v>
      </c>
    </row>
    <row r="5960" spans="1:14" x14ac:dyDescent="0.25">
      <c r="A5960">
        <v>73319</v>
      </c>
      <c r="B5960" t="s">
        <v>1503</v>
      </c>
      <c r="C5960" t="s">
        <v>784</v>
      </c>
      <c r="E5960">
        <v>7</v>
      </c>
      <c r="F5960" t="s">
        <v>8337</v>
      </c>
      <c r="G5960" t="s">
        <v>420</v>
      </c>
      <c r="H5960" t="str">
        <f>INDEX(referencias!$Q$1:$Q$34,MATCH('Registro de Frecuencias TV'!G5960,referencias!$R$1:$R$34,0),1)</f>
        <v>Canal Uno</v>
      </c>
      <c r="I5960" t="s">
        <v>313</v>
      </c>
      <c r="J5960" t="s">
        <v>8338</v>
      </c>
      <c r="K5960">
        <v>7</v>
      </c>
      <c r="L5960" t="str">
        <f t="shared" si="192"/>
        <v>GuamoTolimaCanal Uno7</v>
      </c>
      <c r="M5960" t="str">
        <f t="shared" si="193"/>
        <v>GuamoTolimaCanal Uno</v>
      </c>
      <c r="N5960" t="s">
        <v>7441</v>
      </c>
    </row>
    <row r="5961" spans="1:14" x14ac:dyDescent="0.25">
      <c r="A5961">
        <v>73319</v>
      </c>
      <c r="B5961" t="s">
        <v>1503</v>
      </c>
      <c r="C5961" t="s">
        <v>784</v>
      </c>
      <c r="E5961">
        <v>9</v>
      </c>
      <c r="F5961" t="s">
        <v>8337</v>
      </c>
      <c r="G5961" t="s">
        <v>703</v>
      </c>
      <c r="H5961" t="str">
        <f>INDEX(referencias!$Q$1:$Q$34,MATCH('Registro de Frecuencias TV'!G5961,referencias!$R$1:$R$34,0),1)</f>
        <v>C.Institucional</v>
      </c>
      <c r="I5961" t="s">
        <v>313</v>
      </c>
      <c r="J5961" t="s">
        <v>8338</v>
      </c>
      <c r="K5961">
        <v>9</v>
      </c>
      <c r="L5961" t="str">
        <f t="shared" si="192"/>
        <v>GuamoTolimaC.Institucional9</v>
      </c>
      <c r="M5961" t="str">
        <f t="shared" si="193"/>
        <v>GuamoTolimaC.Institucional</v>
      </c>
      <c r="N5961" t="s">
        <v>7442</v>
      </c>
    </row>
    <row r="5962" spans="1:14" x14ac:dyDescent="0.25">
      <c r="A5962">
        <v>73319</v>
      </c>
      <c r="B5962" t="s">
        <v>1503</v>
      </c>
      <c r="C5962" t="s">
        <v>784</v>
      </c>
      <c r="E5962">
        <v>11</v>
      </c>
      <c r="F5962" t="s">
        <v>8337</v>
      </c>
      <c r="G5962" t="s">
        <v>188</v>
      </c>
      <c r="H5962" t="str">
        <f>INDEX(referencias!$Q$1:$Q$34,MATCH('Registro de Frecuencias TV'!G5962,referencias!$R$1:$R$34,0),1)</f>
        <v>Señal Colombia</v>
      </c>
      <c r="I5962" t="s">
        <v>313</v>
      </c>
      <c r="J5962" t="s">
        <v>8338</v>
      </c>
      <c r="K5962">
        <v>11</v>
      </c>
      <c r="L5962" t="str">
        <f t="shared" si="192"/>
        <v>GuamoTolimaSeñal Colombia11</v>
      </c>
      <c r="M5962" t="str">
        <f t="shared" si="193"/>
        <v>GuamoTolimaSeñal Colombia</v>
      </c>
      <c r="N5962" t="s">
        <v>7443</v>
      </c>
    </row>
    <row r="5963" spans="1:14" x14ac:dyDescent="0.25">
      <c r="A5963">
        <v>73319</v>
      </c>
      <c r="B5963" t="s">
        <v>1503</v>
      </c>
      <c r="C5963" t="s">
        <v>784</v>
      </c>
      <c r="E5963">
        <v>13</v>
      </c>
      <c r="F5963" t="s">
        <v>8339</v>
      </c>
      <c r="G5963" t="s">
        <v>623</v>
      </c>
      <c r="H5963" t="str">
        <f>INDEX(referencias!$Q$1:$Q$34,MATCH('Registro de Frecuencias TV'!G5963,referencias!$R$1:$R$34,0),1)</f>
        <v>Teveandina</v>
      </c>
      <c r="I5963" t="s">
        <v>8444</v>
      </c>
      <c r="J5963" t="s">
        <v>8338</v>
      </c>
      <c r="K5963">
        <v>13</v>
      </c>
      <c r="L5963" t="str">
        <f t="shared" si="192"/>
        <v>GuamoTolimaTeveandina13</v>
      </c>
      <c r="M5963" t="str">
        <f t="shared" si="193"/>
        <v>GuamoTolimaTeveandina</v>
      </c>
      <c r="N5963" t="s">
        <v>7444</v>
      </c>
    </row>
    <row r="5964" spans="1:14" x14ac:dyDescent="0.25">
      <c r="A5964">
        <v>73319</v>
      </c>
      <c r="B5964" t="s">
        <v>1503</v>
      </c>
      <c r="C5964" t="s">
        <v>784</v>
      </c>
      <c r="E5964">
        <v>4</v>
      </c>
      <c r="F5964" t="s">
        <v>8341</v>
      </c>
      <c r="G5964" t="s">
        <v>750</v>
      </c>
      <c r="H5964" t="str">
        <f>INDEX(referencias!$Q$1:$Q$34,MATCH('Registro de Frecuencias TV'!G5964,referencias!$R$1:$R$34,0),1)</f>
        <v>RCN TV S.A.</v>
      </c>
      <c r="I5964" t="s">
        <v>313</v>
      </c>
      <c r="J5964" t="s">
        <v>8338</v>
      </c>
      <c r="K5964">
        <v>4</v>
      </c>
      <c r="L5964" t="str">
        <f t="shared" si="192"/>
        <v>GuamoTolimaRCN TV S.A.4</v>
      </c>
      <c r="M5964" t="str">
        <f t="shared" si="193"/>
        <v>GuamoTolimaRCN TV S.A.</v>
      </c>
      <c r="N5964" t="s">
        <v>7445</v>
      </c>
    </row>
    <row r="5965" spans="1:14" x14ac:dyDescent="0.25">
      <c r="A5965">
        <v>73319</v>
      </c>
      <c r="B5965" t="s">
        <v>1503</v>
      </c>
      <c r="C5965" t="s">
        <v>784</v>
      </c>
      <c r="E5965">
        <v>5</v>
      </c>
      <c r="F5965" t="s">
        <v>8341</v>
      </c>
      <c r="G5965" t="s">
        <v>723</v>
      </c>
      <c r="H5965" t="str">
        <f>INDEX(referencias!$Q$1:$Q$34,MATCH('Registro de Frecuencias TV'!G5965,referencias!$R$1:$R$34,0),1)</f>
        <v>Caracol TV S.A.</v>
      </c>
      <c r="I5965" t="s">
        <v>313</v>
      </c>
      <c r="J5965" t="s">
        <v>8338</v>
      </c>
      <c r="K5965">
        <v>5</v>
      </c>
      <c r="L5965" t="str">
        <f t="shared" si="192"/>
        <v>GuamoTolimaCaracol TV S.A.5</v>
      </c>
      <c r="M5965" t="str">
        <f t="shared" si="193"/>
        <v>GuamoTolimaCaracol TV S.A.</v>
      </c>
      <c r="N5965" t="s">
        <v>7446</v>
      </c>
    </row>
    <row r="5966" spans="1:14" x14ac:dyDescent="0.25">
      <c r="A5966">
        <v>73347</v>
      </c>
      <c r="B5966" t="s">
        <v>1550</v>
      </c>
      <c r="C5966" t="s">
        <v>784</v>
      </c>
      <c r="E5966">
        <v>7</v>
      </c>
      <c r="F5966" t="s">
        <v>8337</v>
      </c>
      <c r="G5966" t="s">
        <v>420</v>
      </c>
      <c r="H5966" t="str">
        <f>INDEX(referencias!$Q$1:$Q$34,MATCH('Registro de Frecuencias TV'!G5966,referencias!$R$1:$R$34,0),1)</f>
        <v>Canal Uno</v>
      </c>
      <c r="I5966" t="s">
        <v>313</v>
      </c>
      <c r="J5966" t="s">
        <v>8338</v>
      </c>
      <c r="K5966">
        <v>7</v>
      </c>
      <c r="L5966" t="str">
        <f t="shared" si="192"/>
        <v>HerveoTolimaCanal Uno7</v>
      </c>
      <c r="M5966" t="str">
        <f t="shared" si="193"/>
        <v>HerveoTolimaCanal Uno</v>
      </c>
      <c r="N5966" t="s">
        <v>7447</v>
      </c>
    </row>
    <row r="5967" spans="1:14" x14ac:dyDescent="0.25">
      <c r="A5967">
        <v>73347</v>
      </c>
      <c r="B5967" t="s">
        <v>1550</v>
      </c>
      <c r="C5967" t="s">
        <v>784</v>
      </c>
      <c r="E5967">
        <v>9</v>
      </c>
      <c r="F5967" t="s">
        <v>8337</v>
      </c>
      <c r="G5967" t="s">
        <v>703</v>
      </c>
      <c r="H5967" t="str">
        <f>INDEX(referencias!$Q$1:$Q$34,MATCH('Registro de Frecuencias TV'!G5967,referencias!$R$1:$R$34,0),1)</f>
        <v>C.Institucional</v>
      </c>
      <c r="I5967" t="s">
        <v>313</v>
      </c>
      <c r="J5967" t="s">
        <v>8338</v>
      </c>
      <c r="K5967">
        <v>9</v>
      </c>
      <c r="L5967" t="str">
        <f t="shared" si="192"/>
        <v>HerveoTolimaC.Institucional9</v>
      </c>
      <c r="M5967" t="str">
        <f t="shared" si="193"/>
        <v>HerveoTolimaC.Institucional</v>
      </c>
      <c r="N5967" t="s">
        <v>7448</v>
      </c>
    </row>
    <row r="5968" spans="1:14" x14ac:dyDescent="0.25">
      <c r="A5968">
        <v>73347</v>
      </c>
      <c r="B5968" t="s">
        <v>1550</v>
      </c>
      <c r="C5968" t="s">
        <v>784</v>
      </c>
      <c r="E5968">
        <v>11</v>
      </c>
      <c r="F5968" t="s">
        <v>8337</v>
      </c>
      <c r="G5968" t="s">
        <v>188</v>
      </c>
      <c r="H5968" t="str">
        <f>INDEX(referencias!$Q$1:$Q$34,MATCH('Registro de Frecuencias TV'!G5968,referencias!$R$1:$R$34,0),1)</f>
        <v>Señal Colombia</v>
      </c>
      <c r="I5968" t="s">
        <v>313</v>
      </c>
      <c r="J5968" t="s">
        <v>8338</v>
      </c>
      <c r="K5968">
        <v>11</v>
      </c>
      <c r="L5968" t="str">
        <f t="shared" si="192"/>
        <v>HerveoTolimaSeñal Colombia11</v>
      </c>
      <c r="M5968" t="str">
        <f t="shared" si="193"/>
        <v>HerveoTolimaSeñal Colombia</v>
      </c>
      <c r="N5968" t="s">
        <v>7449</v>
      </c>
    </row>
    <row r="5969" spans="1:14" x14ac:dyDescent="0.25">
      <c r="A5969">
        <v>73347</v>
      </c>
      <c r="B5969" t="s">
        <v>1550</v>
      </c>
      <c r="C5969" t="s">
        <v>784</v>
      </c>
      <c r="E5969">
        <v>13</v>
      </c>
      <c r="F5969" t="s">
        <v>8339</v>
      </c>
      <c r="G5969" t="s">
        <v>623</v>
      </c>
      <c r="H5969" t="str">
        <f>INDEX(referencias!$Q$1:$Q$34,MATCH('Registro de Frecuencias TV'!G5969,referencias!$R$1:$R$34,0),1)</f>
        <v>Teveandina</v>
      </c>
      <c r="I5969" t="s">
        <v>8444</v>
      </c>
      <c r="J5969" t="s">
        <v>8338</v>
      </c>
      <c r="K5969">
        <v>13</v>
      </c>
      <c r="L5969" t="str">
        <f t="shared" si="192"/>
        <v>HerveoTolimaTeveandina13</v>
      </c>
      <c r="M5969" t="str">
        <f t="shared" si="193"/>
        <v>HerveoTolimaTeveandina</v>
      </c>
      <c r="N5969" t="s">
        <v>7450</v>
      </c>
    </row>
    <row r="5970" spans="1:14" x14ac:dyDescent="0.25">
      <c r="A5970">
        <v>73347</v>
      </c>
      <c r="B5970" t="s">
        <v>1550</v>
      </c>
      <c r="C5970" t="s">
        <v>784</v>
      </c>
      <c r="E5970">
        <v>4</v>
      </c>
      <c r="F5970" t="s">
        <v>8341</v>
      </c>
      <c r="G5970" t="s">
        <v>750</v>
      </c>
      <c r="H5970" t="str">
        <f>INDEX(referencias!$Q$1:$Q$34,MATCH('Registro de Frecuencias TV'!G5970,referencias!$R$1:$R$34,0),1)</f>
        <v>RCN TV S.A.</v>
      </c>
      <c r="I5970" t="s">
        <v>313</v>
      </c>
      <c r="J5970" t="s">
        <v>8338</v>
      </c>
      <c r="K5970">
        <v>4</v>
      </c>
      <c r="L5970" t="str">
        <f t="shared" si="192"/>
        <v>HerveoTolimaRCN TV S.A.4</v>
      </c>
      <c r="M5970" t="str">
        <f t="shared" si="193"/>
        <v>HerveoTolimaRCN TV S.A.</v>
      </c>
      <c r="N5970" t="s">
        <v>7451</v>
      </c>
    </row>
    <row r="5971" spans="1:14" x14ac:dyDescent="0.25">
      <c r="A5971">
        <v>73347</v>
      </c>
      <c r="B5971" t="s">
        <v>1550</v>
      </c>
      <c r="C5971" t="s">
        <v>784</v>
      </c>
      <c r="E5971">
        <v>5</v>
      </c>
      <c r="F5971" t="s">
        <v>8341</v>
      </c>
      <c r="G5971" t="s">
        <v>723</v>
      </c>
      <c r="H5971" t="str">
        <f>INDEX(referencias!$Q$1:$Q$34,MATCH('Registro de Frecuencias TV'!G5971,referencias!$R$1:$R$34,0),1)</f>
        <v>Caracol TV S.A.</v>
      </c>
      <c r="I5971" t="s">
        <v>313</v>
      </c>
      <c r="J5971" t="s">
        <v>8338</v>
      </c>
      <c r="K5971">
        <v>5</v>
      </c>
      <c r="L5971" t="str">
        <f t="shared" si="192"/>
        <v>HerveoTolimaCaracol TV S.A.5</v>
      </c>
      <c r="M5971" t="str">
        <f t="shared" si="193"/>
        <v>HerveoTolimaCaracol TV S.A.</v>
      </c>
      <c r="N5971" t="s">
        <v>7452</v>
      </c>
    </row>
    <row r="5972" spans="1:14" x14ac:dyDescent="0.25">
      <c r="A5972">
        <v>73349</v>
      </c>
      <c r="B5972" t="s">
        <v>533</v>
      </c>
      <c r="C5972" t="s">
        <v>784</v>
      </c>
      <c r="E5972">
        <v>7</v>
      </c>
      <c r="F5972" t="s">
        <v>8337</v>
      </c>
      <c r="G5972" t="s">
        <v>420</v>
      </c>
      <c r="H5972" t="str">
        <f>INDEX(referencias!$Q$1:$Q$34,MATCH('Registro de Frecuencias TV'!G5972,referencias!$R$1:$R$34,0),1)</f>
        <v>Canal Uno</v>
      </c>
      <c r="I5972" t="s">
        <v>313</v>
      </c>
      <c r="J5972" t="s">
        <v>8338</v>
      </c>
      <c r="K5972">
        <v>7</v>
      </c>
      <c r="L5972" t="str">
        <f t="shared" si="192"/>
        <v>HondaTolimaCanal Uno7</v>
      </c>
      <c r="M5972" t="str">
        <f t="shared" si="193"/>
        <v>HondaTolimaCanal Uno</v>
      </c>
      <c r="N5972" t="s">
        <v>7453</v>
      </c>
    </row>
    <row r="5973" spans="1:14" x14ac:dyDescent="0.25">
      <c r="A5973">
        <v>73349</v>
      </c>
      <c r="B5973" t="s">
        <v>533</v>
      </c>
      <c r="C5973" t="s">
        <v>784</v>
      </c>
      <c r="E5973">
        <v>9</v>
      </c>
      <c r="F5973" t="s">
        <v>8337</v>
      </c>
      <c r="G5973" t="s">
        <v>703</v>
      </c>
      <c r="H5973" t="str">
        <f>INDEX(referencias!$Q$1:$Q$34,MATCH('Registro de Frecuencias TV'!G5973,referencias!$R$1:$R$34,0),1)</f>
        <v>C.Institucional</v>
      </c>
      <c r="I5973" t="s">
        <v>313</v>
      </c>
      <c r="J5973" t="s">
        <v>8338</v>
      </c>
      <c r="K5973">
        <v>9</v>
      </c>
      <c r="L5973" t="str">
        <f t="shared" si="192"/>
        <v>HondaTolimaC.Institucional9</v>
      </c>
      <c r="M5973" t="str">
        <f t="shared" si="193"/>
        <v>HondaTolimaC.Institucional</v>
      </c>
      <c r="N5973" t="s">
        <v>7454</v>
      </c>
    </row>
    <row r="5974" spans="1:14" x14ac:dyDescent="0.25">
      <c r="A5974">
        <v>73349</v>
      </c>
      <c r="B5974" t="s">
        <v>533</v>
      </c>
      <c r="C5974" t="s">
        <v>784</v>
      </c>
      <c r="E5974">
        <v>11</v>
      </c>
      <c r="F5974" t="s">
        <v>8337</v>
      </c>
      <c r="G5974" t="s">
        <v>188</v>
      </c>
      <c r="H5974" t="str">
        <f>INDEX(referencias!$Q$1:$Q$34,MATCH('Registro de Frecuencias TV'!G5974,referencias!$R$1:$R$34,0),1)</f>
        <v>Señal Colombia</v>
      </c>
      <c r="I5974" t="s">
        <v>313</v>
      </c>
      <c r="J5974" t="s">
        <v>8338</v>
      </c>
      <c r="K5974">
        <v>11</v>
      </c>
      <c r="L5974" t="str">
        <f t="shared" si="192"/>
        <v>HondaTolimaSeñal Colombia11</v>
      </c>
      <c r="M5974" t="str">
        <f t="shared" si="193"/>
        <v>HondaTolimaSeñal Colombia</v>
      </c>
      <c r="N5974" t="s">
        <v>7455</v>
      </c>
    </row>
    <row r="5975" spans="1:14" x14ac:dyDescent="0.25">
      <c r="A5975">
        <v>73349</v>
      </c>
      <c r="B5975" t="s">
        <v>533</v>
      </c>
      <c r="C5975" t="s">
        <v>784</v>
      </c>
      <c r="E5975">
        <v>13</v>
      </c>
      <c r="F5975" t="s">
        <v>8339</v>
      </c>
      <c r="G5975" t="s">
        <v>623</v>
      </c>
      <c r="H5975" t="str">
        <f>INDEX(referencias!$Q$1:$Q$34,MATCH('Registro de Frecuencias TV'!G5975,referencias!$R$1:$R$34,0),1)</f>
        <v>Teveandina</v>
      </c>
      <c r="I5975" t="s">
        <v>8444</v>
      </c>
      <c r="J5975" t="s">
        <v>8338</v>
      </c>
      <c r="K5975">
        <v>13</v>
      </c>
      <c r="L5975" t="str">
        <f t="shared" si="192"/>
        <v>HondaTolimaTeveandina13</v>
      </c>
      <c r="M5975" t="str">
        <f t="shared" si="193"/>
        <v>HondaTolimaTeveandina</v>
      </c>
      <c r="N5975" t="s">
        <v>7456</v>
      </c>
    </row>
    <row r="5976" spans="1:14" x14ac:dyDescent="0.25">
      <c r="A5976">
        <v>73349</v>
      </c>
      <c r="B5976" t="s">
        <v>533</v>
      </c>
      <c r="C5976" t="s">
        <v>784</v>
      </c>
      <c r="E5976">
        <v>25</v>
      </c>
      <c r="F5976" t="s">
        <v>8341</v>
      </c>
      <c r="G5976" t="s">
        <v>750</v>
      </c>
      <c r="H5976" t="str">
        <f>INDEX(referencias!$Q$1:$Q$34,MATCH('Registro de Frecuencias TV'!G5976,referencias!$R$1:$R$34,0),1)</f>
        <v>RCN TV S.A.</v>
      </c>
      <c r="I5976" t="s">
        <v>533</v>
      </c>
      <c r="J5976" t="s">
        <v>8338</v>
      </c>
      <c r="K5976">
        <v>25</v>
      </c>
      <c r="L5976" t="str">
        <f t="shared" si="192"/>
        <v>HondaTolimaRCN TV S.A.25</v>
      </c>
      <c r="M5976" t="str">
        <f t="shared" si="193"/>
        <v>HondaTolimaRCN TV S.A.</v>
      </c>
      <c r="N5976" t="s">
        <v>7457</v>
      </c>
    </row>
    <row r="5977" spans="1:14" x14ac:dyDescent="0.25">
      <c r="A5977">
        <v>73349</v>
      </c>
      <c r="B5977" t="s">
        <v>533</v>
      </c>
      <c r="C5977" t="s">
        <v>784</v>
      </c>
      <c r="E5977">
        <v>23</v>
      </c>
      <c r="F5977" t="s">
        <v>8341</v>
      </c>
      <c r="G5977" t="s">
        <v>723</v>
      </c>
      <c r="H5977" t="str">
        <f>INDEX(referencias!$Q$1:$Q$34,MATCH('Registro de Frecuencias TV'!G5977,referencias!$R$1:$R$34,0),1)</f>
        <v>Caracol TV S.A.</v>
      </c>
      <c r="I5977" t="s">
        <v>533</v>
      </c>
      <c r="J5977" t="s">
        <v>8338</v>
      </c>
      <c r="K5977">
        <v>23</v>
      </c>
      <c r="L5977" t="str">
        <f t="shared" si="192"/>
        <v>HondaTolimaCaracol TV S.A.23</v>
      </c>
      <c r="M5977" t="str">
        <f t="shared" si="193"/>
        <v>HondaTolimaCaracol TV S.A.</v>
      </c>
      <c r="N5977" t="s">
        <v>7458</v>
      </c>
    </row>
    <row r="5978" spans="1:14" x14ac:dyDescent="0.25">
      <c r="A5978">
        <v>73352</v>
      </c>
      <c r="B5978" t="s">
        <v>1558</v>
      </c>
      <c r="C5978" t="s">
        <v>784</v>
      </c>
      <c r="E5978">
        <v>7</v>
      </c>
      <c r="F5978" t="s">
        <v>8337</v>
      </c>
      <c r="G5978" t="s">
        <v>420</v>
      </c>
      <c r="H5978" t="str">
        <f>INDEX(referencias!$Q$1:$Q$34,MATCH('Registro de Frecuencias TV'!G5978,referencias!$R$1:$R$34,0),1)</f>
        <v>Canal Uno</v>
      </c>
      <c r="I5978" t="s">
        <v>313</v>
      </c>
      <c r="J5978" t="s">
        <v>8338</v>
      </c>
      <c r="K5978">
        <v>7</v>
      </c>
      <c r="L5978" t="str">
        <f t="shared" si="192"/>
        <v>IcononzoTolimaCanal Uno7</v>
      </c>
      <c r="M5978" t="str">
        <f t="shared" si="193"/>
        <v>IcononzoTolimaCanal Uno</v>
      </c>
      <c r="N5978" t="s">
        <v>7459</v>
      </c>
    </row>
    <row r="5979" spans="1:14" x14ac:dyDescent="0.25">
      <c r="A5979">
        <v>73352</v>
      </c>
      <c r="B5979" t="s">
        <v>1558</v>
      </c>
      <c r="C5979" t="s">
        <v>784</v>
      </c>
      <c r="E5979">
        <v>9</v>
      </c>
      <c r="F5979" t="s">
        <v>8337</v>
      </c>
      <c r="G5979" t="s">
        <v>703</v>
      </c>
      <c r="H5979" t="str">
        <f>INDEX(referencias!$Q$1:$Q$34,MATCH('Registro de Frecuencias TV'!G5979,referencias!$R$1:$R$34,0),1)</f>
        <v>C.Institucional</v>
      </c>
      <c r="I5979" t="s">
        <v>313</v>
      </c>
      <c r="J5979" t="s">
        <v>8338</v>
      </c>
      <c r="K5979">
        <v>9</v>
      </c>
      <c r="L5979" t="str">
        <f t="shared" si="192"/>
        <v>IcononzoTolimaC.Institucional9</v>
      </c>
      <c r="M5979" t="str">
        <f t="shared" si="193"/>
        <v>IcononzoTolimaC.Institucional</v>
      </c>
      <c r="N5979" t="s">
        <v>7460</v>
      </c>
    </row>
    <row r="5980" spans="1:14" x14ac:dyDescent="0.25">
      <c r="A5980">
        <v>73352</v>
      </c>
      <c r="B5980" t="s">
        <v>1558</v>
      </c>
      <c r="C5980" t="s">
        <v>784</v>
      </c>
      <c r="E5980">
        <v>11</v>
      </c>
      <c r="F5980" t="s">
        <v>8337</v>
      </c>
      <c r="G5980" t="s">
        <v>188</v>
      </c>
      <c r="H5980" t="str">
        <f>INDEX(referencias!$Q$1:$Q$34,MATCH('Registro de Frecuencias TV'!G5980,referencias!$R$1:$R$34,0),1)</f>
        <v>Señal Colombia</v>
      </c>
      <c r="I5980" t="s">
        <v>313</v>
      </c>
      <c r="J5980" t="s">
        <v>8338</v>
      </c>
      <c r="K5980">
        <v>11</v>
      </c>
      <c r="L5980" t="str">
        <f t="shared" si="192"/>
        <v>IcononzoTolimaSeñal Colombia11</v>
      </c>
      <c r="M5980" t="str">
        <f t="shared" si="193"/>
        <v>IcononzoTolimaSeñal Colombia</v>
      </c>
      <c r="N5980" t="s">
        <v>7461</v>
      </c>
    </row>
    <row r="5981" spans="1:14" x14ac:dyDescent="0.25">
      <c r="A5981">
        <v>73352</v>
      </c>
      <c r="B5981" t="s">
        <v>1558</v>
      </c>
      <c r="C5981" t="s">
        <v>784</v>
      </c>
      <c r="E5981">
        <v>13</v>
      </c>
      <c r="F5981" t="s">
        <v>8339</v>
      </c>
      <c r="G5981" t="s">
        <v>623</v>
      </c>
      <c r="H5981" t="str">
        <f>INDEX(referencias!$Q$1:$Q$34,MATCH('Registro de Frecuencias TV'!G5981,referencias!$R$1:$R$34,0),1)</f>
        <v>Teveandina</v>
      </c>
      <c r="I5981" t="s">
        <v>8444</v>
      </c>
      <c r="J5981" t="s">
        <v>8338</v>
      </c>
      <c r="K5981">
        <v>13</v>
      </c>
      <c r="L5981" t="str">
        <f t="shared" si="192"/>
        <v>IcononzoTolimaTeveandina13</v>
      </c>
      <c r="M5981" t="str">
        <f t="shared" si="193"/>
        <v>IcononzoTolimaTeveandina</v>
      </c>
      <c r="N5981" t="s">
        <v>7462</v>
      </c>
    </row>
    <row r="5982" spans="1:14" x14ac:dyDescent="0.25">
      <c r="A5982">
        <v>73352</v>
      </c>
      <c r="B5982" t="s">
        <v>1558</v>
      </c>
      <c r="C5982" t="s">
        <v>784</v>
      </c>
      <c r="E5982">
        <v>4</v>
      </c>
      <c r="F5982" t="s">
        <v>8341</v>
      </c>
      <c r="G5982" t="s">
        <v>750</v>
      </c>
      <c r="H5982" t="str">
        <f>INDEX(referencias!$Q$1:$Q$34,MATCH('Registro de Frecuencias TV'!G5982,referencias!$R$1:$R$34,0),1)</f>
        <v>RCN TV S.A.</v>
      </c>
      <c r="I5982" t="s">
        <v>313</v>
      </c>
      <c r="J5982" t="s">
        <v>8338</v>
      </c>
      <c r="K5982">
        <v>4</v>
      </c>
      <c r="L5982" t="str">
        <f t="shared" si="192"/>
        <v>IcononzoTolimaRCN TV S.A.4</v>
      </c>
      <c r="M5982" t="str">
        <f t="shared" si="193"/>
        <v>IcononzoTolimaRCN TV S.A.</v>
      </c>
      <c r="N5982" t="s">
        <v>7463</v>
      </c>
    </row>
    <row r="5983" spans="1:14" x14ac:dyDescent="0.25">
      <c r="A5983">
        <v>73352</v>
      </c>
      <c r="B5983" t="s">
        <v>1558</v>
      </c>
      <c r="C5983" t="s">
        <v>784</v>
      </c>
      <c r="E5983">
        <v>5</v>
      </c>
      <c r="F5983" t="s">
        <v>8341</v>
      </c>
      <c r="G5983" t="s">
        <v>723</v>
      </c>
      <c r="H5983" t="str">
        <f>INDEX(referencias!$Q$1:$Q$34,MATCH('Registro de Frecuencias TV'!G5983,referencias!$R$1:$R$34,0),1)</f>
        <v>Caracol TV S.A.</v>
      </c>
      <c r="I5983" t="s">
        <v>313</v>
      </c>
      <c r="J5983" t="s">
        <v>8338</v>
      </c>
      <c r="K5983">
        <v>5</v>
      </c>
      <c r="L5983" t="str">
        <f t="shared" si="192"/>
        <v>IcononzoTolimaCaracol TV S.A.5</v>
      </c>
      <c r="M5983" t="str">
        <f t="shared" si="193"/>
        <v>IcononzoTolimaCaracol TV S.A.</v>
      </c>
      <c r="N5983" t="s">
        <v>7464</v>
      </c>
    </row>
    <row r="5984" spans="1:14" x14ac:dyDescent="0.25">
      <c r="A5984">
        <v>73408</v>
      </c>
      <c r="B5984" t="s">
        <v>1689</v>
      </c>
      <c r="C5984" t="s">
        <v>784</v>
      </c>
      <c r="E5984">
        <v>7</v>
      </c>
      <c r="F5984" t="s">
        <v>8337</v>
      </c>
      <c r="G5984" t="s">
        <v>420</v>
      </c>
      <c r="H5984" t="str">
        <f>INDEX(referencias!$Q$1:$Q$34,MATCH('Registro de Frecuencias TV'!G5984,referencias!$R$1:$R$34,0),1)</f>
        <v>Canal Uno</v>
      </c>
      <c r="I5984" t="s">
        <v>313</v>
      </c>
      <c r="J5984" t="s">
        <v>8338</v>
      </c>
      <c r="K5984">
        <v>7</v>
      </c>
      <c r="L5984" t="str">
        <f t="shared" si="192"/>
        <v>LéridaTolimaCanal Uno7</v>
      </c>
      <c r="M5984" t="str">
        <f t="shared" si="193"/>
        <v>LéridaTolimaCanal Uno</v>
      </c>
      <c r="N5984" t="s">
        <v>7465</v>
      </c>
    </row>
    <row r="5985" spans="1:14" x14ac:dyDescent="0.25">
      <c r="A5985">
        <v>73408</v>
      </c>
      <c r="B5985" t="s">
        <v>1689</v>
      </c>
      <c r="C5985" t="s">
        <v>784</v>
      </c>
      <c r="E5985">
        <v>9</v>
      </c>
      <c r="F5985" t="s">
        <v>8337</v>
      </c>
      <c r="G5985" t="s">
        <v>703</v>
      </c>
      <c r="H5985" t="str">
        <f>INDEX(referencias!$Q$1:$Q$34,MATCH('Registro de Frecuencias TV'!G5985,referencias!$R$1:$R$34,0),1)</f>
        <v>C.Institucional</v>
      </c>
      <c r="I5985" t="s">
        <v>313</v>
      </c>
      <c r="J5985" t="s">
        <v>8338</v>
      </c>
      <c r="K5985">
        <v>9</v>
      </c>
      <c r="L5985" t="str">
        <f t="shared" si="192"/>
        <v>LéridaTolimaC.Institucional9</v>
      </c>
      <c r="M5985" t="str">
        <f t="shared" si="193"/>
        <v>LéridaTolimaC.Institucional</v>
      </c>
      <c r="N5985" t="s">
        <v>7466</v>
      </c>
    </row>
    <row r="5986" spans="1:14" x14ac:dyDescent="0.25">
      <c r="A5986">
        <v>73408</v>
      </c>
      <c r="B5986" t="s">
        <v>1689</v>
      </c>
      <c r="C5986" t="s">
        <v>784</v>
      </c>
      <c r="E5986">
        <v>11</v>
      </c>
      <c r="F5986" t="s">
        <v>8337</v>
      </c>
      <c r="G5986" t="s">
        <v>188</v>
      </c>
      <c r="H5986" t="str">
        <f>INDEX(referencias!$Q$1:$Q$34,MATCH('Registro de Frecuencias TV'!G5986,referencias!$R$1:$R$34,0),1)</f>
        <v>Señal Colombia</v>
      </c>
      <c r="I5986" t="s">
        <v>313</v>
      </c>
      <c r="J5986" t="s">
        <v>8338</v>
      </c>
      <c r="K5986">
        <v>11</v>
      </c>
      <c r="L5986" t="str">
        <f t="shared" si="192"/>
        <v>LéridaTolimaSeñal Colombia11</v>
      </c>
      <c r="M5986" t="str">
        <f t="shared" si="193"/>
        <v>LéridaTolimaSeñal Colombia</v>
      </c>
      <c r="N5986" t="s">
        <v>7467</v>
      </c>
    </row>
    <row r="5987" spans="1:14" x14ac:dyDescent="0.25">
      <c r="A5987">
        <v>73408</v>
      </c>
      <c r="B5987" t="s">
        <v>1689</v>
      </c>
      <c r="C5987" t="s">
        <v>784</v>
      </c>
      <c r="E5987">
        <v>13</v>
      </c>
      <c r="F5987" t="s">
        <v>8339</v>
      </c>
      <c r="G5987" t="s">
        <v>623</v>
      </c>
      <c r="H5987" t="str">
        <f>INDEX(referencias!$Q$1:$Q$34,MATCH('Registro de Frecuencias TV'!G5987,referencias!$R$1:$R$34,0),1)</f>
        <v>Teveandina</v>
      </c>
      <c r="I5987" t="s">
        <v>8444</v>
      </c>
      <c r="J5987" t="s">
        <v>8338</v>
      </c>
      <c r="K5987">
        <v>13</v>
      </c>
      <c r="L5987" t="str">
        <f t="shared" si="192"/>
        <v>LéridaTolimaTeveandina13</v>
      </c>
      <c r="M5987" t="str">
        <f t="shared" si="193"/>
        <v>LéridaTolimaTeveandina</v>
      </c>
      <c r="N5987" t="s">
        <v>7468</v>
      </c>
    </row>
    <row r="5988" spans="1:14" x14ac:dyDescent="0.25">
      <c r="A5988">
        <v>73408</v>
      </c>
      <c r="B5988" t="s">
        <v>1689</v>
      </c>
      <c r="C5988" t="s">
        <v>784</v>
      </c>
      <c r="E5988">
        <v>4</v>
      </c>
      <c r="F5988" t="s">
        <v>8341</v>
      </c>
      <c r="G5988" t="s">
        <v>750</v>
      </c>
      <c r="H5988" t="str">
        <f>INDEX(referencias!$Q$1:$Q$34,MATCH('Registro de Frecuencias TV'!G5988,referencias!$R$1:$R$34,0),1)</f>
        <v>RCN TV S.A.</v>
      </c>
      <c r="I5988" t="s">
        <v>313</v>
      </c>
      <c r="J5988" t="s">
        <v>8338</v>
      </c>
      <c r="K5988">
        <v>4</v>
      </c>
      <c r="L5988" t="str">
        <f t="shared" si="192"/>
        <v>LéridaTolimaRCN TV S.A.4</v>
      </c>
      <c r="M5988" t="str">
        <f t="shared" si="193"/>
        <v>LéridaTolimaRCN TV S.A.</v>
      </c>
      <c r="N5988" t="s">
        <v>7469</v>
      </c>
    </row>
    <row r="5989" spans="1:14" x14ac:dyDescent="0.25">
      <c r="A5989">
        <v>73408</v>
      </c>
      <c r="B5989" t="s">
        <v>1689</v>
      </c>
      <c r="C5989" t="s">
        <v>784</v>
      </c>
      <c r="E5989">
        <v>5</v>
      </c>
      <c r="F5989" t="s">
        <v>8341</v>
      </c>
      <c r="G5989" t="s">
        <v>723</v>
      </c>
      <c r="H5989" t="str">
        <f>INDEX(referencias!$Q$1:$Q$34,MATCH('Registro de Frecuencias TV'!G5989,referencias!$R$1:$R$34,0),1)</f>
        <v>Caracol TV S.A.</v>
      </c>
      <c r="I5989" t="s">
        <v>313</v>
      </c>
      <c r="J5989" t="s">
        <v>8338</v>
      </c>
      <c r="K5989">
        <v>5</v>
      </c>
      <c r="L5989" t="str">
        <f t="shared" si="192"/>
        <v>LéridaTolimaCaracol TV S.A.5</v>
      </c>
      <c r="M5989" t="str">
        <f t="shared" si="193"/>
        <v>LéridaTolimaCaracol TV S.A.</v>
      </c>
      <c r="N5989" t="s">
        <v>7470</v>
      </c>
    </row>
    <row r="5990" spans="1:14" x14ac:dyDescent="0.25">
      <c r="A5990">
        <v>73411</v>
      </c>
      <c r="B5990" t="s">
        <v>1692</v>
      </c>
      <c r="C5990" t="s">
        <v>784</v>
      </c>
      <c r="E5990">
        <v>7</v>
      </c>
      <c r="F5990" t="s">
        <v>8337</v>
      </c>
      <c r="G5990" t="s">
        <v>420</v>
      </c>
      <c r="H5990" t="str">
        <f>INDEX(referencias!$Q$1:$Q$34,MATCH('Registro de Frecuencias TV'!G5990,referencias!$R$1:$R$34,0),1)</f>
        <v>Canal Uno</v>
      </c>
      <c r="I5990" t="s">
        <v>313</v>
      </c>
      <c r="J5990" t="s">
        <v>8338</v>
      </c>
      <c r="K5990">
        <v>7</v>
      </c>
      <c r="L5990" t="str">
        <f t="shared" si="192"/>
        <v>LíbanoTolimaCanal Uno7</v>
      </c>
      <c r="M5990" t="str">
        <f t="shared" si="193"/>
        <v>LíbanoTolimaCanal Uno</v>
      </c>
      <c r="N5990" t="s">
        <v>7471</v>
      </c>
    </row>
    <row r="5991" spans="1:14" x14ac:dyDescent="0.25">
      <c r="A5991">
        <v>73411</v>
      </c>
      <c r="B5991" t="s">
        <v>1692</v>
      </c>
      <c r="C5991" t="s">
        <v>784</v>
      </c>
      <c r="E5991">
        <v>9</v>
      </c>
      <c r="F5991" t="s">
        <v>8337</v>
      </c>
      <c r="G5991" t="s">
        <v>703</v>
      </c>
      <c r="H5991" t="str">
        <f>INDEX(referencias!$Q$1:$Q$34,MATCH('Registro de Frecuencias TV'!G5991,referencias!$R$1:$R$34,0),1)</f>
        <v>C.Institucional</v>
      </c>
      <c r="I5991" t="s">
        <v>313</v>
      </c>
      <c r="J5991" t="s">
        <v>8338</v>
      </c>
      <c r="K5991">
        <v>9</v>
      </c>
      <c r="L5991" t="str">
        <f t="shared" si="192"/>
        <v>LíbanoTolimaC.Institucional9</v>
      </c>
      <c r="M5991" t="str">
        <f t="shared" si="193"/>
        <v>LíbanoTolimaC.Institucional</v>
      </c>
      <c r="N5991" t="s">
        <v>7472</v>
      </c>
    </row>
    <row r="5992" spans="1:14" x14ac:dyDescent="0.25">
      <c r="A5992">
        <v>73411</v>
      </c>
      <c r="B5992" t="s">
        <v>1692</v>
      </c>
      <c r="C5992" t="s">
        <v>784</v>
      </c>
      <c r="E5992">
        <v>11</v>
      </c>
      <c r="F5992" t="s">
        <v>8337</v>
      </c>
      <c r="G5992" t="s">
        <v>188</v>
      </c>
      <c r="H5992" t="str">
        <f>INDEX(referencias!$Q$1:$Q$34,MATCH('Registro de Frecuencias TV'!G5992,referencias!$R$1:$R$34,0),1)</f>
        <v>Señal Colombia</v>
      </c>
      <c r="I5992" t="s">
        <v>313</v>
      </c>
      <c r="J5992" t="s">
        <v>8338</v>
      </c>
      <c r="K5992">
        <v>11</v>
      </c>
      <c r="L5992" t="str">
        <f t="shared" si="192"/>
        <v>LíbanoTolimaSeñal Colombia11</v>
      </c>
      <c r="M5992" t="str">
        <f t="shared" si="193"/>
        <v>LíbanoTolimaSeñal Colombia</v>
      </c>
      <c r="N5992" t="s">
        <v>7473</v>
      </c>
    </row>
    <row r="5993" spans="1:14" x14ac:dyDescent="0.25">
      <c r="A5993">
        <v>73411</v>
      </c>
      <c r="B5993" t="s">
        <v>1692</v>
      </c>
      <c r="C5993" t="s">
        <v>784</v>
      </c>
      <c r="E5993">
        <v>13</v>
      </c>
      <c r="F5993" t="s">
        <v>8339</v>
      </c>
      <c r="G5993" t="s">
        <v>623</v>
      </c>
      <c r="H5993" t="str">
        <f>INDEX(referencias!$Q$1:$Q$34,MATCH('Registro de Frecuencias TV'!G5993,referencias!$R$1:$R$34,0),1)</f>
        <v>Teveandina</v>
      </c>
      <c r="I5993" t="s">
        <v>8444</v>
      </c>
      <c r="J5993" t="s">
        <v>8338</v>
      </c>
      <c r="K5993">
        <v>13</v>
      </c>
      <c r="L5993" t="str">
        <f t="shared" si="192"/>
        <v>LíbanoTolimaTeveandina13</v>
      </c>
      <c r="M5993" t="str">
        <f t="shared" si="193"/>
        <v>LíbanoTolimaTeveandina</v>
      </c>
      <c r="N5993" t="s">
        <v>7474</v>
      </c>
    </row>
    <row r="5994" spans="1:14" x14ac:dyDescent="0.25">
      <c r="A5994">
        <v>73411</v>
      </c>
      <c r="B5994" t="s">
        <v>1692</v>
      </c>
      <c r="C5994" t="s">
        <v>784</v>
      </c>
      <c r="E5994">
        <v>4</v>
      </c>
      <c r="F5994" t="s">
        <v>8341</v>
      </c>
      <c r="G5994" t="s">
        <v>750</v>
      </c>
      <c r="H5994" t="str">
        <f>INDEX(referencias!$Q$1:$Q$34,MATCH('Registro de Frecuencias TV'!G5994,referencias!$R$1:$R$34,0),1)</f>
        <v>RCN TV S.A.</v>
      </c>
      <c r="I5994" t="s">
        <v>313</v>
      </c>
      <c r="J5994" t="s">
        <v>8338</v>
      </c>
      <c r="K5994">
        <v>4</v>
      </c>
      <c r="L5994" t="str">
        <f t="shared" si="192"/>
        <v>LíbanoTolimaRCN TV S.A.4</v>
      </c>
      <c r="M5994" t="str">
        <f t="shared" si="193"/>
        <v>LíbanoTolimaRCN TV S.A.</v>
      </c>
      <c r="N5994" t="s">
        <v>7475</v>
      </c>
    </row>
    <row r="5995" spans="1:14" x14ac:dyDescent="0.25">
      <c r="A5995">
        <v>73411</v>
      </c>
      <c r="B5995" t="s">
        <v>1692</v>
      </c>
      <c r="C5995" t="s">
        <v>784</v>
      </c>
      <c r="E5995">
        <v>5</v>
      </c>
      <c r="F5995" t="s">
        <v>8341</v>
      </c>
      <c r="G5995" t="s">
        <v>723</v>
      </c>
      <c r="H5995" t="str">
        <f>INDEX(referencias!$Q$1:$Q$34,MATCH('Registro de Frecuencias TV'!G5995,referencias!$R$1:$R$34,0),1)</f>
        <v>Caracol TV S.A.</v>
      </c>
      <c r="I5995" t="s">
        <v>313</v>
      </c>
      <c r="J5995" t="s">
        <v>8338</v>
      </c>
      <c r="K5995">
        <v>5</v>
      </c>
      <c r="L5995" t="str">
        <f t="shared" si="192"/>
        <v>LíbanoTolimaCaracol TV S.A.5</v>
      </c>
      <c r="M5995" t="str">
        <f t="shared" si="193"/>
        <v>LíbanoTolimaCaracol TV S.A.</v>
      </c>
      <c r="N5995" t="s">
        <v>7476</v>
      </c>
    </row>
    <row r="5996" spans="1:14" x14ac:dyDescent="0.25">
      <c r="A5996">
        <v>73443</v>
      </c>
      <c r="B5996" t="s">
        <v>1763</v>
      </c>
      <c r="C5996" t="s">
        <v>784</v>
      </c>
      <c r="E5996">
        <v>7</v>
      </c>
      <c r="F5996" t="s">
        <v>8337</v>
      </c>
      <c r="G5996" t="s">
        <v>420</v>
      </c>
      <c r="H5996" t="str">
        <f>INDEX(referencias!$Q$1:$Q$34,MATCH('Registro de Frecuencias TV'!G5996,referencias!$R$1:$R$34,0),1)</f>
        <v>Canal Uno</v>
      </c>
      <c r="I5996" t="s">
        <v>313</v>
      </c>
      <c r="J5996" t="s">
        <v>8338</v>
      </c>
      <c r="K5996">
        <v>7</v>
      </c>
      <c r="L5996" t="str">
        <f t="shared" si="192"/>
        <v>MariquitaTolimaCanal Uno7</v>
      </c>
      <c r="M5996" t="str">
        <f t="shared" si="193"/>
        <v>MariquitaTolimaCanal Uno</v>
      </c>
      <c r="N5996" t="s">
        <v>7477</v>
      </c>
    </row>
    <row r="5997" spans="1:14" x14ac:dyDescent="0.25">
      <c r="A5997">
        <v>73443</v>
      </c>
      <c r="B5997" t="s">
        <v>1763</v>
      </c>
      <c r="C5997" t="s">
        <v>784</v>
      </c>
      <c r="E5997">
        <v>9</v>
      </c>
      <c r="F5997" t="s">
        <v>8337</v>
      </c>
      <c r="G5997" t="s">
        <v>703</v>
      </c>
      <c r="H5997" t="str">
        <f>INDEX(referencias!$Q$1:$Q$34,MATCH('Registro de Frecuencias TV'!G5997,referencias!$R$1:$R$34,0),1)</f>
        <v>C.Institucional</v>
      </c>
      <c r="I5997" t="s">
        <v>313</v>
      </c>
      <c r="J5997" t="s">
        <v>8338</v>
      </c>
      <c r="K5997">
        <v>9</v>
      </c>
      <c r="L5997" t="str">
        <f t="shared" si="192"/>
        <v>MariquitaTolimaC.Institucional9</v>
      </c>
      <c r="M5997" t="str">
        <f t="shared" si="193"/>
        <v>MariquitaTolimaC.Institucional</v>
      </c>
      <c r="N5997" t="s">
        <v>7478</v>
      </c>
    </row>
    <row r="5998" spans="1:14" x14ac:dyDescent="0.25">
      <c r="A5998">
        <v>73443</v>
      </c>
      <c r="B5998" t="s">
        <v>1763</v>
      </c>
      <c r="C5998" t="s">
        <v>784</v>
      </c>
      <c r="E5998">
        <v>11</v>
      </c>
      <c r="F5998" t="s">
        <v>8337</v>
      </c>
      <c r="G5998" t="s">
        <v>188</v>
      </c>
      <c r="H5998" t="str">
        <f>INDEX(referencias!$Q$1:$Q$34,MATCH('Registro de Frecuencias TV'!G5998,referencias!$R$1:$R$34,0),1)</f>
        <v>Señal Colombia</v>
      </c>
      <c r="I5998" t="s">
        <v>313</v>
      </c>
      <c r="J5998" t="s">
        <v>8338</v>
      </c>
      <c r="K5998">
        <v>11</v>
      </c>
      <c r="L5998" t="str">
        <f t="shared" si="192"/>
        <v>MariquitaTolimaSeñal Colombia11</v>
      </c>
      <c r="M5998" t="str">
        <f t="shared" si="193"/>
        <v>MariquitaTolimaSeñal Colombia</v>
      </c>
      <c r="N5998" t="s">
        <v>7479</v>
      </c>
    </row>
    <row r="5999" spans="1:14" x14ac:dyDescent="0.25">
      <c r="A5999">
        <v>73443</v>
      </c>
      <c r="B5999" t="s">
        <v>1763</v>
      </c>
      <c r="C5999" t="s">
        <v>784</v>
      </c>
      <c r="E5999">
        <v>13</v>
      </c>
      <c r="F5999" t="s">
        <v>8339</v>
      </c>
      <c r="G5999" t="s">
        <v>623</v>
      </c>
      <c r="H5999" t="str">
        <f>INDEX(referencias!$Q$1:$Q$34,MATCH('Registro de Frecuencias TV'!G5999,referencias!$R$1:$R$34,0),1)</f>
        <v>Teveandina</v>
      </c>
      <c r="I5999" t="s">
        <v>8444</v>
      </c>
      <c r="J5999" t="s">
        <v>8338</v>
      </c>
      <c r="K5999">
        <v>13</v>
      </c>
      <c r="L5999" t="str">
        <f t="shared" si="192"/>
        <v>MariquitaTolimaTeveandina13</v>
      </c>
      <c r="M5999" t="str">
        <f t="shared" si="193"/>
        <v>MariquitaTolimaTeveandina</v>
      </c>
      <c r="N5999" t="s">
        <v>7480</v>
      </c>
    </row>
    <row r="6000" spans="1:14" x14ac:dyDescent="0.25">
      <c r="A6000">
        <v>73443</v>
      </c>
      <c r="B6000" t="s">
        <v>1763</v>
      </c>
      <c r="C6000" t="s">
        <v>784</v>
      </c>
      <c r="E6000">
        <v>4</v>
      </c>
      <c r="F6000" t="s">
        <v>8341</v>
      </c>
      <c r="G6000" t="s">
        <v>750</v>
      </c>
      <c r="H6000" t="str">
        <f>INDEX(referencias!$Q$1:$Q$34,MATCH('Registro de Frecuencias TV'!G6000,referencias!$R$1:$R$34,0),1)</f>
        <v>RCN TV S.A.</v>
      </c>
      <c r="I6000" t="s">
        <v>313</v>
      </c>
      <c r="J6000" t="s">
        <v>8338</v>
      </c>
      <c r="K6000">
        <v>4</v>
      </c>
      <c r="L6000" t="str">
        <f t="shared" si="192"/>
        <v>MariquitaTolimaRCN TV S.A.4</v>
      </c>
      <c r="M6000" t="str">
        <f t="shared" si="193"/>
        <v>MariquitaTolimaRCN TV S.A.</v>
      </c>
      <c r="N6000" t="s">
        <v>7481</v>
      </c>
    </row>
    <row r="6001" spans="1:14" x14ac:dyDescent="0.25">
      <c r="A6001">
        <v>73443</v>
      </c>
      <c r="B6001" t="s">
        <v>1763</v>
      </c>
      <c r="C6001" t="s">
        <v>784</v>
      </c>
      <c r="E6001">
        <v>5</v>
      </c>
      <c r="F6001" t="s">
        <v>8341</v>
      </c>
      <c r="G6001" t="s">
        <v>723</v>
      </c>
      <c r="H6001" t="str">
        <f>INDEX(referencias!$Q$1:$Q$34,MATCH('Registro de Frecuencias TV'!G6001,referencias!$R$1:$R$34,0),1)</f>
        <v>Caracol TV S.A.</v>
      </c>
      <c r="I6001" t="s">
        <v>313</v>
      </c>
      <c r="J6001" t="s">
        <v>8338</v>
      </c>
      <c r="K6001">
        <v>5</v>
      </c>
      <c r="L6001" t="str">
        <f t="shared" si="192"/>
        <v>MariquitaTolimaCaracol TV S.A.5</v>
      </c>
      <c r="M6001" t="str">
        <f t="shared" si="193"/>
        <v>MariquitaTolimaCaracol TV S.A.</v>
      </c>
      <c r="N6001" t="s">
        <v>7482</v>
      </c>
    </row>
    <row r="6002" spans="1:14" x14ac:dyDescent="0.25">
      <c r="A6002">
        <v>73449</v>
      </c>
      <c r="B6002" t="s">
        <v>1785</v>
      </c>
      <c r="C6002" t="s">
        <v>784</v>
      </c>
      <c r="E6002">
        <v>7</v>
      </c>
      <c r="F6002" t="s">
        <v>8337</v>
      </c>
      <c r="G6002" t="s">
        <v>420</v>
      </c>
      <c r="H6002" t="str">
        <f>INDEX(referencias!$Q$1:$Q$34,MATCH('Registro de Frecuencias TV'!G6002,referencias!$R$1:$R$34,0),1)</f>
        <v>Canal Uno</v>
      </c>
      <c r="I6002" t="s">
        <v>313</v>
      </c>
      <c r="J6002" t="s">
        <v>8338</v>
      </c>
      <c r="K6002">
        <v>7</v>
      </c>
      <c r="L6002" t="str">
        <f t="shared" si="192"/>
        <v>MelgarTolimaCanal Uno7</v>
      </c>
      <c r="M6002" t="str">
        <f t="shared" si="193"/>
        <v>MelgarTolimaCanal Uno</v>
      </c>
      <c r="N6002" t="s">
        <v>7483</v>
      </c>
    </row>
    <row r="6003" spans="1:14" x14ac:dyDescent="0.25">
      <c r="A6003">
        <v>73449</v>
      </c>
      <c r="B6003" t="s">
        <v>1785</v>
      </c>
      <c r="C6003" t="s">
        <v>784</v>
      </c>
      <c r="E6003">
        <v>9</v>
      </c>
      <c r="F6003" t="s">
        <v>8337</v>
      </c>
      <c r="G6003" t="s">
        <v>703</v>
      </c>
      <c r="H6003" t="str">
        <f>INDEX(referencias!$Q$1:$Q$34,MATCH('Registro de Frecuencias TV'!G6003,referencias!$R$1:$R$34,0),1)</f>
        <v>C.Institucional</v>
      </c>
      <c r="I6003" t="s">
        <v>313</v>
      </c>
      <c r="J6003" t="s">
        <v>8338</v>
      </c>
      <c r="K6003">
        <v>9</v>
      </c>
      <c r="L6003" t="str">
        <f t="shared" si="192"/>
        <v>MelgarTolimaC.Institucional9</v>
      </c>
      <c r="M6003" t="str">
        <f t="shared" si="193"/>
        <v>MelgarTolimaC.Institucional</v>
      </c>
      <c r="N6003" t="s">
        <v>7484</v>
      </c>
    </row>
    <row r="6004" spans="1:14" x14ac:dyDescent="0.25">
      <c r="A6004">
        <v>73449</v>
      </c>
      <c r="B6004" t="s">
        <v>1785</v>
      </c>
      <c r="C6004" t="s">
        <v>784</v>
      </c>
      <c r="E6004">
        <v>11</v>
      </c>
      <c r="F6004" t="s">
        <v>8337</v>
      </c>
      <c r="G6004" t="s">
        <v>188</v>
      </c>
      <c r="H6004" t="str">
        <f>INDEX(referencias!$Q$1:$Q$34,MATCH('Registro de Frecuencias TV'!G6004,referencias!$R$1:$R$34,0),1)</f>
        <v>Señal Colombia</v>
      </c>
      <c r="I6004" t="s">
        <v>313</v>
      </c>
      <c r="J6004" t="s">
        <v>8338</v>
      </c>
      <c r="K6004">
        <v>11</v>
      </c>
      <c r="L6004" t="str">
        <f t="shared" si="192"/>
        <v>MelgarTolimaSeñal Colombia11</v>
      </c>
      <c r="M6004" t="str">
        <f t="shared" si="193"/>
        <v>MelgarTolimaSeñal Colombia</v>
      </c>
      <c r="N6004" t="s">
        <v>7485</v>
      </c>
    </row>
    <row r="6005" spans="1:14" x14ac:dyDescent="0.25">
      <c r="A6005">
        <v>73449</v>
      </c>
      <c r="B6005" t="s">
        <v>1785</v>
      </c>
      <c r="C6005" t="s">
        <v>784</v>
      </c>
      <c r="E6005">
        <v>13</v>
      </c>
      <c r="F6005" t="s">
        <v>8339</v>
      </c>
      <c r="G6005" t="s">
        <v>623</v>
      </c>
      <c r="H6005" t="str">
        <f>INDEX(referencias!$Q$1:$Q$34,MATCH('Registro de Frecuencias TV'!G6005,referencias!$R$1:$R$34,0),1)</f>
        <v>Teveandina</v>
      </c>
      <c r="I6005" t="s">
        <v>8444</v>
      </c>
      <c r="J6005" t="s">
        <v>8338</v>
      </c>
      <c r="K6005">
        <v>13</v>
      </c>
      <c r="L6005" t="str">
        <f t="shared" si="192"/>
        <v>MelgarTolimaTeveandina13</v>
      </c>
      <c r="M6005" t="str">
        <f t="shared" si="193"/>
        <v>MelgarTolimaTeveandina</v>
      </c>
      <c r="N6005" t="s">
        <v>7486</v>
      </c>
    </row>
    <row r="6006" spans="1:14" x14ac:dyDescent="0.25">
      <c r="A6006">
        <v>73449</v>
      </c>
      <c r="B6006" t="s">
        <v>1785</v>
      </c>
      <c r="C6006" t="s">
        <v>784</v>
      </c>
      <c r="E6006">
        <v>4</v>
      </c>
      <c r="F6006" t="s">
        <v>8341</v>
      </c>
      <c r="G6006" t="s">
        <v>750</v>
      </c>
      <c r="H6006" t="str">
        <f>INDEX(referencias!$Q$1:$Q$34,MATCH('Registro de Frecuencias TV'!G6006,referencias!$R$1:$R$34,0),1)</f>
        <v>RCN TV S.A.</v>
      </c>
      <c r="I6006" t="s">
        <v>313</v>
      </c>
      <c r="J6006" t="s">
        <v>8338</v>
      </c>
      <c r="K6006">
        <v>4</v>
      </c>
      <c r="L6006" t="str">
        <f t="shared" si="192"/>
        <v>MelgarTolimaRCN TV S.A.4</v>
      </c>
      <c r="M6006" t="str">
        <f t="shared" si="193"/>
        <v>MelgarTolimaRCN TV S.A.</v>
      </c>
      <c r="N6006" t="s">
        <v>7487</v>
      </c>
    </row>
    <row r="6007" spans="1:14" x14ac:dyDescent="0.25">
      <c r="A6007">
        <v>73449</v>
      </c>
      <c r="B6007" t="s">
        <v>1785</v>
      </c>
      <c r="C6007" t="s">
        <v>784</v>
      </c>
      <c r="E6007">
        <v>5</v>
      </c>
      <c r="F6007" t="s">
        <v>8341</v>
      </c>
      <c r="G6007" t="s">
        <v>723</v>
      </c>
      <c r="H6007" t="str">
        <f>INDEX(referencias!$Q$1:$Q$34,MATCH('Registro de Frecuencias TV'!G6007,referencias!$R$1:$R$34,0),1)</f>
        <v>Caracol TV S.A.</v>
      </c>
      <c r="I6007" t="s">
        <v>313</v>
      </c>
      <c r="J6007" t="s">
        <v>8338</v>
      </c>
      <c r="K6007">
        <v>5</v>
      </c>
      <c r="L6007" t="str">
        <f t="shared" si="192"/>
        <v>MelgarTolimaCaracol TV S.A.5</v>
      </c>
      <c r="M6007" t="str">
        <f t="shared" si="193"/>
        <v>MelgarTolimaCaracol TV S.A.</v>
      </c>
      <c r="N6007" t="s">
        <v>7488</v>
      </c>
    </row>
    <row r="6008" spans="1:14" x14ac:dyDescent="0.25">
      <c r="A6008">
        <v>73461</v>
      </c>
      <c r="B6008" t="s">
        <v>1842</v>
      </c>
      <c r="C6008" t="s">
        <v>784</v>
      </c>
      <c r="E6008">
        <v>7</v>
      </c>
      <c r="F6008" t="s">
        <v>8337</v>
      </c>
      <c r="G6008" t="s">
        <v>420</v>
      </c>
      <c r="H6008" t="str">
        <f>INDEX(referencias!$Q$1:$Q$34,MATCH('Registro de Frecuencias TV'!G6008,referencias!$R$1:$R$34,0),1)</f>
        <v>Canal Uno</v>
      </c>
      <c r="I6008" t="s">
        <v>313</v>
      </c>
      <c r="J6008" t="s">
        <v>8338</v>
      </c>
      <c r="K6008">
        <v>7</v>
      </c>
      <c r="L6008" t="str">
        <f t="shared" si="192"/>
        <v>MurilloTolimaCanal Uno7</v>
      </c>
      <c r="M6008" t="str">
        <f t="shared" si="193"/>
        <v>MurilloTolimaCanal Uno</v>
      </c>
      <c r="N6008" t="s">
        <v>7489</v>
      </c>
    </row>
    <row r="6009" spans="1:14" x14ac:dyDescent="0.25">
      <c r="A6009">
        <v>73461</v>
      </c>
      <c r="B6009" t="s">
        <v>1842</v>
      </c>
      <c r="C6009" t="s">
        <v>784</v>
      </c>
      <c r="E6009">
        <v>9</v>
      </c>
      <c r="F6009" t="s">
        <v>8337</v>
      </c>
      <c r="G6009" t="s">
        <v>703</v>
      </c>
      <c r="H6009" t="str">
        <f>INDEX(referencias!$Q$1:$Q$34,MATCH('Registro de Frecuencias TV'!G6009,referencias!$R$1:$R$34,0),1)</f>
        <v>C.Institucional</v>
      </c>
      <c r="I6009" t="s">
        <v>313</v>
      </c>
      <c r="J6009" t="s">
        <v>8338</v>
      </c>
      <c r="K6009">
        <v>9</v>
      </c>
      <c r="L6009" t="str">
        <f t="shared" si="192"/>
        <v>MurilloTolimaC.Institucional9</v>
      </c>
      <c r="M6009" t="str">
        <f t="shared" si="193"/>
        <v>MurilloTolimaC.Institucional</v>
      </c>
      <c r="N6009" t="s">
        <v>7490</v>
      </c>
    </row>
    <row r="6010" spans="1:14" x14ac:dyDescent="0.25">
      <c r="A6010">
        <v>73461</v>
      </c>
      <c r="B6010" t="s">
        <v>1842</v>
      </c>
      <c r="C6010" t="s">
        <v>784</v>
      </c>
      <c r="E6010">
        <v>11</v>
      </c>
      <c r="F6010" t="s">
        <v>8337</v>
      </c>
      <c r="G6010" t="s">
        <v>188</v>
      </c>
      <c r="H6010" t="str">
        <f>INDEX(referencias!$Q$1:$Q$34,MATCH('Registro de Frecuencias TV'!G6010,referencias!$R$1:$R$34,0),1)</f>
        <v>Señal Colombia</v>
      </c>
      <c r="I6010" t="s">
        <v>313</v>
      </c>
      <c r="J6010" t="s">
        <v>8338</v>
      </c>
      <c r="K6010">
        <v>11</v>
      </c>
      <c r="L6010" t="str">
        <f t="shared" si="192"/>
        <v>MurilloTolimaSeñal Colombia11</v>
      </c>
      <c r="M6010" t="str">
        <f t="shared" si="193"/>
        <v>MurilloTolimaSeñal Colombia</v>
      </c>
      <c r="N6010" t="s">
        <v>7491</v>
      </c>
    </row>
    <row r="6011" spans="1:14" x14ac:dyDescent="0.25">
      <c r="A6011">
        <v>73461</v>
      </c>
      <c r="B6011" t="s">
        <v>1842</v>
      </c>
      <c r="C6011" t="s">
        <v>784</v>
      </c>
      <c r="E6011">
        <v>13</v>
      </c>
      <c r="F6011" t="s">
        <v>8339</v>
      </c>
      <c r="G6011" t="s">
        <v>623</v>
      </c>
      <c r="H6011" t="str">
        <f>INDEX(referencias!$Q$1:$Q$34,MATCH('Registro de Frecuencias TV'!G6011,referencias!$R$1:$R$34,0),1)</f>
        <v>Teveandina</v>
      </c>
      <c r="I6011" t="s">
        <v>8444</v>
      </c>
      <c r="J6011" t="s">
        <v>8338</v>
      </c>
      <c r="K6011">
        <v>13</v>
      </c>
      <c r="L6011" t="str">
        <f t="shared" si="192"/>
        <v>MurilloTolimaTeveandina13</v>
      </c>
      <c r="M6011" t="str">
        <f t="shared" si="193"/>
        <v>MurilloTolimaTeveandina</v>
      </c>
      <c r="N6011" t="s">
        <v>7492</v>
      </c>
    </row>
    <row r="6012" spans="1:14" x14ac:dyDescent="0.25">
      <c r="A6012">
        <v>73461</v>
      </c>
      <c r="B6012" t="s">
        <v>1842</v>
      </c>
      <c r="C6012" t="s">
        <v>784</v>
      </c>
      <c r="E6012">
        <v>4</v>
      </c>
      <c r="F6012" t="s">
        <v>8341</v>
      </c>
      <c r="G6012" t="s">
        <v>750</v>
      </c>
      <c r="H6012" t="str">
        <f>INDEX(referencias!$Q$1:$Q$34,MATCH('Registro de Frecuencias TV'!G6012,referencias!$R$1:$R$34,0),1)</f>
        <v>RCN TV S.A.</v>
      </c>
      <c r="I6012" t="s">
        <v>313</v>
      </c>
      <c r="J6012" t="s">
        <v>8338</v>
      </c>
      <c r="K6012">
        <v>4</v>
      </c>
      <c r="L6012" t="str">
        <f t="shared" si="192"/>
        <v>MurilloTolimaRCN TV S.A.4</v>
      </c>
      <c r="M6012" t="str">
        <f t="shared" si="193"/>
        <v>MurilloTolimaRCN TV S.A.</v>
      </c>
      <c r="N6012" t="s">
        <v>7493</v>
      </c>
    </row>
    <row r="6013" spans="1:14" x14ac:dyDescent="0.25">
      <c r="A6013">
        <v>73461</v>
      </c>
      <c r="B6013" t="s">
        <v>1842</v>
      </c>
      <c r="C6013" t="s">
        <v>784</v>
      </c>
      <c r="E6013">
        <v>5</v>
      </c>
      <c r="F6013" t="s">
        <v>8341</v>
      </c>
      <c r="G6013" t="s">
        <v>723</v>
      </c>
      <c r="H6013" t="str">
        <f>INDEX(referencias!$Q$1:$Q$34,MATCH('Registro de Frecuencias TV'!G6013,referencias!$R$1:$R$34,0),1)</f>
        <v>Caracol TV S.A.</v>
      </c>
      <c r="I6013" t="s">
        <v>313</v>
      </c>
      <c r="J6013" t="s">
        <v>8338</v>
      </c>
      <c r="K6013">
        <v>5</v>
      </c>
      <c r="L6013" t="str">
        <f t="shared" si="192"/>
        <v>MurilloTolimaCaracol TV S.A.5</v>
      </c>
      <c r="M6013" t="str">
        <f t="shared" si="193"/>
        <v>MurilloTolimaCaracol TV S.A.</v>
      </c>
      <c r="N6013" t="s">
        <v>7494</v>
      </c>
    </row>
    <row r="6014" spans="1:14" x14ac:dyDescent="0.25">
      <c r="A6014">
        <v>73483</v>
      </c>
      <c r="B6014" t="s">
        <v>1855</v>
      </c>
      <c r="C6014" t="s">
        <v>784</v>
      </c>
      <c r="E6014">
        <v>7</v>
      </c>
      <c r="F6014" t="s">
        <v>8337</v>
      </c>
      <c r="G6014" t="s">
        <v>420</v>
      </c>
      <c r="H6014" t="str">
        <f>INDEX(referencias!$Q$1:$Q$34,MATCH('Registro de Frecuencias TV'!G6014,referencias!$R$1:$R$34,0),1)</f>
        <v>Canal Uno</v>
      </c>
      <c r="I6014" t="s">
        <v>313</v>
      </c>
      <c r="J6014" t="s">
        <v>8338</v>
      </c>
      <c r="K6014">
        <v>7</v>
      </c>
      <c r="L6014" t="str">
        <f t="shared" si="192"/>
        <v>NatagaimaTolimaCanal Uno7</v>
      </c>
      <c r="M6014" t="str">
        <f t="shared" si="193"/>
        <v>NatagaimaTolimaCanal Uno</v>
      </c>
      <c r="N6014" t="s">
        <v>7495</v>
      </c>
    </row>
    <row r="6015" spans="1:14" x14ac:dyDescent="0.25">
      <c r="A6015">
        <v>73483</v>
      </c>
      <c r="B6015" t="s">
        <v>1855</v>
      </c>
      <c r="C6015" t="s">
        <v>784</v>
      </c>
      <c r="E6015">
        <v>9</v>
      </c>
      <c r="F6015" t="s">
        <v>8337</v>
      </c>
      <c r="G6015" t="s">
        <v>703</v>
      </c>
      <c r="H6015" t="str">
        <f>INDEX(referencias!$Q$1:$Q$34,MATCH('Registro de Frecuencias TV'!G6015,referencias!$R$1:$R$34,0),1)</f>
        <v>C.Institucional</v>
      </c>
      <c r="I6015" t="s">
        <v>313</v>
      </c>
      <c r="J6015" t="s">
        <v>8338</v>
      </c>
      <c r="K6015">
        <v>9</v>
      </c>
      <c r="L6015" t="str">
        <f t="shared" si="192"/>
        <v>NatagaimaTolimaC.Institucional9</v>
      </c>
      <c r="M6015" t="str">
        <f t="shared" si="193"/>
        <v>NatagaimaTolimaC.Institucional</v>
      </c>
      <c r="N6015" t="s">
        <v>7496</v>
      </c>
    </row>
    <row r="6016" spans="1:14" x14ac:dyDescent="0.25">
      <c r="A6016">
        <v>73483</v>
      </c>
      <c r="B6016" t="s">
        <v>1855</v>
      </c>
      <c r="C6016" t="s">
        <v>784</v>
      </c>
      <c r="E6016">
        <v>11</v>
      </c>
      <c r="F6016" t="s">
        <v>8337</v>
      </c>
      <c r="G6016" t="s">
        <v>188</v>
      </c>
      <c r="H6016" t="str">
        <f>INDEX(referencias!$Q$1:$Q$34,MATCH('Registro de Frecuencias TV'!G6016,referencias!$R$1:$R$34,0),1)</f>
        <v>Señal Colombia</v>
      </c>
      <c r="I6016" t="s">
        <v>313</v>
      </c>
      <c r="J6016" t="s">
        <v>8338</v>
      </c>
      <c r="K6016">
        <v>11</v>
      </c>
      <c r="L6016" t="str">
        <f t="shared" si="192"/>
        <v>NatagaimaTolimaSeñal Colombia11</v>
      </c>
      <c r="M6016" t="str">
        <f t="shared" si="193"/>
        <v>NatagaimaTolimaSeñal Colombia</v>
      </c>
      <c r="N6016" t="s">
        <v>7497</v>
      </c>
    </row>
    <row r="6017" spans="1:14" x14ac:dyDescent="0.25">
      <c r="A6017">
        <v>73483</v>
      </c>
      <c r="B6017" t="s">
        <v>1855</v>
      </c>
      <c r="C6017" t="s">
        <v>784</v>
      </c>
      <c r="E6017">
        <v>13</v>
      </c>
      <c r="F6017" t="s">
        <v>8339</v>
      </c>
      <c r="G6017" t="s">
        <v>623</v>
      </c>
      <c r="H6017" t="str">
        <f>INDEX(referencias!$Q$1:$Q$34,MATCH('Registro de Frecuencias TV'!G6017,referencias!$R$1:$R$34,0),1)</f>
        <v>Teveandina</v>
      </c>
      <c r="I6017" t="s">
        <v>8444</v>
      </c>
      <c r="J6017" t="s">
        <v>8338</v>
      </c>
      <c r="K6017">
        <v>13</v>
      </c>
      <c r="L6017" t="str">
        <f t="shared" si="192"/>
        <v>NatagaimaTolimaTeveandina13</v>
      </c>
      <c r="M6017" t="str">
        <f t="shared" si="193"/>
        <v>NatagaimaTolimaTeveandina</v>
      </c>
      <c r="N6017" t="s">
        <v>7498</v>
      </c>
    </row>
    <row r="6018" spans="1:14" x14ac:dyDescent="0.25">
      <c r="A6018">
        <v>73483</v>
      </c>
      <c r="B6018" t="s">
        <v>1855</v>
      </c>
      <c r="C6018" t="s">
        <v>784</v>
      </c>
      <c r="E6018">
        <v>4</v>
      </c>
      <c r="F6018" t="s">
        <v>8341</v>
      </c>
      <c r="G6018" t="s">
        <v>750</v>
      </c>
      <c r="H6018" t="str">
        <f>INDEX(referencias!$Q$1:$Q$34,MATCH('Registro de Frecuencias TV'!G6018,referencias!$R$1:$R$34,0),1)</f>
        <v>RCN TV S.A.</v>
      </c>
      <c r="I6018" t="s">
        <v>313</v>
      </c>
      <c r="J6018" t="s">
        <v>8338</v>
      </c>
      <c r="K6018">
        <v>4</v>
      </c>
      <c r="L6018" t="str">
        <f t="shared" si="192"/>
        <v>NatagaimaTolimaRCN TV S.A.4</v>
      </c>
      <c r="M6018" t="str">
        <f t="shared" si="193"/>
        <v>NatagaimaTolimaRCN TV S.A.</v>
      </c>
      <c r="N6018" t="s">
        <v>7499</v>
      </c>
    </row>
    <row r="6019" spans="1:14" x14ac:dyDescent="0.25">
      <c r="A6019">
        <v>73483</v>
      </c>
      <c r="B6019" t="s">
        <v>1855</v>
      </c>
      <c r="C6019" t="s">
        <v>784</v>
      </c>
      <c r="E6019">
        <v>5</v>
      </c>
      <c r="F6019" t="s">
        <v>8341</v>
      </c>
      <c r="G6019" t="s">
        <v>723</v>
      </c>
      <c r="H6019" t="str">
        <f>INDEX(referencias!$Q$1:$Q$34,MATCH('Registro de Frecuencias TV'!G6019,referencias!$R$1:$R$34,0),1)</f>
        <v>Caracol TV S.A.</v>
      </c>
      <c r="I6019" t="s">
        <v>313</v>
      </c>
      <c r="J6019" t="s">
        <v>8338</v>
      </c>
      <c r="K6019">
        <v>5</v>
      </c>
      <c r="L6019" t="str">
        <f t="shared" ref="L6019:L6082" si="194">_xlfn.CONCAT(TRIM(B6019),TRIM(C6019),TRIM(H6019),TRIM(K6019))</f>
        <v>NatagaimaTolimaCaracol TV S.A.5</v>
      </c>
      <c r="M6019" t="str">
        <f t="shared" ref="M6019:M6082" si="195">_xlfn.CONCAT(TRIM(B6019),TRIM(C6019),TRIM(H6019))</f>
        <v>NatagaimaTolimaCaracol TV S.A.</v>
      </c>
      <c r="N6019" t="s">
        <v>7500</v>
      </c>
    </row>
    <row r="6020" spans="1:14" x14ac:dyDescent="0.25">
      <c r="A6020">
        <v>73504</v>
      </c>
      <c r="B6020" t="s">
        <v>1904</v>
      </c>
      <c r="C6020" t="s">
        <v>784</v>
      </c>
      <c r="E6020">
        <v>7</v>
      </c>
      <c r="F6020" t="s">
        <v>8337</v>
      </c>
      <c r="G6020" t="s">
        <v>420</v>
      </c>
      <c r="H6020" t="str">
        <f>INDEX(referencias!$Q$1:$Q$34,MATCH('Registro de Frecuencias TV'!G6020,referencias!$R$1:$R$34,0),1)</f>
        <v>Canal Uno</v>
      </c>
      <c r="I6020" t="s">
        <v>313</v>
      </c>
      <c r="J6020" t="s">
        <v>8338</v>
      </c>
      <c r="K6020">
        <v>7</v>
      </c>
      <c r="L6020" t="str">
        <f t="shared" si="194"/>
        <v>OrtegaTolimaCanal Uno7</v>
      </c>
      <c r="M6020" t="str">
        <f t="shared" si="195"/>
        <v>OrtegaTolimaCanal Uno</v>
      </c>
      <c r="N6020" t="s">
        <v>7501</v>
      </c>
    </row>
    <row r="6021" spans="1:14" x14ac:dyDescent="0.25">
      <c r="A6021">
        <v>73504</v>
      </c>
      <c r="B6021" t="s">
        <v>1904</v>
      </c>
      <c r="C6021" t="s">
        <v>784</v>
      </c>
      <c r="E6021">
        <v>9</v>
      </c>
      <c r="F6021" t="s">
        <v>8337</v>
      </c>
      <c r="G6021" t="s">
        <v>703</v>
      </c>
      <c r="H6021" t="str">
        <f>INDEX(referencias!$Q$1:$Q$34,MATCH('Registro de Frecuencias TV'!G6021,referencias!$R$1:$R$34,0),1)</f>
        <v>C.Institucional</v>
      </c>
      <c r="I6021" t="s">
        <v>313</v>
      </c>
      <c r="J6021" t="s">
        <v>8338</v>
      </c>
      <c r="K6021">
        <v>9</v>
      </c>
      <c r="L6021" t="str">
        <f t="shared" si="194"/>
        <v>OrtegaTolimaC.Institucional9</v>
      </c>
      <c r="M6021" t="str">
        <f t="shared" si="195"/>
        <v>OrtegaTolimaC.Institucional</v>
      </c>
      <c r="N6021" t="s">
        <v>7502</v>
      </c>
    </row>
    <row r="6022" spans="1:14" x14ac:dyDescent="0.25">
      <c r="A6022">
        <v>73504</v>
      </c>
      <c r="B6022" t="s">
        <v>1904</v>
      </c>
      <c r="C6022" t="s">
        <v>784</v>
      </c>
      <c r="E6022">
        <v>11</v>
      </c>
      <c r="F6022" t="s">
        <v>8337</v>
      </c>
      <c r="G6022" t="s">
        <v>188</v>
      </c>
      <c r="H6022" t="str">
        <f>INDEX(referencias!$Q$1:$Q$34,MATCH('Registro de Frecuencias TV'!G6022,referencias!$R$1:$R$34,0),1)</f>
        <v>Señal Colombia</v>
      </c>
      <c r="I6022" t="s">
        <v>313</v>
      </c>
      <c r="J6022" t="s">
        <v>8338</v>
      </c>
      <c r="K6022">
        <v>11</v>
      </c>
      <c r="L6022" t="str">
        <f t="shared" si="194"/>
        <v>OrtegaTolimaSeñal Colombia11</v>
      </c>
      <c r="M6022" t="str">
        <f t="shared" si="195"/>
        <v>OrtegaTolimaSeñal Colombia</v>
      </c>
      <c r="N6022" t="s">
        <v>7503</v>
      </c>
    </row>
    <row r="6023" spans="1:14" x14ac:dyDescent="0.25">
      <c r="A6023">
        <v>73504</v>
      </c>
      <c r="B6023" t="s">
        <v>1904</v>
      </c>
      <c r="C6023" t="s">
        <v>784</v>
      </c>
      <c r="E6023">
        <v>13</v>
      </c>
      <c r="F6023" t="s">
        <v>8339</v>
      </c>
      <c r="G6023" t="s">
        <v>623</v>
      </c>
      <c r="H6023" t="str">
        <f>INDEX(referencias!$Q$1:$Q$34,MATCH('Registro de Frecuencias TV'!G6023,referencias!$R$1:$R$34,0),1)</f>
        <v>Teveandina</v>
      </c>
      <c r="I6023" t="s">
        <v>8444</v>
      </c>
      <c r="J6023" t="s">
        <v>8338</v>
      </c>
      <c r="K6023">
        <v>13</v>
      </c>
      <c r="L6023" t="str">
        <f t="shared" si="194"/>
        <v>OrtegaTolimaTeveandina13</v>
      </c>
      <c r="M6023" t="str">
        <f t="shared" si="195"/>
        <v>OrtegaTolimaTeveandina</v>
      </c>
      <c r="N6023" t="s">
        <v>7504</v>
      </c>
    </row>
    <row r="6024" spans="1:14" x14ac:dyDescent="0.25">
      <c r="A6024">
        <v>73504</v>
      </c>
      <c r="B6024" t="s">
        <v>1904</v>
      </c>
      <c r="C6024" t="s">
        <v>784</v>
      </c>
      <c r="E6024">
        <v>4</v>
      </c>
      <c r="F6024" t="s">
        <v>8341</v>
      </c>
      <c r="G6024" t="s">
        <v>750</v>
      </c>
      <c r="H6024" t="str">
        <f>INDEX(referencias!$Q$1:$Q$34,MATCH('Registro de Frecuencias TV'!G6024,referencias!$R$1:$R$34,0),1)</f>
        <v>RCN TV S.A.</v>
      </c>
      <c r="I6024" t="s">
        <v>313</v>
      </c>
      <c r="J6024" t="s">
        <v>8338</v>
      </c>
      <c r="K6024">
        <v>4</v>
      </c>
      <c r="L6024" t="str">
        <f t="shared" si="194"/>
        <v>OrtegaTolimaRCN TV S.A.4</v>
      </c>
      <c r="M6024" t="str">
        <f t="shared" si="195"/>
        <v>OrtegaTolimaRCN TV S.A.</v>
      </c>
      <c r="N6024" t="s">
        <v>7505</v>
      </c>
    </row>
    <row r="6025" spans="1:14" x14ac:dyDescent="0.25">
      <c r="A6025">
        <v>73504</v>
      </c>
      <c r="B6025" t="s">
        <v>1904</v>
      </c>
      <c r="C6025" t="s">
        <v>784</v>
      </c>
      <c r="E6025">
        <v>5</v>
      </c>
      <c r="F6025" t="s">
        <v>8341</v>
      </c>
      <c r="G6025" t="s">
        <v>723</v>
      </c>
      <c r="H6025" t="str">
        <f>INDEX(referencias!$Q$1:$Q$34,MATCH('Registro de Frecuencias TV'!G6025,referencias!$R$1:$R$34,0),1)</f>
        <v>Caracol TV S.A.</v>
      </c>
      <c r="I6025" t="s">
        <v>313</v>
      </c>
      <c r="J6025" t="s">
        <v>8338</v>
      </c>
      <c r="K6025">
        <v>5</v>
      </c>
      <c r="L6025" t="str">
        <f t="shared" si="194"/>
        <v>OrtegaTolimaCaracol TV S.A.5</v>
      </c>
      <c r="M6025" t="str">
        <f t="shared" si="195"/>
        <v>OrtegaTolimaCaracol TV S.A.</v>
      </c>
      <c r="N6025" t="s">
        <v>7506</v>
      </c>
    </row>
    <row r="6026" spans="1:14" x14ac:dyDescent="0.25">
      <c r="A6026">
        <v>73520</v>
      </c>
      <c r="B6026" t="s">
        <v>1949</v>
      </c>
      <c r="C6026" t="s">
        <v>784</v>
      </c>
      <c r="E6026">
        <v>7</v>
      </c>
      <c r="F6026" t="s">
        <v>8337</v>
      </c>
      <c r="G6026" t="s">
        <v>420</v>
      </c>
      <c r="H6026" t="str">
        <f>INDEX(referencias!$Q$1:$Q$34,MATCH('Registro de Frecuencias TV'!G6026,referencias!$R$1:$R$34,0),1)</f>
        <v>Canal Uno</v>
      </c>
      <c r="I6026" t="s">
        <v>313</v>
      </c>
      <c r="J6026" t="s">
        <v>8338</v>
      </c>
      <c r="K6026">
        <v>12</v>
      </c>
      <c r="L6026" t="str">
        <f t="shared" si="194"/>
        <v>PalocabildoTolimaCanal Uno12</v>
      </c>
      <c r="M6026" t="str">
        <f t="shared" si="195"/>
        <v>PalocabildoTolimaCanal Uno</v>
      </c>
      <c r="N6026" t="s">
        <v>7507</v>
      </c>
    </row>
    <row r="6027" spans="1:14" x14ac:dyDescent="0.25">
      <c r="A6027">
        <v>73520</v>
      </c>
      <c r="B6027" t="s">
        <v>1949</v>
      </c>
      <c r="C6027" t="s">
        <v>784</v>
      </c>
      <c r="E6027">
        <v>9</v>
      </c>
      <c r="F6027" t="s">
        <v>8337</v>
      </c>
      <c r="G6027" t="s">
        <v>703</v>
      </c>
      <c r="H6027" t="str">
        <f>INDEX(referencias!$Q$1:$Q$34,MATCH('Registro de Frecuencias TV'!G6027,referencias!$R$1:$R$34,0),1)</f>
        <v>C.Institucional</v>
      </c>
      <c r="I6027" t="s">
        <v>313</v>
      </c>
      <c r="J6027" t="s">
        <v>8338</v>
      </c>
      <c r="K6027">
        <v>10</v>
      </c>
      <c r="L6027" t="str">
        <f t="shared" si="194"/>
        <v>PalocabildoTolimaC.Institucional10</v>
      </c>
      <c r="M6027" t="str">
        <f t="shared" si="195"/>
        <v>PalocabildoTolimaC.Institucional</v>
      </c>
      <c r="N6027" t="s">
        <v>7508</v>
      </c>
    </row>
    <row r="6028" spans="1:14" x14ac:dyDescent="0.25">
      <c r="A6028">
        <v>73520</v>
      </c>
      <c r="B6028" t="s">
        <v>1949</v>
      </c>
      <c r="C6028" t="s">
        <v>784</v>
      </c>
      <c r="E6028">
        <v>11</v>
      </c>
      <c r="F6028" t="s">
        <v>8337</v>
      </c>
      <c r="G6028" t="s">
        <v>188</v>
      </c>
      <c r="H6028" t="str">
        <f>INDEX(referencias!$Q$1:$Q$34,MATCH('Registro de Frecuencias TV'!G6028,referencias!$R$1:$R$34,0),1)</f>
        <v>Señal Colombia</v>
      </c>
      <c r="I6028" t="s">
        <v>313</v>
      </c>
      <c r="J6028" t="s">
        <v>8338</v>
      </c>
      <c r="K6028">
        <v>21</v>
      </c>
      <c r="L6028" t="str">
        <f t="shared" si="194"/>
        <v>PalocabildoTolimaSeñal Colombia21</v>
      </c>
      <c r="M6028" t="str">
        <f t="shared" si="195"/>
        <v>PalocabildoTolimaSeñal Colombia</v>
      </c>
      <c r="N6028" t="s">
        <v>7509</v>
      </c>
    </row>
    <row r="6029" spans="1:14" x14ac:dyDescent="0.25">
      <c r="A6029">
        <v>73520</v>
      </c>
      <c r="B6029" t="s">
        <v>1949</v>
      </c>
      <c r="C6029" t="s">
        <v>784</v>
      </c>
      <c r="E6029">
        <v>13</v>
      </c>
      <c r="F6029" t="s">
        <v>8339</v>
      </c>
      <c r="G6029" t="s">
        <v>623</v>
      </c>
      <c r="H6029" t="str">
        <f>INDEX(referencias!$Q$1:$Q$34,MATCH('Registro de Frecuencias TV'!G6029,referencias!$R$1:$R$34,0),1)</f>
        <v>Teveandina</v>
      </c>
      <c r="I6029" t="s">
        <v>8444</v>
      </c>
      <c r="J6029" t="s">
        <v>8338</v>
      </c>
      <c r="K6029">
        <v>13</v>
      </c>
      <c r="L6029" t="str">
        <f t="shared" si="194"/>
        <v>PalocabildoTolimaTeveandina13</v>
      </c>
      <c r="M6029" t="str">
        <f t="shared" si="195"/>
        <v>PalocabildoTolimaTeveandina</v>
      </c>
      <c r="N6029" t="s">
        <v>7510</v>
      </c>
    </row>
    <row r="6030" spans="1:14" x14ac:dyDescent="0.25">
      <c r="A6030">
        <v>73520</v>
      </c>
      <c r="B6030" t="s">
        <v>1949</v>
      </c>
      <c r="C6030" t="s">
        <v>784</v>
      </c>
      <c r="F6030" t="s">
        <v>8341</v>
      </c>
      <c r="G6030" t="s">
        <v>750</v>
      </c>
      <c r="H6030" t="str">
        <f>INDEX(referencias!$Q$1:$Q$34,MATCH('Registro de Frecuencias TV'!G6030,referencias!$R$1:$R$34,0),1)</f>
        <v>RCN TV S.A.</v>
      </c>
      <c r="J6030" t="s">
        <v>8338</v>
      </c>
      <c r="K6030">
        <v>4</v>
      </c>
      <c r="L6030" t="str">
        <f t="shared" si="194"/>
        <v>PalocabildoTolimaRCN TV S.A.4</v>
      </c>
      <c r="M6030" t="str">
        <f t="shared" si="195"/>
        <v>PalocabildoTolimaRCN TV S.A.</v>
      </c>
      <c r="N6030" t="s">
        <v>7511</v>
      </c>
    </row>
    <row r="6031" spans="1:14" x14ac:dyDescent="0.25">
      <c r="A6031">
        <v>73520</v>
      </c>
      <c r="B6031" t="s">
        <v>1949</v>
      </c>
      <c r="C6031" t="s">
        <v>784</v>
      </c>
      <c r="F6031" t="s">
        <v>8341</v>
      </c>
      <c r="G6031" t="s">
        <v>723</v>
      </c>
      <c r="H6031" t="str">
        <f>INDEX(referencias!$Q$1:$Q$34,MATCH('Registro de Frecuencias TV'!G6031,referencias!$R$1:$R$34,0),1)</f>
        <v>Caracol TV S.A.</v>
      </c>
      <c r="J6031" t="s">
        <v>8338</v>
      </c>
      <c r="K6031">
        <v>5</v>
      </c>
      <c r="L6031" t="str">
        <f t="shared" si="194"/>
        <v>PalocabildoTolimaCaracol TV S.A.5</v>
      </c>
      <c r="M6031" t="str">
        <f t="shared" si="195"/>
        <v>PalocabildoTolimaCaracol TV S.A.</v>
      </c>
      <c r="N6031" t="s">
        <v>7512</v>
      </c>
    </row>
    <row r="6032" spans="1:14" x14ac:dyDescent="0.25">
      <c r="A6032">
        <v>73547</v>
      </c>
      <c r="B6032" t="s">
        <v>1993</v>
      </c>
      <c r="C6032" t="s">
        <v>784</v>
      </c>
      <c r="E6032">
        <v>7</v>
      </c>
      <c r="F6032" t="s">
        <v>8337</v>
      </c>
      <c r="G6032" t="s">
        <v>420</v>
      </c>
      <c r="H6032" t="str">
        <f>INDEX(referencias!$Q$1:$Q$34,MATCH('Registro de Frecuencias TV'!G6032,referencias!$R$1:$R$34,0),1)</f>
        <v>Canal Uno</v>
      </c>
      <c r="I6032" t="s">
        <v>313</v>
      </c>
      <c r="J6032" t="s">
        <v>8338</v>
      </c>
      <c r="K6032">
        <v>7</v>
      </c>
      <c r="L6032" t="str">
        <f t="shared" si="194"/>
        <v>PiedrasTolimaCanal Uno7</v>
      </c>
      <c r="M6032" t="str">
        <f t="shared" si="195"/>
        <v>PiedrasTolimaCanal Uno</v>
      </c>
      <c r="N6032" t="s">
        <v>7513</v>
      </c>
    </row>
    <row r="6033" spans="1:14" x14ac:dyDescent="0.25">
      <c r="A6033">
        <v>73547</v>
      </c>
      <c r="B6033" t="s">
        <v>1993</v>
      </c>
      <c r="C6033" t="s">
        <v>784</v>
      </c>
      <c r="E6033">
        <v>9</v>
      </c>
      <c r="F6033" t="s">
        <v>8337</v>
      </c>
      <c r="G6033" t="s">
        <v>703</v>
      </c>
      <c r="H6033" t="str">
        <f>INDEX(referencias!$Q$1:$Q$34,MATCH('Registro de Frecuencias TV'!G6033,referencias!$R$1:$R$34,0),1)</f>
        <v>C.Institucional</v>
      </c>
      <c r="I6033" t="s">
        <v>313</v>
      </c>
      <c r="J6033" t="s">
        <v>8338</v>
      </c>
      <c r="K6033">
        <v>9</v>
      </c>
      <c r="L6033" t="str">
        <f t="shared" si="194"/>
        <v>PiedrasTolimaC.Institucional9</v>
      </c>
      <c r="M6033" t="str">
        <f t="shared" si="195"/>
        <v>PiedrasTolimaC.Institucional</v>
      </c>
      <c r="N6033" t="s">
        <v>7514</v>
      </c>
    </row>
    <row r="6034" spans="1:14" x14ac:dyDescent="0.25">
      <c r="A6034">
        <v>73547</v>
      </c>
      <c r="B6034" t="s">
        <v>1993</v>
      </c>
      <c r="C6034" t="s">
        <v>784</v>
      </c>
      <c r="E6034">
        <v>11</v>
      </c>
      <c r="F6034" t="s">
        <v>8337</v>
      </c>
      <c r="G6034" t="s">
        <v>188</v>
      </c>
      <c r="H6034" t="str">
        <f>INDEX(referencias!$Q$1:$Q$34,MATCH('Registro de Frecuencias TV'!G6034,referencias!$R$1:$R$34,0),1)</f>
        <v>Señal Colombia</v>
      </c>
      <c r="I6034" t="s">
        <v>313</v>
      </c>
      <c r="J6034" t="s">
        <v>8338</v>
      </c>
      <c r="K6034">
        <v>11</v>
      </c>
      <c r="L6034" t="str">
        <f t="shared" si="194"/>
        <v>PiedrasTolimaSeñal Colombia11</v>
      </c>
      <c r="M6034" t="str">
        <f t="shared" si="195"/>
        <v>PiedrasTolimaSeñal Colombia</v>
      </c>
      <c r="N6034" t="s">
        <v>7515</v>
      </c>
    </row>
    <row r="6035" spans="1:14" x14ac:dyDescent="0.25">
      <c r="A6035">
        <v>73547</v>
      </c>
      <c r="B6035" t="s">
        <v>1993</v>
      </c>
      <c r="C6035" t="s">
        <v>784</v>
      </c>
      <c r="F6035" t="s">
        <v>8339</v>
      </c>
      <c r="G6035" t="s">
        <v>623</v>
      </c>
      <c r="H6035" t="str">
        <f>INDEX(referencias!$Q$1:$Q$34,MATCH('Registro de Frecuencias TV'!G6035,referencias!$R$1:$R$34,0),1)</f>
        <v>Teveandina</v>
      </c>
      <c r="J6035" t="s">
        <v>8338</v>
      </c>
      <c r="K6035">
        <v>13</v>
      </c>
      <c r="L6035" t="str">
        <f t="shared" si="194"/>
        <v>PiedrasTolimaTeveandina13</v>
      </c>
      <c r="M6035" t="str">
        <f t="shared" si="195"/>
        <v>PiedrasTolimaTeveandina</v>
      </c>
      <c r="N6035" t="s">
        <v>7516</v>
      </c>
    </row>
    <row r="6036" spans="1:14" x14ac:dyDescent="0.25">
      <c r="A6036">
        <v>73547</v>
      </c>
      <c r="B6036" t="s">
        <v>1993</v>
      </c>
      <c r="C6036" t="s">
        <v>784</v>
      </c>
      <c r="E6036">
        <v>4</v>
      </c>
      <c r="F6036" t="s">
        <v>8341</v>
      </c>
      <c r="G6036" t="s">
        <v>750</v>
      </c>
      <c r="H6036" t="str">
        <f>INDEX(referencias!$Q$1:$Q$34,MATCH('Registro de Frecuencias TV'!G6036,referencias!$R$1:$R$34,0),1)</f>
        <v>RCN TV S.A.</v>
      </c>
      <c r="I6036" t="s">
        <v>313</v>
      </c>
      <c r="J6036" t="s">
        <v>8338</v>
      </c>
      <c r="K6036">
        <v>4</v>
      </c>
      <c r="L6036" t="str">
        <f t="shared" si="194"/>
        <v>PiedrasTolimaRCN TV S.A.4</v>
      </c>
      <c r="M6036" t="str">
        <f t="shared" si="195"/>
        <v>PiedrasTolimaRCN TV S.A.</v>
      </c>
      <c r="N6036" t="s">
        <v>7517</v>
      </c>
    </row>
    <row r="6037" spans="1:14" x14ac:dyDescent="0.25">
      <c r="A6037">
        <v>73547</v>
      </c>
      <c r="B6037" t="s">
        <v>1993</v>
      </c>
      <c r="C6037" t="s">
        <v>784</v>
      </c>
      <c r="E6037">
        <v>5</v>
      </c>
      <c r="F6037" t="s">
        <v>8341</v>
      </c>
      <c r="G6037" t="s">
        <v>723</v>
      </c>
      <c r="H6037" t="str">
        <f>INDEX(referencias!$Q$1:$Q$34,MATCH('Registro de Frecuencias TV'!G6037,referencias!$R$1:$R$34,0),1)</f>
        <v>Caracol TV S.A.</v>
      </c>
      <c r="I6037" t="s">
        <v>313</v>
      </c>
      <c r="J6037" t="s">
        <v>8338</v>
      </c>
      <c r="K6037">
        <v>5</v>
      </c>
      <c r="L6037" t="str">
        <f t="shared" si="194"/>
        <v>PiedrasTolimaCaracol TV S.A.5</v>
      </c>
      <c r="M6037" t="str">
        <f t="shared" si="195"/>
        <v>PiedrasTolimaCaracol TV S.A.</v>
      </c>
      <c r="N6037" t="s">
        <v>7518</v>
      </c>
    </row>
    <row r="6038" spans="1:14" x14ac:dyDescent="0.25">
      <c r="A6038">
        <v>73555</v>
      </c>
      <c r="B6038" t="s">
        <v>337</v>
      </c>
      <c r="C6038" t="s">
        <v>784</v>
      </c>
      <c r="E6038">
        <v>24</v>
      </c>
      <c r="F6038" t="s">
        <v>8337</v>
      </c>
      <c r="G6038" t="s">
        <v>420</v>
      </c>
      <c r="H6038" t="str">
        <f>INDEX(referencias!$Q$1:$Q$34,MATCH('Registro de Frecuencias TV'!G6038,referencias!$R$1:$R$34,0),1)</f>
        <v>Canal Uno</v>
      </c>
      <c r="I6038" t="s">
        <v>378</v>
      </c>
      <c r="J6038" t="s">
        <v>8338</v>
      </c>
      <c r="K6038">
        <v>24</v>
      </c>
      <c r="L6038" t="str">
        <f t="shared" si="194"/>
        <v>PlanadasTolimaCanal Uno24</v>
      </c>
      <c r="M6038" t="str">
        <f t="shared" si="195"/>
        <v>PlanadasTolimaCanal Uno</v>
      </c>
      <c r="N6038" t="s">
        <v>7519</v>
      </c>
    </row>
    <row r="6039" spans="1:14" x14ac:dyDescent="0.25">
      <c r="A6039">
        <v>73555</v>
      </c>
      <c r="B6039" t="s">
        <v>337</v>
      </c>
      <c r="C6039" t="s">
        <v>784</v>
      </c>
      <c r="E6039">
        <v>26</v>
      </c>
      <c r="F6039" t="s">
        <v>8337</v>
      </c>
      <c r="G6039" t="s">
        <v>703</v>
      </c>
      <c r="H6039" t="str">
        <f>INDEX(referencias!$Q$1:$Q$34,MATCH('Registro de Frecuencias TV'!G6039,referencias!$R$1:$R$34,0),1)</f>
        <v>C.Institucional</v>
      </c>
      <c r="I6039" t="s">
        <v>378</v>
      </c>
      <c r="J6039" t="s">
        <v>8338</v>
      </c>
      <c r="K6039">
        <v>26</v>
      </c>
      <c r="L6039" t="str">
        <f t="shared" si="194"/>
        <v>PlanadasTolimaC.Institucional26</v>
      </c>
      <c r="M6039" t="str">
        <f t="shared" si="195"/>
        <v>PlanadasTolimaC.Institucional</v>
      </c>
      <c r="N6039" t="s">
        <v>7520</v>
      </c>
    </row>
    <row r="6040" spans="1:14" x14ac:dyDescent="0.25">
      <c r="A6040">
        <v>73555</v>
      </c>
      <c r="B6040" t="s">
        <v>337</v>
      </c>
      <c r="C6040" t="s">
        <v>784</v>
      </c>
      <c r="E6040">
        <v>30</v>
      </c>
      <c r="F6040" t="s">
        <v>8337</v>
      </c>
      <c r="G6040" t="s">
        <v>188</v>
      </c>
      <c r="H6040" t="str">
        <f>INDEX(referencias!$Q$1:$Q$34,MATCH('Registro de Frecuencias TV'!G6040,referencias!$R$1:$R$34,0),1)</f>
        <v>Señal Colombia</v>
      </c>
      <c r="I6040" t="s">
        <v>378</v>
      </c>
      <c r="J6040" t="s">
        <v>8338</v>
      </c>
      <c r="K6040">
        <v>30</v>
      </c>
      <c r="L6040" t="str">
        <f t="shared" si="194"/>
        <v>PlanadasTolimaSeñal Colombia30</v>
      </c>
      <c r="M6040" t="str">
        <f t="shared" si="195"/>
        <v>PlanadasTolimaSeñal Colombia</v>
      </c>
      <c r="N6040" t="s">
        <v>7521</v>
      </c>
    </row>
    <row r="6041" spans="1:14" x14ac:dyDescent="0.25">
      <c r="A6041">
        <v>73555</v>
      </c>
      <c r="B6041" t="s">
        <v>337</v>
      </c>
      <c r="C6041" t="s">
        <v>784</v>
      </c>
      <c r="F6041" t="s">
        <v>8339</v>
      </c>
      <c r="G6041" t="s">
        <v>623</v>
      </c>
      <c r="H6041" t="str">
        <f>INDEX(referencias!$Q$1:$Q$34,MATCH('Registro de Frecuencias TV'!G6041,referencias!$R$1:$R$34,0),1)</f>
        <v>Teveandina</v>
      </c>
      <c r="J6041" t="s">
        <v>8338</v>
      </c>
      <c r="K6041">
        <v>31</v>
      </c>
      <c r="L6041" t="str">
        <f t="shared" si="194"/>
        <v>PlanadasTolimaTeveandina31</v>
      </c>
      <c r="M6041" t="str">
        <f t="shared" si="195"/>
        <v>PlanadasTolimaTeveandina</v>
      </c>
      <c r="N6041" t="s">
        <v>7522</v>
      </c>
    </row>
    <row r="6042" spans="1:14" x14ac:dyDescent="0.25">
      <c r="A6042">
        <v>73555</v>
      </c>
      <c r="B6042" t="s">
        <v>337</v>
      </c>
      <c r="C6042" t="s">
        <v>784</v>
      </c>
      <c r="E6042">
        <v>10</v>
      </c>
      <c r="F6042" t="s">
        <v>8341</v>
      </c>
      <c r="G6042" t="s">
        <v>750</v>
      </c>
      <c r="H6042" t="str">
        <f>INDEX(referencias!$Q$1:$Q$34,MATCH('Registro de Frecuencias TV'!G6042,referencias!$R$1:$R$34,0),1)</f>
        <v>RCN TV S.A.</v>
      </c>
      <c r="I6042" t="s">
        <v>337</v>
      </c>
      <c r="J6042" t="s">
        <v>8338</v>
      </c>
      <c r="K6042">
        <v>10</v>
      </c>
      <c r="L6042" t="str">
        <f t="shared" si="194"/>
        <v>PlanadasTolimaRCN TV S.A.10</v>
      </c>
      <c r="M6042" t="str">
        <f t="shared" si="195"/>
        <v>PlanadasTolimaRCN TV S.A.</v>
      </c>
      <c r="N6042" t="s">
        <v>7523</v>
      </c>
    </row>
    <row r="6043" spans="1:14" x14ac:dyDescent="0.25">
      <c r="A6043">
        <v>73555</v>
      </c>
      <c r="B6043" t="s">
        <v>337</v>
      </c>
      <c r="C6043" t="s">
        <v>784</v>
      </c>
      <c r="E6043">
        <v>12</v>
      </c>
      <c r="F6043" t="s">
        <v>8341</v>
      </c>
      <c r="G6043" t="s">
        <v>723</v>
      </c>
      <c r="H6043" t="str">
        <f>INDEX(referencias!$Q$1:$Q$34,MATCH('Registro de Frecuencias TV'!G6043,referencias!$R$1:$R$34,0),1)</f>
        <v>Caracol TV S.A.</v>
      </c>
      <c r="I6043" t="s">
        <v>337</v>
      </c>
      <c r="J6043" t="s">
        <v>8338</v>
      </c>
      <c r="K6043">
        <v>12</v>
      </c>
      <c r="L6043" t="str">
        <f t="shared" si="194"/>
        <v>PlanadasTolimaCaracol TV S.A.12</v>
      </c>
      <c r="M6043" t="str">
        <f t="shared" si="195"/>
        <v>PlanadasTolimaCaracol TV S.A.</v>
      </c>
      <c r="N6043" t="s">
        <v>7524</v>
      </c>
    </row>
    <row r="6044" spans="1:14" x14ac:dyDescent="0.25">
      <c r="A6044">
        <v>73563</v>
      </c>
      <c r="B6044" t="s">
        <v>2033</v>
      </c>
      <c r="C6044" t="s">
        <v>784</v>
      </c>
      <c r="E6044">
        <v>3</v>
      </c>
      <c r="F6044" t="s">
        <v>8337</v>
      </c>
      <c r="G6044" t="s">
        <v>420</v>
      </c>
      <c r="H6044" t="str">
        <f>INDEX(referencias!$Q$1:$Q$34,MATCH('Registro de Frecuencias TV'!G6044,referencias!$R$1:$R$34,0),1)</f>
        <v>Canal Uno</v>
      </c>
      <c r="I6044" t="s">
        <v>348</v>
      </c>
      <c r="J6044" t="s">
        <v>8338</v>
      </c>
      <c r="K6044">
        <v>3</v>
      </c>
      <c r="L6044" t="str">
        <f t="shared" si="194"/>
        <v>PradoTolimaCanal Uno3</v>
      </c>
      <c r="M6044" t="str">
        <f t="shared" si="195"/>
        <v>PradoTolimaCanal Uno</v>
      </c>
      <c r="N6044" t="s">
        <v>7525</v>
      </c>
    </row>
    <row r="6045" spans="1:14" x14ac:dyDescent="0.25">
      <c r="A6045">
        <v>73563</v>
      </c>
      <c r="B6045" t="s">
        <v>2033</v>
      </c>
      <c r="C6045" t="s">
        <v>784</v>
      </c>
      <c r="E6045">
        <v>6</v>
      </c>
      <c r="F6045" t="s">
        <v>8337</v>
      </c>
      <c r="G6045" t="s">
        <v>703</v>
      </c>
      <c r="H6045" t="str">
        <f>INDEX(referencias!$Q$1:$Q$34,MATCH('Registro de Frecuencias TV'!G6045,referencias!$R$1:$R$34,0),1)</f>
        <v>C.Institucional</v>
      </c>
      <c r="I6045" t="s">
        <v>348</v>
      </c>
      <c r="J6045" t="s">
        <v>8338</v>
      </c>
      <c r="K6045">
        <v>6</v>
      </c>
      <c r="L6045" t="str">
        <f t="shared" si="194"/>
        <v>PradoTolimaC.Institucional6</v>
      </c>
      <c r="M6045" t="str">
        <f t="shared" si="195"/>
        <v>PradoTolimaC.Institucional</v>
      </c>
      <c r="N6045" t="s">
        <v>7526</v>
      </c>
    </row>
    <row r="6046" spans="1:14" x14ac:dyDescent="0.25">
      <c r="A6046">
        <v>73563</v>
      </c>
      <c r="B6046" t="s">
        <v>2033</v>
      </c>
      <c r="C6046" t="s">
        <v>784</v>
      </c>
      <c r="E6046">
        <v>8</v>
      </c>
      <c r="F6046" t="s">
        <v>8337</v>
      </c>
      <c r="G6046" t="s">
        <v>188</v>
      </c>
      <c r="H6046" t="str">
        <f>INDEX(referencias!$Q$1:$Q$34,MATCH('Registro de Frecuencias TV'!G6046,referencias!$R$1:$R$34,0),1)</f>
        <v>Señal Colombia</v>
      </c>
      <c r="I6046" t="s">
        <v>348</v>
      </c>
      <c r="J6046" t="s">
        <v>8338</v>
      </c>
      <c r="K6046">
        <v>8</v>
      </c>
      <c r="L6046" t="str">
        <f t="shared" si="194"/>
        <v>PradoTolimaSeñal Colombia8</v>
      </c>
      <c r="M6046" t="str">
        <f t="shared" si="195"/>
        <v>PradoTolimaSeñal Colombia</v>
      </c>
      <c r="N6046" t="s">
        <v>7527</v>
      </c>
    </row>
    <row r="6047" spans="1:14" x14ac:dyDescent="0.25">
      <c r="A6047">
        <v>73563</v>
      </c>
      <c r="B6047" t="s">
        <v>2033</v>
      </c>
      <c r="C6047" t="s">
        <v>784</v>
      </c>
      <c r="F6047" t="s">
        <v>8339</v>
      </c>
      <c r="G6047" t="s">
        <v>623</v>
      </c>
      <c r="H6047" t="str">
        <f>INDEX(referencias!$Q$1:$Q$34,MATCH('Registro de Frecuencias TV'!G6047,referencias!$R$1:$R$34,0),1)</f>
        <v>Teveandina</v>
      </c>
      <c r="J6047" t="s">
        <v>8338</v>
      </c>
      <c r="K6047">
        <v>31</v>
      </c>
      <c r="L6047" t="str">
        <f t="shared" si="194"/>
        <v>PradoTolimaTeveandina31</v>
      </c>
      <c r="M6047" t="str">
        <f t="shared" si="195"/>
        <v>PradoTolimaTeveandina</v>
      </c>
      <c r="N6047" t="s">
        <v>7528</v>
      </c>
    </row>
    <row r="6048" spans="1:14" x14ac:dyDescent="0.25">
      <c r="A6048">
        <v>73563</v>
      </c>
      <c r="B6048" t="s">
        <v>2033</v>
      </c>
      <c r="C6048" t="s">
        <v>784</v>
      </c>
      <c r="F6048" t="s">
        <v>8341</v>
      </c>
      <c r="G6048" t="s">
        <v>750</v>
      </c>
      <c r="H6048" t="str">
        <f>INDEX(referencias!$Q$1:$Q$34,MATCH('Registro de Frecuencias TV'!G6048,referencias!$R$1:$R$34,0),1)</f>
        <v>RCN TV S.A.</v>
      </c>
      <c r="J6048" t="s">
        <v>8338</v>
      </c>
      <c r="K6048">
        <v>10</v>
      </c>
      <c r="L6048" t="str">
        <f t="shared" si="194"/>
        <v>PradoTolimaRCN TV S.A.10</v>
      </c>
      <c r="M6048" t="str">
        <f t="shared" si="195"/>
        <v>PradoTolimaRCN TV S.A.</v>
      </c>
      <c r="N6048" t="s">
        <v>7529</v>
      </c>
    </row>
    <row r="6049" spans="1:14" x14ac:dyDescent="0.25">
      <c r="A6049">
        <v>73563</v>
      </c>
      <c r="B6049" t="s">
        <v>2033</v>
      </c>
      <c r="C6049" t="s">
        <v>784</v>
      </c>
      <c r="F6049" t="s">
        <v>8341</v>
      </c>
      <c r="G6049" t="s">
        <v>723</v>
      </c>
      <c r="H6049" t="str">
        <f>INDEX(referencias!$Q$1:$Q$34,MATCH('Registro de Frecuencias TV'!G6049,referencias!$R$1:$R$34,0),1)</f>
        <v>Caracol TV S.A.</v>
      </c>
      <c r="J6049" t="s">
        <v>8338</v>
      </c>
      <c r="K6049">
        <v>12</v>
      </c>
      <c r="L6049" t="str">
        <f t="shared" si="194"/>
        <v>PradoTolimaCaracol TV S.A.12</v>
      </c>
      <c r="M6049" t="str">
        <f t="shared" si="195"/>
        <v>PradoTolimaCaracol TV S.A.</v>
      </c>
      <c r="N6049" t="s">
        <v>7530</v>
      </c>
    </row>
    <row r="6050" spans="1:14" x14ac:dyDescent="0.25">
      <c r="A6050">
        <v>73585</v>
      </c>
      <c r="B6050" t="s">
        <v>2101</v>
      </c>
      <c r="C6050" t="s">
        <v>784</v>
      </c>
      <c r="E6050">
        <v>7</v>
      </c>
      <c r="F6050" t="s">
        <v>8337</v>
      </c>
      <c r="G6050" t="s">
        <v>420</v>
      </c>
      <c r="H6050" t="str">
        <f>INDEX(referencias!$Q$1:$Q$34,MATCH('Registro de Frecuencias TV'!G6050,referencias!$R$1:$R$34,0),1)</f>
        <v>Canal Uno</v>
      </c>
      <c r="I6050" t="s">
        <v>313</v>
      </c>
      <c r="J6050" t="s">
        <v>8338</v>
      </c>
      <c r="K6050">
        <v>7</v>
      </c>
      <c r="L6050" t="str">
        <f t="shared" si="194"/>
        <v>PurificaciónTolimaCanal Uno7</v>
      </c>
      <c r="M6050" t="str">
        <f t="shared" si="195"/>
        <v>PurificaciónTolimaCanal Uno</v>
      </c>
      <c r="N6050" t="s">
        <v>7531</v>
      </c>
    </row>
    <row r="6051" spans="1:14" x14ac:dyDescent="0.25">
      <c r="A6051">
        <v>73585</v>
      </c>
      <c r="B6051" t="s">
        <v>2101</v>
      </c>
      <c r="C6051" t="s">
        <v>784</v>
      </c>
      <c r="E6051">
        <v>9</v>
      </c>
      <c r="F6051" t="s">
        <v>8337</v>
      </c>
      <c r="G6051" t="s">
        <v>703</v>
      </c>
      <c r="H6051" t="str">
        <f>INDEX(referencias!$Q$1:$Q$34,MATCH('Registro de Frecuencias TV'!G6051,referencias!$R$1:$R$34,0),1)</f>
        <v>C.Institucional</v>
      </c>
      <c r="I6051" t="s">
        <v>313</v>
      </c>
      <c r="J6051" t="s">
        <v>8338</v>
      </c>
      <c r="K6051">
        <v>9</v>
      </c>
      <c r="L6051" t="str">
        <f t="shared" si="194"/>
        <v>PurificaciónTolimaC.Institucional9</v>
      </c>
      <c r="M6051" t="str">
        <f t="shared" si="195"/>
        <v>PurificaciónTolimaC.Institucional</v>
      </c>
      <c r="N6051" t="s">
        <v>7532</v>
      </c>
    </row>
    <row r="6052" spans="1:14" x14ac:dyDescent="0.25">
      <c r="A6052">
        <v>73585</v>
      </c>
      <c r="B6052" t="s">
        <v>2101</v>
      </c>
      <c r="C6052" t="s">
        <v>784</v>
      </c>
      <c r="E6052">
        <v>11</v>
      </c>
      <c r="F6052" t="s">
        <v>8337</v>
      </c>
      <c r="G6052" t="s">
        <v>188</v>
      </c>
      <c r="H6052" t="str">
        <f>INDEX(referencias!$Q$1:$Q$34,MATCH('Registro de Frecuencias TV'!G6052,referencias!$R$1:$R$34,0),1)</f>
        <v>Señal Colombia</v>
      </c>
      <c r="I6052" t="s">
        <v>313</v>
      </c>
      <c r="J6052" t="s">
        <v>8338</v>
      </c>
      <c r="K6052">
        <v>11</v>
      </c>
      <c r="L6052" t="str">
        <f t="shared" si="194"/>
        <v>PurificaciónTolimaSeñal Colombia11</v>
      </c>
      <c r="M6052" t="str">
        <f t="shared" si="195"/>
        <v>PurificaciónTolimaSeñal Colombia</v>
      </c>
      <c r="N6052" t="s">
        <v>7533</v>
      </c>
    </row>
    <row r="6053" spans="1:14" x14ac:dyDescent="0.25">
      <c r="A6053">
        <v>73585</v>
      </c>
      <c r="B6053" t="s">
        <v>2101</v>
      </c>
      <c r="C6053" t="s">
        <v>784</v>
      </c>
      <c r="E6053">
        <v>13</v>
      </c>
      <c r="F6053" t="s">
        <v>8339</v>
      </c>
      <c r="G6053" t="s">
        <v>623</v>
      </c>
      <c r="H6053" t="str">
        <f>INDEX(referencias!$Q$1:$Q$34,MATCH('Registro de Frecuencias TV'!G6053,referencias!$R$1:$R$34,0),1)</f>
        <v>Teveandina</v>
      </c>
      <c r="I6053" t="s">
        <v>8444</v>
      </c>
      <c r="J6053" t="s">
        <v>8338</v>
      </c>
      <c r="K6053">
        <v>13</v>
      </c>
      <c r="L6053" t="str">
        <f t="shared" si="194"/>
        <v>PurificaciónTolimaTeveandina13</v>
      </c>
      <c r="M6053" t="str">
        <f t="shared" si="195"/>
        <v>PurificaciónTolimaTeveandina</v>
      </c>
      <c r="N6053" t="s">
        <v>7534</v>
      </c>
    </row>
    <row r="6054" spans="1:14" x14ac:dyDescent="0.25">
      <c r="A6054">
        <v>73585</v>
      </c>
      <c r="B6054" t="s">
        <v>2101</v>
      </c>
      <c r="C6054" t="s">
        <v>784</v>
      </c>
      <c r="E6054">
        <v>4</v>
      </c>
      <c r="F6054" t="s">
        <v>8341</v>
      </c>
      <c r="G6054" t="s">
        <v>750</v>
      </c>
      <c r="H6054" t="str">
        <f>INDEX(referencias!$Q$1:$Q$34,MATCH('Registro de Frecuencias TV'!G6054,referencias!$R$1:$R$34,0),1)</f>
        <v>RCN TV S.A.</v>
      </c>
      <c r="I6054" t="s">
        <v>313</v>
      </c>
      <c r="J6054" t="s">
        <v>8338</v>
      </c>
      <c r="K6054">
        <v>4</v>
      </c>
      <c r="L6054" t="str">
        <f t="shared" si="194"/>
        <v>PurificaciónTolimaRCN TV S.A.4</v>
      </c>
      <c r="M6054" t="str">
        <f t="shared" si="195"/>
        <v>PurificaciónTolimaRCN TV S.A.</v>
      </c>
      <c r="N6054" t="s">
        <v>7535</v>
      </c>
    </row>
    <row r="6055" spans="1:14" x14ac:dyDescent="0.25">
      <c r="A6055">
        <v>73585</v>
      </c>
      <c r="B6055" t="s">
        <v>2101</v>
      </c>
      <c r="C6055" t="s">
        <v>784</v>
      </c>
      <c r="E6055">
        <v>5</v>
      </c>
      <c r="F6055" t="s">
        <v>8341</v>
      </c>
      <c r="G6055" t="s">
        <v>723</v>
      </c>
      <c r="H6055" t="str">
        <f>INDEX(referencias!$Q$1:$Q$34,MATCH('Registro de Frecuencias TV'!G6055,referencias!$R$1:$R$34,0),1)</f>
        <v>Caracol TV S.A.</v>
      </c>
      <c r="I6055" t="s">
        <v>313</v>
      </c>
      <c r="J6055" t="s">
        <v>8338</v>
      </c>
      <c r="K6055">
        <v>5</v>
      </c>
      <c r="L6055" t="str">
        <f t="shared" si="194"/>
        <v>PurificaciónTolimaCaracol TV S.A.5</v>
      </c>
      <c r="M6055" t="str">
        <f t="shared" si="195"/>
        <v>PurificaciónTolimaCaracol TV S.A.</v>
      </c>
      <c r="N6055" t="s">
        <v>7536</v>
      </c>
    </row>
    <row r="6056" spans="1:14" x14ac:dyDescent="0.25">
      <c r="A6056">
        <v>73616</v>
      </c>
      <c r="B6056" t="s">
        <v>564</v>
      </c>
      <c r="C6056" t="s">
        <v>784</v>
      </c>
      <c r="D6056" t="s">
        <v>299</v>
      </c>
      <c r="E6056">
        <v>7</v>
      </c>
      <c r="F6056" t="s">
        <v>8337</v>
      </c>
      <c r="G6056" t="s">
        <v>420</v>
      </c>
      <c r="H6056" t="str">
        <f>INDEX(referencias!$Q$1:$Q$34,MATCH('Registro de Frecuencias TV'!G6056,referencias!$R$1:$R$34,0),1)</f>
        <v>Canal Uno</v>
      </c>
      <c r="I6056" t="s">
        <v>299</v>
      </c>
      <c r="J6056" t="s">
        <v>8338</v>
      </c>
      <c r="K6056">
        <v>7</v>
      </c>
      <c r="L6056" t="str">
        <f t="shared" si="194"/>
        <v>RioblancoTolimaCanal Uno7</v>
      </c>
      <c r="M6056" t="str">
        <f t="shared" si="195"/>
        <v>RioblancoTolimaCanal Uno</v>
      </c>
      <c r="N6056" t="s">
        <v>7537</v>
      </c>
    </row>
    <row r="6057" spans="1:14" x14ac:dyDescent="0.25">
      <c r="A6057">
        <v>73616</v>
      </c>
      <c r="B6057" t="s">
        <v>564</v>
      </c>
      <c r="C6057" t="s">
        <v>784</v>
      </c>
      <c r="D6057" t="s">
        <v>564</v>
      </c>
      <c r="E6057">
        <v>3</v>
      </c>
      <c r="F6057" t="s">
        <v>8337</v>
      </c>
      <c r="G6057" t="s">
        <v>420</v>
      </c>
      <c r="H6057" t="str">
        <f>INDEX(referencias!$Q$1:$Q$34,MATCH('Registro de Frecuencias TV'!G6057,referencias!$R$1:$R$34,0),1)</f>
        <v>Canal Uno</v>
      </c>
      <c r="I6057" t="s">
        <v>347</v>
      </c>
      <c r="J6057" t="s">
        <v>8338</v>
      </c>
      <c r="K6057">
        <v>3</v>
      </c>
      <c r="L6057" t="str">
        <f t="shared" si="194"/>
        <v>RioblancoTolimaCanal Uno3</v>
      </c>
      <c r="M6057" t="str">
        <f t="shared" si="195"/>
        <v>RioblancoTolimaCanal Uno</v>
      </c>
      <c r="N6057" t="s">
        <v>7537</v>
      </c>
    </row>
    <row r="6058" spans="1:14" x14ac:dyDescent="0.25">
      <c r="A6058">
        <v>73616</v>
      </c>
      <c r="B6058" t="s">
        <v>564</v>
      </c>
      <c r="C6058" t="s">
        <v>784</v>
      </c>
      <c r="D6058" t="s">
        <v>299</v>
      </c>
      <c r="E6058">
        <v>9</v>
      </c>
      <c r="F6058" t="s">
        <v>8337</v>
      </c>
      <c r="G6058" t="s">
        <v>703</v>
      </c>
      <c r="H6058" t="str">
        <f>INDEX(referencias!$Q$1:$Q$34,MATCH('Registro de Frecuencias TV'!G6058,referencias!$R$1:$R$34,0),1)</f>
        <v>C.Institucional</v>
      </c>
      <c r="I6058" t="s">
        <v>299</v>
      </c>
      <c r="J6058" t="s">
        <v>8338</v>
      </c>
      <c r="K6058">
        <v>9</v>
      </c>
      <c r="L6058" t="str">
        <f t="shared" si="194"/>
        <v>RioblancoTolimaC.Institucional9</v>
      </c>
      <c r="M6058" t="str">
        <f t="shared" si="195"/>
        <v>RioblancoTolimaC.Institucional</v>
      </c>
      <c r="N6058" t="s">
        <v>7538</v>
      </c>
    </row>
    <row r="6059" spans="1:14" x14ac:dyDescent="0.25">
      <c r="A6059">
        <v>73616</v>
      </c>
      <c r="B6059" t="s">
        <v>564</v>
      </c>
      <c r="C6059" t="s">
        <v>784</v>
      </c>
      <c r="D6059" t="s">
        <v>564</v>
      </c>
      <c r="E6059">
        <v>6</v>
      </c>
      <c r="F6059" t="s">
        <v>8337</v>
      </c>
      <c r="G6059" t="s">
        <v>703</v>
      </c>
      <c r="H6059" t="str">
        <f>INDEX(referencias!$Q$1:$Q$34,MATCH('Registro de Frecuencias TV'!G6059,referencias!$R$1:$R$34,0),1)</f>
        <v>C.Institucional</v>
      </c>
      <c r="I6059" t="s">
        <v>347</v>
      </c>
      <c r="J6059" t="s">
        <v>8338</v>
      </c>
      <c r="K6059">
        <v>6</v>
      </c>
      <c r="L6059" t="str">
        <f t="shared" si="194"/>
        <v>RioblancoTolimaC.Institucional6</v>
      </c>
      <c r="M6059" t="str">
        <f t="shared" si="195"/>
        <v>RioblancoTolimaC.Institucional</v>
      </c>
      <c r="N6059" t="s">
        <v>7538</v>
      </c>
    </row>
    <row r="6060" spans="1:14" x14ac:dyDescent="0.25">
      <c r="A6060">
        <v>73616</v>
      </c>
      <c r="B6060" t="s">
        <v>564</v>
      </c>
      <c r="C6060" t="s">
        <v>784</v>
      </c>
      <c r="D6060" t="s">
        <v>299</v>
      </c>
      <c r="E6060">
        <v>11</v>
      </c>
      <c r="F6060" t="s">
        <v>8337</v>
      </c>
      <c r="G6060" t="s">
        <v>188</v>
      </c>
      <c r="H6060" t="str">
        <f>INDEX(referencias!$Q$1:$Q$34,MATCH('Registro de Frecuencias TV'!G6060,referencias!$R$1:$R$34,0),1)</f>
        <v>Señal Colombia</v>
      </c>
      <c r="I6060" t="s">
        <v>299</v>
      </c>
      <c r="J6060" t="s">
        <v>8338</v>
      </c>
      <c r="K6060">
        <v>11</v>
      </c>
      <c r="L6060" t="str">
        <f t="shared" si="194"/>
        <v>RioblancoTolimaSeñal Colombia11</v>
      </c>
      <c r="M6060" t="str">
        <f t="shared" si="195"/>
        <v>RioblancoTolimaSeñal Colombia</v>
      </c>
      <c r="N6060" t="s">
        <v>7539</v>
      </c>
    </row>
    <row r="6061" spans="1:14" x14ac:dyDescent="0.25">
      <c r="A6061">
        <v>73616</v>
      </c>
      <c r="B6061" t="s">
        <v>564</v>
      </c>
      <c r="C6061" t="s">
        <v>784</v>
      </c>
      <c r="D6061" t="s">
        <v>564</v>
      </c>
      <c r="E6061">
        <v>8</v>
      </c>
      <c r="F6061" t="s">
        <v>8337</v>
      </c>
      <c r="G6061" t="s">
        <v>188</v>
      </c>
      <c r="H6061" t="str">
        <f>INDEX(referencias!$Q$1:$Q$34,MATCH('Registro de Frecuencias TV'!G6061,referencias!$R$1:$R$34,0),1)</f>
        <v>Señal Colombia</v>
      </c>
      <c r="I6061" t="s">
        <v>347</v>
      </c>
      <c r="J6061" t="s">
        <v>8338</v>
      </c>
      <c r="K6061">
        <v>8</v>
      </c>
      <c r="L6061" t="str">
        <f t="shared" si="194"/>
        <v>RioblancoTolimaSeñal Colombia8</v>
      </c>
      <c r="M6061" t="str">
        <f t="shared" si="195"/>
        <v>RioblancoTolimaSeñal Colombia</v>
      </c>
      <c r="N6061" t="s">
        <v>7539</v>
      </c>
    </row>
    <row r="6062" spans="1:14" x14ac:dyDescent="0.25">
      <c r="A6062">
        <v>73616</v>
      </c>
      <c r="B6062" t="s">
        <v>564</v>
      </c>
      <c r="C6062" t="s">
        <v>784</v>
      </c>
      <c r="E6062">
        <v>10</v>
      </c>
      <c r="F6062" t="s">
        <v>8341</v>
      </c>
      <c r="G6062" t="s">
        <v>750</v>
      </c>
      <c r="H6062" t="str">
        <f>INDEX(referencias!$Q$1:$Q$34,MATCH('Registro de Frecuencias TV'!G6062,referencias!$R$1:$R$34,0),1)</f>
        <v>RCN TV S.A.</v>
      </c>
      <c r="I6062" t="s">
        <v>564</v>
      </c>
      <c r="J6062" t="s">
        <v>8338</v>
      </c>
      <c r="K6062">
        <v>10</v>
      </c>
      <c r="L6062" t="str">
        <f t="shared" si="194"/>
        <v>RioblancoTolimaRCN TV S.A.10</v>
      </c>
      <c r="M6062" t="str">
        <f t="shared" si="195"/>
        <v>RioblancoTolimaRCN TV S.A.</v>
      </c>
      <c r="N6062" t="s">
        <v>7540</v>
      </c>
    </row>
    <row r="6063" spans="1:14" x14ac:dyDescent="0.25">
      <c r="A6063">
        <v>73616</v>
      </c>
      <c r="B6063" t="s">
        <v>564</v>
      </c>
      <c r="C6063" t="s">
        <v>784</v>
      </c>
      <c r="E6063">
        <v>12</v>
      </c>
      <c r="F6063" t="s">
        <v>8341</v>
      </c>
      <c r="G6063" t="s">
        <v>723</v>
      </c>
      <c r="H6063" t="str">
        <f>INDEX(referencias!$Q$1:$Q$34,MATCH('Registro de Frecuencias TV'!G6063,referencias!$R$1:$R$34,0),1)</f>
        <v>Caracol TV S.A.</v>
      </c>
      <c r="I6063" t="s">
        <v>564</v>
      </c>
      <c r="J6063" t="s">
        <v>8338</v>
      </c>
      <c r="K6063">
        <v>12</v>
      </c>
      <c r="L6063" t="str">
        <f t="shared" si="194"/>
        <v>RioblancoTolimaCaracol TV S.A.12</v>
      </c>
      <c r="M6063" t="str">
        <f t="shared" si="195"/>
        <v>RioblancoTolimaCaracol TV S.A.</v>
      </c>
      <c r="N6063" t="s">
        <v>7541</v>
      </c>
    </row>
    <row r="6064" spans="1:14" x14ac:dyDescent="0.25">
      <c r="A6064">
        <v>73616</v>
      </c>
      <c r="B6064" t="s">
        <v>564</v>
      </c>
      <c r="C6064" t="s">
        <v>784</v>
      </c>
      <c r="D6064" t="s">
        <v>564</v>
      </c>
      <c r="F6064" t="s">
        <v>8339</v>
      </c>
      <c r="G6064" t="s">
        <v>623</v>
      </c>
      <c r="H6064" t="str">
        <f>INDEX(referencias!$Q$1:$Q$34,MATCH('Registro de Frecuencias TV'!G6064,referencias!$R$1:$R$34,0),1)</f>
        <v>Teveandina</v>
      </c>
      <c r="J6064" t="s">
        <v>8338</v>
      </c>
      <c r="K6064">
        <v>31</v>
      </c>
      <c r="L6064" t="str">
        <f t="shared" si="194"/>
        <v>RioblancoTolimaTeveandina31</v>
      </c>
      <c r="M6064" t="str">
        <f t="shared" si="195"/>
        <v>RioblancoTolimaTeveandina</v>
      </c>
      <c r="N6064" t="s">
        <v>7542</v>
      </c>
    </row>
    <row r="6065" spans="1:14" x14ac:dyDescent="0.25">
      <c r="A6065">
        <v>73622</v>
      </c>
      <c r="B6065" t="s">
        <v>2162</v>
      </c>
      <c r="C6065" t="s">
        <v>784</v>
      </c>
      <c r="E6065">
        <v>7</v>
      </c>
      <c r="F6065" t="s">
        <v>8337</v>
      </c>
      <c r="G6065" t="s">
        <v>420</v>
      </c>
      <c r="H6065" t="str">
        <f>INDEX(referencias!$Q$1:$Q$34,MATCH('Registro de Frecuencias TV'!G6065,referencias!$R$1:$R$34,0),1)</f>
        <v>Canal Uno</v>
      </c>
      <c r="I6065" t="s">
        <v>313</v>
      </c>
      <c r="J6065" t="s">
        <v>8338</v>
      </c>
      <c r="K6065">
        <v>7</v>
      </c>
      <c r="L6065" t="str">
        <f t="shared" si="194"/>
        <v>RoncesvallesTolimaCanal Uno7</v>
      </c>
      <c r="M6065" t="str">
        <f t="shared" si="195"/>
        <v>RoncesvallesTolimaCanal Uno</v>
      </c>
      <c r="N6065" t="s">
        <v>7543</v>
      </c>
    </row>
    <row r="6066" spans="1:14" x14ac:dyDescent="0.25">
      <c r="A6066">
        <v>73622</v>
      </c>
      <c r="B6066" t="s">
        <v>2162</v>
      </c>
      <c r="C6066" t="s">
        <v>784</v>
      </c>
      <c r="E6066">
        <v>9</v>
      </c>
      <c r="F6066" t="s">
        <v>8337</v>
      </c>
      <c r="G6066" t="s">
        <v>703</v>
      </c>
      <c r="H6066" t="str">
        <f>INDEX(referencias!$Q$1:$Q$34,MATCH('Registro de Frecuencias TV'!G6066,referencias!$R$1:$R$34,0),1)</f>
        <v>C.Institucional</v>
      </c>
      <c r="I6066" t="s">
        <v>313</v>
      </c>
      <c r="J6066" t="s">
        <v>8338</v>
      </c>
      <c r="K6066">
        <v>9</v>
      </c>
      <c r="L6066" t="str">
        <f t="shared" si="194"/>
        <v>RoncesvallesTolimaC.Institucional9</v>
      </c>
      <c r="M6066" t="str">
        <f t="shared" si="195"/>
        <v>RoncesvallesTolimaC.Institucional</v>
      </c>
      <c r="N6066" t="s">
        <v>7544</v>
      </c>
    </row>
    <row r="6067" spans="1:14" x14ac:dyDescent="0.25">
      <c r="A6067">
        <v>73622</v>
      </c>
      <c r="B6067" t="s">
        <v>2162</v>
      </c>
      <c r="C6067" t="s">
        <v>784</v>
      </c>
      <c r="E6067">
        <v>11</v>
      </c>
      <c r="F6067" t="s">
        <v>8337</v>
      </c>
      <c r="G6067" t="s">
        <v>188</v>
      </c>
      <c r="H6067" t="str">
        <f>INDEX(referencias!$Q$1:$Q$34,MATCH('Registro de Frecuencias TV'!G6067,referencias!$R$1:$R$34,0),1)</f>
        <v>Señal Colombia</v>
      </c>
      <c r="I6067" t="s">
        <v>313</v>
      </c>
      <c r="J6067" t="s">
        <v>8338</v>
      </c>
      <c r="K6067">
        <v>11</v>
      </c>
      <c r="L6067" t="str">
        <f t="shared" si="194"/>
        <v>RoncesvallesTolimaSeñal Colombia11</v>
      </c>
      <c r="M6067" t="str">
        <f t="shared" si="195"/>
        <v>RoncesvallesTolimaSeñal Colombia</v>
      </c>
      <c r="N6067" t="s">
        <v>7545</v>
      </c>
    </row>
    <row r="6068" spans="1:14" x14ac:dyDescent="0.25">
      <c r="A6068">
        <v>73622</v>
      </c>
      <c r="B6068" t="s">
        <v>2162</v>
      </c>
      <c r="C6068" t="s">
        <v>784</v>
      </c>
      <c r="F6068" t="s">
        <v>8339</v>
      </c>
      <c r="G6068" t="s">
        <v>623</v>
      </c>
      <c r="H6068" t="str">
        <f>INDEX(referencias!$Q$1:$Q$34,MATCH('Registro de Frecuencias TV'!G6068,referencias!$R$1:$R$34,0),1)</f>
        <v>Teveandina</v>
      </c>
      <c r="J6068" t="s">
        <v>8338</v>
      </c>
      <c r="K6068">
        <v>13</v>
      </c>
      <c r="L6068" t="str">
        <f t="shared" si="194"/>
        <v>RoncesvallesTolimaTeveandina13</v>
      </c>
      <c r="M6068" t="str">
        <f t="shared" si="195"/>
        <v>RoncesvallesTolimaTeveandina</v>
      </c>
      <c r="N6068" t="s">
        <v>7546</v>
      </c>
    </row>
    <row r="6069" spans="1:14" x14ac:dyDescent="0.25">
      <c r="A6069">
        <v>73622</v>
      </c>
      <c r="B6069" t="s">
        <v>2162</v>
      </c>
      <c r="C6069" t="s">
        <v>784</v>
      </c>
      <c r="E6069">
        <v>4</v>
      </c>
      <c r="F6069" t="s">
        <v>8341</v>
      </c>
      <c r="G6069" t="s">
        <v>750</v>
      </c>
      <c r="H6069" t="str">
        <f>INDEX(referencias!$Q$1:$Q$34,MATCH('Registro de Frecuencias TV'!G6069,referencias!$R$1:$R$34,0),1)</f>
        <v>RCN TV S.A.</v>
      </c>
      <c r="I6069" t="s">
        <v>313</v>
      </c>
      <c r="J6069" t="s">
        <v>8338</v>
      </c>
      <c r="K6069">
        <v>4</v>
      </c>
      <c r="L6069" t="str">
        <f t="shared" si="194"/>
        <v>RoncesvallesTolimaRCN TV S.A.4</v>
      </c>
      <c r="M6069" t="str">
        <f t="shared" si="195"/>
        <v>RoncesvallesTolimaRCN TV S.A.</v>
      </c>
      <c r="N6069" t="s">
        <v>7547</v>
      </c>
    </row>
    <row r="6070" spans="1:14" x14ac:dyDescent="0.25">
      <c r="A6070">
        <v>73622</v>
      </c>
      <c r="B6070" t="s">
        <v>2162</v>
      </c>
      <c r="C6070" t="s">
        <v>784</v>
      </c>
      <c r="E6070">
        <v>5</v>
      </c>
      <c r="F6070" t="s">
        <v>8341</v>
      </c>
      <c r="G6070" t="s">
        <v>723</v>
      </c>
      <c r="H6070" t="str">
        <f>INDEX(referencias!$Q$1:$Q$34,MATCH('Registro de Frecuencias TV'!G6070,referencias!$R$1:$R$34,0),1)</f>
        <v>Caracol TV S.A.</v>
      </c>
      <c r="I6070" t="s">
        <v>313</v>
      </c>
      <c r="J6070" t="s">
        <v>8338</v>
      </c>
      <c r="K6070">
        <v>5</v>
      </c>
      <c r="L6070" t="str">
        <f t="shared" si="194"/>
        <v>RoncesvallesTolimaCaracol TV S.A.5</v>
      </c>
      <c r="M6070" t="str">
        <f t="shared" si="195"/>
        <v>RoncesvallesTolimaCaracol TV S.A.</v>
      </c>
      <c r="N6070" t="s">
        <v>7548</v>
      </c>
    </row>
    <row r="6071" spans="1:14" x14ac:dyDescent="0.25">
      <c r="A6071">
        <v>73624</v>
      </c>
      <c r="B6071" t="s">
        <v>566</v>
      </c>
      <c r="C6071" t="s">
        <v>784</v>
      </c>
      <c r="E6071">
        <v>7</v>
      </c>
      <c r="F6071" t="s">
        <v>8337</v>
      </c>
      <c r="G6071" t="s">
        <v>420</v>
      </c>
      <c r="H6071" t="str">
        <f>INDEX(referencias!$Q$1:$Q$34,MATCH('Registro de Frecuencias TV'!G6071,referencias!$R$1:$R$34,0),1)</f>
        <v>Canal Uno</v>
      </c>
      <c r="I6071" t="s">
        <v>313</v>
      </c>
      <c r="J6071" t="s">
        <v>8338</v>
      </c>
      <c r="K6071">
        <v>7</v>
      </c>
      <c r="L6071" t="str">
        <f t="shared" si="194"/>
        <v>RoviraTolimaCanal Uno7</v>
      </c>
      <c r="M6071" t="str">
        <f t="shared" si="195"/>
        <v>RoviraTolimaCanal Uno</v>
      </c>
      <c r="N6071" t="s">
        <v>7549</v>
      </c>
    </row>
    <row r="6072" spans="1:14" x14ac:dyDescent="0.25">
      <c r="A6072">
        <v>73624</v>
      </c>
      <c r="B6072" t="s">
        <v>566</v>
      </c>
      <c r="C6072" t="s">
        <v>784</v>
      </c>
      <c r="E6072">
        <v>9</v>
      </c>
      <c r="F6072" t="s">
        <v>8337</v>
      </c>
      <c r="G6072" t="s">
        <v>703</v>
      </c>
      <c r="H6072" t="str">
        <f>INDEX(referencias!$Q$1:$Q$34,MATCH('Registro de Frecuencias TV'!G6072,referencias!$R$1:$R$34,0),1)</f>
        <v>C.Institucional</v>
      </c>
      <c r="I6072" t="s">
        <v>313</v>
      </c>
      <c r="J6072" t="s">
        <v>8338</v>
      </c>
      <c r="K6072">
        <v>9</v>
      </c>
      <c r="L6072" t="str">
        <f t="shared" si="194"/>
        <v>RoviraTolimaC.Institucional9</v>
      </c>
      <c r="M6072" t="str">
        <f t="shared" si="195"/>
        <v>RoviraTolimaC.Institucional</v>
      </c>
      <c r="N6072" t="s">
        <v>7550</v>
      </c>
    </row>
    <row r="6073" spans="1:14" x14ac:dyDescent="0.25">
      <c r="A6073">
        <v>73624</v>
      </c>
      <c r="B6073" t="s">
        <v>566</v>
      </c>
      <c r="C6073" t="s">
        <v>784</v>
      </c>
      <c r="E6073">
        <v>11</v>
      </c>
      <c r="F6073" t="s">
        <v>8337</v>
      </c>
      <c r="G6073" t="s">
        <v>188</v>
      </c>
      <c r="H6073" t="str">
        <f>INDEX(referencias!$Q$1:$Q$34,MATCH('Registro de Frecuencias TV'!G6073,referencias!$R$1:$R$34,0),1)</f>
        <v>Señal Colombia</v>
      </c>
      <c r="I6073" t="s">
        <v>313</v>
      </c>
      <c r="J6073" t="s">
        <v>8338</v>
      </c>
      <c r="K6073">
        <v>11</v>
      </c>
      <c r="L6073" t="str">
        <f t="shared" si="194"/>
        <v>RoviraTolimaSeñal Colombia11</v>
      </c>
      <c r="M6073" t="str">
        <f t="shared" si="195"/>
        <v>RoviraTolimaSeñal Colombia</v>
      </c>
      <c r="N6073" t="s">
        <v>7551</v>
      </c>
    </row>
    <row r="6074" spans="1:14" x14ac:dyDescent="0.25">
      <c r="A6074">
        <v>73624</v>
      </c>
      <c r="B6074" t="s">
        <v>566</v>
      </c>
      <c r="C6074" t="s">
        <v>784</v>
      </c>
      <c r="E6074">
        <v>13</v>
      </c>
      <c r="F6074" t="s">
        <v>8339</v>
      </c>
      <c r="G6074" t="s">
        <v>623</v>
      </c>
      <c r="H6074" t="str">
        <f>INDEX(referencias!$Q$1:$Q$34,MATCH('Registro de Frecuencias TV'!G6074,referencias!$R$1:$R$34,0),1)</f>
        <v>Teveandina</v>
      </c>
      <c r="I6074" t="s">
        <v>8444</v>
      </c>
      <c r="J6074" t="s">
        <v>8338</v>
      </c>
      <c r="K6074">
        <v>13</v>
      </c>
      <c r="L6074" t="str">
        <f t="shared" si="194"/>
        <v>RoviraTolimaTeveandina13</v>
      </c>
      <c r="M6074" t="str">
        <f t="shared" si="195"/>
        <v>RoviraTolimaTeveandina</v>
      </c>
      <c r="N6074" t="s">
        <v>7552</v>
      </c>
    </row>
    <row r="6075" spans="1:14" x14ac:dyDescent="0.25">
      <c r="A6075">
        <v>73624</v>
      </c>
      <c r="B6075" t="s">
        <v>566</v>
      </c>
      <c r="C6075" t="s">
        <v>784</v>
      </c>
      <c r="E6075">
        <v>25</v>
      </c>
      <c r="F6075" t="s">
        <v>8341</v>
      </c>
      <c r="G6075" t="s">
        <v>750</v>
      </c>
      <c r="H6075" t="str">
        <f>INDEX(referencias!$Q$1:$Q$34,MATCH('Registro de Frecuencias TV'!G6075,referencias!$R$1:$R$34,0),1)</f>
        <v>RCN TV S.A.</v>
      </c>
      <c r="I6075" t="s">
        <v>566</v>
      </c>
      <c r="J6075" t="s">
        <v>8338</v>
      </c>
      <c r="K6075">
        <v>25</v>
      </c>
      <c r="L6075" t="str">
        <f t="shared" si="194"/>
        <v>RoviraTolimaRCN TV S.A.25</v>
      </c>
      <c r="M6075" t="str">
        <f t="shared" si="195"/>
        <v>RoviraTolimaRCN TV S.A.</v>
      </c>
      <c r="N6075" t="s">
        <v>7553</v>
      </c>
    </row>
    <row r="6076" spans="1:14" x14ac:dyDescent="0.25">
      <c r="A6076">
        <v>73624</v>
      </c>
      <c r="B6076" t="s">
        <v>566</v>
      </c>
      <c r="C6076" t="s">
        <v>784</v>
      </c>
      <c r="E6076">
        <v>27</v>
      </c>
      <c r="F6076" t="s">
        <v>8341</v>
      </c>
      <c r="G6076" t="s">
        <v>723</v>
      </c>
      <c r="H6076" t="str">
        <f>INDEX(referencias!$Q$1:$Q$34,MATCH('Registro de Frecuencias TV'!G6076,referencias!$R$1:$R$34,0),1)</f>
        <v>Caracol TV S.A.</v>
      </c>
      <c r="I6076" t="s">
        <v>566</v>
      </c>
      <c r="J6076" t="s">
        <v>8338</v>
      </c>
      <c r="K6076">
        <v>27</v>
      </c>
      <c r="L6076" t="str">
        <f t="shared" si="194"/>
        <v>RoviraTolimaCaracol TV S.A.27</v>
      </c>
      <c r="M6076" t="str">
        <f t="shared" si="195"/>
        <v>RoviraTolimaCaracol TV S.A.</v>
      </c>
      <c r="N6076" t="s">
        <v>7554</v>
      </c>
    </row>
    <row r="6077" spans="1:14" x14ac:dyDescent="0.25">
      <c r="A6077">
        <v>73671</v>
      </c>
      <c r="B6077" t="s">
        <v>2192</v>
      </c>
      <c r="C6077" t="s">
        <v>784</v>
      </c>
      <c r="E6077">
        <v>7</v>
      </c>
      <c r="F6077" t="s">
        <v>8337</v>
      </c>
      <c r="G6077" t="s">
        <v>420</v>
      </c>
      <c r="H6077" t="str">
        <f>INDEX(referencias!$Q$1:$Q$34,MATCH('Registro de Frecuencias TV'!G6077,referencias!$R$1:$R$34,0),1)</f>
        <v>Canal Uno</v>
      </c>
      <c r="I6077" t="s">
        <v>313</v>
      </c>
      <c r="J6077" t="s">
        <v>8338</v>
      </c>
      <c r="K6077">
        <v>7</v>
      </c>
      <c r="L6077" t="str">
        <f t="shared" si="194"/>
        <v>SaldañaTolimaCanal Uno7</v>
      </c>
      <c r="M6077" t="str">
        <f t="shared" si="195"/>
        <v>SaldañaTolimaCanal Uno</v>
      </c>
      <c r="N6077" t="s">
        <v>7555</v>
      </c>
    </row>
    <row r="6078" spans="1:14" x14ac:dyDescent="0.25">
      <c r="A6078">
        <v>73671</v>
      </c>
      <c r="B6078" t="s">
        <v>2192</v>
      </c>
      <c r="C6078" t="s">
        <v>784</v>
      </c>
      <c r="E6078">
        <v>9</v>
      </c>
      <c r="F6078" t="s">
        <v>8337</v>
      </c>
      <c r="G6078" t="s">
        <v>703</v>
      </c>
      <c r="H6078" t="str">
        <f>INDEX(referencias!$Q$1:$Q$34,MATCH('Registro de Frecuencias TV'!G6078,referencias!$R$1:$R$34,0),1)</f>
        <v>C.Institucional</v>
      </c>
      <c r="I6078" t="s">
        <v>313</v>
      </c>
      <c r="J6078" t="s">
        <v>8338</v>
      </c>
      <c r="K6078">
        <v>9</v>
      </c>
      <c r="L6078" t="str">
        <f t="shared" si="194"/>
        <v>SaldañaTolimaC.Institucional9</v>
      </c>
      <c r="M6078" t="str">
        <f t="shared" si="195"/>
        <v>SaldañaTolimaC.Institucional</v>
      </c>
      <c r="N6078" t="s">
        <v>7556</v>
      </c>
    </row>
    <row r="6079" spans="1:14" x14ac:dyDescent="0.25">
      <c r="A6079">
        <v>73671</v>
      </c>
      <c r="B6079" t="s">
        <v>2192</v>
      </c>
      <c r="C6079" t="s">
        <v>784</v>
      </c>
      <c r="E6079">
        <v>11</v>
      </c>
      <c r="F6079" t="s">
        <v>8337</v>
      </c>
      <c r="G6079" t="s">
        <v>188</v>
      </c>
      <c r="H6079" t="str">
        <f>INDEX(referencias!$Q$1:$Q$34,MATCH('Registro de Frecuencias TV'!G6079,referencias!$R$1:$R$34,0),1)</f>
        <v>Señal Colombia</v>
      </c>
      <c r="I6079" t="s">
        <v>313</v>
      </c>
      <c r="J6079" t="s">
        <v>8338</v>
      </c>
      <c r="K6079">
        <v>11</v>
      </c>
      <c r="L6079" t="str">
        <f t="shared" si="194"/>
        <v>SaldañaTolimaSeñal Colombia11</v>
      </c>
      <c r="M6079" t="str">
        <f t="shared" si="195"/>
        <v>SaldañaTolimaSeñal Colombia</v>
      </c>
      <c r="N6079" t="s">
        <v>7557</v>
      </c>
    </row>
    <row r="6080" spans="1:14" x14ac:dyDescent="0.25">
      <c r="A6080">
        <v>73671</v>
      </c>
      <c r="B6080" t="s">
        <v>2192</v>
      </c>
      <c r="C6080" t="s">
        <v>784</v>
      </c>
      <c r="E6080">
        <v>13</v>
      </c>
      <c r="F6080" t="s">
        <v>8339</v>
      </c>
      <c r="G6080" t="s">
        <v>623</v>
      </c>
      <c r="H6080" t="str">
        <f>INDEX(referencias!$Q$1:$Q$34,MATCH('Registro de Frecuencias TV'!G6080,referencias!$R$1:$R$34,0),1)</f>
        <v>Teveandina</v>
      </c>
      <c r="I6080" t="s">
        <v>8444</v>
      </c>
      <c r="J6080" t="s">
        <v>8338</v>
      </c>
      <c r="K6080">
        <v>13</v>
      </c>
      <c r="L6080" t="str">
        <f t="shared" si="194"/>
        <v>SaldañaTolimaTeveandina13</v>
      </c>
      <c r="M6080" t="str">
        <f t="shared" si="195"/>
        <v>SaldañaTolimaTeveandina</v>
      </c>
      <c r="N6080" t="s">
        <v>7558</v>
      </c>
    </row>
    <row r="6081" spans="1:14" x14ac:dyDescent="0.25">
      <c r="A6081">
        <v>73671</v>
      </c>
      <c r="B6081" t="s">
        <v>2192</v>
      </c>
      <c r="C6081" t="s">
        <v>784</v>
      </c>
      <c r="E6081">
        <v>4</v>
      </c>
      <c r="F6081" t="s">
        <v>8341</v>
      </c>
      <c r="G6081" t="s">
        <v>750</v>
      </c>
      <c r="H6081" t="str">
        <f>INDEX(referencias!$Q$1:$Q$34,MATCH('Registro de Frecuencias TV'!G6081,referencias!$R$1:$R$34,0),1)</f>
        <v>RCN TV S.A.</v>
      </c>
      <c r="I6081" t="s">
        <v>313</v>
      </c>
      <c r="J6081" t="s">
        <v>8338</v>
      </c>
      <c r="K6081">
        <v>4</v>
      </c>
      <c r="L6081" t="str">
        <f t="shared" si="194"/>
        <v>SaldañaTolimaRCN TV S.A.4</v>
      </c>
      <c r="M6081" t="str">
        <f t="shared" si="195"/>
        <v>SaldañaTolimaRCN TV S.A.</v>
      </c>
      <c r="N6081" t="s">
        <v>7559</v>
      </c>
    </row>
    <row r="6082" spans="1:14" x14ac:dyDescent="0.25">
      <c r="A6082">
        <v>73671</v>
      </c>
      <c r="B6082" t="s">
        <v>2192</v>
      </c>
      <c r="C6082" t="s">
        <v>784</v>
      </c>
      <c r="E6082">
        <v>5</v>
      </c>
      <c r="F6082" t="s">
        <v>8341</v>
      </c>
      <c r="G6082" t="s">
        <v>723</v>
      </c>
      <c r="H6082" t="str">
        <f>INDEX(referencias!$Q$1:$Q$34,MATCH('Registro de Frecuencias TV'!G6082,referencias!$R$1:$R$34,0),1)</f>
        <v>Caracol TV S.A.</v>
      </c>
      <c r="I6082" t="s">
        <v>313</v>
      </c>
      <c r="J6082" t="s">
        <v>8338</v>
      </c>
      <c r="K6082">
        <v>5</v>
      </c>
      <c r="L6082" t="str">
        <f t="shared" si="194"/>
        <v>SaldañaTolimaCaracol TV S.A.5</v>
      </c>
      <c r="M6082" t="str">
        <f t="shared" si="195"/>
        <v>SaldañaTolimaCaracol TV S.A.</v>
      </c>
      <c r="N6082" t="s">
        <v>7560</v>
      </c>
    </row>
    <row r="6083" spans="1:14" x14ac:dyDescent="0.25">
      <c r="A6083">
        <v>73675</v>
      </c>
      <c r="B6083" t="s">
        <v>362</v>
      </c>
      <c r="C6083" t="s">
        <v>784</v>
      </c>
      <c r="E6083">
        <v>24</v>
      </c>
      <c r="F6083" t="s">
        <v>8337</v>
      </c>
      <c r="G6083" t="s">
        <v>420</v>
      </c>
      <c r="H6083" t="str">
        <f>INDEX(referencias!$Q$1:$Q$34,MATCH('Registro de Frecuencias TV'!G6083,referencias!$R$1:$R$34,0),1)</f>
        <v>Canal Uno</v>
      </c>
      <c r="I6083" t="s">
        <v>362</v>
      </c>
      <c r="J6083" t="s">
        <v>8338</v>
      </c>
      <c r="K6083">
        <v>24</v>
      </c>
      <c r="L6083" t="str">
        <f t="shared" ref="L6083:L6146" si="196">_xlfn.CONCAT(TRIM(B6083),TRIM(C6083),TRIM(H6083),TRIM(K6083))</f>
        <v>San AntonioTolimaCanal Uno24</v>
      </c>
      <c r="M6083" t="str">
        <f t="shared" ref="M6083:M6146" si="197">_xlfn.CONCAT(TRIM(B6083),TRIM(C6083),TRIM(H6083))</f>
        <v>San AntonioTolimaCanal Uno</v>
      </c>
      <c r="N6083" t="s">
        <v>7561</v>
      </c>
    </row>
    <row r="6084" spans="1:14" x14ac:dyDescent="0.25">
      <c r="A6084">
        <v>73675</v>
      </c>
      <c r="B6084" t="s">
        <v>362</v>
      </c>
      <c r="C6084" t="s">
        <v>784</v>
      </c>
      <c r="E6084">
        <v>26</v>
      </c>
      <c r="F6084" t="s">
        <v>8337</v>
      </c>
      <c r="G6084" t="s">
        <v>703</v>
      </c>
      <c r="H6084" t="str">
        <f>INDEX(referencias!$Q$1:$Q$34,MATCH('Registro de Frecuencias TV'!G6084,referencias!$R$1:$R$34,0),1)</f>
        <v>C.Institucional</v>
      </c>
      <c r="I6084" t="s">
        <v>362</v>
      </c>
      <c r="J6084" t="s">
        <v>8338</v>
      </c>
      <c r="K6084">
        <v>26</v>
      </c>
      <c r="L6084" t="str">
        <f t="shared" si="196"/>
        <v>San AntonioTolimaC.Institucional26</v>
      </c>
      <c r="M6084" t="str">
        <f t="shared" si="197"/>
        <v>San AntonioTolimaC.Institucional</v>
      </c>
      <c r="N6084" t="s">
        <v>7562</v>
      </c>
    </row>
    <row r="6085" spans="1:14" x14ac:dyDescent="0.25">
      <c r="A6085">
        <v>73675</v>
      </c>
      <c r="B6085" t="s">
        <v>362</v>
      </c>
      <c r="C6085" t="s">
        <v>784</v>
      </c>
      <c r="E6085">
        <v>30</v>
      </c>
      <c r="F6085" t="s">
        <v>8337</v>
      </c>
      <c r="G6085" t="s">
        <v>188</v>
      </c>
      <c r="H6085" t="str">
        <f>INDEX(referencias!$Q$1:$Q$34,MATCH('Registro de Frecuencias TV'!G6085,referencias!$R$1:$R$34,0),1)</f>
        <v>Señal Colombia</v>
      </c>
      <c r="I6085" t="s">
        <v>362</v>
      </c>
      <c r="J6085" t="s">
        <v>8338</v>
      </c>
      <c r="K6085">
        <v>30</v>
      </c>
      <c r="L6085" t="str">
        <f t="shared" si="196"/>
        <v>San AntonioTolimaSeñal Colombia30</v>
      </c>
      <c r="M6085" t="str">
        <f t="shared" si="197"/>
        <v>San AntonioTolimaSeñal Colombia</v>
      </c>
      <c r="N6085" t="s">
        <v>7563</v>
      </c>
    </row>
    <row r="6086" spans="1:14" x14ac:dyDescent="0.25">
      <c r="A6086">
        <v>73675</v>
      </c>
      <c r="B6086" t="s">
        <v>362</v>
      </c>
      <c r="C6086" t="s">
        <v>784</v>
      </c>
      <c r="F6086" t="s">
        <v>8339</v>
      </c>
      <c r="G6086" t="s">
        <v>623</v>
      </c>
      <c r="H6086" t="str">
        <f>INDEX(referencias!$Q$1:$Q$34,MATCH('Registro de Frecuencias TV'!G6086,referencias!$R$1:$R$34,0),1)</f>
        <v>Teveandina</v>
      </c>
      <c r="J6086" t="s">
        <v>8338</v>
      </c>
      <c r="K6086">
        <v>31</v>
      </c>
      <c r="L6086" t="str">
        <f t="shared" si="196"/>
        <v>San AntonioTolimaTeveandina31</v>
      </c>
      <c r="M6086" t="str">
        <f t="shared" si="197"/>
        <v>San AntonioTolimaTeveandina</v>
      </c>
      <c r="N6086" t="s">
        <v>7564</v>
      </c>
    </row>
    <row r="6087" spans="1:14" x14ac:dyDescent="0.25">
      <c r="A6087">
        <v>73675</v>
      </c>
      <c r="B6087" t="s">
        <v>362</v>
      </c>
      <c r="C6087" t="s">
        <v>784</v>
      </c>
      <c r="F6087" t="s">
        <v>8341</v>
      </c>
      <c r="G6087" t="s">
        <v>750</v>
      </c>
      <c r="H6087" t="str">
        <f>INDEX(referencias!$Q$1:$Q$34,MATCH('Registro de Frecuencias TV'!G6087,referencias!$R$1:$R$34,0),1)</f>
        <v>RCN TV S.A.</v>
      </c>
      <c r="J6087" t="s">
        <v>8338</v>
      </c>
      <c r="K6087">
        <v>10</v>
      </c>
      <c r="L6087" t="str">
        <f t="shared" si="196"/>
        <v>San AntonioTolimaRCN TV S.A.10</v>
      </c>
      <c r="M6087" t="str">
        <f t="shared" si="197"/>
        <v>San AntonioTolimaRCN TV S.A.</v>
      </c>
      <c r="N6087" t="s">
        <v>7565</v>
      </c>
    </row>
    <row r="6088" spans="1:14" x14ac:dyDescent="0.25">
      <c r="A6088">
        <v>73675</v>
      </c>
      <c r="B6088" t="s">
        <v>362</v>
      </c>
      <c r="C6088" t="s">
        <v>784</v>
      </c>
      <c r="F6088" t="s">
        <v>8341</v>
      </c>
      <c r="G6088" t="s">
        <v>723</v>
      </c>
      <c r="H6088" t="str">
        <f>INDEX(referencias!$Q$1:$Q$34,MATCH('Registro de Frecuencias TV'!G6088,referencias!$R$1:$R$34,0),1)</f>
        <v>Caracol TV S.A.</v>
      </c>
      <c r="J6088" t="s">
        <v>8338</v>
      </c>
      <c r="K6088">
        <v>12</v>
      </c>
      <c r="L6088" t="str">
        <f t="shared" si="196"/>
        <v>San AntonioTolimaCaracol TV S.A.12</v>
      </c>
      <c r="M6088" t="str">
        <f t="shared" si="197"/>
        <v>San AntonioTolimaCaracol TV S.A.</v>
      </c>
      <c r="N6088" t="s">
        <v>7566</v>
      </c>
    </row>
    <row r="6089" spans="1:14" x14ac:dyDescent="0.25">
      <c r="A6089">
        <v>73678</v>
      </c>
      <c r="B6089" t="s">
        <v>468</v>
      </c>
      <c r="C6089" t="s">
        <v>784</v>
      </c>
      <c r="E6089">
        <v>7</v>
      </c>
      <c r="F6089" t="s">
        <v>8337</v>
      </c>
      <c r="G6089" t="s">
        <v>420</v>
      </c>
      <c r="H6089" t="str">
        <f>INDEX(referencias!$Q$1:$Q$34,MATCH('Registro de Frecuencias TV'!G6089,referencias!$R$1:$R$34,0),1)</f>
        <v>Canal Uno</v>
      </c>
      <c r="I6089" t="s">
        <v>313</v>
      </c>
      <c r="J6089" t="s">
        <v>8338</v>
      </c>
      <c r="K6089">
        <v>7</v>
      </c>
      <c r="L6089" t="str">
        <f t="shared" si="196"/>
        <v>San LuisTolimaCanal Uno7</v>
      </c>
      <c r="M6089" t="str">
        <f t="shared" si="197"/>
        <v>San LuisTolimaCanal Uno</v>
      </c>
      <c r="N6089" t="s">
        <v>7567</v>
      </c>
    </row>
    <row r="6090" spans="1:14" x14ac:dyDescent="0.25">
      <c r="A6090">
        <v>73678</v>
      </c>
      <c r="B6090" t="s">
        <v>468</v>
      </c>
      <c r="C6090" t="s">
        <v>784</v>
      </c>
      <c r="E6090">
        <v>9</v>
      </c>
      <c r="F6090" t="s">
        <v>8337</v>
      </c>
      <c r="G6090" t="s">
        <v>703</v>
      </c>
      <c r="H6090" t="str">
        <f>INDEX(referencias!$Q$1:$Q$34,MATCH('Registro de Frecuencias TV'!G6090,referencias!$R$1:$R$34,0),1)</f>
        <v>C.Institucional</v>
      </c>
      <c r="I6090" t="s">
        <v>313</v>
      </c>
      <c r="J6090" t="s">
        <v>8338</v>
      </c>
      <c r="K6090">
        <v>9</v>
      </c>
      <c r="L6090" t="str">
        <f t="shared" si="196"/>
        <v>San LuisTolimaC.Institucional9</v>
      </c>
      <c r="M6090" t="str">
        <f t="shared" si="197"/>
        <v>San LuisTolimaC.Institucional</v>
      </c>
      <c r="N6090" t="s">
        <v>7568</v>
      </c>
    </row>
    <row r="6091" spans="1:14" x14ac:dyDescent="0.25">
      <c r="A6091">
        <v>73678</v>
      </c>
      <c r="B6091" t="s">
        <v>468</v>
      </c>
      <c r="C6091" t="s">
        <v>784</v>
      </c>
      <c r="E6091">
        <v>11</v>
      </c>
      <c r="F6091" t="s">
        <v>8337</v>
      </c>
      <c r="G6091" t="s">
        <v>188</v>
      </c>
      <c r="H6091" t="str">
        <f>INDEX(referencias!$Q$1:$Q$34,MATCH('Registro de Frecuencias TV'!G6091,referencias!$R$1:$R$34,0),1)</f>
        <v>Señal Colombia</v>
      </c>
      <c r="I6091" t="s">
        <v>313</v>
      </c>
      <c r="J6091" t="s">
        <v>8338</v>
      </c>
      <c r="K6091">
        <v>11</v>
      </c>
      <c r="L6091" t="str">
        <f t="shared" si="196"/>
        <v>San LuisTolimaSeñal Colombia11</v>
      </c>
      <c r="M6091" t="str">
        <f t="shared" si="197"/>
        <v>San LuisTolimaSeñal Colombia</v>
      </c>
      <c r="N6091" t="s">
        <v>7569</v>
      </c>
    </row>
    <row r="6092" spans="1:14" x14ac:dyDescent="0.25">
      <c r="A6092">
        <v>73678</v>
      </c>
      <c r="B6092" t="s">
        <v>468</v>
      </c>
      <c r="C6092" t="s">
        <v>784</v>
      </c>
      <c r="E6092">
        <v>13</v>
      </c>
      <c r="F6092" t="s">
        <v>8339</v>
      </c>
      <c r="G6092" t="s">
        <v>623</v>
      </c>
      <c r="H6092" t="str">
        <f>INDEX(referencias!$Q$1:$Q$34,MATCH('Registro de Frecuencias TV'!G6092,referencias!$R$1:$R$34,0),1)</f>
        <v>Teveandina</v>
      </c>
      <c r="I6092" t="s">
        <v>8444</v>
      </c>
      <c r="J6092" t="s">
        <v>8338</v>
      </c>
      <c r="K6092">
        <v>13</v>
      </c>
      <c r="L6092" t="str">
        <f t="shared" si="196"/>
        <v>San LuisTolimaTeveandina13</v>
      </c>
      <c r="M6092" t="str">
        <f t="shared" si="197"/>
        <v>San LuisTolimaTeveandina</v>
      </c>
      <c r="N6092" t="s">
        <v>7570</v>
      </c>
    </row>
    <row r="6093" spans="1:14" x14ac:dyDescent="0.25">
      <c r="A6093">
        <v>73678</v>
      </c>
      <c r="B6093" t="s">
        <v>468</v>
      </c>
      <c r="C6093" t="s">
        <v>784</v>
      </c>
      <c r="E6093">
        <v>4</v>
      </c>
      <c r="F6093" t="s">
        <v>8341</v>
      </c>
      <c r="G6093" t="s">
        <v>750</v>
      </c>
      <c r="H6093" t="str">
        <f>INDEX(referencias!$Q$1:$Q$34,MATCH('Registro de Frecuencias TV'!G6093,referencias!$R$1:$R$34,0),1)</f>
        <v>RCN TV S.A.</v>
      </c>
      <c r="I6093" t="s">
        <v>313</v>
      </c>
      <c r="J6093" t="s">
        <v>8338</v>
      </c>
      <c r="K6093">
        <v>4</v>
      </c>
      <c r="L6093" t="str">
        <f t="shared" si="196"/>
        <v>San LuisTolimaRCN TV S.A.4</v>
      </c>
      <c r="M6093" t="str">
        <f t="shared" si="197"/>
        <v>San LuisTolimaRCN TV S.A.</v>
      </c>
      <c r="N6093" t="s">
        <v>7571</v>
      </c>
    </row>
    <row r="6094" spans="1:14" x14ac:dyDescent="0.25">
      <c r="A6094">
        <v>73678</v>
      </c>
      <c r="B6094" t="s">
        <v>468</v>
      </c>
      <c r="C6094" t="s">
        <v>784</v>
      </c>
      <c r="E6094">
        <v>5</v>
      </c>
      <c r="F6094" t="s">
        <v>8341</v>
      </c>
      <c r="G6094" t="s">
        <v>723</v>
      </c>
      <c r="H6094" t="str">
        <f>INDEX(referencias!$Q$1:$Q$34,MATCH('Registro de Frecuencias TV'!G6094,referencias!$R$1:$R$34,0),1)</f>
        <v>Caracol TV S.A.</v>
      </c>
      <c r="I6094" t="s">
        <v>313</v>
      </c>
      <c r="J6094" t="s">
        <v>8338</v>
      </c>
      <c r="K6094">
        <v>5</v>
      </c>
      <c r="L6094" t="str">
        <f t="shared" si="196"/>
        <v>San LuisTolimaCaracol TV S.A.5</v>
      </c>
      <c r="M6094" t="str">
        <f t="shared" si="197"/>
        <v>San LuisTolimaCaracol TV S.A.</v>
      </c>
      <c r="N6094" t="s">
        <v>7572</v>
      </c>
    </row>
    <row r="6095" spans="1:14" x14ac:dyDescent="0.25">
      <c r="A6095">
        <v>73686</v>
      </c>
      <c r="B6095" t="s">
        <v>463</v>
      </c>
      <c r="C6095" t="s">
        <v>784</v>
      </c>
      <c r="E6095">
        <v>7</v>
      </c>
      <c r="F6095" t="s">
        <v>8337</v>
      </c>
      <c r="G6095" t="s">
        <v>420</v>
      </c>
      <c r="H6095" t="str">
        <f>INDEX(referencias!$Q$1:$Q$34,MATCH('Registro de Frecuencias TV'!G6095,referencias!$R$1:$R$34,0),1)</f>
        <v>Canal Uno</v>
      </c>
      <c r="I6095" t="s">
        <v>313</v>
      </c>
      <c r="J6095" t="s">
        <v>8338</v>
      </c>
      <c r="K6095">
        <v>7</v>
      </c>
      <c r="L6095" t="str">
        <f t="shared" si="196"/>
        <v>Santa IsabelTolimaCanal Uno7</v>
      </c>
      <c r="M6095" t="str">
        <f t="shared" si="197"/>
        <v>Santa IsabelTolimaCanal Uno</v>
      </c>
      <c r="N6095" t="s">
        <v>7573</v>
      </c>
    </row>
    <row r="6096" spans="1:14" x14ac:dyDescent="0.25">
      <c r="A6096">
        <v>73686</v>
      </c>
      <c r="B6096" t="s">
        <v>463</v>
      </c>
      <c r="C6096" t="s">
        <v>784</v>
      </c>
      <c r="E6096">
        <v>9</v>
      </c>
      <c r="F6096" t="s">
        <v>8337</v>
      </c>
      <c r="G6096" t="s">
        <v>703</v>
      </c>
      <c r="H6096" t="str">
        <f>INDEX(referencias!$Q$1:$Q$34,MATCH('Registro de Frecuencias TV'!G6096,referencias!$R$1:$R$34,0),1)</f>
        <v>C.Institucional</v>
      </c>
      <c r="I6096" t="s">
        <v>313</v>
      </c>
      <c r="J6096" t="s">
        <v>8338</v>
      </c>
      <c r="K6096">
        <v>9</v>
      </c>
      <c r="L6096" t="str">
        <f t="shared" si="196"/>
        <v>Santa IsabelTolimaC.Institucional9</v>
      </c>
      <c r="M6096" t="str">
        <f t="shared" si="197"/>
        <v>Santa IsabelTolimaC.Institucional</v>
      </c>
      <c r="N6096" t="s">
        <v>7574</v>
      </c>
    </row>
    <row r="6097" spans="1:14" x14ac:dyDescent="0.25">
      <c r="A6097">
        <v>73686</v>
      </c>
      <c r="B6097" t="s">
        <v>463</v>
      </c>
      <c r="C6097" t="s">
        <v>784</v>
      </c>
      <c r="E6097">
        <v>11</v>
      </c>
      <c r="F6097" t="s">
        <v>8337</v>
      </c>
      <c r="G6097" t="s">
        <v>188</v>
      </c>
      <c r="H6097" t="str">
        <f>INDEX(referencias!$Q$1:$Q$34,MATCH('Registro de Frecuencias TV'!G6097,referencias!$R$1:$R$34,0),1)</f>
        <v>Señal Colombia</v>
      </c>
      <c r="I6097" t="s">
        <v>313</v>
      </c>
      <c r="J6097" t="s">
        <v>8338</v>
      </c>
      <c r="K6097">
        <v>11</v>
      </c>
      <c r="L6097" t="str">
        <f t="shared" si="196"/>
        <v>Santa IsabelTolimaSeñal Colombia11</v>
      </c>
      <c r="M6097" t="str">
        <f t="shared" si="197"/>
        <v>Santa IsabelTolimaSeñal Colombia</v>
      </c>
      <c r="N6097" t="s">
        <v>7575</v>
      </c>
    </row>
    <row r="6098" spans="1:14" x14ac:dyDescent="0.25">
      <c r="A6098">
        <v>73686</v>
      </c>
      <c r="B6098" t="s">
        <v>463</v>
      </c>
      <c r="C6098" t="s">
        <v>784</v>
      </c>
      <c r="E6098">
        <v>13</v>
      </c>
      <c r="F6098" t="s">
        <v>8339</v>
      </c>
      <c r="G6098" t="s">
        <v>623</v>
      </c>
      <c r="H6098" t="str">
        <f>INDEX(referencias!$Q$1:$Q$34,MATCH('Registro de Frecuencias TV'!G6098,referencias!$R$1:$R$34,0),1)</f>
        <v>Teveandina</v>
      </c>
      <c r="I6098" t="s">
        <v>8444</v>
      </c>
      <c r="J6098" t="s">
        <v>8338</v>
      </c>
      <c r="K6098">
        <v>13</v>
      </c>
      <c r="L6098" t="str">
        <f t="shared" si="196"/>
        <v>Santa IsabelTolimaTeveandina13</v>
      </c>
      <c r="M6098" t="str">
        <f t="shared" si="197"/>
        <v>Santa IsabelTolimaTeveandina</v>
      </c>
      <c r="N6098" t="s">
        <v>7576</v>
      </c>
    </row>
    <row r="6099" spans="1:14" x14ac:dyDescent="0.25">
      <c r="A6099">
        <v>73686</v>
      </c>
      <c r="B6099" t="s">
        <v>463</v>
      </c>
      <c r="C6099" t="s">
        <v>784</v>
      </c>
      <c r="E6099">
        <v>4</v>
      </c>
      <c r="F6099" t="s">
        <v>8341</v>
      </c>
      <c r="G6099" t="s">
        <v>750</v>
      </c>
      <c r="H6099" t="str">
        <f>INDEX(referencias!$Q$1:$Q$34,MATCH('Registro de Frecuencias TV'!G6099,referencias!$R$1:$R$34,0),1)</f>
        <v>RCN TV S.A.</v>
      </c>
      <c r="I6099" t="s">
        <v>313</v>
      </c>
      <c r="J6099" t="s">
        <v>8338</v>
      </c>
      <c r="K6099">
        <v>4</v>
      </c>
      <c r="L6099" t="str">
        <f t="shared" si="196"/>
        <v>Santa IsabelTolimaRCN TV S.A.4</v>
      </c>
      <c r="M6099" t="str">
        <f t="shared" si="197"/>
        <v>Santa IsabelTolimaRCN TV S.A.</v>
      </c>
      <c r="N6099" t="s">
        <v>7577</v>
      </c>
    </row>
    <row r="6100" spans="1:14" x14ac:dyDescent="0.25">
      <c r="A6100">
        <v>73686</v>
      </c>
      <c r="B6100" t="s">
        <v>463</v>
      </c>
      <c r="C6100" t="s">
        <v>784</v>
      </c>
      <c r="E6100">
        <v>5</v>
      </c>
      <c r="F6100" t="s">
        <v>8341</v>
      </c>
      <c r="G6100" t="s">
        <v>723</v>
      </c>
      <c r="H6100" t="str">
        <f>INDEX(referencias!$Q$1:$Q$34,MATCH('Registro de Frecuencias TV'!G6100,referencias!$R$1:$R$34,0),1)</f>
        <v>Caracol TV S.A.</v>
      </c>
      <c r="I6100" t="s">
        <v>313</v>
      </c>
      <c r="J6100" t="s">
        <v>8338</v>
      </c>
      <c r="K6100">
        <v>5</v>
      </c>
      <c r="L6100" t="str">
        <f t="shared" si="196"/>
        <v>Santa IsabelTolimaCaracol TV S.A.5</v>
      </c>
      <c r="M6100" t="str">
        <f t="shared" si="197"/>
        <v>Santa IsabelTolimaCaracol TV S.A.</v>
      </c>
      <c r="N6100" t="s">
        <v>7578</v>
      </c>
    </row>
    <row r="6101" spans="1:14" x14ac:dyDescent="0.25">
      <c r="A6101">
        <v>73770</v>
      </c>
      <c r="B6101" t="s">
        <v>585</v>
      </c>
      <c r="C6101" t="s">
        <v>784</v>
      </c>
      <c r="E6101">
        <v>7</v>
      </c>
      <c r="F6101" t="s">
        <v>8337</v>
      </c>
      <c r="G6101" t="s">
        <v>420</v>
      </c>
      <c r="H6101" t="str">
        <f>INDEX(referencias!$Q$1:$Q$34,MATCH('Registro de Frecuencias TV'!G6101,referencias!$R$1:$R$34,0),1)</f>
        <v>Canal Uno</v>
      </c>
      <c r="I6101" t="s">
        <v>313</v>
      </c>
      <c r="J6101" t="s">
        <v>8338</v>
      </c>
      <c r="K6101">
        <v>7</v>
      </c>
      <c r="L6101" t="str">
        <f t="shared" si="196"/>
        <v>SuárezTolimaCanal Uno7</v>
      </c>
      <c r="M6101" t="str">
        <f t="shared" si="197"/>
        <v>SuárezTolimaCanal Uno</v>
      </c>
      <c r="N6101" t="s">
        <v>7579</v>
      </c>
    </row>
    <row r="6102" spans="1:14" x14ac:dyDescent="0.25">
      <c r="A6102">
        <v>73770</v>
      </c>
      <c r="B6102" t="s">
        <v>585</v>
      </c>
      <c r="C6102" t="s">
        <v>784</v>
      </c>
      <c r="E6102">
        <v>9</v>
      </c>
      <c r="F6102" t="s">
        <v>8337</v>
      </c>
      <c r="G6102" t="s">
        <v>703</v>
      </c>
      <c r="H6102" t="str">
        <f>INDEX(referencias!$Q$1:$Q$34,MATCH('Registro de Frecuencias TV'!G6102,referencias!$R$1:$R$34,0),1)</f>
        <v>C.Institucional</v>
      </c>
      <c r="I6102" t="s">
        <v>313</v>
      </c>
      <c r="J6102" t="s">
        <v>8338</v>
      </c>
      <c r="K6102">
        <v>9</v>
      </c>
      <c r="L6102" t="str">
        <f t="shared" si="196"/>
        <v>SuárezTolimaC.Institucional9</v>
      </c>
      <c r="M6102" t="str">
        <f t="shared" si="197"/>
        <v>SuárezTolimaC.Institucional</v>
      </c>
      <c r="N6102" t="s">
        <v>7580</v>
      </c>
    </row>
    <row r="6103" spans="1:14" x14ac:dyDescent="0.25">
      <c r="A6103">
        <v>73770</v>
      </c>
      <c r="B6103" t="s">
        <v>585</v>
      </c>
      <c r="C6103" t="s">
        <v>784</v>
      </c>
      <c r="E6103">
        <v>11</v>
      </c>
      <c r="F6103" t="s">
        <v>8337</v>
      </c>
      <c r="G6103" t="s">
        <v>188</v>
      </c>
      <c r="H6103" t="str">
        <f>INDEX(referencias!$Q$1:$Q$34,MATCH('Registro de Frecuencias TV'!G6103,referencias!$R$1:$R$34,0),1)</f>
        <v>Señal Colombia</v>
      </c>
      <c r="I6103" t="s">
        <v>313</v>
      </c>
      <c r="J6103" t="s">
        <v>8338</v>
      </c>
      <c r="K6103">
        <v>11</v>
      </c>
      <c r="L6103" t="str">
        <f t="shared" si="196"/>
        <v>SuárezTolimaSeñal Colombia11</v>
      </c>
      <c r="M6103" t="str">
        <f t="shared" si="197"/>
        <v>SuárezTolimaSeñal Colombia</v>
      </c>
      <c r="N6103" t="s">
        <v>7581</v>
      </c>
    </row>
    <row r="6104" spans="1:14" x14ac:dyDescent="0.25">
      <c r="A6104">
        <v>73770</v>
      </c>
      <c r="B6104" t="s">
        <v>585</v>
      </c>
      <c r="C6104" t="s">
        <v>784</v>
      </c>
      <c r="E6104">
        <v>13</v>
      </c>
      <c r="F6104" t="s">
        <v>8339</v>
      </c>
      <c r="G6104" t="s">
        <v>623</v>
      </c>
      <c r="H6104" t="str">
        <f>INDEX(referencias!$Q$1:$Q$34,MATCH('Registro de Frecuencias TV'!G6104,referencias!$R$1:$R$34,0),1)</f>
        <v>Teveandina</v>
      </c>
      <c r="I6104" t="s">
        <v>8444</v>
      </c>
      <c r="J6104" t="s">
        <v>8338</v>
      </c>
      <c r="K6104">
        <v>13</v>
      </c>
      <c r="L6104" t="str">
        <f t="shared" si="196"/>
        <v>SuárezTolimaTeveandina13</v>
      </c>
      <c r="M6104" t="str">
        <f t="shared" si="197"/>
        <v>SuárezTolimaTeveandina</v>
      </c>
      <c r="N6104" t="s">
        <v>7582</v>
      </c>
    </row>
    <row r="6105" spans="1:14" x14ac:dyDescent="0.25">
      <c r="A6105">
        <v>73770</v>
      </c>
      <c r="B6105" t="s">
        <v>585</v>
      </c>
      <c r="C6105" t="s">
        <v>784</v>
      </c>
      <c r="E6105">
        <v>4</v>
      </c>
      <c r="F6105" t="s">
        <v>8341</v>
      </c>
      <c r="G6105" t="s">
        <v>750</v>
      </c>
      <c r="H6105" t="str">
        <f>INDEX(referencias!$Q$1:$Q$34,MATCH('Registro de Frecuencias TV'!G6105,referencias!$R$1:$R$34,0),1)</f>
        <v>RCN TV S.A.</v>
      </c>
      <c r="I6105" t="s">
        <v>313</v>
      </c>
      <c r="J6105" t="s">
        <v>8338</v>
      </c>
      <c r="K6105">
        <v>4</v>
      </c>
      <c r="L6105" t="str">
        <f t="shared" si="196"/>
        <v>SuárezTolimaRCN TV S.A.4</v>
      </c>
      <c r="M6105" t="str">
        <f t="shared" si="197"/>
        <v>SuárezTolimaRCN TV S.A.</v>
      </c>
      <c r="N6105" t="s">
        <v>7583</v>
      </c>
    </row>
    <row r="6106" spans="1:14" x14ac:dyDescent="0.25">
      <c r="A6106">
        <v>73770</v>
      </c>
      <c r="B6106" t="s">
        <v>585</v>
      </c>
      <c r="C6106" t="s">
        <v>784</v>
      </c>
      <c r="E6106">
        <v>5</v>
      </c>
      <c r="F6106" t="s">
        <v>8341</v>
      </c>
      <c r="G6106" t="s">
        <v>723</v>
      </c>
      <c r="H6106" t="str">
        <f>INDEX(referencias!$Q$1:$Q$34,MATCH('Registro de Frecuencias TV'!G6106,referencias!$R$1:$R$34,0),1)</f>
        <v>Caracol TV S.A.</v>
      </c>
      <c r="I6106" t="s">
        <v>313</v>
      </c>
      <c r="J6106" t="s">
        <v>8338</v>
      </c>
      <c r="K6106">
        <v>5</v>
      </c>
      <c r="L6106" t="str">
        <f t="shared" si="196"/>
        <v>SuárezTolimaCaracol TV S.A.5</v>
      </c>
      <c r="M6106" t="str">
        <f t="shared" si="197"/>
        <v>SuárezTolimaCaracol TV S.A.</v>
      </c>
      <c r="N6106" t="s">
        <v>7584</v>
      </c>
    </row>
    <row r="6107" spans="1:14" x14ac:dyDescent="0.25">
      <c r="A6107">
        <v>73854</v>
      </c>
      <c r="B6107" t="s">
        <v>2627</v>
      </c>
      <c r="C6107" t="s">
        <v>784</v>
      </c>
      <c r="E6107">
        <v>7</v>
      </c>
      <c r="F6107" t="s">
        <v>8337</v>
      </c>
      <c r="G6107" t="s">
        <v>420</v>
      </c>
      <c r="H6107" t="str">
        <f>INDEX(referencias!$Q$1:$Q$34,MATCH('Registro de Frecuencias TV'!G6107,referencias!$R$1:$R$34,0),1)</f>
        <v>Canal Uno</v>
      </c>
      <c r="I6107" t="s">
        <v>313</v>
      </c>
      <c r="J6107" t="s">
        <v>8338</v>
      </c>
      <c r="K6107">
        <v>7</v>
      </c>
      <c r="L6107" t="str">
        <f t="shared" si="196"/>
        <v>Valle de San JuanTolimaCanal Uno7</v>
      </c>
      <c r="M6107" t="str">
        <f t="shared" si="197"/>
        <v>Valle de San JuanTolimaCanal Uno</v>
      </c>
      <c r="N6107" t="s">
        <v>7585</v>
      </c>
    </row>
    <row r="6108" spans="1:14" x14ac:dyDescent="0.25">
      <c r="A6108">
        <v>73854</v>
      </c>
      <c r="B6108" t="s">
        <v>2627</v>
      </c>
      <c r="C6108" t="s">
        <v>784</v>
      </c>
      <c r="E6108">
        <v>9</v>
      </c>
      <c r="F6108" t="s">
        <v>8337</v>
      </c>
      <c r="G6108" t="s">
        <v>703</v>
      </c>
      <c r="H6108" t="str">
        <f>INDEX(referencias!$Q$1:$Q$34,MATCH('Registro de Frecuencias TV'!G6108,referencias!$R$1:$R$34,0),1)</f>
        <v>C.Institucional</v>
      </c>
      <c r="I6108" t="s">
        <v>313</v>
      </c>
      <c r="J6108" t="s">
        <v>8338</v>
      </c>
      <c r="K6108">
        <v>9</v>
      </c>
      <c r="L6108" t="str">
        <f t="shared" si="196"/>
        <v>Valle de San JuanTolimaC.Institucional9</v>
      </c>
      <c r="M6108" t="str">
        <f t="shared" si="197"/>
        <v>Valle de San JuanTolimaC.Institucional</v>
      </c>
      <c r="N6108" t="s">
        <v>7586</v>
      </c>
    </row>
    <row r="6109" spans="1:14" x14ac:dyDescent="0.25">
      <c r="A6109">
        <v>73854</v>
      </c>
      <c r="B6109" t="s">
        <v>2627</v>
      </c>
      <c r="C6109" t="s">
        <v>784</v>
      </c>
      <c r="E6109">
        <v>11</v>
      </c>
      <c r="F6109" t="s">
        <v>8337</v>
      </c>
      <c r="G6109" t="s">
        <v>188</v>
      </c>
      <c r="H6109" t="str">
        <f>INDEX(referencias!$Q$1:$Q$34,MATCH('Registro de Frecuencias TV'!G6109,referencias!$R$1:$R$34,0),1)</f>
        <v>Señal Colombia</v>
      </c>
      <c r="I6109" t="s">
        <v>313</v>
      </c>
      <c r="J6109" t="s">
        <v>8338</v>
      </c>
      <c r="K6109">
        <v>11</v>
      </c>
      <c r="L6109" t="str">
        <f t="shared" si="196"/>
        <v>Valle de San JuanTolimaSeñal Colombia11</v>
      </c>
      <c r="M6109" t="str">
        <f t="shared" si="197"/>
        <v>Valle de San JuanTolimaSeñal Colombia</v>
      </c>
      <c r="N6109" t="s">
        <v>7587</v>
      </c>
    </row>
    <row r="6110" spans="1:14" x14ac:dyDescent="0.25">
      <c r="A6110">
        <v>73854</v>
      </c>
      <c r="B6110" t="s">
        <v>2627</v>
      </c>
      <c r="C6110" t="s">
        <v>784</v>
      </c>
      <c r="F6110" t="s">
        <v>8339</v>
      </c>
      <c r="G6110" t="s">
        <v>623</v>
      </c>
      <c r="H6110" t="str">
        <f>INDEX(referencias!$Q$1:$Q$34,MATCH('Registro de Frecuencias TV'!G6110,referencias!$R$1:$R$34,0),1)</f>
        <v>Teveandina</v>
      </c>
      <c r="J6110" t="s">
        <v>8338</v>
      </c>
      <c r="K6110">
        <v>13</v>
      </c>
      <c r="L6110" t="str">
        <f t="shared" si="196"/>
        <v>Valle de San JuanTolimaTeveandina13</v>
      </c>
      <c r="M6110" t="str">
        <f t="shared" si="197"/>
        <v>Valle de San JuanTolimaTeveandina</v>
      </c>
      <c r="N6110" t="s">
        <v>7588</v>
      </c>
    </row>
    <row r="6111" spans="1:14" x14ac:dyDescent="0.25">
      <c r="A6111">
        <v>73854</v>
      </c>
      <c r="B6111" t="s">
        <v>2627</v>
      </c>
      <c r="C6111" t="s">
        <v>784</v>
      </c>
      <c r="E6111">
        <v>4</v>
      </c>
      <c r="F6111" t="s">
        <v>8341</v>
      </c>
      <c r="G6111" t="s">
        <v>750</v>
      </c>
      <c r="H6111" t="str">
        <f>INDEX(referencias!$Q$1:$Q$34,MATCH('Registro de Frecuencias TV'!G6111,referencias!$R$1:$R$34,0),1)</f>
        <v>RCN TV S.A.</v>
      </c>
      <c r="I6111" t="s">
        <v>313</v>
      </c>
      <c r="J6111" t="s">
        <v>8338</v>
      </c>
      <c r="K6111">
        <v>4</v>
      </c>
      <c r="L6111" t="str">
        <f t="shared" si="196"/>
        <v>Valle de San JuanTolimaRCN TV S.A.4</v>
      </c>
      <c r="M6111" t="str">
        <f t="shared" si="197"/>
        <v>Valle de San JuanTolimaRCN TV S.A.</v>
      </c>
      <c r="N6111" t="s">
        <v>7589</v>
      </c>
    </row>
    <row r="6112" spans="1:14" x14ac:dyDescent="0.25">
      <c r="A6112">
        <v>73854</v>
      </c>
      <c r="B6112" t="s">
        <v>2627</v>
      </c>
      <c r="C6112" t="s">
        <v>784</v>
      </c>
      <c r="E6112">
        <v>5</v>
      </c>
      <c r="F6112" t="s">
        <v>8341</v>
      </c>
      <c r="G6112" t="s">
        <v>723</v>
      </c>
      <c r="H6112" t="str">
        <f>INDEX(referencias!$Q$1:$Q$34,MATCH('Registro de Frecuencias TV'!G6112,referencias!$R$1:$R$34,0),1)</f>
        <v>Caracol TV S.A.</v>
      </c>
      <c r="I6112" t="s">
        <v>313</v>
      </c>
      <c r="J6112" t="s">
        <v>8338</v>
      </c>
      <c r="K6112">
        <v>5</v>
      </c>
      <c r="L6112" t="str">
        <f t="shared" si="196"/>
        <v>Valle de San JuanTolimaCaracol TV S.A.5</v>
      </c>
      <c r="M6112" t="str">
        <f t="shared" si="197"/>
        <v>Valle de San JuanTolimaCaracol TV S.A.</v>
      </c>
      <c r="N6112" t="s">
        <v>7590</v>
      </c>
    </row>
    <row r="6113" spans="1:14" x14ac:dyDescent="0.25">
      <c r="A6113">
        <v>73861</v>
      </c>
      <c r="B6113" t="s">
        <v>2638</v>
      </c>
      <c r="C6113" t="s">
        <v>784</v>
      </c>
      <c r="E6113">
        <v>7</v>
      </c>
      <c r="F6113" t="s">
        <v>8337</v>
      </c>
      <c r="G6113" t="s">
        <v>420</v>
      </c>
      <c r="H6113" t="str">
        <f>INDEX(referencias!$Q$1:$Q$34,MATCH('Registro de Frecuencias TV'!G6113,referencias!$R$1:$R$34,0),1)</f>
        <v>Canal Uno</v>
      </c>
      <c r="I6113" t="s">
        <v>313</v>
      </c>
      <c r="J6113" t="s">
        <v>8338</v>
      </c>
      <c r="K6113">
        <v>7</v>
      </c>
      <c r="L6113" t="str">
        <f t="shared" si="196"/>
        <v>VenadilloTolimaCanal Uno7</v>
      </c>
      <c r="M6113" t="str">
        <f t="shared" si="197"/>
        <v>VenadilloTolimaCanal Uno</v>
      </c>
      <c r="N6113" t="s">
        <v>7591</v>
      </c>
    </row>
    <row r="6114" spans="1:14" x14ac:dyDescent="0.25">
      <c r="A6114">
        <v>73861</v>
      </c>
      <c r="B6114" t="s">
        <v>2638</v>
      </c>
      <c r="C6114" t="s">
        <v>784</v>
      </c>
      <c r="E6114">
        <v>9</v>
      </c>
      <c r="F6114" t="s">
        <v>8337</v>
      </c>
      <c r="G6114" t="s">
        <v>703</v>
      </c>
      <c r="H6114" t="str">
        <f>INDEX(referencias!$Q$1:$Q$34,MATCH('Registro de Frecuencias TV'!G6114,referencias!$R$1:$R$34,0),1)</f>
        <v>C.Institucional</v>
      </c>
      <c r="I6114" t="s">
        <v>313</v>
      </c>
      <c r="J6114" t="s">
        <v>8338</v>
      </c>
      <c r="K6114">
        <v>9</v>
      </c>
      <c r="L6114" t="str">
        <f t="shared" si="196"/>
        <v>VenadilloTolimaC.Institucional9</v>
      </c>
      <c r="M6114" t="str">
        <f t="shared" si="197"/>
        <v>VenadilloTolimaC.Institucional</v>
      </c>
      <c r="N6114" t="s">
        <v>7592</v>
      </c>
    </row>
    <row r="6115" spans="1:14" x14ac:dyDescent="0.25">
      <c r="A6115">
        <v>73861</v>
      </c>
      <c r="B6115" t="s">
        <v>2638</v>
      </c>
      <c r="C6115" t="s">
        <v>784</v>
      </c>
      <c r="E6115">
        <v>11</v>
      </c>
      <c r="F6115" t="s">
        <v>8337</v>
      </c>
      <c r="G6115" t="s">
        <v>188</v>
      </c>
      <c r="H6115" t="str">
        <f>INDEX(referencias!$Q$1:$Q$34,MATCH('Registro de Frecuencias TV'!G6115,referencias!$R$1:$R$34,0),1)</f>
        <v>Señal Colombia</v>
      </c>
      <c r="I6115" t="s">
        <v>313</v>
      </c>
      <c r="J6115" t="s">
        <v>8338</v>
      </c>
      <c r="K6115">
        <v>11</v>
      </c>
      <c r="L6115" t="str">
        <f t="shared" si="196"/>
        <v>VenadilloTolimaSeñal Colombia11</v>
      </c>
      <c r="M6115" t="str">
        <f t="shared" si="197"/>
        <v>VenadilloTolimaSeñal Colombia</v>
      </c>
      <c r="N6115" t="s">
        <v>7593</v>
      </c>
    </row>
    <row r="6116" spans="1:14" x14ac:dyDescent="0.25">
      <c r="A6116">
        <v>73861</v>
      </c>
      <c r="B6116" t="s">
        <v>2638</v>
      </c>
      <c r="C6116" t="s">
        <v>784</v>
      </c>
      <c r="E6116">
        <v>13</v>
      </c>
      <c r="F6116" t="s">
        <v>8339</v>
      </c>
      <c r="G6116" t="s">
        <v>623</v>
      </c>
      <c r="H6116" t="str">
        <f>INDEX(referencias!$Q$1:$Q$34,MATCH('Registro de Frecuencias TV'!G6116,referencias!$R$1:$R$34,0),1)</f>
        <v>Teveandina</v>
      </c>
      <c r="I6116" t="s">
        <v>8444</v>
      </c>
      <c r="J6116" t="s">
        <v>8338</v>
      </c>
      <c r="K6116">
        <v>13</v>
      </c>
      <c r="L6116" t="str">
        <f t="shared" si="196"/>
        <v>VenadilloTolimaTeveandina13</v>
      </c>
      <c r="M6116" t="str">
        <f t="shared" si="197"/>
        <v>VenadilloTolimaTeveandina</v>
      </c>
      <c r="N6116" t="s">
        <v>7594</v>
      </c>
    </row>
    <row r="6117" spans="1:14" x14ac:dyDescent="0.25">
      <c r="A6117">
        <v>73861</v>
      </c>
      <c r="B6117" t="s">
        <v>2638</v>
      </c>
      <c r="C6117" t="s">
        <v>784</v>
      </c>
      <c r="E6117">
        <v>4</v>
      </c>
      <c r="F6117" t="s">
        <v>8341</v>
      </c>
      <c r="G6117" t="s">
        <v>750</v>
      </c>
      <c r="H6117" t="str">
        <f>INDEX(referencias!$Q$1:$Q$34,MATCH('Registro de Frecuencias TV'!G6117,referencias!$R$1:$R$34,0),1)</f>
        <v>RCN TV S.A.</v>
      </c>
      <c r="I6117" t="s">
        <v>313</v>
      </c>
      <c r="J6117" t="s">
        <v>8338</v>
      </c>
      <c r="K6117">
        <v>4</v>
      </c>
      <c r="L6117" t="str">
        <f t="shared" si="196"/>
        <v>VenadilloTolimaRCN TV S.A.4</v>
      </c>
      <c r="M6117" t="str">
        <f t="shared" si="197"/>
        <v>VenadilloTolimaRCN TV S.A.</v>
      </c>
      <c r="N6117" t="s">
        <v>7595</v>
      </c>
    </row>
    <row r="6118" spans="1:14" x14ac:dyDescent="0.25">
      <c r="A6118">
        <v>73861</v>
      </c>
      <c r="B6118" t="s">
        <v>2638</v>
      </c>
      <c r="C6118" t="s">
        <v>784</v>
      </c>
      <c r="E6118">
        <v>5</v>
      </c>
      <c r="F6118" t="s">
        <v>8341</v>
      </c>
      <c r="G6118" t="s">
        <v>723</v>
      </c>
      <c r="H6118" t="str">
        <f>INDEX(referencias!$Q$1:$Q$34,MATCH('Registro de Frecuencias TV'!G6118,referencias!$R$1:$R$34,0),1)</f>
        <v>Caracol TV S.A.</v>
      </c>
      <c r="I6118" t="s">
        <v>313</v>
      </c>
      <c r="J6118" t="s">
        <v>8338</v>
      </c>
      <c r="K6118">
        <v>5</v>
      </c>
      <c r="L6118" t="str">
        <f t="shared" si="196"/>
        <v>VenadilloTolimaCaracol TV S.A.5</v>
      </c>
      <c r="M6118" t="str">
        <f t="shared" si="197"/>
        <v>VenadilloTolimaCaracol TV S.A.</v>
      </c>
      <c r="N6118" t="s">
        <v>7596</v>
      </c>
    </row>
    <row r="6119" spans="1:14" x14ac:dyDescent="0.25">
      <c r="A6119">
        <v>73870</v>
      </c>
      <c r="B6119" t="s">
        <v>2670</v>
      </c>
      <c r="C6119" t="s">
        <v>784</v>
      </c>
      <c r="E6119">
        <v>12</v>
      </c>
      <c r="F6119" t="s">
        <v>8337</v>
      </c>
      <c r="G6119" t="s">
        <v>420</v>
      </c>
      <c r="H6119" t="str">
        <f>INDEX(referencias!$Q$1:$Q$34,MATCH('Registro de Frecuencias TV'!G6119,referencias!$R$1:$R$34,0),1)</f>
        <v>Canal Uno</v>
      </c>
      <c r="I6119" t="s">
        <v>263</v>
      </c>
      <c r="J6119" t="s">
        <v>8338</v>
      </c>
      <c r="K6119">
        <v>12</v>
      </c>
      <c r="L6119" t="str">
        <f t="shared" si="196"/>
        <v>VillahermosaTolimaCanal Uno12</v>
      </c>
      <c r="M6119" t="str">
        <f t="shared" si="197"/>
        <v>VillahermosaTolimaCanal Uno</v>
      </c>
      <c r="N6119" t="s">
        <v>7597</v>
      </c>
    </row>
    <row r="6120" spans="1:14" x14ac:dyDescent="0.25">
      <c r="A6120">
        <v>73870</v>
      </c>
      <c r="B6120" t="s">
        <v>2670</v>
      </c>
      <c r="C6120" t="s">
        <v>784</v>
      </c>
      <c r="E6120">
        <v>10</v>
      </c>
      <c r="F6120" t="s">
        <v>8337</v>
      </c>
      <c r="G6120" t="s">
        <v>703</v>
      </c>
      <c r="H6120" t="str">
        <f>INDEX(referencias!$Q$1:$Q$34,MATCH('Registro de Frecuencias TV'!G6120,referencias!$R$1:$R$34,0),1)</f>
        <v>C.Institucional</v>
      </c>
      <c r="I6120" t="s">
        <v>263</v>
      </c>
      <c r="J6120" t="s">
        <v>8338</v>
      </c>
      <c r="K6120">
        <v>10</v>
      </c>
      <c r="L6120" t="str">
        <f t="shared" si="196"/>
        <v>VillahermosaTolimaC.Institucional10</v>
      </c>
      <c r="M6120" t="str">
        <f t="shared" si="197"/>
        <v>VillahermosaTolimaC.Institucional</v>
      </c>
      <c r="N6120" t="s">
        <v>7598</v>
      </c>
    </row>
    <row r="6121" spans="1:14" x14ac:dyDescent="0.25">
      <c r="A6121">
        <v>73870</v>
      </c>
      <c r="B6121" t="s">
        <v>2670</v>
      </c>
      <c r="C6121" t="s">
        <v>784</v>
      </c>
      <c r="E6121">
        <v>21</v>
      </c>
      <c r="F6121" t="s">
        <v>8337</v>
      </c>
      <c r="G6121" t="s">
        <v>188</v>
      </c>
      <c r="H6121" t="str">
        <f>INDEX(referencias!$Q$1:$Q$34,MATCH('Registro de Frecuencias TV'!G6121,referencias!$R$1:$R$34,0),1)</f>
        <v>Señal Colombia</v>
      </c>
      <c r="I6121" t="s">
        <v>263</v>
      </c>
      <c r="J6121" t="s">
        <v>8338</v>
      </c>
      <c r="K6121">
        <v>21</v>
      </c>
      <c r="L6121" t="str">
        <f t="shared" si="196"/>
        <v>VillahermosaTolimaSeñal Colombia21</v>
      </c>
      <c r="M6121" t="str">
        <f t="shared" si="197"/>
        <v>VillahermosaTolimaSeñal Colombia</v>
      </c>
      <c r="N6121" t="s">
        <v>7599</v>
      </c>
    </row>
    <row r="6122" spans="1:14" x14ac:dyDescent="0.25">
      <c r="A6122">
        <v>73870</v>
      </c>
      <c r="B6122" t="s">
        <v>2670</v>
      </c>
      <c r="C6122" t="s">
        <v>784</v>
      </c>
      <c r="E6122">
        <v>13</v>
      </c>
      <c r="F6122" t="s">
        <v>8339</v>
      </c>
      <c r="G6122" t="s">
        <v>623</v>
      </c>
      <c r="H6122" t="str">
        <f>INDEX(referencias!$Q$1:$Q$34,MATCH('Registro de Frecuencias TV'!G6122,referencias!$R$1:$R$34,0),1)</f>
        <v>Teveandina</v>
      </c>
      <c r="I6122" t="s">
        <v>8444</v>
      </c>
      <c r="J6122" t="s">
        <v>8338</v>
      </c>
      <c r="K6122">
        <v>13</v>
      </c>
      <c r="L6122" t="str">
        <f t="shared" si="196"/>
        <v>VillahermosaTolimaTeveandina13</v>
      </c>
      <c r="M6122" t="str">
        <f t="shared" si="197"/>
        <v>VillahermosaTolimaTeveandina</v>
      </c>
      <c r="N6122" t="s">
        <v>7600</v>
      </c>
    </row>
    <row r="6123" spans="1:14" x14ac:dyDescent="0.25">
      <c r="A6123">
        <v>73870</v>
      </c>
      <c r="B6123" t="s">
        <v>2670</v>
      </c>
      <c r="C6123" t="s">
        <v>784</v>
      </c>
      <c r="E6123">
        <v>30</v>
      </c>
      <c r="F6123" t="s">
        <v>8341</v>
      </c>
      <c r="G6123" t="s">
        <v>750</v>
      </c>
      <c r="H6123" t="str">
        <f>INDEX(referencias!$Q$1:$Q$34,MATCH('Registro de Frecuencias TV'!G6123,referencias!$R$1:$R$34,0),1)</f>
        <v>RCN TV S.A.</v>
      </c>
      <c r="I6123" t="s">
        <v>526</v>
      </c>
      <c r="J6123" t="s">
        <v>8338</v>
      </c>
      <c r="K6123">
        <v>30</v>
      </c>
      <c r="L6123" t="str">
        <f t="shared" si="196"/>
        <v>VillahermosaTolimaRCN TV S.A.30</v>
      </c>
      <c r="M6123" t="str">
        <f t="shared" si="197"/>
        <v>VillahermosaTolimaRCN TV S.A.</v>
      </c>
      <c r="N6123" t="s">
        <v>7601</v>
      </c>
    </row>
    <row r="6124" spans="1:14" x14ac:dyDescent="0.25">
      <c r="A6124">
        <v>73870</v>
      </c>
      <c r="B6124" t="s">
        <v>2670</v>
      </c>
      <c r="C6124" t="s">
        <v>784</v>
      </c>
      <c r="E6124">
        <v>36</v>
      </c>
      <c r="F6124" t="s">
        <v>8341</v>
      </c>
      <c r="G6124" t="s">
        <v>723</v>
      </c>
      <c r="H6124" t="str">
        <f>INDEX(referencias!$Q$1:$Q$34,MATCH('Registro de Frecuencias TV'!G6124,referencias!$R$1:$R$34,0),1)</f>
        <v>Caracol TV S.A.</v>
      </c>
      <c r="I6124" t="s">
        <v>526</v>
      </c>
      <c r="J6124" t="s">
        <v>8338</v>
      </c>
      <c r="K6124">
        <v>36</v>
      </c>
      <c r="L6124" t="str">
        <f t="shared" si="196"/>
        <v>VillahermosaTolimaCaracol TV S.A.36</v>
      </c>
      <c r="M6124" t="str">
        <f t="shared" si="197"/>
        <v>VillahermosaTolimaCaracol TV S.A.</v>
      </c>
      <c r="N6124" t="s">
        <v>7602</v>
      </c>
    </row>
    <row r="6125" spans="1:14" x14ac:dyDescent="0.25">
      <c r="A6125">
        <v>73873</v>
      </c>
      <c r="B6125" t="s">
        <v>2680</v>
      </c>
      <c r="C6125" t="s">
        <v>784</v>
      </c>
      <c r="E6125">
        <v>3</v>
      </c>
      <c r="F6125" t="s">
        <v>8337</v>
      </c>
      <c r="G6125" t="s">
        <v>420</v>
      </c>
      <c r="H6125" t="str">
        <f>INDEX(referencias!$Q$1:$Q$34,MATCH('Registro de Frecuencias TV'!G6125,referencias!$R$1:$R$34,0),1)</f>
        <v>Canal Uno</v>
      </c>
      <c r="I6125" t="s">
        <v>415</v>
      </c>
      <c r="J6125" t="s">
        <v>8338</v>
      </c>
      <c r="K6125">
        <v>3</v>
      </c>
      <c r="L6125" t="str">
        <f t="shared" si="196"/>
        <v>VillarricaTolimaCanal Uno3</v>
      </c>
      <c r="M6125" t="str">
        <f t="shared" si="197"/>
        <v>VillarricaTolimaCanal Uno</v>
      </c>
      <c r="N6125" t="s">
        <v>7603</v>
      </c>
    </row>
    <row r="6126" spans="1:14" x14ac:dyDescent="0.25">
      <c r="A6126">
        <v>73873</v>
      </c>
      <c r="B6126" t="s">
        <v>2680</v>
      </c>
      <c r="C6126" t="s">
        <v>784</v>
      </c>
      <c r="E6126">
        <v>6</v>
      </c>
      <c r="F6126" t="s">
        <v>8337</v>
      </c>
      <c r="G6126" t="s">
        <v>703</v>
      </c>
      <c r="H6126" t="str">
        <f>INDEX(referencias!$Q$1:$Q$34,MATCH('Registro de Frecuencias TV'!G6126,referencias!$R$1:$R$34,0),1)</f>
        <v>C.Institucional</v>
      </c>
      <c r="I6126" t="s">
        <v>415</v>
      </c>
      <c r="J6126" t="s">
        <v>8338</v>
      </c>
      <c r="K6126">
        <v>6</v>
      </c>
      <c r="L6126" t="str">
        <f t="shared" si="196"/>
        <v>VillarricaTolimaC.Institucional6</v>
      </c>
      <c r="M6126" t="str">
        <f t="shared" si="197"/>
        <v>VillarricaTolimaC.Institucional</v>
      </c>
      <c r="N6126" t="s">
        <v>7604</v>
      </c>
    </row>
    <row r="6127" spans="1:14" x14ac:dyDescent="0.25">
      <c r="A6127">
        <v>73873</v>
      </c>
      <c r="B6127" t="s">
        <v>2680</v>
      </c>
      <c r="C6127" t="s">
        <v>784</v>
      </c>
      <c r="E6127">
        <v>8</v>
      </c>
      <c r="F6127" t="s">
        <v>8337</v>
      </c>
      <c r="G6127" t="s">
        <v>188</v>
      </c>
      <c r="H6127" t="str">
        <f>INDEX(referencias!$Q$1:$Q$34,MATCH('Registro de Frecuencias TV'!G6127,referencias!$R$1:$R$34,0),1)</f>
        <v>Señal Colombia</v>
      </c>
      <c r="I6127" t="s">
        <v>415</v>
      </c>
      <c r="J6127" t="s">
        <v>8338</v>
      </c>
      <c r="K6127">
        <v>8</v>
      </c>
      <c r="L6127" t="str">
        <f t="shared" si="196"/>
        <v>VillarricaTolimaSeñal Colombia8</v>
      </c>
      <c r="M6127" t="str">
        <f t="shared" si="197"/>
        <v>VillarricaTolimaSeñal Colombia</v>
      </c>
      <c r="N6127" t="s">
        <v>7605</v>
      </c>
    </row>
    <row r="6128" spans="1:14" x14ac:dyDescent="0.25">
      <c r="A6128">
        <v>73873</v>
      </c>
      <c r="B6128" t="s">
        <v>2680</v>
      </c>
      <c r="C6128" t="s">
        <v>784</v>
      </c>
      <c r="F6128" t="s">
        <v>8339</v>
      </c>
      <c r="G6128" t="s">
        <v>623</v>
      </c>
      <c r="H6128" t="str">
        <f>INDEX(referencias!$Q$1:$Q$34,MATCH('Registro de Frecuencias TV'!G6128,referencias!$R$1:$R$34,0),1)</f>
        <v>Teveandina</v>
      </c>
      <c r="J6128" t="s">
        <v>8338</v>
      </c>
      <c r="K6128">
        <v>31</v>
      </c>
      <c r="L6128" t="str">
        <f t="shared" si="196"/>
        <v>VillarricaTolimaTeveandina31</v>
      </c>
      <c r="M6128" t="str">
        <f t="shared" si="197"/>
        <v>VillarricaTolimaTeveandina</v>
      </c>
      <c r="N6128" t="s">
        <v>7606</v>
      </c>
    </row>
    <row r="6129" spans="1:14" x14ac:dyDescent="0.25">
      <c r="A6129">
        <v>73873</v>
      </c>
      <c r="B6129" t="s">
        <v>2680</v>
      </c>
      <c r="C6129" t="s">
        <v>784</v>
      </c>
      <c r="F6129" t="s">
        <v>8341</v>
      </c>
      <c r="G6129" t="s">
        <v>750</v>
      </c>
      <c r="H6129" t="str">
        <f>INDEX(referencias!$Q$1:$Q$34,MATCH('Registro de Frecuencias TV'!G6129,referencias!$R$1:$R$34,0),1)</f>
        <v>RCN TV S.A.</v>
      </c>
      <c r="J6129" t="s">
        <v>8338</v>
      </c>
      <c r="K6129">
        <v>10</v>
      </c>
      <c r="L6129" t="str">
        <f t="shared" si="196"/>
        <v>VillarricaTolimaRCN TV S.A.10</v>
      </c>
      <c r="M6129" t="str">
        <f t="shared" si="197"/>
        <v>VillarricaTolimaRCN TV S.A.</v>
      </c>
      <c r="N6129" t="s">
        <v>7607</v>
      </c>
    </row>
    <row r="6130" spans="1:14" x14ac:dyDescent="0.25">
      <c r="A6130">
        <v>73873</v>
      </c>
      <c r="B6130" t="s">
        <v>2680</v>
      </c>
      <c r="C6130" t="s">
        <v>784</v>
      </c>
      <c r="F6130" t="s">
        <v>8341</v>
      </c>
      <c r="G6130" t="s">
        <v>723</v>
      </c>
      <c r="H6130" t="str">
        <f>INDEX(referencias!$Q$1:$Q$34,MATCH('Registro de Frecuencias TV'!G6130,referencias!$R$1:$R$34,0),1)</f>
        <v>Caracol TV S.A.</v>
      </c>
      <c r="J6130" t="s">
        <v>8338</v>
      </c>
      <c r="K6130">
        <v>12</v>
      </c>
      <c r="L6130" t="str">
        <f t="shared" si="196"/>
        <v>VillarricaTolimaCaracol TV S.A.12</v>
      </c>
      <c r="M6130" t="str">
        <f t="shared" si="197"/>
        <v>VillarricaTolimaCaracol TV S.A.</v>
      </c>
      <c r="N6130" t="s">
        <v>7608</v>
      </c>
    </row>
    <row r="6131" spans="1:14" x14ac:dyDescent="0.25">
      <c r="A6131">
        <v>76001</v>
      </c>
      <c r="B6131" t="s">
        <v>1070</v>
      </c>
      <c r="C6131" t="s">
        <v>765</v>
      </c>
      <c r="D6131" t="s">
        <v>1070</v>
      </c>
      <c r="E6131">
        <v>7</v>
      </c>
      <c r="F6131" t="s">
        <v>8337</v>
      </c>
      <c r="G6131" t="s">
        <v>420</v>
      </c>
      <c r="H6131" t="str">
        <f>INDEX(referencias!$Q$1:$Q$34,MATCH('Registro de Frecuencias TV'!G6131,referencias!$R$1:$R$34,0),1)</f>
        <v>Canal Uno</v>
      </c>
      <c r="I6131" t="s">
        <v>292</v>
      </c>
      <c r="J6131" t="s">
        <v>8338</v>
      </c>
      <c r="K6131">
        <v>7</v>
      </c>
      <c r="L6131" t="str">
        <f t="shared" si="196"/>
        <v>CaliValle del CaucaCanal Uno7</v>
      </c>
      <c r="M6131" t="str">
        <f t="shared" si="197"/>
        <v>CaliValle del CaucaCanal Uno</v>
      </c>
      <c r="N6131" t="s">
        <v>7609</v>
      </c>
    </row>
    <row r="6132" spans="1:14" x14ac:dyDescent="0.25">
      <c r="A6132">
        <v>76001</v>
      </c>
      <c r="B6132" t="s">
        <v>1070</v>
      </c>
      <c r="C6132" t="s">
        <v>765</v>
      </c>
      <c r="D6132" t="s">
        <v>8517</v>
      </c>
      <c r="E6132">
        <v>45</v>
      </c>
      <c r="F6132" t="s">
        <v>8337</v>
      </c>
      <c r="G6132" t="s">
        <v>420</v>
      </c>
      <c r="H6132" t="str">
        <f>INDEX(referencias!$Q$1:$Q$34,MATCH('Registro de Frecuencias TV'!G6132,referencias!$R$1:$R$34,0),1)</f>
        <v>Canal Uno</v>
      </c>
      <c r="I6132" t="s">
        <v>8518</v>
      </c>
      <c r="J6132" t="s">
        <v>8338</v>
      </c>
      <c r="K6132">
        <v>45</v>
      </c>
      <c r="L6132" t="str">
        <f t="shared" si="196"/>
        <v>CaliValle del CaucaCanal Uno45</v>
      </c>
      <c r="M6132" t="str">
        <f t="shared" si="197"/>
        <v>CaliValle del CaucaCanal Uno</v>
      </c>
      <c r="N6132" t="s">
        <v>7609</v>
      </c>
    </row>
    <row r="6133" spans="1:14" x14ac:dyDescent="0.25">
      <c r="A6133">
        <v>76001</v>
      </c>
      <c r="B6133" t="s">
        <v>1070</v>
      </c>
      <c r="C6133" t="s">
        <v>765</v>
      </c>
      <c r="D6133" t="s">
        <v>8519</v>
      </c>
      <c r="E6133">
        <v>39</v>
      </c>
      <c r="F6133" t="s">
        <v>8337</v>
      </c>
      <c r="G6133" t="s">
        <v>420</v>
      </c>
      <c r="H6133" t="str">
        <f>INDEX(referencias!$Q$1:$Q$34,MATCH('Registro de Frecuencias TV'!G6133,referencias!$R$1:$R$34,0),1)</f>
        <v>Canal Uno</v>
      </c>
      <c r="I6133" t="s">
        <v>519</v>
      </c>
      <c r="J6133" t="s">
        <v>8338</v>
      </c>
      <c r="K6133">
        <v>39</v>
      </c>
      <c r="L6133" t="str">
        <f t="shared" si="196"/>
        <v>CaliValle del CaucaCanal Uno39</v>
      </c>
      <c r="M6133" t="str">
        <f t="shared" si="197"/>
        <v>CaliValle del CaucaCanal Uno</v>
      </c>
      <c r="N6133" t="s">
        <v>7609</v>
      </c>
    </row>
    <row r="6134" spans="1:14" x14ac:dyDescent="0.25">
      <c r="A6134">
        <v>76001</v>
      </c>
      <c r="B6134" t="s">
        <v>1070</v>
      </c>
      <c r="C6134" t="s">
        <v>765</v>
      </c>
      <c r="D6134" t="s">
        <v>1070</v>
      </c>
      <c r="E6134">
        <v>13</v>
      </c>
      <c r="F6134" t="s">
        <v>8337</v>
      </c>
      <c r="G6134" t="s">
        <v>703</v>
      </c>
      <c r="H6134" t="str">
        <f>INDEX(referencias!$Q$1:$Q$34,MATCH('Registro de Frecuencias TV'!G6134,referencias!$R$1:$R$34,0),1)</f>
        <v>C.Institucional</v>
      </c>
      <c r="I6134" t="s">
        <v>292</v>
      </c>
      <c r="J6134" t="s">
        <v>8338</v>
      </c>
      <c r="K6134">
        <v>13</v>
      </c>
      <c r="L6134" t="str">
        <f t="shared" si="196"/>
        <v>CaliValle del CaucaC.Institucional13</v>
      </c>
      <c r="M6134" t="str">
        <f t="shared" si="197"/>
        <v>CaliValle del CaucaC.Institucional</v>
      </c>
      <c r="N6134" t="s">
        <v>7610</v>
      </c>
    </row>
    <row r="6135" spans="1:14" x14ac:dyDescent="0.25">
      <c r="A6135">
        <v>76001</v>
      </c>
      <c r="B6135" t="s">
        <v>1070</v>
      </c>
      <c r="C6135" t="s">
        <v>765</v>
      </c>
      <c r="D6135" t="s">
        <v>8517</v>
      </c>
      <c r="E6135">
        <v>47</v>
      </c>
      <c r="F6135" t="s">
        <v>8337</v>
      </c>
      <c r="G6135" t="s">
        <v>703</v>
      </c>
      <c r="H6135" t="str">
        <f>INDEX(referencias!$Q$1:$Q$34,MATCH('Registro de Frecuencias TV'!G6135,referencias!$R$1:$R$34,0),1)</f>
        <v>C.Institucional</v>
      </c>
      <c r="I6135" t="s">
        <v>8518</v>
      </c>
      <c r="J6135" t="s">
        <v>8338</v>
      </c>
      <c r="K6135">
        <v>47</v>
      </c>
      <c r="L6135" t="str">
        <f t="shared" si="196"/>
        <v>CaliValle del CaucaC.Institucional47</v>
      </c>
      <c r="M6135" t="str">
        <f t="shared" si="197"/>
        <v>CaliValle del CaucaC.Institucional</v>
      </c>
      <c r="N6135" t="s">
        <v>7610</v>
      </c>
    </row>
    <row r="6136" spans="1:14" x14ac:dyDescent="0.25">
      <c r="A6136">
        <v>76001</v>
      </c>
      <c r="B6136" t="s">
        <v>1070</v>
      </c>
      <c r="C6136" t="s">
        <v>765</v>
      </c>
      <c r="D6136" t="s">
        <v>8519</v>
      </c>
      <c r="E6136">
        <v>41</v>
      </c>
      <c r="F6136" t="s">
        <v>8337</v>
      </c>
      <c r="G6136" t="s">
        <v>703</v>
      </c>
      <c r="H6136" t="str">
        <f>INDEX(referencias!$Q$1:$Q$34,MATCH('Registro de Frecuencias TV'!G6136,referencias!$R$1:$R$34,0),1)</f>
        <v>C.Institucional</v>
      </c>
      <c r="I6136" t="s">
        <v>519</v>
      </c>
      <c r="J6136" t="s">
        <v>8338</v>
      </c>
      <c r="K6136">
        <v>41</v>
      </c>
      <c r="L6136" t="str">
        <f t="shared" si="196"/>
        <v>CaliValle del CaucaC.Institucional41</v>
      </c>
      <c r="M6136" t="str">
        <f t="shared" si="197"/>
        <v>CaliValle del CaucaC.Institucional</v>
      </c>
      <c r="N6136" t="s">
        <v>7610</v>
      </c>
    </row>
    <row r="6137" spans="1:14" x14ac:dyDescent="0.25">
      <c r="A6137">
        <v>76001</v>
      </c>
      <c r="B6137" t="s">
        <v>1070</v>
      </c>
      <c r="C6137" t="s">
        <v>765</v>
      </c>
      <c r="D6137" t="s">
        <v>1070</v>
      </c>
      <c r="E6137">
        <v>9</v>
      </c>
      <c r="F6137" t="s">
        <v>8337</v>
      </c>
      <c r="G6137" t="s">
        <v>188</v>
      </c>
      <c r="H6137" t="str">
        <f>INDEX(referencias!$Q$1:$Q$34,MATCH('Registro de Frecuencias TV'!G6137,referencias!$R$1:$R$34,0),1)</f>
        <v>Señal Colombia</v>
      </c>
      <c r="I6137" t="s">
        <v>292</v>
      </c>
      <c r="J6137" t="s">
        <v>8338</v>
      </c>
      <c r="K6137">
        <v>9</v>
      </c>
      <c r="L6137" t="str">
        <f t="shared" si="196"/>
        <v>CaliValle del CaucaSeñal Colombia9</v>
      </c>
      <c r="M6137" t="str">
        <f t="shared" si="197"/>
        <v>CaliValle del CaucaSeñal Colombia</v>
      </c>
      <c r="N6137" t="s">
        <v>7611</v>
      </c>
    </row>
    <row r="6138" spans="1:14" x14ac:dyDescent="0.25">
      <c r="A6138">
        <v>76001</v>
      </c>
      <c r="B6138" t="s">
        <v>1070</v>
      </c>
      <c r="C6138" t="s">
        <v>765</v>
      </c>
      <c r="D6138" t="s">
        <v>8517</v>
      </c>
      <c r="E6138">
        <v>49</v>
      </c>
      <c r="F6138" t="s">
        <v>8337</v>
      </c>
      <c r="G6138" t="s">
        <v>188</v>
      </c>
      <c r="H6138" t="str">
        <f>INDEX(referencias!$Q$1:$Q$34,MATCH('Registro de Frecuencias TV'!G6138,referencias!$R$1:$R$34,0),1)</f>
        <v>Señal Colombia</v>
      </c>
      <c r="I6138" t="s">
        <v>8518</v>
      </c>
      <c r="J6138" t="s">
        <v>8338</v>
      </c>
      <c r="K6138">
        <v>49</v>
      </c>
      <c r="L6138" t="str">
        <f t="shared" si="196"/>
        <v>CaliValle del CaucaSeñal Colombia49</v>
      </c>
      <c r="M6138" t="str">
        <f t="shared" si="197"/>
        <v>CaliValle del CaucaSeñal Colombia</v>
      </c>
      <c r="N6138" t="s">
        <v>7611</v>
      </c>
    </row>
    <row r="6139" spans="1:14" x14ac:dyDescent="0.25">
      <c r="A6139">
        <v>76001</v>
      </c>
      <c r="B6139" t="s">
        <v>1070</v>
      </c>
      <c r="C6139" t="s">
        <v>765</v>
      </c>
      <c r="D6139" t="s">
        <v>8519</v>
      </c>
      <c r="E6139">
        <v>43</v>
      </c>
      <c r="F6139" t="s">
        <v>8337</v>
      </c>
      <c r="G6139" t="s">
        <v>188</v>
      </c>
      <c r="H6139" t="str">
        <f>INDEX(referencias!$Q$1:$Q$34,MATCH('Registro de Frecuencias TV'!G6139,referencias!$R$1:$R$34,0),1)</f>
        <v>Señal Colombia</v>
      </c>
      <c r="I6139" t="s">
        <v>519</v>
      </c>
      <c r="J6139" t="s">
        <v>8338</v>
      </c>
      <c r="K6139">
        <v>43</v>
      </c>
      <c r="L6139" t="str">
        <f t="shared" si="196"/>
        <v>CaliValle del CaucaSeñal Colombia43</v>
      </c>
      <c r="M6139" t="str">
        <f t="shared" si="197"/>
        <v>CaliValle del CaucaSeñal Colombia</v>
      </c>
      <c r="N6139" t="s">
        <v>7611</v>
      </c>
    </row>
    <row r="6140" spans="1:14" x14ac:dyDescent="0.25">
      <c r="A6140">
        <v>76001</v>
      </c>
      <c r="B6140" t="s">
        <v>1070</v>
      </c>
      <c r="C6140" t="s">
        <v>765</v>
      </c>
      <c r="D6140" t="s">
        <v>1070</v>
      </c>
      <c r="E6140">
        <v>11</v>
      </c>
      <c r="F6140" t="s">
        <v>8339</v>
      </c>
      <c r="G6140" t="s">
        <v>627</v>
      </c>
      <c r="H6140" t="str">
        <f>INDEX(referencias!$Q$1:$Q$34,MATCH('Registro de Frecuencias TV'!G6140,referencias!$R$1:$R$34,0),1)</f>
        <v>Telepacífico</v>
      </c>
      <c r="I6140" t="s">
        <v>8465</v>
      </c>
      <c r="J6140" t="s">
        <v>8338</v>
      </c>
      <c r="K6140">
        <v>11</v>
      </c>
      <c r="L6140" t="str">
        <f t="shared" si="196"/>
        <v>CaliValle del CaucaTelepacífico11</v>
      </c>
      <c r="M6140" t="str">
        <f t="shared" si="197"/>
        <v>CaliValle del CaucaTelepacífico</v>
      </c>
      <c r="N6140" t="s">
        <v>7612</v>
      </c>
    </row>
    <row r="6141" spans="1:14" x14ac:dyDescent="0.25">
      <c r="A6141">
        <v>76001</v>
      </c>
      <c r="B6141" t="s">
        <v>1070</v>
      </c>
      <c r="C6141" t="s">
        <v>765</v>
      </c>
      <c r="D6141" t="s">
        <v>8517</v>
      </c>
      <c r="E6141">
        <v>21</v>
      </c>
      <c r="F6141" t="s">
        <v>8339</v>
      </c>
      <c r="G6141" t="s">
        <v>627</v>
      </c>
      <c r="H6141" t="str">
        <f>INDEX(referencias!$Q$1:$Q$34,MATCH('Registro de Frecuencias TV'!G6141,referencias!$R$1:$R$34,0),1)</f>
        <v>Telepacífico</v>
      </c>
      <c r="I6141" t="s">
        <v>8518</v>
      </c>
      <c r="J6141" t="s">
        <v>8338</v>
      </c>
      <c r="K6141">
        <v>21</v>
      </c>
      <c r="L6141" t="str">
        <f t="shared" si="196"/>
        <v>CaliValle del CaucaTelepacífico21</v>
      </c>
      <c r="M6141" t="str">
        <f t="shared" si="197"/>
        <v>CaliValle del CaucaTelepacífico</v>
      </c>
      <c r="N6141" t="s">
        <v>7612</v>
      </c>
    </row>
    <row r="6142" spans="1:14" x14ac:dyDescent="0.25">
      <c r="A6142">
        <v>76001</v>
      </c>
      <c r="B6142" t="s">
        <v>1070</v>
      </c>
      <c r="C6142" t="s">
        <v>765</v>
      </c>
      <c r="D6142" t="s">
        <v>8519</v>
      </c>
      <c r="E6142">
        <v>38</v>
      </c>
      <c r="F6142" t="s">
        <v>8339</v>
      </c>
      <c r="G6142" t="s">
        <v>627</v>
      </c>
      <c r="H6142" t="str">
        <f>INDEX(referencias!$Q$1:$Q$34,MATCH('Registro de Frecuencias TV'!G6142,referencias!$R$1:$R$34,0),1)</f>
        <v>Telepacífico</v>
      </c>
      <c r="I6142" t="s">
        <v>519</v>
      </c>
      <c r="J6142" t="s">
        <v>8338</v>
      </c>
      <c r="K6142">
        <v>38</v>
      </c>
      <c r="L6142" t="str">
        <f t="shared" si="196"/>
        <v>CaliValle del CaucaTelepacífico38</v>
      </c>
      <c r="M6142" t="str">
        <f t="shared" si="197"/>
        <v>CaliValle del CaucaTelepacífico</v>
      </c>
      <c r="N6142" t="s">
        <v>7612</v>
      </c>
    </row>
    <row r="6143" spans="1:14" x14ac:dyDescent="0.25">
      <c r="A6143">
        <v>76001</v>
      </c>
      <c r="B6143" t="s">
        <v>1070</v>
      </c>
      <c r="C6143" t="s">
        <v>765</v>
      </c>
      <c r="D6143" t="s">
        <v>1070</v>
      </c>
      <c r="E6143">
        <v>5</v>
      </c>
      <c r="F6143" t="s">
        <v>8341</v>
      </c>
      <c r="G6143" t="s">
        <v>750</v>
      </c>
      <c r="H6143" t="str">
        <f>INDEX(referencias!$Q$1:$Q$34,MATCH('Registro de Frecuencias TV'!G6143,referencias!$R$1:$R$34,0),1)</f>
        <v>RCN TV S.A.</v>
      </c>
      <c r="I6143" t="s">
        <v>8464</v>
      </c>
      <c r="J6143" t="s">
        <v>8338</v>
      </c>
      <c r="K6143">
        <v>5</v>
      </c>
      <c r="L6143" t="str">
        <f t="shared" si="196"/>
        <v>CaliValle del CaucaRCN TV S.A.5</v>
      </c>
      <c r="M6143" t="str">
        <f t="shared" si="197"/>
        <v>CaliValle del CaucaRCN TV S.A.</v>
      </c>
      <c r="N6143" t="s">
        <v>7613</v>
      </c>
    </row>
    <row r="6144" spans="1:14" x14ac:dyDescent="0.25">
      <c r="A6144">
        <v>76001</v>
      </c>
      <c r="B6144" t="s">
        <v>1070</v>
      </c>
      <c r="C6144" t="s">
        <v>765</v>
      </c>
      <c r="D6144" t="s">
        <v>8517</v>
      </c>
      <c r="E6144">
        <v>27</v>
      </c>
      <c r="F6144" t="s">
        <v>8341</v>
      </c>
      <c r="G6144" t="s">
        <v>750</v>
      </c>
      <c r="H6144" t="str">
        <f>INDEX(referencias!$Q$1:$Q$34,MATCH('Registro de Frecuencias TV'!G6144,referencias!$R$1:$R$34,0),1)</f>
        <v>RCN TV S.A.</v>
      </c>
      <c r="I6144" t="s">
        <v>8517</v>
      </c>
      <c r="J6144" t="s">
        <v>8338</v>
      </c>
      <c r="K6144">
        <v>27</v>
      </c>
      <c r="L6144" t="str">
        <f t="shared" si="196"/>
        <v>CaliValle del CaucaRCN TV S.A.27</v>
      </c>
      <c r="M6144" t="str">
        <f t="shared" si="197"/>
        <v>CaliValle del CaucaRCN TV S.A.</v>
      </c>
      <c r="N6144" t="s">
        <v>7613</v>
      </c>
    </row>
    <row r="6145" spans="1:14" x14ac:dyDescent="0.25">
      <c r="A6145">
        <v>76001</v>
      </c>
      <c r="B6145" t="s">
        <v>1070</v>
      </c>
      <c r="C6145" t="s">
        <v>765</v>
      </c>
      <c r="D6145" t="s">
        <v>8519</v>
      </c>
      <c r="E6145">
        <v>31</v>
      </c>
      <c r="F6145" t="s">
        <v>8341</v>
      </c>
      <c r="G6145" t="s">
        <v>750</v>
      </c>
      <c r="H6145" t="str">
        <f>INDEX(referencias!$Q$1:$Q$34,MATCH('Registro de Frecuencias TV'!G6145,referencias!$R$1:$R$34,0),1)</f>
        <v>RCN TV S.A.</v>
      </c>
      <c r="I6145" t="s">
        <v>519</v>
      </c>
      <c r="J6145" t="s">
        <v>8338</v>
      </c>
      <c r="K6145">
        <v>31</v>
      </c>
      <c r="L6145" t="str">
        <f t="shared" si="196"/>
        <v>CaliValle del CaucaRCN TV S.A.31</v>
      </c>
      <c r="M6145" t="str">
        <f t="shared" si="197"/>
        <v>CaliValle del CaucaRCN TV S.A.</v>
      </c>
      <c r="N6145" t="s">
        <v>7613</v>
      </c>
    </row>
    <row r="6146" spans="1:14" x14ac:dyDescent="0.25">
      <c r="A6146">
        <v>76001</v>
      </c>
      <c r="B6146" t="s">
        <v>1070</v>
      </c>
      <c r="C6146" t="s">
        <v>765</v>
      </c>
      <c r="D6146" t="s">
        <v>1070</v>
      </c>
      <c r="E6146">
        <v>3</v>
      </c>
      <c r="F6146" t="s">
        <v>8341</v>
      </c>
      <c r="G6146" t="s">
        <v>723</v>
      </c>
      <c r="H6146" t="str">
        <f>INDEX(referencias!$Q$1:$Q$34,MATCH('Registro de Frecuencias TV'!G6146,referencias!$R$1:$R$34,0),1)</f>
        <v>Caracol TV S.A.</v>
      </c>
      <c r="I6146" t="s">
        <v>8464</v>
      </c>
      <c r="J6146" t="s">
        <v>8338</v>
      </c>
      <c r="K6146">
        <v>3</v>
      </c>
      <c r="L6146" t="str">
        <f t="shared" si="196"/>
        <v>CaliValle del CaucaCaracol TV S.A.3</v>
      </c>
      <c r="M6146" t="str">
        <f t="shared" si="197"/>
        <v>CaliValle del CaucaCaracol TV S.A.</v>
      </c>
      <c r="N6146" t="s">
        <v>7614</v>
      </c>
    </row>
    <row r="6147" spans="1:14" x14ac:dyDescent="0.25">
      <c r="A6147">
        <v>76001</v>
      </c>
      <c r="B6147" t="s">
        <v>1070</v>
      </c>
      <c r="C6147" t="s">
        <v>765</v>
      </c>
      <c r="D6147" t="s">
        <v>8517</v>
      </c>
      <c r="E6147">
        <v>33</v>
      </c>
      <c r="F6147" t="s">
        <v>8341</v>
      </c>
      <c r="G6147" t="s">
        <v>723</v>
      </c>
      <c r="H6147" t="str">
        <f>INDEX(referencias!$Q$1:$Q$34,MATCH('Registro de Frecuencias TV'!G6147,referencias!$R$1:$R$34,0),1)</f>
        <v>Caracol TV S.A.</v>
      </c>
      <c r="I6147" t="s">
        <v>8517</v>
      </c>
      <c r="J6147" t="s">
        <v>8338</v>
      </c>
      <c r="K6147">
        <v>33</v>
      </c>
      <c r="L6147" t="str">
        <f t="shared" ref="L6147:L6210" si="198">_xlfn.CONCAT(TRIM(B6147),TRIM(C6147),TRIM(H6147),TRIM(K6147))</f>
        <v>CaliValle del CaucaCaracol TV S.A.33</v>
      </c>
      <c r="M6147" t="str">
        <f t="shared" ref="M6147:M6210" si="199">_xlfn.CONCAT(TRIM(B6147),TRIM(C6147),TRIM(H6147))</f>
        <v>CaliValle del CaucaCaracol TV S.A.</v>
      </c>
      <c r="N6147" t="s">
        <v>7614</v>
      </c>
    </row>
    <row r="6148" spans="1:14" x14ac:dyDescent="0.25">
      <c r="A6148">
        <v>76001</v>
      </c>
      <c r="B6148" t="s">
        <v>1070</v>
      </c>
      <c r="C6148" t="s">
        <v>765</v>
      </c>
      <c r="D6148" t="s">
        <v>8519</v>
      </c>
      <c r="E6148">
        <v>23</v>
      </c>
      <c r="F6148" t="s">
        <v>8341</v>
      </c>
      <c r="G6148" t="s">
        <v>723</v>
      </c>
      <c r="H6148" t="str">
        <f>INDEX(referencias!$Q$1:$Q$34,MATCH('Registro de Frecuencias TV'!G6148,referencias!$R$1:$R$34,0),1)</f>
        <v>Caracol TV S.A.</v>
      </c>
      <c r="I6148" t="s">
        <v>519</v>
      </c>
      <c r="J6148" t="s">
        <v>8338</v>
      </c>
      <c r="K6148">
        <v>23</v>
      </c>
      <c r="L6148" t="str">
        <f t="shared" si="198"/>
        <v>CaliValle del CaucaCaracol TV S.A.23</v>
      </c>
      <c r="M6148" t="str">
        <f t="shared" si="199"/>
        <v>CaliValle del CaucaCaracol TV S.A.</v>
      </c>
      <c r="N6148" t="s">
        <v>7614</v>
      </c>
    </row>
    <row r="6149" spans="1:14" x14ac:dyDescent="0.25">
      <c r="A6149">
        <v>76001</v>
      </c>
      <c r="B6149" t="s">
        <v>1070</v>
      </c>
      <c r="C6149" t="s">
        <v>765</v>
      </c>
      <c r="E6149">
        <v>25</v>
      </c>
      <c r="F6149" t="s">
        <v>8342</v>
      </c>
      <c r="G6149" t="s">
        <v>803</v>
      </c>
      <c r="H6149" t="str">
        <f>INDEX(referencias!$Q$1:$Q$34,MATCH('Registro de Frecuencias TV'!G6149,referencias!$R$1:$R$34,0),1)</f>
        <v>U.del Valle</v>
      </c>
      <c r="I6149" t="s">
        <v>803</v>
      </c>
      <c r="J6149" t="s">
        <v>8338</v>
      </c>
      <c r="K6149">
        <v>25</v>
      </c>
      <c r="L6149" t="str">
        <f t="shared" si="198"/>
        <v>CaliValle del CaucaU.del Valle25</v>
      </c>
      <c r="M6149" t="str">
        <f t="shared" si="199"/>
        <v>CaliValle del CaucaU.del Valle</v>
      </c>
      <c r="N6149" t="s">
        <v>7615</v>
      </c>
    </row>
    <row r="6150" spans="1:14" x14ac:dyDescent="0.25">
      <c r="A6150">
        <v>76001</v>
      </c>
      <c r="B6150" t="s">
        <v>1070</v>
      </c>
      <c r="C6150" t="s">
        <v>765</v>
      </c>
      <c r="E6150">
        <v>35</v>
      </c>
      <c r="F6150" t="s">
        <v>8342</v>
      </c>
      <c r="G6150" t="s">
        <v>709</v>
      </c>
      <c r="H6150" t="str">
        <f>INDEX(referencias!$Q$1:$Q$34,MATCH('Registro de Frecuencias TV'!G6150,referencias!$R$1:$R$34,0),1)</f>
        <v>Cali TV</v>
      </c>
      <c r="I6150" t="s">
        <v>709</v>
      </c>
      <c r="J6150" t="s">
        <v>8338</v>
      </c>
      <c r="K6150">
        <v>35</v>
      </c>
      <c r="L6150" t="str">
        <f t="shared" si="198"/>
        <v>CaliValle del CaucaCali TV35</v>
      </c>
      <c r="M6150" t="str">
        <f t="shared" si="199"/>
        <v>CaliValle del CaucaCali TV</v>
      </c>
      <c r="N6150" t="s">
        <v>7616</v>
      </c>
    </row>
    <row r="6151" spans="1:14" x14ac:dyDescent="0.25">
      <c r="A6151">
        <v>76020</v>
      </c>
      <c r="B6151" t="s">
        <v>764</v>
      </c>
      <c r="C6151" t="s">
        <v>765</v>
      </c>
      <c r="E6151">
        <v>4</v>
      </c>
      <c r="F6151" t="s">
        <v>8337</v>
      </c>
      <c r="G6151" t="s">
        <v>420</v>
      </c>
      <c r="H6151" t="str">
        <f>INDEX(referencias!$Q$1:$Q$34,MATCH('Registro de Frecuencias TV'!G6151,referencias!$R$1:$R$34,0),1)</f>
        <v>Canal Uno</v>
      </c>
      <c r="I6151" t="s">
        <v>337</v>
      </c>
      <c r="J6151" t="s">
        <v>8338</v>
      </c>
      <c r="K6151">
        <v>4</v>
      </c>
      <c r="L6151" t="str">
        <f t="shared" si="198"/>
        <v>AlcaláValle del CaucaCanal Uno4</v>
      </c>
      <c r="M6151" t="str">
        <f t="shared" si="199"/>
        <v>AlcaláValle del CaucaCanal Uno</v>
      </c>
      <c r="N6151" t="s">
        <v>7617</v>
      </c>
    </row>
    <row r="6152" spans="1:14" x14ac:dyDescent="0.25">
      <c r="A6152">
        <v>76020</v>
      </c>
      <c r="B6152" t="s">
        <v>764</v>
      </c>
      <c r="C6152" t="s">
        <v>765</v>
      </c>
      <c r="E6152">
        <v>2</v>
      </c>
      <c r="F6152" t="s">
        <v>8337</v>
      </c>
      <c r="G6152" t="s">
        <v>703</v>
      </c>
      <c r="H6152" t="str">
        <f>INDEX(referencias!$Q$1:$Q$34,MATCH('Registro de Frecuencias TV'!G6152,referencias!$R$1:$R$34,0),1)</f>
        <v>C.Institucional</v>
      </c>
      <c r="I6152" t="s">
        <v>337</v>
      </c>
      <c r="J6152" t="s">
        <v>8338</v>
      </c>
      <c r="K6152">
        <v>2</v>
      </c>
      <c r="L6152" t="str">
        <f t="shared" si="198"/>
        <v>AlcaláValle del CaucaC.Institucional2</v>
      </c>
      <c r="M6152" t="str">
        <f t="shared" si="199"/>
        <v>AlcaláValle del CaucaC.Institucional</v>
      </c>
      <c r="N6152" t="s">
        <v>7618</v>
      </c>
    </row>
    <row r="6153" spans="1:14" x14ac:dyDescent="0.25">
      <c r="A6153">
        <v>76020</v>
      </c>
      <c r="B6153" t="s">
        <v>764</v>
      </c>
      <c r="C6153" t="s">
        <v>765</v>
      </c>
      <c r="E6153">
        <v>5</v>
      </c>
      <c r="F6153" t="s">
        <v>8337</v>
      </c>
      <c r="G6153" t="s">
        <v>188</v>
      </c>
      <c r="H6153" t="str">
        <f>INDEX(referencias!$Q$1:$Q$34,MATCH('Registro de Frecuencias TV'!G6153,referencias!$R$1:$R$34,0),1)</f>
        <v>Señal Colombia</v>
      </c>
      <c r="I6153" t="s">
        <v>337</v>
      </c>
      <c r="J6153" t="s">
        <v>8338</v>
      </c>
      <c r="K6153">
        <v>5</v>
      </c>
      <c r="L6153" t="str">
        <f t="shared" si="198"/>
        <v>AlcaláValle del CaucaSeñal Colombia5</v>
      </c>
      <c r="M6153" t="str">
        <f t="shared" si="199"/>
        <v>AlcaláValle del CaucaSeñal Colombia</v>
      </c>
      <c r="N6153" t="s">
        <v>7619</v>
      </c>
    </row>
    <row r="6154" spans="1:14" x14ac:dyDescent="0.25">
      <c r="A6154">
        <v>76020</v>
      </c>
      <c r="B6154" t="s">
        <v>764</v>
      </c>
      <c r="C6154" t="s">
        <v>765</v>
      </c>
      <c r="E6154">
        <v>11</v>
      </c>
      <c r="F6154" t="s">
        <v>8339</v>
      </c>
      <c r="G6154" t="s">
        <v>627</v>
      </c>
      <c r="H6154" t="str">
        <f>INDEX(referencias!$Q$1:$Q$34,MATCH('Registro de Frecuencias TV'!G6154,referencias!$R$1:$R$34,0),1)</f>
        <v>Telepacífico</v>
      </c>
      <c r="I6154" t="s">
        <v>8520</v>
      </c>
      <c r="J6154" t="s">
        <v>8338</v>
      </c>
      <c r="K6154">
        <v>11</v>
      </c>
      <c r="L6154" t="str">
        <f t="shared" si="198"/>
        <v>AlcaláValle del CaucaTelepacífico11</v>
      </c>
      <c r="M6154" t="str">
        <f t="shared" si="199"/>
        <v>AlcaláValle del CaucaTelepacífico</v>
      </c>
      <c r="N6154" t="s">
        <v>7620</v>
      </c>
    </row>
    <row r="6155" spans="1:14" x14ac:dyDescent="0.25">
      <c r="A6155">
        <v>76020</v>
      </c>
      <c r="B6155" t="s">
        <v>764</v>
      </c>
      <c r="C6155" t="s">
        <v>765</v>
      </c>
      <c r="E6155">
        <v>26</v>
      </c>
      <c r="F6155" t="s">
        <v>8341</v>
      </c>
      <c r="G6155" t="s">
        <v>750</v>
      </c>
      <c r="H6155" t="str">
        <f>INDEX(referencias!$Q$1:$Q$34,MATCH('Registro de Frecuencias TV'!G6155,referencias!$R$1:$R$34,0),1)</f>
        <v>RCN TV S.A.</v>
      </c>
      <c r="I6155" t="s">
        <v>510</v>
      </c>
      <c r="J6155" t="s">
        <v>8338</v>
      </c>
      <c r="K6155">
        <v>26</v>
      </c>
      <c r="L6155" t="str">
        <f t="shared" si="198"/>
        <v>AlcaláValle del CaucaRCN TV S.A.26</v>
      </c>
      <c r="M6155" t="str">
        <f t="shared" si="199"/>
        <v>AlcaláValle del CaucaRCN TV S.A.</v>
      </c>
      <c r="N6155" t="s">
        <v>7621</v>
      </c>
    </row>
    <row r="6156" spans="1:14" x14ac:dyDescent="0.25">
      <c r="A6156">
        <v>76020</v>
      </c>
      <c r="B6156" t="s">
        <v>764</v>
      </c>
      <c r="C6156" t="s">
        <v>765</v>
      </c>
      <c r="E6156">
        <v>32</v>
      </c>
      <c r="F6156" t="s">
        <v>8341</v>
      </c>
      <c r="G6156" t="s">
        <v>723</v>
      </c>
      <c r="H6156" t="str">
        <f>INDEX(referencias!$Q$1:$Q$34,MATCH('Registro de Frecuencias TV'!G6156,referencias!$R$1:$R$34,0),1)</f>
        <v>Caracol TV S.A.</v>
      </c>
      <c r="I6156" t="s">
        <v>510</v>
      </c>
      <c r="J6156" t="s">
        <v>8338</v>
      </c>
      <c r="K6156">
        <v>32</v>
      </c>
      <c r="L6156" t="str">
        <f t="shared" si="198"/>
        <v>AlcaláValle del CaucaCaracol TV S.A.32</v>
      </c>
      <c r="M6156" t="str">
        <f t="shared" si="199"/>
        <v>AlcaláValle del CaucaCaracol TV S.A.</v>
      </c>
      <c r="N6156" t="s">
        <v>7622</v>
      </c>
    </row>
    <row r="6157" spans="1:14" x14ac:dyDescent="0.25">
      <c r="A6157">
        <v>76036</v>
      </c>
      <c r="B6157" t="s">
        <v>495</v>
      </c>
      <c r="C6157" t="s">
        <v>765</v>
      </c>
      <c r="E6157">
        <v>7</v>
      </c>
      <c r="F6157" t="s">
        <v>8337</v>
      </c>
      <c r="G6157" t="s">
        <v>420</v>
      </c>
      <c r="H6157" t="str">
        <f>INDEX(referencias!$Q$1:$Q$34,MATCH('Registro de Frecuencias TV'!G6157,referencias!$R$1:$R$34,0),1)</f>
        <v>Canal Uno</v>
      </c>
      <c r="I6157" t="s">
        <v>292</v>
      </c>
      <c r="J6157" t="s">
        <v>8338</v>
      </c>
      <c r="K6157">
        <v>7</v>
      </c>
      <c r="L6157" t="str">
        <f t="shared" si="198"/>
        <v>AndalucíaValle del CaucaCanal Uno7</v>
      </c>
      <c r="M6157" t="str">
        <f t="shared" si="199"/>
        <v>AndalucíaValle del CaucaCanal Uno</v>
      </c>
      <c r="N6157" t="s">
        <v>7623</v>
      </c>
    </row>
    <row r="6158" spans="1:14" x14ac:dyDescent="0.25">
      <c r="A6158">
        <v>76036</v>
      </c>
      <c r="B6158" t="s">
        <v>495</v>
      </c>
      <c r="C6158" t="s">
        <v>765</v>
      </c>
      <c r="E6158">
        <v>13</v>
      </c>
      <c r="F6158" t="s">
        <v>8337</v>
      </c>
      <c r="G6158" t="s">
        <v>703</v>
      </c>
      <c r="H6158" t="str">
        <f>INDEX(referencias!$Q$1:$Q$34,MATCH('Registro de Frecuencias TV'!G6158,referencias!$R$1:$R$34,0),1)</f>
        <v>C.Institucional</v>
      </c>
      <c r="I6158" t="s">
        <v>292</v>
      </c>
      <c r="J6158" t="s">
        <v>8338</v>
      </c>
      <c r="K6158">
        <v>13</v>
      </c>
      <c r="L6158" t="str">
        <f t="shared" si="198"/>
        <v>AndalucíaValle del CaucaC.Institucional13</v>
      </c>
      <c r="M6158" t="str">
        <f t="shared" si="199"/>
        <v>AndalucíaValle del CaucaC.Institucional</v>
      </c>
      <c r="N6158" t="s">
        <v>7624</v>
      </c>
    </row>
    <row r="6159" spans="1:14" x14ac:dyDescent="0.25">
      <c r="A6159">
        <v>76036</v>
      </c>
      <c r="B6159" t="s">
        <v>495</v>
      </c>
      <c r="C6159" t="s">
        <v>765</v>
      </c>
      <c r="E6159">
        <v>9</v>
      </c>
      <c r="F6159" t="s">
        <v>8337</v>
      </c>
      <c r="G6159" t="s">
        <v>188</v>
      </c>
      <c r="H6159" t="str">
        <f>INDEX(referencias!$Q$1:$Q$34,MATCH('Registro de Frecuencias TV'!G6159,referencias!$R$1:$R$34,0),1)</f>
        <v>Señal Colombia</v>
      </c>
      <c r="I6159" t="s">
        <v>292</v>
      </c>
      <c r="J6159" t="s">
        <v>8338</v>
      </c>
      <c r="K6159">
        <v>9</v>
      </c>
      <c r="L6159" t="str">
        <f t="shared" si="198"/>
        <v>AndalucíaValle del CaucaSeñal Colombia9</v>
      </c>
      <c r="M6159" t="str">
        <f t="shared" si="199"/>
        <v>AndalucíaValle del CaucaSeñal Colombia</v>
      </c>
      <c r="N6159" t="s">
        <v>7625</v>
      </c>
    </row>
    <row r="6160" spans="1:14" x14ac:dyDescent="0.25">
      <c r="A6160">
        <v>76036</v>
      </c>
      <c r="B6160" t="s">
        <v>495</v>
      </c>
      <c r="C6160" t="s">
        <v>765</v>
      </c>
      <c r="E6160">
        <v>11</v>
      </c>
      <c r="F6160" t="s">
        <v>8339</v>
      </c>
      <c r="G6160" t="s">
        <v>627</v>
      </c>
      <c r="H6160" t="str">
        <f>INDEX(referencias!$Q$1:$Q$34,MATCH('Registro de Frecuencias TV'!G6160,referencias!$R$1:$R$34,0),1)</f>
        <v>Telepacífico</v>
      </c>
      <c r="I6160" t="s">
        <v>8465</v>
      </c>
      <c r="J6160" t="s">
        <v>8338</v>
      </c>
      <c r="K6160">
        <v>11</v>
      </c>
      <c r="L6160" t="str">
        <f t="shared" si="198"/>
        <v>AndalucíaValle del CaucaTelepacífico11</v>
      </c>
      <c r="M6160" t="str">
        <f t="shared" si="199"/>
        <v>AndalucíaValle del CaucaTelepacífico</v>
      </c>
      <c r="N6160" t="s">
        <v>7626</v>
      </c>
    </row>
    <row r="6161" spans="1:14" x14ac:dyDescent="0.25">
      <c r="A6161">
        <v>76036</v>
      </c>
      <c r="B6161" t="s">
        <v>495</v>
      </c>
      <c r="C6161" t="s">
        <v>765</v>
      </c>
      <c r="E6161">
        <v>5</v>
      </c>
      <c r="F6161" t="s">
        <v>8341</v>
      </c>
      <c r="G6161" t="s">
        <v>750</v>
      </c>
      <c r="H6161" t="str">
        <f>INDEX(referencias!$Q$1:$Q$34,MATCH('Registro de Frecuencias TV'!G6161,referencias!$R$1:$R$34,0),1)</f>
        <v>RCN TV S.A.</v>
      </c>
      <c r="I6161" t="s">
        <v>8464</v>
      </c>
      <c r="J6161" t="s">
        <v>8338</v>
      </c>
      <c r="K6161">
        <v>5</v>
      </c>
      <c r="L6161" t="str">
        <f t="shared" si="198"/>
        <v>AndalucíaValle del CaucaRCN TV S.A.5</v>
      </c>
      <c r="M6161" t="str">
        <f t="shared" si="199"/>
        <v>AndalucíaValle del CaucaRCN TV S.A.</v>
      </c>
      <c r="N6161" t="s">
        <v>7627</v>
      </c>
    </row>
    <row r="6162" spans="1:14" x14ac:dyDescent="0.25">
      <c r="A6162">
        <v>76036</v>
      </c>
      <c r="B6162" t="s">
        <v>495</v>
      </c>
      <c r="C6162" t="s">
        <v>765</v>
      </c>
      <c r="E6162">
        <v>3</v>
      </c>
      <c r="F6162" t="s">
        <v>8341</v>
      </c>
      <c r="G6162" t="s">
        <v>723</v>
      </c>
      <c r="H6162" t="str">
        <f>INDEX(referencias!$Q$1:$Q$34,MATCH('Registro de Frecuencias TV'!G6162,referencias!$R$1:$R$34,0),1)</f>
        <v>Caracol TV S.A.</v>
      </c>
      <c r="I6162" t="s">
        <v>8464</v>
      </c>
      <c r="J6162" t="s">
        <v>8338</v>
      </c>
      <c r="K6162">
        <v>3</v>
      </c>
      <c r="L6162" t="str">
        <f t="shared" si="198"/>
        <v>AndalucíaValle del CaucaCaracol TV S.A.3</v>
      </c>
      <c r="M6162" t="str">
        <f t="shared" si="199"/>
        <v>AndalucíaValle del CaucaCaracol TV S.A.</v>
      </c>
      <c r="N6162" t="s">
        <v>7628</v>
      </c>
    </row>
    <row r="6163" spans="1:14" x14ac:dyDescent="0.25">
      <c r="A6163">
        <v>76041</v>
      </c>
      <c r="B6163" t="s">
        <v>846</v>
      </c>
      <c r="C6163" t="s">
        <v>765</v>
      </c>
      <c r="E6163">
        <v>4</v>
      </c>
      <c r="F6163" t="s">
        <v>8337</v>
      </c>
      <c r="G6163" t="s">
        <v>420</v>
      </c>
      <c r="H6163" t="str">
        <f>INDEX(referencias!$Q$1:$Q$34,MATCH('Registro de Frecuencias TV'!G6163,referencias!$R$1:$R$34,0),1)</f>
        <v>Canal Uno</v>
      </c>
      <c r="I6163" t="s">
        <v>8503</v>
      </c>
      <c r="J6163" t="s">
        <v>8338</v>
      </c>
      <c r="K6163">
        <v>4</v>
      </c>
      <c r="L6163" t="str">
        <f t="shared" si="198"/>
        <v>AnsermanuevoValle del CaucaCanal Uno4</v>
      </c>
      <c r="M6163" t="str">
        <f t="shared" si="199"/>
        <v>AnsermanuevoValle del CaucaCanal Uno</v>
      </c>
      <c r="N6163" t="s">
        <v>7629</v>
      </c>
    </row>
    <row r="6164" spans="1:14" x14ac:dyDescent="0.25">
      <c r="A6164">
        <v>76041</v>
      </c>
      <c r="B6164" t="s">
        <v>846</v>
      </c>
      <c r="C6164" t="s">
        <v>765</v>
      </c>
      <c r="E6164">
        <v>2</v>
      </c>
      <c r="F6164" t="s">
        <v>8337</v>
      </c>
      <c r="G6164" t="s">
        <v>703</v>
      </c>
      <c r="H6164" t="str">
        <f>INDEX(referencias!$Q$1:$Q$34,MATCH('Registro de Frecuencias TV'!G6164,referencias!$R$1:$R$34,0),1)</f>
        <v>C.Institucional</v>
      </c>
      <c r="I6164" t="s">
        <v>8503</v>
      </c>
      <c r="J6164" t="s">
        <v>8338</v>
      </c>
      <c r="K6164">
        <v>2</v>
      </c>
      <c r="L6164" t="str">
        <f t="shared" si="198"/>
        <v>AnsermanuevoValle del CaucaC.Institucional2</v>
      </c>
      <c r="M6164" t="str">
        <f t="shared" si="199"/>
        <v>AnsermanuevoValle del CaucaC.Institucional</v>
      </c>
      <c r="N6164" t="s">
        <v>7630</v>
      </c>
    </row>
    <row r="6165" spans="1:14" x14ac:dyDescent="0.25">
      <c r="A6165">
        <v>76041</v>
      </c>
      <c r="B6165" t="s">
        <v>846</v>
      </c>
      <c r="C6165" t="s">
        <v>765</v>
      </c>
      <c r="E6165">
        <v>5</v>
      </c>
      <c r="F6165" t="s">
        <v>8337</v>
      </c>
      <c r="G6165" t="s">
        <v>188</v>
      </c>
      <c r="H6165" t="str">
        <f>INDEX(referencias!$Q$1:$Q$34,MATCH('Registro de Frecuencias TV'!G6165,referencias!$R$1:$R$34,0),1)</f>
        <v>Señal Colombia</v>
      </c>
      <c r="I6165" t="s">
        <v>8503</v>
      </c>
      <c r="J6165" t="s">
        <v>8338</v>
      </c>
      <c r="K6165">
        <v>5</v>
      </c>
      <c r="L6165" t="str">
        <f t="shared" si="198"/>
        <v>AnsermanuevoValle del CaucaSeñal Colombia5</v>
      </c>
      <c r="M6165" t="str">
        <f t="shared" si="199"/>
        <v>AnsermanuevoValle del CaucaSeñal Colombia</v>
      </c>
      <c r="N6165" t="s">
        <v>7631</v>
      </c>
    </row>
    <row r="6166" spans="1:14" x14ac:dyDescent="0.25">
      <c r="A6166">
        <v>76041</v>
      </c>
      <c r="B6166" t="s">
        <v>846</v>
      </c>
      <c r="C6166" t="s">
        <v>765</v>
      </c>
      <c r="E6166">
        <v>11</v>
      </c>
      <c r="F6166" t="s">
        <v>8339</v>
      </c>
      <c r="G6166" t="s">
        <v>627</v>
      </c>
      <c r="H6166" t="str">
        <f>INDEX(referencias!$Q$1:$Q$34,MATCH('Registro de Frecuencias TV'!G6166,referencias!$R$1:$R$34,0),1)</f>
        <v>Telepacífico</v>
      </c>
      <c r="I6166" t="s">
        <v>8520</v>
      </c>
      <c r="J6166" t="s">
        <v>8338</v>
      </c>
      <c r="K6166">
        <v>11</v>
      </c>
      <c r="L6166" t="str">
        <f t="shared" si="198"/>
        <v>AnsermanuevoValle del CaucaTelepacífico11</v>
      </c>
      <c r="M6166" t="str">
        <f t="shared" si="199"/>
        <v>AnsermanuevoValle del CaucaTelepacífico</v>
      </c>
      <c r="N6166" t="s">
        <v>7632</v>
      </c>
    </row>
    <row r="6167" spans="1:14" x14ac:dyDescent="0.25">
      <c r="A6167">
        <v>76041</v>
      </c>
      <c r="B6167" t="s">
        <v>846</v>
      </c>
      <c r="C6167" t="s">
        <v>765</v>
      </c>
      <c r="E6167">
        <v>26</v>
      </c>
      <c r="F6167" t="s">
        <v>8341</v>
      </c>
      <c r="G6167" t="s">
        <v>750</v>
      </c>
      <c r="H6167" t="str">
        <f>INDEX(referencias!$Q$1:$Q$34,MATCH('Registro de Frecuencias TV'!G6167,referencias!$R$1:$R$34,0),1)</f>
        <v>RCN TV S.A.</v>
      </c>
      <c r="I6167" t="s">
        <v>510</v>
      </c>
      <c r="J6167" t="s">
        <v>8338</v>
      </c>
      <c r="K6167">
        <v>26</v>
      </c>
      <c r="L6167" t="str">
        <f t="shared" si="198"/>
        <v>AnsermanuevoValle del CaucaRCN TV S.A.26</v>
      </c>
      <c r="M6167" t="str">
        <f t="shared" si="199"/>
        <v>AnsermanuevoValle del CaucaRCN TV S.A.</v>
      </c>
      <c r="N6167" t="s">
        <v>7633</v>
      </c>
    </row>
    <row r="6168" spans="1:14" x14ac:dyDescent="0.25">
      <c r="A6168">
        <v>76041</v>
      </c>
      <c r="B6168" t="s">
        <v>846</v>
      </c>
      <c r="C6168" t="s">
        <v>765</v>
      </c>
      <c r="E6168">
        <v>32</v>
      </c>
      <c r="F6168" t="s">
        <v>8341</v>
      </c>
      <c r="G6168" t="s">
        <v>723</v>
      </c>
      <c r="H6168" t="str">
        <f>INDEX(referencias!$Q$1:$Q$34,MATCH('Registro de Frecuencias TV'!G6168,referencias!$R$1:$R$34,0),1)</f>
        <v>Caracol TV S.A.</v>
      </c>
      <c r="I6168" t="s">
        <v>510</v>
      </c>
      <c r="J6168" t="s">
        <v>8338</v>
      </c>
      <c r="K6168">
        <v>32</v>
      </c>
      <c r="L6168" t="str">
        <f t="shared" si="198"/>
        <v>AnsermanuevoValle del CaucaCaracol TV S.A.32</v>
      </c>
      <c r="M6168" t="str">
        <f t="shared" si="199"/>
        <v>AnsermanuevoValle del CaucaCaracol TV S.A.</v>
      </c>
      <c r="N6168" t="s">
        <v>7634</v>
      </c>
    </row>
    <row r="6169" spans="1:14" x14ac:dyDescent="0.25">
      <c r="A6169">
        <v>76054</v>
      </c>
      <c r="B6169" t="s">
        <v>425</v>
      </c>
      <c r="C6169" t="s">
        <v>765</v>
      </c>
      <c r="E6169">
        <v>22</v>
      </c>
      <c r="F6169" t="s">
        <v>8337</v>
      </c>
      <c r="G6169" t="s">
        <v>420</v>
      </c>
      <c r="H6169" t="str">
        <f>INDEX(referencias!$Q$1:$Q$34,MATCH('Registro de Frecuencias TV'!G6169,referencias!$R$1:$R$34,0),1)</f>
        <v>Canal Uno</v>
      </c>
      <c r="I6169" t="s">
        <v>202</v>
      </c>
      <c r="J6169" t="s">
        <v>8338</v>
      </c>
      <c r="K6169">
        <v>22</v>
      </c>
      <c r="L6169" t="str">
        <f t="shared" si="198"/>
        <v>ArgeliaValle del CaucaCanal Uno22</v>
      </c>
      <c r="M6169" t="str">
        <f t="shared" si="199"/>
        <v>ArgeliaValle del CaucaCanal Uno</v>
      </c>
      <c r="N6169" t="s">
        <v>7635</v>
      </c>
    </row>
    <row r="6170" spans="1:14" x14ac:dyDescent="0.25">
      <c r="A6170">
        <v>76054</v>
      </c>
      <c r="B6170" t="s">
        <v>425</v>
      </c>
      <c r="C6170" t="s">
        <v>765</v>
      </c>
      <c r="E6170">
        <v>24</v>
      </c>
      <c r="F6170" t="s">
        <v>8337</v>
      </c>
      <c r="G6170" t="s">
        <v>703</v>
      </c>
      <c r="H6170" t="str">
        <f>INDEX(referencias!$Q$1:$Q$34,MATCH('Registro de Frecuencias TV'!G6170,referencias!$R$1:$R$34,0),1)</f>
        <v>C.Institucional</v>
      </c>
      <c r="I6170" t="s">
        <v>202</v>
      </c>
      <c r="J6170" t="s">
        <v>8338</v>
      </c>
      <c r="K6170">
        <v>24</v>
      </c>
      <c r="L6170" t="str">
        <f t="shared" si="198"/>
        <v>ArgeliaValle del CaucaC.Institucional24</v>
      </c>
      <c r="M6170" t="str">
        <f t="shared" si="199"/>
        <v>ArgeliaValle del CaucaC.Institucional</v>
      </c>
      <c r="N6170" t="s">
        <v>7636</v>
      </c>
    </row>
    <row r="6171" spans="1:14" x14ac:dyDescent="0.25">
      <c r="A6171">
        <v>76054</v>
      </c>
      <c r="B6171" t="s">
        <v>425</v>
      </c>
      <c r="C6171" t="s">
        <v>765</v>
      </c>
      <c r="E6171">
        <v>28</v>
      </c>
      <c r="F6171" t="s">
        <v>8337</v>
      </c>
      <c r="G6171" t="s">
        <v>188</v>
      </c>
      <c r="H6171" t="str">
        <f>INDEX(referencias!$Q$1:$Q$34,MATCH('Registro de Frecuencias TV'!G6171,referencias!$R$1:$R$34,0),1)</f>
        <v>Señal Colombia</v>
      </c>
      <c r="I6171" t="s">
        <v>202</v>
      </c>
      <c r="J6171" t="s">
        <v>8338</v>
      </c>
      <c r="K6171">
        <v>28</v>
      </c>
      <c r="L6171" t="str">
        <f t="shared" si="198"/>
        <v>ArgeliaValle del CaucaSeñal Colombia28</v>
      </c>
      <c r="M6171" t="str">
        <f t="shared" si="199"/>
        <v>ArgeliaValle del CaucaSeñal Colombia</v>
      </c>
      <c r="N6171" t="s">
        <v>7637</v>
      </c>
    </row>
    <row r="6172" spans="1:14" x14ac:dyDescent="0.25">
      <c r="A6172">
        <v>76054</v>
      </c>
      <c r="B6172" t="s">
        <v>425</v>
      </c>
      <c r="C6172" t="s">
        <v>765</v>
      </c>
      <c r="E6172">
        <v>10</v>
      </c>
      <c r="F6172" t="s">
        <v>8339</v>
      </c>
      <c r="G6172" t="s">
        <v>627</v>
      </c>
      <c r="H6172" t="str">
        <f>INDEX(referencias!$Q$1:$Q$34,MATCH('Registro de Frecuencias TV'!G6172,referencias!$R$1:$R$34,0),1)</f>
        <v>Telepacífico</v>
      </c>
      <c r="I6172" t="s">
        <v>8350</v>
      </c>
      <c r="J6172" t="s">
        <v>8338</v>
      </c>
      <c r="K6172">
        <v>10</v>
      </c>
      <c r="L6172" t="str">
        <f t="shared" si="198"/>
        <v>ArgeliaValle del CaucaTelepacífico10</v>
      </c>
      <c r="M6172" t="str">
        <f t="shared" si="199"/>
        <v>ArgeliaValle del CaucaTelepacífico</v>
      </c>
      <c r="N6172" t="s">
        <v>7638</v>
      </c>
    </row>
    <row r="6173" spans="1:14" x14ac:dyDescent="0.25">
      <c r="A6173">
        <v>76054</v>
      </c>
      <c r="B6173" t="s">
        <v>425</v>
      </c>
      <c r="C6173" t="s">
        <v>765</v>
      </c>
      <c r="F6173" t="s">
        <v>8341</v>
      </c>
      <c r="G6173" t="s">
        <v>750</v>
      </c>
      <c r="H6173" t="str">
        <f>INDEX(referencias!$Q$1:$Q$34,MATCH('Registro de Frecuencias TV'!G6173,referencias!$R$1:$R$34,0),1)</f>
        <v>RCN TV S.A.</v>
      </c>
      <c r="J6173" t="s">
        <v>8338</v>
      </c>
      <c r="K6173">
        <v>31</v>
      </c>
      <c r="L6173" t="str">
        <f t="shared" si="198"/>
        <v>ArgeliaValle del CaucaRCN TV S.A.31</v>
      </c>
      <c r="M6173" t="str">
        <f t="shared" si="199"/>
        <v>ArgeliaValle del CaucaRCN TV S.A.</v>
      </c>
      <c r="N6173" t="s">
        <v>7639</v>
      </c>
    </row>
    <row r="6174" spans="1:14" x14ac:dyDescent="0.25">
      <c r="A6174">
        <v>76054</v>
      </c>
      <c r="B6174" t="s">
        <v>425</v>
      </c>
      <c r="C6174" t="s">
        <v>765</v>
      </c>
      <c r="F6174" t="s">
        <v>8341</v>
      </c>
      <c r="G6174" t="s">
        <v>723</v>
      </c>
      <c r="H6174" t="str">
        <f>INDEX(referencias!$Q$1:$Q$34,MATCH('Registro de Frecuencias TV'!G6174,referencias!$R$1:$R$34,0),1)</f>
        <v>Caracol TV S.A.</v>
      </c>
      <c r="J6174" t="s">
        <v>8338</v>
      </c>
      <c r="K6174">
        <v>43</v>
      </c>
      <c r="L6174" t="str">
        <f t="shared" si="198"/>
        <v>ArgeliaValle del CaucaCaracol TV S.A.43</v>
      </c>
      <c r="M6174" t="str">
        <f t="shared" si="199"/>
        <v>ArgeliaValle del CaucaCaracol TV S.A.</v>
      </c>
      <c r="N6174" t="s">
        <v>7640</v>
      </c>
    </row>
    <row r="6175" spans="1:14" x14ac:dyDescent="0.25">
      <c r="A6175">
        <v>76100</v>
      </c>
      <c r="B6175" t="s">
        <v>507</v>
      </c>
      <c r="C6175" t="s">
        <v>765</v>
      </c>
      <c r="E6175">
        <v>7</v>
      </c>
      <c r="F6175" t="s">
        <v>8337</v>
      </c>
      <c r="G6175" t="s">
        <v>420</v>
      </c>
      <c r="H6175" t="str">
        <f>INDEX(referencias!$Q$1:$Q$34,MATCH('Registro de Frecuencias TV'!G6175,referencias!$R$1:$R$34,0),1)</f>
        <v>Canal Uno</v>
      </c>
      <c r="I6175" t="s">
        <v>292</v>
      </c>
      <c r="J6175" t="s">
        <v>8338</v>
      </c>
      <c r="K6175">
        <v>7</v>
      </c>
      <c r="L6175" t="str">
        <f t="shared" si="198"/>
        <v>BolívarValle del CaucaCanal Uno7</v>
      </c>
      <c r="M6175" t="str">
        <f t="shared" si="199"/>
        <v>BolívarValle del CaucaCanal Uno</v>
      </c>
      <c r="N6175" t="s">
        <v>7641</v>
      </c>
    </row>
    <row r="6176" spans="1:14" x14ac:dyDescent="0.25">
      <c r="A6176">
        <v>76100</v>
      </c>
      <c r="B6176" t="s">
        <v>507</v>
      </c>
      <c r="C6176" t="s">
        <v>765</v>
      </c>
      <c r="E6176">
        <v>13</v>
      </c>
      <c r="F6176" t="s">
        <v>8337</v>
      </c>
      <c r="G6176" t="s">
        <v>703</v>
      </c>
      <c r="H6176" t="str">
        <f>INDEX(referencias!$Q$1:$Q$34,MATCH('Registro de Frecuencias TV'!G6176,referencias!$R$1:$R$34,0),1)</f>
        <v>C.Institucional</v>
      </c>
      <c r="I6176" t="s">
        <v>292</v>
      </c>
      <c r="J6176" t="s">
        <v>8338</v>
      </c>
      <c r="K6176">
        <v>13</v>
      </c>
      <c r="L6176" t="str">
        <f t="shared" si="198"/>
        <v>BolívarValle del CaucaC.Institucional13</v>
      </c>
      <c r="M6176" t="str">
        <f t="shared" si="199"/>
        <v>BolívarValle del CaucaC.Institucional</v>
      </c>
      <c r="N6176" t="s">
        <v>7642</v>
      </c>
    </row>
    <row r="6177" spans="1:14" x14ac:dyDescent="0.25">
      <c r="A6177">
        <v>76100</v>
      </c>
      <c r="B6177" t="s">
        <v>507</v>
      </c>
      <c r="C6177" t="s">
        <v>765</v>
      </c>
      <c r="E6177">
        <v>9</v>
      </c>
      <c r="F6177" t="s">
        <v>8337</v>
      </c>
      <c r="G6177" t="s">
        <v>188</v>
      </c>
      <c r="H6177" t="str">
        <f>INDEX(referencias!$Q$1:$Q$34,MATCH('Registro de Frecuencias TV'!G6177,referencias!$R$1:$R$34,0),1)</f>
        <v>Señal Colombia</v>
      </c>
      <c r="I6177" t="s">
        <v>292</v>
      </c>
      <c r="J6177" t="s">
        <v>8338</v>
      </c>
      <c r="K6177">
        <v>9</v>
      </c>
      <c r="L6177" t="str">
        <f t="shared" si="198"/>
        <v>BolívarValle del CaucaSeñal Colombia9</v>
      </c>
      <c r="M6177" t="str">
        <f t="shared" si="199"/>
        <v>BolívarValle del CaucaSeñal Colombia</v>
      </c>
      <c r="N6177" t="s">
        <v>7643</v>
      </c>
    </row>
    <row r="6178" spans="1:14" x14ac:dyDescent="0.25">
      <c r="A6178">
        <v>76100</v>
      </c>
      <c r="B6178" t="s">
        <v>507</v>
      </c>
      <c r="C6178" t="s">
        <v>765</v>
      </c>
      <c r="E6178">
        <v>11</v>
      </c>
      <c r="F6178" t="s">
        <v>8339</v>
      </c>
      <c r="G6178" t="s">
        <v>627</v>
      </c>
      <c r="H6178" t="str">
        <f>INDEX(referencias!$Q$1:$Q$34,MATCH('Registro de Frecuencias TV'!G6178,referencias!$R$1:$R$34,0),1)</f>
        <v>Telepacífico</v>
      </c>
      <c r="I6178" t="s">
        <v>8465</v>
      </c>
      <c r="J6178" t="s">
        <v>8338</v>
      </c>
      <c r="K6178">
        <v>11</v>
      </c>
      <c r="L6178" t="str">
        <f t="shared" si="198"/>
        <v>BolívarValle del CaucaTelepacífico11</v>
      </c>
      <c r="M6178" t="str">
        <f t="shared" si="199"/>
        <v>BolívarValle del CaucaTelepacífico</v>
      </c>
      <c r="N6178" t="s">
        <v>7644</v>
      </c>
    </row>
    <row r="6179" spans="1:14" x14ac:dyDescent="0.25">
      <c r="A6179">
        <v>76100</v>
      </c>
      <c r="B6179" t="s">
        <v>507</v>
      </c>
      <c r="C6179" t="s">
        <v>765</v>
      </c>
      <c r="E6179">
        <v>5</v>
      </c>
      <c r="F6179" t="s">
        <v>8341</v>
      </c>
      <c r="G6179" t="s">
        <v>750</v>
      </c>
      <c r="H6179" t="str">
        <f>INDEX(referencias!$Q$1:$Q$34,MATCH('Registro de Frecuencias TV'!G6179,referencias!$R$1:$R$34,0),1)</f>
        <v>RCN TV S.A.</v>
      </c>
      <c r="I6179" t="s">
        <v>8464</v>
      </c>
      <c r="J6179" t="s">
        <v>8338</v>
      </c>
      <c r="K6179">
        <v>5</v>
      </c>
      <c r="L6179" t="str">
        <f t="shared" si="198"/>
        <v>BolívarValle del CaucaRCN TV S.A.5</v>
      </c>
      <c r="M6179" t="str">
        <f t="shared" si="199"/>
        <v>BolívarValle del CaucaRCN TV S.A.</v>
      </c>
      <c r="N6179" t="s">
        <v>7645</v>
      </c>
    </row>
    <row r="6180" spans="1:14" x14ac:dyDescent="0.25">
      <c r="A6180">
        <v>76100</v>
      </c>
      <c r="B6180" t="s">
        <v>507</v>
      </c>
      <c r="C6180" t="s">
        <v>765</v>
      </c>
      <c r="E6180">
        <v>3</v>
      </c>
      <c r="F6180" t="s">
        <v>8341</v>
      </c>
      <c r="G6180" t="s">
        <v>723</v>
      </c>
      <c r="H6180" t="str">
        <f>INDEX(referencias!$Q$1:$Q$34,MATCH('Registro de Frecuencias TV'!G6180,referencias!$R$1:$R$34,0),1)</f>
        <v>Caracol TV S.A.</v>
      </c>
      <c r="I6180" t="s">
        <v>8464</v>
      </c>
      <c r="J6180" t="s">
        <v>8338</v>
      </c>
      <c r="K6180">
        <v>3</v>
      </c>
      <c r="L6180" t="str">
        <f t="shared" si="198"/>
        <v>BolívarValle del CaucaCaracol TV S.A.3</v>
      </c>
      <c r="M6180" t="str">
        <f t="shared" si="199"/>
        <v>BolívarValle del CaucaCaracol TV S.A.</v>
      </c>
      <c r="N6180" t="s">
        <v>7646</v>
      </c>
    </row>
    <row r="6181" spans="1:14" x14ac:dyDescent="0.25">
      <c r="A6181">
        <v>76109</v>
      </c>
      <c r="B6181" t="s">
        <v>214</v>
      </c>
      <c r="C6181" t="s">
        <v>765</v>
      </c>
      <c r="E6181">
        <v>7</v>
      </c>
      <c r="F6181" t="s">
        <v>8337</v>
      </c>
      <c r="G6181" t="s">
        <v>420</v>
      </c>
      <c r="H6181" t="str">
        <f>INDEX(referencias!$Q$1:$Q$34,MATCH('Registro de Frecuencias TV'!G6181,referencias!$R$1:$R$34,0),1)</f>
        <v>Canal Uno</v>
      </c>
      <c r="I6181" t="s">
        <v>214</v>
      </c>
      <c r="J6181" t="s">
        <v>8338</v>
      </c>
      <c r="K6181">
        <v>7</v>
      </c>
      <c r="L6181" t="str">
        <f t="shared" si="198"/>
        <v>BuenaventuraValle del CaucaCanal Uno7</v>
      </c>
      <c r="M6181" t="str">
        <f t="shared" si="199"/>
        <v>BuenaventuraValle del CaucaCanal Uno</v>
      </c>
      <c r="N6181" t="s">
        <v>7647</v>
      </c>
    </row>
    <row r="6182" spans="1:14" x14ac:dyDescent="0.25">
      <c r="A6182">
        <v>76109</v>
      </c>
      <c r="B6182" t="s">
        <v>214</v>
      </c>
      <c r="C6182" t="s">
        <v>765</v>
      </c>
      <c r="E6182">
        <v>13</v>
      </c>
      <c r="F6182" t="s">
        <v>8337</v>
      </c>
      <c r="G6182" t="s">
        <v>703</v>
      </c>
      <c r="H6182" t="str">
        <f>INDEX(referencias!$Q$1:$Q$34,MATCH('Registro de Frecuencias TV'!G6182,referencias!$R$1:$R$34,0),1)</f>
        <v>C.Institucional</v>
      </c>
      <c r="I6182" t="s">
        <v>214</v>
      </c>
      <c r="J6182" t="s">
        <v>8338</v>
      </c>
      <c r="K6182">
        <v>13</v>
      </c>
      <c r="L6182" t="str">
        <f t="shared" si="198"/>
        <v>BuenaventuraValle del CaucaC.Institucional13</v>
      </c>
      <c r="M6182" t="str">
        <f t="shared" si="199"/>
        <v>BuenaventuraValle del CaucaC.Institucional</v>
      </c>
      <c r="N6182" t="s">
        <v>7648</v>
      </c>
    </row>
    <row r="6183" spans="1:14" x14ac:dyDescent="0.25">
      <c r="A6183">
        <v>76109</v>
      </c>
      <c r="B6183" t="s">
        <v>214</v>
      </c>
      <c r="C6183" t="s">
        <v>765</v>
      </c>
      <c r="E6183">
        <v>9</v>
      </c>
      <c r="F6183" t="s">
        <v>8337</v>
      </c>
      <c r="G6183" t="s">
        <v>188</v>
      </c>
      <c r="H6183" t="str">
        <f>INDEX(referencias!$Q$1:$Q$34,MATCH('Registro de Frecuencias TV'!G6183,referencias!$R$1:$R$34,0),1)</f>
        <v>Señal Colombia</v>
      </c>
      <c r="I6183" t="s">
        <v>214</v>
      </c>
      <c r="J6183" t="s">
        <v>8338</v>
      </c>
      <c r="K6183">
        <v>9</v>
      </c>
      <c r="L6183" t="str">
        <f t="shared" si="198"/>
        <v>BuenaventuraValle del CaucaSeñal Colombia9</v>
      </c>
      <c r="M6183" t="str">
        <f t="shared" si="199"/>
        <v>BuenaventuraValle del CaucaSeñal Colombia</v>
      </c>
      <c r="N6183" t="s">
        <v>7649</v>
      </c>
    </row>
    <row r="6184" spans="1:14" x14ac:dyDescent="0.25">
      <c r="A6184">
        <v>76109</v>
      </c>
      <c r="B6184" t="s">
        <v>214</v>
      </c>
      <c r="C6184" t="s">
        <v>765</v>
      </c>
      <c r="E6184">
        <v>11</v>
      </c>
      <c r="F6184" t="s">
        <v>8339</v>
      </c>
      <c r="G6184" t="s">
        <v>627</v>
      </c>
      <c r="H6184" t="str">
        <f>INDEX(referencias!$Q$1:$Q$34,MATCH('Registro de Frecuencias TV'!G6184,referencias!$R$1:$R$34,0),1)</f>
        <v>Telepacífico</v>
      </c>
      <c r="I6184" t="s">
        <v>8521</v>
      </c>
      <c r="J6184" t="s">
        <v>8338</v>
      </c>
      <c r="K6184">
        <v>11</v>
      </c>
      <c r="L6184" t="str">
        <f t="shared" si="198"/>
        <v>BuenaventuraValle del CaucaTelepacífico11</v>
      </c>
      <c r="M6184" t="str">
        <f t="shared" si="199"/>
        <v>BuenaventuraValle del CaucaTelepacífico</v>
      </c>
      <c r="N6184" t="s">
        <v>7650</v>
      </c>
    </row>
    <row r="6185" spans="1:14" x14ac:dyDescent="0.25">
      <c r="A6185">
        <v>76109</v>
      </c>
      <c r="B6185" t="s">
        <v>214</v>
      </c>
      <c r="C6185" t="s">
        <v>765</v>
      </c>
      <c r="E6185">
        <v>35</v>
      </c>
      <c r="F6185" t="s">
        <v>8341</v>
      </c>
      <c r="G6185" t="s">
        <v>750</v>
      </c>
      <c r="H6185" t="str">
        <f>INDEX(referencias!$Q$1:$Q$34,MATCH('Registro de Frecuencias TV'!G6185,referencias!$R$1:$R$34,0),1)</f>
        <v>RCN TV S.A.</v>
      </c>
      <c r="I6185" t="s">
        <v>8522</v>
      </c>
      <c r="J6185" t="s">
        <v>8338</v>
      </c>
      <c r="K6185">
        <v>35</v>
      </c>
      <c r="L6185" t="str">
        <f t="shared" si="198"/>
        <v>BuenaventuraValle del CaucaRCN TV S.A.35</v>
      </c>
      <c r="M6185" t="str">
        <f t="shared" si="199"/>
        <v>BuenaventuraValle del CaucaRCN TV S.A.</v>
      </c>
      <c r="N6185" t="s">
        <v>7651</v>
      </c>
    </row>
    <row r="6186" spans="1:14" x14ac:dyDescent="0.25">
      <c r="A6186">
        <v>76109</v>
      </c>
      <c r="B6186" t="s">
        <v>214</v>
      </c>
      <c r="C6186" t="s">
        <v>765</v>
      </c>
      <c r="E6186">
        <v>39</v>
      </c>
      <c r="F6186" t="s">
        <v>8341</v>
      </c>
      <c r="G6186" t="s">
        <v>723</v>
      </c>
      <c r="H6186" t="str">
        <f>INDEX(referencias!$Q$1:$Q$34,MATCH('Registro de Frecuencias TV'!G6186,referencias!$R$1:$R$34,0),1)</f>
        <v>Caracol TV S.A.</v>
      </c>
      <c r="I6186" t="s">
        <v>8522</v>
      </c>
      <c r="J6186" t="s">
        <v>8338</v>
      </c>
      <c r="K6186">
        <v>39</v>
      </c>
      <c r="L6186" t="str">
        <f t="shared" si="198"/>
        <v>BuenaventuraValle del CaucaCaracol TV S.A.39</v>
      </c>
      <c r="M6186" t="str">
        <f t="shared" si="199"/>
        <v>BuenaventuraValle del CaucaCaracol TV S.A.</v>
      </c>
      <c r="N6186" t="s">
        <v>7652</v>
      </c>
    </row>
    <row r="6187" spans="1:14" x14ac:dyDescent="0.25">
      <c r="A6187">
        <v>76109</v>
      </c>
      <c r="B6187" t="s">
        <v>214</v>
      </c>
      <c r="C6187" t="s">
        <v>765</v>
      </c>
      <c r="E6187">
        <v>43</v>
      </c>
      <c r="F6187" t="s">
        <v>8342</v>
      </c>
      <c r="G6187" t="s">
        <v>801</v>
      </c>
      <c r="H6187" t="str">
        <f>INDEX(referencias!$Q$1:$Q$34,MATCH('Registro de Frecuencias TV'!G6187,referencias!$R$1:$R$34,0),1)</f>
        <v>U.del Pacífico</v>
      </c>
      <c r="I6187" t="s">
        <v>801</v>
      </c>
      <c r="J6187" t="s">
        <v>8338</v>
      </c>
      <c r="K6187">
        <v>43</v>
      </c>
      <c r="L6187" t="str">
        <f t="shared" si="198"/>
        <v>BuenaventuraValle del CaucaU.del Pacífico43</v>
      </c>
      <c r="M6187" t="str">
        <f t="shared" si="199"/>
        <v>BuenaventuraValle del CaucaU.del Pacífico</v>
      </c>
      <c r="N6187" t="s">
        <v>7653</v>
      </c>
    </row>
    <row r="6188" spans="1:14" x14ac:dyDescent="0.25">
      <c r="A6188">
        <v>76111</v>
      </c>
      <c r="B6188" t="s">
        <v>1490</v>
      </c>
      <c r="C6188" t="s">
        <v>765</v>
      </c>
      <c r="E6188">
        <v>7</v>
      </c>
      <c r="F6188" t="s">
        <v>8337</v>
      </c>
      <c r="G6188" t="s">
        <v>420</v>
      </c>
      <c r="H6188" t="str">
        <f>INDEX(referencias!$Q$1:$Q$34,MATCH('Registro de Frecuencias TV'!G6188,referencias!$R$1:$R$34,0),1)</f>
        <v>Canal Uno</v>
      </c>
      <c r="I6188" t="s">
        <v>292</v>
      </c>
      <c r="J6188" t="s">
        <v>8338</v>
      </c>
      <c r="K6188">
        <v>7</v>
      </c>
      <c r="L6188" t="str">
        <f t="shared" si="198"/>
        <v>Guadalajara de BugaValle del CaucaCanal Uno7</v>
      </c>
      <c r="M6188" t="str">
        <f t="shared" si="199"/>
        <v>Guadalajara de BugaValle del CaucaCanal Uno</v>
      </c>
      <c r="N6188" t="s">
        <v>7654</v>
      </c>
    </row>
    <row r="6189" spans="1:14" x14ac:dyDescent="0.25">
      <c r="A6189">
        <v>76111</v>
      </c>
      <c r="B6189" t="s">
        <v>1490</v>
      </c>
      <c r="C6189" t="s">
        <v>765</v>
      </c>
      <c r="E6189">
        <v>13</v>
      </c>
      <c r="F6189" t="s">
        <v>8337</v>
      </c>
      <c r="G6189" t="s">
        <v>703</v>
      </c>
      <c r="H6189" t="str">
        <f>INDEX(referencias!$Q$1:$Q$34,MATCH('Registro de Frecuencias TV'!G6189,referencias!$R$1:$R$34,0),1)</f>
        <v>C.Institucional</v>
      </c>
      <c r="I6189" t="s">
        <v>292</v>
      </c>
      <c r="J6189" t="s">
        <v>8338</v>
      </c>
      <c r="K6189">
        <v>13</v>
      </c>
      <c r="L6189" t="str">
        <f t="shared" si="198"/>
        <v>Guadalajara de BugaValle del CaucaC.Institucional13</v>
      </c>
      <c r="M6189" t="str">
        <f t="shared" si="199"/>
        <v>Guadalajara de BugaValle del CaucaC.Institucional</v>
      </c>
      <c r="N6189" t="s">
        <v>7655</v>
      </c>
    </row>
    <row r="6190" spans="1:14" x14ac:dyDescent="0.25">
      <c r="A6190">
        <v>76111</v>
      </c>
      <c r="B6190" t="s">
        <v>1490</v>
      </c>
      <c r="C6190" t="s">
        <v>765</v>
      </c>
      <c r="E6190">
        <v>9</v>
      </c>
      <c r="F6190" t="s">
        <v>8337</v>
      </c>
      <c r="G6190" t="s">
        <v>188</v>
      </c>
      <c r="H6190" t="str">
        <f>INDEX(referencias!$Q$1:$Q$34,MATCH('Registro de Frecuencias TV'!G6190,referencias!$R$1:$R$34,0),1)</f>
        <v>Señal Colombia</v>
      </c>
      <c r="I6190" t="s">
        <v>292</v>
      </c>
      <c r="J6190" t="s">
        <v>8338</v>
      </c>
      <c r="K6190">
        <v>9</v>
      </c>
      <c r="L6190" t="str">
        <f t="shared" si="198"/>
        <v>Guadalajara de BugaValle del CaucaSeñal Colombia9</v>
      </c>
      <c r="M6190" t="str">
        <f t="shared" si="199"/>
        <v>Guadalajara de BugaValle del CaucaSeñal Colombia</v>
      </c>
      <c r="N6190" t="s">
        <v>7656</v>
      </c>
    </row>
    <row r="6191" spans="1:14" x14ac:dyDescent="0.25">
      <c r="A6191">
        <v>76111</v>
      </c>
      <c r="B6191" t="s">
        <v>1490</v>
      </c>
      <c r="C6191" t="s">
        <v>765</v>
      </c>
      <c r="E6191">
        <v>11</v>
      </c>
      <c r="F6191" t="s">
        <v>8339</v>
      </c>
      <c r="G6191" t="s">
        <v>627</v>
      </c>
      <c r="H6191" t="str">
        <f>INDEX(referencias!$Q$1:$Q$34,MATCH('Registro de Frecuencias TV'!G6191,referencias!$R$1:$R$34,0),1)</f>
        <v>Telepacífico</v>
      </c>
      <c r="I6191" t="s">
        <v>8465</v>
      </c>
      <c r="J6191" t="s">
        <v>8338</v>
      </c>
      <c r="K6191">
        <v>11</v>
      </c>
      <c r="L6191" t="str">
        <f t="shared" si="198"/>
        <v>Guadalajara de BugaValle del CaucaTelepacífico11</v>
      </c>
      <c r="M6191" t="str">
        <f t="shared" si="199"/>
        <v>Guadalajara de BugaValle del CaucaTelepacífico</v>
      </c>
      <c r="N6191" t="s">
        <v>7657</v>
      </c>
    </row>
    <row r="6192" spans="1:14" x14ac:dyDescent="0.25">
      <c r="A6192">
        <v>76111</v>
      </c>
      <c r="B6192" t="s">
        <v>1490</v>
      </c>
      <c r="C6192" t="s">
        <v>765</v>
      </c>
      <c r="E6192">
        <v>5</v>
      </c>
      <c r="F6192" t="s">
        <v>8341</v>
      </c>
      <c r="G6192" t="s">
        <v>750</v>
      </c>
      <c r="H6192" t="str">
        <f>INDEX(referencias!$Q$1:$Q$34,MATCH('Registro de Frecuencias TV'!G6192,referencias!$R$1:$R$34,0),1)</f>
        <v>RCN TV S.A.</v>
      </c>
      <c r="I6192" t="s">
        <v>8464</v>
      </c>
      <c r="J6192" t="s">
        <v>8338</v>
      </c>
      <c r="K6192">
        <v>5</v>
      </c>
      <c r="L6192" t="str">
        <f t="shared" si="198"/>
        <v>Guadalajara de BugaValle del CaucaRCN TV S.A.5</v>
      </c>
      <c r="M6192" t="str">
        <f t="shared" si="199"/>
        <v>Guadalajara de BugaValle del CaucaRCN TV S.A.</v>
      </c>
      <c r="N6192" t="s">
        <v>7658</v>
      </c>
    </row>
    <row r="6193" spans="1:14" x14ac:dyDescent="0.25">
      <c r="A6193">
        <v>76111</v>
      </c>
      <c r="B6193" t="s">
        <v>1490</v>
      </c>
      <c r="C6193" t="s">
        <v>765</v>
      </c>
      <c r="E6193">
        <v>3</v>
      </c>
      <c r="F6193" t="s">
        <v>8341</v>
      </c>
      <c r="G6193" t="s">
        <v>723</v>
      </c>
      <c r="H6193" t="str">
        <f>INDEX(referencias!$Q$1:$Q$34,MATCH('Registro de Frecuencias TV'!G6193,referencias!$R$1:$R$34,0),1)</f>
        <v>Caracol TV S.A.</v>
      </c>
      <c r="I6193" t="s">
        <v>8464</v>
      </c>
      <c r="J6193" t="s">
        <v>8338</v>
      </c>
      <c r="K6193">
        <v>3</v>
      </c>
      <c r="L6193" t="str">
        <f t="shared" si="198"/>
        <v>Guadalajara de BugaValle del CaucaCaracol TV S.A.3</v>
      </c>
      <c r="M6193" t="str">
        <f t="shared" si="199"/>
        <v>Guadalajara de BugaValle del CaucaCaracol TV S.A.</v>
      </c>
      <c r="N6193" t="s">
        <v>7659</v>
      </c>
    </row>
    <row r="6194" spans="1:14" x14ac:dyDescent="0.25">
      <c r="A6194">
        <v>76113</v>
      </c>
      <c r="B6194" t="s">
        <v>1030</v>
      </c>
      <c r="C6194" t="s">
        <v>765</v>
      </c>
      <c r="E6194">
        <v>7</v>
      </c>
      <c r="F6194" t="s">
        <v>8337</v>
      </c>
      <c r="G6194" t="s">
        <v>420</v>
      </c>
      <c r="H6194" t="str">
        <f>INDEX(referencias!$Q$1:$Q$34,MATCH('Registro de Frecuencias TV'!G6194,referencias!$R$1:$R$34,0),1)</f>
        <v>Canal Uno</v>
      </c>
      <c r="I6194" t="s">
        <v>292</v>
      </c>
      <c r="J6194" t="s">
        <v>8338</v>
      </c>
      <c r="K6194">
        <v>7</v>
      </c>
      <c r="L6194" t="str">
        <f t="shared" si="198"/>
        <v>BugalagrandeValle del CaucaCanal Uno7</v>
      </c>
      <c r="M6194" t="str">
        <f t="shared" si="199"/>
        <v>BugalagrandeValle del CaucaCanal Uno</v>
      </c>
      <c r="N6194" t="s">
        <v>7660</v>
      </c>
    </row>
    <row r="6195" spans="1:14" x14ac:dyDescent="0.25">
      <c r="A6195">
        <v>76113</v>
      </c>
      <c r="B6195" t="s">
        <v>1030</v>
      </c>
      <c r="C6195" t="s">
        <v>765</v>
      </c>
      <c r="E6195">
        <v>13</v>
      </c>
      <c r="F6195" t="s">
        <v>8337</v>
      </c>
      <c r="G6195" t="s">
        <v>703</v>
      </c>
      <c r="H6195" t="str">
        <f>INDEX(referencias!$Q$1:$Q$34,MATCH('Registro de Frecuencias TV'!G6195,referencias!$R$1:$R$34,0),1)</f>
        <v>C.Institucional</v>
      </c>
      <c r="I6195" t="s">
        <v>292</v>
      </c>
      <c r="J6195" t="s">
        <v>8338</v>
      </c>
      <c r="K6195">
        <v>13</v>
      </c>
      <c r="L6195" t="str">
        <f t="shared" si="198"/>
        <v>BugalagrandeValle del CaucaC.Institucional13</v>
      </c>
      <c r="M6195" t="str">
        <f t="shared" si="199"/>
        <v>BugalagrandeValle del CaucaC.Institucional</v>
      </c>
      <c r="N6195" t="s">
        <v>7661</v>
      </c>
    </row>
    <row r="6196" spans="1:14" x14ac:dyDescent="0.25">
      <c r="A6196">
        <v>76113</v>
      </c>
      <c r="B6196" t="s">
        <v>1030</v>
      </c>
      <c r="C6196" t="s">
        <v>765</v>
      </c>
      <c r="E6196">
        <v>9</v>
      </c>
      <c r="F6196" t="s">
        <v>8337</v>
      </c>
      <c r="G6196" t="s">
        <v>188</v>
      </c>
      <c r="H6196" t="str">
        <f>INDEX(referencias!$Q$1:$Q$34,MATCH('Registro de Frecuencias TV'!G6196,referencias!$R$1:$R$34,0),1)</f>
        <v>Señal Colombia</v>
      </c>
      <c r="I6196" t="s">
        <v>292</v>
      </c>
      <c r="J6196" t="s">
        <v>8338</v>
      </c>
      <c r="K6196">
        <v>9</v>
      </c>
      <c r="L6196" t="str">
        <f t="shared" si="198"/>
        <v>BugalagrandeValle del CaucaSeñal Colombia9</v>
      </c>
      <c r="M6196" t="str">
        <f t="shared" si="199"/>
        <v>BugalagrandeValle del CaucaSeñal Colombia</v>
      </c>
      <c r="N6196" t="s">
        <v>7662</v>
      </c>
    </row>
    <row r="6197" spans="1:14" x14ac:dyDescent="0.25">
      <c r="A6197">
        <v>76113</v>
      </c>
      <c r="B6197" t="s">
        <v>1030</v>
      </c>
      <c r="C6197" t="s">
        <v>765</v>
      </c>
      <c r="E6197">
        <v>11</v>
      </c>
      <c r="F6197" t="s">
        <v>8339</v>
      </c>
      <c r="G6197" t="s">
        <v>627</v>
      </c>
      <c r="H6197" t="str">
        <f>INDEX(referencias!$Q$1:$Q$34,MATCH('Registro de Frecuencias TV'!G6197,referencias!$R$1:$R$34,0),1)</f>
        <v>Telepacífico</v>
      </c>
      <c r="I6197" t="s">
        <v>8465</v>
      </c>
      <c r="J6197" t="s">
        <v>8338</v>
      </c>
      <c r="K6197">
        <v>11</v>
      </c>
      <c r="L6197" t="str">
        <f t="shared" si="198"/>
        <v>BugalagrandeValle del CaucaTelepacífico11</v>
      </c>
      <c r="M6197" t="str">
        <f t="shared" si="199"/>
        <v>BugalagrandeValle del CaucaTelepacífico</v>
      </c>
      <c r="N6197" t="s">
        <v>7663</v>
      </c>
    </row>
    <row r="6198" spans="1:14" x14ac:dyDescent="0.25">
      <c r="A6198">
        <v>76113</v>
      </c>
      <c r="B6198" t="s">
        <v>1030</v>
      </c>
      <c r="C6198" t="s">
        <v>765</v>
      </c>
      <c r="E6198">
        <v>26</v>
      </c>
      <c r="F6198" t="s">
        <v>8341</v>
      </c>
      <c r="G6198" t="s">
        <v>750</v>
      </c>
      <c r="H6198" t="str">
        <f>INDEX(referencias!$Q$1:$Q$34,MATCH('Registro de Frecuencias TV'!G6198,referencias!$R$1:$R$34,0),1)</f>
        <v>RCN TV S.A.</v>
      </c>
      <c r="I6198" t="s">
        <v>510</v>
      </c>
      <c r="J6198" t="s">
        <v>8338</v>
      </c>
      <c r="K6198">
        <v>26</v>
      </c>
      <c r="L6198" t="str">
        <f t="shared" si="198"/>
        <v>BugalagrandeValle del CaucaRCN TV S.A.26</v>
      </c>
      <c r="M6198" t="str">
        <f t="shared" si="199"/>
        <v>BugalagrandeValle del CaucaRCN TV S.A.</v>
      </c>
      <c r="N6198" t="s">
        <v>7664</v>
      </c>
    </row>
    <row r="6199" spans="1:14" x14ac:dyDescent="0.25">
      <c r="A6199">
        <v>76113</v>
      </c>
      <c r="B6199" t="s">
        <v>1030</v>
      </c>
      <c r="C6199" t="s">
        <v>765</v>
      </c>
      <c r="E6199">
        <v>32</v>
      </c>
      <c r="F6199" t="s">
        <v>8341</v>
      </c>
      <c r="G6199" t="s">
        <v>723</v>
      </c>
      <c r="H6199" t="str">
        <f>INDEX(referencias!$Q$1:$Q$34,MATCH('Registro de Frecuencias TV'!G6199,referencias!$R$1:$R$34,0),1)</f>
        <v>Caracol TV S.A.</v>
      </c>
      <c r="I6199" t="s">
        <v>510</v>
      </c>
      <c r="J6199" t="s">
        <v>8338</v>
      </c>
      <c r="K6199">
        <v>32</v>
      </c>
      <c r="L6199" t="str">
        <f t="shared" si="198"/>
        <v>BugalagrandeValle del CaucaCaracol TV S.A.32</v>
      </c>
      <c r="M6199" t="str">
        <f t="shared" si="199"/>
        <v>BugalagrandeValle del CaucaCaracol TV S.A.</v>
      </c>
      <c r="N6199" t="s">
        <v>7665</v>
      </c>
    </row>
    <row r="6200" spans="1:14" x14ac:dyDescent="0.25">
      <c r="A6200">
        <v>76122</v>
      </c>
      <c r="B6200" t="s">
        <v>1052</v>
      </c>
      <c r="C6200" t="s">
        <v>765</v>
      </c>
      <c r="E6200">
        <v>4</v>
      </c>
      <c r="F6200" t="s">
        <v>8337</v>
      </c>
      <c r="G6200" t="s">
        <v>420</v>
      </c>
      <c r="H6200" t="str">
        <f>INDEX(referencias!$Q$1:$Q$34,MATCH('Registro de Frecuencias TV'!G6200,referencias!$R$1:$R$34,0),1)</f>
        <v>Canal Uno</v>
      </c>
      <c r="I6200" t="s">
        <v>8503</v>
      </c>
      <c r="J6200" t="s">
        <v>8338</v>
      </c>
      <c r="K6200">
        <v>4</v>
      </c>
      <c r="L6200" t="str">
        <f t="shared" si="198"/>
        <v>CaicedoniaValle del CaucaCanal Uno4</v>
      </c>
      <c r="M6200" t="str">
        <f t="shared" si="199"/>
        <v>CaicedoniaValle del CaucaCanal Uno</v>
      </c>
      <c r="N6200" t="s">
        <v>7666</v>
      </c>
    </row>
    <row r="6201" spans="1:14" x14ac:dyDescent="0.25">
      <c r="A6201">
        <v>76122</v>
      </c>
      <c r="B6201" t="s">
        <v>1052</v>
      </c>
      <c r="C6201" t="s">
        <v>765</v>
      </c>
      <c r="E6201">
        <v>2</v>
      </c>
      <c r="F6201" t="s">
        <v>8337</v>
      </c>
      <c r="G6201" t="s">
        <v>703</v>
      </c>
      <c r="H6201" t="str">
        <f>INDEX(referencias!$Q$1:$Q$34,MATCH('Registro de Frecuencias TV'!G6201,referencias!$R$1:$R$34,0),1)</f>
        <v>C.Institucional</v>
      </c>
      <c r="I6201" t="s">
        <v>8503</v>
      </c>
      <c r="J6201" t="s">
        <v>8338</v>
      </c>
      <c r="K6201">
        <v>2</v>
      </c>
      <c r="L6201" t="str">
        <f t="shared" si="198"/>
        <v>CaicedoniaValle del CaucaC.Institucional2</v>
      </c>
      <c r="M6201" t="str">
        <f t="shared" si="199"/>
        <v>CaicedoniaValle del CaucaC.Institucional</v>
      </c>
      <c r="N6201" t="s">
        <v>7667</v>
      </c>
    </row>
    <row r="6202" spans="1:14" x14ac:dyDescent="0.25">
      <c r="A6202">
        <v>76122</v>
      </c>
      <c r="B6202" t="s">
        <v>1052</v>
      </c>
      <c r="C6202" t="s">
        <v>765</v>
      </c>
      <c r="E6202">
        <v>5</v>
      </c>
      <c r="F6202" t="s">
        <v>8337</v>
      </c>
      <c r="G6202" t="s">
        <v>188</v>
      </c>
      <c r="H6202" t="str">
        <f>INDEX(referencias!$Q$1:$Q$34,MATCH('Registro de Frecuencias TV'!G6202,referencias!$R$1:$R$34,0),1)</f>
        <v>Señal Colombia</v>
      </c>
      <c r="I6202" t="s">
        <v>8503</v>
      </c>
      <c r="J6202" t="s">
        <v>8338</v>
      </c>
      <c r="K6202">
        <v>5</v>
      </c>
      <c r="L6202" t="str">
        <f t="shared" si="198"/>
        <v>CaicedoniaValle del CaucaSeñal Colombia5</v>
      </c>
      <c r="M6202" t="str">
        <f t="shared" si="199"/>
        <v>CaicedoniaValle del CaucaSeñal Colombia</v>
      </c>
      <c r="N6202" t="s">
        <v>7668</v>
      </c>
    </row>
    <row r="6203" spans="1:14" x14ac:dyDescent="0.25">
      <c r="A6203">
        <v>76122</v>
      </c>
      <c r="B6203" t="s">
        <v>1052</v>
      </c>
      <c r="C6203" t="s">
        <v>765</v>
      </c>
      <c r="E6203">
        <v>11</v>
      </c>
      <c r="F6203" t="s">
        <v>8339</v>
      </c>
      <c r="G6203" t="s">
        <v>627</v>
      </c>
      <c r="H6203" t="str">
        <f>INDEX(referencias!$Q$1:$Q$34,MATCH('Registro de Frecuencias TV'!G6203,referencias!$R$1:$R$34,0),1)</f>
        <v>Telepacífico</v>
      </c>
      <c r="I6203" t="s">
        <v>8520</v>
      </c>
      <c r="J6203" t="s">
        <v>8338</v>
      </c>
      <c r="K6203">
        <v>11</v>
      </c>
      <c r="L6203" t="str">
        <f t="shared" si="198"/>
        <v>CaicedoniaValle del CaucaTelepacífico11</v>
      </c>
      <c r="M6203" t="str">
        <f t="shared" si="199"/>
        <v>CaicedoniaValle del CaucaTelepacífico</v>
      </c>
      <c r="N6203" t="s">
        <v>7669</v>
      </c>
    </row>
    <row r="6204" spans="1:14" x14ac:dyDescent="0.25">
      <c r="A6204">
        <v>76122</v>
      </c>
      <c r="B6204" t="s">
        <v>1052</v>
      </c>
      <c r="C6204" t="s">
        <v>765</v>
      </c>
      <c r="E6204">
        <v>26</v>
      </c>
      <c r="F6204" t="s">
        <v>8341</v>
      </c>
      <c r="G6204" t="s">
        <v>750</v>
      </c>
      <c r="H6204" t="str">
        <f>INDEX(referencias!$Q$1:$Q$34,MATCH('Registro de Frecuencias TV'!G6204,referencias!$R$1:$R$34,0),1)</f>
        <v>RCN TV S.A.</v>
      </c>
      <c r="I6204" t="s">
        <v>510</v>
      </c>
      <c r="J6204" t="s">
        <v>8338</v>
      </c>
      <c r="K6204">
        <v>26</v>
      </c>
      <c r="L6204" t="str">
        <f t="shared" si="198"/>
        <v>CaicedoniaValle del CaucaRCN TV S.A.26</v>
      </c>
      <c r="M6204" t="str">
        <f t="shared" si="199"/>
        <v>CaicedoniaValle del CaucaRCN TV S.A.</v>
      </c>
      <c r="N6204" t="s">
        <v>7670</v>
      </c>
    </row>
    <row r="6205" spans="1:14" x14ac:dyDescent="0.25">
      <c r="A6205">
        <v>76122</v>
      </c>
      <c r="B6205" t="s">
        <v>1052</v>
      </c>
      <c r="C6205" t="s">
        <v>765</v>
      </c>
      <c r="E6205">
        <v>32</v>
      </c>
      <c r="F6205" t="s">
        <v>8341</v>
      </c>
      <c r="G6205" t="s">
        <v>723</v>
      </c>
      <c r="H6205" t="str">
        <f>INDEX(referencias!$Q$1:$Q$34,MATCH('Registro de Frecuencias TV'!G6205,referencias!$R$1:$R$34,0),1)</f>
        <v>Caracol TV S.A.</v>
      </c>
      <c r="I6205" t="s">
        <v>510</v>
      </c>
      <c r="J6205" t="s">
        <v>8338</v>
      </c>
      <c r="K6205">
        <v>32</v>
      </c>
      <c r="L6205" t="str">
        <f t="shared" si="198"/>
        <v>CaicedoniaValle del CaucaCaracol TV S.A.32</v>
      </c>
      <c r="M6205" t="str">
        <f t="shared" si="199"/>
        <v>CaicedoniaValle del CaucaCaracol TV S.A.</v>
      </c>
      <c r="N6205" t="s">
        <v>7671</v>
      </c>
    </row>
    <row r="6206" spans="1:14" x14ac:dyDescent="0.25">
      <c r="A6206">
        <v>76126</v>
      </c>
      <c r="B6206" t="s">
        <v>1074</v>
      </c>
      <c r="C6206" t="s">
        <v>765</v>
      </c>
      <c r="E6206">
        <v>7</v>
      </c>
      <c r="F6206" t="s">
        <v>8337</v>
      </c>
      <c r="G6206" t="s">
        <v>420</v>
      </c>
      <c r="H6206" t="str">
        <f>INDEX(referencias!$Q$1:$Q$34,MATCH('Registro de Frecuencias TV'!G6206,referencias!$R$1:$R$34,0),1)</f>
        <v>Canal Uno</v>
      </c>
      <c r="I6206" t="s">
        <v>292</v>
      </c>
      <c r="J6206" t="s">
        <v>8338</v>
      </c>
      <c r="K6206">
        <v>7</v>
      </c>
      <c r="L6206" t="str">
        <f t="shared" si="198"/>
        <v>CalimaValle del CaucaCanal Uno7</v>
      </c>
      <c r="M6206" t="str">
        <f t="shared" si="199"/>
        <v>CalimaValle del CaucaCanal Uno</v>
      </c>
      <c r="N6206" t="s">
        <v>7672</v>
      </c>
    </row>
    <row r="6207" spans="1:14" x14ac:dyDescent="0.25">
      <c r="A6207">
        <v>76126</v>
      </c>
      <c r="B6207" t="s">
        <v>1074</v>
      </c>
      <c r="C6207" t="s">
        <v>765</v>
      </c>
      <c r="E6207">
        <v>13</v>
      </c>
      <c r="F6207" t="s">
        <v>8337</v>
      </c>
      <c r="G6207" t="s">
        <v>703</v>
      </c>
      <c r="H6207" t="str">
        <f>INDEX(referencias!$Q$1:$Q$34,MATCH('Registro de Frecuencias TV'!G6207,referencias!$R$1:$R$34,0),1)</f>
        <v>C.Institucional</v>
      </c>
      <c r="I6207" t="s">
        <v>292</v>
      </c>
      <c r="J6207" t="s">
        <v>8338</v>
      </c>
      <c r="K6207">
        <v>13</v>
      </c>
      <c r="L6207" t="str">
        <f t="shared" si="198"/>
        <v>CalimaValle del CaucaC.Institucional13</v>
      </c>
      <c r="M6207" t="str">
        <f t="shared" si="199"/>
        <v>CalimaValle del CaucaC.Institucional</v>
      </c>
      <c r="N6207" t="s">
        <v>7673</v>
      </c>
    </row>
    <row r="6208" spans="1:14" x14ac:dyDescent="0.25">
      <c r="A6208">
        <v>76126</v>
      </c>
      <c r="B6208" t="s">
        <v>1074</v>
      </c>
      <c r="C6208" t="s">
        <v>765</v>
      </c>
      <c r="E6208">
        <v>9</v>
      </c>
      <c r="F6208" t="s">
        <v>8337</v>
      </c>
      <c r="G6208" t="s">
        <v>188</v>
      </c>
      <c r="H6208" t="str">
        <f>INDEX(referencias!$Q$1:$Q$34,MATCH('Registro de Frecuencias TV'!G6208,referencias!$R$1:$R$34,0),1)</f>
        <v>Señal Colombia</v>
      </c>
      <c r="I6208" t="s">
        <v>292</v>
      </c>
      <c r="J6208" t="s">
        <v>8338</v>
      </c>
      <c r="K6208">
        <v>9</v>
      </c>
      <c r="L6208" t="str">
        <f t="shared" si="198"/>
        <v>CalimaValle del CaucaSeñal Colombia9</v>
      </c>
      <c r="M6208" t="str">
        <f t="shared" si="199"/>
        <v>CalimaValle del CaucaSeñal Colombia</v>
      </c>
      <c r="N6208" t="s">
        <v>7674</v>
      </c>
    </row>
    <row r="6209" spans="1:14" x14ac:dyDescent="0.25">
      <c r="A6209">
        <v>76126</v>
      </c>
      <c r="B6209" t="s">
        <v>1074</v>
      </c>
      <c r="C6209" t="s">
        <v>765</v>
      </c>
      <c r="E6209">
        <v>11</v>
      </c>
      <c r="F6209" t="s">
        <v>8339</v>
      </c>
      <c r="G6209" t="s">
        <v>627</v>
      </c>
      <c r="H6209" t="str">
        <f>INDEX(referencias!$Q$1:$Q$34,MATCH('Registro de Frecuencias TV'!G6209,referencias!$R$1:$R$34,0),1)</f>
        <v>Telepacífico</v>
      </c>
      <c r="I6209" t="s">
        <v>8465</v>
      </c>
      <c r="J6209" t="s">
        <v>8338</v>
      </c>
      <c r="K6209">
        <v>11</v>
      </c>
      <c r="L6209" t="str">
        <f t="shared" si="198"/>
        <v>CalimaValle del CaucaTelepacífico11</v>
      </c>
      <c r="M6209" t="str">
        <f t="shared" si="199"/>
        <v>CalimaValle del CaucaTelepacífico</v>
      </c>
      <c r="N6209" t="s">
        <v>7675</v>
      </c>
    </row>
    <row r="6210" spans="1:14" x14ac:dyDescent="0.25">
      <c r="A6210">
        <v>76126</v>
      </c>
      <c r="B6210" t="s">
        <v>1074</v>
      </c>
      <c r="C6210" t="s">
        <v>765</v>
      </c>
      <c r="E6210">
        <v>5</v>
      </c>
      <c r="F6210" t="s">
        <v>8341</v>
      </c>
      <c r="G6210" t="s">
        <v>750</v>
      </c>
      <c r="H6210" t="str">
        <f>INDEX(referencias!$Q$1:$Q$34,MATCH('Registro de Frecuencias TV'!G6210,referencias!$R$1:$R$34,0),1)</f>
        <v>RCN TV S.A.</v>
      </c>
      <c r="I6210" t="s">
        <v>8464</v>
      </c>
      <c r="J6210" t="s">
        <v>8338</v>
      </c>
      <c r="K6210">
        <v>5</v>
      </c>
      <c r="L6210" t="str">
        <f t="shared" si="198"/>
        <v>CalimaValle del CaucaRCN TV S.A.5</v>
      </c>
      <c r="M6210" t="str">
        <f t="shared" si="199"/>
        <v>CalimaValle del CaucaRCN TV S.A.</v>
      </c>
      <c r="N6210" t="s">
        <v>7676</v>
      </c>
    </row>
    <row r="6211" spans="1:14" x14ac:dyDescent="0.25">
      <c r="A6211">
        <v>76126</v>
      </c>
      <c r="B6211" t="s">
        <v>1074</v>
      </c>
      <c r="C6211" t="s">
        <v>765</v>
      </c>
      <c r="E6211">
        <v>3</v>
      </c>
      <c r="F6211" t="s">
        <v>8341</v>
      </c>
      <c r="G6211" t="s">
        <v>723</v>
      </c>
      <c r="H6211" t="str">
        <f>INDEX(referencias!$Q$1:$Q$34,MATCH('Registro de Frecuencias TV'!G6211,referencias!$R$1:$R$34,0),1)</f>
        <v>Caracol TV S.A.</v>
      </c>
      <c r="I6211" t="s">
        <v>8464</v>
      </c>
      <c r="J6211" t="s">
        <v>8338</v>
      </c>
      <c r="K6211">
        <v>3</v>
      </c>
      <c r="L6211" t="str">
        <f t="shared" ref="L6211:L6274" si="200">_xlfn.CONCAT(TRIM(B6211),TRIM(C6211),TRIM(H6211),TRIM(K6211))</f>
        <v>CalimaValle del CaucaCaracol TV S.A.3</v>
      </c>
      <c r="M6211" t="str">
        <f t="shared" ref="M6211:M6274" si="201">_xlfn.CONCAT(TRIM(B6211),TRIM(C6211),TRIM(H6211))</f>
        <v>CalimaValle del CaucaCaracol TV S.A.</v>
      </c>
      <c r="N6211" t="s">
        <v>7677</v>
      </c>
    </row>
    <row r="6212" spans="1:14" x14ac:dyDescent="0.25">
      <c r="A6212">
        <v>76130</v>
      </c>
      <c r="B6212" t="s">
        <v>1087</v>
      </c>
      <c r="C6212" t="s">
        <v>765</v>
      </c>
      <c r="E6212">
        <v>7</v>
      </c>
      <c r="F6212" t="s">
        <v>8337</v>
      </c>
      <c r="G6212" t="s">
        <v>420</v>
      </c>
      <c r="H6212" t="str">
        <f>INDEX(referencias!$Q$1:$Q$34,MATCH('Registro de Frecuencias TV'!G6212,referencias!$R$1:$R$34,0),1)</f>
        <v>Canal Uno</v>
      </c>
      <c r="I6212" t="s">
        <v>292</v>
      </c>
      <c r="J6212" t="s">
        <v>8338</v>
      </c>
      <c r="K6212">
        <v>7</v>
      </c>
      <c r="L6212" t="str">
        <f t="shared" si="200"/>
        <v>CandelariaValle del CaucaCanal Uno7</v>
      </c>
      <c r="M6212" t="str">
        <f t="shared" si="201"/>
        <v>CandelariaValle del CaucaCanal Uno</v>
      </c>
      <c r="N6212" t="s">
        <v>7678</v>
      </c>
    </row>
    <row r="6213" spans="1:14" x14ac:dyDescent="0.25">
      <c r="A6213">
        <v>76130</v>
      </c>
      <c r="B6213" t="s">
        <v>1087</v>
      </c>
      <c r="C6213" t="s">
        <v>765</v>
      </c>
      <c r="E6213">
        <v>13</v>
      </c>
      <c r="F6213" t="s">
        <v>8337</v>
      </c>
      <c r="G6213" t="s">
        <v>703</v>
      </c>
      <c r="H6213" t="str">
        <f>INDEX(referencias!$Q$1:$Q$34,MATCH('Registro de Frecuencias TV'!G6213,referencias!$R$1:$R$34,0),1)</f>
        <v>C.Institucional</v>
      </c>
      <c r="I6213" t="s">
        <v>292</v>
      </c>
      <c r="J6213" t="s">
        <v>8338</v>
      </c>
      <c r="K6213">
        <v>13</v>
      </c>
      <c r="L6213" t="str">
        <f t="shared" si="200"/>
        <v>CandelariaValle del CaucaC.Institucional13</v>
      </c>
      <c r="M6213" t="str">
        <f t="shared" si="201"/>
        <v>CandelariaValle del CaucaC.Institucional</v>
      </c>
      <c r="N6213" t="s">
        <v>7679</v>
      </c>
    </row>
    <row r="6214" spans="1:14" x14ac:dyDescent="0.25">
      <c r="A6214">
        <v>76130</v>
      </c>
      <c r="B6214" t="s">
        <v>1087</v>
      </c>
      <c r="C6214" t="s">
        <v>765</v>
      </c>
      <c r="E6214">
        <v>9</v>
      </c>
      <c r="F6214" t="s">
        <v>8337</v>
      </c>
      <c r="G6214" t="s">
        <v>188</v>
      </c>
      <c r="H6214" t="str">
        <f>INDEX(referencias!$Q$1:$Q$34,MATCH('Registro de Frecuencias TV'!G6214,referencias!$R$1:$R$34,0),1)</f>
        <v>Señal Colombia</v>
      </c>
      <c r="I6214" t="s">
        <v>292</v>
      </c>
      <c r="J6214" t="s">
        <v>8338</v>
      </c>
      <c r="K6214">
        <v>9</v>
      </c>
      <c r="L6214" t="str">
        <f t="shared" si="200"/>
        <v>CandelariaValle del CaucaSeñal Colombia9</v>
      </c>
      <c r="M6214" t="str">
        <f t="shared" si="201"/>
        <v>CandelariaValle del CaucaSeñal Colombia</v>
      </c>
      <c r="N6214" t="s">
        <v>7680</v>
      </c>
    </row>
    <row r="6215" spans="1:14" x14ac:dyDescent="0.25">
      <c r="A6215">
        <v>76130</v>
      </c>
      <c r="B6215" t="s">
        <v>1087</v>
      </c>
      <c r="C6215" t="s">
        <v>765</v>
      </c>
      <c r="E6215">
        <v>11</v>
      </c>
      <c r="F6215" t="s">
        <v>8339</v>
      </c>
      <c r="G6215" t="s">
        <v>627</v>
      </c>
      <c r="H6215" t="str">
        <f>INDEX(referencias!$Q$1:$Q$34,MATCH('Registro de Frecuencias TV'!G6215,referencias!$R$1:$R$34,0),1)</f>
        <v>Telepacífico</v>
      </c>
      <c r="I6215" t="s">
        <v>8465</v>
      </c>
      <c r="J6215" t="s">
        <v>8338</v>
      </c>
      <c r="K6215">
        <v>11</v>
      </c>
      <c r="L6215" t="str">
        <f t="shared" si="200"/>
        <v>CandelariaValle del CaucaTelepacífico11</v>
      </c>
      <c r="M6215" t="str">
        <f t="shared" si="201"/>
        <v>CandelariaValle del CaucaTelepacífico</v>
      </c>
      <c r="N6215" t="s">
        <v>7681</v>
      </c>
    </row>
    <row r="6216" spans="1:14" x14ac:dyDescent="0.25">
      <c r="A6216">
        <v>76130</v>
      </c>
      <c r="B6216" t="s">
        <v>1087</v>
      </c>
      <c r="C6216" t="s">
        <v>765</v>
      </c>
      <c r="E6216">
        <v>5</v>
      </c>
      <c r="F6216" t="s">
        <v>8341</v>
      </c>
      <c r="G6216" t="s">
        <v>750</v>
      </c>
      <c r="H6216" t="str">
        <f>INDEX(referencias!$Q$1:$Q$34,MATCH('Registro de Frecuencias TV'!G6216,referencias!$R$1:$R$34,0),1)</f>
        <v>RCN TV S.A.</v>
      </c>
      <c r="I6216" t="s">
        <v>8464</v>
      </c>
      <c r="J6216" t="s">
        <v>8338</v>
      </c>
      <c r="K6216">
        <v>5</v>
      </c>
      <c r="L6216" t="str">
        <f t="shared" si="200"/>
        <v>CandelariaValle del CaucaRCN TV S.A.5</v>
      </c>
      <c r="M6216" t="str">
        <f t="shared" si="201"/>
        <v>CandelariaValle del CaucaRCN TV S.A.</v>
      </c>
      <c r="N6216" t="s">
        <v>7682</v>
      </c>
    </row>
    <row r="6217" spans="1:14" x14ac:dyDescent="0.25">
      <c r="A6217">
        <v>76130</v>
      </c>
      <c r="B6217" t="s">
        <v>1087</v>
      </c>
      <c r="C6217" t="s">
        <v>765</v>
      </c>
      <c r="E6217">
        <v>3</v>
      </c>
      <c r="F6217" t="s">
        <v>8341</v>
      </c>
      <c r="G6217" t="s">
        <v>723</v>
      </c>
      <c r="H6217" t="str">
        <f>INDEX(referencias!$Q$1:$Q$34,MATCH('Registro de Frecuencias TV'!G6217,referencias!$R$1:$R$34,0),1)</f>
        <v>Caracol TV S.A.</v>
      </c>
      <c r="I6217" t="s">
        <v>8464</v>
      </c>
      <c r="J6217" t="s">
        <v>8338</v>
      </c>
      <c r="K6217">
        <v>3</v>
      </c>
      <c r="L6217" t="str">
        <f t="shared" si="200"/>
        <v>CandelariaValle del CaucaCaracol TV S.A.3</v>
      </c>
      <c r="M6217" t="str">
        <f t="shared" si="201"/>
        <v>CandelariaValle del CaucaCaracol TV S.A.</v>
      </c>
      <c r="N6217" t="s">
        <v>7683</v>
      </c>
    </row>
    <row r="6218" spans="1:14" x14ac:dyDescent="0.25">
      <c r="A6218">
        <v>76147</v>
      </c>
      <c r="B6218" t="s">
        <v>1115</v>
      </c>
      <c r="C6218" t="s">
        <v>765</v>
      </c>
      <c r="E6218">
        <v>4</v>
      </c>
      <c r="F6218" t="s">
        <v>8337</v>
      </c>
      <c r="G6218" t="s">
        <v>420</v>
      </c>
      <c r="H6218" t="str">
        <f>INDEX(referencias!$Q$1:$Q$34,MATCH('Registro de Frecuencias TV'!G6218,referencias!$R$1:$R$34,0),1)</f>
        <v>Canal Uno</v>
      </c>
      <c r="I6218" t="s">
        <v>8503</v>
      </c>
      <c r="J6218" t="s">
        <v>8338</v>
      </c>
      <c r="K6218">
        <v>4</v>
      </c>
      <c r="L6218" t="str">
        <f t="shared" si="200"/>
        <v>CartagoValle del CaucaCanal Uno4</v>
      </c>
      <c r="M6218" t="str">
        <f t="shared" si="201"/>
        <v>CartagoValle del CaucaCanal Uno</v>
      </c>
      <c r="N6218" t="s">
        <v>7684</v>
      </c>
    </row>
    <row r="6219" spans="1:14" x14ac:dyDescent="0.25">
      <c r="A6219">
        <v>76147</v>
      </c>
      <c r="B6219" t="s">
        <v>1115</v>
      </c>
      <c r="C6219" t="s">
        <v>765</v>
      </c>
      <c r="E6219">
        <v>2</v>
      </c>
      <c r="F6219" t="s">
        <v>8337</v>
      </c>
      <c r="G6219" t="s">
        <v>703</v>
      </c>
      <c r="H6219" t="str">
        <f>INDEX(referencias!$Q$1:$Q$34,MATCH('Registro de Frecuencias TV'!G6219,referencias!$R$1:$R$34,0),1)</f>
        <v>C.Institucional</v>
      </c>
      <c r="I6219" t="s">
        <v>8503</v>
      </c>
      <c r="J6219" t="s">
        <v>8338</v>
      </c>
      <c r="K6219">
        <v>2</v>
      </c>
      <c r="L6219" t="str">
        <f t="shared" si="200"/>
        <v>CartagoValle del CaucaC.Institucional2</v>
      </c>
      <c r="M6219" t="str">
        <f t="shared" si="201"/>
        <v>CartagoValle del CaucaC.Institucional</v>
      </c>
      <c r="N6219" t="s">
        <v>7685</v>
      </c>
    </row>
    <row r="6220" spans="1:14" x14ac:dyDescent="0.25">
      <c r="A6220">
        <v>76147</v>
      </c>
      <c r="B6220" t="s">
        <v>1115</v>
      </c>
      <c r="C6220" t="s">
        <v>765</v>
      </c>
      <c r="E6220">
        <v>5</v>
      </c>
      <c r="F6220" t="s">
        <v>8337</v>
      </c>
      <c r="G6220" t="s">
        <v>188</v>
      </c>
      <c r="H6220" t="str">
        <f>INDEX(referencias!$Q$1:$Q$34,MATCH('Registro de Frecuencias TV'!G6220,referencias!$R$1:$R$34,0),1)</f>
        <v>Señal Colombia</v>
      </c>
      <c r="I6220" t="s">
        <v>8503</v>
      </c>
      <c r="J6220" t="s">
        <v>8338</v>
      </c>
      <c r="K6220">
        <v>5</v>
      </c>
      <c r="L6220" t="str">
        <f t="shared" si="200"/>
        <v>CartagoValle del CaucaSeñal Colombia5</v>
      </c>
      <c r="M6220" t="str">
        <f t="shared" si="201"/>
        <v>CartagoValle del CaucaSeñal Colombia</v>
      </c>
      <c r="N6220" t="s">
        <v>7686</v>
      </c>
    </row>
    <row r="6221" spans="1:14" x14ac:dyDescent="0.25">
      <c r="A6221">
        <v>76147</v>
      </c>
      <c r="B6221" t="s">
        <v>1115</v>
      </c>
      <c r="C6221" t="s">
        <v>765</v>
      </c>
      <c r="E6221">
        <v>11</v>
      </c>
      <c r="F6221" t="s">
        <v>8339</v>
      </c>
      <c r="G6221" t="s">
        <v>627</v>
      </c>
      <c r="H6221" t="str">
        <f>INDEX(referencias!$Q$1:$Q$34,MATCH('Registro de Frecuencias TV'!G6221,referencias!$R$1:$R$34,0),1)</f>
        <v>Telepacífico</v>
      </c>
      <c r="I6221" t="s">
        <v>8520</v>
      </c>
      <c r="J6221" t="s">
        <v>8338</v>
      </c>
      <c r="K6221">
        <v>11</v>
      </c>
      <c r="L6221" t="str">
        <f t="shared" si="200"/>
        <v>CartagoValle del CaucaTelepacífico11</v>
      </c>
      <c r="M6221" t="str">
        <f t="shared" si="201"/>
        <v>CartagoValle del CaucaTelepacífico</v>
      </c>
      <c r="N6221" t="s">
        <v>7687</v>
      </c>
    </row>
    <row r="6222" spans="1:14" x14ac:dyDescent="0.25">
      <c r="A6222">
        <v>76147</v>
      </c>
      <c r="B6222" t="s">
        <v>1115</v>
      </c>
      <c r="C6222" t="s">
        <v>765</v>
      </c>
      <c r="E6222">
        <v>26</v>
      </c>
      <c r="F6222" t="s">
        <v>8341</v>
      </c>
      <c r="G6222" t="s">
        <v>750</v>
      </c>
      <c r="H6222" t="str">
        <f>INDEX(referencias!$Q$1:$Q$34,MATCH('Registro de Frecuencias TV'!G6222,referencias!$R$1:$R$34,0),1)</f>
        <v>RCN TV S.A.</v>
      </c>
      <c r="I6222" t="s">
        <v>510</v>
      </c>
      <c r="J6222" t="s">
        <v>8338</v>
      </c>
      <c r="K6222">
        <v>26</v>
      </c>
      <c r="L6222" t="str">
        <f t="shared" si="200"/>
        <v>CartagoValle del CaucaRCN TV S.A.26</v>
      </c>
      <c r="M6222" t="str">
        <f t="shared" si="201"/>
        <v>CartagoValle del CaucaRCN TV S.A.</v>
      </c>
      <c r="N6222" t="s">
        <v>7688</v>
      </c>
    </row>
    <row r="6223" spans="1:14" x14ac:dyDescent="0.25">
      <c r="A6223">
        <v>76147</v>
      </c>
      <c r="B6223" t="s">
        <v>1115</v>
      </c>
      <c r="C6223" t="s">
        <v>765</v>
      </c>
      <c r="E6223">
        <v>32</v>
      </c>
      <c r="F6223" t="s">
        <v>8341</v>
      </c>
      <c r="G6223" t="s">
        <v>723</v>
      </c>
      <c r="H6223" t="str">
        <f>INDEX(referencias!$Q$1:$Q$34,MATCH('Registro de Frecuencias TV'!G6223,referencias!$R$1:$R$34,0),1)</f>
        <v>Caracol TV S.A.</v>
      </c>
      <c r="I6223" t="s">
        <v>510</v>
      </c>
      <c r="J6223" t="s">
        <v>8338</v>
      </c>
      <c r="K6223">
        <v>32</v>
      </c>
      <c r="L6223" t="str">
        <f t="shared" si="200"/>
        <v>CartagoValle del CaucaCaracol TV S.A.32</v>
      </c>
      <c r="M6223" t="str">
        <f t="shared" si="201"/>
        <v>CartagoValle del CaucaCaracol TV S.A.</v>
      </c>
      <c r="N6223" t="s">
        <v>7689</v>
      </c>
    </row>
    <row r="6224" spans="1:14" x14ac:dyDescent="0.25">
      <c r="A6224">
        <v>76233</v>
      </c>
      <c r="B6224" t="s">
        <v>256</v>
      </c>
      <c r="C6224" t="s">
        <v>765</v>
      </c>
      <c r="E6224">
        <v>8</v>
      </c>
      <c r="F6224" t="s">
        <v>8337</v>
      </c>
      <c r="G6224" t="s">
        <v>420</v>
      </c>
      <c r="H6224" t="str">
        <f>INDEX(referencias!$Q$1:$Q$34,MATCH('Registro de Frecuencias TV'!G6224,referencias!$R$1:$R$34,0),1)</f>
        <v>Canal Uno</v>
      </c>
      <c r="I6224" t="s">
        <v>256</v>
      </c>
      <c r="J6224" t="s">
        <v>8338</v>
      </c>
      <c r="K6224">
        <v>8</v>
      </c>
      <c r="L6224" t="str">
        <f t="shared" si="200"/>
        <v>DaguaValle del CaucaCanal Uno8</v>
      </c>
      <c r="M6224" t="str">
        <f t="shared" si="201"/>
        <v>DaguaValle del CaucaCanal Uno</v>
      </c>
      <c r="N6224" t="s">
        <v>7690</v>
      </c>
    </row>
    <row r="6225" spans="1:14" x14ac:dyDescent="0.25">
      <c r="A6225">
        <v>76233</v>
      </c>
      <c r="B6225" t="s">
        <v>256</v>
      </c>
      <c r="C6225" t="s">
        <v>765</v>
      </c>
      <c r="E6225">
        <v>4</v>
      </c>
      <c r="F6225" t="s">
        <v>8337</v>
      </c>
      <c r="G6225" t="s">
        <v>703</v>
      </c>
      <c r="H6225" t="str">
        <f>INDEX(referencias!$Q$1:$Q$34,MATCH('Registro de Frecuencias TV'!G6225,referencias!$R$1:$R$34,0),1)</f>
        <v>C.Institucional</v>
      </c>
      <c r="I6225" t="s">
        <v>256</v>
      </c>
      <c r="J6225" t="s">
        <v>8338</v>
      </c>
      <c r="K6225">
        <v>4</v>
      </c>
      <c r="L6225" t="str">
        <f t="shared" si="200"/>
        <v>DaguaValle del CaucaC.Institucional4</v>
      </c>
      <c r="M6225" t="str">
        <f t="shared" si="201"/>
        <v>DaguaValle del CaucaC.Institucional</v>
      </c>
      <c r="N6225" t="s">
        <v>7691</v>
      </c>
    </row>
    <row r="6226" spans="1:14" x14ac:dyDescent="0.25">
      <c r="A6226">
        <v>76233</v>
      </c>
      <c r="B6226" t="s">
        <v>256</v>
      </c>
      <c r="C6226" t="s">
        <v>765</v>
      </c>
      <c r="E6226">
        <v>2</v>
      </c>
      <c r="F6226" t="s">
        <v>8337</v>
      </c>
      <c r="G6226" t="s">
        <v>188</v>
      </c>
      <c r="H6226" t="str">
        <f>INDEX(referencias!$Q$1:$Q$34,MATCH('Registro de Frecuencias TV'!G6226,referencias!$R$1:$R$34,0),1)</f>
        <v>Señal Colombia</v>
      </c>
      <c r="I6226" t="s">
        <v>256</v>
      </c>
      <c r="J6226" t="s">
        <v>8338</v>
      </c>
      <c r="K6226">
        <v>2</v>
      </c>
      <c r="L6226" t="str">
        <f t="shared" si="200"/>
        <v>DaguaValle del CaucaSeñal Colombia2</v>
      </c>
      <c r="M6226" t="str">
        <f t="shared" si="201"/>
        <v>DaguaValle del CaucaSeñal Colombia</v>
      </c>
      <c r="N6226" t="s">
        <v>7692</v>
      </c>
    </row>
    <row r="6227" spans="1:14" x14ac:dyDescent="0.25">
      <c r="A6227">
        <v>76233</v>
      </c>
      <c r="B6227" t="s">
        <v>256</v>
      </c>
      <c r="C6227" t="s">
        <v>765</v>
      </c>
      <c r="E6227">
        <v>10</v>
      </c>
      <c r="F6227" t="s">
        <v>8339</v>
      </c>
      <c r="G6227" t="s">
        <v>627</v>
      </c>
      <c r="H6227" t="str">
        <f>INDEX(referencias!$Q$1:$Q$34,MATCH('Registro de Frecuencias TV'!G6227,referencias!$R$1:$R$34,0),1)</f>
        <v>Telepacífico</v>
      </c>
      <c r="I6227" t="s">
        <v>8523</v>
      </c>
      <c r="J6227" t="s">
        <v>8338</v>
      </c>
      <c r="K6227">
        <v>10</v>
      </c>
      <c r="L6227" t="str">
        <f t="shared" si="200"/>
        <v>DaguaValle del CaucaTelepacífico10</v>
      </c>
      <c r="M6227" t="str">
        <f t="shared" si="201"/>
        <v>DaguaValle del CaucaTelepacífico</v>
      </c>
      <c r="N6227" t="s">
        <v>7693</v>
      </c>
    </row>
    <row r="6228" spans="1:14" x14ac:dyDescent="0.25">
      <c r="A6228">
        <v>76233</v>
      </c>
      <c r="B6228" t="s">
        <v>256</v>
      </c>
      <c r="C6228" t="s">
        <v>765</v>
      </c>
      <c r="E6228">
        <v>31</v>
      </c>
      <c r="F6228" t="s">
        <v>8341</v>
      </c>
      <c r="G6228" t="s">
        <v>750</v>
      </c>
      <c r="H6228" t="str">
        <f>INDEX(referencias!$Q$1:$Q$34,MATCH('Registro de Frecuencias TV'!G6228,referencias!$R$1:$R$34,0),1)</f>
        <v>RCN TV S.A.</v>
      </c>
      <c r="I6228" t="s">
        <v>256</v>
      </c>
      <c r="J6228" t="s">
        <v>8338</v>
      </c>
      <c r="K6228">
        <v>31</v>
      </c>
      <c r="L6228" t="str">
        <f t="shared" si="200"/>
        <v>DaguaValle del CaucaRCN TV S.A.31</v>
      </c>
      <c r="M6228" t="str">
        <f t="shared" si="201"/>
        <v>DaguaValle del CaucaRCN TV S.A.</v>
      </c>
      <c r="N6228" t="s">
        <v>7694</v>
      </c>
    </row>
    <row r="6229" spans="1:14" x14ac:dyDescent="0.25">
      <c r="A6229">
        <v>76233</v>
      </c>
      <c r="B6229" t="s">
        <v>256</v>
      </c>
      <c r="C6229" t="s">
        <v>765</v>
      </c>
      <c r="E6229">
        <v>43</v>
      </c>
      <c r="F6229" t="s">
        <v>8341</v>
      </c>
      <c r="G6229" t="s">
        <v>723</v>
      </c>
      <c r="H6229" t="str">
        <f>INDEX(referencias!$Q$1:$Q$34,MATCH('Registro de Frecuencias TV'!G6229,referencias!$R$1:$R$34,0),1)</f>
        <v>Caracol TV S.A.</v>
      </c>
      <c r="I6229" t="s">
        <v>256</v>
      </c>
      <c r="J6229" t="s">
        <v>8338</v>
      </c>
      <c r="K6229">
        <v>43</v>
      </c>
      <c r="L6229" t="str">
        <f t="shared" si="200"/>
        <v>DaguaValle del CaucaCaracol TV S.A.43</v>
      </c>
      <c r="M6229" t="str">
        <f t="shared" si="201"/>
        <v>DaguaValle del CaucaCaracol TV S.A.</v>
      </c>
      <c r="N6229" t="s">
        <v>7695</v>
      </c>
    </row>
    <row r="6230" spans="1:14" x14ac:dyDescent="0.25">
      <c r="A6230">
        <v>76243</v>
      </c>
      <c r="B6230" t="s">
        <v>629</v>
      </c>
      <c r="C6230" t="s">
        <v>765</v>
      </c>
      <c r="E6230">
        <v>4</v>
      </c>
      <c r="F6230" t="s">
        <v>8337</v>
      </c>
      <c r="G6230" t="s">
        <v>420</v>
      </c>
      <c r="H6230" t="str">
        <f>INDEX(referencias!$Q$1:$Q$34,MATCH('Registro de Frecuencias TV'!G6230,referencias!$R$1:$R$34,0),1)</f>
        <v>Canal Uno</v>
      </c>
      <c r="I6230" t="s">
        <v>8503</v>
      </c>
      <c r="J6230" t="s">
        <v>8338</v>
      </c>
      <c r="K6230">
        <v>4</v>
      </c>
      <c r="L6230" t="str">
        <f t="shared" si="200"/>
        <v>El ÁguilaValle del CaucaCanal Uno4</v>
      </c>
      <c r="M6230" t="str">
        <f t="shared" si="201"/>
        <v>El ÁguilaValle del CaucaCanal Uno</v>
      </c>
      <c r="N6230" t="s">
        <v>7696</v>
      </c>
    </row>
    <row r="6231" spans="1:14" x14ac:dyDescent="0.25">
      <c r="A6231">
        <v>76243</v>
      </c>
      <c r="B6231" t="s">
        <v>629</v>
      </c>
      <c r="C6231" t="s">
        <v>765</v>
      </c>
      <c r="E6231">
        <v>2</v>
      </c>
      <c r="F6231" t="s">
        <v>8337</v>
      </c>
      <c r="G6231" t="s">
        <v>703</v>
      </c>
      <c r="H6231" t="str">
        <f>INDEX(referencias!$Q$1:$Q$34,MATCH('Registro de Frecuencias TV'!G6231,referencias!$R$1:$R$34,0),1)</f>
        <v>C.Institucional</v>
      </c>
      <c r="I6231" t="s">
        <v>8503</v>
      </c>
      <c r="J6231" t="s">
        <v>8338</v>
      </c>
      <c r="K6231">
        <v>2</v>
      </c>
      <c r="L6231" t="str">
        <f t="shared" si="200"/>
        <v>El ÁguilaValle del CaucaC.Institucional2</v>
      </c>
      <c r="M6231" t="str">
        <f t="shared" si="201"/>
        <v>El ÁguilaValle del CaucaC.Institucional</v>
      </c>
      <c r="N6231" t="s">
        <v>7697</v>
      </c>
    </row>
    <row r="6232" spans="1:14" x14ac:dyDescent="0.25">
      <c r="A6232">
        <v>76243</v>
      </c>
      <c r="B6232" t="s">
        <v>629</v>
      </c>
      <c r="C6232" t="s">
        <v>765</v>
      </c>
      <c r="E6232">
        <v>5</v>
      </c>
      <c r="F6232" t="s">
        <v>8337</v>
      </c>
      <c r="G6232" t="s">
        <v>188</v>
      </c>
      <c r="H6232" t="str">
        <f>INDEX(referencias!$Q$1:$Q$34,MATCH('Registro de Frecuencias TV'!G6232,referencias!$R$1:$R$34,0),1)</f>
        <v>Señal Colombia</v>
      </c>
      <c r="I6232" t="s">
        <v>8503</v>
      </c>
      <c r="J6232" t="s">
        <v>8338</v>
      </c>
      <c r="K6232">
        <v>5</v>
      </c>
      <c r="L6232" t="str">
        <f t="shared" si="200"/>
        <v>El ÁguilaValle del CaucaSeñal Colombia5</v>
      </c>
      <c r="M6232" t="str">
        <f t="shared" si="201"/>
        <v>El ÁguilaValle del CaucaSeñal Colombia</v>
      </c>
      <c r="N6232" t="s">
        <v>7698</v>
      </c>
    </row>
    <row r="6233" spans="1:14" x14ac:dyDescent="0.25">
      <c r="A6233">
        <v>76243</v>
      </c>
      <c r="B6233" t="s">
        <v>629</v>
      </c>
      <c r="C6233" t="s">
        <v>765</v>
      </c>
      <c r="E6233">
        <v>11</v>
      </c>
      <c r="F6233" t="s">
        <v>8339</v>
      </c>
      <c r="G6233" t="s">
        <v>627</v>
      </c>
      <c r="H6233" t="str">
        <f>INDEX(referencias!$Q$1:$Q$34,MATCH('Registro de Frecuencias TV'!G6233,referencias!$R$1:$R$34,0),1)</f>
        <v>Telepacífico</v>
      </c>
      <c r="I6233" t="s">
        <v>8520</v>
      </c>
      <c r="J6233" t="s">
        <v>8338</v>
      </c>
      <c r="K6233">
        <v>11</v>
      </c>
      <c r="L6233" t="str">
        <f t="shared" si="200"/>
        <v>El ÁguilaValle del CaucaTelepacífico11</v>
      </c>
      <c r="M6233" t="str">
        <f t="shared" si="201"/>
        <v>El ÁguilaValle del CaucaTelepacífico</v>
      </c>
      <c r="N6233" t="s">
        <v>7699</v>
      </c>
    </row>
    <row r="6234" spans="1:14" x14ac:dyDescent="0.25">
      <c r="A6234">
        <v>76243</v>
      </c>
      <c r="B6234" t="s">
        <v>629</v>
      </c>
      <c r="C6234" t="s">
        <v>765</v>
      </c>
      <c r="E6234">
        <v>26</v>
      </c>
      <c r="F6234" t="s">
        <v>8341</v>
      </c>
      <c r="G6234" t="s">
        <v>750</v>
      </c>
      <c r="H6234" t="str">
        <f>INDEX(referencias!$Q$1:$Q$34,MATCH('Registro de Frecuencias TV'!G6234,referencias!$R$1:$R$34,0),1)</f>
        <v>RCN TV S.A.</v>
      </c>
      <c r="I6234" t="s">
        <v>510</v>
      </c>
      <c r="J6234" t="s">
        <v>8338</v>
      </c>
      <c r="K6234">
        <v>26</v>
      </c>
      <c r="L6234" t="str">
        <f t="shared" si="200"/>
        <v>El ÁguilaValle del CaucaRCN TV S.A.26</v>
      </c>
      <c r="M6234" t="str">
        <f t="shared" si="201"/>
        <v>El ÁguilaValle del CaucaRCN TV S.A.</v>
      </c>
      <c r="N6234" t="s">
        <v>7700</v>
      </c>
    </row>
    <row r="6235" spans="1:14" x14ac:dyDescent="0.25">
      <c r="A6235">
        <v>76243</v>
      </c>
      <c r="B6235" t="s">
        <v>629</v>
      </c>
      <c r="C6235" t="s">
        <v>765</v>
      </c>
      <c r="E6235">
        <v>32</v>
      </c>
      <c r="F6235" t="s">
        <v>8341</v>
      </c>
      <c r="G6235" t="s">
        <v>723</v>
      </c>
      <c r="H6235" t="str">
        <f>INDEX(referencias!$Q$1:$Q$34,MATCH('Registro de Frecuencias TV'!G6235,referencias!$R$1:$R$34,0),1)</f>
        <v>Caracol TV S.A.</v>
      </c>
      <c r="I6235" t="s">
        <v>510</v>
      </c>
      <c r="J6235" t="s">
        <v>8338</v>
      </c>
      <c r="K6235">
        <v>32</v>
      </c>
      <c r="L6235" t="str">
        <f t="shared" si="200"/>
        <v>El ÁguilaValle del CaucaCaracol TV S.A.32</v>
      </c>
      <c r="M6235" t="str">
        <f t="shared" si="201"/>
        <v>El ÁguilaValle del CaucaCaracol TV S.A.</v>
      </c>
      <c r="N6235" t="s">
        <v>7701</v>
      </c>
    </row>
    <row r="6236" spans="1:14" x14ac:dyDescent="0.25">
      <c r="A6236">
        <v>76246</v>
      </c>
      <c r="B6236" t="s">
        <v>630</v>
      </c>
      <c r="C6236" t="s">
        <v>765</v>
      </c>
      <c r="E6236">
        <v>7</v>
      </c>
      <c r="F6236" t="s">
        <v>8337</v>
      </c>
      <c r="G6236" t="s">
        <v>420</v>
      </c>
      <c r="H6236" t="str">
        <f>INDEX(referencias!$Q$1:$Q$34,MATCH('Registro de Frecuencias TV'!G6236,referencias!$R$1:$R$34,0),1)</f>
        <v>Canal Uno</v>
      </c>
      <c r="I6236" t="s">
        <v>292</v>
      </c>
      <c r="J6236" t="s">
        <v>8338</v>
      </c>
      <c r="K6236">
        <v>7</v>
      </c>
      <c r="L6236" t="str">
        <f t="shared" si="200"/>
        <v>El CairoValle del CaucaCanal Uno7</v>
      </c>
      <c r="M6236" t="str">
        <f t="shared" si="201"/>
        <v>El CairoValle del CaucaCanal Uno</v>
      </c>
      <c r="N6236" t="s">
        <v>7702</v>
      </c>
    </row>
    <row r="6237" spans="1:14" x14ac:dyDescent="0.25">
      <c r="A6237">
        <v>76246</v>
      </c>
      <c r="B6237" t="s">
        <v>630</v>
      </c>
      <c r="C6237" t="s">
        <v>765</v>
      </c>
      <c r="E6237">
        <v>13</v>
      </c>
      <c r="F6237" t="s">
        <v>8337</v>
      </c>
      <c r="G6237" t="s">
        <v>703</v>
      </c>
      <c r="H6237" t="str">
        <f>INDEX(referencias!$Q$1:$Q$34,MATCH('Registro de Frecuencias TV'!G6237,referencias!$R$1:$R$34,0),1)</f>
        <v>C.Institucional</v>
      </c>
      <c r="I6237" t="s">
        <v>292</v>
      </c>
      <c r="J6237" t="s">
        <v>8338</v>
      </c>
      <c r="K6237">
        <v>13</v>
      </c>
      <c r="L6237" t="str">
        <f t="shared" si="200"/>
        <v>El CairoValle del CaucaC.Institucional13</v>
      </c>
      <c r="M6237" t="str">
        <f t="shared" si="201"/>
        <v>El CairoValle del CaucaC.Institucional</v>
      </c>
      <c r="N6237" t="s">
        <v>7703</v>
      </c>
    </row>
    <row r="6238" spans="1:14" x14ac:dyDescent="0.25">
      <c r="A6238">
        <v>76246</v>
      </c>
      <c r="B6238" t="s">
        <v>630</v>
      </c>
      <c r="C6238" t="s">
        <v>765</v>
      </c>
      <c r="E6238">
        <v>9</v>
      </c>
      <c r="F6238" t="s">
        <v>8337</v>
      </c>
      <c r="G6238" t="s">
        <v>188</v>
      </c>
      <c r="H6238" t="str">
        <f>INDEX(referencias!$Q$1:$Q$34,MATCH('Registro de Frecuencias TV'!G6238,referencias!$R$1:$R$34,0),1)</f>
        <v>Señal Colombia</v>
      </c>
      <c r="I6238" t="s">
        <v>292</v>
      </c>
      <c r="J6238" t="s">
        <v>8338</v>
      </c>
      <c r="K6238">
        <v>9</v>
      </c>
      <c r="L6238" t="str">
        <f t="shared" si="200"/>
        <v>El CairoValle del CaucaSeñal Colombia9</v>
      </c>
      <c r="M6238" t="str">
        <f t="shared" si="201"/>
        <v>El CairoValle del CaucaSeñal Colombia</v>
      </c>
      <c r="N6238" t="s">
        <v>7704</v>
      </c>
    </row>
    <row r="6239" spans="1:14" x14ac:dyDescent="0.25">
      <c r="A6239">
        <v>76246</v>
      </c>
      <c r="B6239" t="s">
        <v>630</v>
      </c>
      <c r="C6239" t="s">
        <v>765</v>
      </c>
      <c r="E6239">
        <v>10</v>
      </c>
      <c r="F6239" t="s">
        <v>8339</v>
      </c>
      <c r="G6239" t="s">
        <v>627</v>
      </c>
      <c r="H6239" t="str">
        <f>INDEX(referencias!$Q$1:$Q$34,MATCH('Registro de Frecuencias TV'!G6239,referencias!$R$1:$R$34,0),1)</f>
        <v>Telepacífico</v>
      </c>
      <c r="I6239" t="s">
        <v>8524</v>
      </c>
      <c r="J6239" t="s">
        <v>8338</v>
      </c>
      <c r="K6239">
        <v>10</v>
      </c>
      <c r="L6239" t="str">
        <f t="shared" si="200"/>
        <v>El CairoValle del CaucaTelepacífico10</v>
      </c>
      <c r="M6239" t="str">
        <f t="shared" si="201"/>
        <v>El CairoValle del CaucaTelepacífico</v>
      </c>
      <c r="N6239" t="s">
        <v>7705</v>
      </c>
    </row>
    <row r="6240" spans="1:14" x14ac:dyDescent="0.25">
      <c r="A6240">
        <v>76246</v>
      </c>
      <c r="B6240" t="s">
        <v>630</v>
      </c>
      <c r="C6240" t="s">
        <v>765</v>
      </c>
      <c r="E6240">
        <v>5</v>
      </c>
      <c r="F6240" t="s">
        <v>8341</v>
      </c>
      <c r="G6240" t="s">
        <v>750</v>
      </c>
      <c r="H6240" t="str">
        <f>INDEX(referencias!$Q$1:$Q$34,MATCH('Registro de Frecuencias TV'!G6240,referencias!$R$1:$R$34,0),1)</f>
        <v>RCN TV S.A.</v>
      </c>
      <c r="I6240" t="s">
        <v>8464</v>
      </c>
      <c r="J6240" t="s">
        <v>8338</v>
      </c>
      <c r="K6240">
        <v>5</v>
      </c>
      <c r="L6240" t="str">
        <f t="shared" si="200"/>
        <v>El CairoValle del CaucaRCN TV S.A.5</v>
      </c>
      <c r="M6240" t="str">
        <f t="shared" si="201"/>
        <v>El CairoValle del CaucaRCN TV S.A.</v>
      </c>
      <c r="N6240" t="s">
        <v>7706</v>
      </c>
    </row>
    <row r="6241" spans="1:14" x14ac:dyDescent="0.25">
      <c r="A6241">
        <v>76246</v>
      </c>
      <c r="B6241" t="s">
        <v>630</v>
      </c>
      <c r="C6241" t="s">
        <v>765</v>
      </c>
      <c r="E6241">
        <v>3</v>
      </c>
      <c r="F6241" t="s">
        <v>8341</v>
      </c>
      <c r="G6241" t="s">
        <v>723</v>
      </c>
      <c r="H6241" t="str">
        <f>INDEX(referencias!$Q$1:$Q$34,MATCH('Registro de Frecuencias TV'!G6241,referencias!$R$1:$R$34,0),1)</f>
        <v>Caracol TV S.A.</v>
      </c>
      <c r="I6241" t="s">
        <v>8464</v>
      </c>
      <c r="J6241" t="s">
        <v>8338</v>
      </c>
      <c r="K6241">
        <v>3</v>
      </c>
      <c r="L6241" t="str">
        <f t="shared" si="200"/>
        <v>El CairoValle del CaucaCaracol TV S.A.3</v>
      </c>
      <c r="M6241" t="str">
        <f t="shared" si="201"/>
        <v>El CairoValle del CaucaCaracol TV S.A.</v>
      </c>
      <c r="N6241" t="s">
        <v>7707</v>
      </c>
    </row>
    <row r="6242" spans="1:14" x14ac:dyDescent="0.25">
      <c r="A6242">
        <v>76248</v>
      </c>
      <c r="B6242" t="s">
        <v>1320</v>
      </c>
      <c r="C6242" t="s">
        <v>765</v>
      </c>
      <c r="D6242" t="s">
        <v>1320</v>
      </c>
      <c r="E6242">
        <v>7</v>
      </c>
      <c r="F6242" t="s">
        <v>8337</v>
      </c>
      <c r="G6242" t="s">
        <v>420</v>
      </c>
      <c r="H6242" t="str">
        <f>INDEX(referencias!$Q$1:$Q$34,MATCH('Registro de Frecuencias TV'!G6242,referencias!$R$1:$R$34,0),1)</f>
        <v>Canal Uno</v>
      </c>
      <c r="I6242" t="s">
        <v>292</v>
      </c>
      <c r="J6242" t="s">
        <v>8338</v>
      </c>
      <c r="K6242">
        <v>7</v>
      </c>
      <c r="L6242" t="str">
        <f t="shared" si="200"/>
        <v>El CerritoValle del CaucaCanal Uno7</v>
      </c>
      <c r="M6242" t="str">
        <f t="shared" si="201"/>
        <v>El CerritoValle del CaucaCanal Uno</v>
      </c>
      <c r="N6242" t="s">
        <v>7708</v>
      </c>
    </row>
    <row r="6243" spans="1:14" x14ac:dyDescent="0.25">
      <c r="A6243">
        <v>76248</v>
      </c>
      <c r="B6243" t="s">
        <v>1320</v>
      </c>
      <c r="C6243" t="s">
        <v>765</v>
      </c>
      <c r="D6243" t="s">
        <v>398</v>
      </c>
      <c r="E6243">
        <v>2</v>
      </c>
      <c r="F6243" t="s">
        <v>8337</v>
      </c>
      <c r="G6243" t="s">
        <v>420</v>
      </c>
      <c r="H6243" t="str">
        <f>INDEX(referencias!$Q$1:$Q$34,MATCH('Registro de Frecuencias TV'!G6243,referencias!$R$1:$R$34,0),1)</f>
        <v>Canal Uno</v>
      </c>
      <c r="I6243" t="s">
        <v>398</v>
      </c>
      <c r="J6243" t="s">
        <v>8338</v>
      </c>
      <c r="K6243">
        <v>2</v>
      </c>
      <c r="L6243" t="str">
        <f t="shared" si="200"/>
        <v>El CerritoValle del CaucaCanal Uno2</v>
      </c>
      <c r="M6243" t="str">
        <f t="shared" si="201"/>
        <v>El CerritoValle del CaucaCanal Uno</v>
      </c>
      <c r="N6243" t="s">
        <v>7708</v>
      </c>
    </row>
    <row r="6244" spans="1:14" x14ac:dyDescent="0.25">
      <c r="A6244">
        <v>76248</v>
      </c>
      <c r="B6244" t="s">
        <v>1320</v>
      </c>
      <c r="C6244" t="s">
        <v>765</v>
      </c>
      <c r="D6244" t="s">
        <v>1320</v>
      </c>
      <c r="E6244">
        <v>13</v>
      </c>
      <c r="F6244" t="s">
        <v>8337</v>
      </c>
      <c r="G6244" t="s">
        <v>703</v>
      </c>
      <c r="H6244" t="str">
        <f>INDEX(referencias!$Q$1:$Q$34,MATCH('Registro de Frecuencias TV'!G6244,referencias!$R$1:$R$34,0),1)</f>
        <v>C.Institucional</v>
      </c>
      <c r="I6244" t="s">
        <v>292</v>
      </c>
      <c r="J6244" t="s">
        <v>8338</v>
      </c>
      <c r="K6244">
        <v>13</v>
      </c>
      <c r="L6244" t="str">
        <f t="shared" si="200"/>
        <v>El CerritoValle del CaucaC.Institucional13</v>
      </c>
      <c r="M6244" t="str">
        <f t="shared" si="201"/>
        <v>El CerritoValle del CaucaC.Institucional</v>
      </c>
      <c r="N6244" t="s">
        <v>7709</v>
      </c>
    </row>
    <row r="6245" spans="1:14" x14ac:dyDescent="0.25">
      <c r="A6245">
        <v>76248</v>
      </c>
      <c r="B6245" t="s">
        <v>1320</v>
      </c>
      <c r="C6245" t="s">
        <v>765</v>
      </c>
      <c r="D6245" t="s">
        <v>398</v>
      </c>
      <c r="E6245">
        <v>4</v>
      </c>
      <c r="F6245" t="s">
        <v>8337</v>
      </c>
      <c r="G6245" t="s">
        <v>703</v>
      </c>
      <c r="H6245" t="str">
        <f>INDEX(referencias!$Q$1:$Q$34,MATCH('Registro de Frecuencias TV'!G6245,referencias!$R$1:$R$34,0),1)</f>
        <v>C.Institucional</v>
      </c>
      <c r="I6245" t="s">
        <v>398</v>
      </c>
      <c r="J6245" t="s">
        <v>8338</v>
      </c>
      <c r="K6245">
        <v>4</v>
      </c>
      <c r="L6245" t="str">
        <f t="shared" si="200"/>
        <v>El CerritoValle del CaucaC.Institucional4</v>
      </c>
      <c r="M6245" t="str">
        <f t="shared" si="201"/>
        <v>El CerritoValle del CaucaC.Institucional</v>
      </c>
      <c r="N6245" t="s">
        <v>7709</v>
      </c>
    </row>
    <row r="6246" spans="1:14" x14ac:dyDescent="0.25">
      <c r="A6246">
        <v>76248</v>
      </c>
      <c r="B6246" t="s">
        <v>1320</v>
      </c>
      <c r="C6246" t="s">
        <v>765</v>
      </c>
      <c r="D6246" t="s">
        <v>1320</v>
      </c>
      <c r="E6246">
        <v>9</v>
      </c>
      <c r="F6246" t="s">
        <v>8337</v>
      </c>
      <c r="G6246" t="s">
        <v>188</v>
      </c>
      <c r="H6246" t="str">
        <f>INDEX(referencias!$Q$1:$Q$34,MATCH('Registro de Frecuencias TV'!G6246,referencias!$R$1:$R$34,0),1)</f>
        <v>Señal Colombia</v>
      </c>
      <c r="I6246" t="s">
        <v>292</v>
      </c>
      <c r="J6246" t="s">
        <v>8338</v>
      </c>
      <c r="K6246">
        <v>9</v>
      </c>
      <c r="L6246" t="str">
        <f t="shared" si="200"/>
        <v>El CerritoValle del CaucaSeñal Colombia9</v>
      </c>
      <c r="M6246" t="str">
        <f t="shared" si="201"/>
        <v>El CerritoValle del CaucaSeñal Colombia</v>
      </c>
      <c r="N6246" t="s">
        <v>7710</v>
      </c>
    </row>
    <row r="6247" spans="1:14" x14ac:dyDescent="0.25">
      <c r="A6247">
        <v>76248</v>
      </c>
      <c r="B6247" t="s">
        <v>1320</v>
      </c>
      <c r="C6247" t="s">
        <v>765</v>
      </c>
      <c r="D6247" t="s">
        <v>398</v>
      </c>
      <c r="E6247">
        <v>6</v>
      </c>
      <c r="F6247" t="s">
        <v>8337</v>
      </c>
      <c r="G6247" t="s">
        <v>188</v>
      </c>
      <c r="H6247" t="str">
        <f>INDEX(referencias!$Q$1:$Q$34,MATCH('Registro de Frecuencias TV'!G6247,referencias!$R$1:$R$34,0),1)</f>
        <v>Señal Colombia</v>
      </c>
      <c r="I6247" t="s">
        <v>398</v>
      </c>
      <c r="J6247" t="s">
        <v>8338</v>
      </c>
      <c r="K6247">
        <v>6</v>
      </c>
      <c r="L6247" t="str">
        <f t="shared" si="200"/>
        <v>El CerritoValle del CaucaSeñal Colombia6</v>
      </c>
      <c r="M6247" t="str">
        <f t="shared" si="201"/>
        <v>El CerritoValle del CaucaSeñal Colombia</v>
      </c>
      <c r="N6247" t="s">
        <v>7710</v>
      </c>
    </row>
    <row r="6248" spans="1:14" x14ac:dyDescent="0.25">
      <c r="A6248">
        <v>76248</v>
      </c>
      <c r="B6248" t="s">
        <v>1320</v>
      </c>
      <c r="C6248" t="s">
        <v>765</v>
      </c>
      <c r="E6248">
        <v>11</v>
      </c>
      <c r="F6248" t="s">
        <v>8339</v>
      </c>
      <c r="G6248" t="s">
        <v>627</v>
      </c>
      <c r="H6248" t="str">
        <f>INDEX(referencias!$Q$1:$Q$34,MATCH('Registro de Frecuencias TV'!G6248,referencias!$R$1:$R$34,0),1)</f>
        <v>Telepacífico</v>
      </c>
      <c r="I6248" t="s">
        <v>8465</v>
      </c>
      <c r="J6248" t="s">
        <v>8338</v>
      </c>
      <c r="K6248">
        <v>11</v>
      </c>
      <c r="L6248" t="str">
        <f t="shared" si="200"/>
        <v>El CerritoValle del CaucaTelepacífico11</v>
      </c>
      <c r="M6248" t="str">
        <f t="shared" si="201"/>
        <v>El CerritoValle del CaucaTelepacífico</v>
      </c>
      <c r="N6248" t="s">
        <v>7711</v>
      </c>
    </row>
    <row r="6249" spans="1:14" x14ac:dyDescent="0.25">
      <c r="A6249">
        <v>76248</v>
      </c>
      <c r="B6249" t="s">
        <v>1320</v>
      </c>
      <c r="C6249" t="s">
        <v>765</v>
      </c>
      <c r="E6249">
        <v>5</v>
      </c>
      <c r="F6249" t="s">
        <v>8341</v>
      </c>
      <c r="G6249" t="s">
        <v>750</v>
      </c>
      <c r="H6249" t="str">
        <f>INDEX(referencias!$Q$1:$Q$34,MATCH('Registro de Frecuencias TV'!G6249,referencias!$R$1:$R$34,0),1)</f>
        <v>RCN TV S.A.</v>
      </c>
      <c r="I6249" t="s">
        <v>8464</v>
      </c>
      <c r="J6249" t="s">
        <v>8338</v>
      </c>
      <c r="K6249">
        <v>5</v>
      </c>
      <c r="L6249" t="str">
        <f t="shared" si="200"/>
        <v>El CerritoValle del CaucaRCN TV S.A.5</v>
      </c>
      <c r="M6249" t="str">
        <f t="shared" si="201"/>
        <v>El CerritoValle del CaucaRCN TV S.A.</v>
      </c>
      <c r="N6249" t="s">
        <v>7712</v>
      </c>
    </row>
    <row r="6250" spans="1:14" x14ac:dyDescent="0.25">
      <c r="A6250">
        <v>76248</v>
      </c>
      <c r="B6250" t="s">
        <v>1320</v>
      </c>
      <c r="C6250" t="s">
        <v>765</v>
      </c>
      <c r="E6250">
        <v>3</v>
      </c>
      <c r="F6250" t="s">
        <v>8341</v>
      </c>
      <c r="G6250" t="s">
        <v>723</v>
      </c>
      <c r="H6250" t="str">
        <f>INDEX(referencias!$Q$1:$Q$34,MATCH('Registro de Frecuencias TV'!G6250,referencias!$R$1:$R$34,0),1)</f>
        <v>Caracol TV S.A.</v>
      </c>
      <c r="I6250" t="s">
        <v>8464</v>
      </c>
      <c r="J6250" t="s">
        <v>8338</v>
      </c>
      <c r="K6250">
        <v>3</v>
      </c>
      <c r="L6250" t="str">
        <f t="shared" si="200"/>
        <v>El CerritoValle del CaucaCaracol TV S.A.3</v>
      </c>
      <c r="M6250" t="str">
        <f t="shared" si="201"/>
        <v>El CerritoValle del CaucaCaracol TV S.A.</v>
      </c>
      <c r="N6250" t="s">
        <v>7713</v>
      </c>
    </row>
    <row r="6251" spans="1:14" x14ac:dyDescent="0.25">
      <c r="A6251">
        <v>76250</v>
      </c>
      <c r="B6251" t="s">
        <v>260</v>
      </c>
      <c r="C6251" t="s">
        <v>765</v>
      </c>
      <c r="E6251">
        <v>8</v>
      </c>
      <c r="F6251" t="s">
        <v>8337</v>
      </c>
      <c r="G6251" t="s">
        <v>420</v>
      </c>
      <c r="H6251" t="str">
        <f>INDEX(referencias!$Q$1:$Q$34,MATCH('Registro de Frecuencias TV'!G6251,referencias!$R$1:$R$34,0),1)</f>
        <v>Canal Uno</v>
      </c>
      <c r="I6251" t="s">
        <v>260</v>
      </c>
      <c r="J6251" t="s">
        <v>8338</v>
      </c>
      <c r="K6251">
        <v>8</v>
      </c>
      <c r="L6251" t="str">
        <f t="shared" si="200"/>
        <v>El DovioValle del CaucaCanal Uno8</v>
      </c>
      <c r="M6251" t="str">
        <f t="shared" si="201"/>
        <v>El DovioValle del CaucaCanal Uno</v>
      </c>
      <c r="N6251" t="s">
        <v>7714</v>
      </c>
    </row>
    <row r="6252" spans="1:14" x14ac:dyDescent="0.25">
      <c r="A6252">
        <v>76250</v>
      </c>
      <c r="B6252" t="s">
        <v>260</v>
      </c>
      <c r="C6252" t="s">
        <v>765</v>
      </c>
      <c r="E6252">
        <v>4</v>
      </c>
      <c r="F6252" t="s">
        <v>8337</v>
      </c>
      <c r="G6252" t="s">
        <v>703</v>
      </c>
      <c r="H6252" t="str">
        <f>INDEX(referencias!$Q$1:$Q$34,MATCH('Registro de Frecuencias TV'!G6252,referencias!$R$1:$R$34,0),1)</f>
        <v>C.Institucional</v>
      </c>
      <c r="I6252" t="s">
        <v>260</v>
      </c>
      <c r="J6252" t="s">
        <v>8338</v>
      </c>
      <c r="K6252">
        <v>4</v>
      </c>
      <c r="L6252" t="str">
        <f t="shared" si="200"/>
        <v>El DovioValle del CaucaC.Institucional4</v>
      </c>
      <c r="M6252" t="str">
        <f t="shared" si="201"/>
        <v>El DovioValle del CaucaC.Institucional</v>
      </c>
      <c r="N6252" t="s">
        <v>7715</v>
      </c>
    </row>
    <row r="6253" spans="1:14" x14ac:dyDescent="0.25">
      <c r="A6253">
        <v>76250</v>
      </c>
      <c r="B6253" t="s">
        <v>260</v>
      </c>
      <c r="C6253" t="s">
        <v>765</v>
      </c>
      <c r="E6253">
        <v>5</v>
      </c>
      <c r="F6253" t="s">
        <v>8337</v>
      </c>
      <c r="G6253" t="s">
        <v>188</v>
      </c>
      <c r="H6253" t="str">
        <f>INDEX(referencias!$Q$1:$Q$34,MATCH('Registro de Frecuencias TV'!G6253,referencias!$R$1:$R$34,0),1)</f>
        <v>Señal Colombia</v>
      </c>
      <c r="I6253" t="s">
        <v>260</v>
      </c>
      <c r="J6253" t="s">
        <v>8338</v>
      </c>
      <c r="K6253">
        <v>5</v>
      </c>
      <c r="L6253" t="str">
        <f t="shared" si="200"/>
        <v>El DovioValle del CaucaSeñal Colombia5</v>
      </c>
      <c r="M6253" t="str">
        <f t="shared" si="201"/>
        <v>El DovioValle del CaucaSeñal Colombia</v>
      </c>
      <c r="N6253" t="s">
        <v>7716</v>
      </c>
    </row>
    <row r="6254" spans="1:14" x14ac:dyDescent="0.25">
      <c r="A6254">
        <v>76250</v>
      </c>
      <c r="B6254" t="s">
        <v>260</v>
      </c>
      <c r="C6254" t="s">
        <v>765</v>
      </c>
      <c r="E6254">
        <v>10</v>
      </c>
      <c r="F6254" t="s">
        <v>8339</v>
      </c>
      <c r="G6254" t="s">
        <v>627</v>
      </c>
      <c r="H6254" t="str">
        <f>INDEX(referencias!$Q$1:$Q$34,MATCH('Registro de Frecuencias TV'!G6254,referencias!$R$1:$R$34,0),1)</f>
        <v>Telepacífico</v>
      </c>
      <c r="I6254" t="s">
        <v>8525</v>
      </c>
      <c r="J6254" t="s">
        <v>8338</v>
      </c>
      <c r="K6254">
        <v>10</v>
      </c>
      <c r="L6254" t="str">
        <f t="shared" si="200"/>
        <v>El DovioValle del CaucaTelepacífico10</v>
      </c>
      <c r="M6254" t="str">
        <f t="shared" si="201"/>
        <v>El DovioValle del CaucaTelepacífico</v>
      </c>
      <c r="N6254" t="s">
        <v>7717</v>
      </c>
    </row>
    <row r="6255" spans="1:14" x14ac:dyDescent="0.25">
      <c r="A6255">
        <v>76250</v>
      </c>
      <c r="B6255" t="s">
        <v>260</v>
      </c>
      <c r="C6255" t="s">
        <v>765</v>
      </c>
      <c r="F6255" t="s">
        <v>8341</v>
      </c>
      <c r="G6255" t="s">
        <v>750</v>
      </c>
      <c r="H6255" t="str">
        <f>INDEX(referencias!$Q$1:$Q$34,MATCH('Registro de Frecuencias TV'!G6255,referencias!$R$1:$R$34,0),1)</f>
        <v>RCN TV S.A.</v>
      </c>
      <c r="J6255" t="s">
        <v>8338</v>
      </c>
      <c r="K6255">
        <v>31</v>
      </c>
      <c r="L6255" t="str">
        <f t="shared" si="200"/>
        <v>El DovioValle del CaucaRCN TV S.A.31</v>
      </c>
      <c r="M6255" t="str">
        <f t="shared" si="201"/>
        <v>El DovioValle del CaucaRCN TV S.A.</v>
      </c>
      <c r="N6255" t="s">
        <v>7718</v>
      </c>
    </row>
    <row r="6256" spans="1:14" x14ac:dyDescent="0.25">
      <c r="A6256">
        <v>76250</v>
      </c>
      <c r="B6256" t="s">
        <v>260</v>
      </c>
      <c r="C6256" t="s">
        <v>765</v>
      </c>
      <c r="F6256" t="s">
        <v>8341</v>
      </c>
      <c r="G6256" t="s">
        <v>723</v>
      </c>
      <c r="H6256" t="str">
        <f>INDEX(referencias!$Q$1:$Q$34,MATCH('Registro de Frecuencias TV'!G6256,referencias!$R$1:$R$34,0),1)</f>
        <v>Caracol TV S.A.</v>
      </c>
      <c r="J6256" t="s">
        <v>8338</v>
      </c>
      <c r="K6256">
        <v>43</v>
      </c>
      <c r="L6256" t="str">
        <f t="shared" si="200"/>
        <v>El DovioValle del CaucaCaracol TV S.A.43</v>
      </c>
      <c r="M6256" t="str">
        <f t="shared" si="201"/>
        <v>El DovioValle del CaucaCaracol TV S.A.</v>
      </c>
      <c r="N6256" t="s">
        <v>7719</v>
      </c>
    </row>
    <row r="6257" spans="1:14" x14ac:dyDescent="0.25">
      <c r="A6257">
        <v>76275</v>
      </c>
      <c r="B6257" t="s">
        <v>1406</v>
      </c>
      <c r="C6257" t="s">
        <v>765</v>
      </c>
      <c r="E6257">
        <v>7</v>
      </c>
      <c r="F6257" t="s">
        <v>8337</v>
      </c>
      <c r="G6257" t="s">
        <v>420</v>
      </c>
      <c r="H6257" t="str">
        <f>INDEX(referencias!$Q$1:$Q$34,MATCH('Registro de Frecuencias TV'!G6257,referencias!$R$1:$R$34,0),1)</f>
        <v>Canal Uno</v>
      </c>
      <c r="I6257" t="s">
        <v>292</v>
      </c>
      <c r="J6257" t="s">
        <v>8338</v>
      </c>
      <c r="K6257">
        <v>7</v>
      </c>
      <c r="L6257" t="str">
        <f t="shared" si="200"/>
        <v>FloridaValle del CaucaCanal Uno7</v>
      </c>
      <c r="M6257" t="str">
        <f t="shared" si="201"/>
        <v>FloridaValle del CaucaCanal Uno</v>
      </c>
      <c r="N6257" t="s">
        <v>7720</v>
      </c>
    </row>
    <row r="6258" spans="1:14" x14ac:dyDescent="0.25">
      <c r="A6258">
        <v>76275</v>
      </c>
      <c r="B6258" t="s">
        <v>1406</v>
      </c>
      <c r="C6258" t="s">
        <v>765</v>
      </c>
      <c r="E6258">
        <v>13</v>
      </c>
      <c r="F6258" t="s">
        <v>8337</v>
      </c>
      <c r="G6258" t="s">
        <v>703</v>
      </c>
      <c r="H6258" t="str">
        <f>INDEX(referencias!$Q$1:$Q$34,MATCH('Registro de Frecuencias TV'!G6258,referencias!$R$1:$R$34,0),1)</f>
        <v>C.Institucional</v>
      </c>
      <c r="I6258" t="s">
        <v>292</v>
      </c>
      <c r="J6258" t="s">
        <v>8338</v>
      </c>
      <c r="K6258">
        <v>13</v>
      </c>
      <c r="L6258" t="str">
        <f t="shared" si="200"/>
        <v>FloridaValle del CaucaC.Institucional13</v>
      </c>
      <c r="M6258" t="str">
        <f t="shared" si="201"/>
        <v>FloridaValle del CaucaC.Institucional</v>
      </c>
      <c r="N6258" t="s">
        <v>7721</v>
      </c>
    </row>
    <row r="6259" spans="1:14" x14ac:dyDescent="0.25">
      <c r="A6259">
        <v>76275</v>
      </c>
      <c r="B6259" t="s">
        <v>1406</v>
      </c>
      <c r="C6259" t="s">
        <v>765</v>
      </c>
      <c r="E6259">
        <v>9</v>
      </c>
      <c r="F6259" t="s">
        <v>8337</v>
      </c>
      <c r="G6259" t="s">
        <v>188</v>
      </c>
      <c r="H6259" t="str">
        <f>INDEX(referencias!$Q$1:$Q$34,MATCH('Registro de Frecuencias TV'!G6259,referencias!$R$1:$R$34,0),1)</f>
        <v>Señal Colombia</v>
      </c>
      <c r="I6259" t="s">
        <v>292</v>
      </c>
      <c r="J6259" t="s">
        <v>8338</v>
      </c>
      <c r="K6259">
        <v>9</v>
      </c>
      <c r="L6259" t="str">
        <f t="shared" si="200"/>
        <v>FloridaValle del CaucaSeñal Colombia9</v>
      </c>
      <c r="M6259" t="str">
        <f t="shared" si="201"/>
        <v>FloridaValle del CaucaSeñal Colombia</v>
      </c>
      <c r="N6259" t="s">
        <v>7722</v>
      </c>
    </row>
    <row r="6260" spans="1:14" x14ac:dyDescent="0.25">
      <c r="A6260">
        <v>76275</v>
      </c>
      <c r="B6260" t="s">
        <v>1406</v>
      </c>
      <c r="C6260" t="s">
        <v>765</v>
      </c>
      <c r="E6260">
        <v>11</v>
      </c>
      <c r="F6260" t="s">
        <v>8339</v>
      </c>
      <c r="G6260" t="s">
        <v>627</v>
      </c>
      <c r="H6260" t="str">
        <f>INDEX(referencias!$Q$1:$Q$34,MATCH('Registro de Frecuencias TV'!G6260,referencias!$R$1:$R$34,0),1)</f>
        <v>Telepacífico</v>
      </c>
      <c r="I6260" t="s">
        <v>8465</v>
      </c>
      <c r="J6260" t="s">
        <v>8338</v>
      </c>
      <c r="K6260">
        <v>11</v>
      </c>
      <c r="L6260" t="str">
        <f t="shared" si="200"/>
        <v>FloridaValle del CaucaTelepacífico11</v>
      </c>
      <c r="M6260" t="str">
        <f t="shared" si="201"/>
        <v>FloridaValle del CaucaTelepacífico</v>
      </c>
      <c r="N6260" t="s">
        <v>7723</v>
      </c>
    </row>
    <row r="6261" spans="1:14" x14ac:dyDescent="0.25">
      <c r="A6261">
        <v>76275</v>
      </c>
      <c r="B6261" t="s">
        <v>1406</v>
      </c>
      <c r="C6261" t="s">
        <v>765</v>
      </c>
      <c r="E6261">
        <v>5</v>
      </c>
      <c r="F6261" t="s">
        <v>8341</v>
      </c>
      <c r="G6261" t="s">
        <v>750</v>
      </c>
      <c r="H6261" t="str">
        <f>INDEX(referencias!$Q$1:$Q$34,MATCH('Registro de Frecuencias TV'!G6261,referencias!$R$1:$R$34,0),1)</f>
        <v>RCN TV S.A.</v>
      </c>
      <c r="I6261" t="s">
        <v>8464</v>
      </c>
      <c r="J6261" t="s">
        <v>8338</v>
      </c>
      <c r="K6261">
        <v>5</v>
      </c>
      <c r="L6261" t="str">
        <f t="shared" si="200"/>
        <v>FloridaValle del CaucaRCN TV S.A.5</v>
      </c>
      <c r="M6261" t="str">
        <f t="shared" si="201"/>
        <v>FloridaValle del CaucaRCN TV S.A.</v>
      </c>
      <c r="N6261" t="s">
        <v>7724</v>
      </c>
    </row>
    <row r="6262" spans="1:14" x14ac:dyDescent="0.25">
      <c r="A6262">
        <v>76275</v>
      </c>
      <c r="B6262" t="s">
        <v>1406</v>
      </c>
      <c r="C6262" t="s">
        <v>765</v>
      </c>
      <c r="E6262">
        <v>3</v>
      </c>
      <c r="F6262" t="s">
        <v>8341</v>
      </c>
      <c r="G6262" t="s">
        <v>723</v>
      </c>
      <c r="H6262" t="str">
        <f>INDEX(referencias!$Q$1:$Q$34,MATCH('Registro de Frecuencias TV'!G6262,referencias!$R$1:$R$34,0),1)</f>
        <v>Caracol TV S.A.</v>
      </c>
      <c r="I6262" t="s">
        <v>8464</v>
      </c>
      <c r="J6262" t="s">
        <v>8338</v>
      </c>
      <c r="K6262">
        <v>3</v>
      </c>
      <c r="L6262" t="str">
        <f t="shared" si="200"/>
        <v>FloridaValle del CaucaCaracol TV S.A.3</v>
      </c>
      <c r="M6262" t="str">
        <f t="shared" si="201"/>
        <v>FloridaValle del CaucaCaracol TV S.A.</v>
      </c>
      <c r="N6262" t="s">
        <v>7725</v>
      </c>
    </row>
    <row r="6263" spans="1:14" x14ac:dyDescent="0.25">
      <c r="A6263">
        <v>76306</v>
      </c>
      <c r="B6263" t="s">
        <v>1461</v>
      </c>
      <c r="C6263" t="s">
        <v>765</v>
      </c>
      <c r="E6263">
        <v>7</v>
      </c>
      <c r="F6263" t="s">
        <v>8337</v>
      </c>
      <c r="G6263" t="s">
        <v>420</v>
      </c>
      <c r="H6263" t="str">
        <f>INDEX(referencias!$Q$1:$Q$34,MATCH('Registro de Frecuencias TV'!G6263,referencias!$R$1:$R$34,0),1)</f>
        <v>Canal Uno</v>
      </c>
      <c r="I6263" t="s">
        <v>292</v>
      </c>
      <c r="J6263" t="s">
        <v>8338</v>
      </c>
      <c r="K6263">
        <v>7</v>
      </c>
      <c r="L6263" t="str">
        <f t="shared" si="200"/>
        <v>GinebraValle del CaucaCanal Uno7</v>
      </c>
      <c r="M6263" t="str">
        <f t="shared" si="201"/>
        <v>GinebraValle del CaucaCanal Uno</v>
      </c>
      <c r="N6263" t="s">
        <v>7726</v>
      </c>
    </row>
    <row r="6264" spans="1:14" x14ac:dyDescent="0.25">
      <c r="A6264">
        <v>76306</v>
      </c>
      <c r="B6264" t="s">
        <v>1461</v>
      </c>
      <c r="C6264" t="s">
        <v>765</v>
      </c>
      <c r="E6264">
        <v>13</v>
      </c>
      <c r="F6264" t="s">
        <v>8337</v>
      </c>
      <c r="G6264" t="s">
        <v>703</v>
      </c>
      <c r="H6264" t="str">
        <f>INDEX(referencias!$Q$1:$Q$34,MATCH('Registro de Frecuencias TV'!G6264,referencias!$R$1:$R$34,0),1)</f>
        <v>C.Institucional</v>
      </c>
      <c r="I6264" t="s">
        <v>292</v>
      </c>
      <c r="J6264" t="s">
        <v>8338</v>
      </c>
      <c r="K6264">
        <v>13</v>
      </c>
      <c r="L6264" t="str">
        <f t="shared" si="200"/>
        <v>GinebraValle del CaucaC.Institucional13</v>
      </c>
      <c r="M6264" t="str">
        <f t="shared" si="201"/>
        <v>GinebraValle del CaucaC.Institucional</v>
      </c>
      <c r="N6264" t="s">
        <v>7727</v>
      </c>
    </row>
    <row r="6265" spans="1:14" x14ac:dyDescent="0.25">
      <c r="A6265">
        <v>76306</v>
      </c>
      <c r="B6265" t="s">
        <v>1461</v>
      </c>
      <c r="C6265" t="s">
        <v>765</v>
      </c>
      <c r="E6265">
        <v>9</v>
      </c>
      <c r="F6265" t="s">
        <v>8337</v>
      </c>
      <c r="G6265" t="s">
        <v>188</v>
      </c>
      <c r="H6265" t="str">
        <f>INDEX(referencias!$Q$1:$Q$34,MATCH('Registro de Frecuencias TV'!G6265,referencias!$R$1:$R$34,0),1)</f>
        <v>Señal Colombia</v>
      </c>
      <c r="I6265" t="s">
        <v>292</v>
      </c>
      <c r="J6265" t="s">
        <v>8338</v>
      </c>
      <c r="K6265">
        <v>9</v>
      </c>
      <c r="L6265" t="str">
        <f t="shared" si="200"/>
        <v>GinebraValle del CaucaSeñal Colombia9</v>
      </c>
      <c r="M6265" t="str">
        <f t="shared" si="201"/>
        <v>GinebraValle del CaucaSeñal Colombia</v>
      </c>
      <c r="N6265" t="s">
        <v>7728</v>
      </c>
    </row>
    <row r="6266" spans="1:14" x14ac:dyDescent="0.25">
      <c r="A6266">
        <v>76306</v>
      </c>
      <c r="B6266" t="s">
        <v>1461</v>
      </c>
      <c r="C6266" t="s">
        <v>765</v>
      </c>
      <c r="E6266">
        <v>11</v>
      </c>
      <c r="F6266" t="s">
        <v>8339</v>
      </c>
      <c r="G6266" t="s">
        <v>627</v>
      </c>
      <c r="H6266" t="str">
        <f>INDEX(referencias!$Q$1:$Q$34,MATCH('Registro de Frecuencias TV'!G6266,referencias!$R$1:$R$34,0),1)</f>
        <v>Telepacífico</v>
      </c>
      <c r="I6266" t="s">
        <v>8465</v>
      </c>
      <c r="J6266" t="s">
        <v>8338</v>
      </c>
      <c r="K6266">
        <v>11</v>
      </c>
      <c r="L6266" t="str">
        <f t="shared" si="200"/>
        <v>GinebraValle del CaucaTelepacífico11</v>
      </c>
      <c r="M6266" t="str">
        <f t="shared" si="201"/>
        <v>GinebraValle del CaucaTelepacífico</v>
      </c>
      <c r="N6266" t="s">
        <v>7729</v>
      </c>
    </row>
    <row r="6267" spans="1:14" x14ac:dyDescent="0.25">
      <c r="A6267">
        <v>76306</v>
      </c>
      <c r="B6267" t="s">
        <v>1461</v>
      </c>
      <c r="C6267" t="s">
        <v>765</v>
      </c>
      <c r="E6267">
        <v>5</v>
      </c>
      <c r="F6267" t="s">
        <v>8341</v>
      </c>
      <c r="G6267" t="s">
        <v>750</v>
      </c>
      <c r="H6267" t="str">
        <f>INDEX(referencias!$Q$1:$Q$34,MATCH('Registro de Frecuencias TV'!G6267,referencias!$R$1:$R$34,0),1)</f>
        <v>RCN TV S.A.</v>
      </c>
      <c r="I6267" t="s">
        <v>8464</v>
      </c>
      <c r="J6267" t="s">
        <v>8338</v>
      </c>
      <c r="K6267">
        <v>5</v>
      </c>
      <c r="L6267" t="str">
        <f t="shared" si="200"/>
        <v>GinebraValle del CaucaRCN TV S.A.5</v>
      </c>
      <c r="M6267" t="str">
        <f t="shared" si="201"/>
        <v>GinebraValle del CaucaRCN TV S.A.</v>
      </c>
      <c r="N6267" t="s">
        <v>7730</v>
      </c>
    </row>
    <row r="6268" spans="1:14" x14ac:dyDescent="0.25">
      <c r="A6268">
        <v>76306</v>
      </c>
      <c r="B6268" t="s">
        <v>1461</v>
      </c>
      <c r="C6268" t="s">
        <v>765</v>
      </c>
      <c r="E6268">
        <v>3</v>
      </c>
      <c r="F6268" t="s">
        <v>8341</v>
      </c>
      <c r="G6268" t="s">
        <v>723</v>
      </c>
      <c r="H6268" t="str">
        <f>INDEX(referencias!$Q$1:$Q$34,MATCH('Registro de Frecuencias TV'!G6268,referencias!$R$1:$R$34,0),1)</f>
        <v>Caracol TV S.A.</v>
      </c>
      <c r="I6268" t="s">
        <v>8464</v>
      </c>
      <c r="J6268" t="s">
        <v>8338</v>
      </c>
      <c r="K6268">
        <v>3</v>
      </c>
      <c r="L6268" t="str">
        <f t="shared" si="200"/>
        <v>GinebraValle del CaucaCaracol TV S.A.3</v>
      </c>
      <c r="M6268" t="str">
        <f t="shared" si="201"/>
        <v>GinebraValle del CaucaCaracol TV S.A.</v>
      </c>
      <c r="N6268" t="s">
        <v>7731</v>
      </c>
    </row>
    <row r="6269" spans="1:14" x14ac:dyDescent="0.25">
      <c r="A6269">
        <v>76318</v>
      </c>
      <c r="B6269" t="s">
        <v>1483</v>
      </c>
      <c r="C6269" t="s">
        <v>765</v>
      </c>
      <c r="E6269">
        <v>7</v>
      </c>
      <c r="F6269" t="s">
        <v>8337</v>
      </c>
      <c r="G6269" t="s">
        <v>420</v>
      </c>
      <c r="H6269" t="str">
        <f>INDEX(referencias!$Q$1:$Q$34,MATCH('Registro de Frecuencias TV'!G6269,referencias!$R$1:$R$34,0),1)</f>
        <v>Canal Uno</v>
      </c>
      <c r="I6269" t="s">
        <v>292</v>
      </c>
      <c r="J6269" t="s">
        <v>8338</v>
      </c>
      <c r="K6269">
        <v>7</v>
      </c>
      <c r="L6269" t="str">
        <f t="shared" si="200"/>
        <v>GuacaríValle del CaucaCanal Uno7</v>
      </c>
      <c r="M6269" t="str">
        <f t="shared" si="201"/>
        <v>GuacaríValle del CaucaCanal Uno</v>
      </c>
      <c r="N6269" t="s">
        <v>7732</v>
      </c>
    </row>
    <row r="6270" spans="1:14" x14ac:dyDescent="0.25">
      <c r="A6270">
        <v>76318</v>
      </c>
      <c r="B6270" t="s">
        <v>1483</v>
      </c>
      <c r="C6270" t="s">
        <v>765</v>
      </c>
      <c r="E6270">
        <v>13</v>
      </c>
      <c r="F6270" t="s">
        <v>8337</v>
      </c>
      <c r="G6270" t="s">
        <v>703</v>
      </c>
      <c r="H6270" t="str">
        <f>INDEX(referencias!$Q$1:$Q$34,MATCH('Registro de Frecuencias TV'!G6270,referencias!$R$1:$R$34,0),1)</f>
        <v>C.Institucional</v>
      </c>
      <c r="I6270" t="s">
        <v>292</v>
      </c>
      <c r="J6270" t="s">
        <v>8338</v>
      </c>
      <c r="K6270">
        <v>13</v>
      </c>
      <c r="L6270" t="str">
        <f t="shared" si="200"/>
        <v>GuacaríValle del CaucaC.Institucional13</v>
      </c>
      <c r="M6270" t="str">
        <f t="shared" si="201"/>
        <v>GuacaríValle del CaucaC.Institucional</v>
      </c>
      <c r="N6270" t="s">
        <v>7733</v>
      </c>
    </row>
    <row r="6271" spans="1:14" x14ac:dyDescent="0.25">
      <c r="A6271">
        <v>76318</v>
      </c>
      <c r="B6271" t="s">
        <v>1483</v>
      </c>
      <c r="C6271" t="s">
        <v>765</v>
      </c>
      <c r="E6271">
        <v>9</v>
      </c>
      <c r="F6271" t="s">
        <v>8337</v>
      </c>
      <c r="G6271" t="s">
        <v>188</v>
      </c>
      <c r="H6271" t="str">
        <f>INDEX(referencias!$Q$1:$Q$34,MATCH('Registro de Frecuencias TV'!G6271,referencias!$R$1:$R$34,0),1)</f>
        <v>Señal Colombia</v>
      </c>
      <c r="I6271" t="s">
        <v>292</v>
      </c>
      <c r="J6271" t="s">
        <v>8338</v>
      </c>
      <c r="K6271">
        <v>9</v>
      </c>
      <c r="L6271" t="str">
        <f t="shared" si="200"/>
        <v>GuacaríValle del CaucaSeñal Colombia9</v>
      </c>
      <c r="M6271" t="str">
        <f t="shared" si="201"/>
        <v>GuacaríValle del CaucaSeñal Colombia</v>
      </c>
      <c r="N6271" t="s">
        <v>7734</v>
      </c>
    </row>
    <row r="6272" spans="1:14" x14ac:dyDescent="0.25">
      <c r="A6272">
        <v>76318</v>
      </c>
      <c r="B6272" t="s">
        <v>1483</v>
      </c>
      <c r="C6272" t="s">
        <v>765</v>
      </c>
      <c r="E6272">
        <v>11</v>
      </c>
      <c r="F6272" t="s">
        <v>8339</v>
      </c>
      <c r="G6272" t="s">
        <v>627</v>
      </c>
      <c r="H6272" t="str">
        <f>INDEX(referencias!$Q$1:$Q$34,MATCH('Registro de Frecuencias TV'!G6272,referencias!$R$1:$R$34,0),1)</f>
        <v>Telepacífico</v>
      </c>
      <c r="I6272" t="s">
        <v>8465</v>
      </c>
      <c r="J6272" t="s">
        <v>8338</v>
      </c>
      <c r="K6272">
        <v>11</v>
      </c>
      <c r="L6272" t="str">
        <f t="shared" si="200"/>
        <v>GuacaríValle del CaucaTelepacífico11</v>
      </c>
      <c r="M6272" t="str">
        <f t="shared" si="201"/>
        <v>GuacaríValle del CaucaTelepacífico</v>
      </c>
      <c r="N6272" t="s">
        <v>7735</v>
      </c>
    </row>
    <row r="6273" spans="1:14" x14ac:dyDescent="0.25">
      <c r="A6273">
        <v>76318</v>
      </c>
      <c r="B6273" t="s">
        <v>1483</v>
      </c>
      <c r="C6273" t="s">
        <v>765</v>
      </c>
      <c r="E6273">
        <v>5</v>
      </c>
      <c r="F6273" t="s">
        <v>8341</v>
      </c>
      <c r="G6273" t="s">
        <v>750</v>
      </c>
      <c r="H6273" t="str">
        <f>INDEX(referencias!$Q$1:$Q$34,MATCH('Registro de Frecuencias TV'!G6273,referencias!$R$1:$R$34,0),1)</f>
        <v>RCN TV S.A.</v>
      </c>
      <c r="I6273" t="s">
        <v>8464</v>
      </c>
      <c r="J6273" t="s">
        <v>8338</v>
      </c>
      <c r="K6273">
        <v>5</v>
      </c>
      <c r="L6273" t="str">
        <f t="shared" si="200"/>
        <v>GuacaríValle del CaucaRCN TV S.A.5</v>
      </c>
      <c r="M6273" t="str">
        <f t="shared" si="201"/>
        <v>GuacaríValle del CaucaRCN TV S.A.</v>
      </c>
      <c r="N6273" t="s">
        <v>7736</v>
      </c>
    </row>
    <row r="6274" spans="1:14" x14ac:dyDescent="0.25">
      <c r="A6274">
        <v>76318</v>
      </c>
      <c r="B6274" t="s">
        <v>1483</v>
      </c>
      <c r="C6274" t="s">
        <v>765</v>
      </c>
      <c r="E6274">
        <v>3</v>
      </c>
      <c r="F6274" t="s">
        <v>8341</v>
      </c>
      <c r="G6274" t="s">
        <v>723</v>
      </c>
      <c r="H6274" t="str">
        <f>INDEX(referencias!$Q$1:$Q$34,MATCH('Registro de Frecuencias TV'!G6274,referencias!$R$1:$R$34,0),1)</f>
        <v>Caracol TV S.A.</v>
      </c>
      <c r="I6274" t="s">
        <v>8464</v>
      </c>
      <c r="J6274" t="s">
        <v>8338</v>
      </c>
      <c r="K6274">
        <v>3</v>
      </c>
      <c r="L6274" t="str">
        <f t="shared" si="200"/>
        <v>GuacaríValle del CaucaCaracol TV S.A.3</v>
      </c>
      <c r="M6274" t="str">
        <f t="shared" si="201"/>
        <v>GuacaríValle del CaucaCaracol TV S.A.</v>
      </c>
      <c r="N6274" t="s">
        <v>7737</v>
      </c>
    </row>
    <row r="6275" spans="1:14" x14ac:dyDescent="0.25">
      <c r="A6275">
        <v>76364</v>
      </c>
      <c r="B6275" t="s">
        <v>1580</v>
      </c>
      <c r="C6275" t="s">
        <v>765</v>
      </c>
      <c r="E6275">
        <v>7</v>
      </c>
      <c r="F6275" t="s">
        <v>8337</v>
      </c>
      <c r="G6275" t="s">
        <v>420</v>
      </c>
      <c r="H6275" t="str">
        <f>INDEX(referencias!$Q$1:$Q$34,MATCH('Registro de Frecuencias TV'!G6275,referencias!$R$1:$R$34,0),1)</f>
        <v>Canal Uno</v>
      </c>
      <c r="I6275" t="s">
        <v>292</v>
      </c>
      <c r="J6275" t="s">
        <v>8338</v>
      </c>
      <c r="K6275">
        <v>7</v>
      </c>
      <c r="L6275" t="str">
        <f t="shared" ref="L6275:L6338" si="202">_xlfn.CONCAT(TRIM(B6275),TRIM(C6275),TRIM(H6275),TRIM(K6275))</f>
        <v>JamundíValle del CaucaCanal Uno7</v>
      </c>
      <c r="M6275" t="str">
        <f t="shared" ref="M6275:M6338" si="203">_xlfn.CONCAT(TRIM(B6275),TRIM(C6275),TRIM(H6275))</f>
        <v>JamundíValle del CaucaCanal Uno</v>
      </c>
      <c r="N6275" t="s">
        <v>7738</v>
      </c>
    </row>
    <row r="6276" spans="1:14" x14ac:dyDescent="0.25">
      <c r="A6276">
        <v>76364</v>
      </c>
      <c r="B6276" t="s">
        <v>1580</v>
      </c>
      <c r="C6276" t="s">
        <v>765</v>
      </c>
      <c r="E6276">
        <v>13</v>
      </c>
      <c r="F6276" t="s">
        <v>8337</v>
      </c>
      <c r="G6276" t="s">
        <v>703</v>
      </c>
      <c r="H6276" t="str">
        <f>INDEX(referencias!$Q$1:$Q$34,MATCH('Registro de Frecuencias TV'!G6276,referencias!$R$1:$R$34,0),1)</f>
        <v>C.Institucional</v>
      </c>
      <c r="I6276" t="s">
        <v>292</v>
      </c>
      <c r="J6276" t="s">
        <v>8338</v>
      </c>
      <c r="K6276">
        <v>13</v>
      </c>
      <c r="L6276" t="str">
        <f t="shared" si="202"/>
        <v>JamundíValle del CaucaC.Institucional13</v>
      </c>
      <c r="M6276" t="str">
        <f t="shared" si="203"/>
        <v>JamundíValle del CaucaC.Institucional</v>
      </c>
      <c r="N6276" t="s">
        <v>7739</v>
      </c>
    </row>
    <row r="6277" spans="1:14" x14ac:dyDescent="0.25">
      <c r="A6277">
        <v>76364</v>
      </c>
      <c r="B6277" t="s">
        <v>1580</v>
      </c>
      <c r="C6277" t="s">
        <v>765</v>
      </c>
      <c r="E6277">
        <v>9</v>
      </c>
      <c r="F6277" t="s">
        <v>8337</v>
      </c>
      <c r="G6277" t="s">
        <v>188</v>
      </c>
      <c r="H6277" t="str">
        <f>INDEX(referencias!$Q$1:$Q$34,MATCH('Registro de Frecuencias TV'!G6277,referencias!$R$1:$R$34,0),1)</f>
        <v>Señal Colombia</v>
      </c>
      <c r="I6277" t="s">
        <v>292</v>
      </c>
      <c r="J6277" t="s">
        <v>8338</v>
      </c>
      <c r="K6277">
        <v>9</v>
      </c>
      <c r="L6277" t="str">
        <f t="shared" si="202"/>
        <v>JamundíValle del CaucaSeñal Colombia9</v>
      </c>
      <c r="M6277" t="str">
        <f t="shared" si="203"/>
        <v>JamundíValle del CaucaSeñal Colombia</v>
      </c>
      <c r="N6277" t="s">
        <v>7740</v>
      </c>
    </row>
    <row r="6278" spans="1:14" x14ac:dyDescent="0.25">
      <c r="A6278">
        <v>76364</v>
      </c>
      <c r="B6278" t="s">
        <v>1580</v>
      </c>
      <c r="C6278" t="s">
        <v>765</v>
      </c>
      <c r="E6278">
        <v>11</v>
      </c>
      <c r="F6278" t="s">
        <v>8339</v>
      </c>
      <c r="G6278" t="s">
        <v>627</v>
      </c>
      <c r="H6278" t="str">
        <f>INDEX(referencias!$Q$1:$Q$34,MATCH('Registro de Frecuencias TV'!G6278,referencias!$R$1:$R$34,0),1)</f>
        <v>Telepacífico</v>
      </c>
      <c r="I6278" t="s">
        <v>8465</v>
      </c>
      <c r="J6278" t="s">
        <v>8338</v>
      </c>
      <c r="K6278">
        <v>11</v>
      </c>
      <c r="L6278" t="str">
        <f t="shared" si="202"/>
        <v>JamundíValle del CaucaTelepacífico11</v>
      </c>
      <c r="M6278" t="str">
        <f t="shared" si="203"/>
        <v>JamundíValle del CaucaTelepacífico</v>
      </c>
      <c r="N6278" t="s">
        <v>7741</v>
      </c>
    </row>
    <row r="6279" spans="1:14" x14ac:dyDescent="0.25">
      <c r="A6279">
        <v>76364</v>
      </c>
      <c r="B6279" t="s">
        <v>1580</v>
      </c>
      <c r="C6279" t="s">
        <v>765</v>
      </c>
      <c r="E6279">
        <v>5</v>
      </c>
      <c r="F6279" t="s">
        <v>8341</v>
      </c>
      <c r="G6279" t="s">
        <v>750</v>
      </c>
      <c r="H6279" t="str">
        <f>INDEX(referencias!$Q$1:$Q$34,MATCH('Registro de Frecuencias TV'!G6279,referencias!$R$1:$R$34,0),1)</f>
        <v>RCN TV S.A.</v>
      </c>
      <c r="I6279" t="s">
        <v>8464</v>
      </c>
      <c r="J6279" t="s">
        <v>8338</v>
      </c>
      <c r="K6279">
        <v>5</v>
      </c>
      <c r="L6279" t="str">
        <f t="shared" si="202"/>
        <v>JamundíValle del CaucaRCN TV S.A.5</v>
      </c>
      <c r="M6279" t="str">
        <f t="shared" si="203"/>
        <v>JamundíValle del CaucaRCN TV S.A.</v>
      </c>
      <c r="N6279" t="s">
        <v>7742</v>
      </c>
    </row>
    <row r="6280" spans="1:14" x14ac:dyDescent="0.25">
      <c r="A6280">
        <v>76364</v>
      </c>
      <c r="B6280" t="s">
        <v>1580</v>
      </c>
      <c r="C6280" t="s">
        <v>765</v>
      </c>
      <c r="E6280">
        <v>3</v>
      </c>
      <c r="F6280" t="s">
        <v>8341</v>
      </c>
      <c r="G6280" t="s">
        <v>723</v>
      </c>
      <c r="H6280" t="str">
        <f>INDEX(referencias!$Q$1:$Q$34,MATCH('Registro de Frecuencias TV'!G6280,referencias!$R$1:$R$34,0),1)</f>
        <v>Caracol TV S.A.</v>
      </c>
      <c r="I6280" t="s">
        <v>8464</v>
      </c>
      <c r="J6280" t="s">
        <v>8338</v>
      </c>
      <c r="K6280">
        <v>3</v>
      </c>
      <c r="L6280" t="str">
        <f t="shared" si="202"/>
        <v>JamundíValle del CaucaCaracol TV S.A.3</v>
      </c>
      <c r="M6280" t="str">
        <f t="shared" si="203"/>
        <v>JamundíValle del CaucaCaracol TV S.A.</v>
      </c>
      <c r="N6280" t="s">
        <v>7743</v>
      </c>
    </row>
    <row r="6281" spans="1:14" x14ac:dyDescent="0.25">
      <c r="A6281">
        <v>76377</v>
      </c>
      <c r="B6281" t="s">
        <v>1610</v>
      </c>
      <c r="C6281" t="s">
        <v>765</v>
      </c>
      <c r="E6281">
        <v>7</v>
      </c>
      <c r="F6281" t="s">
        <v>8337</v>
      </c>
      <c r="G6281" t="s">
        <v>420</v>
      </c>
      <c r="H6281" t="str">
        <f>INDEX(referencias!$Q$1:$Q$34,MATCH('Registro de Frecuencias TV'!G6281,referencias!$R$1:$R$34,0),1)</f>
        <v>Canal Uno</v>
      </c>
      <c r="I6281" t="s">
        <v>292</v>
      </c>
      <c r="J6281" t="s">
        <v>8338</v>
      </c>
      <c r="K6281">
        <v>7</v>
      </c>
      <c r="L6281" t="str">
        <f t="shared" si="202"/>
        <v>La CumbreValle del CaucaCanal Uno7</v>
      </c>
      <c r="M6281" t="str">
        <f t="shared" si="203"/>
        <v>La CumbreValle del CaucaCanal Uno</v>
      </c>
      <c r="N6281" t="s">
        <v>7744</v>
      </c>
    </row>
    <row r="6282" spans="1:14" x14ac:dyDescent="0.25">
      <c r="A6282">
        <v>76377</v>
      </c>
      <c r="B6282" t="s">
        <v>1610</v>
      </c>
      <c r="C6282" t="s">
        <v>765</v>
      </c>
      <c r="E6282">
        <v>13</v>
      </c>
      <c r="F6282" t="s">
        <v>8337</v>
      </c>
      <c r="G6282" t="s">
        <v>703</v>
      </c>
      <c r="H6282" t="str">
        <f>INDEX(referencias!$Q$1:$Q$34,MATCH('Registro de Frecuencias TV'!G6282,referencias!$R$1:$R$34,0),1)</f>
        <v>C.Institucional</v>
      </c>
      <c r="I6282" t="s">
        <v>292</v>
      </c>
      <c r="J6282" t="s">
        <v>8338</v>
      </c>
      <c r="K6282">
        <v>13</v>
      </c>
      <c r="L6282" t="str">
        <f t="shared" si="202"/>
        <v>La CumbreValle del CaucaC.Institucional13</v>
      </c>
      <c r="M6282" t="str">
        <f t="shared" si="203"/>
        <v>La CumbreValle del CaucaC.Institucional</v>
      </c>
      <c r="N6282" t="s">
        <v>7745</v>
      </c>
    </row>
    <row r="6283" spans="1:14" x14ac:dyDescent="0.25">
      <c r="A6283">
        <v>76377</v>
      </c>
      <c r="B6283" t="s">
        <v>1610</v>
      </c>
      <c r="C6283" t="s">
        <v>765</v>
      </c>
      <c r="E6283">
        <v>9</v>
      </c>
      <c r="F6283" t="s">
        <v>8337</v>
      </c>
      <c r="G6283" t="s">
        <v>188</v>
      </c>
      <c r="H6283" t="str">
        <f>INDEX(referencias!$Q$1:$Q$34,MATCH('Registro de Frecuencias TV'!G6283,referencias!$R$1:$R$34,0),1)</f>
        <v>Señal Colombia</v>
      </c>
      <c r="I6283" t="s">
        <v>292</v>
      </c>
      <c r="J6283" t="s">
        <v>8338</v>
      </c>
      <c r="K6283">
        <v>9</v>
      </c>
      <c r="L6283" t="str">
        <f t="shared" si="202"/>
        <v>La CumbreValle del CaucaSeñal Colombia9</v>
      </c>
      <c r="M6283" t="str">
        <f t="shared" si="203"/>
        <v>La CumbreValle del CaucaSeñal Colombia</v>
      </c>
      <c r="N6283" t="s">
        <v>7746</v>
      </c>
    </row>
    <row r="6284" spans="1:14" x14ac:dyDescent="0.25">
      <c r="A6284">
        <v>76377</v>
      </c>
      <c r="B6284" t="s">
        <v>1610</v>
      </c>
      <c r="C6284" t="s">
        <v>765</v>
      </c>
      <c r="E6284">
        <v>11</v>
      </c>
      <c r="F6284" t="s">
        <v>8339</v>
      </c>
      <c r="G6284" t="s">
        <v>627</v>
      </c>
      <c r="H6284" t="str">
        <f>INDEX(referencias!$Q$1:$Q$34,MATCH('Registro de Frecuencias TV'!G6284,referencias!$R$1:$R$34,0),1)</f>
        <v>Telepacífico</v>
      </c>
      <c r="I6284" t="s">
        <v>8465</v>
      </c>
      <c r="J6284" t="s">
        <v>8338</v>
      </c>
      <c r="K6284">
        <v>11</v>
      </c>
      <c r="L6284" t="str">
        <f t="shared" si="202"/>
        <v>La CumbreValle del CaucaTelepacífico11</v>
      </c>
      <c r="M6284" t="str">
        <f t="shared" si="203"/>
        <v>La CumbreValle del CaucaTelepacífico</v>
      </c>
      <c r="N6284" t="s">
        <v>7747</v>
      </c>
    </row>
    <row r="6285" spans="1:14" x14ac:dyDescent="0.25">
      <c r="A6285">
        <v>76377</v>
      </c>
      <c r="B6285" t="s">
        <v>1610</v>
      </c>
      <c r="C6285" t="s">
        <v>765</v>
      </c>
      <c r="E6285">
        <v>5</v>
      </c>
      <c r="F6285" t="s">
        <v>8341</v>
      </c>
      <c r="G6285" t="s">
        <v>750</v>
      </c>
      <c r="H6285" t="str">
        <f>INDEX(referencias!$Q$1:$Q$34,MATCH('Registro de Frecuencias TV'!G6285,referencias!$R$1:$R$34,0),1)</f>
        <v>RCN TV S.A.</v>
      </c>
      <c r="I6285" t="s">
        <v>8464</v>
      </c>
      <c r="J6285" t="s">
        <v>8338</v>
      </c>
      <c r="K6285">
        <v>5</v>
      </c>
      <c r="L6285" t="str">
        <f t="shared" si="202"/>
        <v>La CumbreValle del CaucaRCN TV S.A.5</v>
      </c>
      <c r="M6285" t="str">
        <f t="shared" si="203"/>
        <v>La CumbreValle del CaucaRCN TV S.A.</v>
      </c>
      <c r="N6285" t="s">
        <v>7748</v>
      </c>
    </row>
    <row r="6286" spans="1:14" x14ac:dyDescent="0.25">
      <c r="A6286">
        <v>76377</v>
      </c>
      <c r="B6286" t="s">
        <v>1610</v>
      </c>
      <c r="C6286" t="s">
        <v>765</v>
      </c>
      <c r="E6286">
        <v>3</v>
      </c>
      <c r="F6286" t="s">
        <v>8341</v>
      </c>
      <c r="G6286" t="s">
        <v>723</v>
      </c>
      <c r="H6286" t="str">
        <f>INDEX(referencias!$Q$1:$Q$34,MATCH('Registro de Frecuencias TV'!G6286,referencias!$R$1:$R$34,0),1)</f>
        <v>Caracol TV S.A.</v>
      </c>
      <c r="I6286" t="s">
        <v>8464</v>
      </c>
      <c r="J6286" t="s">
        <v>8338</v>
      </c>
      <c r="K6286">
        <v>3</v>
      </c>
      <c r="L6286" t="str">
        <f t="shared" si="202"/>
        <v>La CumbreValle del CaucaCaracol TV S.A.3</v>
      </c>
      <c r="M6286" t="str">
        <f t="shared" si="203"/>
        <v>La CumbreValle del CaucaCaracol TV S.A.</v>
      </c>
      <c r="N6286" t="s">
        <v>7749</v>
      </c>
    </row>
    <row r="6287" spans="1:14" x14ac:dyDescent="0.25">
      <c r="A6287">
        <v>76400</v>
      </c>
      <c r="B6287" t="s">
        <v>1658</v>
      </c>
      <c r="C6287" t="s">
        <v>765</v>
      </c>
      <c r="E6287">
        <v>4</v>
      </c>
      <c r="F6287" t="s">
        <v>8337</v>
      </c>
      <c r="G6287" t="s">
        <v>420</v>
      </c>
      <c r="H6287" t="str">
        <f>INDEX(referencias!$Q$1:$Q$34,MATCH('Registro de Frecuencias TV'!G6287,referencias!$R$1:$R$34,0),1)</f>
        <v>Canal Uno</v>
      </c>
      <c r="I6287" t="s">
        <v>8503</v>
      </c>
      <c r="J6287" t="s">
        <v>8338</v>
      </c>
      <c r="K6287">
        <v>4</v>
      </c>
      <c r="L6287" t="str">
        <f t="shared" si="202"/>
        <v>La UniónValle del CaucaCanal Uno4</v>
      </c>
      <c r="M6287" t="str">
        <f t="shared" si="203"/>
        <v>La UniónValle del CaucaCanal Uno</v>
      </c>
      <c r="N6287" t="s">
        <v>7750</v>
      </c>
    </row>
    <row r="6288" spans="1:14" x14ac:dyDescent="0.25">
      <c r="A6288">
        <v>76400</v>
      </c>
      <c r="B6288" t="s">
        <v>1658</v>
      </c>
      <c r="C6288" t="s">
        <v>765</v>
      </c>
      <c r="E6288">
        <v>2</v>
      </c>
      <c r="F6288" t="s">
        <v>8337</v>
      </c>
      <c r="G6288" t="s">
        <v>703</v>
      </c>
      <c r="H6288" t="str">
        <f>INDEX(referencias!$Q$1:$Q$34,MATCH('Registro de Frecuencias TV'!G6288,referencias!$R$1:$R$34,0),1)</f>
        <v>C.Institucional</v>
      </c>
      <c r="I6288" t="s">
        <v>8503</v>
      </c>
      <c r="J6288" t="s">
        <v>8338</v>
      </c>
      <c r="K6288">
        <v>2</v>
      </c>
      <c r="L6288" t="str">
        <f t="shared" si="202"/>
        <v>La UniónValle del CaucaC.Institucional2</v>
      </c>
      <c r="M6288" t="str">
        <f t="shared" si="203"/>
        <v>La UniónValle del CaucaC.Institucional</v>
      </c>
      <c r="N6288" t="s">
        <v>7751</v>
      </c>
    </row>
    <row r="6289" spans="1:14" x14ac:dyDescent="0.25">
      <c r="A6289">
        <v>76400</v>
      </c>
      <c r="B6289" t="s">
        <v>1658</v>
      </c>
      <c r="C6289" t="s">
        <v>765</v>
      </c>
      <c r="E6289">
        <v>5</v>
      </c>
      <c r="F6289" t="s">
        <v>8337</v>
      </c>
      <c r="G6289" t="s">
        <v>188</v>
      </c>
      <c r="H6289" t="str">
        <f>INDEX(referencias!$Q$1:$Q$34,MATCH('Registro de Frecuencias TV'!G6289,referencias!$R$1:$R$34,0),1)</f>
        <v>Señal Colombia</v>
      </c>
      <c r="I6289" t="s">
        <v>8503</v>
      </c>
      <c r="J6289" t="s">
        <v>8338</v>
      </c>
      <c r="K6289">
        <v>5</v>
      </c>
      <c r="L6289" t="str">
        <f t="shared" si="202"/>
        <v>La UniónValle del CaucaSeñal Colombia5</v>
      </c>
      <c r="M6289" t="str">
        <f t="shared" si="203"/>
        <v>La UniónValle del CaucaSeñal Colombia</v>
      </c>
      <c r="N6289" t="s">
        <v>7752</v>
      </c>
    </row>
    <row r="6290" spans="1:14" x14ac:dyDescent="0.25">
      <c r="A6290">
        <v>76400</v>
      </c>
      <c r="B6290" t="s">
        <v>1658</v>
      </c>
      <c r="C6290" t="s">
        <v>765</v>
      </c>
      <c r="E6290">
        <v>11</v>
      </c>
      <c r="F6290" t="s">
        <v>8339</v>
      </c>
      <c r="G6290" t="s">
        <v>627</v>
      </c>
      <c r="H6290" t="str">
        <f>INDEX(referencias!$Q$1:$Q$34,MATCH('Registro de Frecuencias TV'!G6290,referencias!$R$1:$R$34,0),1)</f>
        <v>Telepacífico</v>
      </c>
      <c r="I6290" t="s">
        <v>8520</v>
      </c>
      <c r="J6290" t="s">
        <v>8338</v>
      </c>
      <c r="K6290">
        <v>11</v>
      </c>
      <c r="L6290" t="str">
        <f t="shared" si="202"/>
        <v>La UniónValle del CaucaTelepacífico11</v>
      </c>
      <c r="M6290" t="str">
        <f t="shared" si="203"/>
        <v>La UniónValle del CaucaTelepacífico</v>
      </c>
      <c r="N6290" t="s">
        <v>7753</v>
      </c>
    </row>
    <row r="6291" spans="1:14" x14ac:dyDescent="0.25">
      <c r="A6291">
        <v>76400</v>
      </c>
      <c r="B6291" t="s">
        <v>1658</v>
      </c>
      <c r="C6291" t="s">
        <v>765</v>
      </c>
      <c r="E6291">
        <v>26</v>
      </c>
      <c r="F6291" t="s">
        <v>8341</v>
      </c>
      <c r="G6291" t="s">
        <v>750</v>
      </c>
      <c r="H6291" t="str">
        <f>INDEX(referencias!$Q$1:$Q$34,MATCH('Registro de Frecuencias TV'!G6291,referencias!$R$1:$R$34,0),1)</f>
        <v>RCN TV S.A.</v>
      </c>
      <c r="I6291" t="s">
        <v>510</v>
      </c>
      <c r="J6291" t="s">
        <v>8338</v>
      </c>
      <c r="K6291">
        <v>26</v>
      </c>
      <c r="L6291" t="str">
        <f t="shared" si="202"/>
        <v>La UniónValle del CaucaRCN TV S.A.26</v>
      </c>
      <c r="M6291" t="str">
        <f t="shared" si="203"/>
        <v>La UniónValle del CaucaRCN TV S.A.</v>
      </c>
      <c r="N6291" t="s">
        <v>7754</v>
      </c>
    </row>
    <row r="6292" spans="1:14" x14ac:dyDescent="0.25">
      <c r="A6292">
        <v>76400</v>
      </c>
      <c r="B6292" t="s">
        <v>1658</v>
      </c>
      <c r="C6292" t="s">
        <v>765</v>
      </c>
      <c r="E6292">
        <v>32</v>
      </c>
      <c r="F6292" t="s">
        <v>8341</v>
      </c>
      <c r="G6292" t="s">
        <v>723</v>
      </c>
      <c r="H6292" t="str">
        <f>INDEX(referencias!$Q$1:$Q$34,MATCH('Registro de Frecuencias TV'!G6292,referencias!$R$1:$R$34,0),1)</f>
        <v>Caracol TV S.A.</v>
      </c>
      <c r="I6292" t="s">
        <v>510</v>
      </c>
      <c r="J6292" t="s">
        <v>8338</v>
      </c>
      <c r="K6292">
        <v>32</v>
      </c>
      <c r="L6292" t="str">
        <f t="shared" si="202"/>
        <v>La UniónValle del CaucaCaracol TV S.A.32</v>
      </c>
      <c r="M6292" t="str">
        <f t="shared" si="203"/>
        <v>La UniónValle del CaucaCaracol TV S.A.</v>
      </c>
      <c r="N6292" t="s">
        <v>7755</v>
      </c>
    </row>
    <row r="6293" spans="1:14" x14ac:dyDescent="0.25">
      <c r="A6293">
        <v>76403</v>
      </c>
      <c r="B6293" t="s">
        <v>1667</v>
      </c>
      <c r="C6293" t="s">
        <v>765</v>
      </c>
      <c r="E6293">
        <v>4</v>
      </c>
      <c r="F6293" t="s">
        <v>8337</v>
      </c>
      <c r="G6293" t="s">
        <v>420</v>
      </c>
      <c r="H6293" t="str">
        <f>INDEX(referencias!$Q$1:$Q$34,MATCH('Registro de Frecuencias TV'!G6293,referencias!$R$1:$R$34,0),1)</f>
        <v>Canal Uno</v>
      </c>
      <c r="I6293" t="s">
        <v>8503</v>
      </c>
      <c r="J6293" t="s">
        <v>8338</v>
      </c>
      <c r="K6293">
        <v>4</v>
      </c>
      <c r="L6293" t="str">
        <f t="shared" si="202"/>
        <v>La VictoriaValle del CaucaCanal Uno4</v>
      </c>
      <c r="M6293" t="str">
        <f t="shared" si="203"/>
        <v>La VictoriaValle del CaucaCanal Uno</v>
      </c>
      <c r="N6293" t="s">
        <v>7756</v>
      </c>
    </row>
    <row r="6294" spans="1:14" x14ac:dyDescent="0.25">
      <c r="A6294">
        <v>76403</v>
      </c>
      <c r="B6294" t="s">
        <v>1667</v>
      </c>
      <c r="C6294" t="s">
        <v>765</v>
      </c>
      <c r="E6294">
        <v>2</v>
      </c>
      <c r="F6294" t="s">
        <v>8337</v>
      </c>
      <c r="G6294" t="s">
        <v>703</v>
      </c>
      <c r="H6294" t="str">
        <f>INDEX(referencias!$Q$1:$Q$34,MATCH('Registro de Frecuencias TV'!G6294,referencias!$R$1:$R$34,0),1)</f>
        <v>C.Institucional</v>
      </c>
      <c r="I6294" t="s">
        <v>8503</v>
      </c>
      <c r="J6294" t="s">
        <v>8338</v>
      </c>
      <c r="K6294">
        <v>2</v>
      </c>
      <c r="L6294" t="str">
        <f t="shared" si="202"/>
        <v>La VictoriaValle del CaucaC.Institucional2</v>
      </c>
      <c r="M6294" t="str">
        <f t="shared" si="203"/>
        <v>La VictoriaValle del CaucaC.Institucional</v>
      </c>
      <c r="N6294" t="s">
        <v>7757</v>
      </c>
    </row>
    <row r="6295" spans="1:14" x14ac:dyDescent="0.25">
      <c r="A6295">
        <v>76403</v>
      </c>
      <c r="B6295" t="s">
        <v>1667</v>
      </c>
      <c r="C6295" t="s">
        <v>765</v>
      </c>
      <c r="E6295">
        <v>5</v>
      </c>
      <c r="F6295" t="s">
        <v>8337</v>
      </c>
      <c r="G6295" t="s">
        <v>188</v>
      </c>
      <c r="H6295" t="str">
        <f>INDEX(referencias!$Q$1:$Q$34,MATCH('Registro de Frecuencias TV'!G6295,referencias!$R$1:$R$34,0),1)</f>
        <v>Señal Colombia</v>
      </c>
      <c r="I6295" t="s">
        <v>8503</v>
      </c>
      <c r="J6295" t="s">
        <v>8338</v>
      </c>
      <c r="K6295">
        <v>5</v>
      </c>
      <c r="L6295" t="str">
        <f t="shared" si="202"/>
        <v>La VictoriaValle del CaucaSeñal Colombia5</v>
      </c>
      <c r="M6295" t="str">
        <f t="shared" si="203"/>
        <v>La VictoriaValle del CaucaSeñal Colombia</v>
      </c>
      <c r="N6295" t="s">
        <v>7758</v>
      </c>
    </row>
    <row r="6296" spans="1:14" x14ac:dyDescent="0.25">
      <c r="A6296">
        <v>76403</v>
      </c>
      <c r="B6296" t="s">
        <v>1667</v>
      </c>
      <c r="C6296" t="s">
        <v>765</v>
      </c>
      <c r="E6296">
        <v>11</v>
      </c>
      <c r="F6296" t="s">
        <v>8339</v>
      </c>
      <c r="G6296" t="s">
        <v>627</v>
      </c>
      <c r="H6296" t="str">
        <f>INDEX(referencias!$Q$1:$Q$34,MATCH('Registro de Frecuencias TV'!G6296,referencias!$R$1:$R$34,0),1)</f>
        <v>Telepacífico</v>
      </c>
      <c r="I6296" t="s">
        <v>8520</v>
      </c>
      <c r="J6296" t="s">
        <v>8338</v>
      </c>
      <c r="K6296">
        <v>11</v>
      </c>
      <c r="L6296" t="str">
        <f t="shared" si="202"/>
        <v>La VictoriaValle del CaucaTelepacífico11</v>
      </c>
      <c r="M6296" t="str">
        <f t="shared" si="203"/>
        <v>La VictoriaValle del CaucaTelepacífico</v>
      </c>
      <c r="N6296" t="s">
        <v>7759</v>
      </c>
    </row>
    <row r="6297" spans="1:14" x14ac:dyDescent="0.25">
      <c r="A6297">
        <v>76403</v>
      </c>
      <c r="B6297" t="s">
        <v>1667</v>
      </c>
      <c r="C6297" t="s">
        <v>765</v>
      </c>
      <c r="E6297">
        <v>26</v>
      </c>
      <c r="F6297" t="s">
        <v>8341</v>
      </c>
      <c r="G6297" t="s">
        <v>750</v>
      </c>
      <c r="H6297" t="str">
        <f>INDEX(referencias!$Q$1:$Q$34,MATCH('Registro de Frecuencias TV'!G6297,referencias!$R$1:$R$34,0),1)</f>
        <v>RCN TV S.A.</v>
      </c>
      <c r="I6297" t="s">
        <v>510</v>
      </c>
      <c r="J6297" t="s">
        <v>8338</v>
      </c>
      <c r="K6297">
        <v>26</v>
      </c>
      <c r="L6297" t="str">
        <f t="shared" si="202"/>
        <v>La VictoriaValle del CaucaRCN TV S.A.26</v>
      </c>
      <c r="M6297" t="str">
        <f t="shared" si="203"/>
        <v>La VictoriaValle del CaucaRCN TV S.A.</v>
      </c>
      <c r="N6297" t="s">
        <v>7760</v>
      </c>
    </row>
    <row r="6298" spans="1:14" x14ac:dyDescent="0.25">
      <c r="A6298">
        <v>76403</v>
      </c>
      <c r="B6298" t="s">
        <v>1667</v>
      </c>
      <c r="C6298" t="s">
        <v>765</v>
      </c>
      <c r="E6298">
        <v>32</v>
      </c>
      <c r="F6298" t="s">
        <v>8341</v>
      </c>
      <c r="G6298" t="s">
        <v>723</v>
      </c>
      <c r="H6298" t="str">
        <f>INDEX(referencias!$Q$1:$Q$34,MATCH('Registro de Frecuencias TV'!G6298,referencias!$R$1:$R$34,0),1)</f>
        <v>Caracol TV S.A.</v>
      </c>
      <c r="I6298" t="s">
        <v>510</v>
      </c>
      <c r="J6298" t="s">
        <v>8338</v>
      </c>
      <c r="K6298">
        <v>32</v>
      </c>
      <c r="L6298" t="str">
        <f t="shared" si="202"/>
        <v>La VictoriaValle del CaucaCaracol TV S.A.32</v>
      </c>
      <c r="M6298" t="str">
        <f t="shared" si="203"/>
        <v>La VictoriaValle del CaucaCaracol TV S.A.</v>
      </c>
      <c r="N6298" t="s">
        <v>7761</v>
      </c>
    </row>
    <row r="6299" spans="1:14" x14ac:dyDescent="0.25">
      <c r="A6299">
        <v>76497</v>
      </c>
      <c r="B6299" t="s">
        <v>1884</v>
      </c>
      <c r="C6299" t="s">
        <v>765</v>
      </c>
      <c r="E6299">
        <v>7</v>
      </c>
      <c r="F6299" t="s">
        <v>8337</v>
      </c>
      <c r="G6299" t="s">
        <v>420</v>
      </c>
      <c r="H6299" t="str">
        <f>INDEX(referencias!$Q$1:$Q$34,MATCH('Registro de Frecuencias TV'!G6299,referencias!$R$1:$R$34,0),1)</f>
        <v>Canal Uno</v>
      </c>
      <c r="I6299" t="s">
        <v>292</v>
      </c>
      <c r="J6299" t="s">
        <v>8338</v>
      </c>
      <c r="K6299">
        <v>7</v>
      </c>
      <c r="L6299" t="str">
        <f t="shared" si="202"/>
        <v>ObandoValle del CaucaCanal Uno7</v>
      </c>
      <c r="M6299" t="str">
        <f t="shared" si="203"/>
        <v>ObandoValle del CaucaCanal Uno</v>
      </c>
      <c r="N6299" t="s">
        <v>7762</v>
      </c>
    </row>
    <row r="6300" spans="1:14" x14ac:dyDescent="0.25">
      <c r="A6300">
        <v>76497</v>
      </c>
      <c r="B6300" t="s">
        <v>1884</v>
      </c>
      <c r="C6300" t="s">
        <v>765</v>
      </c>
      <c r="E6300">
        <v>13</v>
      </c>
      <c r="F6300" t="s">
        <v>8337</v>
      </c>
      <c r="G6300" t="s">
        <v>703</v>
      </c>
      <c r="H6300" t="str">
        <f>INDEX(referencias!$Q$1:$Q$34,MATCH('Registro de Frecuencias TV'!G6300,referencias!$R$1:$R$34,0),1)</f>
        <v>C.Institucional</v>
      </c>
      <c r="I6300" t="s">
        <v>292</v>
      </c>
      <c r="J6300" t="s">
        <v>8338</v>
      </c>
      <c r="K6300">
        <v>13</v>
      </c>
      <c r="L6300" t="str">
        <f t="shared" si="202"/>
        <v>ObandoValle del CaucaC.Institucional13</v>
      </c>
      <c r="M6300" t="str">
        <f t="shared" si="203"/>
        <v>ObandoValle del CaucaC.Institucional</v>
      </c>
      <c r="N6300" t="s">
        <v>7763</v>
      </c>
    </row>
    <row r="6301" spans="1:14" x14ac:dyDescent="0.25">
      <c r="A6301">
        <v>76497</v>
      </c>
      <c r="B6301" t="s">
        <v>1884</v>
      </c>
      <c r="C6301" t="s">
        <v>765</v>
      </c>
      <c r="E6301">
        <v>9</v>
      </c>
      <c r="F6301" t="s">
        <v>8337</v>
      </c>
      <c r="G6301" t="s">
        <v>188</v>
      </c>
      <c r="H6301" t="str">
        <f>INDEX(referencias!$Q$1:$Q$34,MATCH('Registro de Frecuencias TV'!G6301,referencias!$R$1:$R$34,0),1)</f>
        <v>Señal Colombia</v>
      </c>
      <c r="I6301" t="s">
        <v>292</v>
      </c>
      <c r="J6301" t="s">
        <v>8338</v>
      </c>
      <c r="K6301">
        <v>9</v>
      </c>
      <c r="L6301" t="str">
        <f t="shared" si="202"/>
        <v>ObandoValle del CaucaSeñal Colombia9</v>
      </c>
      <c r="M6301" t="str">
        <f t="shared" si="203"/>
        <v>ObandoValle del CaucaSeñal Colombia</v>
      </c>
      <c r="N6301" t="s">
        <v>7764</v>
      </c>
    </row>
    <row r="6302" spans="1:14" x14ac:dyDescent="0.25">
      <c r="A6302">
        <v>76497</v>
      </c>
      <c r="B6302" t="s">
        <v>1884</v>
      </c>
      <c r="C6302" t="s">
        <v>765</v>
      </c>
      <c r="E6302">
        <v>11</v>
      </c>
      <c r="F6302" t="s">
        <v>8339</v>
      </c>
      <c r="G6302" t="s">
        <v>627</v>
      </c>
      <c r="H6302" t="str">
        <f>INDEX(referencias!$Q$1:$Q$34,MATCH('Registro de Frecuencias TV'!G6302,referencias!$R$1:$R$34,0),1)</f>
        <v>Telepacífico</v>
      </c>
      <c r="I6302" t="s">
        <v>8520</v>
      </c>
      <c r="J6302" t="s">
        <v>8338</v>
      </c>
      <c r="K6302">
        <v>11</v>
      </c>
      <c r="L6302" t="str">
        <f t="shared" si="202"/>
        <v>ObandoValle del CaucaTelepacífico11</v>
      </c>
      <c r="M6302" t="str">
        <f t="shared" si="203"/>
        <v>ObandoValle del CaucaTelepacífico</v>
      </c>
      <c r="N6302" t="s">
        <v>7765</v>
      </c>
    </row>
    <row r="6303" spans="1:14" x14ac:dyDescent="0.25">
      <c r="A6303">
        <v>76497</v>
      </c>
      <c r="B6303" t="s">
        <v>1884</v>
      </c>
      <c r="C6303" t="s">
        <v>765</v>
      </c>
      <c r="E6303">
        <v>26</v>
      </c>
      <c r="F6303" t="s">
        <v>8341</v>
      </c>
      <c r="G6303" t="s">
        <v>750</v>
      </c>
      <c r="H6303" t="str">
        <f>INDEX(referencias!$Q$1:$Q$34,MATCH('Registro de Frecuencias TV'!G6303,referencias!$R$1:$R$34,0),1)</f>
        <v>RCN TV S.A.</v>
      </c>
      <c r="I6303" t="s">
        <v>510</v>
      </c>
      <c r="J6303" t="s">
        <v>8338</v>
      </c>
      <c r="K6303">
        <v>26</v>
      </c>
      <c r="L6303" t="str">
        <f t="shared" si="202"/>
        <v>ObandoValle del CaucaRCN TV S.A.26</v>
      </c>
      <c r="M6303" t="str">
        <f t="shared" si="203"/>
        <v>ObandoValle del CaucaRCN TV S.A.</v>
      </c>
      <c r="N6303" t="s">
        <v>7766</v>
      </c>
    </row>
    <row r="6304" spans="1:14" x14ac:dyDescent="0.25">
      <c r="A6304">
        <v>76497</v>
      </c>
      <c r="B6304" t="s">
        <v>1884</v>
      </c>
      <c r="C6304" t="s">
        <v>765</v>
      </c>
      <c r="E6304">
        <v>32</v>
      </c>
      <c r="F6304" t="s">
        <v>8341</v>
      </c>
      <c r="G6304" t="s">
        <v>723</v>
      </c>
      <c r="H6304" t="str">
        <f>INDEX(referencias!$Q$1:$Q$34,MATCH('Registro de Frecuencias TV'!G6304,referencias!$R$1:$R$34,0),1)</f>
        <v>Caracol TV S.A.</v>
      </c>
      <c r="I6304" t="s">
        <v>510</v>
      </c>
      <c r="J6304" t="s">
        <v>8338</v>
      </c>
      <c r="K6304">
        <v>32</v>
      </c>
      <c r="L6304" t="str">
        <f t="shared" si="202"/>
        <v>ObandoValle del CaucaCaracol TV S.A.32</v>
      </c>
      <c r="M6304" t="str">
        <f t="shared" si="203"/>
        <v>ObandoValle del CaucaCaracol TV S.A.</v>
      </c>
      <c r="N6304" t="s">
        <v>7767</v>
      </c>
    </row>
    <row r="6305" spans="1:14" x14ac:dyDescent="0.25">
      <c r="A6305">
        <v>76520</v>
      </c>
      <c r="B6305" t="s">
        <v>1945</v>
      </c>
      <c r="C6305" t="s">
        <v>765</v>
      </c>
      <c r="E6305">
        <v>7</v>
      </c>
      <c r="F6305" t="s">
        <v>8337</v>
      </c>
      <c r="G6305" t="s">
        <v>420</v>
      </c>
      <c r="H6305" t="str">
        <f>INDEX(referencias!$Q$1:$Q$34,MATCH('Registro de Frecuencias TV'!G6305,referencias!$R$1:$R$34,0),1)</f>
        <v>Canal Uno</v>
      </c>
      <c r="I6305" t="s">
        <v>292</v>
      </c>
      <c r="J6305" t="s">
        <v>8338</v>
      </c>
      <c r="K6305">
        <v>7</v>
      </c>
      <c r="L6305" t="str">
        <f t="shared" si="202"/>
        <v>PalmiraValle del CaucaCanal Uno7</v>
      </c>
      <c r="M6305" t="str">
        <f t="shared" si="203"/>
        <v>PalmiraValle del CaucaCanal Uno</v>
      </c>
      <c r="N6305" t="s">
        <v>7768</v>
      </c>
    </row>
    <row r="6306" spans="1:14" x14ac:dyDescent="0.25">
      <c r="A6306">
        <v>76520</v>
      </c>
      <c r="B6306" t="s">
        <v>1945</v>
      </c>
      <c r="C6306" t="s">
        <v>765</v>
      </c>
      <c r="E6306">
        <v>13</v>
      </c>
      <c r="F6306" t="s">
        <v>8337</v>
      </c>
      <c r="G6306" t="s">
        <v>703</v>
      </c>
      <c r="H6306" t="str">
        <f>INDEX(referencias!$Q$1:$Q$34,MATCH('Registro de Frecuencias TV'!G6306,referencias!$R$1:$R$34,0),1)</f>
        <v>C.Institucional</v>
      </c>
      <c r="I6306" t="s">
        <v>292</v>
      </c>
      <c r="J6306" t="s">
        <v>8338</v>
      </c>
      <c r="K6306">
        <v>13</v>
      </c>
      <c r="L6306" t="str">
        <f t="shared" si="202"/>
        <v>PalmiraValle del CaucaC.Institucional13</v>
      </c>
      <c r="M6306" t="str">
        <f t="shared" si="203"/>
        <v>PalmiraValle del CaucaC.Institucional</v>
      </c>
      <c r="N6306" t="s">
        <v>7769</v>
      </c>
    </row>
    <row r="6307" spans="1:14" x14ac:dyDescent="0.25">
      <c r="A6307">
        <v>76520</v>
      </c>
      <c r="B6307" t="s">
        <v>1945</v>
      </c>
      <c r="C6307" t="s">
        <v>765</v>
      </c>
      <c r="E6307">
        <v>9</v>
      </c>
      <c r="F6307" t="s">
        <v>8337</v>
      </c>
      <c r="G6307" t="s">
        <v>188</v>
      </c>
      <c r="H6307" t="str">
        <f>INDEX(referencias!$Q$1:$Q$34,MATCH('Registro de Frecuencias TV'!G6307,referencias!$R$1:$R$34,0),1)</f>
        <v>Señal Colombia</v>
      </c>
      <c r="I6307" t="s">
        <v>292</v>
      </c>
      <c r="J6307" t="s">
        <v>8338</v>
      </c>
      <c r="K6307">
        <v>9</v>
      </c>
      <c r="L6307" t="str">
        <f t="shared" si="202"/>
        <v>PalmiraValle del CaucaSeñal Colombia9</v>
      </c>
      <c r="M6307" t="str">
        <f t="shared" si="203"/>
        <v>PalmiraValle del CaucaSeñal Colombia</v>
      </c>
      <c r="N6307" t="s">
        <v>7770</v>
      </c>
    </row>
    <row r="6308" spans="1:14" x14ac:dyDescent="0.25">
      <c r="A6308">
        <v>76520</v>
      </c>
      <c r="B6308" t="s">
        <v>1945</v>
      </c>
      <c r="C6308" t="s">
        <v>765</v>
      </c>
      <c r="E6308">
        <v>11</v>
      </c>
      <c r="F6308" t="s">
        <v>8339</v>
      </c>
      <c r="G6308" t="s">
        <v>627</v>
      </c>
      <c r="H6308" t="str">
        <f>INDEX(referencias!$Q$1:$Q$34,MATCH('Registro de Frecuencias TV'!G6308,referencias!$R$1:$R$34,0),1)</f>
        <v>Telepacífico</v>
      </c>
      <c r="I6308" t="s">
        <v>8465</v>
      </c>
      <c r="J6308" t="s">
        <v>8338</v>
      </c>
      <c r="K6308">
        <v>11</v>
      </c>
      <c r="L6308" t="str">
        <f t="shared" si="202"/>
        <v>PalmiraValle del CaucaTelepacífico11</v>
      </c>
      <c r="M6308" t="str">
        <f t="shared" si="203"/>
        <v>PalmiraValle del CaucaTelepacífico</v>
      </c>
      <c r="N6308" t="s">
        <v>7771</v>
      </c>
    </row>
    <row r="6309" spans="1:14" x14ac:dyDescent="0.25">
      <c r="A6309">
        <v>76520</v>
      </c>
      <c r="B6309" t="s">
        <v>1945</v>
      </c>
      <c r="C6309" t="s">
        <v>765</v>
      </c>
      <c r="E6309">
        <v>5</v>
      </c>
      <c r="F6309" t="s">
        <v>8341</v>
      </c>
      <c r="G6309" t="s">
        <v>750</v>
      </c>
      <c r="H6309" t="str">
        <f>INDEX(referencias!$Q$1:$Q$34,MATCH('Registro de Frecuencias TV'!G6309,referencias!$R$1:$R$34,0),1)</f>
        <v>RCN TV S.A.</v>
      </c>
      <c r="I6309" t="s">
        <v>8464</v>
      </c>
      <c r="J6309" t="s">
        <v>8338</v>
      </c>
      <c r="K6309">
        <v>5</v>
      </c>
      <c r="L6309" t="str">
        <f t="shared" si="202"/>
        <v>PalmiraValle del CaucaRCN TV S.A.5</v>
      </c>
      <c r="M6309" t="str">
        <f t="shared" si="203"/>
        <v>PalmiraValle del CaucaRCN TV S.A.</v>
      </c>
      <c r="N6309" t="s">
        <v>7772</v>
      </c>
    </row>
    <row r="6310" spans="1:14" x14ac:dyDescent="0.25">
      <c r="A6310">
        <v>76520</v>
      </c>
      <c r="B6310" t="s">
        <v>1945</v>
      </c>
      <c r="C6310" t="s">
        <v>765</v>
      </c>
      <c r="E6310">
        <v>3</v>
      </c>
      <c r="F6310" t="s">
        <v>8341</v>
      </c>
      <c r="G6310" t="s">
        <v>723</v>
      </c>
      <c r="H6310" t="str">
        <f>INDEX(referencias!$Q$1:$Q$34,MATCH('Registro de Frecuencias TV'!G6310,referencias!$R$1:$R$34,0),1)</f>
        <v>Caracol TV S.A.</v>
      </c>
      <c r="I6310" t="s">
        <v>8464</v>
      </c>
      <c r="J6310" t="s">
        <v>8338</v>
      </c>
      <c r="K6310">
        <v>3</v>
      </c>
      <c r="L6310" t="str">
        <f t="shared" si="202"/>
        <v>PalmiraValle del CaucaCaracol TV S.A.3</v>
      </c>
      <c r="M6310" t="str">
        <f t="shared" si="203"/>
        <v>PalmiraValle del CaucaCaracol TV S.A.</v>
      </c>
      <c r="N6310" t="s">
        <v>7773</v>
      </c>
    </row>
    <row r="6311" spans="1:14" x14ac:dyDescent="0.25">
      <c r="A6311">
        <v>76563</v>
      </c>
      <c r="B6311" t="s">
        <v>2031</v>
      </c>
      <c r="C6311" t="s">
        <v>765</v>
      </c>
      <c r="E6311">
        <v>7</v>
      </c>
      <c r="F6311" t="s">
        <v>8337</v>
      </c>
      <c r="G6311" t="s">
        <v>420</v>
      </c>
      <c r="H6311" t="str">
        <f>INDEX(referencias!$Q$1:$Q$34,MATCH('Registro de Frecuencias TV'!G6311,referencias!$R$1:$R$34,0),1)</f>
        <v>Canal Uno</v>
      </c>
      <c r="I6311" t="s">
        <v>292</v>
      </c>
      <c r="J6311" t="s">
        <v>8338</v>
      </c>
      <c r="K6311">
        <v>7</v>
      </c>
      <c r="L6311" t="str">
        <f t="shared" si="202"/>
        <v>PraderaValle del CaucaCanal Uno7</v>
      </c>
      <c r="M6311" t="str">
        <f t="shared" si="203"/>
        <v>PraderaValle del CaucaCanal Uno</v>
      </c>
      <c r="N6311" t="s">
        <v>7774</v>
      </c>
    </row>
    <row r="6312" spans="1:14" x14ac:dyDescent="0.25">
      <c r="A6312">
        <v>76563</v>
      </c>
      <c r="B6312" t="s">
        <v>2031</v>
      </c>
      <c r="C6312" t="s">
        <v>765</v>
      </c>
      <c r="E6312">
        <v>13</v>
      </c>
      <c r="F6312" t="s">
        <v>8337</v>
      </c>
      <c r="G6312" t="s">
        <v>703</v>
      </c>
      <c r="H6312" t="str">
        <f>INDEX(referencias!$Q$1:$Q$34,MATCH('Registro de Frecuencias TV'!G6312,referencias!$R$1:$R$34,0),1)</f>
        <v>C.Institucional</v>
      </c>
      <c r="I6312" t="s">
        <v>292</v>
      </c>
      <c r="J6312" t="s">
        <v>8338</v>
      </c>
      <c r="K6312">
        <v>13</v>
      </c>
      <c r="L6312" t="str">
        <f t="shared" si="202"/>
        <v>PraderaValle del CaucaC.Institucional13</v>
      </c>
      <c r="M6312" t="str">
        <f t="shared" si="203"/>
        <v>PraderaValle del CaucaC.Institucional</v>
      </c>
      <c r="N6312" t="s">
        <v>7775</v>
      </c>
    </row>
    <row r="6313" spans="1:14" x14ac:dyDescent="0.25">
      <c r="A6313">
        <v>76563</v>
      </c>
      <c r="B6313" t="s">
        <v>2031</v>
      </c>
      <c r="C6313" t="s">
        <v>765</v>
      </c>
      <c r="E6313">
        <v>9</v>
      </c>
      <c r="F6313" t="s">
        <v>8337</v>
      </c>
      <c r="G6313" t="s">
        <v>188</v>
      </c>
      <c r="H6313" t="str">
        <f>INDEX(referencias!$Q$1:$Q$34,MATCH('Registro de Frecuencias TV'!G6313,referencias!$R$1:$R$34,0),1)</f>
        <v>Señal Colombia</v>
      </c>
      <c r="I6313" t="s">
        <v>292</v>
      </c>
      <c r="J6313" t="s">
        <v>8338</v>
      </c>
      <c r="K6313">
        <v>9</v>
      </c>
      <c r="L6313" t="str">
        <f t="shared" si="202"/>
        <v>PraderaValle del CaucaSeñal Colombia9</v>
      </c>
      <c r="M6313" t="str">
        <f t="shared" si="203"/>
        <v>PraderaValle del CaucaSeñal Colombia</v>
      </c>
      <c r="N6313" t="s">
        <v>7776</v>
      </c>
    </row>
    <row r="6314" spans="1:14" x14ac:dyDescent="0.25">
      <c r="A6314">
        <v>76563</v>
      </c>
      <c r="B6314" t="s">
        <v>2031</v>
      </c>
      <c r="C6314" t="s">
        <v>765</v>
      </c>
      <c r="E6314">
        <v>11</v>
      </c>
      <c r="F6314" t="s">
        <v>8339</v>
      </c>
      <c r="G6314" t="s">
        <v>627</v>
      </c>
      <c r="H6314" t="str">
        <f>INDEX(referencias!$Q$1:$Q$34,MATCH('Registro de Frecuencias TV'!G6314,referencias!$R$1:$R$34,0),1)</f>
        <v>Telepacífico</v>
      </c>
      <c r="I6314" t="s">
        <v>8465</v>
      </c>
      <c r="J6314" t="s">
        <v>8338</v>
      </c>
      <c r="K6314">
        <v>11</v>
      </c>
      <c r="L6314" t="str">
        <f t="shared" si="202"/>
        <v>PraderaValle del CaucaTelepacífico11</v>
      </c>
      <c r="M6314" t="str">
        <f t="shared" si="203"/>
        <v>PraderaValle del CaucaTelepacífico</v>
      </c>
      <c r="N6314" t="s">
        <v>7777</v>
      </c>
    </row>
    <row r="6315" spans="1:14" x14ac:dyDescent="0.25">
      <c r="A6315">
        <v>76563</v>
      </c>
      <c r="B6315" t="s">
        <v>2031</v>
      </c>
      <c r="C6315" t="s">
        <v>765</v>
      </c>
      <c r="E6315">
        <v>5</v>
      </c>
      <c r="F6315" t="s">
        <v>8341</v>
      </c>
      <c r="G6315" t="s">
        <v>750</v>
      </c>
      <c r="H6315" t="str">
        <f>INDEX(referencias!$Q$1:$Q$34,MATCH('Registro de Frecuencias TV'!G6315,referencias!$R$1:$R$34,0),1)</f>
        <v>RCN TV S.A.</v>
      </c>
      <c r="I6315" t="s">
        <v>8464</v>
      </c>
      <c r="J6315" t="s">
        <v>8338</v>
      </c>
      <c r="K6315">
        <v>5</v>
      </c>
      <c r="L6315" t="str">
        <f t="shared" si="202"/>
        <v>PraderaValle del CaucaRCN TV S.A.5</v>
      </c>
      <c r="M6315" t="str">
        <f t="shared" si="203"/>
        <v>PraderaValle del CaucaRCN TV S.A.</v>
      </c>
      <c r="N6315" t="s">
        <v>7778</v>
      </c>
    </row>
    <row r="6316" spans="1:14" x14ac:dyDescent="0.25">
      <c r="A6316">
        <v>76563</v>
      </c>
      <c r="B6316" t="s">
        <v>2031</v>
      </c>
      <c r="C6316" t="s">
        <v>765</v>
      </c>
      <c r="E6316">
        <v>3</v>
      </c>
      <c r="F6316" t="s">
        <v>8341</v>
      </c>
      <c r="G6316" t="s">
        <v>723</v>
      </c>
      <c r="H6316" t="str">
        <f>INDEX(referencias!$Q$1:$Q$34,MATCH('Registro de Frecuencias TV'!G6316,referencias!$R$1:$R$34,0),1)</f>
        <v>Caracol TV S.A.</v>
      </c>
      <c r="I6316" t="s">
        <v>8464</v>
      </c>
      <c r="J6316" t="s">
        <v>8338</v>
      </c>
      <c r="K6316">
        <v>3</v>
      </c>
      <c r="L6316" t="str">
        <f t="shared" si="202"/>
        <v>PraderaValle del CaucaCaracol TV S.A.3</v>
      </c>
      <c r="M6316" t="str">
        <f t="shared" si="203"/>
        <v>PraderaValle del CaucaCaracol TV S.A.</v>
      </c>
      <c r="N6316" t="s">
        <v>7779</v>
      </c>
    </row>
    <row r="6317" spans="1:14" x14ac:dyDescent="0.25">
      <c r="A6317">
        <v>76606</v>
      </c>
      <c r="B6317" t="s">
        <v>2131</v>
      </c>
      <c r="C6317" t="s">
        <v>765</v>
      </c>
      <c r="E6317">
        <v>7</v>
      </c>
      <c r="F6317" t="s">
        <v>8337</v>
      </c>
      <c r="G6317" t="s">
        <v>420</v>
      </c>
      <c r="H6317" t="str">
        <f>INDEX(referencias!$Q$1:$Q$34,MATCH('Registro de Frecuencias TV'!G6317,referencias!$R$1:$R$34,0),1)</f>
        <v>Canal Uno</v>
      </c>
      <c r="I6317" t="s">
        <v>292</v>
      </c>
      <c r="J6317" t="s">
        <v>8338</v>
      </c>
      <c r="K6317">
        <v>7</v>
      </c>
      <c r="L6317" t="str">
        <f t="shared" si="202"/>
        <v>RestrepoValle del CaucaCanal Uno7</v>
      </c>
      <c r="M6317" t="str">
        <f t="shared" si="203"/>
        <v>RestrepoValle del CaucaCanal Uno</v>
      </c>
      <c r="N6317" t="s">
        <v>7780</v>
      </c>
    </row>
    <row r="6318" spans="1:14" x14ac:dyDescent="0.25">
      <c r="A6318">
        <v>76606</v>
      </c>
      <c r="B6318" t="s">
        <v>2131</v>
      </c>
      <c r="C6318" t="s">
        <v>765</v>
      </c>
      <c r="E6318">
        <v>13</v>
      </c>
      <c r="F6318" t="s">
        <v>8337</v>
      </c>
      <c r="G6318" t="s">
        <v>703</v>
      </c>
      <c r="H6318" t="str">
        <f>INDEX(referencias!$Q$1:$Q$34,MATCH('Registro de Frecuencias TV'!G6318,referencias!$R$1:$R$34,0),1)</f>
        <v>C.Institucional</v>
      </c>
      <c r="I6318" t="s">
        <v>292</v>
      </c>
      <c r="J6318" t="s">
        <v>8338</v>
      </c>
      <c r="K6318">
        <v>13</v>
      </c>
      <c r="L6318" t="str">
        <f t="shared" si="202"/>
        <v>RestrepoValle del CaucaC.Institucional13</v>
      </c>
      <c r="M6318" t="str">
        <f t="shared" si="203"/>
        <v>RestrepoValle del CaucaC.Institucional</v>
      </c>
      <c r="N6318" t="s">
        <v>7781</v>
      </c>
    </row>
    <row r="6319" spans="1:14" x14ac:dyDescent="0.25">
      <c r="A6319">
        <v>76606</v>
      </c>
      <c r="B6319" t="s">
        <v>2131</v>
      </c>
      <c r="C6319" t="s">
        <v>765</v>
      </c>
      <c r="E6319">
        <v>9</v>
      </c>
      <c r="F6319" t="s">
        <v>8337</v>
      </c>
      <c r="G6319" t="s">
        <v>188</v>
      </c>
      <c r="H6319" t="str">
        <f>INDEX(referencias!$Q$1:$Q$34,MATCH('Registro de Frecuencias TV'!G6319,referencias!$R$1:$R$34,0),1)</f>
        <v>Señal Colombia</v>
      </c>
      <c r="I6319" t="s">
        <v>292</v>
      </c>
      <c r="J6319" t="s">
        <v>8338</v>
      </c>
      <c r="K6319">
        <v>9</v>
      </c>
      <c r="L6319" t="str">
        <f t="shared" si="202"/>
        <v>RestrepoValle del CaucaSeñal Colombia9</v>
      </c>
      <c r="M6319" t="str">
        <f t="shared" si="203"/>
        <v>RestrepoValle del CaucaSeñal Colombia</v>
      </c>
      <c r="N6319" t="s">
        <v>7782</v>
      </c>
    </row>
    <row r="6320" spans="1:14" x14ac:dyDescent="0.25">
      <c r="A6320">
        <v>76606</v>
      </c>
      <c r="B6320" t="s">
        <v>2131</v>
      </c>
      <c r="C6320" t="s">
        <v>765</v>
      </c>
      <c r="E6320">
        <v>11</v>
      </c>
      <c r="F6320" t="s">
        <v>8339</v>
      </c>
      <c r="G6320" t="s">
        <v>627</v>
      </c>
      <c r="H6320" t="str">
        <f>INDEX(referencias!$Q$1:$Q$34,MATCH('Registro de Frecuencias TV'!G6320,referencias!$R$1:$R$34,0),1)</f>
        <v>Telepacífico</v>
      </c>
      <c r="I6320" t="s">
        <v>8465</v>
      </c>
      <c r="J6320" t="s">
        <v>8338</v>
      </c>
      <c r="K6320">
        <v>11</v>
      </c>
      <c r="L6320" t="str">
        <f t="shared" si="202"/>
        <v>RestrepoValle del CaucaTelepacífico11</v>
      </c>
      <c r="M6320" t="str">
        <f t="shared" si="203"/>
        <v>RestrepoValle del CaucaTelepacífico</v>
      </c>
      <c r="N6320" t="s">
        <v>7783</v>
      </c>
    </row>
    <row r="6321" spans="1:14" x14ac:dyDescent="0.25">
      <c r="A6321">
        <v>76606</v>
      </c>
      <c r="B6321" t="s">
        <v>2131</v>
      </c>
      <c r="C6321" t="s">
        <v>765</v>
      </c>
      <c r="E6321">
        <v>5</v>
      </c>
      <c r="F6321" t="s">
        <v>8341</v>
      </c>
      <c r="G6321" t="s">
        <v>750</v>
      </c>
      <c r="H6321" t="str">
        <f>INDEX(referencias!$Q$1:$Q$34,MATCH('Registro de Frecuencias TV'!G6321,referencias!$R$1:$R$34,0),1)</f>
        <v>RCN TV S.A.</v>
      </c>
      <c r="I6321" t="s">
        <v>8464</v>
      </c>
      <c r="J6321" t="s">
        <v>8338</v>
      </c>
      <c r="K6321">
        <v>5</v>
      </c>
      <c r="L6321" t="str">
        <f t="shared" si="202"/>
        <v>RestrepoValle del CaucaRCN TV S.A.5</v>
      </c>
      <c r="M6321" t="str">
        <f t="shared" si="203"/>
        <v>RestrepoValle del CaucaRCN TV S.A.</v>
      </c>
      <c r="N6321" t="s">
        <v>7784</v>
      </c>
    </row>
    <row r="6322" spans="1:14" x14ac:dyDescent="0.25">
      <c r="A6322">
        <v>76606</v>
      </c>
      <c r="B6322" t="s">
        <v>2131</v>
      </c>
      <c r="C6322" t="s">
        <v>765</v>
      </c>
      <c r="E6322">
        <v>3</v>
      </c>
      <c r="F6322" t="s">
        <v>8341</v>
      </c>
      <c r="G6322" t="s">
        <v>723</v>
      </c>
      <c r="H6322" t="str">
        <f>INDEX(referencias!$Q$1:$Q$34,MATCH('Registro de Frecuencias TV'!G6322,referencias!$R$1:$R$34,0),1)</f>
        <v>Caracol TV S.A.</v>
      </c>
      <c r="I6322" t="s">
        <v>8464</v>
      </c>
      <c r="J6322" t="s">
        <v>8338</v>
      </c>
      <c r="K6322">
        <v>3</v>
      </c>
      <c r="L6322" t="str">
        <f t="shared" si="202"/>
        <v>RestrepoValle del CaucaCaracol TV S.A.3</v>
      </c>
      <c r="M6322" t="str">
        <f t="shared" si="203"/>
        <v>RestrepoValle del CaucaCaracol TV S.A.</v>
      </c>
      <c r="N6322" t="s">
        <v>7785</v>
      </c>
    </row>
    <row r="6323" spans="1:14" x14ac:dyDescent="0.25">
      <c r="A6323">
        <v>76616</v>
      </c>
      <c r="B6323" t="s">
        <v>565</v>
      </c>
      <c r="C6323" t="s">
        <v>765</v>
      </c>
      <c r="E6323">
        <v>7</v>
      </c>
      <c r="F6323" t="s">
        <v>8337</v>
      </c>
      <c r="G6323" t="s">
        <v>420</v>
      </c>
      <c r="H6323" t="str">
        <f>INDEX(referencias!$Q$1:$Q$34,MATCH('Registro de Frecuencias TV'!G6323,referencias!$R$1:$R$34,0),1)</f>
        <v>Canal Uno</v>
      </c>
      <c r="I6323" t="s">
        <v>292</v>
      </c>
      <c r="J6323" t="s">
        <v>8338</v>
      </c>
      <c r="K6323">
        <v>7</v>
      </c>
      <c r="L6323" t="str">
        <f t="shared" si="202"/>
        <v>RiofríoValle del CaucaCanal Uno7</v>
      </c>
      <c r="M6323" t="str">
        <f t="shared" si="203"/>
        <v>RiofríoValle del CaucaCanal Uno</v>
      </c>
      <c r="N6323" t="s">
        <v>7786</v>
      </c>
    </row>
    <row r="6324" spans="1:14" x14ac:dyDescent="0.25">
      <c r="A6324">
        <v>76616</v>
      </c>
      <c r="B6324" t="s">
        <v>565</v>
      </c>
      <c r="C6324" t="s">
        <v>765</v>
      </c>
      <c r="E6324">
        <v>13</v>
      </c>
      <c r="F6324" t="s">
        <v>8337</v>
      </c>
      <c r="G6324" t="s">
        <v>703</v>
      </c>
      <c r="H6324" t="str">
        <f>INDEX(referencias!$Q$1:$Q$34,MATCH('Registro de Frecuencias TV'!G6324,referencias!$R$1:$R$34,0),1)</f>
        <v>C.Institucional</v>
      </c>
      <c r="I6324" t="s">
        <v>292</v>
      </c>
      <c r="J6324" t="s">
        <v>8338</v>
      </c>
      <c r="K6324">
        <v>13</v>
      </c>
      <c r="L6324" t="str">
        <f t="shared" si="202"/>
        <v>RiofríoValle del CaucaC.Institucional13</v>
      </c>
      <c r="M6324" t="str">
        <f t="shared" si="203"/>
        <v>RiofríoValle del CaucaC.Institucional</v>
      </c>
      <c r="N6324" t="s">
        <v>7787</v>
      </c>
    </row>
    <row r="6325" spans="1:14" x14ac:dyDescent="0.25">
      <c r="A6325">
        <v>76616</v>
      </c>
      <c r="B6325" t="s">
        <v>565</v>
      </c>
      <c r="C6325" t="s">
        <v>765</v>
      </c>
      <c r="E6325">
        <v>9</v>
      </c>
      <c r="F6325" t="s">
        <v>8337</v>
      </c>
      <c r="G6325" t="s">
        <v>188</v>
      </c>
      <c r="H6325" t="str">
        <f>INDEX(referencias!$Q$1:$Q$34,MATCH('Registro de Frecuencias TV'!G6325,referencias!$R$1:$R$34,0),1)</f>
        <v>Señal Colombia</v>
      </c>
      <c r="I6325" t="s">
        <v>292</v>
      </c>
      <c r="J6325" t="s">
        <v>8338</v>
      </c>
      <c r="K6325">
        <v>9</v>
      </c>
      <c r="L6325" t="str">
        <f t="shared" si="202"/>
        <v>RiofríoValle del CaucaSeñal Colombia9</v>
      </c>
      <c r="M6325" t="str">
        <f t="shared" si="203"/>
        <v>RiofríoValle del CaucaSeñal Colombia</v>
      </c>
      <c r="N6325" t="s">
        <v>7788</v>
      </c>
    </row>
    <row r="6326" spans="1:14" x14ac:dyDescent="0.25">
      <c r="A6326">
        <v>76616</v>
      </c>
      <c r="B6326" t="s">
        <v>565</v>
      </c>
      <c r="C6326" t="s">
        <v>765</v>
      </c>
      <c r="E6326">
        <v>11</v>
      </c>
      <c r="F6326" t="s">
        <v>8339</v>
      </c>
      <c r="G6326" t="s">
        <v>627</v>
      </c>
      <c r="H6326" t="str">
        <f>INDEX(referencias!$Q$1:$Q$34,MATCH('Registro de Frecuencias TV'!G6326,referencias!$R$1:$R$34,0),1)</f>
        <v>Telepacífico</v>
      </c>
      <c r="I6326" t="s">
        <v>8465</v>
      </c>
      <c r="J6326" t="s">
        <v>8338</v>
      </c>
      <c r="K6326">
        <v>11</v>
      </c>
      <c r="L6326" t="str">
        <f t="shared" si="202"/>
        <v>RiofríoValle del CaucaTelepacífico11</v>
      </c>
      <c r="M6326" t="str">
        <f t="shared" si="203"/>
        <v>RiofríoValle del CaucaTelepacífico</v>
      </c>
      <c r="N6326" t="s">
        <v>7789</v>
      </c>
    </row>
    <row r="6327" spans="1:14" x14ac:dyDescent="0.25">
      <c r="A6327">
        <v>76616</v>
      </c>
      <c r="B6327" t="s">
        <v>565</v>
      </c>
      <c r="C6327" t="s">
        <v>765</v>
      </c>
      <c r="E6327">
        <v>5</v>
      </c>
      <c r="F6327" t="s">
        <v>8341</v>
      </c>
      <c r="G6327" t="s">
        <v>750</v>
      </c>
      <c r="H6327" t="str">
        <f>INDEX(referencias!$Q$1:$Q$34,MATCH('Registro de Frecuencias TV'!G6327,referencias!$R$1:$R$34,0),1)</f>
        <v>RCN TV S.A.</v>
      </c>
      <c r="I6327" t="s">
        <v>8464</v>
      </c>
      <c r="J6327" t="s">
        <v>8338</v>
      </c>
      <c r="K6327">
        <v>5</v>
      </c>
      <c r="L6327" t="str">
        <f t="shared" si="202"/>
        <v>RiofríoValle del CaucaRCN TV S.A.5</v>
      </c>
      <c r="M6327" t="str">
        <f t="shared" si="203"/>
        <v>RiofríoValle del CaucaRCN TV S.A.</v>
      </c>
      <c r="N6327" t="s">
        <v>7790</v>
      </c>
    </row>
    <row r="6328" spans="1:14" x14ac:dyDescent="0.25">
      <c r="A6328">
        <v>76616</v>
      </c>
      <c r="B6328" t="s">
        <v>565</v>
      </c>
      <c r="C6328" t="s">
        <v>765</v>
      </c>
      <c r="E6328">
        <v>3</v>
      </c>
      <c r="F6328" t="s">
        <v>8341</v>
      </c>
      <c r="G6328" t="s">
        <v>723</v>
      </c>
      <c r="H6328" t="str">
        <f>INDEX(referencias!$Q$1:$Q$34,MATCH('Registro de Frecuencias TV'!G6328,referencias!$R$1:$R$34,0),1)</f>
        <v>Caracol TV S.A.</v>
      </c>
      <c r="I6328" t="s">
        <v>8464</v>
      </c>
      <c r="J6328" t="s">
        <v>8338</v>
      </c>
      <c r="K6328">
        <v>3</v>
      </c>
      <c r="L6328" t="str">
        <f t="shared" si="202"/>
        <v>RiofríoValle del CaucaCaracol TV S.A.3</v>
      </c>
      <c r="M6328" t="str">
        <f t="shared" si="203"/>
        <v>RiofríoValle del CaucaCaracol TV S.A.</v>
      </c>
      <c r="N6328" t="s">
        <v>7791</v>
      </c>
    </row>
    <row r="6329" spans="1:14" x14ac:dyDescent="0.25">
      <c r="A6329">
        <v>76622</v>
      </c>
      <c r="B6329" t="s">
        <v>2160</v>
      </c>
      <c r="C6329" t="s">
        <v>765</v>
      </c>
      <c r="E6329">
        <v>4</v>
      </c>
      <c r="F6329" t="s">
        <v>8337</v>
      </c>
      <c r="G6329" t="s">
        <v>420</v>
      </c>
      <c r="H6329" t="str">
        <f>INDEX(referencias!$Q$1:$Q$34,MATCH('Registro de Frecuencias TV'!G6329,referencias!$R$1:$R$34,0),1)</f>
        <v>Canal Uno</v>
      </c>
      <c r="I6329" t="s">
        <v>337</v>
      </c>
      <c r="J6329" t="s">
        <v>8338</v>
      </c>
      <c r="K6329">
        <v>4</v>
      </c>
      <c r="L6329" t="str">
        <f t="shared" si="202"/>
        <v>RoldanilloValle del CaucaCanal Uno4</v>
      </c>
      <c r="M6329" t="str">
        <f t="shared" si="203"/>
        <v>RoldanilloValle del CaucaCanal Uno</v>
      </c>
      <c r="N6329" t="s">
        <v>7792</v>
      </c>
    </row>
    <row r="6330" spans="1:14" x14ac:dyDescent="0.25">
      <c r="A6330">
        <v>76622</v>
      </c>
      <c r="B6330" t="s">
        <v>2160</v>
      </c>
      <c r="C6330" t="s">
        <v>765</v>
      </c>
      <c r="E6330">
        <v>2</v>
      </c>
      <c r="F6330" t="s">
        <v>8337</v>
      </c>
      <c r="G6330" t="s">
        <v>703</v>
      </c>
      <c r="H6330" t="str">
        <f>INDEX(referencias!$Q$1:$Q$34,MATCH('Registro de Frecuencias TV'!G6330,referencias!$R$1:$R$34,0),1)</f>
        <v>C.Institucional</v>
      </c>
      <c r="I6330" t="s">
        <v>337</v>
      </c>
      <c r="J6330" t="s">
        <v>8338</v>
      </c>
      <c r="K6330">
        <v>2</v>
      </c>
      <c r="L6330" t="str">
        <f t="shared" si="202"/>
        <v>RoldanilloValle del CaucaC.Institucional2</v>
      </c>
      <c r="M6330" t="str">
        <f t="shared" si="203"/>
        <v>RoldanilloValle del CaucaC.Institucional</v>
      </c>
      <c r="N6330" t="s">
        <v>7793</v>
      </c>
    </row>
    <row r="6331" spans="1:14" x14ac:dyDescent="0.25">
      <c r="A6331">
        <v>76622</v>
      </c>
      <c r="B6331" t="s">
        <v>2160</v>
      </c>
      <c r="C6331" t="s">
        <v>765</v>
      </c>
      <c r="E6331">
        <v>5</v>
      </c>
      <c r="F6331" t="s">
        <v>8337</v>
      </c>
      <c r="G6331" t="s">
        <v>188</v>
      </c>
      <c r="H6331" t="str">
        <f>INDEX(referencias!$Q$1:$Q$34,MATCH('Registro de Frecuencias TV'!G6331,referencias!$R$1:$R$34,0),1)</f>
        <v>Señal Colombia</v>
      </c>
      <c r="I6331" t="s">
        <v>337</v>
      </c>
      <c r="J6331" t="s">
        <v>8338</v>
      </c>
      <c r="K6331">
        <v>5</v>
      </c>
      <c r="L6331" t="str">
        <f t="shared" si="202"/>
        <v>RoldanilloValle del CaucaSeñal Colombia5</v>
      </c>
      <c r="M6331" t="str">
        <f t="shared" si="203"/>
        <v>RoldanilloValle del CaucaSeñal Colombia</v>
      </c>
      <c r="N6331" t="s">
        <v>7794</v>
      </c>
    </row>
    <row r="6332" spans="1:14" x14ac:dyDescent="0.25">
      <c r="A6332">
        <v>76622</v>
      </c>
      <c r="B6332" t="s">
        <v>2160</v>
      </c>
      <c r="C6332" t="s">
        <v>765</v>
      </c>
      <c r="E6332">
        <v>11</v>
      </c>
      <c r="F6332" t="s">
        <v>8339</v>
      </c>
      <c r="G6332" t="s">
        <v>627</v>
      </c>
      <c r="H6332" t="str">
        <f>INDEX(referencias!$Q$1:$Q$34,MATCH('Registro de Frecuencias TV'!G6332,referencias!$R$1:$R$34,0),1)</f>
        <v>Telepacífico</v>
      </c>
      <c r="I6332" t="s">
        <v>8465</v>
      </c>
      <c r="J6332" t="s">
        <v>8338</v>
      </c>
      <c r="K6332">
        <v>11</v>
      </c>
      <c r="L6332" t="str">
        <f t="shared" si="202"/>
        <v>RoldanilloValle del CaucaTelepacífico11</v>
      </c>
      <c r="M6332" t="str">
        <f t="shared" si="203"/>
        <v>RoldanilloValle del CaucaTelepacífico</v>
      </c>
      <c r="N6332" t="s">
        <v>7795</v>
      </c>
    </row>
    <row r="6333" spans="1:14" x14ac:dyDescent="0.25">
      <c r="A6333">
        <v>76622</v>
      </c>
      <c r="B6333" t="s">
        <v>2160</v>
      </c>
      <c r="C6333" t="s">
        <v>765</v>
      </c>
      <c r="E6333">
        <v>26</v>
      </c>
      <c r="F6333" t="s">
        <v>8341</v>
      </c>
      <c r="G6333" t="s">
        <v>750</v>
      </c>
      <c r="H6333" t="str">
        <f>INDEX(referencias!$Q$1:$Q$34,MATCH('Registro de Frecuencias TV'!G6333,referencias!$R$1:$R$34,0),1)</f>
        <v>RCN TV S.A.</v>
      </c>
      <c r="I6333" t="s">
        <v>510</v>
      </c>
      <c r="J6333" t="s">
        <v>8338</v>
      </c>
      <c r="K6333">
        <v>26</v>
      </c>
      <c r="L6333" t="str">
        <f t="shared" si="202"/>
        <v>RoldanilloValle del CaucaRCN TV S.A.26</v>
      </c>
      <c r="M6333" t="str">
        <f t="shared" si="203"/>
        <v>RoldanilloValle del CaucaRCN TV S.A.</v>
      </c>
      <c r="N6333" t="s">
        <v>7796</v>
      </c>
    </row>
    <row r="6334" spans="1:14" x14ac:dyDescent="0.25">
      <c r="A6334">
        <v>76622</v>
      </c>
      <c r="B6334" t="s">
        <v>2160</v>
      </c>
      <c r="C6334" t="s">
        <v>765</v>
      </c>
      <c r="E6334">
        <v>32</v>
      </c>
      <c r="F6334" t="s">
        <v>8341</v>
      </c>
      <c r="G6334" t="s">
        <v>723</v>
      </c>
      <c r="H6334" t="str">
        <f>INDEX(referencias!$Q$1:$Q$34,MATCH('Registro de Frecuencias TV'!G6334,referencias!$R$1:$R$34,0),1)</f>
        <v>Caracol TV S.A.</v>
      </c>
      <c r="I6334" t="s">
        <v>510</v>
      </c>
      <c r="J6334" t="s">
        <v>8338</v>
      </c>
      <c r="K6334">
        <v>32</v>
      </c>
      <c r="L6334" t="str">
        <f t="shared" si="202"/>
        <v>RoldanilloValle del CaucaCaracol TV S.A.32</v>
      </c>
      <c r="M6334" t="str">
        <f t="shared" si="203"/>
        <v>RoldanilloValle del CaucaCaracol TV S.A.</v>
      </c>
      <c r="N6334" t="s">
        <v>7797</v>
      </c>
    </row>
    <row r="6335" spans="1:14" x14ac:dyDescent="0.25">
      <c r="A6335">
        <v>76670</v>
      </c>
      <c r="B6335" t="s">
        <v>2311</v>
      </c>
      <c r="C6335" t="s">
        <v>765</v>
      </c>
      <c r="E6335">
        <v>7</v>
      </c>
      <c r="F6335" t="s">
        <v>8337</v>
      </c>
      <c r="G6335" t="s">
        <v>420</v>
      </c>
      <c r="H6335" t="str">
        <f>INDEX(referencias!$Q$1:$Q$34,MATCH('Registro de Frecuencias TV'!G6335,referencias!$R$1:$R$34,0),1)</f>
        <v>Canal Uno</v>
      </c>
      <c r="I6335" t="s">
        <v>292</v>
      </c>
      <c r="J6335" t="s">
        <v>8338</v>
      </c>
      <c r="K6335">
        <v>7</v>
      </c>
      <c r="L6335" t="str">
        <f t="shared" si="202"/>
        <v>San PedroValle del CaucaCanal Uno7</v>
      </c>
      <c r="M6335" t="str">
        <f t="shared" si="203"/>
        <v>San PedroValle del CaucaCanal Uno</v>
      </c>
      <c r="N6335" t="s">
        <v>7798</v>
      </c>
    </row>
    <row r="6336" spans="1:14" x14ac:dyDescent="0.25">
      <c r="A6336">
        <v>76670</v>
      </c>
      <c r="B6336" t="s">
        <v>2311</v>
      </c>
      <c r="C6336" t="s">
        <v>765</v>
      </c>
      <c r="E6336">
        <v>13</v>
      </c>
      <c r="F6336" t="s">
        <v>8337</v>
      </c>
      <c r="G6336" t="s">
        <v>703</v>
      </c>
      <c r="H6336" t="str">
        <f>INDEX(referencias!$Q$1:$Q$34,MATCH('Registro de Frecuencias TV'!G6336,referencias!$R$1:$R$34,0),1)</f>
        <v>C.Institucional</v>
      </c>
      <c r="I6336" t="s">
        <v>292</v>
      </c>
      <c r="J6336" t="s">
        <v>8338</v>
      </c>
      <c r="K6336">
        <v>13</v>
      </c>
      <c r="L6336" t="str">
        <f t="shared" si="202"/>
        <v>San PedroValle del CaucaC.Institucional13</v>
      </c>
      <c r="M6336" t="str">
        <f t="shared" si="203"/>
        <v>San PedroValle del CaucaC.Institucional</v>
      </c>
      <c r="N6336" t="s">
        <v>7799</v>
      </c>
    </row>
    <row r="6337" spans="1:14" x14ac:dyDescent="0.25">
      <c r="A6337">
        <v>76670</v>
      </c>
      <c r="B6337" t="s">
        <v>2311</v>
      </c>
      <c r="C6337" t="s">
        <v>765</v>
      </c>
      <c r="E6337">
        <v>9</v>
      </c>
      <c r="F6337" t="s">
        <v>8337</v>
      </c>
      <c r="G6337" t="s">
        <v>188</v>
      </c>
      <c r="H6337" t="str">
        <f>INDEX(referencias!$Q$1:$Q$34,MATCH('Registro de Frecuencias TV'!G6337,referencias!$R$1:$R$34,0),1)</f>
        <v>Señal Colombia</v>
      </c>
      <c r="I6337" t="s">
        <v>292</v>
      </c>
      <c r="J6337" t="s">
        <v>8338</v>
      </c>
      <c r="K6337">
        <v>9</v>
      </c>
      <c r="L6337" t="str">
        <f t="shared" si="202"/>
        <v>San PedroValle del CaucaSeñal Colombia9</v>
      </c>
      <c r="M6337" t="str">
        <f t="shared" si="203"/>
        <v>San PedroValle del CaucaSeñal Colombia</v>
      </c>
      <c r="N6337" t="s">
        <v>7800</v>
      </c>
    </row>
    <row r="6338" spans="1:14" x14ac:dyDescent="0.25">
      <c r="A6338">
        <v>76670</v>
      </c>
      <c r="B6338" t="s">
        <v>2311</v>
      </c>
      <c r="C6338" t="s">
        <v>765</v>
      </c>
      <c r="E6338">
        <v>11</v>
      </c>
      <c r="F6338" t="s">
        <v>8339</v>
      </c>
      <c r="G6338" t="s">
        <v>627</v>
      </c>
      <c r="H6338" t="str">
        <f>INDEX(referencias!$Q$1:$Q$34,MATCH('Registro de Frecuencias TV'!G6338,referencias!$R$1:$R$34,0),1)</f>
        <v>Telepacífico</v>
      </c>
      <c r="I6338" t="s">
        <v>8465</v>
      </c>
      <c r="J6338" t="s">
        <v>8338</v>
      </c>
      <c r="K6338">
        <v>11</v>
      </c>
      <c r="L6338" t="str">
        <f t="shared" si="202"/>
        <v>San PedroValle del CaucaTelepacífico11</v>
      </c>
      <c r="M6338" t="str">
        <f t="shared" si="203"/>
        <v>San PedroValle del CaucaTelepacífico</v>
      </c>
      <c r="N6338" t="s">
        <v>7801</v>
      </c>
    </row>
    <row r="6339" spans="1:14" x14ac:dyDescent="0.25">
      <c r="A6339">
        <v>76670</v>
      </c>
      <c r="B6339" t="s">
        <v>2311</v>
      </c>
      <c r="C6339" t="s">
        <v>765</v>
      </c>
      <c r="E6339">
        <v>5</v>
      </c>
      <c r="F6339" t="s">
        <v>8341</v>
      </c>
      <c r="G6339" t="s">
        <v>750</v>
      </c>
      <c r="H6339" t="str">
        <f>INDEX(referencias!$Q$1:$Q$34,MATCH('Registro de Frecuencias TV'!G6339,referencias!$R$1:$R$34,0),1)</f>
        <v>RCN TV S.A.</v>
      </c>
      <c r="I6339" t="s">
        <v>8464</v>
      </c>
      <c r="J6339" t="s">
        <v>8338</v>
      </c>
      <c r="K6339">
        <v>5</v>
      </c>
      <c r="L6339" t="str">
        <f t="shared" ref="L6339:L6402" si="204">_xlfn.CONCAT(TRIM(B6339),TRIM(C6339),TRIM(H6339),TRIM(K6339))</f>
        <v>San PedroValle del CaucaRCN TV S.A.5</v>
      </c>
      <c r="M6339" t="str">
        <f t="shared" ref="M6339:M6402" si="205">_xlfn.CONCAT(TRIM(B6339),TRIM(C6339),TRIM(H6339))</f>
        <v>San PedroValle del CaucaRCN TV S.A.</v>
      </c>
      <c r="N6339" t="s">
        <v>7802</v>
      </c>
    </row>
    <row r="6340" spans="1:14" x14ac:dyDescent="0.25">
      <c r="A6340">
        <v>76670</v>
      </c>
      <c r="B6340" t="s">
        <v>2311</v>
      </c>
      <c r="C6340" t="s">
        <v>765</v>
      </c>
      <c r="E6340">
        <v>3</v>
      </c>
      <c r="F6340" t="s">
        <v>8341</v>
      </c>
      <c r="G6340" t="s">
        <v>723</v>
      </c>
      <c r="H6340" t="str">
        <f>INDEX(referencias!$Q$1:$Q$34,MATCH('Registro de Frecuencias TV'!G6340,referencias!$R$1:$R$34,0),1)</f>
        <v>Caracol TV S.A.</v>
      </c>
      <c r="I6340" t="s">
        <v>8464</v>
      </c>
      <c r="J6340" t="s">
        <v>8338</v>
      </c>
      <c r="K6340">
        <v>3</v>
      </c>
      <c r="L6340" t="str">
        <f t="shared" si="204"/>
        <v>San PedroValle del CaucaCaracol TV S.A.3</v>
      </c>
      <c r="M6340" t="str">
        <f t="shared" si="205"/>
        <v>San PedroValle del CaucaCaracol TV S.A.</v>
      </c>
      <c r="N6340" t="s">
        <v>7803</v>
      </c>
    </row>
    <row r="6341" spans="1:14" x14ac:dyDescent="0.25">
      <c r="A6341">
        <v>76736</v>
      </c>
      <c r="B6341" t="s">
        <v>2397</v>
      </c>
      <c r="C6341" t="s">
        <v>765</v>
      </c>
      <c r="E6341">
        <v>4</v>
      </c>
      <c r="F6341" t="s">
        <v>8337</v>
      </c>
      <c r="G6341" t="s">
        <v>420</v>
      </c>
      <c r="H6341" t="str">
        <f>INDEX(referencias!$Q$1:$Q$34,MATCH('Registro de Frecuencias TV'!G6341,referencias!$R$1:$R$34,0),1)</f>
        <v>Canal Uno</v>
      </c>
      <c r="I6341" t="s">
        <v>8503</v>
      </c>
      <c r="J6341" t="s">
        <v>8338</v>
      </c>
      <c r="K6341">
        <v>4</v>
      </c>
      <c r="L6341" t="str">
        <f t="shared" si="204"/>
        <v>SevillaValle del CaucaCanal Uno4</v>
      </c>
      <c r="M6341" t="str">
        <f t="shared" si="205"/>
        <v>SevillaValle del CaucaCanal Uno</v>
      </c>
      <c r="N6341" t="s">
        <v>7804</v>
      </c>
    </row>
    <row r="6342" spans="1:14" x14ac:dyDescent="0.25">
      <c r="A6342">
        <v>76736</v>
      </c>
      <c r="B6342" t="s">
        <v>2397</v>
      </c>
      <c r="C6342" t="s">
        <v>765</v>
      </c>
      <c r="E6342">
        <v>2</v>
      </c>
      <c r="F6342" t="s">
        <v>8337</v>
      </c>
      <c r="G6342" t="s">
        <v>703</v>
      </c>
      <c r="H6342" t="str">
        <f>INDEX(referencias!$Q$1:$Q$34,MATCH('Registro de Frecuencias TV'!G6342,referencias!$R$1:$R$34,0),1)</f>
        <v>C.Institucional</v>
      </c>
      <c r="I6342" t="s">
        <v>8503</v>
      </c>
      <c r="J6342" t="s">
        <v>8338</v>
      </c>
      <c r="K6342">
        <v>2</v>
      </c>
      <c r="L6342" t="str">
        <f t="shared" si="204"/>
        <v>SevillaValle del CaucaC.Institucional2</v>
      </c>
      <c r="M6342" t="str">
        <f t="shared" si="205"/>
        <v>SevillaValle del CaucaC.Institucional</v>
      </c>
      <c r="N6342" t="s">
        <v>7805</v>
      </c>
    </row>
    <row r="6343" spans="1:14" x14ac:dyDescent="0.25">
      <c r="A6343">
        <v>76736</v>
      </c>
      <c r="B6343" t="s">
        <v>2397</v>
      </c>
      <c r="C6343" t="s">
        <v>765</v>
      </c>
      <c r="E6343">
        <v>5</v>
      </c>
      <c r="F6343" t="s">
        <v>8337</v>
      </c>
      <c r="G6343" t="s">
        <v>188</v>
      </c>
      <c r="H6343" t="str">
        <f>INDEX(referencias!$Q$1:$Q$34,MATCH('Registro de Frecuencias TV'!G6343,referencias!$R$1:$R$34,0),1)</f>
        <v>Señal Colombia</v>
      </c>
      <c r="I6343" t="s">
        <v>8503</v>
      </c>
      <c r="J6343" t="s">
        <v>8338</v>
      </c>
      <c r="K6343">
        <v>5</v>
      </c>
      <c r="L6343" t="str">
        <f t="shared" si="204"/>
        <v>SevillaValle del CaucaSeñal Colombia5</v>
      </c>
      <c r="M6343" t="str">
        <f t="shared" si="205"/>
        <v>SevillaValle del CaucaSeñal Colombia</v>
      </c>
      <c r="N6343" t="s">
        <v>7806</v>
      </c>
    </row>
    <row r="6344" spans="1:14" x14ac:dyDescent="0.25">
      <c r="A6344">
        <v>76736</v>
      </c>
      <c r="B6344" t="s">
        <v>2397</v>
      </c>
      <c r="C6344" t="s">
        <v>765</v>
      </c>
      <c r="E6344">
        <v>11</v>
      </c>
      <c r="F6344" t="s">
        <v>8339</v>
      </c>
      <c r="G6344" t="s">
        <v>627</v>
      </c>
      <c r="H6344" t="str">
        <f>INDEX(referencias!$Q$1:$Q$34,MATCH('Registro de Frecuencias TV'!G6344,referencias!$R$1:$R$34,0),1)</f>
        <v>Telepacífico</v>
      </c>
      <c r="I6344" t="s">
        <v>8520</v>
      </c>
      <c r="J6344" t="s">
        <v>8338</v>
      </c>
      <c r="K6344">
        <v>11</v>
      </c>
      <c r="L6344" t="str">
        <f t="shared" si="204"/>
        <v>SevillaValle del CaucaTelepacífico11</v>
      </c>
      <c r="M6344" t="str">
        <f t="shared" si="205"/>
        <v>SevillaValle del CaucaTelepacífico</v>
      </c>
      <c r="N6344" t="s">
        <v>7807</v>
      </c>
    </row>
    <row r="6345" spans="1:14" x14ac:dyDescent="0.25">
      <c r="A6345">
        <v>76736</v>
      </c>
      <c r="B6345" t="s">
        <v>2397</v>
      </c>
      <c r="C6345" t="s">
        <v>765</v>
      </c>
      <c r="E6345">
        <v>26</v>
      </c>
      <c r="F6345" t="s">
        <v>8341</v>
      </c>
      <c r="G6345" t="s">
        <v>750</v>
      </c>
      <c r="H6345" t="str">
        <f>INDEX(referencias!$Q$1:$Q$34,MATCH('Registro de Frecuencias TV'!G6345,referencias!$R$1:$R$34,0),1)</f>
        <v>RCN TV S.A.</v>
      </c>
      <c r="I6345" t="s">
        <v>510</v>
      </c>
      <c r="J6345" t="s">
        <v>8338</v>
      </c>
      <c r="K6345">
        <v>26</v>
      </c>
      <c r="L6345" t="str">
        <f t="shared" si="204"/>
        <v>SevillaValle del CaucaRCN TV S.A.26</v>
      </c>
      <c r="M6345" t="str">
        <f t="shared" si="205"/>
        <v>SevillaValle del CaucaRCN TV S.A.</v>
      </c>
      <c r="N6345" t="s">
        <v>7808</v>
      </c>
    </row>
    <row r="6346" spans="1:14" x14ac:dyDescent="0.25">
      <c r="A6346">
        <v>76736</v>
      </c>
      <c r="B6346" t="s">
        <v>2397</v>
      </c>
      <c r="C6346" t="s">
        <v>765</v>
      </c>
      <c r="E6346">
        <v>32</v>
      </c>
      <c r="F6346" t="s">
        <v>8341</v>
      </c>
      <c r="G6346" t="s">
        <v>723</v>
      </c>
      <c r="H6346" t="str">
        <f>INDEX(referencias!$Q$1:$Q$34,MATCH('Registro de Frecuencias TV'!G6346,referencias!$R$1:$R$34,0),1)</f>
        <v>Caracol TV S.A.</v>
      </c>
      <c r="I6346" t="s">
        <v>510</v>
      </c>
      <c r="J6346" t="s">
        <v>8338</v>
      </c>
      <c r="K6346">
        <v>32</v>
      </c>
      <c r="L6346" t="str">
        <f t="shared" si="204"/>
        <v>SevillaValle del CaucaCaracol TV S.A.32</v>
      </c>
      <c r="M6346" t="str">
        <f t="shared" si="205"/>
        <v>SevillaValle del CaucaCaracol TV S.A.</v>
      </c>
      <c r="N6346" t="s">
        <v>7809</v>
      </c>
    </row>
    <row r="6347" spans="1:14" x14ac:dyDescent="0.25">
      <c r="A6347">
        <v>76823</v>
      </c>
      <c r="B6347" t="s">
        <v>2566</v>
      </c>
      <c r="C6347" t="s">
        <v>765</v>
      </c>
      <c r="E6347">
        <v>4</v>
      </c>
      <c r="F6347" t="s">
        <v>8337</v>
      </c>
      <c r="G6347" t="s">
        <v>420</v>
      </c>
      <c r="H6347" t="str">
        <f>INDEX(referencias!$Q$1:$Q$34,MATCH('Registro de Frecuencias TV'!G6347,referencias!$R$1:$R$34,0),1)</f>
        <v>Canal Uno</v>
      </c>
      <c r="I6347" t="s">
        <v>8503</v>
      </c>
      <c r="J6347" t="s">
        <v>8338</v>
      </c>
      <c r="K6347">
        <v>4</v>
      </c>
      <c r="L6347" t="str">
        <f t="shared" si="204"/>
        <v>ToroValle del CaucaCanal Uno4</v>
      </c>
      <c r="M6347" t="str">
        <f t="shared" si="205"/>
        <v>ToroValle del CaucaCanal Uno</v>
      </c>
      <c r="N6347" t="s">
        <v>7810</v>
      </c>
    </row>
    <row r="6348" spans="1:14" x14ac:dyDescent="0.25">
      <c r="A6348">
        <v>76823</v>
      </c>
      <c r="B6348" t="s">
        <v>2566</v>
      </c>
      <c r="C6348" t="s">
        <v>765</v>
      </c>
      <c r="E6348">
        <v>2</v>
      </c>
      <c r="F6348" t="s">
        <v>8337</v>
      </c>
      <c r="G6348" t="s">
        <v>703</v>
      </c>
      <c r="H6348" t="str">
        <f>INDEX(referencias!$Q$1:$Q$34,MATCH('Registro de Frecuencias TV'!G6348,referencias!$R$1:$R$34,0),1)</f>
        <v>C.Institucional</v>
      </c>
      <c r="I6348" t="s">
        <v>8503</v>
      </c>
      <c r="J6348" t="s">
        <v>8338</v>
      </c>
      <c r="K6348">
        <v>2</v>
      </c>
      <c r="L6348" t="str">
        <f t="shared" si="204"/>
        <v>ToroValle del CaucaC.Institucional2</v>
      </c>
      <c r="M6348" t="str">
        <f t="shared" si="205"/>
        <v>ToroValle del CaucaC.Institucional</v>
      </c>
      <c r="N6348" t="s">
        <v>7811</v>
      </c>
    </row>
    <row r="6349" spans="1:14" x14ac:dyDescent="0.25">
      <c r="A6349">
        <v>76823</v>
      </c>
      <c r="B6349" t="s">
        <v>2566</v>
      </c>
      <c r="C6349" t="s">
        <v>765</v>
      </c>
      <c r="E6349">
        <v>5</v>
      </c>
      <c r="F6349" t="s">
        <v>8337</v>
      </c>
      <c r="G6349" t="s">
        <v>188</v>
      </c>
      <c r="H6349" t="str">
        <f>INDEX(referencias!$Q$1:$Q$34,MATCH('Registro de Frecuencias TV'!G6349,referencias!$R$1:$R$34,0),1)</f>
        <v>Señal Colombia</v>
      </c>
      <c r="I6349" t="s">
        <v>8503</v>
      </c>
      <c r="J6349" t="s">
        <v>8338</v>
      </c>
      <c r="K6349">
        <v>5</v>
      </c>
      <c r="L6349" t="str">
        <f t="shared" si="204"/>
        <v>ToroValle del CaucaSeñal Colombia5</v>
      </c>
      <c r="M6349" t="str">
        <f t="shared" si="205"/>
        <v>ToroValle del CaucaSeñal Colombia</v>
      </c>
      <c r="N6349" t="s">
        <v>7812</v>
      </c>
    </row>
    <row r="6350" spans="1:14" x14ac:dyDescent="0.25">
      <c r="A6350">
        <v>76823</v>
      </c>
      <c r="B6350" t="s">
        <v>2566</v>
      </c>
      <c r="C6350" t="s">
        <v>765</v>
      </c>
      <c r="E6350">
        <v>11</v>
      </c>
      <c r="F6350" t="s">
        <v>8339</v>
      </c>
      <c r="G6350" t="s">
        <v>627</v>
      </c>
      <c r="H6350" t="str">
        <f>INDEX(referencias!$Q$1:$Q$34,MATCH('Registro de Frecuencias TV'!G6350,referencias!$R$1:$R$34,0),1)</f>
        <v>Telepacífico</v>
      </c>
      <c r="I6350" t="s">
        <v>8520</v>
      </c>
      <c r="J6350" t="s">
        <v>8338</v>
      </c>
      <c r="K6350">
        <v>11</v>
      </c>
      <c r="L6350" t="str">
        <f t="shared" si="204"/>
        <v>ToroValle del CaucaTelepacífico11</v>
      </c>
      <c r="M6350" t="str">
        <f t="shared" si="205"/>
        <v>ToroValle del CaucaTelepacífico</v>
      </c>
      <c r="N6350" t="s">
        <v>7813</v>
      </c>
    </row>
    <row r="6351" spans="1:14" x14ac:dyDescent="0.25">
      <c r="A6351">
        <v>76823</v>
      </c>
      <c r="B6351" t="s">
        <v>2566</v>
      </c>
      <c r="C6351" t="s">
        <v>765</v>
      </c>
      <c r="E6351">
        <v>26</v>
      </c>
      <c r="F6351" t="s">
        <v>8341</v>
      </c>
      <c r="G6351" t="s">
        <v>750</v>
      </c>
      <c r="H6351" t="str">
        <f>INDEX(referencias!$Q$1:$Q$34,MATCH('Registro de Frecuencias TV'!G6351,referencias!$R$1:$R$34,0),1)</f>
        <v>RCN TV S.A.</v>
      </c>
      <c r="I6351" t="s">
        <v>510</v>
      </c>
      <c r="J6351" t="s">
        <v>8338</v>
      </c>
      <c r="K6351">
        <v>26</v>
      </c>
      <c r="L6351" t="str">
        <f t="shared" si="204"/>
        <v>ToroValle del CaucaRCN TV S.A.26</v>
      </c>
      <c r="M6351" t="str">
        <f t="shared" si="205"/>
        <v>ToroValle del CaucaRCN TV S.A.</v>
      </c>
      <c r="N6351" t="s">
        <v>7814</v>
      </c>
    </row>
    <row r="6352" spans="1:14" x14ac:dyDescent="0.25">
      <c r="A6352">
        <v>76823</v>
      </c>
      <c r="B6352" t="s">
        <v>2566</v>
      </c>
      <c r="C6352" t="s">
        <v>765</v>
      </c>
      <c r="E6352">
        <v>32</v>
      </c>
      <c r="F6352" t="s">
        <v>8341</v>
      </c>
      <c r="G6352" t="s">
        <v>723</v>
      </c>
      <c r="H6352" t="str">
        <f>INDEX(referencias!$Q$1:$Q$34,MATCH('Registro de Frecuencias TV'!G6352,referencias!$R$1:$R$34,0),1)</f>
        <v>Caracol TV S.A.</v>
      </c>
      <c r="I6352" t="s">
        <v>510</v>
      </c>
      <c r="J6352" t="s">
        <v>8338</v>
      </c>
      <c r="K6352">
        <v>32</v>
      </c>
      <c r="L6352" t="str">
        <f t="shared" si="204"/>
        <v>ToroValle del CaucaCaracol TV S.A.32</v>
      </c>
      <c r="M6352" t="str">
        <f t="shared" si="205"/>
        <v>ToroValle del CaucaCaracol TV S.A.</v>
      </c>
      <c r="N6352" t="s">
        <v>7815</v>
      </c>
    </row>
    <row r="6353" spans="1:14" x14ac:dyDescent="0.25">
      <c r="A6353">
        <v>76828</v>
      </c>
      <c r="B6353" t="s">
        <v>2574</v>
      </c>
      <c r="C6353" t="s">
        <v>765</v>
      </c>
      <c r="E6353">
        <v>7</v>
      </c>
      <c r="F6353" t="s">
        <v>8337</v>
      </c>
      <c r="G6353" t="s">
        <v>420</v>
      </c>
      <c r="H6353" t="str">
        <f>INDEX(referencias!$Q$1:$Q$34,MATCH('Registro de Frecuencias TV'!G6353,referencias!$R$1:$R$34,0),1)</f>
        <v>Canal Uno</v>
      </c>
      <c r="I6353" t="s">
        <v>292</v>
      </c>
      <c r="J6353" t="s">
        <v>8338</v>
      </c>
      <c r="K6353">
        <v>7</v>
      </c>
      <c r="L6353" t="str">
        <f t="shared" si="204"/>
        <v>TrujilloValle del CaucaCanal Uno7</v>
      </c>
      <c r="M6353" t="str">
        <f t="shared" si="205"/>
        <v>TrujilloValle del CaucaCanal Uno</v>
      </c>
      <c r="N6353" t="s">
        <v>7816</v>
      </c>
    </row>
    <row r="6354" spans="1:14" x14ac:dyDescent="0.25">
      <c r="A6354">
        <v>76828</v>
      </c>
      <c r="B6354" t="s">
        <v>2574</v>
      </c>
      <c r="C6354" t="s">
        <v>765</v>
      </c>
      <c r="E6354">
        <v>13</v>
      </c>
      <c r="F6354" t="s">
        <v>8337</v>
      </c>
      <c r="G6354" t="s">
        <v>703</v>
      </c>
      <c r="H6354" t="str">
        <f>INDEX(referencias!$Q$1:$Q$34,MATCH('Registro de Frecuencias TV'!G6354,referencias!$R$1:$R$34,0),1)</f>
        <v>C.Institucional</v>
      </c>
      <c r="I6354" t="s">
        <v>292</v>
      </c>
      <c r="J6354" t="s">
        <v>8338</v>
      </c>
      <c r="K6354">
        <v>13</v>
      </c>
      <c r="L6354" t="str">
        <f t="shared" si="204"/>
        <v>TrujilloValle del CaucaC.Institucional13</v>
      </c>
      <c r="M6354" t="str">
        <f t="shared" si="205"/>
        <v>TrujilloValle del CaucaC.Institucional</v>
      </c>
      <c r="N6354" t="s">
        <v>7817</v>
      </c>
    </row>
    <row r="6355" spans="1:14" x14ac:dyDescent="0.25">
      <c r="A6355">
        <v>76828</v>
      </c>
      <c r="B6355" t="s">
        <v>2574</v>
      </c>
      <c r="C6355" t="s">
        <v>765</v>
      </c>
      <c r="E6355">
        <v>9</v>
      </c>
      <c r="F6355" t="s">
        <v>8337</v>
      </c>
      <c r="G6355" t="s">
        <v>188</v>
      </c>
      <c r="H6355" t="str">
        <f>INDEX(referencias!$Q$1:$Q$34,MATCH('Registro de Frecuencias TV'!G6355,referencias!$R$1:$R$34,0),1)</f>
        <v>Señal Colombia</v>
      </c>
      <c r="I6355" t="s">
        <v>292</v>
      </c>
      <c r="J6355" t="s">
        <v>8338</v>
      </c>
      <c r="K6355">
        <v>9</v>
      </c>
      <c r="L6355" t="str">
        <f t="shared" si="204"/>
        <v>TrujilloValle del CaucaSeñal Colombia9</v>
      </c>
      <c r="M6355" t="str">
        <f t="shared" si="205"/>
        <v>TrujilloValle del CaucaSeñal Colombia</v>
      </c>
      <c r="N6355" t="s">
        <v>7818</v>
      </c>
    </row>
    <row r="6356" spans="1:14" x14ac:dyDescent="0.25">
      <c r="A6356">
        <v>76828</v>
      </c>
      <c r="B6356" t="s">
        <v>2574</v>
      </c>
      <c r="C6356" t="s">
        <v>765</v>
      </c>
      <c r="E6356">
        <v>11</v>
      </c>
      <c r="F6356" t="s">
        <v>8339</v>
      </c>
      <c r="G6356" t="s">
        <v>627</v>
      </c>
      <c r="H6356" t="str">
        <f>INDEX(referencias!$Q$1:$Q$34,MATCH('Registro de Frecuencias TV'!G6356,referencias!$R$1:$R$34,0),1)</f>
        <v>Telepacífico</v>
      </c>
      <c r="I6356" t="s">
        <v>8465</v>
      </c>
      <c r="J6356" t="s">
        <v>8338</v>
      </c>
      <c r="K6356">
        <v>11</v>
      </c>
      <c r="L6356" t="str">
        <f t="shared" si="204"/>
        <v>TrujilloValle del CaucaTelepacífico11</v>
      </c>
      <c r="M6356" t="str">
        <f t="shared" si="205"/>
        <v>TrujilloValle del CaucaTelepacífico</v>
      </c>
      <c r="N6356" t="s">
        <v>7819</v>
      </c>
    </row>
    <row r="6357" spans="1:14" x14ac:dyDescent="0.25">
      <c r="A6357">
        <v>76828</v>
      </c>
      <c r="B6357" t="s">
        <v>2574</v>
      </c>
      <c r="C6357" t="s">
        <v>765</v>
      </c>
      <c r="E6357">
        <v>26</v>
      </c>
      <c r="F6357" t="s">
        <v>8341</v>
      </c>
      <c r="G6357" t="s">
        <v>750</v>
      </c>
      <c r="H6357" t="str">
        <f>INDEX(referencias!$Q$1:$Q$34,MATCH('Registro de Frecuencias TV'!G6357,referencias!$R$1:$R$34,0),1)</f>
        <v>RCN TV S.A.</v>
      </c>
      <c r="I6357" t="s">
        <v>510</v>
      </c>
      <c r="J6357" t="s">
        <v>8338</v>
      </c>
      <c r="K6357">
        <v>26</v>
      </c>
      <c r="L6357" t="str">
        <f t="shared" si="204"/>
        <v>TrujilloValle del CaucaRCN TV S.A.26</v>
      </c>
      <c r="M6357" t="str">
        <f t="shared" si="205"/>
        <v>TrujilloValle del CaucaRCN TV S.A.</v>
      </c>
      <c r="N6357" t="s">
        <v>7820</v>
      </c>
    </row>
    <row r="6358" spans="1:14" x14ac:dyDescent="0.25">
      <c r="A6358">
        <v>76828</v>
      </c>
      <c r="B6358" t="s">
        <v>2574</v>
      </c>
      <c r="C6358" t="s">
        <v>765</v>
      </c>
      <c r="E6358">
        <v>32</v>
      </c>
      <c r="F6358" t="s">
        <v>8341</v>
      </c>
      <c r="G6358" t="s">
        <v>723</v>
      </c>
      <c r="H6358" t="str">
        <f>INDEX(referencias!$Q$1:$Q$34,MATCH('Registro de Frecuencias TV'!G6358,referencias!$R$1:$R$34,0),1)</f>
        <v>Caracol TV S.A.</v>
      </c>
      <c r="I6358" t="s">
        <v>510</v>
      </c>
      <c r="J6358" t="s">
        <v>8338</v>
      </c>
      <c r="K6358">
        <v>32</v>
      </c>
      <c r="L6358" t="str">
        <f t="shared" si="204"/>
        <v>TrujilloValle del CaucaCaracol TV S.A.32</v>
      </c>
      <c r="M6358" t="str">
        <f t="shared" si="205"/>
        <v>TrujilloValle del CaucaCaracol TV S.A.</v>
      </c>
      <c r="N6358" t="s">
        <v>7821</v>
      </c>
    </row>
    <row r="6359" spans="1:14" x14ac:dyDescent="0.25">
      <c r="A6359">
        <v>76834</v>
      </c>
      <c r="B6359" t="s">
        <v>2578</v>
      </c>
      <c r="C6359" t="s">
        <v>765</v>
      </c>
      <c r="D6359" t="s">
        <v>2578</v>
      </c>
      <c r="E6359">
        <v>7</v>
      </c>
      <c r="F6359" t="s">
        <v>8337</v>
      </c>
      <c r="G6359" t="s">
        <v>420</v>
      </c>
      <c r="H6359" t="str">
        <f>INDEX(referencias!$Q$1:$Q$34,MATCH('Registro de Frecuencias TV'!G6359,referencias!$R$1:$R$34,0),1)</f>
        <v>Canal Uno</v>
      </c>
      <c r="I6359" t="s">
        <v>292</v>
      </c>
      <c r="J6359" t="s">
        <v>8338</v>
      </c>
      <c r="K6359">
        <v>7</v>
      </c>
      <c r="L6359" t="str">
        <f t="shared" si="204"/>
        <v>TuluáValle del CaucaCanal Uno7</v>
      </c>
      <c r="M6359" t="str">
        <f t="shared" si="205"/>
        <v>TuluáValle del CaucaCanal Uno</v>
      </c>
      <c r="N6359" t="s">
        <v>7822</v>
      </c>
    </row>
    <row r="6360" spans="1:14" x14ac:dyDescent="0.25">
      <c r="A6360">
        <v>76834</v>
      </c>
      <c r="B6360" t="s">
        <v>2578</v>
      </c>
      <c r="C6360" t="s">
        <v>765</v>
      </c>
      <c r="D6360" t="s">
        <v>8526</v>
      </c>
      <c r="E6360">
        <v>23</v>
      </c>
      <c r="F6360" t="s">
        <v>8337</v>
      </c>
      <c r="G6360" t="s">
        <v>420</v>
      </c>
      <c r="H6360" t="str">
        <f>INDEX(referencias!$Q$1:$Q$34,MATCH('Registro de Frecuencias TV'!G6360,referencias!$R$1:$R$34,0),1)</f>
        <v>Canal Uno</v>
      </c>
      <c r="I6360" t="s">
        <v>300</v>
      </c>
      <c r="J6360" t="s">
        <v>8338</v>
      </c>
      <c r="K6360">
        <v>23</v>
      </c>
      <c r="L6360" t="str">
        <f t="shared" si="204"/>
        <v>TuluáValle del CaucaCanal Uno23</v>
      </c>
      <c r="M6360" t="str">
        <f t="shared" si="205"/>
        <v>TuluáValle del CaucaCanal Uno</v>
      </c>
      <c r="N6360" t="s">
        <v>7822</v>
      </c>
    </row>
    <row r="6361" spans="1:14" x14ac:dyDescent="0.25">
      <c r="A6361">
        <v>76834</v>
      </c>
      <c r="B6361" t="s">
        <v>2578</v>
      </c>
      <c r="C6361" t="s">
        <v>765</v>
      </c>
      <c r="D6361" t="s">
        <v>2578</v>
      </c>
      <c r="E6361">
        <v>13</v>
      </c>
      <c r="F6361" t="s">
        <v>8337</v>
      </c>
      <c r="G6361" t="s">
        <v>703</v>
      </c>
      <c r="H6361" t="str">
        <f>INDEX(referencias!$Q$1:$Q$34,MATCH('Registro de Frecuencias TV'!G6361,referencias!$R$1:$R$34,0),1)</f>
        <v>C.Institucional</v>
      </c>
      <c r="I6361" t="s">
        <v>292</v>
      </c>
      <c r="J6361" t="s">
        <v>8338</v>
      </c>
      <c r="K6361">
        <v>13</v>
      </c>
      <c r="L6361" t="str">
        <f t="shared" si="204"/>
        <v>TuluáValle del CaucaC.Institucional13</v>
      </c>
      <c r="M6361" t="str">
        <f t="shared" si="205"/>
        <v>TuluáValle del CaucaC.Institucional</v>
      </c>
      <c r="N6361" t="s">
        <v>7823</v>
      </c>
    </row>
    <row r="6362" spans="1:14" x14ac:dyDescent="0.25">
      <c r="A6362">
        <v>76834</v>
      </c>
      <c r="B6362" t="s">
        <v>2578</v>
      </c>
      <c r="C6362" t="s">
        <v>765</v>
      </c>
      <c r="D6362" t="s">
        <v>8526</v>
      </c>
      <c r="E6362">
        <v>25</v>
      </c>
      <c r="F6362" t="s">
        <v>8337</v>
      </c>
      <c r="G6362" t="s">
        <v>703</v>
      </c>
      <c r="H6362" t="str">
        <f>INDEX(referencias!$Q$1:$Q$34,MATCH('Registro de Frecuencias TV'!G6362,referencias!$R$1:$R$34,0),1)</f>
        <v>C.Institucional</v>
      </c>
      <c r="I6362" t="s">
        <v>300</v>
      </c>
      <c r="J6362" t="s">
        <v>8338</v>
      </c>
      <c r="K6362">
        <v>25</v>
      </c>
      <c r="L6362" t="str">
        <f t="shared" si="204"/>
        <v>TuluáValle del CaucaC.Institucional25</v>
      </c>
      <c r="M6362" t="str">
        <f t="shared" si="205"/>
        <v>TuluáValle del CaucaC.Institucional</v>
      </c>
      <c r="N6362" t="s">
        <v>7823</v>
      </c>
    </row>
    <row r="6363" spans="1:14" x14ac:dyDescent="0.25">
      <c r="A6363">
        <v>76834</v>
      </c>
      <c r="B6363" t="s">
        <v>2578</v>
      </c>
      <c r="C6363" t="s">
        <v>765</v>
      </c>
      <c r="D6363" t="s">
        <v>2578</v>
      </c>
      <c r="E6363">
        <v>9</v>
      </c>
      <c r="F6363" t="s">
        <v>8337</v>
      </c>
      <c r="G6363" t="s">
        <v>188</v>
      </c>
      <c r="H6363" t="str">
        <f>INDEX(referencias!$Q$1:$Q$34,MATCH('Registro de Frecuencias TV'!G6363,referencias!$R$1:$R$34,0),1)</f>
        <v>Señal Colombia</v>
      </c>
      <c r="I6363" t="s">
        <v>292</v>
      </c>
      <c r="J6363" t="s">
        <v>8338</v>
      </c>
      <c r="K6363">
        <v>9</v>
      </c>
      <c r="L6363" t="str">
        <f t="shared" si="204"/>
        <v>TuluáValle del CaucaSeñal Colombia9</v>
      </c>
      <c r="M6363" t="str">
        <f t="shared" si="205"/>
        <v>TuluáValle del CaucaSeñal Colombia</v>
      </c>
      <c r="N6363" t="s">
        <v>7824</v>
      </c>
    </row>
    <row r="6364" spans="1:14" x14ac:dyDescent="0.25">
      <c r="A6364">
        <v>76834</v>
      </c>
      <c r="B6364" t="s">
        <v>2578</v>
      </c>
      <c r="C6364" t="s">
        <v>765</v>
      </c>
      <c r="D6364" t="s">
        <v>8526</v>
      </c>
      <c r="E6364">
        <v>29</v>
      </c>
      <c r="F6364" t="s">
        <v>8337</v>
      </c>
      <c r="G6364" t="s">
        <v>188</v>
      </c>
      <c r="H6364" t="str">
        <f>INDEX(referencias!$Q$1:$Q$34,MATCH('Registro de Frecuencias TV'!G6364,referencias!$R$1:$R$34,0),1)</f>
        <v>Señal Colombia</v>
      </c>
      <c r="I6364" t="s">
        <v>300</v>
      </c>
      <c r="J6364" t="s">
        <v>8338</v>
      </c>
      <c r="K6364">
        <v>29</v>
      </c>
      <c r="L6364" t="str">
        <f t="shared" si="204"/>
        <v>TuluáValle del CaucaSeñal Colombia29</v>
      </c>
      <c r="M6364" t="str">
        <f t="shared" si="205"/>
        <v>TuluáValle del CaucaSeñal Colombia</v>
      </c>
      <c r="N6364" t="s">
        <v>7824</v>
      </c>
    </row>
    <row r="6365" spans="1:14" x14ac:dyDescent="0.25">
      <c r="A6365">
        <v>76834</v>
      </c>
      <c r="B6365" t="s">
        <v>2578</v>
      </c>
      <c r="C6365" t="s">
        <v>765</v>
      </c>
      <c r="E6365">
        <v>11</v>
      </c>
      <c r="F6365" t="s">
        <v>8339</v>
      </c>
      <c r="G6365" t="s">
        <v>627</v>
      </c>
      <c r="H6365" t="str">
        <f>INDEX(referencias!$Q$1:$Q$34,MATCH('Registro de Frecuencias TV'!G6365,referencias!$R$1:$R$34,0),1)</f>
        <v>Telepacífico</v>
      </c>
      <c r="I6365" t="s">
        <v>8465</v>
      </c>
      <c r="J6365" t="s">
        <v>8338</v>
      </c>
      <c r="K6365">
        <v>11</v>
      </c>
      <c r="L6365" t="str">
        <f t="shared" si="204"/>
        <v>TuluáValle del CaucaTelepacífico11</v>
      </c>
      <c r="M6365" t="str">
        <f t="shared" si="205"/>
        <v>TuluáValle del CaucaTelepacífico</v>
      </c>
      <c r="N6365" t="s">
        <v>7825</v>
      </c>
    </row>
    <row r="6366" spans="1:14" x14ac:dyDescent="0.25">
      <c r="A6366">
        <v>76834</v>
      </c>
      <c r="B6366" t="s">
        <v>2578</v>
      </c>
      <c r="C6366" t="s">
        <v>765</v>
      </c>
      <c r="E6366">
        <v>26</v>
      </c>
      <c r="F6366" t="s">
        <v>8341</v>
      </c>
      <c r="G6366" t="s">
        <v>750</v>
      </c>
      <c r="H6366" t="str">
        <f>INDEX(referencias!$Q$1:$Q$34,MATCH('Registro de Frecuencias TV'!G6366,referencias!$R$1:$R$34,0),1)</f>
        <v>RCN TV S.A.</v>
      </c>
      <c r="I6366" t="s">
        <v>510</v>
      </c>
      <c r="J6366" t="s">
        <v>8338</v>
      </c>
      <c r="K6366">
        <v>26</v>
      </c>
      <c r="L6366" t="str">
        <f t="shared" si="204"/>
        <v>TuluáValle del CaucaRCN TV S.A.26</v>
      </c>
      <c r="M6366" t="str">
        <f t="shared" si="205"/>
        <v>TuluáValle del CaucaRCN TV S.A.</v>
      </c>
      <c r="N6366" t="s">
        <v>7826</v>
      </c>
    </row>
    <row r="6367" spans="1:14" x14ac:dyDescent="0.25">
      <c r="A6367">
        <v>76834</v>
      </c>
      <c r="B6367" t="s">
        <v>2578</v>
      </c>
      <c r="C6367" t="s">
        <v>765</v>
      </c>
      <c r="E6367">
        <v>32</v>
      </c>
      <c r="F6367" t="s">
        <v>8341</v>
      </c>
      <c r="G6367" t="s">
        <v>723</v>
      </c>
      <c r="H6367" t="str">
        <f>INDEX(referencias!$Q$1:$Q$34,MATCH('Registro de Frecuencias TV'!G6367,referencias!$R$1:$R$34,0),1)</f>
        <v>Caracol TV S.A.</v>
      </c>
      <c r="I6367" t="s">
        <v>510</v>
      </c>
      <c r="J6367" t="s">
        <v>8338</v>
      </c>
      <c r="K6367">
        <v>32</v>
      </c>
      <c r="L6367" t="str">
        <f t="shared" si="204"/>
        <v>TuluáValle del CaucaCaracol TV S.A.32</v>
      </c>
      <c r="M6367" t="str">
        <f t="shared" si="205"/>
        <v>TuluáValle del CaucaCaracol TV S.A.</v>
      </c>
      <c r="N6367" t="s">
        <v>7827</v>
      </c>
    </row>
    <row r="6368" spans="1:14" x14ac:dyDescent="0.25">
      <c r="A6368">
        <v>76845</v>
      </c>
      <c r="B6368" t="s">
        <v>2601</v>
      </c>
      <c r="C6368" t="s">
        <v>765</v>
      </c>
      <c r="E6368">
        <v>4</v>
      </c>
      <c r="F6368" t="s">
        <v>8337</v>
      </c>
      <c r="G6368" t="s">
        <v>420</v>
      </c>
      <c r="H6368" t="str">
        <f>INDEX(referencias!$Q$1:$Q$34,MATCH('Registro de Frecuencias TV'!G6368,referencias!$R$1:$R$34,0),1)</f>
        <v>Canal Uno</v>
      </c>
      <c r="I6368" t="s">
        <v>337</v>
      </c>
      <c r="J6368" t="s">
        <v>8338</v>
      </c>
      <c r="K6368">
        <v>4</v>
      </c>
      <c r="L6368" t="str">
        <f t="shared" si="204"/>
        <v>UlloaValle del CaucaCanal Uno4</v>
      </c>
      <c r="M6368" t="str">
        <f t="shared" si="205"/>
        <v>UlloaValle del CaucaCanal Uno</v>
      </c>
      <c r="N6368" t="s">
        <v>7828</v>
      </c>
    </row>
    <row r="6369" spans="1:14" x14ac:dyDescent="0.25">
      <c r="A6369">
        <v>76845</v>
      </c>
      <c r="B6369" t="s">
        <v>2601</v>
      </c>
      <c r="C6369" t="s">
        <v>765</v>
      </c>
      <c r="E6369">
        <v>2</v>
      </c>
      <c r="F6369" t="s">
        <v>8337</v>
      </c>
      <c r="G6369" t="s">
        <v>703</v>
      </c>
      <c r="H6369" t="str">
        <f>INDEX(referencias!$Q$1:$Q$34,MATCH('Registro de Frecuencias TV'!G6369,referencias!$R$1:$R$34,0),1)</f>
        <v>C.Institucional</v>
      </c>
      <c r="I6369" t="s">
        <v>337</v>
      </c>
      <c r="J6369" t="s">
        <v>8338</v>
      </c>
      <c r="K6369">
        <v>2</v>
      </c>
      <c r="L6369" t="str">
        <f t="shared" si="204"/>
        <v>UlloaValle del CaucaC.Institucional2</v>
      </c>
      <c r="M6369" t="str">
        <f t="shared" si="205"/>
        <v>UlloaValle del CaucaC.Institucional</v>
      </c>
      <c r="N6369" t="s">
        <v>7829</v>
      </c>
    </row>
    <row r="6370" spans="1:14" x14ac:dyDescent="0.25">
      <c r="A6370">
        <v>76845</v>
      </c>
      <c r="B6370" t="s">
        <v>2601</v>
      </c>
      <c r="C6370" t="s">
        <v>765</v>
      </c>
      <c r="E6370">
        <v>5</v>
      </c>
      <c r="F6370" t="s">
        <v>8337</v>
      </c>
      <c r="G6370" t="s">
        <v>188</v>
      </c>
      <c r="H6370" t="str">
        <f>INDEX(referencias!$Q$1:$Q$34,MATCH('Registro de Frecuencias TV'!G6370,referencias!$R$1:$R$34,0),1)</f>
        <v>Señal Colombia</v>
      </c>
      <c r="I6370" t="s">
        <v>337</v>
      </c>
      <c r="J6370" t="s">
        <v>8338</v>
      </c>
      <c r="K6370">
        <v>5</v>
      </c>
      <c r="L6370" t="str">
        <f t="shared" si="204"/>
        <v>UlloaValle del CaucaSeñal Colombia5</v>
      </c>
      <c r="M6370" t="str">
        <f t="shared" si="205"/>
        <v>UlloaValle del CaucaSeñal Colombia</v>
      </c>
      <c r="N6370" t="s">
        <v>7830</v>
      </c>
    </row>
    <row r="6371" spans="1:14" x14ac:dyDescent="0.25">
      <c r="A6371">
        <v>76845</v>
      </c>
      <c r="B6371" t="s">
        <v>2601</v>
      </c>
      <c r="C6371" t="s">
        <v>765</v>
      </c>
      <c r="E6371">
        <v>11</v>
      </c>
      <c r="F6371" t="s">
        <v>8339</v>
      </c>
      <c r="G6371" t="s">
        <v>627</v>
      </c>
      <c r="H6371" t="str">
        <f>INDEX(referencias!$Q$1:$Q$34,MATCH('Registro de Frecuencias TV'!G6371,referencias!$R$1:$R$34,0),1)</f>
        <v>Telepacífico</v>
      </c>
      <c r="I6371" t="s">
        <v>8520</v>
      </c>
      <c r="J6371" t="s">
        <v>8338</v>
      </c>
      <c r="K6371">
        <v>11</v>
      </c>
      <c r="L6371" t="str">
        <f t="shared" si="204"/>
        <v>UlloaValle del CaucaTelepacífico11</v>
      </c>
      <c r="M6371" t="str">
        <f t="shared" si="205"/>
        <v>UlloaValle del CaucaTelepacífico</v>
      </c>
      <c r="N6371" t="s">
        <v>7831</v>
      </c>
    </row>
    <row r="6372" spans="1:14" x14ac:dyDescent="0.25">
      <c r="A6372">
        <v>76845</v>
      </c>
      <c r="B6372" t="s">
        <v>2601</v>
      </c>
      <c r="C6372" t="s">
        <v>765</v>
      </c>
      <c r="E6372">
        <v>26</v>
      </c>
      <c r="F6372" t="s">
        <v>8341</v>
      </c>
      <c r="G6372" t="s">
        <v>750</v>
      </c>
      <c r="H6372" t="str">
        <f>INDEX(referencias!$Q$1:$Q$34,MATCH('Registro de Frecuencias TV'!G6372,referencias!$R$1:$R$34,0),1)</f>
        <v>RCN TV S.A.</v>
      </c>
      <c r="I6372" t="s">
        <v>510</v>
      </c>
      <c r="J6372" t="s">
        <v>8338</v>
      </c>
      <c r="K6372">
        <v>26</v>
      </c>
      <c r="L6372" t="str">
        <f t="shared" si="204"/>
        <v>UlloaValle del CaucaRCN TV S.A.26</v>
      </c>
      <c r="M6372" t="str">
        <f t="shared" si="205"/>
        <v>UlloaValle del CaucaRCN TV S.A.</v>
      </c>
      <c r="N6372" t="s">
        <v>7832</v>
      </c>
    </row>
    <row r="6373" spans="1:14" x14ac:dyDescent="0.25">
      <c r="A6373">
        <v>76845</v>
      </c>
      <c r="B6373" t="s">
        <v>2601</v>
      </c>
      <c r="C6373" t="s">
        <v>765</v>
      </c>
      <c r="E6373">
        <v>32</v>
      </c>
      <c r="F6373" t="s">
        <v>8341</v>
      </c>
      <c r="G6373" t="s">
        <v>723</v>
      </c>
      <c r="H6373" t="str">
        <f>INDEX(referencias!$Q$1:$Q$34,MATCH('Registro de Frecuencias TV'!G6373,referencias!$R$1:$R$34,0),1)</f>
        <v>Caracol TV S.A.</v>
      </c>
      <c r="I6373" t="s">
        <v>510</v>
      </c>
      <c r="J6373" t="s">
        <v>8338</v>
      </c>
      <c r="K6373">
        <v>32</v>
      </c>
      <c r="L6373" t="str">
        <f t="shared" si="204"/>
        <v>UlloaValle del CaucaCaracol TV S.A.32</v>
      </c>
      <c r="M6373" t="str">
        <f t="shared" si="205"/>
        <v>UlloaValle del CaucaCaracol TV S.A.</v>
      </c>
      <c r="N6373" t="s">
        <v>7833</v>
      </c>
    </row>
    <row r="6374" spans="1:14" x14ac:dyDescent="0.25">
      <c r="A6374">
        <v>76863</v>
      </c>
      <c r="B6374" t="s">
        <v>413</v>
      </c>
      <c r="C6374" t="s">
        <v>765</v>
      </c>
      <c r="E6374">
        <v>23</v>
      </c>
      <c r="F6374" t="s">
        <v>8337</v>
      </c>
      <c r="G6374" t="s">
        <v>420</v>
      </c>
      <c r="H6374" t="str">
        <f>INDEX(referencias!$Q$1:$Q$34,MATCH('Registro de Frecuencias TV'!G6374,referencias!$R$1:$R$34,0),1)</f>
        <v>Canal Uno</v>
      </c>
      <c r="I6374" t="s">
        <v>413</v>
      </c>
      <c r="J6374" t="s">
        <v>8338</v>
      </c>
      <c r="K6374">
        <v>23</v>
      </c>
      <c r="L6374" t="str">
        <f t="shared" si="204"/>
        <v>VersallesValle del CaucaCanal Uno23</v>
      </c>
      <c r="M6374" t="str">
        <f t="shared" si="205"/>
        <v>VersallesValle del CaucaCanal Uno</v>
      </c>
      <c r="N6374" t="s">
        <v>7834</v>
      </c>
    </row>
    <row r="6375" spans="1:14" x14ac:dyDescent="0.25">
      <c r="A6375">
        <v>76863</v>
      </c>
      <c r="B6375" t="s">
        <v>413</v>
      </c>
      <c r="C6375" t="s">
        <v>765</v>
      </c>
      <c r="E6375">
        <v>25</v>
      </c>
      <c r="F6375" t="s">
        <v>8337</v>
      </c>
      <c r="G6375" t="s">
        <v>703</v>
      </c>
      <c r="H6375" t="str">
        <f>INDEX(referencias!$Q$1:$Q$34,MATCH('Registro de Frecuencias TV'!G6375,referencias!$R$1:$R$34,0),1)</f>
        <v>C.Institucional</v>
      </c>
      <c r="I6375" t="s">
        <v>413</v>
      </c>
      <c r="J6375" t="s">
        <v>8338</v>
      </c>
      <c r="K6375">
        <v>25</v>
      </c>
      <c r="L6375" t="str">
        <f t="shared" si="204"/>
        <v>VersallesValle del CaucaC.Institucional25</v>
      </c>
      <c r="M6375" t="str">
        <f t="shared" si="205"/>
        <v>VersallesValle del CaucaC.Institucional</v>
      </c>
      <c r="N6375" t="s">
        <v>7835</v>
      </c>
    </row>
    <row r="6376" spans="1:14" x14ac:dyDescent="0.25">
      <c r="A6376">
        <v>76863</v>
      </c>
      <c r="B6376" t="s">
        <v>413</v>
      </c>
      <c r="C6376" t="s">
        <v>765</v>
      </c>
      <c r="E6376">
        <v>27</v>
      </c>
      <c r="F6376" t="s">
        <v>8337</v>
      </c>
      <c r="G6376" t="s">
        <v>188</v>
      </c>
      <c r="H6376" t="str">
        <f>INDEX(referencias!$Q$1:$Q$34,MATCH('Registro de Frecuencias TV'!G6376,referencias!$R$1:$R$34,0),1)</f>
        <v>Señal Colombia</v>
      </c>
      <c r="I6376" t="s">
        <v>413</v>
      </c>
      <c r="J6376" t="s">
        <v>8338</v>
      </c>
      <c r="K6376">
        <v>27</v>
      </c>
      <c r="L6376" t="str">
        <f t="shared" si="204"/>
        <v>VersallesValle del CaucaSeñal Colombia27</v>
      </c>
      <c r="M6376" t="str">
        <f t="shared" si="205"/>
        <v>VersallesValle del CaucaSeñal Colombia</v>
      </c>
      <c r="N6376" t="s">
        <v>7836</v>
      </c>
    </row>
    <row r="6377" spans="1:14" x14ac:dyDescent="0.25">
      <c r="A6377">
        <v>76863</v>
      </c>
      <c r="B6377" t="s">
        <v>413</v>
      </c>
      <c r="C6377" t="s">
        <v>765</v>
      </c>
      <c r="F6377" t="s">
        <v>8339</v>
      </c>
      <c r="G6377" t="s">
        <v>627</v>
      </c>
      <c r="H6377" t="str">
        <f>INDEX(referencias!$Q$1:$Q$34,MATCH('Registro de Frecuencias TV'!G6377,referencias!$R$1:$R$34,0),1)</f>
        <v>Telepacífico</v>
      </c>
      <c r="J6377" t="s">
        <v>8338</v>
      </c>
      <c r="K6377">
        <v>10</v>
      </c>
      <c r="L6377" t="str">
        <f t="shared" si="204"/>
        <v>VersallesValle del CaucaTelepacífico10</v>
      </c>
      <c r="M6377" t="str">
        <f t="shared" si="205"/>
        <v>VersallesValle del CaucaTelepacífico</v>
      </c>
      <c r="N6377" t="s">
        <v>7837</v>
      </c>
    </row>
    <row r="6378" spans="1:14" x14ac:dyDescent="0.25">
      <c r="A6378">
        <v>76863</v>
      </c>
      <c r="B6378" t="s">
        <v>413</v>
      </c>
      <c r="C6378" t="s">
        <v>765</v>
      </c>
      <c r="F6378" t="s">
        <v>8341</v>
      </c>
      <c r="G6378" t="s">
        <v>750</v>
      </c>
      <c r="H6378" t="str">
        <f>INDEX(referencias!$Q$1:$Q$34,MATCH('Registro de Frecuencias TV'!G6378,referencias!$R$1:$R$34,0),1)</f>
        <v>RCN TV S.A.</v>
      </c>
      <c r="J6378" t="s">
        <v>8338</v>
      </c>
      <c r="K6378">
        <v>35</v>
      </c>
      <c r="L6378" t="str">
        <f t="shared" si="204"/>
        <v>VersallesValle del CaucaRCN TV S.A.35</v>
      </c>
      <c r="M6378" t="str">
        <f t="shared" si="205"/>
        <v>VersallesValle del CaucaRCN TV S.A.</v>
      </c>
      <c r="N6378" t="s">
        <v>7838</v>
      </c>
    </row>
    <row r="6379" spans="1:14" x14ac:dyDescent="0.25">
      <c r="A6379">
        <v>76863</v>
      </c>
      <c r="B6379" t="s">
        <v>413</v>
      </c>
      <c r="C6379" t="s">
        <v>765</v>
      </c>
      <c r="F6379" t="s">
        <v>8341</v>
      </c>
      <c r="G6379" t="s">
        <v>723</v>
      </c>
      <c r="H6379" t="str">
        <f>INDEX(referencias!$Q$1:$Q$34,MATCH('Registro de Frecuencias TV'!G6379,referencias!$R$1:$R$34,0),1)</f>
        <v>Caracol TV S.A.</v>
      </c>
      <c r="J6379" t="s">
        <v>8338</v>
      </c>
      <c r="K6379">
        <v>39</v>
      </c>
      <c r="L6379" t="str">
        <f t="shared" si="204"/>
        <v>VersallesValle del CaucaCaracol TV S.A.39</v>
      </c>
      <c r="M6379" t="str">
        <f t="shared" si="205"/>
        <v>VersallesValle del CaucaCaracol TV S.A.</v>
      </c>
      <c r="N6379" t="s">
        <v>7839</v>
      </c>
    </row>
    <row r="6380" spans="1:14" x14ac:dyDescent="0.25">
      <c r="A6380">
        <v>76869</v>
      </c>
      <c r="B6380" t="s">
        <v>2655</v>
      </c>
      <c r="C6380" t="s">
        <v>765</v>
      </c>
      <c r="E6380">
        <v>7</v>
      </c>
      <c r="F6380" t="s">
        <v>8337</v>
      </c>
      <c r="G6380" t="s">
        <v>420</v>
      </c>
      <c r="H6380" t="str">
        <f>INDEX(referencias!$Q$1:$Q$34,MATCH('Registro de Frecuencias TV'!G6380,referencias!$R$1:$R$34,0),1)</f>
        <v>Canal Uno</v>
      </c>
      <c r="I6380" t="s">
        <v>292</v>
      </c>
      <c r="J6380" t="s">
        <v>8338</v>
      </c>
      <c r="K6380">
        <v>7</v>
      </c>
      <c r="L6380" t="str">
        <f t="shared" si="204"/>
        <v>VijesValle del CaucaCanal Uno7</v>
      </c>
      <c r="M6380" t="str">
        <f t="shared" si="205"/>
        <v>VijesValle del CaucaCanal Uno</v>
      </c>
      <c r="N6380" t="s">
        <v>7840</v>
      </c>
    </row>
    <row r="6381" spans="1:14" x14ac:dyDescent="0.25">
      <c r="A6381">
        <v>76869</v>
      </c>
      <c r="B6381" t="s">
        <v>2655</v>
      </c>
      <c r="C6381" t="s">
        <v>765</v>
      </c>
      <c r="E6381">
        <v>13</v>
      </c>
      <c r="F6381" t="s">
        <v>8337</v>
      </c>
      <c r="G6381" t="s">
        <v>703</v>
      </c>
      <c r="H6381" t="str">
        <f>INDEX(referencias!$Q$1:$Q$34,MATCH('Registro de Frecuencias TV'!G6381,referencias!$R$1:$R$34,0),1)</f>
        <v>C.Institucional</v>
      </c>
      <c r="I6381" t="s">
        <v>292</v>
      </c>
      <c r="J6381" t="s">
        <v>8338</v>
      </c>
      <c r="K6381">
        <v>13</v>
      </c>
      <c r="L6381" t="str">
        <f t="shared" si="204"/>
        <v>VijesValle del CaucaC.Institucional13</v>
      </c>
      <c r="M6381" t="str">
        <f t="shared" si="205"/>
        <v>VijesValle del CaucaC.Institucional</v>
      </c>
      <c r="N6381" t="s">
        <v>7841</v>
      </c>
    </row>
    <row r="6382" spans="1:14" x14ac:dyDescent="0.25">
      <c r="A6382">
        <v>76869</v>
      </c>
      <c r="B6382" t="s">
        <v>2655</v>
      </c>
      <c r="C6382" t="s">
        <v>765</v>
      </c>
      <c r="E6382">
        <v>9</v>
      </c>
      <c r="F6382" t="s">
        <v>8337</v>
      </c>
      <c r="G6382" t="s">
        <v>188</v>
      </c>
      <c r="H6382" t="str">
        <f>INDEX(referencias!$Q$1:$Q$34,MATCH('Registro de Frecuencias TV'!G6382,referencias!$R$1:$R$34,0),1)</f>
        <v>Señal Colombia</v>
      </c>
      <c r="I6382" t="s">
        <v>292</v>
      </c>
      <c r="J6382" t="s">
        <v>8338</v>
      </c>
      <c r="K6382">
        <v>9</v>
      </c>
      <c r="L6382" t="str">
        <f t="shared" si="204"/>
        <v>VijesValle del CaucaSeñal Colombia9</v>
      </c>
      <c r="M6382" t="str">
        <f t="shared" si="205"/>
        <v>VijesValle del CaucaSeñal Colombia</v>
      </c>
      <c r="N6382" t="s">
        <v>7842</v>
      </c>
    </row>
    <row r="6383" spans="1:14" x14ac:dyDescent="0.25">
      <c r="A6383">
        <v>76869</v>
      </c>
      <c r="B6383" t="s">
        <v>2655</v>
      </c>
      <c r="C6383" t="s">
        <v>765</v>
      </c>
      <c r="E6383">
        <v>11</v>
      </c>
      <c r="F6383" t="s">
        <v>8339</v>
      </c>
      <c r="G6383" t="s">
        <v>627</v>
      </c>
      <c r="H6383" t="str">
        <f>INDEX(referencias!$Q$1:$Q$34,MATCH('Registro de Frecuencias TV'!G6383,referencias!$R$1:$R$34,0),1)</f>
        <v>Telepacífico</v>
      </c>
      <c r="I6383" t="s">
        <v>8465</v>
      </c>
      <c r="J6383" t="s">
        <v>8338</v>
      </c>
      <c r="K6383">
        <v>11</v>
      </c>
      <c r="L6383" t="str">
        <f t="shared" si="204"/>
        <v>VijesValle del CaucaTelepacífico11</v>
      </c>
      <c r="M6383" t="str">
        <f t="shared" si="205"/>
        <v>VijesValle del CaucaTelepacífico</v>
      </c>
      <c r="N6383" t="s">
        <v>7843</v>
      </c>
    </row>
    <row r="6384" spans="1:14" x14ac:dyDescent="0.25">
      <c r="A6384">
        <v>76869</v>
      </c>
      <c r="B6384" t="s">
        <v>2655</v>
      </c>
      <c r="C6384" t="s">
        <v>765</v>
      </c>
      <c r="E6384">
        <v>5</v>
      </c>
      <c r="F6384" t="s">
        <v>8341</v>
      </c>
      <c r="G6384" t="s">
        <v>750</v>
      </c>
      <c r="H6384" t="str">
        <f>INDEX(referencias!$Q$1:$Q$34,MATCH('Registro de Frecuencias TV'!G6384,referencias!$R$1:$R$34,0),1)</f>
        <v>RCN TV S.A.</v>
      </c>
      <c r="I6384" t="s">
        <v>8464</v>
      </c>
      <c r="J6384" t="s">
        <v>8338</v>
      </c>
      <c r="K6384">
        <v>5</v>
      </c>
      <c r="L6384" t="str">
        <f t="shared" si="204"/>
        <v>VijesValle del CaucaRCN TV S.A.5</v>
      </c>
      <c r="M6384" t="str">
        <f t="shared" si="205"/>
        <v>VijesValle del CaucaRCN TV S.A.</v>
      </c>
      <c r="N6384" t="s">
        <v>7844</v>
      </c>
    </row>
    <row r="6385" spans="1:14" x14ac:dyDescent="0.25">
      <c r="A6385">
        <v>76869</v>
      </c>
      <c r="B6385" t="s">
        <v>2655</v>
      </c>
      <c r="C6385" t="s">
        <v>765</v>
      </c>
      <c r="E6385">
        <v>3</v>
      </c>
      <c r="F6385" t="s">
        <v>8341</v>
      </c>
      <c r="G6385" t="s">
        <v>723</v>
      </c>
      <c r="H6385" t="str">
        <f>INDEX(referencias!$Q$1:$Q$34,MATCH('Registro de Frecuencias TV'!G6385,referencias!$R$1:$R$34,0),1)</f>
        <v>Caracol TV S.A.</v>
      </c>
      <c r="I6385" t="s">
        <v>8464</v>
      </c>
      <c r="J6385" t="s">
        <v>8338</v>
      </c>
      <c r="K6385">
        <v>3</v>
      </c>
      <c r="L6385" t="str">
        <f t="shared" si="204"/>
        <v>VijesValle del CaucaCaracol TV S.A.3</v>
      </c>
      <c r="M6385" t="str">
        <f t="shared" si="205"/>
        <v>VijesValle del CaucaCaracol TV S.A.</v>
      </c>
      <c r="N6385" t="s">
        <v>7845</v>
      </c>
    </row>
    <row r="6386" spans="1:14" x14ac:dyDescent="0.25">
      <c r="A6386">
        <v>76890</v>
      </c>
      <c r="B6386" t="s">
        <v>2709</v>
      </c>
      <c r="C6386" t="s">
        <v>765</v>
      </c>
      <c r="E6386">
        <v>7</v>
      </c>
      <c r="F6386" t="s">
        <v>8337</v>
      </c>
      <c r="G6386" t="s">
        <v>420</v>
      </c>
      <c r="H6386" t="str">
        <f>INDEX(referencias!$Q$1:$Q$34,MATCH('Registro de Frecuencias TV'!G6386,referencias!$R$1:$R$34,0),1)</f>
        <v>Canal Uno</v>
      </c>
      <c r="I6386" t="s">
        <v>292</v>
      </c>
      <c r="J6386" t="s">
        <v>8338</v>
      </c>
      <c r="K6386">
        <v>7</v>
      </c>
      <c r="L6386" t="str">
        <f t="shared" si="204"/>
        <v>YotocoValle del CaucaCanal Uno7</v>
      </c>
      <c r="M6386" t="str">
        <f t="shared" si="205"/>
        <v>YotocoValle del CaucaCanal Uno</v>
      </c>
      <c r="N6386" t="s">
        <v>7846</v>
      </c>
    </row>
    <row r="6387" spans="1:14" x14ac:dyDescent="0.25">
      <c r="A6387">
        <v>76890</v>
      </c>
      <c r="B6387" t="s">
        <v>2709</v>
      </c>
      <c r="C6387" t="s">
        <v>765</v>
      </c>
      <c r="E6387">
        <v>13</v>
      </c>
      <c r="F6387" t="s">
        <v>8337</v>
      </c>
      <c r="G6387" t="s">
        <v>703</v>
      </c>
      <c r="H6387" t="str">
        <f>INDEX(referencias!$Q$1:$Q$34,MATCH('Registro de Frecuencias TV'!G6387,referencias!$R$1:$R$34,0),1)</f>
        <v>C.Institucional</v>
      </c>
      <c r="I6387" t="s">
        <v>292</v>
      </c>
      <c r="J6387" t="s">
        <v>8338</v>
      </c>
      <c r="K6387">
        <v>13</v>
      </c>
      <c r="L6387" t="str">
        <f t="shared" si="204"/>
        <v>YotocoValle del CaucaC.Institucional13</v>
      </c>
      <c r="M6387" t="str">
        <f t="shared" si="205"/>
        <v>YotocoValle del CaucaC.Institucional</v>
      </c>
      <c r="N6387" t="s">
        <v>7847</v>
      </c>
    </row>
    <row r="6388" spans="1:14" x14ac:dyDescent="0.25">
      <c r="A6388">
        <v>76890</v>
      </c>
      <c r="B6388" t="s">
        <v>2709</v>
      </c>
      <c r="C6388" t="s">
        <v>765</v>
      </c>
      <c r="E6388">
        <v>9</v>
      </c>
      <c r="F6388" t="s">
        <v>8337</v>
      </c>
      <c r="G6388" t="s">
        <v>188</v>
      </c>
      <c r="H6388" t="str">
        <f>INDEX(referencias!$Q$1:$Q$34,MATCH('Registro de Frecuencias TV'!G6388,referencias!$R$1:$R$34,0),1)</f>
        <v>Señal Colombia</v>
      </c>
      <c r="I6388" t="s">
        <v>292</v>
      </c>
      <c r="J6388" t="s">
        <v>8338</v>
      </c>
      <c r="K6388">
        <v>9</v>
      </c>
      <c r="L6388" t="str">
        <f t="shared" si="204"/>
        <v>YotocoValle del CaucaSeñal Colombia9</v>
      </c>
      <c r="M6388" t="str">
        <f t="shared" si="205"/>
        <v>YotocoValle del CaucaSeñal Colombia</v>
      </c>
      <c r="N6388" t="s">
        <v>7848</v>
      </c>
    </row>
    <row r="6389" spans="1:14" x14ac:dyDescent="0.25">
      <c r="A6389">
        <v>76890</v>
      </c>
      <c r="B6389" t="s">
        <v>2709</v>
      </c>
      <c r="C6389" t="s">
        <v>765</v>
      </c>
      <c r="E6389">
        <v>11</v>
      </c>
      <c r="F6389" t="s">
        <v>8339</v>
      </c>
      <c r="G6389" t="s">
        <v>627</v>
      </c>
      <c r="H6389" t="str">
        <f>INDEX(referencias!$Q$1:$Q$34,MATCH('Registro de Frecuencias TV'!G6389,referencias!$R$1:$R$34,0),1)</f>
        <v>Telepacífico</v>
      </c>
      <c r="I6389" t="s">
        <v>8465</v>
      </c>
      <c r="J6389" t="s">
        <v>8338</v>
      </c>
      <c r="K6389">
        <v>11</v>
      </c>
      <c r="L6389" t="str">
        <f t="shared" si="204"/>
        <v>YotocoValle del CaucaTelepacífico11</v>
      </c>
      <c r="M6389" t="str">
        <f t="shared" si="205"/>
        <v>YotocoValle del CaucaTelepacífico</v>
      </c>
      <c r="N6389" t="s">
        <v>7849</v>
      </c>
    </row>
    <row r="6390" spans="1:14" x14ac:dyDescent="0.25">
      <c r="A6390">
        <v>76890</v>
      </c>
      <c r="B6390" t="s">
        <v>2709</v>
      </c>
      <c r="C6390" t="s">
        <v>765</v>
      </c>
      <c r="E6390">
        <v>5</v>
      </c>
      <c r="F6390" t="s">
        <v>8341</v>
      </c>
      <c r="G6390" t="s">
        <v>750</v>
      </c>
      <c r="H6390" t="str">
        <f>INDEX(referencias!$Q$1:$Q$34,MATCH('Registro de Frecuencias TV'!G6390,referencias!$R$1:$R$34,0),1)</f>
        <v>RCN TV S.A.</v>
      </c>
      <c r="I6390" t="s">
        <v>8464</v>
      </c>
      <c r="J6390" t="s">
        <v>8338</v>
      </c>
      <c r="K6390">
        <v>5</v>
      </c>
      <c r="L6390" t="str">
        <f t="shared" si="204"/>
        <v>YotocoValle del CaucaRCN TV S.A.5</v>
      </c>
      <c r="M6390" t="str">
        <f t="shared" si="205"/>
        <v>YotocoValle del CaucaRCN TV S.A.</v>
      </c>
      <c r="N6390" t="s">
        <v>7850</v>
      </c>
    </row>
    <row r="6391" spans="1:14" x14ac:dyDescent="0.25">
      <c r="A6391">
        <v>76890</v>
      </c>
      <c r="B6391" t="s">
        <v>2709</v>
      </c>
      <c r="C6391" t="s">
        <v>765</v>
      </c>
      <c r="E6391">
        <v>3</v>
      </c>
      <c r="F6391" t="s">
        <v>8341</v>
      </c>
      <c r="G6391" t="s">
        <v>723</v>
      </c>
      <c r="H6391" t="str">
        <f>INDEX(referencias!$Q$1:$Q$34,MATCH('Registro de Frecuencias TV'!G6391,referencias!$R$1:$R$34,0),1)</f>
        <v>Caracol TV S.A.</v>
      </c>
      <c r="I6391" t="s">
        <v>8464</v>
      </c>
      <c r="J6391" t="s">
        <v>8338</v>
      </c>
      <c r="K6391">
        <v>3</v>
      </c>
      <c r="L6391" t="str">
        <f t="shared" si="204"/>
        <v>YotocoValle del CaucaCaracol TV S.A.3</v>
      </c>
      <c r="M6391" t="str">
        <f t="shared" si="205"/>
        <v>YotocoValle del CaucaCaracol TV S.A.</v>
      </c>
      <c r="N6391" t="s">
        <v>7851</v>
      </c>
    </row>
    <row r="6392" spans="1:14" x14ac:dyDescent="0.25">
      <c r="A6392">
        <v>76892</v>
      </c>
      <c r="B6392" t="s">
        <v>594</v>
      </c>
      <c r="C6392" t="s">
        <v>765</v>
      </c>
      <c r="E6392">
        <v>7</v>
      </c>
      <c r="F6392" t="s">
        <v>8337</v>
      </c>
      <c r="G6392" t="s">
        <v>420</v>
      </c>
      <c r="H6392" t="str">
        <f>INDEX(referencias!$Q$1:$Q$34,MATCH('Registro de Frecuencias TV'!G6392,referencias!$R$1:$R$34,0),1)</f>
        <v>Canal Uno</v>
      </c>
      <c r="I6392" t="s">
        <v>292</v>
      </c>
      <c r="J6392" t="s">
        <v>8338</v>
      </c>
      <c r="K6392">
        <v>7</v>
      </c>
      <c r="L6392" t="str">
        <f t="shared" si="204"/>
        <v>YumboValle del CaucaCanal Uno7</v>
      </c>
      <c r="M6392" t="str">
        <f t="shared" si="205"/>
        <v>YumboValle del CaucaCanal Uno</v>
      </c>
      <c r="N6392" t="s">
        <v>7852</v>
      </c>
    </row>
    <row r="6393" spans="1:14" x14ac:dyDescent="0.25">
      <c r="A6393">
        <v>76892</v>
      </c>
      <c r="B6393" t="s">
        <v>594</v>
      </c>
      <c r="C6393" t="s">
        <v>765</v>
      </c>
      <c r="E6393">
        <v>13</v>
      </c>
      <c r="F6393" t="s">
        <v>8337</v>
      </c>
      <c r="G6393" t="s">
        <v>703</v>
      </c>
      <c r="H6393" t="str">
        <f>INDEX(referencias!$Q$1:$Q$34,MATCH('Registro de Frecuencias TV'!G6393,referencias!$R$1:$R$34,0),1)</f>
        <v>C.Institucional</v>
      </c>
      <c r="I6393" t="s">
        <v>292</v>
      </c>
      <c r="J6393" t="s">
        <v>8338</v>
      </c>
      <c r="K6393">
        <v>13</v>
      </c>
      <c r="L6393" t="str">
        <f t="shared" si="204"/>
        <v>YumboValle del CaucaC.Institucional13</v>
      </c>
      <c r="M6393" t="str">
        <f t="shared" si="205"/>
        <v>YumboValle del CaucaC.Institucional</v>
      </c>
      <c r="N6393" t="s">
        <v>7853</v>
      </c>
    </row>
    <row r="6394" spans="1:14" x14ac:dyDescent="0.25">
      <c r="A6394">
        <v>76892</v>
      </c>
      <c r="B6394" t="s">
        <v>594</v>
      </c>
      <c r="C6394" t="s">
        <v>765</v>
      </c>
      <c r="E6394">
        <v>9</v>
      </c>
      <c r="F6394" t="s">
        <v>8337</v>
      </c>
      <c r="G6394" t="s">
        <v>188</v>
      </c>
      <c r="H6394" t="str">
        <f>INDEX(referencias!$Q$1:$Q$34,MATCH('Registro de Frecuencias TV'!G6394,referencias!$R$1:$R$34,0),1)</f>
        <v>Señal Colombia</v>
      </c>
      <c r="I6394" t="s">
        <v>292</v>
      </c>
      <c r="J6394" t="s">
        <v>8338</v>
      </c>
      <c r="K6394">
        <v>9</v>
      </c>
      <c r="L6394" t="str">
        <f t="shared" si="204"/>
        <v>YumboValle del CaucaSeñal Colombia9</v>
      </c>
      <c r="M6394" t="str">
        <f t="shared" si="205"/>
        <v>YumboValle del CaucaSeñal Colombia</v>
      </c>
      <c r="N6394" t="s">
        <v>7854</v>
      </c>
    </row>
    <row r="6395" spans="1:14" x14ac:dyDescent="0.25">
      <c r="A6395">
        <v>76892</v>
      </c>
      <c r="B6395" t="s">
        <v>594</v>
      </c>
      <c r="C6395" t="s">
        <v>765</v>
      </c>
      <c r="E6395">
        <v>11</v>
      </c>
      <c r="F6395" t="s">
        <v>8339</v>
      </c>
      <c r="G6395" t="s">
        <v>627</v>
      </c>
      <c r="H6395" t="str">
        <f>INDEX(referencias!$Q$1:$Q$34,MATCH('Registro de Frecuencias TV'!G6395,referencias!$R$1:$R$34,0),1)</f>
        <v>Telepacífico</v>
      </c>
      <c r="I6395" t="s">
        <v>8465</v>
      </c>
      <c r="J6395" t="s">
        <v>8338</v>
      </c>
      <c r="K6395">
        <v>11</v>
      </c>
      <c r="L6395" t="str">
        <f t="shared" si="204"/>
        <v>YumboValle del CaucaTelepacífico11</v>
      </c>
      <c r="M6395" t="str">
        <f t="shared" si="205"/>
        <v>YumboValle del CaucaTelepacífico</v>
      </c>
      <c r="N6395" t="s">
        <v>7855</v>
      </c>
    </row>
    <row r="6396" spans="1:14" x14ac:dyDescent="0.25">
      <c r="A6396">
        <v>76892</v>
      </c>
      <c r="B6396" t="s">
        <v>594</v>
      </c>
      <c r="C6396" t="s">
        <v>765</v>
      </c>
      <c r="E6396">
        <v>5</v>
      </c>
      <c r="F6396" t="s">
        <v>8341</v>
      </c>
      <c r="G6396" t="s">
        <v>750</v>
      </c>
      <c r="H6396" t="str">
        <f>INDEX(referencias!$Q$1:$Q$34,MATCH('Registro de Frecuencias TV'!G6396,referencias!$R$1:$R$34,0),1)</f>
        <v>RCN TV S.A.</v>
      </c>
      <c r="I6396" t="s">
        <v>8464</v>
      </c>
      <c r="J6396" t="s">
        <v>8338</v>
      </c>
      <c r="K6396">
        <v>5</v>
      </c>
      <c r="L6396" t="str">
        <f t="shared" si="204"/>
        <v>YumboValle del CaucaRCN TV S.A.5</v>
      </c>
      <c r="M6396" t="str">
        <f t="shared" si="205"/>
        <v>YumboValle del CaucaRCN TV S.A.</v>
      </c>
      <c r="N6396" t="s">
        <v>7856</v>
      </c>
    </row>
    <row r="6397" spans="1:14" x14ac:dyDescent="0.25">
      <c r="A6397">
        <v>76892</v>
      </c>
      <c r="B6397" t="s">
        <v>594</v>
      </c>
      <c r="C6397" t="s">
        <v>765</v>
      </c>
      <c r="E6397">
        <v>3</v>
      </c>
      <c r="F6397" t="s">
        <v>8341</v>
      </c>
      <c r="G6397" t="s">
        <v>723</v>
      </c>
      <c r="H6397" t="str">
        <f>INDEX(referencias!$Q$1:$Q$34,MATCH('Registro de Frecuencias TV'!G6397,referencias!$R$1:$R$34,0),1)</f>
        <v>Caracol TV S.A.</v>
      </c>
      <c r="I6397" t="s">
        <v>8464</v>
      </c>
      <c r="J6397" t="s">
        <v>8338</v>
      </c>
      <c r="K6397">
        <v>3</v>
      </c>
      <c r="L6397" t="str">
        <f t="shared" si="204"/>
        <v>YumboValle del CaucaCaracol TV S.A.3</v>
      </c>
      <c r="M6397" t="str">
        <f t="shared" si="205"/>
        <v>YumboValle del CaucaCaracol TV S.A.</v>
      </c>
      <c r="N6397" t="s">
        <v>7857</v>
      </c>
    </row>
    <row r="6398" spans="1:14" x14ac:dyDescent="0.25">
      <c r="A6398">
        <v>76895</v>
      </c>
      <c r="B6398" t="s">
        <v>2719</v>
      </c>
      <c r="C6398" t="s">
        <v>765</v>
      </c>
      <c r="E6398">
        <v>4</v>
      </c>
      <c r="F6398" t="s">
        <v>8337</v>
      </c>
      <c r="G6398" t="s">
        <v>420</v>
      </c>
      <c r="H6398" t="str">
        <f>INDEX(referencias!$Q$1:$Q$34,MATCH('Registro de Frecuencias TV'!G6398,referencias!$R$1:$R$34,0),1)</f>
        <v>Canal Uno</v>
      </c>
      <c r="I6398" t="s">
        <v>8503</v>
      </c>
      <c r="J6398" t="s">
        <v>8338</v>
      </c>
      <c r="K6398">
        <v>4</v>
      </c>
      <c r="L6398" t="str">
        <f t="shared" si="204"/>
        <v>ZarzalValle del CaucaCanal Uno4</v>
      </c>
      <c r="M6398" t="str">
        <f t="shared" si="205"/>
        <v>ZarzalValle del CaucaCanal Uno</v>
      </c>
      <c r="N6398" t="s">
        <v>7858</v>
      </c>
    </row>
    <row r="6399" spans="1:14" x14ac:dyDescent="0.25">
      <c r="A6399">
        <v>76895</v>
      </c>
      <c r="B6399" t="s">
        <v>2719</v>
      </c>
      <c r="C6399" t="s">
        <v>765</v>
      </c>
      <c r="E6399">
        <v>2</v>
      </c>
      <c r="F6399" t="s">
        <v>8337</v>
      </c>
      <c r="G6399" t="s">
        <v>703</v>
      </c>
      <c r="H6399" t="str">
        <f>INDEX(referencias!$Q$1:$Q$34,MATCH('Registro de Frecuencias TV'!G6399,referencias!$R$1:$R$34,0),1)</f>
        <v>C.Institucional</v>
      </c>
      <c r="I6399" t="s">
        <v>8503</v>
      </c>
      <c r="J6399" t="s">
        <v>8338</v>
      </c>
      <c r="K6399">
        <v>2</v>
      </c>
      <c r="L6399" t="str">
        <f t="shared" si="204"/>
        <v>ZarzalValle del CaucaC.Institucional2</v>
      </c>
      <c r="M6399" t="str">
        <f t="shared" si="205"/>
        <v>ZarzalValle del CaucaC.Institucional</v>
      </c>
      <c r="N6399" t="s">
        <v>7859</v>
      </c>
    </row>
    <row r="6400" spans="1:14" x14ac:dyDescent="0.25">
      <c r="A6400">
        <v>76895</v>
      </c>
      <c r="B6400" t="s">
        <v>2719</v>
      </c>
      <c r="C6400" t="s">
        <v>765</v>
      </c>
      <c r="E6400">
        <v>5</v>
      </c>
      <c r="F6400" t="s">
        <v>8337</v>
      </c>
      <c r="G6400" t="s">
        <v>188</v>
      </c>
      <c r="H6400" t="str">
        <f>INDEX(referencias!$Q$1:$Q$34,MATCH('Registro de Frecuencias TV'!G6400,referencias!$R$1:$R$34,0),1)</f>
        <v>Señal Colombia</v>
      </c>
      <c r="I6400" t="s">
        <v>8503</v>
      </c>
      <c r="J6400" t="s">
        <v>8338</v>
      </c>
      <c r="K6400">
        <v>5</v>
      </c>
      <c r="L6400" t="str">
        <f t="shared" si="204"/>
        <v>ZarzalValle del CaucaSeñal Colombia5</v>
      </c>
      <c r="M6400" t="str">
        <f t="shared" si="205"/>
        <v>ZarzalValle del CaucaSeñal Colombia</v>
      </c>
      <c r="N6400" t="s">
        <v>7860</v>
      </c>
    </row>
    <row r="6401" spans="1:14" x14ac:dyDescent="0.25">
      <c r="A6401">
        <v>76895</v>
      </c>
      <c r="B6401" t="s">
        <v>2719</v>
      </c>
      <c r="C6401" t="s">
        <v>765</v>
      </c>
      <c r="E6401">
        <v>11</v>
      </c>
      <c r="F6401" t="s">
        <v>8339</v>
      </c>
      <c r="G6401" t="s">
        <v>627</v>
      </c>
      <c r="H6401" t="str">
        <f>INDEX(referencias!$Q$1:$Q$34,MATCH('Registro de Frecuencias TV'!G6401,referencias!$R$1:$R$34,0),1)</f>
        <v>Telepacífico</v>
      </c>
      <c r="I6401" t="s">
        <v>8520</v>
      </c>
      <c r="J6401" t="s">
        <v>8338</v>
      </c>
      <c r="K6401">
        <v>11</v>
      </c>
      <c r="L6401" t="str">
        <f t="shared" si="204"/>
        <v>ZarzalValle del CaucaTelepacífico11</v>
      </c>
      <c r="M6401" t="str">
        <f t="shared" si="205"/>
        <v>ZarzalValle del CaucaTelepacífico</v>
      </c>
      <c r="N6401" t="s">
        <v>7861</v>
      </c>
    </row>
    <row r="6402" spans="1:14" x14ac:dyDescent="0.25">
      <c r="A6402">
        <v>76895</v>
      </c>
      <c r="B6402" t="s">
        <v>2719</v>
      </c>
      <c r="C6402" t="s">
        <v>765</v>
      </c>
      <c r="E6402">
        <v>26</v>
      </c>
      <c r="F6402" t="s">
        <v>8341</v>
      </c>
      <c r="G6402" t="s">
        <v>750</v>
      </c>
      <c r="H6402" t="str">
        <f>INDEX(referencias!$Q$1:$Q$34,MATCH('Registro de Frecuencias TV'!G6402,referencias!$R$1:$R$34,0),1)</f>
        <v>RCN TV S.A.</v>
      </c>
      <c r="I6402" t="s">
        <v>510</v>
      </c>
      <c r="J6402" t="s">
        <v>8338</v>
      </c>
      <c r="K6402">
        <v>26</v>
      </c>
      <c r="L6402" t="str">
        <f t="shared" si="204"/>
        <v>ZarzalValle del CaucaRCN TV S.A.26</v>
      </c>
      <c r="M6402" t="str">
        <f t="shared" si="205"/>
        <v>ZarzalValle del CaucaRCN TV S.A.</v>
      </c>
      <c r="N6402" t="s">
        <v>7862</v>
      </c>
    </row>
    <row r="6403" spans="1:14" x14ac:dyDescent="0.25">
      <c r="A6403">
        <v>76895</v>
      </c>
      <c r="B6403" t="s">
        <v>2719</v>
      </c>
      <c r="C6403" t="s">
        <v>765</v>
      </c>
      <c r="E6403">
        <v>32</v>
      </c>
      <c r="F6403" t="s">
        <v>8341</v>
      </c>
      <c r="G6403" t="s">
        <v>723</v>
      </c>
      <c r="H6403" t="str">
        <f>INDEX(referencias!$Q$1:$Q$34,MATCH('Registro de Frecuencias TV'!G6403,referencias!$R$1:$R$34,0),1)</f>
        <v>Caracol TV S.A.</v>
      </c>
      <c r="I6403" t="s">
        <v>510</v>
      </c>
      <c r="J6403" t="s">
        <v>8338</v>
      </c>
      <c r="K6403">
        <v>32</v>
      </c>
      <c r="L6403" t="str">
        <f t="shared" ref="L6403:L6466" si="206">_xlfn.CONCAT(TRIM(B6403),TRIM(C6403),TRIM(H6403),TRIM(K6403))</f>
        <v>ZarzalValle del CaucaCaracol TV S.A.32</v>
      </c>
      <c r="M6403" t="str">
        <f t="shared" ref="M6403:M6466" si="207">_xlfn.CONCAT(TRIM(B6403),TRIM(C6403),TRIM(H6403))</f>
        <v>ZarzalValle del CaucaCaracol TV S.A.</v>
      </c>
      <c r="N6403" t="s">
        <v>7863</v>
      </c>
    </row>
    <row r="6404" spans="1:14" x14ac:dyDescent="0.25">
      <c r="A6404">
        <v>81001</v>
      </c>
      <c r="B6404" t="s">
        <v>497</v>
      </c>
      <c r="C6404" t="s">
        <v>497</v>
      </c>
      <c r="E6404">
        <v>7</v>
      </c>
      <c r="F6404" t="s">
        <v>8337</v>
      </c>
      <c r="G6404" t="s">
        <v>420</v>
      </c>
      <c r="H6404" t="str">
        <f>INDEX(referencias!$Q$1:$Q$34,MATCH('Registro de Frecuencias TV'!G6404,referencias!$R$1:$R$34,0),1)</f>
        <v>Canal Uno</v>
      </c>
      <c r="I6404" t="s">
        <v>197</v>
      </c>
      <c r="J6404" t="s">
        <v>8338</v>
      </c>
      <c r="K6404">
        <v>7</v>
      </c>
      <c r="L6404" t="str">
        <f t="shared" si="206"/>
        <v>AraucaAraucaCanal Uno7</v>
      </c>
      <c r="M6404" t="str">
        <f t="shared" si="207"/>
        <v>AraucaAraucaCanal Uno</v>
      </c>
      <c r="N6404" t="s">
        <v>7864</v>
      </c>
    </row>
    <row r="6405" spans="1:14" x14ac:dyDescent="0.25">
      <c r="A6405">
        <v>81001</v>
      </c>
      <c r="B6405" t="s">
        <v>497</v>
      </c>
      <c r="C6405" t="s">
        <v>497</v>
      </c>
      <c r="E6405">
        <v>4</v>
      </c>
      <c r="F6405" t="s">
        <v>8337</v>
      </c>
      <c r="G6405" t="s">
        <v>703</v>
      </c>
      <c r="H6405" t="str">
        <f>INDEX(referencias!$Q$1:$Q$34,MATCH('Registro de Frecuencias TV'!G6405,referencias!$R$1:$R$34,0),1)</f>
        <v>C.Institucional</v>
      </c>
      <c r="I6405" t="s">
        <v>197</v>
      </c>
      <c r="J6405" t="s">
        <v>8338</v>
      </c>
      <c r="K6405">
        <v>4</v>
      </c>
      <c r="L6405" t="str">
        <f t="shared" si="206"/>
        <v>AraucaAraucaC.Institucional4</v>
      </c>
      <c r="M6405" t="str">
        <f t="shared" si="207"/>
        <v>AraucaAraucaC.Institucional</v>
      </c>
      <c r="N6405" t="s">
        <v>7865</v>
      </c>
    </row>
    <row r="6406" spans="1:14" x14ac:dyDescent="0.25">
      <c r="A6406">
        <v>81001</v>
      </c>
      <c r="B6406" t="s">
        <v>497</v>
      </c>
      <c r="C6406" t="s">
        <v>497</v>
      </c>
      <c r="E6406">
        <v>11</v>
      </c>
      <c r="F6406" t="s">
        <v>8337</v>
      </c>
      <c r="G6406" t="s">
        <v>188</v>
      </c>
      <c r="H6406" t="str">
        <f>INDEX(referencias!$Q$1:$Q$34,MATCH('Registro de Frecuencias TV'!G6406,referencias!$R$1:$R$34,0),1)</f>
        <v>Señal Colombia</v>
      </c>
      <c r="I6406" t="s">
        <v>197</v>
      </c>
      <c r="J6406" t="s">
        <v>8338</v>
      </c>
      <c r="K6406">
        <v>11</v>
      </c>
      <c r="L6406" t="str">
        <f t="shared" si="206"/>
        <v>AraucaAraucaSeñal Colombia11</v>
      </c>
      <c r="M6406" t="str">
        <f t="shared" si="207"/>
        <v>AraucaAraucaSeñal Colombia</v>
      </c>
      <c r="N6406" t="s">
        <v>7866</v>
      </c>
    </row>
    <row r="6407" spans="1:14" x14ac:dyDescent="0.25">
      <c r="A6407">
        <v>81001</v>
      </c>
      <c r="B6407" t="s">
        <v>497</v>
      </c>
      <c r="C6407" t="s">
        <v>497</v>
      </c>
      <c r="E6407">
        <v>13</v>
      </c>
      <c r="F6407" t="s">
        <v>8339</v>
      </c>
      <c r="G6407" t="s">
        <v>623</v>
      </c>
      <c r="H6407" t="str">
        <f>INDEX(referencias!$Q$1:$Q$34,MATCH('Registro de Frecuencias TV'!G6407,referencias!$R$1:$R$34,0),1)</f>
        <v>Teveandina</v>
      </c>
      <c r="I6407" t="s">
        <v>8527</v>
      </c>
      <c r="J6407" t="s">
        <v>8338</v>
      </c>
      <c r="K6407">
        <v>13</v>
      </c>
      <c r="L6407" t="str">
        <f t="shared" si="206"/>
        <v>AraucaAraucaTeveandina13</v>
      </c>
      <c r="M6407" t="str">
        <f t="shared" si="207"/>
        <v>AraucaAraucaTeveandina</v>
      </c>
      <c r="N6407" t="s">
        <v>7867</v>
      </c>
    </row>
    <row r="6408" spans="1:14" x14ac:dyDescent="0.25">
      <c r="A6408">
        <v>81001</v>
      </c>
      <c r="B6408" t="s">
        <v>497</v>
      </c>
      <c r="C6408" t="s">
        <v>497</v>
      </c>
      <c r="E6408">
        <v>2</v>
      </c>
      <c r="F6408" t="s">
        <v>8341</v>
      </c>
      <c r="G6408" t="s">
        <v>750</v>
      </c>
      <c r="H6408" t="str">
        <f>INDEX(referencias!$Q$1:$Q$34,MATCH('Registro de Frecuencias TV'!G6408,referencias!$R$1:$R$34,0),1)</f>
        <v>RCN TV S.A.</v>
      </c>
      <c r="I6408" t="s">
        <v>497</v>
      </c>
      <c r="J6408" t="s">
        <v>8338</v>
      </c>
      <c r="K6408">
        <v>2</v>
      </c>
      <c r="L6408" t="str">
        <f t="shared" si="206"/>
        <v>AraucaAraucaRCN TV S.A.2</v>
      </c>
      <c r="M6408" t="str">
        <f t="shared" si="207"/>
        <v>AraucaAraucaRCN TV S.A.</v>
      </c>
      <c r="N6408" t="s">
        <v>7868</v>
      </c>
    </row>
    <row r="6409" spans="1:14" x14ac:dyDescent="0.25">
      <c r="A6409">
        <v>81001</v>
      </c>
      <c r="B6409" t="s">
        <v>497</v>
      </c>
      <c r="C6409" t="s">
        <v>497</v>
      </c>
      <c r="E6409">
        <v>9</v>
      </c>
      <c r="F6409" t="s">
        <v>8341</v>
      </c>
      <c r="G6409" t="s">
        <v>723</v>
      </c>
      <c r="H6409" t="str">
        <f>INDEX(referencias!$Q$1:$Q$34,MATCH('Registro de Frecuencias TV'!G6409,referencias!$R$1:$R$34,0),1)</f>
        <v>Caracol TV S.A.</v>
      </c>
      <c r="I6409" t="s">
        <v>497</v>
      </c>
      <c r="J6409" t="s">
        <v>8338</v>
      </c>
      <c r="K6409">
        <v>9</v>
      </c>
      <c r="L6409" t="str">
        <f t="shared" si="206"/>
        <v>AraucaAraucaCaracol TV S.A.9</v>
      </c>
      <c r="M6409" t="str">
        <f t="shared" si="207"/>
        <v>AraucaAraucaCaracol TV S.A.</v>
      </c>
      <c r="N6409" t="s">
        <v>7869</v>
      </c>
    </row>
    <row r="6410" spans="1:14" x14ac:dyDescent="0.25">
      <c r="A6410">
        <v>81065</v>
      </c>
      <c r="B6410" t="s">
        <v>199</v>
      </c>
      <c r="C6410" t="s">
        <v>497</v>
      </c>
      <c r="F6410" t="s">
        <v>8337</v>
      </c>
      <c r="G6410" t="s">
        <v>420</v>
      </c>
      <c r="H6410" t="str">
        <f>INDEX(referencias!$Q$1:$Q$34,MATCH('Registro de Frecuencias TV'!G6410,referencias!$R$1:$R$34,0),1)</f>
        <v>Canal Uno</v>
      </c>
      <c r="J6410" t="s">
        <v>8338</v>
      </c>
      <c r="K6410">
        <v>21</v>
      </c>
      <c r="L6410" t="str">
        <f t="shared" si="206"/>
        <v>ArauquitaAraucaCanal Uno21</v>
      </c>
      <c r="M6410" t="str">
        <f t="shared" si="207"/>
        <v>ArauquitaAraucaCanal Uno</v>
      </c>
      <c r="N6410" t="s">
        <v>7870</v>
      </c>
    </row>
    <row r="6411" spans="1:14" x14ac:dyDescent="0.25">
      <c r="A6411">
        <v>81065</v>
      </c>
      <c r="B6411" t="s">
        <v>199</v>
      </c>
      <c r="C6411" t="s">
        <v>497</v>
      </c>
      <c r="F6411" t="s">
        <v>8337</v>
      </c>
      <c r="G6411" t="s">
        <v>703</v>
      </c>
      <c r="H6411" t="str">
        <f>INDEX(referencias!$Q$1:$Q$34,MATCH('Registro de Frecuencias TV'!G6411,referencias!$R$1:$R$34,0),1)</f>
        <v>C.Institucional</v>
      </c>
      <c r="J6411" t="s">
        <v>8338</v>
      </c>
      <c r="K6411">
        <v>23</v>
      </c>
      <c r="L6411" t="str">
        <f t="shared" si="206"/>
        <v>ArauquitaAraucaC.Institucional23</v>
      </c>
      <c r="M6411" t="str">
        <f t="shared" si="207"/>
        <v>ArauquitaAraucaC.Institucional</v>
      </c>
      <c r="N6411" t="s">
        <v>7871</v>
      </c>
    </row>
    <row r="6412" spans="1:14" x14ac:dyDescent="0.25">
      <c r="A6412">
        <v>81065</v>
      </c>
      <c r="B6412" t="s">
        <v>199</v>
      </c>
      <c r="C6412" t="s">
        <v>497</v>
      </c>
      <c r="F6412" t="s">
        <v>8337</v>
      </c>
      <c r="G6412" t="s">
        <v>188</v>
      </c>
      <c r="H6412" t="str">
        <f>INDEX(referencias!$Q$1:$Q$34,MATCH('Registro de Frecuencias TV'!G6412,referencias!$R$1:$R$34,0),1)</f>
        <v>Señal Colombia</v>
      </c>
      <c r="J6412" t="s">
        <v>8338</v>
      </c>
      <c r="K6412">
        <v>25</v>
      </c>
      <c r="L6412" t="str">
        <f t="shared" si="206"/>
        <v>ArauquitaAraucaSeñal Colombia25</v>
      </c>
      <c r="M6412" t="str">
        <f t="shared" si="207"/>
        <v>ArauquitaAraucaSeñal Colombia</v>
      </c>
      <c r="N6412" t="s">
        <v>7872</v>
      </c>
    </row>
    <row r="6413" spans="1:14" x14ac:dyDescent="0.25">
      <c r="A6413">
        <v>81065</v>
      </c>
      <c r="B6413" t="s">
        <v>199</v>
      </c>
      <c r="C6413" t="s">
        <v>497</v>
      </c>
      <c r="F6413" t="s">
        <v>8339</v>
      </c>
      <c r="G6413" t="s">
        <v>623</v>
      </c>
      <c r="H6413" t="str">
        <f>INDEX(referencias!$Q$1:$Q$34,MATCH('Registro de Frecuencias TV'!G6413,referencias!$R$1:$R$34,0),1)</f>
        <v>Teveandina</v>
      </c>
      <c r="J6413" t="s">
        <v>8338</v>
      </c>
      <c r="K6413">
        <v>13</v>
      </c>
      <c r="L6413" t="str">
        <f t="shared" si="206"/>
        <v>ArauquitaAraucaTeveandina13</v>
      </c>
      <c r="M6413" t="str">
        <f t="shared" si="207"/>
        <v>ArauquitaAraucaTeveandina</v>
      </c>
      <c r="N6413" t="s">
        <v>7873</v>
      </c>
    </row>
    <row r="6414" spans="1:14" x14ac:dyDescent="0.25">
      <c r="A6414">
        <v>81065</v>
      </c>
      <c r="B6414" t="s">
        <v>199</v>
      </c>
      <c r="C6414" t="s">
        <v>497</v>
      </c>
      <c r="E6414">
        <v>2</v>
      </c>
      <c r="F6414" t="s">
        <v>8341</v>
      </c>
      <c r="G6414" t="s">
        <v>750</v>
      </c>
      <c r="H6414" t="str">
        <f>INDEX(referencias!$Q$1:$Q$34,MATCH('Registro de Frecuencias TV'!G6414,referencias!$R$1:$R$34,0),1)</f>
        <v>RCN TV S.A.</v>
      </c>
      <c r="I6414" t="s">
        <v>199</v>
      </c>
      <c r="J6414" t="s">
        <v>8338</v>
      </c>
      <c r="K6414">
        <v>2</v>
      </c>
      <c r="L6414" t="str">
        <f t="shared" si="206"/>
        <v>ArauquitaAraucaRCN TV S.A.2</v>
      </c>
      <c r="M6414" t="str">
        <f t="shared" si="207"/>
        <v>ArauquitaAraucaRCN TV S.A.</v>
      </c>
      <c r="N6414" t="s">
        <v>7874</v>
      </c>
    </row>
    <row r="6415" spans="1:14" x14ac:dyDescent="0.25">
      <c r="A6415">
        <v>81065</v>
      </c>
      <c r="B6415" t="s">
        <v>199</v>
      </c>
      <c r="C6415" t="s">
        <v>497</v>
      </c>
      <c r="E6415">
        <v>4</v>
      </c>
      <c r="F6415" t="s">
        <v>8341</v>
      </c>
      <c r="G6415" t="s">
        <v>723</v>
      </c>
      <c r="H6415" t="str">
        <f>INDEX(referencias!$Q$1:$Q$34,MATCH('Registro de Frecuencias TV'!G6415,referencias!$R$1:$R$34,0),1)</f>
        <v>Caracol TV S.A.</v>
      </c>
      <c r="I6415" t="s">
        <v>199</v>
      </c>
      <c r="J6415" t="s">
        <v>8338</v>
      </c>
      <c r="K6415">
        <v>4</v>
      </c>
      <c r="L6415" t="str">
        <f t="shared" si="206"/>
        <v>ArauquitaAraucaCaracol TV S.A.4</v>
      </c>
      <c r="M6415" t="str">
        <f t="shared" si="207"/>
        <v>ArauquitaAraucaCaracol TV S.A.</v>
      </c>
      <c r="N6415" t="s">
        <v>7875</v>
      </c>
    </row>
    <row r="6416" spans="1:14" x14ac:dyDescent="0.25">
      <c r="A6416">
        <v>81220</v>
      </c>
      <c r="B6416" t="s">
        <v>1254</v>
      </c>
      <c r="C6416" t="s">
        <v>497</v>
      </c>
      <c r="F6416" t="s">
        <v>8337</v>
      </c>
      <c r="G6416" t="s">
        <v>420</v>
      </c>
      <c r="H6416" t="str">
        <f>INDEX(referencias!$Q$1:$Q$34,MATCH('Registro de Frecuencias TV'!G6416,referencias!$R$1:$R$34,0),1)</f>
        <v>Canal Uno</v>
      </c>
      <c r="J6416" t="s">
        <v>8338</v>
      </c>
      <c r="K6416">
        <v>7</v>
      </c>
      <c r="L6416" t="str">
        <f t="shared" si="206"/>
        <v>Cravo NorteAraucaCanal Uno7</v>
      </c>
      <c r="M6416" t="str">
        <f t="shared" si="207"/>
        <v>Cravo NorteAraucaCanal Uno</v>
      </c>
      <c r="N6416" t="s">
        <v>7876</v>
      </c>
    </row>
    <row r="6417" spans="1:14" x14ac:dyDescent="0.25">
      <c r="A6417">
        <v>81220</v>
      </c>
      <c r="B6417" t="s">
        <v>1254</v>
      </c>
      <c r="C6417" t="s">
        <v>497</v>
      </c>
      <c r="F6417" t="s">
        <v>8337</v>
      </c>
      <c r="G6417" t="s">
        <v>703</v>
      </c>
      <c r="H6417" t="str">
        <f>INDEX(referencias!$Q$1:$Q$34,MATCH('Registro de Frecuencias TV'!G6417,referencias!$R$1:$R$34,0),1)</f>
        <v>C.Institucional</v>
      </c>
      <c r="J6417" t="s">
        <v>8338</v>
      </c>
      <c r="K6417">
        <v>9</v>
      </c>
      <c r="L6417" t="str">
        <f t="shared" si="206"/>
        <v>Cravo NorteAraucaC.Institucional9</v>
      </c>
      <c r="M6417" t="str">
        <f t="shared" si="207"/>
        <v>Cravo NorteAraucaC.Institucional</v>
      </c>
      <c r="N6417" t="s">
        <v>7877</v>
      </c>
    </row>
    <row r="6418" spans="1:14" x14ac:dyDescent="0.25">
      <c r="A6418">
        <v>81220</v>
      </c>
      <c r="B6418" t="s">
        <v>1254</v>
      </c>
      <c r="C6418" t="s">
        <v>497</v>
      </c>
      <c r="F6418" t="s">
        <v>8337</v>
      </c>
      <c r="G6418" t="s">
        <v>188</v>
      </c>
      <c r="H6418" t="str">
        <f>INDEX(referencias!$Q$1:$Q$34,MATCH('Registro de Frecuencias TV'!G6418,referencias!$R$1:$R$34,0),1)</f>
        <v>Señal Colombia</v>
      </c>
      <c r="J6418" t="s">
        <v>8338</v>
      </c>
      <c r="K6418">
        <v>11</v>
      </c>
      <c r="L6418" t="str">
        <f t="shared" si="206"/>
        <v>Cravo NorteAraucaSeñal Colombia11</v>
      </c>
      <c r="M6418" t="str">
        <f t="shared" si="207"/>
        <v>Cravo NorteAraucaSeñal Colombia</v>
      </c>
      <c r="N6418" t="s">
        <v>7878</v>
      </c>
    </row>
    <row r="6419" spans="1:14" x14ac:dyDescent="0.25">
      <c r="A6419">
        <v>81220</v>
      </c>
      <c r="B6419" t="s">
        <v>1254</v>
      </c>
      <c r="C6419" t="s">
        <v>497</v>
      </c>
      <c r="F6419" t="s">
        <v>8339</v>
      </c>
      <c r="G6419" t="s">
        <v>623</v>
      </c>
      <c r="H6419" t="str">
        <f>INDEX(referencias!$Q$1:$Q$34,MATCH('Registro de Frecuencias TV'!G6419,referencias!$R$1:$R$34,0),1)</f>
        <v>Teveandina</v>
      </c>
      <c r="J6419" t="s">
        <v>8338</v>
      </c>
      <c r="K6419">
        <v>13</v>
      </c>
      <c r="L6419" t="str">
        <f t="shared" si="206"/>
        <v>Cravo NorteAraucaTeveandina13</v>
      </c>
      <c r="M6419" t="str">
        <f t="shared" si="207"/>
        <v>Cravo NorteAraucaTeveandina</v>
      </c>
      <c r="N6419" t="s">
        <v>7879</v>
      </c>
    </row>
    <row r="6420" spans="1:14" x14ac:dyDescent="0.25">
      <c r="A6420">
        <v>81220</v>
      </c>
      <c r="B6420" t="s">
        <v>1254</v>
      </c>
      <c r="C6420" t="s">
        <v>497</v>
      </c>
      <c r="F6420" t="s">
        <v>8341</v>
      </c>
      <c r="G6420" t="s">
        <v>750</v>
      </c>
      <c r="H6420" t="str">
        <f>INDEX(referencias!$Q$1:$Q$34,MATCH('Registro de Frecuencias TV'!G6420,referencias!$R$1:$R$34,0),1)</f>
        <v>RCN TV S.A.</v>
      </c>
      <c r="J6420" t="s">
        <v>8338</v>
      </c>
      <c r="K6420">
        <v>2</v>
      </c>
      <c r="L6420" t="str">
        <f t="shared" si="206"/>
        <v>Cravo NorteAraucaRCN TV S.A.2</v>
      </c>
      <c r="M6420" t="str">
        <f t="shared" si="207"/>
        <v>Cravo NorteAraucaRCN TV S.A.</v>
      </c>
      <c r="N6420" t="s">
        <v>7880</v>
      </c>
    </row>
    <row r="6421" spans="1:14" x14ac:dyDescent="0.25">
      <c r="A6421">
        <v>81220</v>
      </c>
      <c r="B6421" t="s">
        <v>1254</v>
      </c>
      <c r="C6421" t="s">
        <v>497</v>
      </c>
      <c r="F6421" t="s">
        <v>8341</v>
      </c>
      <c r="G6421" t="s">
        <v>723</v>
      </c>
      <c r="H6421" t="str">
        <f>INDEX(referencias!$Q$1:$Q$34,MATCH('Registro de Frecuencias TV'!G6421,referencias!$R$1:$R$34,0),1)</f>
        <v>Caracol TV S.A.</v>
      </c>
      <c r="J6421" t="s">
        <v>8338</v>
      </c>
      <c r="K6421">
        <v>4</v>
      </c>
      <c r="L6421" t="str">
        <f t="shared" si="206"/>
        <v>Cravo NorteAraucaCaracol TV S.A.4</v>
      </c>
      <c r="M6421" t="str">
        <f t="shared" si="207"/>
        <v>Cravo NorteAraucaCaracol TV S.A.</v>
      </c>
      <c r="N6421" t="s">
        <v>7881</v>
      </c>
    </row>
    <row r="6422" spans="1:14" x14ac:dyDescent="0.25">
      <c r="A6422">
        <v>81300</v>
      </c>
      <c r="B6422" t="s">
        <v>267</v>
      </c>
      <c r="C6422" t="s">
        <v>497</v>
      </c>
      <c r="F6422" t="s">
        <v>8337</v>
      </c>
      <c r="G6422" t="s">
        <v>420</v>
      </c>
      <c r="H6422" t="str">
        <f>INDEX(referencias!$Q$1:$Q$34,MATCH('Registro de Frecuencias TV'!G6422,referencias!$R$1:$R$34,0),1)</f>
        <v>Canal Uno</v>
      </c>
      <c r="J6422" t="s">
        <v>8338</v>
      </c>
      <c r="K6422">
        <v>27</v>
      </c>
      <c r="L6422" t="str">
        <f t="shared" si="206"/>
        <v>FortulAraucaCanal Uno27</v>
      </c>
      <c r="M6422" t="str">
        <f t="shared" si="207"/>
        <v>FortulAraucaCanal Uno</v>
      </c>
      <c r="N6422" t="s">
        <v>7882</v>
      </c>
    </row>
    <row r="6423" spans="1:14" x14ac:dyDescent="0.25">
      <c r="A6423">
        <v>81300</v>
      </c>
      <c r="B6423" t="s">
        <v>267</v>
      </c>
      <c r="C6423" t="s">
        <v>497</v>
      </c>
      <c r="F6423" t="s">
        <v>8337</v>
      </c>
      <c r="G6423" t="s">
        <v>703</v>
      </c>
      <c r="H6423" t="str">
        <f>INDEX(referencias!$Q$1:$Q$34,MATCH('Registro de Frecuencias TV'!G6423,referencias!$R$1:$R$34,0),1)</f>
        <v>C.Institucional</v>
      </c>
      <c r="J6423" t="s">
        <v>8338</v>
      </c>
      <c r="K6423">
        <v>29</v>
      </c>
      <c r="L6423" t="str">
        <f t="shared" si="206"/>
        <v>FortulAraucaC.Institucional29</v>
      </c>
      <c r="M6423" t="str">
        <f t="shared" si="207"/>
        <v>FortulAraucaC.Institucional</v>
      </c>
      <c r="N6423" t="s">
        <v>7883</v>
      </c>
    </row>
    <row r="6424" spans="1:14" x14ac:dyDescent="0.25">
      <c r="A6424">
        <v>81300</v>
      </c>
      <c r="B6424" t="s">
        <v>267</v>
      </c>
      <c r="C6424" t="s">
        <v>497</v>
      </c>
      <c r="F6424" t="s">
        <v>8337</v>
      </c>
      <c r="G6424" t="s">
        <v>188</v>
      </c>
      <c r="H6424" t="str">
        <f>INDEX(referencias!$Q$1:$Q$34,MATCH('Registro de Frecuencias TV'!G6424,referencias!$R$1:$R$34,0),1)</f>
        <v>Señal Colombia</v>
      </c>
      <c r="J6424" t="s">
        <v>8338</v>
      </c>
      <c r="K6424">
        <v>35</v>
      </c>
      <c r="L6424" t="str">
        <f t="shared" si="206"/>
        <v>FortulAraucaSeñal Colombia35</v>
      </c>
      <c r="M6424" t="str">
        <f t="shared" si="207"/>
        <v>FortulAraucaSeñal Colombia</v>
      </c>
      <c r="N6424" t="s">
        <v>7884</v>
      </c>
    </row>
    <row r="6425" spans="1:14" x14ac:dyDescent="0.25">
      <c r="A6425">
        <v>81300</v>
      </c>
      <c r="B6425" t="s">
        <v>267</v>
      </c>
      <c r="C6425" t="s">
        <v>497</v>
      </c>
      <c r="F6425" t="s">
        <v>8339</v>
      </c>
      <c r="G6425" t="s">
        <v>623</v>
      </c>
      <c r="H6425" t="str">
        <f>INDEX(referencias!$Q$1:$Q$34,MATCH('Registro de Frecuencias TV'!G6425,referencias!$R$1:$R$34,0),1)</f>
        <v>Teveandina</v>
      </c>
      <c r="J6425" t="s">
        <v>8338</v>
      </c>
      <c r="K6425">
        <v>13</v>
      </c>
      <c r="L6425" t="str">
        <f t="shared" si="206"/>
        <v>FortulAraucaTeveandina13</v>
      </c>
      <c r="M6425" t="str">
        <f t="shared" si="207"/>
        <v>FortulAraucaTeveandina</v>
      </c>
      <c r="N6425" t="s">
        <v>7885</v>
      </c>
    </row>
    <row r="6426" spans="1:14" x14ac:dyDescent="0.25">
      <c r="A6426">
        <v>81300</v>
      </c>
      <c r="B6426" t="s">
        <v>267</v>
      </c>
      <c r="C6426" t="s">
        <v>497</v>
      </c>
      <c r="F6426" t="s">
        <v>8341</v>
      </c>
      <c r="G6426" t="s">
        <v>750</v>
      </c>
      <c r="H6426" t="str">
        <f>INDEX(referencias!$Q$1:$Q$34,MATCH('Registro de Frecuencias TV'!G6426,referencias!$R$1:$R$34,0),1)</f>
        <v>RCN TV S.A.</v>
      </c>
      <c r="J6426" t="s">
        <v>8338</v>
      </c>
      <c r="K6426">
        <v>2</v>
      </c>
      <c r="L6426" t="str">
        <f t="shared" si="206"/>
        <v>FortulAraucaRCN TV S.A.2</v>
      </c>
      <c r="M6426" t="str">
        <f t="shared" si="207"/>
        <v>FortulAraucaRCN TV S.A.</v>
      </c>
      <c r="N6426" t="s">
        <v>7886</v>
      </c>
    </row>
    <row r="6427" spans="1:14" x14ac:dyDescent="0.25">
      <c r="A6427">
        <v>81300</v>
      </c>
      <c r="B6427" t="s">
        <v>267</v>
      </c>
      <c r="C6427" t="s">
        <v>497</v>
      </c>
      <c r="F6427" t="s">
        <v>8341</v>
      </c>
      <c r="G6427" t="s">
        <v>723</v>
      </c>
      <c r="H6427" t="str">
        <f>INDEX(referencias!$Q$1:$Q$34,MATCH('Registro de Frecuencias TV'!G6427,referencias!$R$1:$R$34,0),1)</f>
        <v>Caracol TV S.A.</v>
      </c>
      <c r="J6427" t="s">
        <v>8338</v>
      </c>
      <c r="K6427">
        <v>4</v>
      </c>
      <c r="L6427" t="str">
        <f t="shared" si="206"/>
        <v>FortulAraucaCaracol TV S.A.4</v>
      </c>
      <c r="M6427" t="str">
        <f t="shared" si="207"/>
        <v>FortulAraucaCaracol TV S.A.</v>
      </c>
      <c r="N6427" t="s">
        <v>7887</v>
      </c>
    </row>
    <row r="6428" spans="1:14" x14ac:dyDescent="0.25">
      <c r="A6428">
        <v>81591</v>
      </c>
      <c r="B6428" t="s">
        <v>2083</v>
      </c>
      <c r="C6428" t="s">
        <v>497</v>
      </c>
      <c r="F6428" t="s">
        <v>8337</v>
      </c>
      <c r="G6428" t="s">
        <v>420</v>
      </c>
      <c r="H6428" t="str">
        <f>INDEX(referencias!$Q$1:$Q$34,MATCH('Registro de Frecuencias TV'!G6428,referencias!$R$1:$R$34,0),1)</f>
        <v>Canal Uno</v>
      </c>
      <c r="J6428" t="s">
        <v>8338</v>
      </c>
      <c r="K6428">
        <v>7</v>
      </c>
      <c r="L6428" t="str">
        <f t="shared" si="206"/>
        <v>Puerto RondónAraucaCanal Uno7</v>
      </c>
      <c r="M6428" t="str">
        <f t="shared" si="207"/>
        <v>Puerto RondónAraucaCanal Uno</v>
      </c>
      <c r="N6428" t="s">
        <v>7888</v>
      </c>
    </row>
    <row r="6429" spans="1:14" x14ac:dyDescent="0.25">
      <c r="A6429">
        <v>81591</v>
      </c>
      <c r="B6429" t="s">
        <v>2083</v>
      </c>
      <c r="C6429" t="s">
        <v>497</v>
      </c>
      <c r="F6429" t="s">
        <v>8337</v>
      </c>
      <c r="G6429" t="s">
        <v>703</v>
      </c>
      <c r="H6429" t="str">
        <f>INDEX(referencias!$Q$1:$Q$34,MATCH('Registro de Frecuencias TV'!G6429,referencias!$R$1:$R$34,0),1)</f>
        <v>C.Institucional</v>
      </c>
      <c r="J6429" t="s">
        <v>8338</v>
      </c>
      <c r="K6429">
        <v>9</v>
      </c>
      <c r="L6429" t="str">
        <f t="shared" si="206"/>
        <v>Puerto RondónAraucaC.Institucional9</v>
      </c>
      <c r="M6429" t="str">
        <f t="shared" si="207"/>
        <v>Puerto RondónAraucaC.Institucional</v>
      </c>
      <c r="N6429" t="s">
        <v>7889</v>
      </c>
    </row>
    <row r="6430" spans="1:14" x14ac:dyDescent="0.25">
      <c r="A6430">
        <v>81591</v>
      </c>
      <c r="B6430" t="s">
        <v>2083</v>
      </c>
      <c r="C6430" t="s">
        <v>497</v>
      </c>
      <c r="F6430" t="s">
        <v>8337</v>
      </c>
      <c r="G6430" t="s">
        <v>188</v>
      </c>
      <c r="H6430" t="str">
        <f>INDEX(referencias!$Q$1:$Q$34,MATCH('Registro de Frecuencias TV'!G6430,referencias!$R$1:$R$34,0),1)</f>
        <v>Señal Colombia</v>
      </c>
      <c r="J6430" t="s">
        <v>8338</v>
      </c>
      <c r="K6430">
        <v>11</v>
      </c>
      <c r="L6430" t="str">
        <f t="shared" si="206"/>
        <v>Puerto RondónAraucaSeñal Colombia11</v>
      </c>
      <c r="M6430" t="str">
        <f t="shared" si="207"/>
        <v>Puerto RondónAraucaSeñal Colombia</v>
      </c>
      <c r="N6430" t="s">
        <v>7890</v>
      </c>
    </row>
    <row r="6431" spans="1:14" x14ac:dyDescent="0.25">
      <c r="A6431">
        <v>81591</v>
      </c>
      <c r="B6431" t="s">
        <v>2083</v>
      </c>
      <c r="C6431" t="s">
        <v>497</v>
      </c>
      <c r="F6431" t="s">
        <v>8339</v>
      </c>
      <c r="G6431" t="s">
        <v>623</v>
      </c>
      <c r="H6431" t="str">
        <f>INDEX(referencias!$Q$1:$Q$34,MATCH('Registro de Frecuencias TV'!G6431,referencias!$R$1:$R$34,0),1)</f>
        <v>Teveandina</v>
      </c>
      <c r="J6431" t="s">
        <v>8338</v>
      </c>
      <c r="K6431">
        <v>13</v>
      </c>
      <c r="L6431" t="str">
        <f t="shared" si="206"/>
        <v>Puerto RondónAraucaTeveandina13</v>
      </c>
      <c r="M6431" t="str">
        <f t="shared" si="207"/>
        <v>Puerto RondónAraucaTeveandina</v>
      </c>
      <c r="N6431" t="s">
        <v>7891</v>
      </c>
    </row>
    <row r="6432" spans="1:14" x14ac:dyDescent="0.25">
      <c r="A6432">
        <v>81591</v>
      </c>
      <c r="B6432" t="s">
        <v>2083</v>
      </c>
      <c r="C6432" t="s">
        <v>497</v>
      </c>
      <c r="F6432" t="s">
        <v>8341</v>
      </c>
      <c r="G6432" t="s">
        <v>750</v>
      </c>
      <c r="H6432" t="str">
        <f>INDEX(referencias!$Q$1:$Q$34,MATCH('Registro de Frecuencias TV'!G6432,referencias!$R$1:$R$34,0),1)</f>
        <v>RCN TV S.A.</v>
      </c>
      <c r="J6432" t="s">
        <v>8338</v>
      </c>
      <c r="K6432">
        <v>2</v>
      </c>
      <c r="L6432" t="str">
        <f t="shared" si="206"/>
        <v>Puerto RondónAraucaRCN TV S.A.2</v>
      </c>
      <c r="M6432" t="str">
        <f t="shared" si="207"/>
        <v>Puerto RondónAraucaRCN TV S.A.</v>
      </c>
      <c r="N6432" t="s">
        <v>7892</v>
      </c>
    </row>
    <row r="6433" spans="1:14" x14ac:dyDescent="0.25">
      <c r="A6433">
        <v>81591</v>
      </c>
      <c r="B6433" t="s">
        <v>2083</v>
      </c>
      <c r="C6433" t="s">
        <v>497</v>
      </c>
      <c r="F6433" t="s">
        <v>8341</v>
      </c>
      <c r="G6433" t="s">
        <v>723</v>
      </c>
      <c r="H6433" t="str">
        <f>INDEX(referencias!$Q$1:$Q$34,MATCH('Registro de Frecuencias TV'!G6433,referencias!$R$1:$R$34,0),1)</f>
        <v>Caracol TV S.A.</v>
      </c>
      <c r="J6433" t="s">
        <v>8338</v>
      </c>
      <c r="K6433">
        <v>4</v>
      </c>
      <c r="L6433" t="str">
        <f t="shared" si="206"/>
        <v>Puerto RondónAraucaCaracol TV S.A.4</v>
      </c>
      <c r="M6433" t="str">
        <f t="shared" si="207"/>
        <v>Puerto RondónAraucaCaracol TV S.A.</v>
      </c>
      <c r="N6433" t="s">
        <v>7893</v>
      </c>
    </row>
    <row r="6434" spans="1:14" x14ac:dyDescent="0.25">
      <c r="A6434">
        <v>81736</v>
      </c>
      <c r="B6434" t="s">
        <v>379</v>
      </c>
      <c r="C6434" t="s">
        <v>497</v>
      </c>
      <c r="F6434" t="s">
        <v>8337</v>
      </c>
      <c r="G6434" t="s">
        <v>420</v>
      </c>
      <c r="H6434" t="str">
        <f>INDEX(referencias!$Q$1:$Q$34,MATCH('Registro de Frecuencias TV'!G6434,referencias!$R$1:$R$34,0),1)</f>
        <v>Canal Uno</v>
      </c>
      <c r="J6434" t="s">
        <v>8338</v>
      </c>
      <c r="K6434">
        <v>39</v>
      </c>
      <c r="L6434" t="str">
        <f t="shared" si="206"/>
        <v>SaravenaAraucaCanal Uno39</v>
      </c>
      <c r="M6434" t="str">
        <f t="shared" si="207"/>
        <v>SaravenaAraucaCanal Uno</v>
      </c>
      <c r="N6434" t="s">
        <v>7894</v>
      </c>
    </row>
    <row r="6435" spans="1:14" x14ac:dyDescent="0.25">
      <c r="A6435">
        <v>81736</v>
      </c>
      <c r="B6435" t="s">
        <v>379</v>
      </c>
      <c r="C6435" t="s">
        <v>497</v>
      </c>
      <c r="F6435" t="s">
        <v>8337</v>
      </c>
      <c r="G6435" t="s">
        <v>703</v>
      </c>
      <c r="H6435" t="str">
        <f>INDEX(referencias!$Q$1:$Q$34,MATCH('Registro de Frecuencias TV'!G6435,referencias!$R$1:$R$34,0),1)</f>
        <v>C.Institucional</v>
      </c>
      <c r="J6435" t="s">
        <v>8338</v>
      </c>
      <c r="K6435">
        <v>41</v>
      </c>
      <c r="L6435" t="str">
        <f t="shared" si="206"/>
        <v>SaravenaAraucaC.Institucional41</v>
      </c>
      <c r="M6435" t="str">
        <f t="shared" si="207"/>
        <v>SaravenaAraucaC.Institucional</v>
      </c>
      <c r="N6435" t="s">
        <v>7895</v>
      </c>
    </row>
    <row r="6436" spans="1:14" x14ac:dyDescent="0.25">
      <c r="A6436">
        <v>81736</v>
      </c>
      <c r="B6436" t="s">
        <v>379</v>
      </c>
      <c r="C6436" t="s">
        <v>497</v>
      </c>
      <c r="F6436" t="s">
        <v>8337</v>
      </c>
      <c r="G6436" t="s">
        <v>188</v>
      </c>
      <c r="H6436" t="str">
        <f>INDEX(referencias!$Q$1:$Q$34,MATCH('Registro de Frecuencias TV'!G6436,referencias!$R$1:$R$34,0),1)</f>
        <v>Señal Colombia</v>
      </c>
      <c r="J6436" t="s">
        <v>8338</v>
      </c>
      <c r="K6436">
        <v>43</v>
      </c>
      <c r="L6436" t="str">
        <f t="shared" si="206"/>
        <v>SaravenaAraucaSeñal Colombia43</v>
      </c>
      <c r="M6436" t="str">
        <f t="shared" si="207"/>
        <v>SaravenaAraucaSeñal Colombia</v>
      </c>
      <c r="N6436" t="s">
        <v>7896</v>
      </c>
    </row>
    <row r="6437" spans="1:14" x14ac:dyDescent="0.25">
      <c r="A6437">
        <v>81736</v>
      </c>
      <c r="B6437" t="s">
        <v>379</v>
      </c>
      <c r="C6437" t="s">
        <v>497</v>
      </c>
      <c r="F6437" t="s">
        <v>8339</v>
      </c>
      <c r="G6437" t="s">
        <v>623</v>
      </c>
      <c r="H6437" t="str">
        <f>INDEX(referencias!$Q$1:$Q$34,MATCH('Registro de Frecuencias TV'!G6437,referencias!$R$1:$R$34,0),1)</f>
        <v>Teveandina</v>
      </c>
      <c r="J6437" t="s">
        <v>8338</v>
      </c>
      <c r="K6437">
        <v>13</v>
      </c>
      <c r="L6437" t="str">
        <f t="shared" si="206"/>
        <v>SaravenaAraucaTeveandina13</v>
      </c>
      <c r="M6437" t="str">
        <f t="shared" si="207"/>
        <v>SaravenaAraucaTeveandina</v>
      </c>
      <c r="N6437" t="s">
        <v>7897</v>
      </c>
    </row>
    <row r="6438" spans="1:14" x14ac:dyDescent="0.25">
      <c r="A6438">
        <v>81736</v>
      </c>
      <c r="B6438" t="s">
        <v>379</v>
      </c>
      <c r="C6438" t="s">
        <v>497</v>
      </c>
      <c r="E6438">
        <v>2</v>
      </c>
      <c r="F6438" t="s">
        <v>8341</v>
      </c>
      <c r="G6438" t="s">
        <v>750</v>
      </c>
      <c r="H6438" t="str">
        <f>INDEX(referencias!$Q$1:$Q$34,MATCH('Registro de Frecuencias TV'!G6438,referencias!$R$1:$R$34,0),1)</f>
        <v>RCN TV S.A.</v>
      </c>
      <c r="I6438" t="s">
        <v>379</v>
      </c>
      <c r="J6438" t="s">
        <v>8338</v>
      </c>
      <c r="K6438">
        <v>2</v>
      </c>
      <c r="L6438" t="str">
        <f t="shared" si="206"/>
        <v>SaravenaAraucaRCN TV S.A.2</v>
      </c>
      <c r="M6438" t="str">
        <f t="shared" si="207"/>
        <v>SaravenaAraucaRCN TV S.A.</v>
      </c>
      <c r="N6438" t="s">
        <v>7898</v>
      </c>
    </row>
    <row r="6439" spans="1:14" x14ac:dyDescent="0.25">
      <c r="A6439">
        <v>81736</v>
      </c>
      <c r="B6439" t="s">
        <v>379</v>
      </c>
      <c r="C6439" t="s">
        <v>497</v>
      </c>
      <c r="E6439">
        <v>4</v>
      </c>
      <c r="F6439" t="s">
        <v>8341</v>
      </c>
      <c r="G6439" t="s">
        <v>723</v>
      </c>
      <c r="H6439" t="str">
        <f>INDEX(referencias!$Q$1:$Q$34,MATCH('Registro de Frecuencias TV'!G6439,referencias!$R$1:$R$34,0),1)</f>
        <v>Caracol TV S.A.</v>
      </c>
      <c r="I6439" t="s">
        <v>379</v>
      </c>
      <c r="J6439" t="s">
        <v>8338</v>
      </c>
      <c r="K6439">
        <v>4</v>
      </c>
      <c r="L6439" t="str">
        <f t="shared" si="206"/>
        <v>SaravenaAraucaCaracol TV S.A.4</v>
      </c>
      <c r="M6439" t="str">
        <f t="shared" si="207"/>
        <v>SaravenaAraucaCaracol TV S.A.</v>
      </c>
      <c r="N6439" t="s">
        <v>7899</v>
      </c>
    </row>
    <row r="6440" spans="1:14" x14ac:dyDescent="0.25">
      <c r="A6440">
        <v>81794</v>
      </c>
      <c r="B6440" t="s">
        <v>589</v>
      </c>
      <c r="C6440" t="s">
        <v>497</v>
      </c>
      <c r="F6440" t="s">
        <v>8337</v>
      </c>
      <c r="G6440" t="s">
        <v>420</v>
      </c>
      <c r="H6440" t="str">
        <f>INDEX(referencias!$Q$1:$Q$34,MATCH('Registro de Frecuencias TV'!G6440,referencias!$R$1:$R$34,0),1)</f>
        <v>Canal Uno</v>
      </c>
      <c r="J6440" t="s">
        <v>8338</v>
      </c>
      <c r="K6440">
        <v>7</v>
      </c>
      <c r="L6440" t="str">
        <f t="shared" si="206"/>
        <v>TameAraucaCanal Uno7</v>
      </c>
      <c r="M6440" t="str">
        <f t="shared" si="207"/>
        <v>TameAraucaCanal Uno</v>
      </c>
      <c r="N6440" t="s">
        <v>7900</v>
      </c>
    </row>
    <row r="6441" spans="1:14" x14ac:dyDescent="0.25">
      <c r="A6441">
        <v>81794</v>
      </c>
      <c r="B6441" t="s">
        <v>589</v>
      </c>
      <c r="C6441" t="s">
        <v>497</v>
      </c>
      <c r="F6441" t="s">
        <v>8337</v>
      </c>
      <c r="G6441" t="s">
        <v>703</v>
      </c>
      <c r="H6441" t="str">
        <f>INDEX(referencias!$Q$1:$Q$34,MATCH('Registro de Frecuencias TV'!G6441,referencias!$R$1:$R$34,0),1)</f>
        <v>C.Institucional</v>
      </c>
      <c r="J6441" t="s">
        <v>8338</v>
      </c>
      <c r="K6441">
        <v>9</v>
      </c>
      <c r="L6441" t="str">
        <f t="shared" si="206"/>
        <v>TameAraucaC.Institucional9</v>
      </c>
      <c r="M6441" t="str">
        <f t="shared" si="207"/>
        <v>TameAraucaC.Institucional</v>
      </c>
      <c r="N6441" t="s">
        <v>7901</v>
      </c>
    </row>
    <row r="6442" spans="1:14" x14ac:dyDescent="0.25">
      <c r="A6442">
        <v>81794</v>
      </c>
      <c r="B6442" t="s">
        <v>589</v>
      </c>
      <c r="C6442" t="s">
        <v>497</v>
      </c>
      <c r="F6442" t="s">
        <v>8337</v>
      </c>
      <c r="G6442" t="s">
        <v>188</v>
      </c>
      <c r="H6442" t="str">
        <f>INDEX(referencias!$Q$1:$Q$34,MATCH('Registro de Frecuencias TV'!G6442,referencias!$R$1:$R$34,0),1)</f>
        <v>Señal Colombia</v>
      </c>
      <c r="J6442" t="s">
        <v>8338</v>
      </c>
      <c r="K6442">
        <v>11</v>
      </c>
      <c r="L6442" t="str">
        <f t="shared" si="206"/>
        <v>TameAraucaSeñal Colombia11</v>
      </c>
      <c r="M6442" t="str">
        <f t="shared" si="207"/>
        <v>TameAraucaSeñal Colombia</v>
      </c>
      <c r="N6442" t="s">
        <v>7902</v>
      </c>
    </row>
    <row r="6443" spans="1:14" x14ac:dyDescent="0.25">
      <c r="A6443">
        <v>81794</v>
      </c>
      <c r="B6443" t="s">
        <v>589</v>
      </c>
      <c r="C6443" t="s">
        <v>497</v>
      </c>
      <c r="F6443" t="s">
        <v>8339</v>
      </c>
      <c r="G6443" t="s">
        <v>623</v>
      </c>
      <c r="H6443" t="str">
        <f>INDEX(referencias!$Q$1:$Q$34,MATCH('Registro de Frecuencias TV'!G6443,referencias!$R$1:$R$34,0),1)</f>
        <v>Teveandina</v>
      </c>
      <c r="J6443" t="s">
        <v>8338</v>
      </c>
      <c r="K6443">
        <v>13</v>
      </c>
      <c r="L6443" t="str">
        <f t="shared" si="206"/>
        <v>TameAraucaTeveandina13</v>
      </c>
      <c r="M6443" t="str">
        <f t="shared" si="207"/>
        <v>TameAraucaTeveandina</v>
      </c>
      <c r="N6443" t="s">
        <v>7903</v>
      </c>
    </row>
    <row r="6444" spans="1:14" x14ac:dyDescent="0.25">
      <c r="A6444">
        <v>81794</v>
      </c>
      <c r="B6444" t="s">
        <v>589</v>
      </c>
      <c r="C6444" t="s">
        <v>497</v>
      </c>
      <c r="E6444">
        <v>2</v>
      </c>
      <c r="F6444" t="s">
        <v>8341</v>
      </c>
      <c r="G6444" t="s">
        <v>750</v>
      </c>
      <c r="H6444" t="str">
        <f>INDEX(referencias!$Q$1:$Q$34,MATCH('Registro de Frecuencias TV'!G6444,referencias!$R$1:$R$34,0),1)</f>
        <v>RCN TV S.A.</v>
      </c>
      <c r="I6444" t="s">
        <v>589</v>
      </c>
      <c r="J6444" t="s">
        <v>8338</v>
      </c>
      <c r="K6444">
        <v>2</v>
      </c>
      <c r="L6444" t="str">
        <f t="shared" si="206"/>
        <v>TameAraucaRCN TV S.A.2</v>
      </c>
      <c r="M6444" t="str">
        <f t="shared" si="207"/>
        <v>TameAraucaRCN TV S.A.</v>
      </c>
      <c r="N6444" t="s">
        <v>7904</v>
      </c>
    </row>
    <row r="6445" spans="1:14" x14ac:dyDescent="0.25">
      <c r="A6445">
        <v>81794</v>
      </c>
      <c r="B6445" t="s">
        <v>589</v>
      </c>
      <c r="C6445" t="s">
        <v>497</v>
      </c>
      <c r="E6445">
        <v>4</v>
      </c>
      <c r="F6445" t="s">
        <v>8341</v>
      </c>
      <c r="G6445" t="s">
        <v>723</v>
      </c>
      <c r="H6445" t="str">
        <f>INDEX(referencias!$Q$1:$Q$34,MATCH('Registro de Frecuencias TV'!G6445,referencias!$R$1:$R$34,0),1)</f>
        <v>Caracol TV S.A.</v>
      </c>
      <c r="I6445" t="s">
        <v>589</v>
      </c>
      <c r="J6445" t="s">
        <v>8338</v>
      </c>
      <c r="K6445">
        <v>4</v>
      </c>
      <c r="L6445" t="str">
        <f t="shared" si="206"/>
        <v>TameAraucaCaracol TV S.A.4</v>
      </c>
      <c r="M6445" t="str">
        <f t="shared" si="207"/>
        <v>TameAraucaCaracol TV S.A.</v>
      </c>
      <c r="N6445" t="s">
        <v>7905</v>
      </c>
    </row>
    <row r="6446" spans="1:14" x14ac:dyDescent="0.25">
      <c r="A6446">
        <v>85001</v>
      </c>
      <c r="B6446" t="s">
        <v>419</v>
      </c>
      <c r="C6446" t="s">
        <v>731</v>
      </c>
      <c r="E6446">
        <v>3</v>
      </c>
      <c r="F6446" t="s">
        <v>8337</v>
      </c>
      <c r="G6446" t="s">
        <v>420</v>
      </c>
      <c r="H6446" t="str">
        <f>INDEX(referencias!$Q$1:$Q$34,MATCH('Registro de Frecuencias TV'!G6446,referencias!$R$1:$R$34,0),1)</f>
        <v>Canal Uno</v>
      </c>
      <c r="I6446" t="s">
        <v>419</v>
      </c>
      <c r="J6446" t="s">
        <v>8338</v>
      </c>
      <c r="K6446">
        <v>3</v>
      </c>
      <c r="L6446" t="str">
        <f t="shared" si="206"/>
        <v>YopalCasanareCanal Uno3</v>
      </c>
      <c r="M6446" t="str">
        <f t="shared" si="207"/>
        <v>YopalCasanareCanal Uno</v>
      </c>
      <c r="N6446" t="s">
        <v>7906</v>
      </c>
    </row>
    <row r="6447" spans="1:14" x14ac:dyDescent="0.25">
      <c r="A6447">
        <v>85001</v>
      </c>
      <c r="B6447" t="s">
        <v>419</v>
      </c>
      <c r="C6447" t="s">
        <v>731</v>
      </c>
      <c r="E6447">
        <v>6</v>
      </c>
      <c r="F6447" t="s">
        <v>8337</v>
      </c>
      <c r="G6447" t="s">
        <v>703</v>
      </c>
      <c r="H6447" t="str">
        <f>INDEX(referencias!$Q$1:$Q$34,MATCH('Registro de Frecuencias TV'!G6447,referencias!$R$1:$R$34,0),1)</f>
        <v>C.Institucional</v>
      </c>
      <c r="I6447" t="s">
        <v>419</v>
      </c>
      <c r="J6447" t="s">
        <v>8338</v>
      </c>
      <c r="K6447">
        <v>6</v>
      </c>
      <c r="L6447" t="str">
        <f t="shared" si="206"/>
        <v>YopalCasanareC.Institucional6</v>
      </c>
      <c r="M6447" t="str">
        <f t="shared" si="207"/>
        <v>YopalCasanareC.Institucional</v>
      </c>
      <c r="N6447" t="s">
        <v>7907</v>
      </c>
    </row>
    <row r="6448" spans="1:14" x14ac:dyDescent="0.25">
      <c r="A6448">
        <v>85001</v>
      </c>
      <c r="B6448" t="s">
        <v>419</v>
      </c>
      <c r="C6448" t="s">
        <v>731</v>
      </c>
      <c r="E6448">
        <v>8</v>
      </c>
      <c r="F6448" t="s">
        <v>8337</v>
      </c>
      <c r="G6448" t="s">
        <v>188</v>
      </c>
      <c r="H6448" t="str">
        <f>INDEX(referencias!$Q$1:$Q$34,MATCH('Registro de Frecuencias TV'!G6448,referencias!$R$1:$R$34,0),1)</f>
        <v>Señal Colombia</v>
      </c>
      <c r="I6448" t="s">
        <v>419</v>
      </c>
      <c r="J6448" t="s">
        <v>8338</v>
      </c>
      <c r="K6448">
        <v>8</v>
      </c>
      <c r="L6448" t="str">
        <f t="shared" si="206"/>
        <v>YopalCasanareSeñal Colombia8</v>
      </c>
      <c r="M6448" t="str">
        <f t="shared" si="207"/>
        <v>YopalCasanareSeñal Colombia</v>
      </c>
      <c r="N6448" t="s">
        <v>7908</v>
      </c>
    </row>
    <row r="6449" spans="1:14" x14ac:dyDescent="0.25">
      <c r="A6449">
        <v>85001</v>
      </c>
      <c r="B6449" t="s">
        <v>419</v>
      </c>
      <c r="C6449" t="s">
        <v>731</v>
      </c>
      <c r="E6449">
        <v>23</v>
      </c>
      <c r="F6449" t="s">
        <v>8339</v>
      </c>
      <c r="G6449" t="s">
        <v>623</v>
      </c>
      <c r="H6449" t="str">
        <f>INDEX(referencias!$Q$1:$Q$34,MATCH('Registro de Frecuencias TV'!G6449,referencias!$R$1:$R$34,0),1)</f>
        <v>Teveandina</v>
      </c>
      <c r="I6449" t="s">
        <v>8528</v>
      </c>
      <c r="J6449" t="s">
        <v>8338</v>
      </c>
      <c r="K6449">
        <v>23</v>
      </c>
      <c r="L6449" t="str">
        <f t="shared" si="206"/>
        <v>YopalCasanareTeveandina23</v>
      </c>
      <c r="M6449" t="str">
        <f t="shared" si="207"/>
        <v>YopalCasanareTeveandina</v>
      </c>
      <c r="N6449" t="s">
        <v>7909</v>
      </c>
    </row>
    <row r="6450" spans="1:14" x14ac:dyDescent="0.25">
      <c r="A6450">
        <v>85001</v>
      </c>
      <c r="B6450" t="s">
        <v>419</v>
      </c>
      <c r="C6450" t="s">
        <v>731</v>
      </c>
      <c r="E6450">
        <v>10</v>
      </c>
      <c r="F6450" t="s">
        <v>8341</v>
      </c>
      <c r="G6450" t="s">
        <v>750</v>
      </c>
      <c r="H6450" t="str">
        <f>INDEX(referencias!$Q$1:$Q$34,MATCH('Registro de Frecuencias TV'!G6450,referencias!$R$1:$R$34,0),1)</f>
        <v>RCN TV S.A.</v>
      </c>
      <c r="I6450" t="s">
        <v>419</v>
      </c>
      <c r="J6450" t="s">
        <v>8338</v>
      </c>
      <c r="K6450">
        <v>10</v>
      </c>
      <c r="L6450" t="str">
        <f t="shared" si="206"/>
        <v>YopalCasanareRCN TV S.A.10</v>
      </c>
      <c r="M6450" t="str">
        <f t="shared" si="207"/>
        <v>YopalCasanareRCN TV S.A.</v>
      </c>
      <c r="N6450" t="s">
        <v>7910</v>
      </c>
    </row>
    <row r="6451" spans="1:14" x14ac:dyDescent="0.25">
      <c r="A6451">
        <v>85001</v>
      </c>
      <c r="B6451" t="s">
        <v>419</v>
      </c>
      <c r="C6451" t="s">
        <v>731</v>
      </c>
      <c r="E6451">
        <v>12</v>
      </c>
      <c r="F6451" t="s">
        <v>8341</v>
      </c>
      <c r="G6451" t="s">
        <v>723</v>
      </c>
      <c r="H6451" t="str">
        <f>INDEX(referencias!$Q$1:$Q$34,MATCH('Registro de Frecuencias TV'!G6451,referencias!$R$1:$R$34,0),1)</f>
        <v>Caracol TV S.A.</v>
      </c>
      <c r="I6451" t="s">
        <v>419</v>
      </c>
      <c r="J6451" t="s">
        <v>8338</v>
      </c>
      <c r="K6451">
        <v>12</v>
      </c>
      <c r="L6451" t="str">
        <f t="shared" si="206"/>
        <v>YopalCasanareCaracol TV S.A.12</v>
      </c>
      <c r="M6451" t="str">
        <f t="shared" si="207"/>
        <v>YopalCasanareCaracol TV S.A.</v>
      </c>
      <c r="N6451" t="s">
        <v>7911</v>
      </c>
    </row>
    <row r="6452" spans="1:14" x14ac:dyDescent="0.25">
      <c r="A6452">
        <v>85010</v>
      </c>
      <c r="B6452" t="s">
        <v>738</v>
      </c>
      <c r="C6452" t="s">
        <v>731</v>
      </c>
      <c r="F6452" t="s">
        <v>8337</v>
      </c>
      <c r="G6452" t="s">
        <v>420</v>
      </c>
      <c r="H6452" t="str">
        <f>INDEX(referencias!$Q$1:$Q$34,MATCH('Registro de Frecuencias TV'!G6452,referencias!$R$1:$R$34,0),1)</f>
        <v>Canal Uno</v>
      </c>
      <c r="J6452" t="s">
        <v>8338</v>
      </c>
      <c r="K6452">
        <v>7</v>
      </c>
      <c r="L6452" t="str">
        <f t="shared" si="206"/>
        <v>AguazulCasanareCanal Uno7</v>
      </c>
      <c r="M6452" t="str">
        <f t="shared" si="207"/>
        <v>AguazulCasanareCanal Uno</v>
      </c>
      <c r="N6452" t="s">
        <v>7912</v>
      </c>
    </row>
    <row r="6453" spans="1:14" x14ac:dyDescent="0.25">
      <c r="A6453">
        <v>85010</v>
      </c>
      <c r="B6453" t="s">
        <v>738</v>
      </c>
      <c r="C6453" t="s">
        <v>731</v>
      </c>
      <c r="F6453" t="s">
        <v>8337</v>
      </c>
      <c r="G6453" t="s">
        <v>703</v>
      </c>
      <c r="H6453" t="str">
        <f>INDEX(referencias!$Q$1:$Q$34,MATCH('Registro de Frecuencias TV'!G6453,referencias!$R$1:$R$34,0),1)</f>
        <v>C.Institucional</v>
      </c>
      <c r="J6453" t="s">
        <v>8338</v>
      </c>
      <c r="K6453">
        <v>9</v>
      </c>
      <c r="L6453" t="str">
        <f t="shared" si="206"/>
        <v>AguazulCasanareC.Institucional9</v>
      </c>
      <c r="M6453" t="str">
        <f t="shared" si="207"/>
        <v>AguazulCasanareC.Institucional</v>
      </c>
      <c r="N6453" t="s">
        <v>7913</v>
      </c>
    </row>
    <row r="6454" spans="1:14" x14ac:dyDescent="0.25">
      <c r="A6454">
        <v>85010</v>
      </c>
      <c r="B6454" t="s">
        <v>738</v>
      </c>
      <c r="C6454" t="s">
        <v>731</v>
      </c>
      <c r="F6454" t="s">
        <v>8337</v>
      </c>
      <c r="G6454" t="s">
        <v>188</v>
      </c>
      <c r="H6454" t="str">
        <f>INDEX(referencias!$Q$1:$Q$34,MATCH('Registro de Frecuencias TV'!G6454,referencias!$R$1:$R$34,0),1)</f>
        <v>Señal Colombia</v>
      </c>
      <c r="J6454" t="s">
        <v>8338</v>
      </c>
      <c r="K6454">
        <v>11</v>
      </c>
      <c r="L6454" t="str">
        <f t="shared" si="206"/>
        <v>AguazulCasanareSeñal Colombia11</v>
      </c>
      <c r="M6454" t="str">
        <f t="shared" si="207"/>
        <v>AguazulCasanareSeñal Colombia</v>
      </c>
      <c r="N6454" t="s">
        <v>7914</v>
      </c>
    </row>
    <row r="6455" spans="1:14" x14ac:dyDescent="0.25">
      <c r="A6455">
        <v>85010</v>
      </c>
      <c r="B6455" t="s">
        <v>738</v>
      </c>
      <c r="C6455" t="s">
        <v>731</v>
      </c>
      <c r="F6455" t="s">
        <v>8339</v>
      </c>
      <c r="G6455" t="s">
        <v>623</v>
      </c>
      <c r="H6455" t="str">
        <f>INDEX(referencias!$Q$1:$Q$34,MATCH('Registro de Frecuencias TV'!G6455,referencias!$R$1:$R$34,0),1)</f>
        <v>Teveandina</v>
      </c>
      <c r="J6455" t="s">
        <v>8338</v>
      </c>
      <c r="K6455">
        <v>13</v>
      </c>
      <c r="L6455" t="str">
        <f t="shared" si="206"/>
        <v>AguazulCasanareTeveandina13</v>
      </c>
      <c r="M6455" t="str">
        <f t="shared" si="207"/>
        <v>AguazulCasanareTeveandina</v>
      </c>
      <c r="N6455" t="s">
        <v>7915</v>
      </c>
    </row>
    <row r="6456" spans="1:14" x14ac:dyDescent="0.25">
      <c r="A6456">
        <v>85010</v>
      </c>
      <c r="B6456" t="s">
        <v>738</v>
      </c>
      <c r="C6456" t="s">
        <v>731</v>
      </c>
      <c r="F6456" t="s">
        <v>8341</v>
      </c>
      <c r="G6456" t="s">
        <v>750</v>
      </c>
      <c r="H6456" t="str">
        <f>INDEX(referencias!$Q$1:$Q$34,MATCH('Registro de Frecuencias TV'!G6456,referencias!$R$1:$R$34,0),1)</f>
        <v>RCN TV S.A.</v>
      </c>
      <c r="J6456" t="s">
        <v>8338</v>
      </c>
      <c r="K6456">
        <v>4</v>
      </c>
      <c r="L6456" t="str">
        <f t="shared" si="206"/>
        <v>AguazulCasanareRCN TV S.A.4</v>
      </c>
      <c r="M6456" t="str">
        <f t="shared" si="207"/>
        <v>AguazulCasanareRCN TV S.A.</v>
      </c>
      <c r="N6456" t="s">
        <v>7916</v>
      </c>
    </row>
    <row r="6457" spans="1:14" x14ac:dyDescent="0.25">
      <c r="A6457">
        <v>85010</v>
      </c>
      <c r="B6457" t="s">
        <v>738</v>
      </c>
      <c r="C6457" t="s">
        <v>731</v>
      </c>
      <c r="F6457" t="s">
        <v>8341</v>
      </c>
      <c r="G6457" t="s">
        <v>723</v>
      </c>
      <c r="H6457" t="str">
        <f>INDEX(referencias!$Q$1:$Q$34,MATCH('Registro de Frecuencias TV'!G6457,referencias!$R$1:$R$34,0),1)</f>
        <v>Caracol TV S.A.</v>
      </c>
      <c r="J6457" t="s">
        <v>8338</v>
      </c>
      <c r="K6457">
        <v>5</v>
      </c>
      <c r="L6457" t="str">
        <f t="shared" si="206"/>
        <v>AguazulCasanareCaracol TV S.A.5</v>
      </c>
      <c r="M6457" t="str">
        <f t="shared" si="207"/>
        <v>AguazulCasanareCaracol TV S.A.</v>
      </c>
      <c r="N6457" t="s">
        <v>7917</v>
      </c>
    </row>
    <row r="6458" spans="1:14" x14ac:dyDescent="0.25">
      <c r="A6458">
        <v>85015</v>
      </c>
      <c r="B6458" t="s">
        <v>1140</v>
      </c>
      <c r="C6458" t="s">
        <v>731</v>
      </c>
      <c r="F6458" t="s">
        <v>8337</v>
      </c>
      <c r="G6458" t="s">
        <v>420</v>
      </c>
      <c r="H6458" t="str">
        <f>INDEX(referencias!$Q$1:$Q$34,MATCH('Registro de Frecuencias TV'!G6458,referencias!$R$1:$R$34,0),1)</f>
        <v>Canal Uno</v>
      </c>
      <c r="J6458" t="s">
        <v>8338</v>
      </c>
      <c r="K6458">
        <v>3</v>
      </c>
      <c r="L6458" t="str">
        <f t="shared" si="206"/>
        <v>ChamezaCasanareCanal Uno3</v>
      </c>
      <c r="M6458" t="str">
        <f t="shared" si="207"/>
        <v>ChamezaCasanareCanal Uno</v>
      </c>
      <c r="N6458" t="s">
        <v>7918</v>
      </c>
    </row>
    <row r="6459" spans="1:14" x14ac:dyDescent="0.25">
      <c r="A6459">
        <v>85015</v>
      </c>
      <c r="B6459" t="s">
        <v>1140</v>
      </c>
      <c r="C6459" t="s">
        <v>731</v>
      </c>
      <c r="F6459" t="s">
        <v>8337</v>
      </c>
      <c r="G6459" t="s">
        <v>703</v>
      </c>
      <c r="H6459" t="str">
        <f>INDEX(referencias!$Q$1:$Q$34,MATCH('Registro de Frecuencias TV'!G6459,referencias!$R$1:$R$34,0),1)</f>
        <v>C.Institucional</v>
      </c>
      <c r="J6459" t="s">
        <v>8338</v>
      </c>
      <c r="K6459">
        <v>6</v>
      </c>
      <c r="L6459" t="str">
        <f t="shared" si="206"/>
        <v>ChamezaCasanareC.Institucional6</v>
      </c>
      <c r="M6459" t="str">
        <f t="shared" si="207"/>
        <v>ChamezaCasanareC.Institucional</v>
      </c>
      <c r="N6459" t="s">
        <v>7919</v>
      </c>
    </row>
    <row r="6460" spans="1:14" x14ac:dyDescent="0.25">
      <c r="A6460">
        <v>85015</v>
      </c>
      <c r="B6460" t="s">
        <v>1140</v>
      </c>
      <c r="C6460" t="s">
        <v>731</v>
      </c>
      <c r="F6460" t="s">
        <v>8337</v>
      </c>
      <c r="G6460" t="s">
        <v>188</v>
      </c>
      <c r="H6460" t="str">
        <f>INDEX(referencias!$Q$1:$Q$34,MATCH('Registro de Frecuencias TV'!G6460,referencias!$R$1:$R$34,0),1)</f>
        <v>Señal Colombia</v>
      </c>
      <c r="J6460" t="s">
        <v>8338</v>
      </c>
      <c r="K6460">
        <v>8</v>
      </c>
      <c r="L6460" t="str">
        <f t="shared" si="206"/>
        <v>ChamezaCasanareSeñal Colombia8</v>
      </c>
      <c r="M6460" t="str">
        <f t="shared" si="207"/>
        <v>ChamezaCasanareSeñal Colombia</v>
      </c>
      <c r="N6460" t="s">
        <v>7920</v>
      </c>
    </row>
    <row r="6461" spans="1:14" x14ac:dyDescent="0.25">
      <c r="A6461">
        <v>85015</v>
      </c>
      <c r="B6461" t="s">
        <v>1140</v>
      </c>
      <c r="C6461" t="s">
        <v>731</v>
      </c>
      <c r="F6461" t="s">
        <v>8339</v>
      </c>
      <c r="G6461" t="s">
        <v>623</v>
      </c>
      <c r="H6461" t="str">
        <f>INDEX(referencias!$Q$1:$Q$34,MATCH('Registro de Frecuencias TV'!G6461,referencias!$R$1:$R$34,0),1)</f>
        <v>Teveandina</v>
      </c>
      <c r="J6461" t="s">
        <v>8338</v>
      </c>
      <c r="K6461">
        <v>7</v>
      </c>
      <c r="L6461" t="str">
        <f t="shared" si="206"/>
        <v>ChamezaCasanareTeveandina7</v>
      </c>
      <c r="M6461" t="str">
        <f t="shared" si="207"/>
        <v>ChamezaCasanareTeveandina</v>
      </c>
      <c r="N6461" t="s">
        <v>7921</v>
      </c>
    </row>
    <row r="6462" spans="1:14" x14ac:dyDescent="0.25">
      <c r="A6462">
        <v>85015</v>
      </c>
      <c r="B6462" t="s">
        <v>1140</v>
      </c>
      <c r="C6462" t="s">
        <v>731</v>
      </c>
      <c r="F6462" t="s">
        <v>8341</v>
      </c>
      <c r="G6462" t="s">
        <v>750</v>
      </c>
      <c r="H6462" t="str">
        <f>INDEX(referencias!$Q$1:$Q$34,MATCH('Registro de Frecuencias TV'!G6462,referencias!$R$1:$R$34,0),1)</f>
        <v>RCN TV S.A.</v>
      </c>
      <c r="J6462" t="s">
        <v>8338</v>
      </c>
      <c r="K6462">
        <v>10</v>
      </c>
      <c r="L6462" t="str">
        <f t="shared" si="206"/>
        <v>ChamezaCasanareRCN TV S.A.10</v>
      </c>
      <c r="M6462" t="str">
        <f t="shared" si="207"/>
        <v>ChamezaCasanareRCN TV S.A.</v>
      </c>
      <c r="N6462" t="s">
        <v>7922</v>
      </c>
    </row>
    <row r="6463" spans="1:14" x14ac:dyDescent="0.25">
      <c r="A6463">
        <v>85015</v>
      </c>
      <c r="B6463" t="s">
        <v>1140</v>
      </c>
      <c r="C6463" t="s">
        <v>731</v>
      </c>
      <c r="F6463" t="s">
        <v>8341</v>
      </c>
      <c r="G6463" t="s">
        <v>723</v>
      </c>
      <c r="H6463" t="str">
        <f>INDEX(referencias!$Q$1:$Q$34,MATCH('Registro de Frecuencias TV'!G6463,referencias!$R$1:$R$34,0),1)</f>
        <v>Caracol TV S.A.</v>
      </c>
      <c r="J6463" t="s">
        <v>8338</v>
      </c>
      <c r="K6463">
        <v>12</v>
      </c>
      <c r="L6463" t="str">
        <f t="shared" si="206"/>
        <v>ChamezaCasanareCaracol TV S.A.12</v>
      </c>
      <c r="M6463" t="str">
        <f t="shared" si="207"/>
        <v>ChamezaCasanareCaracol TV S.A.</v>
      </c>
      <c r="N6463" t="s">
        <v>7923</v>
      </c>
    </row>
    <row r="6464" spans="1:14" x14ac:dyDescent="0.25">
      <c r="A6464">
        <v>85125</v>
      </c>
      <c r="B6464" t="s">
        <v>1543</v>
      </c>
      <c r="C6464" t="s">
        <v>731</v>
      </c>
      <c r="F6464" t="s">
        <v>8337</v>
      </c>
      <c r="G6464" t="s">
        <v>420</v>
      </c>
      <c r="H6464" t="str">
        <f>INDEX(referencias!$Q$1:$Q$34,MATCH('Registro de Frecuencias TV'!G6464,referencias!$R$1:$R$34,0),1)</f>
        <v>Canal Uno</v>
      </c>
      <c r="J6464" t="s">
        <v>8338</v>
      </c>
      <c r="K6464">
        <v>3</v>
      </c>
      <c r="L6464" t="str">
        <f t="shared" si="206"/>
        <v>Hato CorozalCasanareCanal Uno3</v>
      </c>
      <c r="M6464" t="str">
        <f t="shared" si="207"/>
        <v>Hato CorozalCasanareCanal Uno</v>
      </c>
      <c r="N6464" t="s">
        <v>7924</v>
      </c>
    </row>
    <row r="6465" spans="1:14" x14ac:dyDescent="0.25">
      <c r="A6465">
        <v>85125</v>
      </c>
      <c r="B6465" t="s">
        <v>1543</v>
      </c>
      <c r="C6465" t="s">
        <v>731</v>
      </c>
      <c r="F6465" t="s">
        <v>8337</v>
      </c>
      <c r="G6465" t="s">
        <v>703</v>
      </c>
      <c r="H6465" t="str">
        <f>INDEX(referencias!$Q$1:$Q$34,MATCH('Registro de Frecuencias TV'!G6465,referencias!$R$1:$R$34,0),1)</f>
        <v>C.Institucional</v>
      </c>
      <c r="J6465" t="s">
        <v>8338</v>
      </c>
      <c r="K6465">
        <v>6</v>
      </c>
      <c r="L6465" t="str">
        <f t="shared" si="206"/>
        <v>Hato CorozalCasanareC.Institucional6</v>
      </c>
      <c r="M6465" t="str">
        <f t="shared" si="207"/>
        <v>Hato CorozalCasanareC.Institucional</v>
      </c>
      <c r="N6465" t="s">
        <v>7925</v>
      </c>
    </row>
    <row r="6466" spans="1:14" x14ac:dyDescent="0.25">
      <c r="A6466">
        <v>85125</v>
      </c>
      <c r="B6466" t="s">
        <v>1543</v>
      </c>
      <c r="C6466" t="s">
        <v>731</v>
      </c>
      <c r="F6466" t="s">
        <v>8337</v>
      </c>
      <c r="G6466" t="s">
        <v>188</v>
      </c>
      <c r="H6466" t="str">
        <f>INDEX(referencias!$Q$1:$Q$34,MATCH('Registro de Frecuencias TV'!G6466,referencias!$R$1:$R$34,0),1)</f>
        <v>Señal Colombia</v>
      </c>
      <c r="J6466" t="s">
        <v>8338</v>
      </c>
      <c r="K6466">
        <v>8</v>
      </c>
      <c r="L6466" t="str">
        <f t="shared" si="206"/>
        <v>Hato CorozalCasanareSeñal Colombia8</v>
      </c>
      <c r="M6466" t="str">
        <f t="shared" si="207"/>
        <v>Hato CorozalCasanareSeñal Colombia</v>
      </c>
      <c r="N6466" t="s">
        <v>7926</v>
      </c>
    </row>
    <row r="6467" spans="1:14" x14ac:dyDescent="0.25">
      <c r="A6467">
        <v>85125</v>
      </c>
      <c r="B6467" t="s">
        <v>1543</v>
      </c>
      <c r="C6467" t="s">
        <v>731</v>
      </c>
      <c r="F6467" t="s">
        <v>8339</v>
      </c>
      <c r="G6467" t="s">
        <v>623</v>
      </c>
      <c r="H6467" t="str">
        <f>INDEX(referencias!$Q$1:$Q$34,MATCH('Registro de Frecuencias TV'!G6467,referencias!$R$1:$R$34,0),1)</f>
        <v>Teveandina</v>
      </c>
      <c r="J6467" t="s">
        <v>8338</v>
      </c>
      <c r="K6467">
        <v>7</v>
      </c>
      <c r="L6467" t="str">
        <f t="shared" ref="L6467:L6530" si="208">_xlfn.CONCAT(TRIM(B6467),TRIM(C6467),TRIM(H6467),TRIM(K6467))</f>
        <v>Hato CorozalCasanareTeveandina7</v>
      </c>
      <c r="M6467" t="str">
        <f t="shared" ref="M6467:M6530" si="209">_xlfn.CONCAT(TRIM(B6467),TRIM(C6467),TRIM(H6467))</f>
        <v>Hato CorozalCasanareTeveandina</v>
      </c>
      <c r="N6467" t="s">
        <v>7927</v>
      </c>
    </row>
    <row r="6468" spans="1:14" x14ac:dyDescent="0.25">
      <c r="A6468">
        <v>85125</v>
      </c>
      <c r="B6468" t="s">
        <v>1543</v>
      </c>
      <c r="C6468" t="s">
        <v>731</v>
      </c>
      <c r="F6468" t="s">
        <v>8341</v>
      </c>
      <c r="G6468" t="s">
        <v>750</v>
      </c>
      <c r="H6468" t="str">
        <f>INDEX(referencias!$Q$1:$Q$34,MATCH('Registro de Frecuencias TV'!G6468,referencias!$R$1:$R$34,0),1)</f>
        <v>RCN TV S.A.</v>
      </c>
      <c r="J6468" t="s">
        <v>8338</v>
      </c>
      <c r="K6468">
        <v>10</v>
      </c>
      <c r="L6468" t="str">
        <f t="shared" si="208"/>
        <v>Hato CorozalCasanareRCN TV S.A.10</v>
      </c>
      <c r="M6468" t="str">
        <f t="shared" si="209"/>
        <v>Hato CorozalCasanareRCN TV S.A.</v>
      </c>
      <c r="N6468" t="s">
        <v>7928</v>
      </c>
    </row>
    <row r="6469" spans="1:14" x14ac:dyDescent="0.25">
      <c r="A6469">
        <v>85125</v>
      </c>
      <c r="B6469" t="s">
        <v>1543</v>
      </c>
      <c r="C6469" t="s">
        <v>731</v>
      </c>
      <c r="F6469" t="s">
        <v>8341</v>
      </c>
      <c r="G6469" t="s">
        <v>723</v>
      </c>
      <c r="H6469" t="str">
        <f>INDEX(referencias!$Q$1:$Q$34,MATCH('Registro de Frecuencias TV'!G6469,referencias!$R$1:$R$34,0),1)</f>
        <v>Caracol TV S.A.</v>
      </c>
      <c r="J6469" t="s">
        <v>8338</v>
      </c>
      <c r="K6469">
        <v>12</v>
      </c>
      <c r="L6469" t="str">
        <f t="shared" si="208"/>
        <v>Hato CorozalCasanareCaracol TV S.A.12</v>
      </c>
      <c r="M6469" t="str">
        <f t="shared" si="209"/>
        <v>Hato CorozalCasanareCaracol TV S.A.</v>
      </c>
      <c r="N6469" t="s">
        <v>7929</v>
      </c>
    </row>
    <row r="6470" spans="1:14" x14ac:dyDescent="0.25">
      <c r="A6470">
        <v>85136</v>
      </c>
      <c r="B6470" t="s">
        <v>1651</v>
      </c>
      <c r="C6470" t="s">
        <v>731</v>
      </c>
      <c r="F6470" t="s">
        <v>8337</v>
      </c>
      <c r="G6470" t="s">
        <v>420</v>
      </c>
      <c r="H6470" t="str">
        <f>INDEX(referencias!$Q$1:$Q$34,MATCH('Registro de Frecuencias TV'!G6470,referencias!$R$1:$R$34,0),1)</f>
        <v>Canal Uno</v>
      </c>
      <c r="J6470" t="s">
        <v>8338</v>
      </c>
      <c r="K6470">
        <v>3</v>
      </c>
      <c r="L6470" t="str">
        <f t="shared" si="208"/>
        <v>La SalinaCasanareCanal Uno3</v>
      </c>
      <c r="M6470" t="str">
        <f t="shared" si="209"/>
        <v>La SalinaCasanareCanal Uno</v>
      </c>
      <c r="N6470" t="s">
        <v>7930</v>
      </c>
    </row>
    <row r="6471" spans="1:14" x14ac:dyDescent="0.25">
      <c r="A6471">
        <v>85136</v>
      </c>
      <c r="B6471" t="s">
        <v>1651</v>
      </c>
      <c r="C6471" t="s">
        <v>731</v>
      </c>
      <c r="F6471" t="s">
        <v>8337</v>
      </c>
      <c r="G6471" t="s">
        <v>703</v>
      </c>
      <c r="H6471" t="str">
        <f>INDEX(referencias!$Q$1:$Q$34,MATCH('Registro de Frecuencias TV'!G6471,referencias!$R$1:$R$34,0),1)</f>
        <v>C.Institucional</v>
      </c>
      <c r="J6471" t="s">
        <v>8338</v>
      </c>
      <c r="K6471">
        <v>6</v>
      </c>
      <c r="L6471" t="str">
        <f t="shared" si="208"/>
        <v>La SalinaCasanareC.Institucional6</v>
      </c>
      <c r="M6471" t="str">
        <f t="shared" si="209"/>
        <v>La SalinaCasanareC.Institucional</v>
      </c>
      <c r="N6471" t="s">
        <v>7931</v>
      </c>
    </row>
    <row r="6472" spans="1:14" x14ac:dyDescent="0.25">
      <c r="A6472">
        <v>85136</v>
      </c>
      <c r="B6472" t="s">
        <v>1651</v>
      </c>
      <c r="C6472" t="s">
        <v>731</v>
      </c>
      <c r="F6472" t="s">
        <v>8337</v>
      </c>
      <c r="G6472" t="s">
        <v>188</v>
      </c>
      <c r="H6472" t="str">
        <f>INDEX(referencias!$Q$1:$Q$34,MATCH('Registro de Frecuencias TV'!G6472,referencias!$R$1:$R$34,0),1)</f>
        <v>Señal Colombia</v>
      </c>
      <c r="J6472" t="s">
        <v>8338</v>
      </c>
      <c r="K6472">
        <v>8</v>
      </c>
      <c r="L6472" t="str">
        <f t="shared" si="208"/>
        <v>La SalinaCasanareSeñal Colombia8</v>
      </c>
      <c r="M6472" t="str">
        <f t="shared" si="209"/>
        <v>La SalinaCasanareSeñal Colombia</v>
      </c>
      <c r="N6472" t="s">
        <v>7932</v>
      </c>
    </row>
    <row r="6473" spans="1:14" x14ac:dyDescent="0.25">
      <c r="A6473">
        <v>85136</v>
      </c>
      <c r="B6473" t="s">
        <v>1651</v>
      </c>
      <c r="C6473" t="s">
        <v>731</v>
      </c>
      <c r="F6473" t="s">
        <v>8339</v>
      </c>
      <c r="G6473" t="s">
        <v>623</v>
      </c>
      <c r="H6473" t="str">
        <f>INDEX(referencias!$Q$1:$Q$34,MATCH('Registro de Frecuencias TV'!G6473,referencias!$R$1:$R$34,0),1)</f>
        <v>Teveandina</v>
      </c>
      <c r="J6473" t="s">
        <v>8338</v>
      </c>
      <c r="K6473">
        <v>7</v>
      </c>
      <c r="L6473" t="str">
        <f t="shared" si="208"/>
        <v>La SalinaCasanareTeveandina7</v>
      </c>
      <c r="M6473" t="str">
        <f t="shared" si="209"/>
        <v>La SalinaCasanareTeveandina</v>
      </c>
      <c r="N6473" t="s">
        <v>7933</v>
      </c>
    </row>
    <row r="6474" spans="1:14" x14ac:dyDescent="0.25">
      <c r="A6474">
        <v>85136</v>
      </c>
      <c r="B6474" t="s">
        <v>1651</v>
      </c>
      <c r="C6474" t="s">
        <v>731</v>
      </c>
      <c r="F6474" t="s">
        <v>8341</v>
      </c>
      <c r="G6474" t="s">
        <v>750</v>
      </c>
      <c r="H6474" t="str">
        <f>INDEX(referencias!$Q$1:$Q$34,MATCH('Registro de Frecuencias TV'!G6474,referencias!$R$1:$R$34,0),1)</f>
        <v>RCN TV S.A.</v>
      </c>
      <c r="J6474" t="s">
        <v>8338</v>
      </c>
      <c r="K6474">
        <v>10</v>
      </c>
      <c r="L6474" t="str">
        <f t="shared" si="208"/>
        <v>La SalinaCasanareRCN TV S.A.10</v>
      </c>
      <c r="M6474" t="str">
        <f t="shared" si="209"/>
        <v>La SalinaCasanareRCN TV S.A.</v>
      </c>
      <c r="N6474" t="s">
        <v>7934</v>
      </c>
    </row>
    <row r="6475" spans="1:14" x14ac:dyDescent="0.25">
      <c r="A6475">
        <v>85136</v>
      </c>
      <c r="B6475" t="s">
        <v>1651</v>
      </c>
      <c r="C6475" t="s">
        <v>731</v>
      </c>
      <c r="F6475" t="s">
        <v>8341</v>
      </c>
      <c r="G6475" t="s">
        <v>723</v>
      </c>
      <c r="H6475" t="str">
        <f>INDEX(referencias!$Q$1:$Q$34,MATCH('Registro de Frecuencias TV'!G6475,referencias!$R$1:$R$34,0),1)</f>
        <v>Caracol TV S.A.</v>
      </c>
      <c r="J6475" t="s">
        <v>8338</v>
      </c>
      <c r="K6475">
        <v>12</v>
      </c>
      <c r="L6475" t="str">
        <f t="shared" si="208"/>
        <v>La SalinaCasanareCaracol TV S.A.12</v>
      </c>
      <c r="M6475" t="str">
        <f t="shared" si="209"/>
        <v>La SalinaCasanareCaracol TV S.A.</v>
      </c>
      <c r="N6475" t="s">
        <v>7935</v>
      </c>
    </row>
    <row r="6476" spans="1:14" x14ac:dyDescent="0.25">
      <c r="A6476">
        <v>85139</v>
      </c>
      <c r="B6476" t="s">
        <v>1744</v>
      </c>
      <c r="C6476" t="s">
        <v>731</v>
      </c>
      <c r="E6476">
        <v>7</v>
      </c>
      <c r="F6476" t="s">
        <v>8337</v>
      </c>
      <c r="G6476" t="s">
        <v>420</v>
      </c>
      <c r="H6476" t="str">
        <f>INDEX(referencias!$Q$1:$Q$34,MATCH('Registro de Frecuencias TV'!G6476,referencias!$R$1:$R$34,0),1)</f>
        <v>Canal Uno</v>
      </c>
      <c r="I6476" t="s">
        <v>193</v>
      </c>
      <c r="J6476" t="s">
        <v>8338</v>
      </c>
      <c r="K6476">
        <v>7</v>
      </c>
      <c r="L6476" t="str">
        <f t="shared" si="208"/>
        <v>ManíCasanareCanal Uno7</v>
      </c>
      <c r="M6476" t="str">
        <f t="shared" si="209"/>
        <v>ManíCasanareCanal Uno</v>
      </c>
      <c r="N6476" t="s">
        <v>7936</v>
      </c>
    </row>
    <row r="6477" spans="1:14" x14ac:dyDescent="0.25">
      <c r="A6477">
        <v>85139</v>
      </c>
      <c r="B6477" t="s">
        <v>1744</v>
      </c>
      <c r="C6477" t="s">
        <v>731</v>
      </c>
      <c r="E6477">
        <v>9</v>
      </c>
      <c r="F6477" t="s">
        <v>8337</v>
      </c>
      <c r="G6477" t="s">
        <v>703</v>
      </c>
      <c r="H6477" t="str">
        <f>INDEX(referencias!$Q$1:$Q$34,MATCH('Registro de Frecuencias TV'!G6477,referencias!$R$1:$R$34,0),1)</f>
        <v>C.Institucional</v>
      </c>
      <c r="I6477" t="s">
        <v>193</v>
      </c>
      <c r="J6477" t="s">
        <v>8338</v>
      </c>
      <c r="K6477">
        <v>9</v>
      </c>
      <c r="L6477" t="str">
        <f t="shared" si="208"/>
        <v>ManíCasanareC.Institucional9</v>
      </c>
      <c r="M6477" t="str">
        <f t="shared" si="209"/>
        <v>ManíCasanareC.Institucional</v>
      </c>
      <c r="N6477" t="s">
        <v>7937</v>
      </c>
    </row>
    <row r="6478" spans="1:14" x14ac:dyDescent="0.25">
      <c r="A6478">
        <v>85139</v>
      </c>
      <c r="B6478" t="s">
        <v>1744</v>
      </c>
      <c r="C6478" t="s">
        <v>731</v>
      </c>
      <c r="E6478">
        <v>11</v>
      </c>
      <c r="F6478" t="s">
        <v>8337</v>
      </c>
      <c r="G6478" t="s">
        <v>188</v>
      </c>
      <c r="H6478" t="str">
        <f>INDEX(referencias!$Q$1:$Q$34,MATCH('Registro de Frecuencias TV'!G6478,referencias!$R$1:$R$34,0),1)</f>
        <v>Señal Colombia</v>
      </c>
      <c r="I6478" t="s">
        <v>193</v>
      </c>
      <c r="J6478" t="s">
        <v>8338</v>
      </c>
      <c r="K6478">
        <v>11</v>
      </c>
      <c r="L6478" t="str">
        <f t="shared" si="208"/>
        <v>ManíCasanareSeñal Colombia11</v>
      </c>
      <c r="M6478" t="str">
        <f t="shared" si="209"/>
        <v>ManíCasanareSeñal Colombia</v>
      </c>
      <c r="N6478" t="s">
        <v>7938</v>
      </c>
    </row>
    <row r="6479" spans="1:14" x14ac:dyDescent="0.25">
      <c r="A6479">
        <v>85139</v>
      </c>
      <c r="B6479" t="s">
        <v>1744</v>
      </c>
      <c r="C6479" t="s">
        <v>731</v>
      </c>
      <c r="F6479" t="s">
        <v>8339</v>
      </c>
      <c r="G6479" t="s">
        <v>623</v>
      </c>
      <c r="H6479" t="str">
        <f>INDEX(referencias!$Q$1:$Q$34,MATCH('Registro de Frecuencias TV'!G6479,referencias!$R$1:$R$34,0),1)</f>
        <v>Teveandina</v>
      </c>
      <c r="J6479" t="s">
        <v>8338</v>
      </c>
      <c r="K6479">
        <v>13</v>
      </c>
      <c r="L6479" t="str">
        <f t="shared" si="208"/>
        <v>ManíCasanareTeveandina13</v>
      </c>
      <c r="M6479" t="str">
        <f t="shared" si="209"/>
        <v>ManíCasanareTeveandina</v>
      </c>
      <c r="N6479" t="s">
        <v>7939</v>
      </c>
    </row>
    <row r="6480" spans="1:14" x14ac:dyDescent="0.25">
      <c r="A6480">
        <v>85139</v>
      </c>
      <c r="B6480" t="s">
        <v>1744</v>
      </c>
      <c r="C6480" t="s">
        <v>731</v>
      </c>
      <c r="E6480">
        <v>4</v>
      </c>
      <c r="F6480" t="s">
        <v>8341</v>
      </c>
      <c r="G6480" t="s">
        <v>750</v>
      </c>
      <c r="H6480" t="str">
        <f>INDEX(referencias!$Q$1:$Q$34,MATCH('Registro de Frecuencias TV'!G6480,referencias!$R$1:$R$34,0),1)</f>
        <v>RCN TV S.A.</v>
      </c>
      <c r="I6480" t="s">
        <v>215</v>
      </c>
      <c r="J6480" t="s">
        <v>8338</v>
      </c>
      <c r="K6480">
        <v>4</v>
      </c>
      <c r="L6480" t="str">
        <f t="shared" si="208"/>
        <v>ManíCasanareRCN TV S.A.4</v>
      </c>
      <c r="M6480" t="str">
        <f t="shared" si="209"/>
        <v>ManíCasanareRCN TV S.A.</v>
      </c>
      <c r="N6480" t="s">
        <v>7940</v>
      </c>
    </row>
    <row r="6481" spans="1:14" x14ac:dyDescent="0.25">
      <c r="A6481">
        <v>85139</v>
      </c>
      <c r="B6481" t="s">
        <v>1744</v>
      </c>
      <c r="C6481" t="s">
        <v>731</v>
      </c>
      <c r="E6481">
        <v>5</v>
      </c>
      <c r="F6481" t="s">
        <v>8341</v>
      </c>
      <c r="G6481" t="s">
        <v>723</v>
      </c>
      <c r="H6481" t="str">
        <f>INDEX(referencias!$Q$1:$Q$34,MATCH('Registro de Frecuencias TV'!G6481,referencias!$R$1:$R$34,0),1)</f>
        <v>Caracol TV S.A.</v>
      </c>
      <c r="I6481" t="s">
        <v>215</v>
      </c>
      <c r="J6481" t="s">
        <v>8338</v>
      </c>
      <c r="K6481">
        <v>5</v>
      </c>
      <c r="L6481" t="str">
        <f t="shared" si="208"/>
        <v>ManíCasanareCaracol TV S.A.5</v>
      </c>
      <c r="M6481" t="str">
        <f t="shared" si="209"/>
        <v>ManíCasanareCaracol TV S.A.</v>
      </c>
      <c r="N6481" t="s">
        <v>7941</v>
      </c>
    </row>
    <row r="6482" spans="1:14" x14ac:dyDescent="0.25">
      <c r="A6482">
        <v>85162</v>
      </c>
      <c r="B6482" t="s">
        <v>1825</v>
      </c>
      <c r="C6482" t="s">
        <v>731</v>
      </c>
      <c r="E6482">
        <v>7</v>
      </c>
      <c r="F6482" t="s">
        <v>8337</v>
      </c>
      <c r="G6482" t="s">
        <v>420</v>
      </c>
      <c r="H6482" t="str">
        <f>INDEX(referencias!$Q$1:$Q$34,MATCH('Registro de Frecuencias TV'!G6482,referencias!$R$1:$R$34,0),1)</f>
        <v>Canal Uno</v>
      </c>
      <c r="I6482" t="s">
        <v>193</v>
      </c>
      <c r="J6482" t="s">
        <v>8338</v>
      </c>
      <c r="K6482">
        <v>7</v>
      </c>
      <c r="L6482" t="str">
        <f t="shared" si="208"/>
        <v>MonterreyCasanareCanal Uno7</v>
      </c>
      <c r="M6482" t="str">
        <f t="shared" si="209"/>
        <v>MonterreyCasanareCanal Uno</v>
      </c>
      <c r="N6482" t="s">
        <v>7942</v>
      </c>
    </row>
    <row r="6483" spans="1:14" x14ac:dyDescent="0.25">
      <c r="A6483">
        <v>85162</v>
      </c>
      <c r="B6483" t="s">
        <v>1825</v>
      </c>
      <c r="C6483" t="s">
        <v>731</v>
      </c>
      <c r="E6483">
        <v>9</v>
      </c>
      <c r="F6483" t="s">
        <v>8337</v>
      </c>
      <c r="G6483" t="s">
        <v>703</v>
      </c>
      <c r="H6483" t="str">
        <f>INDEX(referencias!$Q$1:$Q$34,MATCH('Registro de Frecuencias TV'!G6483,referencias!$R$1:$R$34,0),1)</f>
        <v>C.Institucional</v>
      </c>
      <c r="I6483" t="s">
        <v>193</v>
      </c>
      <c r="J6483" t="s">
        <v>8338</v>
      </c>
      <c r="K6483">
        <v>9</v>
      </c>
      <c r="L6483" t="str">
        <f t="shared" si="208"/>
        <v>MonterreyCasanareC.Institucional9</v>
      </c>
      <c r="M6483" t="str">
        <f t="shared" si="209"/>
        <v>MonterreyCasanareC.Institucional</v>
      </c>
      <c r="N6483" t="s">
        <v>7943</v>
      </c>
    </row>
    <row r="6484" spans="1:14" x14ac:dyDescent="0.25">
      <c r="A6484">
        <v>85162</v>
      </c>
      <c r="B6484" t="s">
        <v>1825</v>
      </c>
      <c r="C6484" t="s">
        <v>731</v>
      </c>
      <c r="E6484">
        <v>11</v>
      </c>
      <c r="F6484" t="s">
        <v>8337</v>
      </c>
      <c r="G6484" t="s">
        <v>188</v>
      </c>
      <c r="H6484" t="str">
        <f>INDEX(referencias!$Q$1:$Q$34,MATCH('Registro de Frecuencias TV'!G6484,referencias!$R$1:$R$34,0),1)</f>
        <v>Señal Colombia</v>
      </c>
      <c r="I6484" t="s">
        <v>193</v>
      </c>
      <c r="J6484" t="s">
        <v>8338</v>
      </c>
      <c r="K6484">
        <v>11</v>
      </c>
      <c r="L6484" t="str">
        <f t="shared" si="208"/>
        <v>MonterreyCasanareSeñal Colombia11</v>
      </c>
      <c r="M6484" t="str">
        <f t="shared" si="209"/>
        <v>MonterreyCasanareSeñal Colombia</v>
      </c>
      <c r="N6484" t="s">
        <v>7944</v>
      </c>
    </row>
    <row r="6485" spans="1:14" x14ac:dyDescent="0.25">
      <c r="A6485">
        <v>85162</v>
      </c>
      <c r="B6485" t="s">
        <v>1825</v>
      </c>
      <c r="C6485" t="s">
        <v>731</v>
      </c>
      <c r="F6485" t="s">
        <v>8339</v>
      </c>
      <c r="G6485" t="s">
        <v>623</v>
      </c>
      <c r="H6485" t="str">
        <f>INDEX(referencias!$Q$1:$Q$34,MATCH('Registro de Frecuencias TV'!G6485,referencias!$R$1:$R$34,0),1)</f>
        <v>Teveandina</v>
      </c>
      <c r="J6485" t="s">
        <v>8338</v>
      </c>
      <c r="K6485">
        <v>13</v>
      </c>
      <c r="L6485" t="str">
        <f t="shared" si="208"/>
        <v>MonterreyCasanareTeveandina13</v>
      </c>
      <c r="M6485" t="str">
        <f t="shared" si="209"/>
        <v>MonterreyCasanareTeveandina</v>
      </c>
      <c r="N6485" t="s">
        <v>7945</v>
      </c>
    </row>
    <row r="6486" spans="1:14" x14ac:dyDescent="0.25">
      <c r="A6486">
        <v>85162</v>
      </c>
      <c r="B6486" t="s">
        <v>1825</v>
      </c>
      <c r="C6486" t="s">
        <v>731</v>
      </c>
      <c r="E6486">
        <v>4</v>
      </c>
      <c r="F6486" t="s">
        <v>8341</v>
      </c>
      <c r="G6486" t="s">
        <v>750</v>
      </c>
      <c r="H6486" t="str">
        <f>INDEX(referencias!$Q$1:$Q$34,MATCH('Registro de Frecuencias TV'!G6486,referencias!$R$1:$R$34,0),1)</f>
        <v>RCN TV S.A.</v>
      </c>
      <c r="I6486" t="s">
        <v>215</v>
      </c>
      <c r="J6486" t="s">
        <v>8338</v>
      </c>
      <c r="K6486">
        <v>4</v>
      </c>
      <c r="L6486" t="str">
        <f t="shared" si="208"/>
        <v>MonterreyCasanareRCN TV S.A.4</v>
      </c>
      <c r="M6486" t="str">
        <f t="shared" si="209"/>
        <v>MonterreyCasanareRCN TV S.A.</v>
      </c>
      <c r="N6486" t="s">
        <v>7946</v>
      </c>
    </row>
    <row r="6487" spans="1:14" x14ac:dyDescent="0.25">
      <c r="A6487">
        <v>85162</v>
      </c>
      <c r="B6487" t="s">
        <v>1825</v>
      </c>
      <c r="C6487" t="s">
        <v>731</v>
      </c>
      <c r="E6487">
        <v>5</v>
      </c>
      <c r="F6487" t="s">
        <v>8341</v>
      </c>
      <c r="G6487" t="s">
        <v>723</v>
      </c>
      <c r="H6487" t="str">
        <f>INDEX(referencias!$Q$1:$Q$34,MATCH('Registro de Frecuencias TV'!G6487,referencias!$R$1:$R$34,0),1)</f>
        <v>Caracol TV S.A.</v>
      </c>
      <c r="I6487" t="s">
        <v>215</v>
      </c>
      <c r="J6487" t="s">
        <v>8338</v>
      </c>
      <c r="K6487">
        <v>5</v>
      </c>
      <c r="L6487" t="str">
        <f t="shared" si="208"/>
        <v>MonterreyCasanareCaracol TV S.A.5</v>
      </c>
      <c r="M6487" t="str">
        <f t="shared" si="209"/>
        <v>MonterreyCasanareCaracol TV S.A.</v>
      </c>
      <c r="N6487" t="s">
        <v>7947</v>
      </c>
    </row>
    <row r="6488" spans="1:14" x14ac:dyDescent="0.25">
      <c r="A6488">
        <v>85225</v>
      </c>
      <c r="B6488" t="s">
        <v>1880</v>
      </c>
      <c r="C6488" t="s">
        <v>731</v>
      </c>
      <c r="F6488" t="s">
        <v>8337</v>
      </c>
      <c r="G6488" t="s">
        <v>420</v>
      </c>
      <c r="H6488" t="str">
        <f>INDEX(referencias!$Q$1:$Q$34,MATCH('Registro de Frecuencias TV'!G6488,referencias!$R$1:$R$34,0),1)</f>
        <v>Canal Uno</v>
      </c>
      <c r="J6488" t="s">
        <v>8338</v>
      </c>
      <c r="K6488">
        <v>3</v>
      </c>
      <c r="L6488" t="str">
        <f t="shared" si="208"/>
        <v>NunchíaCasanareCanal Uno3</v>
      </c>
      <c r="M6488" t="str">
        <f t="shared" si="209"/>
        <v>NunchíaCasanareCanal Uno</v>
      </c>
      <c r="N6488" t="s">
        <v>7948</v>
      </c>
    </row>
    <row r="6489" spans="1:14" x14ac:dyDescent="0.25">
      <c r="A6489">
        <v>85225</v>
      </c>
      <c r="B6489" t="s">
        <v>1880</v>
      </c>
      <c r="C6489" t="s">
        <v>731</v>
      </c>
      <c r="F6489" t="s">
        <v>8337</v>
      </c>
      <c r="G6489" t="s">
        <v>703</v>
      </c>
      <c r="H6489" t="str">
        <f>INDEX(referencias!$Q$1:$Q$34,MATCH('Registro de Frecuencias TV'!G6489,referencias!$R$1:$R$34,0),1)</f>
        <v>C.Institucional</v>
      </c>
      <c r="J6489" t="s">
        <v>8338</v>
      </c>
      <c r="K6489">
        <v>6</v>
      </c>
      <c r="L6489" t="str">
        <f t="shared" si="208"/>
        <v>NunchíaCasanareC.Institucional6</v>
      </c>
      <c r="M6489" t="str">
        <f t="shared" si="209"/>
        <v>NunchíaCasanareC.Institucional</v>
      </c>
      <c r="N6489" t="s">
        <v>7949</v>
      </c>
    </row>
    <row r="6490" spans="1:14" x14ac:dyDescent="0.25">
      <c r="A6490">
        <v>85225</v>
      </c>
      <c r="B6490" t="s">
        <v>1880</v>
      </c>
      <c r="C6490" t="s">
        <v>731</v>
      </c>
      <c r="F6490" t="s">
        <v>8337</v>
      </c>
      <c r="G6490" t="s">
        <v>188</v>
      </c>
      <c r="H6490" t="str">
        <f>INDEX(referencias!$Q$1:$Q$34,MATCH('Registro de Frecuencias TV'!G6490,referencias!$R$1:$R$34,0),1)</f>
        <v>Señal Colombia</v>
      </c>
      <c r="J6490" t="s">
        <v>8338</v>
      </c>
      <c r="K6490">
        <v>8</v>
      </c>
      <c r="L6490" t="str">
        <f t="shared" si="208"/>
        <v>NunchíaCasanareSeñal Colombia8</v>
      </c>
      <c r="M6490" t="str">
        <f t="shared" si="209"/>
        <v>NunchíaCasanareSeñal Colombia</v>
      </c>
      <c r="N6490" t="s">
        <v>7950</v>
      </c>
    </row>
    <row r="6491" spans="1:14" x14ac:dyDescent="0.25">
      <c r="A6491">
        <v>85225</v>
      </c>
      <c r="B6491" t="s">
        <v>1880</v>
      </c>
      <c r="C6491" t="s">
        <v>731</v>
      </c>
      <c r="F6491" t="s">
        <v>8339</v>
      </c>
      <c r="G6491" t="s">
        <v>623</v>
      </c>
      <c r="H6491" t="str">
        <f>INDEX(referencias!$Q$1:$Q$34,MATCH('Registro de Frecuencias TV'!G6491,referencias!$R$1:$R$34,0),1)</f>
        <v>Teveandina</v>
      </c>
      <c r="J6491" t="s">
        <v>8338</v>
      </c>
      <c r="K6491">
        <v>23</v>
      </c>
      <c r="L6491" t="str">
        <f t="shared" si="208"/>
        <v>NunchíaCasanareTeveandina23</v>
      </c>
      <c r="M6491" t="str">
        <f t="shared" si="209"/>
        <v>NunchíaCasanareTeveandina</v>
      </c>
      <c r="N6491" t="s">
        <v>7951</v>
      </c>
    </row>
    <row r="6492" spans="1:14" x14ac:dyDescent="0.25">
      <c r="A6492">
        <v>85225</v>
      </c>
      <c r="B6492" t="s">
        <v>1880</v>
      </c>
      <c r="C6492" t="s">
        <v>731</v>
      </c>
      <c r="F6492" t="s">
        <v>8341</v>
      </c>
      <c r="G6492" t="s">
        <v>750</v>
      </c>
      <c r="H6492" t="str">
        <f>INDEX(referencias!$Q$1:$Q$34,MATCH('Registro de Frecuencias TV'!G6492,referencias!$R$1:$R$34,0),1)</f>
        <v>RCN TV S.A.</v>
      </c>
      <c r="J6492" t="s">
        <v>8338</v>
      </c>
      <c r="K6492">
        <v>10</v>
      </c>
      <c r="L6492" t="str">
        <f t="shared" si="208"/>
        <v>NunchíaCasanareRCN TV S.A.10</v>
      </c>
      <c r="M6492" t="str">
        <f t="shared" si="209"/>
        <v>NunchíaCasanareRCN TV S.A.</v>
      </c>
      <c r="N6492" t="s">
        <v>7952</v>
      </c>
    </row>
    <row r="6493" spans="1:14" x14ac:dyDescent="0.25">
      <c r="A6493">
        <v>85225</v>
      </c>
      <c r="B6493" t="s">
        <v>1880</v>
      </c>
      <c r="C6493" t="s">
        <v>731</v>
      </c>
      <c r="F6493" t="s">
        <v>8341</v>
      </c>
      <c r="G6493" t="s">
        <v>723</v>
      </c>
      <c r="H6493" t="str">
        <f>INDEX(referencias!$Q$1:$Q$34,MATCH('Registro de Frecuencias TV'!G6493,referencias!$R$1:$R$34,0),1)</f>
        <v>Caracol TV S.A.</v>
      </c>
      <c r="J6493" t="s">
        <v>8338</v>
      </c>
      <c r="K6493">
        <v>12</v>
      </c>
      <c r="L6493" t="str">
        <f t="shared" si="208"/>
        <v>NunchíaCasanareCaracol TV S.A.12</v>
      </c>
      <c r="M6493" t="str">
        <f t="shared" si="209"/>
        <v>NunchíaCasanareCaracol TV S.A.</v>
      </c>
      <c r="N6493" t="s">
        <v>7953</v>
      </c>
    </row>
    <row r="6494" spans="1:14" x14ac:dyDescent="0.25">
      <c r="A6494">
        <v>85230</v>
      </c>
      <c r="B6494" t="s">
        <v>1902</v>
      </c>
      <c r="C6494" t="s">
        <v>731</v>
      </c>
      <c r="F6494" t="s">
        <v>8337</v>
      </c>
      <c r="G6494" t="s">
        <v>420</v>
      </c>
      <c r="H6494" t="str">
        <f>INDEX(referencias!$Q$1:$Q$34,MATCH('Registro de Frecuencias TV'!G6494,referencias!$R$1:$R$34,0),1)</f>
        <v>Canal Uno</v>
      </c>
      <c r="J6494" t="s">
        <v>8338</v>
      </c>
      <c r="K6494">
        <v>7</v>
      </c>
      <c r="L6494" t="str">
        <f t="shared" si="208"/>
        <v>OrocuéCasanareCanal Uno7</v>
      </c>
      <c r="M6494" t="str">
        <f t="shared" si="209"/>
        <v>OrocuéCasanareCanal Uno</v>
      </c>
      <c r="N6494" t="s">
        <v>7954</v>
      </c>
    </row>
    <row r="6495" spans="1:14" x14ac:dyDescent="0.25">
      <c r="A6495">
        <v>85230</v>
      </c>
      <c r="B6495" t="s">
        <v>1902</v>
      </c>
      <c r="C6495" t="s">
        <v>731</v>
      </c>
      <c r="F6495" t="s">
        <v>8337</v>
      </c>
      <c r="G6495" t="s">
        <v>703</v>
      </c>
      <c r="H6495" t="str">
        <f>INDEX(referencias!$Q$1:$Q$34,MATCH('Registro de Frecuencias TV'!G6495,referencias!$R$1:$R$34,0),1)</f>
        <v>C.Institucional</v>
      </c>
      <c r="J6495" t="s">
        <v>8338</v>
      </c>
      <c r="K6495">
        <v>9</v>
      </c>
      <c r="L6495" t="str">
        <f t="shared" si="208"/>
        <v>OrocuéCasanareC.Institucional9</v>
      </c>
      <c r="M6495" t="str">
        <f t="shared" si="209"/>
        <v>OrocuéCasanareC.Institucional</v>
      </c>
      <c r="N6495" t="s">
        <v>7955</v>
      </c>
    </row>
    <row r="6496" spans="1:14" x14ac:dyDescent="0.25">
      <c r="A6496">
        <v>85230</v>
      </c>
      <c r="B6496" t="s">
        <v>1902</v>
      </c>
      <c r="C6496" t="s">
        <v>731</v>
      </c>
      <c r="F6496" t="s">
        <v>8337</v>
      </c>
      <c r="G6496" t="s">
        <v>188</v>
      </c>
      <c r="H6496" t="str">
        <f>INDEX(referencias!$Q$1:$Q$34,MATCH('Registro de Frecuencias TV'!G6496,referencias!$R$1:$R$34,0),1)</f>
        <v>Señal Colombia</v>
      </c>
      <c r="J6496" t="s">
        <v>8338</v>
      </c>
      <c r="K6496">
        <v>11</v>
      </c>
      <c r="L6496" t="str">
        <f t="shared" si="208"/>
        <v>OrocuéCasanareSeñal Colombia11</v>
      </c>
      <c r="M6496" t="str">
        <f t="shared" si="209"/>
        <v>OrocuéCasanareSeñal Colombia</v>
      </c>
      <c r="N6496" t="s">
        <v>7956</v>
      </c>
    </row>
    <row r="6497" spans="1:14" x14ac:dyDescent="0.25">
      <c r="A6497">
        <v>85230</v>
      </c>
      <c r="B6497" t="s">
        <v>1902</v>
      </c>
      <c r="C6497" t="s">
        <v>731</v>
      </c>
      <c r="F6497" t="s">
        <v>8339</v>
      </c>
      <c r="G6497" t="s">
        <v>623</v>
      </c>
      <c r="H6497" t="str">
        <f>INDEX(referencias!$Q$1:$Q$34,MATCH('Registro de Frecuencias TV'!G6497,referencias!$R$1:$R$34,0),1)</f>
        <v>Teveandina</v>
      </c>
      <c r="J6497" t="s">
        <v>8338</v>
      </c>
      <c r="K6497">
        <v>13</v>
      </c>
      <c r="L6497" t="str">
        <f t="shared" si="208"/>
        <v>OrocuéCasanareTeveandina13</v>
      </c>
      <c r="M6497" t="str">
        <f t="shared" si="209"/>
        <v>OrocuéCasanareTeveandina</v>
      </c>
      <c r="N6497" t="s">
        <v>7957</v>
      </c>
    </row>
    <row r="6498" spans="1:14" x14ac:dyDescent="0.25">
      <c r="A6498">
        <v>85230</v>
      </c>
      <c r="B6498" t="s">
        <v>1902</v>
      </c>
      <c r="C6498" t="s">
        <v>731</v>
      </c>
      <c r="F6498" t="s">
        <v>8341</v>
      </c>
      <c r="G6498" t="s">
        <v>750</v>
      </c>
      <c r="H6498" t="str">
        <f>INDEX(referencias!$Q$1:$Q$34,MATCH('Registro de Frecuencias TV'!G6498,referencias!$R$1:$R$34,0),1)</f>
        <v>RCN TV S.A.</v>
      </c>
      <c r="J6498" t="s">
        <v>8338</v>
      </c>
      <c r="K6498">
        <v>4</v>
      </c>
      <c r="L6498" t="str">
        <f t="shared" si="208"/>
        <v>OrocuéCasanareRCN TV S.A.4</v>
      </c>
      <c r="M6498" t="str">
        <f t="shared" si="209"/>
        <v>OrocuéCasanareRCN TV S.A.</v>
      </c>
      <c r="N6498" t="s">
        <v>7958</v>
      </c>
    </row>
    <row r="6499" spans="1:14" x14ac:dyDescent="0.25">
      <c r="A6499">
        <v>85230</v>
      </c>
      <c r="B6499" t="s">
        <v>1902</v>
      </c>
      <c r="C6499" t="s">
        <v>731</v>
      </c>
      <c r="F6499" t="s">
        <v>8341</v>
      </c>
      <c r="G6499" t="s">
        <v>723</v>
      </c>
      <c r="H6499" t="str">
        <f>INDEX(referencias!$Q$1:$Q$34,MATCH('Registro de Frecuencias TV'!G6499,referencias!$R$1:$R$34,0),1)</f>
        <v>Caracol TV S.A.</v>
      </c>
      <c r="J6499" t="s">
        <v>8338</v>
      </c>
      <c r="K6499">
        <v>5</v>
      </c>
      <c r="L6499" t="str">
        <f t="shared" si="208"/>
        <v>OrocuéCasanareCaracol TV S.A.5</v>
      </c>
      <c r="M6499" t="str">
        <f t="shared" si="209"/>
        <v>OrocuéCasanareCaracol TV S.A.</v>
      </c>
      <c r="N6499" t="s">
        <v>7959</v>
      </c>
    </row>
    <row r="6500" spans="1:14" x14ac:dyDescent="0.25">
      <c r="A6500">
        <v>85250</v>
      </c>
      <c r="B6500" t="s">
        <v>1974</v>
      </c>
      <c r="C6500" t="s">
        <v>731</v>
      </c>
      <c r="F6500" t="s">
        <v>8337</v>
      </c>
      <c r="G6500" t="s">
        <v>420</v>
      </c>
      <c r="H6500" t="str">
        <f>INDEX(referencias!$Q$1:$Q$34,MATCH('Registro de Frecuencias TV'!G6500,referencias!$R$1:$R$34,0),1)</f>
        <v>Canal Uno</v>
      </c>
      <c r="J6500" t="s">
        <v>8338</v>
      </c>
      <c r="K6500">
        <v>2</v>
      </c>
      <c r="L6500" t="str">
        <f t="shared" si="208"/>
        <v>Paz de AriporoCasanareCanal Uno2</v>
      </c>
      <c r="M6500" t="str">
        <f t="shared" si="209"/>
        <v>Paz de AriporoCasanareCanal Uno</v>
      </c>
      <c r="N6500" t="s">
        <v>7960</v>
      </c>
    </row>
    <row r="6501" spans="1:14" x14ac:dyDescent="0.25">
      <c r="A6501">
        <v>85250</v>
      </c>
      <c r="B6501" t="s">
        <v>1974</v>
      </c>
      <c r="C6501" t="s">
        <v>731</v>
      </c>
      <c r="F6501" t="s">
        <v>8337</v>
      </c>
      <c r="G6501" t="s">
        <v>703</v>
      </c>
      <c r="H6501" t="str">
        <f>INDEX(referencias!$Q$1:$Q$34,MATCH('Registro de Frecuencias TV'!G6501,referencias!$R$1:$R$34,0),1)</f>
        <v>C.Institucional</v>
      </c>
      <c r="J6501" t="s">
        <v>8338</v>
      </c>
      <c r="K6501">
        <v>4</v>
      </c>
      <c r="L6501" t="str">
        <f t="shared" si="208"/>
        <v>Paz de AriporoCasanareC.Institucional4</v>
      </c>
      <c r="M6501" t="str">
        <f t="shared" si="209"/>
        <v>Paz de AriporoCasanareC.Institucional</v>
      </c>
      <c r="N6501" t="s">
        <v>7961</v>
      </c>
    </row>
    <row r="6502" spans="1:14" x14ac:dyDescent="0.25">
      <c r="A6502">
        <v>85250</v>
      </c>
      <c r="B6502" t="s">
        <v>1974</v>
      </c>
      <c r="C6502" t="s">
        <v>731</v>
      </c>
      <c r="F6502" t="s">
        <v>8337</v>
      </c>
      <c r="G6502" t="s">
        <v>188</v>
      </c>
      <c r="H6502" t="str">
        <f>INDEX(referencias!$Q$1:$Q$34,MATCH('Registro de Frecuencias TV'!G6502,referencias!$R$1:$R$34,0),1)</f>
        <v>Señal Colombia</v>
      </c>
      <c r="J6502" t="s">
        <v>8338</v>
      </c>
      <c r="K6502">
        <v>5</v>
      </c>
      <c r="L6502" t="str">
        <f t="shared" si="208"/>
        <v>Paz de AriporoCasanareSeñal Colombia5</v>
      </c>
      <c r="M6502" t="str">
        <f t="shared" si="209"/>
        <v>Paz de AriporoCasanareSeñal Colombia</v>
      </c>
      <c r="N6502" t="s">
        <v>7962</v>
      </c>
    </row>
    <row r="6503" spans="1:14" x14ac:dyDescent="0.25">
      <c r="A6503">
        <v>85250</v>
      </c>
      <c r="B6503" t="s">
        <v>1974</v>
      </c>
      <c r="C6503" t="s">
        <v>731</v>
      </c>
      <c r="F6503" t="s">
        <v>8339</v>
      </c>
      <c r="G6503" t="s">
        <v>623</v>
      </c>
      <c r="H6503" t="str">
        <f>INDEX(referencias!$Q$1:$Q$34,MATCH('Registro de Frecuencias TV'!G6503,referencias!$R$1:$R$34,0),1)</f>
        <v>Teveandina</v>
      </c>
      <c r="J6503" t="s">
        <v>8338</v>
      </c>
      <c r="K6503">
        <v>7</v>
      </c>
      <c r="L6503" t="str">
        <f t="shared" si="208"/>
        <v>Paz de AriporoCasanareTeveandina7</v>
      </c>
      <c r="M6503" t="str">
        <f t="shared" si="209"/>
        <v>Paz de AriporoCasanareTeveandina</v>
      </c>
      <c r="N6503" t="s">
        <v>7963</v>
      </c>
    </row>
    <row r="6504" spans="1:14" x14ac:dyDescent="0.25">
      <c r="A6504">
        <v>85250</v>
      </c>
      <c r="B6504" t="s">
        <v>1974</v>
      </c>
      <c r="C6504" t="s">
        <v>731</v>
      </c>
      <c r="E6504">
        <v>10</v>
      </c>
      <c r="F6504" t="s">
        <v>8341</v>
      </c>
      <c r="G6504" t="s">
        <v>750</v>
      </c>
      <c r="H6504" t="str">
        <f>INDEX(referencias!$Q$1:$Q$34,MATCH('Registro de Frecuencias TV'!G6504,referencias!$R$1:$R$34,0),1)</f>
        <v>RCN TV S.A.</v>
      </c>
      <c r="I6504" t="s">
        <v>1974</v>
      </c>
      <c r="J6504" t="s">
        <v>8338</v>
      </c>
      <c r="K6504">
        <v>10</v>
      </c>
      <c r="L6504" t="str">
        <f t="shared" si="208"/>
        <v>Paz de AriporoCasanareRCN TV S.A.10</v>
      </c>
      <c r="M6504" t="str">
        <f t="shared" si="209"/>
        <v>Paz de AriporoCasanareRCN TV S.A.</v>
      </c>
      <c r="N6504" t="s">
        <v>7964</v>
      </c>
    </row>
    <row r="6505" spans="1:14" x14ac:dyDescent="0.25">
      <c r="A6505">
        <v>85250</v>
      </c>
      <c r="B6505" t="s">
        <v>1974</v>
      </c>
      <c r="C6505" t="s">
        <v>731</v>
      </c>
      <c r="E6505">
        <v>12</v>
      </c>
      <c r="F6505" t="s">
        <v>8341</v>
      </c>
      <c r="G6505" t="s">
        <v>723</v>
      </c>
      <c r="H6505" t="str">
        <f>INDEX(referencias!$Q$1:$Q$34,MATCH('Registro de Frecuencias TV'!G6505,referencias!$R$1:$R$34,0),1)</f>
        <v>Caracol TV S.A.</v>
      </c>
      <c r="I6505" t="s">
        <v>1974</v>
      </c>
      <c r="J6505" t="s">
        <v>8338</v>
      </c>
      <c r="K6505">
        <v>12</v>
      </c>
      <c r="L6505" t="str">
        <f t="shared" si="208"/>
        <v>Paz de AriporoCasanareCaracol TV S.A.12</v>
      </c>
      <c r="M6505" t="str">
        <f t="shared" si="209"/>
        <v>Paz de AriporoCasanareCaracol TV S.A.</v>
      </c>
      <c r="N6505" t="s">
        <v>7965</v>
      </c>
    </row>
    <row r="6506" spans="1:14" x14ac:dyDescent="0.25">
      <c r="A6506">
        <v>85263</v>
      </c>
      <c r="B6506" t="s">
        <v>2027</v>
      </c>
      <c r="C6506" t="s">
        <v>731</v>
      </c>
      <c r="F6506" t="s">
        <v>8337</v>
      </c>
      <c r="G6506" t="s">
        <v>420</v>
      </c>
      <c r="H6506" t="str">
        <f>INDEX(referencias!$Q$1:$Q$34,MATCH('Registro de Frecuencias TV'!G6506,referencias!$R$1:$R$34,0),1)</f>
        <v>Canal Uno</v>
      </c>
      <c r="J6506" t="s">
        <v>8338</v>
      </c>
      <c r="K6506">
        <v>3</v>
      </c>
      <c r="L6506" t="str">
        <f t="shared" si="208"/>
        <v>PoreCasanareCanal Uno3</v>
      </c>
      <c r="M6506" t="str">
        <f t="shared" si="209"/>
        <v>PoreCasanareCanal Uno</v>
      </c>
      <c r="N6506" t="s">
        <v>7966</v>
      </c>
    </row>
    <row r="6507" spans="1:14" x14ac:dyDescent="0.25">
      <c r="A6507">
        <v>85263</v>
      </c>
      <c r="B6507" t="s">
        <v>2027</v>
      </c>
      <c r="C6507" t="s">
        <v>731</v>
      </c>
      <c r="F6507" t="s">
        <v>8337</v>
      </c>
      <c r="G6507" t="s">
        <v>703</v>
      </c>
      <c r="H6507" t="str">
        <f>INDEX(referencias!$Q$1:$Q$34,MATCH('Registro de Frecuencias TV'!G6507,referencias!$R$1:$R$34,0),1)</f>
        <v>C.Institucional</v>
      </c>
      <c r="J6507" t="s">
        <v>8338</v>
      </c>
      <c r="K6507">
        <v>6</v>
      </c>
      <c r="L6507" t="str">
        <f t="shared" si="208"/>
        <v>PoreCasanareC.Institucional6</v>
      </c>
      <c r="M6507" t="str">
        <f t="shared" si="209"/>
        <v>PoreCasanareC.Institucional</v>
      </c>
      <c r="N6507" t="s">
        <v>7967</v>
      </c>
    </row>
    <row r="6508" spans="1:14" x14ac:dyDescent="0.25">
      <c r="A6508">
        <v>85263</v>
      </c>
      <c r="B6508" t="s">
        <v>2027</v>
      </c>
      <c r="C6508" t="s">
        <v>731</v>
      </c>
      <c r="F6508" t="s">
        <v>8337</v>
      </c>
      <c r="G6508" t="s">
        <v>188</v>
      </c>
      <c r="H6508" t="str">
        <f>INDEX(referencias!$Q$1:$Q$34,MATCH('Registro de Frecuencias TV'!G6508,referencias!$R$1:$R$34,0),1)</f>
        <v>Señal Colombia</v>
      </c>
      <c r="J6508" t="s">
        <v>8338</v>
      </c>
      <c r="K6508">
        <v>8</v>
      </c>
      <c r="L6508" t="str">
        <f t="shared" si="208"/>
        <v>PoreCasanareSeñal Colombia8</v>
      </c>
      <c r="M6508" t="str">
        <f t="shared" si="209"/>
        <v>PoreCasanareSeñal Colombia</v>
      </c>
      <c r="N6508" t="s">
        <v>7968</v>
      </c>
    </row>
    <row r="6509" spans="1:14" x14ac:dyDescent="0.25">
      <c r="A6509">
        <v>85263</v>
      </c>
      <c r="B6509" t="s">
        <v>2027</v>
      </c>
      <c r="C6509" t="s">
        <v>731</v>
      </c>
      <c r="F6509" t="s">
        <v>8339</v>
      </c>
      <c r="G6509" t="s">
        <v>623</v>
      </c>
      <c r="H6509" t="str">
        <f>INDEX(referencias!$Q$1:$Q$34,MATCH('Registro de Frecuencias TV'!G6509,referencias!$R$1:$R$34,0),1)</f>
        <v>Teveandina</v>
      </c>
      <c r="J6509" t="s">
        <v>8338</v>
      </c>
      <c r="K6509">
        <v>13</v>
      </c>
      <c r="L6509" t="str">
        <f t="shared" si="208"/>
        <v>PoreCasanareTeveandina13</v>
      </c>
      <c r="M6509" t="str">
        <f t="shared" si="209"/>
        <v>PoreCasanareTeveandina</v>
      </c>
      <c r="N6509" t="s">
        <v>7969</v>
      </c>
    </row>
    <row r="6510" spans="1:14" x14ac:dyDescent="0.25">
      <c r="A6510">
        <v>85263</v>
      </c>
      <c r="B6510" t="s">
        <v>2027</v>
      </c>
      <c r="C6510" t="s">
        <v>731</v>
      </c>
      <c r="F6510" t="s">
        <v>8341</v>
      </c>
      <c r="G6510" t="s">
        <v>750</v>
      </c>
      <c r="H6510" t="str">
        <f>INDEX(referencias!$Q$1:$Q$34,MATCH('Registro de Frecuencias TV'!G6510,referencias!$R$1:$R$34,0),1)</f>
        <v>RCN TV S.A.</v>
      </c>
      <c r="J6510" t="s">
        <v>8338</v>
      </c>
      <c r="K6510">
        <v>10</v>
      </c>
      <c r="L6510" t="str">
        <f t="shared" si="208"/>
        <v>PoreCasanareRCN TV S.A.10</v>
      </c>
      <c r="M6510" t="str">
        <f t="shared" si="209"/>
        <v>PoreCasanareRCN TV S.A.</v>
      </c>
      <c r="N6510" t="s">
        <v>7970</v>
      </c>
    </row>
    <row r="6511" spans="1:14" x14ac:dyDescent="0.25">
      <c r="A6511">
        <v>85263</v>
      </c>
      <c r="B6511" t="s">
        <v>2027</v>
      </c>
      <c r="C6511" t="s">
        <v>731</v>
      </c>
      <c r="F6511" t="s">
        <v>8341</v>
      </c>
      <c r="G6511" t="s">
        <v>723</v>
      </c>
      <c r="H6511" t="str">
        <f>INDEX(referencias!$Q$1:$Q$34,MATCH('Registro de Frecuencias TV'!G6511,referencias!$R$1:$R$34,0),1)</f>
        <v>Caracol TV S.A.</v>
      </c>
      <c r="J6511" t="s">
        <v>8338</v>
      </c>
      <c r="K6511">
        <v>12</v>
      </c>
      <c r="L6511" t="str">
        <f t="shared" si="208"/>
        <v>PoreCasanareCaracol TV S.A.12</v>
      </c>
      <c r="M6511" t="str">
        <f t="shared" si="209"/>
        <v>PoreCasanareCaracol TV S.A.</v>
      </c>
      <c r="N6511" t="s">
        <v>7971</v>
      </c>
    </row>
    <row r="6512" spans="1:14" x14ac:dyDescent="0.25">
      <c r="A6512">
        <v>85279</v>
      </c>
      <c r="B6512" t="s">
        <v>2122</v>
      </c>
      <c r="C6512" t="s">
        <v>731</v>
      </c>
      <c r="F6512" t="s">
        <v>8337</v>
      </c>
      <c r="G6512" t="s">
        <v>420</v>
      </c>
      <c r="H6512" t="str">
        <f>INDEX(referencias!$Q$1:$Q$34,MATCH('Registro de Frecuencias TV'!G6512,referencias!$R$1:$R$34,0),1)</f>
        <v>Canal Uno</v>
      </c>
      <c r="J6512" t="s">
        <v>8338</v>
      </c>
      <c r="K6512">
        <v>3</v>
      </c>
      <c r="L6512" t="str">
        <f t="shared" si="208"/>
        <v>RecetorCasanareCanal Uno3</v>
      </c>
      <c r="M6512" t="str">
        <f t="shared" si="209"/>
        <v>RecetorCasanareCanal Uno</v>
      </c>
      <c r="N6512" t="s">
        <v>7972</v>
      </c>
    </row>
    <row r="6513" spans="1:14" x14ac:dyDescent="0.25">
      <c r="A6513">
        <v>85279</v>
      </c>
      <c r="B6513" t="s">
        <v>2122</v>
      </c>
      <c r="C6513" t="s">
        <v>731</v>
      </c>
      <c r="F6513" t="s">
        <v>8337</v>
      </c>
      <c r="G6513" t="s">
        <v>703</v>
      </c>
      <c r="H6513" t="str">
        <f>INDEX(referencias!$Q$1:$Q$34,MATCH('Registro de Frecuencias TV'!G6513,referencias!$R$1:$R$34,0),1)</f>
        <v>C.Institucional</v>
      </c>
      <c r="J6513" t="s">
        <v>8338</v>
      </c>
      <c r="K6513">
        <v>6</v>
      </c>
      <c r="L6513" t="str">
        <f t="shared" si="208"/>
        <v>RecetorCasanareC.Institucional6</v>
      </c>
      <c r="M6513" t="str">
        <f t="shared" si="209"/>
        <v>RecetorCasanareC.Institucional</v>
      </c>
      <c r="N6513" t="s">
        <v>7973</v>
      </c>
    </row>
    <row r="6514" spans="1:14" x14ac:dyDescent="0.25">
      <c r="A6514">
        <v>85279</v>
      </c>
      <c r="B6514" t="s">
        <v>2122</v>
      </c>
      <c r="C6514" t="s">
        <v>731</v>
      </c>
      <c r="F6514" t="s">
        <v>8337</v>
      </c>
      <c r="G6514" t="s">
        <v>188</v>
      </c>
      <c r="H6514" t="str">
        <f>INDEX(referencias!$Q$1:$Q$34,MATCH('Registro de Frecuencias TV'!G6514,referencias!$R$1:$R$34,0),1)</f>
        <v>Señal Colombia</v>
      </c>
      <c r="J6514" t="s">
        <v>8338</v>
      </c>
      <c r="K6514">
        <v>8</v>
      </c>
      <c r="L6514" t="str">
        <f t="shared" si="208"/>
        <v>RecetorCasanareSeñal Colombia8</v>
      </c>
      <c r="M6514" t="str">
        <f t="shared" si="209"/>
        <v>RecetorCasanareSeñal Colombia</v>
      </c>
      <c r="N6514" t="s">
        <v>7974</v>
      </c>
    </row>
    <row r="6515" spans="1:14" x14ac:dyDescent="0.25">
      <c r="A6515">
        <v>85279</v>
      </c>
      <c r="B6515" t="s">
        <v>2122</v>
      </c>
      <c r="C6515" t="s">
        <v>731</v>
      </c>
      <c r="F6515" t="s">
        <v>8339</v>
      </c>
      <c r="G6515" t="s">
        <v>623</v>
      </c>
      <c r="H6515" t="str">
        <f>INDEX(referencias!$Q$1:$Q$34,MATCH('Registro de Frecuencias TV'!G6515,referencias!$R$1:$R$34,0),1)</f>
        <v>Teveandina</v>
      </c>
      <c r="J6515" t="s">
        <v>8338</v>
      </c>
      <c r="K6515">
        <v>7</v>
      </c>
      <c r="L6515" t="str">
        <f t="shared" si="208"/>
        <v>RecetorCasanareTeveandina7</v>
      </c>
      <c r="M6515" t="str">
        <f t="shared" si="209"/>
        <v>RecetorCasanareTeveandina</v>
      </c>
      <c r="N6515" t="s">
        <v>7975</v>
      </c>
    </row>
    <row r="6516" spans="1:14" x14ac:dyDescent="0.25">
      <c r="A6516">
        <v>85279</v>
      </c>
      <c r="B6516" t="s">
        <v>2122</v>
      </c>
      <c r="C6516" t="s">
        <v>731</v>
      </c>
      <c r="F6516" t="s">
        <v>8341</v>
      </c>
      <c r="G6516" t="s">
        <v>750</v>
      </c>
      <c r="H6516" t="str">
        <f>INDEX(referencias!$Q$1:$Q$34,MATCH('Registro de Frecuencias TV'!G6516,referencias!$R$1:$R$34,0),1)</f>
        <v>RCN TV S.A.</v>
      </c>
      <c r="J6516" t="s">
        <v>8338</v>
      </c>
      <c r="K6516">
        <v>10</v>
      </c>
      <c r="L6516" t="str">
        <f t="shared" si="208"/>
        <v>RecetorCasanareRCN TV S.A.10</v>
      </c>
      <c r="M6516" t="str">
        <f t="shared" si="209"/>
        <v>RecetorCasanareRCN TV S.A.</v>
      </c>
      <c r="N6516" t="s">
        <v>7976</v>
      </c>
    </row>
    <row r="6517" spans="1:14" x14ac:dyDescent="0.25">
      <c r="A6517">
        <v>85279</v>
      </c>
      <c r="B6517" t="s">
        <v>2122</v>
      </c>
      <c r="C6517" t="s">
        <v>731</v>
      </c>
      <c r="F6517" t="s">
        <v>8341</v>
      </c>
      <c r="G6517" t="s">
        <v>723</v>
      </c>
      <c r="H6517" t="str">
        <f>INDEX(referencias!$Q$1:$Q$34,MATCH('Registro de Frecuencias TV'!G6517,referencias!$R$1:$R$34,0),1)</f>
        <v>Caracol TV S.A.</v>
      </c>
      <c r="J6517" t="s">
        <v>8338</v>
      </c>
      <c r="K6517">
        <v>12</v>
      </c>
      <c r="L6517" t="str">
        <f t="shared" si="208"/>
        <v>RecetorCasanareCaracol TV S.A.12</v>
      </c>
      <c r="M6517" t="str">
        <f t="shared" si="209"/>
        <v>RecetorCasanareCaracol TV S.A.</v>
      </c>
      <c r="N6517" t="s">
        <v>7977</v>
      </c>
    </row>
    <row r="6518" spans="1:14" x14ac:dyDescent="0.25">
      <c r="A6518">
        <v>85300</v>
      </c>
      <c r="B6518" t="s">
        <v>351</v>
      </c>
      <c r="C6518" t="s">
        <v>731</v>
      </c>
      <c r="E6518">
        <v>7</v>
      </c>
      <c r="F6518" t="s">
        <v>8337</v>
      </c>
      <c r="G6518" t="s">
        <v>420</v>
      </c>
      <c r="H6518" t="str">
        <f>INDEX(referencias!$Q$1:$Q$34,MATCH('Registro de Frecuencias TV'!G6518,referencias!$R$1:$R$34,0),1)</f>
        <v>Canal Uno</v>
      </c>
      <c r="I6518" t="s">
        <v>193</v>
      </c>
      <c r="J6518" t="s">
        <v>8338</v>
      </c>
      <c r="K6518">
        <v>7</v>
      </c>
      <c r="L6518" t="str">
        <f t="shared" si="208"/>
        <v>SabanalargaCasanareCanal Uno7</v>
      </c>
      <c r="M6518" t="str">
        <f t="shared" si="209"/>
        <v>SabanalargaCasanareCanal Uno</v>
      </c>
      <c r="N6518" t="s">
        <v>7978</v>
      </c>
    </row>
    <row r="6519" spans="1:14" x14ac:dyDescent="0.25">
      <c r="A6519">
        <v>85300</v>
      </c>
      <c r="B6519" t="s">
        <v>351</v>
      </c>
      <c r="C6519" t="s">
        <v>731</v>
      </c>
      <c r="E6519">
        <v>9</v>
      </c>
      <c r="F6519" t="s">
        <v>8337</v>
      </c>
      <c r="G6519" t="s">
        <v>703</v>
      </c>
      <c r="H6519" t="str">
        <f>INDEX(referencias!$Q$1:$Q$34,MATCH('Registro de Frecuencias TV'!G6519,referencias!$R$1:$R$34,0),1)</f>
        <v>C.Institucional</v>
      </c>
      <c r="I6519" t="s">
        <v>193</v>
      </c>
      <c r="J6519" t="s">
        <v>8338</v>
      </c>
      <c r="K6519">
        <v>9</v>
      </c>
      <c r="L6519" t="str">
        <f t="shared" si="208"/>
        <v>SabanalargaCasanareC.Institucional9</v>
      </c>
      <c r="M6519" t="str">
        <f t="shared" si="209"/>
        <v>SabanalargaCasanareC.Institucional</v>
      </c>
      <c r="N6519" t="s">
        <v>7979</v>
      </c>
    </row>
    <row r="6520" spans="1:14" x14ac:dyDescent="0.25">
      <c r="A6520">
        <v>85300</v>
      </c>
      <c r="B6520" t="s">
        <v>351</v>
      </c>
      <c r="C6520" t="s">
        <v>731</v>
      </c>
      <c r="E6520">
        <v>11</v>
      </c>
      <c r="F6520" t="s">
        <v>8337</v>
      </c>
      <c r="G6520" t="s">
        <v>188</v>
      </c>
      <c r="H6520" t="str">
        <f>INDEX(referencias!$Q$1:$Q$34,MATCH('Registro de Frecuencias TV'!G6520,referencias!$R$1:$R$34,0),1)</f>
        <v>Señal Colombia</v>
      </c>
      <c r="I6520" t="s">
        <v>193</v>
      </c>
      <c r="J6520" t="s">
        <v>8338</v>
      </c>
      <c r="K6520">
        <v>11</v>
      </c>
      <c r="L6520" t="str">
        <f t="shared" si="208"/>
        <v>SabanalargaCasanareSeñal Colombia11</v>
      </c>
      <c r="M6520" t="str">
        <f t="shared" si="209"/>
        <v>SabanalargaCasanareSeñal Colombia</v>
      </c>
      <c r="N6520" t="s">
        <v>7980</v>
      </c>
    </row>
    <row r="6521" spans="1:14" x14ac:dyDescent="0.25">
      <c r="A6521">
        <v>85300</v>
      </c>
      <c r="B6521" t="s">
        <v>351</v>
      </c>
      <c r="C6521" t="s">
        <v>731</v>
      </c>
      <c r="F6521" t="s">
        <v>8339</v>
      </c>
      <c r="G6521" t="s">
        <v>623</v>
      </c>
      <c r="H6521" t="str">
        <f>INDEX(referencias!$Q$1:$Q$34,MATCH('Registro de Frecuencias TV'!G6521,referencias!$R$1:$R$34,0),1)</f>
        <v>Teveandina</v>
      </c>
      <c r="J6521" t="s">
        <v>8338</v>
      </c>
      <c r="K6521">
        <v>7</v>
      </c>
      <c r="L6521" t="str">
        <f t="shared" si="208"/>
        <v>SabanalargaCasanareTeveandina7</v>
      </c>
      <c r="M6521" t="str">
        <f t="shared" si="209"/>
        <v>SabanalargaCasanareTeveandina</v>
      </c>
      <c r="N6521" t="s">
        <v>7981</v>
      </c>
    </row>
    <row r="6522" spans="1:14" x14ac:dyDescent="0.25">
      <c r="A6522">
        <v>85300</v>
      </c>
      <c r="B6522" t="s">
        <v>351</v>
      </c>
      <c r="C6522" t="s">
        <v>731</v>
      </c>
      <c r="E6522">
        <v>4</v>
      </c>
      <c r="F6522" t="s">
        <v>8341</v>
      </c>
      <c r="G6522" t="s">
        <v>750</v>
      </c>
      <c r="H6522" t="str">
        <f>INDEX(referencias!$Q$1:$Q$34,MATCH('Registro de Frecuencias TV'!G6522,referencias!$R$1:$R$34,0),1)</f>
        <v>RCN TV S.A.</v>
      </c>
      <c r="I6522" t="s">
        <v>215</v>
      </c>
      <c r="J6522" t="s">
        <v>8338</v>
      </c>
      <c r="K6522">
        <v>4</v>
      </c>
      <c r="L6522" t="str">
        <f t="shared" si="208"/>
        <v>SabanalargaCasanareRCN TV S.A.4</v>
      </c>
      <c r="M6522" t="str">
        <f t="shared" si="209"/>
        <v>SabanalargaCasanareRCN TV S.A.</v>
      </c>
      <c r="N6522" t="s">
        <v>7982</v>
      </c>
    </row>
    <row r="6523" spans="1:14" x14ac:dyDescent="0.25">
      <c r="A6523">
        <v>85300</v>
      </c>
      <c r="B6523" t="s">
        <v>351</v>
      </c>
      <c r="C6523" t="s">
        <v>731</v>
      </c>
      <c r="E6523">
        <v>5</v>
      </c>
      <c r="F6523" t="s">
        <v>8341</v>
      </c>
      <c r="G6523" t="s">
        <v>723</v>
      </c>
      <c r="H6523" t="str">
        <f>INDEX(referencias!$Q$1:$Q$34,MATCH('Registro de Frecuencias TV'!G6523,referencias!$R$1:$R$34,0),1)</f>
        <v>Caracol TV S.A.</v>
      </c>
      <c r="I6523" t="s">
        <v>215</v>
      </c>
      <c r="J6523" t="s">
        <v>8338</v>
      </c>
      <c r="K6523">
        <v>5</v>
      </c>
      <c r="L6523" t="str">
        <f t="shared" si="208"/>
        <v>SabanalargaCasanareCaracol TV S.A.5</v>
      </c>
      <c r="M6523" t="str">
        <f t="shared" si="209"/>
        <v>SabanalargaCasanareCaracol TV S.A.</v>
      </c>
      <c r="N6523" t="s">
        <v>7983</v>
      </c>
    </row>
    <row r="6524" spans="1:14" x14ac:dyDescent="0.25">
      <c r="A6524">
        <v>85315</v>
      </c>
      <c r="B6524" t="s">
        <v>2180</v>
      </c>
      <c r="C6524" t="s">
        <v>731</v>
      </c>
      <c r="F6524" t="s">
        <v>8337</v>
      </c>
      <c r="G6524" t="s">
        <v>420</v>
      </c>
      <c r="H6524" t="str">
        <f>INDEX(referencias!$Q$1:$Q$34,MATCH('Registro de Frecuencias TV'!G6524,referencias!$R$1:$R$34,0),1)</f>
        <v>Canal Uno</v>
      </c>
      <c r="J6524" t="s">
        <v>8338</v>
      </c>
      <c r="K6524">
        <v>3</v>
      </c>
      <c r="L6524" t="str">
        <f t="shared" si="208"/>
        <v>SácamaCasanareCanal Uno3</v>
      </c>
      <c r="M6524" t="str">
        <f t="shared" si="209"/>
        <v>SácamaCasanareCanal Uno</v>
      </c>
      <c r="N6524" t="s">
        <v>7984</v>
      </c>
    </row>
    <row r="6525" spans="1:14" x14ac:dyDescent="0.25">
      <c r="A6525">
        <v>85315</v>
      </c>
      <c r="B6525" t="s">
        <v>2180</v>
      </c>
      <c r="C6525" t="s">
        <v>731</v>
      </c>
      <c r="F6525" t="s">
        <v>8337</v>
      </c>
      <c r="G6525" t="s">
        <v>703</v>
      </c>
      <c r="H6525" t="str">
        <f>INDEX(referencias!$Q$1:$Q$34,MATCH('Registro de Frecuencias TV'!G6525,referencias!$R$1:$R$34,0),1)</f>
        <v>C.Institucional</v>
      </c>
      <c r="J6525" t="s">
        <v>8338</v>
      </c>
      <c r="K6525">
        <v>6</v>
      </c>
      <c r="L6525" t="str">
        <f t="shared" si="208"/>
        <v>SácamaCasanareC.Institucional6</v>
      </c>
      <c r="M6525" t="str">
        <f t="shared" si="209"/>
        <v>SácamaCasanareC.Institucional</v>
      </c>
      <c r="N6525" t="s">
        <v>7985</v>
      </c>
    </row>
    <row r="6526" spans="1:14" x14ac:dyDescent="0.25">
      <c r="A6526">
        <v>85315</v>
      </c>
      <c r="B6526" t="s">
        <v>2180</v>
      </c>
      <c r="C6526" t="s">
        <v>731</v>
      </c>
      <c r="F6526" t="s">
        <v>8337</v>
      </c>
      <c r="G6526" t="s">
        <v>188</v>
      </c>
      <c r="H6526" t="str">
        <f>INDEX(referencias!$Q$1:$Q$34,MATCH('Registro de Frecuencias TV'!G6526,referencias!$R$1:$R$34,0),1)</f>
        <v>Señal Colombia</v>
      </c>
      <c r="J6526" t="s">
        <v>8338</v>
      </c>
      <c r="K6526">
        <v>8</v>
      </c>
      <c r="L6526" t="str">
        <f t="shared" si="208"/>
        <v>SácamaCasanareSeñal Colombia8</v>
      </c>
      <c r="M6526" t="str">
        <f t="shared" si="209"/>
        <v>SácamaCasanareSeñal Colombia</v>
      </c>
      <c r="N6526" t="s">
        <v>7986</v>
      </c>
    </row>
    <row r="6527" spans="1:14" x14ac:dyDescent="0.25">
      <c r="A6527">
        <v>85315</v>
      </c>
      <c r="B6527" t="s">
        <v>2180</v>
      </c>
      <c r="C6527" t="s">
        <v>731</v>
      </c>
      <c r="F6527" t="s">
        <v>8339</v>
      </c>
      <c r="G6527" t="s">
        <v>623</v>
      </c>
      <c r="H6527" t="str">
        <f>INDEX(referencias!$Q$1:$Q$34,MATCH('Registro de Frecuencias TV'!G6527,referencias!$R$1:$R$34,0),1)</f>
        <v>Teveandina</v>
      </c>
      <c r="J6527" t="s">
        <v>8338</v>
      </c>
      <c r="K6527">
        <v>7</v>
      </c>
      <c r="L6527" t="str">
        <f t="shared" si="208"/>
        <v>SácamaCasanareTeveandina7</v>
      </c>
      <c r="M6527" t="str">
        <f t="shared" si="209"/>
        <v>SácamaCasanareTeveandina</v>
      </c>
      <c r="N6527" t="s">
        <v>7987</v>
      </c>
    </row>
    <row r="6528" spans="1:14" x14ac:dyDescent="0.25">
      <c r="A6528">
        <v>85315</v>
      </c>
      <c r="B6528" t="s">
        <v>2180</v>
      </c>
      <c r="C6528" t="s">
        <v>731</v>
      </c>
      <c r="F6528" t="s">
        <v>8341</v>
      </c>
      <c r="G6528" t="s">
        <v>750</v>
      </c>
      <c r="H6528" t="str">
        <f>INDEX(referencias!$Q$1:$Q$34,MATCH('Registro de Frecuencias TV'!G6528,referencias!$R$1:$R$34,0),1)</f>
        <v>RCN TV S.A.</v>
      </c>
      <c r="J6528" t="s">
        <v>8338</v>
      </c>
      <c r="K6528">
        <v>10</v>
      </c>
      <c r="L6528" t="str">
        <f t="shared" si="208"/>
        <v>SácamaCasanareRCN TV S.A.10</v>
      </c>
      <c r="M6528" t="str">
        <f t="shared" si="209"/>
        <v>SácamaCasanareRCN TV S.A.</v>
      </c>
      <c r="N6528" t="s">
        <v>7988</v>
      </c>
    </row>
    <row r="6529" spans="1:14" x14ac:dyDescent="0.25">
      <c r="A6529">
        <v>85315</v>
      </c>
      <c r="B6529" t="s">
        <v>2180</v>
      </c>
      <c r="C6529" t="s">
        <v>731</v>
      </c>
      <c r="F6529" t="s">
        <v>8341</v>
      </c>
      <c r="G6529" t="s">
        <v>723</v>
      </c>
      <c r="H6529" t="str">
        <f>INDEX(referencias!$Q$1:$Q$34,MATCH('Registro de Frecuencias TV'!G6529,referencias!$R$1:$R$34,0),1)</f>
        <v>Caracol TV S.A.</v>
      </c>
      <c r="J6529" t="s">
        <v>8338</v>
      </c>
      <c r="K6529">
        <v>12</v>
      </c>
      <c r="L6529" t="str">
        <f t="shared" si="208"/>
        <v>SácamaCasanareCaracol TV S.A.12</v>
      </c>
      <c r="M6529" t="str">
        <f t="shared" si="209"/>
        <v>SácamaCasanareCaracol TV S.A.</v>
      </c>
      <c r="N6529" t="s">
        <v>7989</v>
      </c>
    </row>
    <row r="6530" spans="1:14" x14ac:dyDescent="0.25">
      <c r="A6530">
        <v>85325</v>
      </c>
      <c r="B6530" t="s">
        <v>2290</v>
      </c>
      <c r="C6530" t="s">
        <v>731</v>
      </c>
      <c r="F6530" t="s">
        <v>8337</v>
      </c>
      <c r="G6530" t="s">
        <v>420</v>
      </c>
      <c r="H6530" t="str">
        <f>INDEX(referencias!$Q$1:$Q$34,MATCH('Registro de Frecuencias TV'!G6530,referencias!$R$1:$R$34,0),1)</f>
        <v>Canal Uno</v>
      </c>
      <c r="J6530" t="s">
        <v>8338</v>
      </c>
      <c r="K6530">
        <v>7</v>
      </c>
      <c r="L6530" t="str">
        <f t="shared" si="208"/>
        <v>San Luis de PalenqueCasanareCanal Uno7</v>
      </c>
      <c r="M6530" t="str">
        <f t="shared" si="209"/>
        <v>San Luis de PalenqueCasanareCanal Uno</v>
      </c>
      <c r="N6530" t="s">
        <v>7990</v>
      </c>
    </row>
    <row r="6531" spans="1:14" x14ac:dyDescent="0.25">
      <c r="A6531">
        <v>85325</v>
      </c>
      <c r="B6531" t="s">
        <v>2290</v>
      </c>
      <c r="C6531" t="s">
        <v>731</v>
      </c>
      <c r="F6531" t="s">
        <v>8337</v>
      </c>
      <c r="G6531" t="s">
        <v>703</v>
      </c>
      <c r="H6531" t="str">
        <f>INDEX(referencias!$Q$1:$Q$34,MATCH('Registro de Frecuencias TV'!G6531,referencias!$R$1:$R$34,0),1)</f>
        <v>C.Institucional</v>
      </c>
      <c r="J6531" t="s">
        <v>8338</v>
      </c>
      <c r="K6531">
        <v>9</v>
      </c>
      <c r="L6531" t="str">
        <f t="shared" ref="L6531:L6594" si="210">_xlfn.CONCAT(TRIM(B6531),TRIM(C6531),TRIM(H6531),TRIM(K6531))</f>
        <v>San Luis de PalenqueCasanareC.Institucional9</v>
      </c>
      <c r="M6531" t="str">
        <f t="shared" ref="M6531:M6594" si="211">_xlfn.CONCAT(TRIM(B6531),TRIM(C6531),TRIM(H6531))</f>
        <v>San Luis de PalenqueCasanareC.Institucional</v>
      </c>
      <c r="N6531" t="s">
        <v>7991</v>
      </c>
    </row>
    <row r="6532" spans="1:14" x14ac:dyDescent="0.25">
      <c r="A6532">
        <v>85325</v>
      </c>
      <c r="B6532" t="s">
        <v>2290</v>
      </c>
      <c r="C6532" t="s">
        <v>731</v>
      </c>
      <c r="F6532" t="s">
        <v>8337</v>
      </c>
      <c r="G6532" t="s">
        <v>188</v>
      </c>
      <c r="H6532" t="str">
        <f>INDEX(referencias!$Q$1:$Q$34,MATCH('Registro de Frecuencias TV'!G6532,referencias!$R$1:$R$34,0),1)</f>
        <v>Señal Colombia</v>
      </c>
      <c r="J6532" t="s">
        <v>8338</v>
      </c>
      <c r="K6532">
        <v>11</v>
      </c>
      <c r="L6532" t="str">
        <f t="shared" si="210"/>
        <v>San Luis de PalenqueCasanareSeñal Colombia11</v>
      </c>
      <c r="M6532" t="str">
        <f t="shared" si="211"/>
        <v>San Luis de PalenqueCasanareSeñal Colombia</v>
      </c>
      <c r="N6532" t="s">
        <v>7992</v>
      </c>
    </row>
    <row r="6533" spans="1:14" x14ac:dyDescent="0.25">
      <c r="A6533">
        <v>85325</v>
      </c>
      <c r="B6533" t="s">
        <v>2290</v>
      </c>
      <c r="C6533" t="s">
        <v>731</v>
      </c>
      <c r="F6533" t="s">
        <v>8339</v>
      </c>
      <c r="G6533" t="s">
        <v>623</v>
      </c>
      <c r="H6533" t="str">
        <f>INDEX(referencias!$Q$1:$Q$34,MATCH('Registro de Frecuencias TV'!G6533,referencias!$R$1:$R$34,0),1)</f>
        <v>Teveandina</v>
      </c>
      <c r="J6533" t="s">
        <v>8338</v>
      </c>
      <c r="K6533">
        <v>13</v>
      </c>
      <c r="L6533" t="str">
        <f t="shared" si="210"/>
        <v>San Luis de PalenqueCasanareTeveandina13</v>
      </c>
      <c r="M6533" t="str">
        <f t="shared" si="211"/>
        <v>San Luis de PalenqueCasanareTeveandina</v>
      </c>
      <c r="N6533" t="s">
        <v>7993</v>
      </c>
    </row>
    <row r="6534" spans="1:14" x14ac:dyDescent="0.25">
      <c r="A6534">
        <v>85325</v>
      </c>
      <c r="B6534" t="s">
        <v>2290</v>
      </c>
      <c r="C6534" t="s">
        <v>731</v>
      </c>
      <c r="F6534" t="s">
        <v>8341</v>
      </c>
      <c r="G6534" t="s">
        <v>750</v>
      </c>
      <c r="H6534" t="str">
        <f>INDEX(referencias!$Q$1:$Q$34,MATCH('Registro de Frecuencias TV'!G6534,referencias!$R$1:$R$34,0),1)</f>
        <v>RCN TV S.A.</v>
      </c>
      <c r="J6534" t="s">
        <v>8338</v>
      </c>
      <c r="K6534">
        <v>4</v>
      </c>
      <c r="L6534" t="str">
        <f t="shared" si="210"/>
        <v>San Luis de PalenqueCasanareRCN TV S.A.4</v>
      </c>
      <c r="M6534" t="str">
        <f t="shared" si="211"/>
        <v>San Luis de PalenqueCasanareRCN TV S.A.</v>
      </c>
      <c r="N6534" t="s">
        <v>7994</v>
      </c>
    </row>
    <row r="6535" spans="1:14" x14ac:dyDescent="0.25">
      <c r="A6535">
        <v>85325</v>
      </c>
      <c r="B6535" t="s">
        <v>2290</v>
      </c>
      <c r="C6535" t="s">
        <v>731</v>
      </c>
      <c r="F6535" t="s">
        <v>8341</v>
      </c>
      <c r="G6535" t="s">
        <v>723</v>
      </c>
      <c r="H6535" t="str">
        <f>INDEX(referencias!$Q$1:$Q$34,MATCH('Registro de Frecuencias TV'!G6535,referencias!$R$1:$R$34,0),1)</f>
        <v>Caracol TV S.A.</v>
      </c>
      <c r="J6535" t="s">
        <v>8338</v>
      </c>
      <c r="K6535">
        <v>5</v>
      </c>
      <c r="L6535" t="str">
        <f t="shared" si="210"/>
        <v>San Luis de PalenqueCasanareCaracol TV S.A.5</v>
      </c>
      <c r="M6535" t="str">
        <f t="shared" si="211"/>
        <v>San Luis de PalenqueCasanareCaracol TV S.A.</v>
      </c>
      <c r="N6535" t="s">
        <v>7995</v>
      </c>
    </row>
    <row r="6536" spans="1:14" x14ac:dyDescent="0.25">
      <c r="A6536">
        <v>85400</v>
      </c>
      <c r="B6536" t="s">
        <v>2489</v>
      </c>
      <c r="C6536" t="s">
        <v>731</v>
      </c>
      <c r="F6536" t="s">
        <v>8337</v>
      </c>
      <c r="G6536" t="s">
        <v>420</v>
      </c>
      <c r="H6536" t="str">
        <f>INDEX(referencias!$Q$1:$Q$34,MATCH('Registro de Frecuencias TV'!G6536,referencias!$R$1:$R$34,0),1)</f>
        <v>Canal Uno</v>
      </c>
      <c r="J6536" t="s">
        <v>8338</v>
      </c>
      <c r="K6536">
        <v>3</v>
      </c>
      <c r="L6536" t="str">
        <f t="shared" si="210"/>
        <v>TámaraCasanareCanal Uno3</v>
      </c>
      <c r="M6536" t="str">
        <f t="shared" si="211"/>
        <v>TámaraCasanareCanal Uno</v>
      </c>
      <c r="N6536" t="s">
        <v>7996</v>
      </c>
    </row>
    <row r="6537" spans="1:14" x14ac:dyDescent="0.25">
      <c r="A6537">
        <v>85400</v>
      </c>
      <c r="B6537" t="s">
        <v>2489</v>
      </c>
      <c r="C6537" t="s">
        <v>731</v>
      </c>
      <c r="F6537" t="s">
        <v>8337</v>
      </c>
      <c r="G6537" t="s">
        <v>703</v>
      </c>
      <c r="H6537" t="str">
        <f>INDEX(referencias!$Q$1:$Q$34,MATCH('Registro de Frecuencias TV'!G6537,referencias!$R$1:$R$34,0),1)</f>
        <v>C.Institucional</v>
      </c>
      <c r="J6537" t="s">
        <v>8338</v>
      </c>
      <c r="K6537">
        <v>6</v>
      </c>
      <c r="L6537" t="str">
        <f t="shared" si="210"/>
        <v>TámaraCasanareC.Institucional6</v>
      </c>
      <c r="M6537" t="str">
        <f t="shared" si="211"/>
        <v>TámaraCasanareC.Institucional</v>
      </c>
      <c r="N6537" t="s">
        <v>7997</v>
      </c>
    </row>
    <row r="6538" spans="1:14" x14ac:dyDescent="0.25">
      <c r="A6538">
        <v>85400</v>
      </c>
      <c r="B6538" t="s">
        <v>2489</v>
      </c>
      <c r="C6538" t="s">
        <v>731</v>
      </c>
      <c r="F6538" t="s">
        <v>8337</v>
      </c>
      <c r="G6538" t="s">
        <v>188</v>
      </c>
      <c r="H6538" t="str">
        <f>INDEX(referencias!$Q$1:$Q$34,MATCH('Registro de Frecuencias TV'!G6538,referencias!$R$1:$R$34,0),1)</f>
        <v>Señal Colombia</v>
      </c>
      <c r="J6538" t="s">
        <v>8338</v>
      </c>
      <c r="K6538">
        <v>8</v>
      </c>
      <c r="L6538" t="str">
        <f t="shared" si="210"/>
        <v>TámaraCasanareSeñal Colombia8</v>
      </c>
      <c r="M6538" t="str">
        <f t="shared" si="211"/>
        <v>TámaraCasanareSeñal Colombia</v>
      </c>
      <c r="N6538" t="s">
        <v>7998</v>
      </c>
    </row>
    <row r="6539" spans="1:14" x14ac:dyDescent="0.25">
      <c r="A6539">
        <v>85400</v>
      </c>
      <c r="B6539" t="s">
        <v>2489</v>
      </c>
      <c r="C6539" t="s">
        <v>731</v>
      </c>
      <c r="F6539" t="s">
        <v>8339</v>
      </c>
      <c r="G6539" t="s">
        <v>623</v>
      </c>
      <c r="H6539" t="str">
        <f>INDEX(referencias!$Q$1:$Q$34,MATCH('Registro de Frecuencias TV'!G6539,referencias!$R$1:$R$34,0),1)</f>
        <v>Teveandina</v>
      </c>
      <c r="J6539" t="s">
        <v>8338</v>
      </c>
      <c r="K6539">
        <v>7</v>
      </c>
      <c r="L6539" t="str">
        <f t="shared" si="210"/>
        <v>TámaraCasanareTeveandina7</v>
      </c>
      <c r="M6539" t="str">
        <f t="shared" si="211"/>
        <v>TámaraCasanareTeveandina</v>
      </c>
      <c r="N6539" t="s">
        <v>7999</v>
      </c>
    </row>
    <row r="6540" spans="1:14" x14ac:dyDescent="0.25">
      <c r="A6540">
        <v>85400</v>
      </c>
      <c r="B6540" t="s">
        <v>2489</v>
      </c>
      <c r="C6540" t="s">
        <v>731</v>
      </c>
      <c r="F6540" t="s">
        <v>8341</v>
      </c>
      <c r="G6540" t="s">
        <v>750</v>
      </c>
      <c r="H6540" t="str">
        <f>INDEX(referencias!$Q$1:$Q$34,MATCH('Registro de Frecuencias TV'!G6540,referencias!$R$1:$R$34,0),1)</f>
        <v>RCN TV S.A.</v>
      </c>
      <c r="J6540" t="s">
        <v>8338</v>
      </c>
      <c r="K6540">
        <v>10</v>
      </c>
      <c r="L6540" t="str">
        <f t="shared" si="210"/>
        <v>TámaraCasanareRCN TV S.A.10</v>
      </c>
      <c r="M6540" t="str">
        <f t="shared" si="211"/>
        <v>TámaraCasanareRCN TV S.A.</v>
      </c>
      <c r="N6540" t="s">
        <v>8000</v>
      </c>
    </row>
    <row r="6541" spans="1:14" x14ac:dyDescent="0.25">
      <c r="A6541">
        <v>85400</v>
      </c>
      <c r="B6541" t="s">
        <v>2489</v>
      </c>
      <c r="C6541" t="s">
        <v>731</v>
      </c>
      <c r="F6541" t="s">
        <v>8341</v>
      </c>
      <c r="G6541" t="s">
        <v>723</v>
      </c>
      <c r="H6541" t="str">
        <f>INDEX(referencias!$Q$1:$Q$34,MATCH('Registro de Frecuencias TV'!G6541,referencias!$R$1:$R$34,0),1)</f>
        <v>Caracol TV S.A.</v>
      </c>
      <c r="J6541" t="s">
        <v>8338</v>
      </c>
      <c r="K6541">
        <v>12</v>
      </c>
      <c r="L6541" t="str">
        <f t="shared" si="210"/>
        <v>TámaraCasanareCaracol TV S.A.12</v>
      </c>
      <c r="M6541" t="str">
        <f t="shared" si="211"/>
        <v>TámaraCasanareCaracol TV S.A.</v>
      </c>
      <c r="N6541" t="s">
        <v>8001</v>
      </c>
    </row>
    <row r="6542" spans="1:14" x14ac:dyDescent="0.25">
      <c r="A6542">
        <v>85410</v>
      </c>
      <c r="B6542" t="s">
        <v>2506</v>
      </c>
      <c r="C6542" t="s">
        <v>731</v>
      </c>
      <c r="F6542" t="s">
        <v>8337</v>
      </c>
      <c r="G6542" t="s">
        <v>420</v>
      </c>
      <c r="H6542" t="str">
        <f>INDEX(referencias!$Q$1:$Q$34,MATCH('Registro de Frecuencias TV'!G6542,referencias!$R$1:$R$34,0),1)</f>
        <v>Canal Uno</v>
      </c>
      <c r="J6542" t="s">
        <v>8338</v>
      </c>
      <c r="K6542">
        <v>7</v>
      </c>
      <c r="L6542" t="str">
        <f t="shared" si="210"/>
        <v>TauramenaCasanareCanal Uno7</v>
      </c>
      <c r="M6542" t="str">
        <f t="shared" si="211"/>
        <v>TauramenaCasanareCanal Uno</v>
      </c>
      <c r="N6542" t="s">
        <v>8002</v>
      </c>
    </row>
    <row r="6543" spans="1:14" x14ac:dyDescent="0.25">
      <c r="A6543">
        <v>85410</v>
      </c>
      <c r="B6543" t="s">
        <v>2506</v>
      </c>
      <c r="C6543" t="s">
        <v>731</v>
      </c>
      <c r="F6543" t="s">
        <v>8337</v>
      </c>
      <c r="G6543" t="s">
        <v>703</v>
      </c>
      <c r="H6543" t="str">
        <f>INDEX(referencias!$Q$1:$Q$34,MATCH('Registro de Frecuencias TV'!G6543,referencias!$R$1:$R$34,0),1)</f>
        <v>C.Institucional</v>
      </c>
      <c r="J6543" t="s">
        <v>8338</v>
      </c>
      <c r="K6543">
        <v>9</v>
      </c>
      <c r="L6543" t="str">
        <f t="shared" si="210"/>
        <v>TauramenaCasanareC.Institucional9</v>
      </c>
      <c r="M6543" t="str">
        <f t="shared" si="211"/>
        <v>TauramenaCasanareC.Institucional</v>
      </c>
      <c r="N6543" t="s">
        <v>8003</v>
      </c>
    </row>
    <row r="6544" spans="1:14" x14ac:dyDescent="0.25">
      <c r="A6544">
        <v>85410</v>
      </c>
      <c r="B6544" t="s">
        <v>2506</v>
      </c>
      <c r="C6544" t="s">
        <v>731</v>
      </c>
      <c r="F6544" t="s">
        <v>8337</v>
      </c>
      <c r="G6544" t="s">
        <v>188</v>
      </c>
      <c r="H6544" t="str">
        <f>INDEX(referencias!$Q$1:$Q$34,MATCH('Registro de Frecuencias TV'!G6544,referencias!$R$1:$R$34,0),1)</f>
        <v>Señal Colombia</v>
      </c>
      <c r="J6544" t="s">
        <v>8338</v>
      </c>
      <c r="K6544">
        <v>11</v>
      </c>
      <c r="L6544" t="str">
        <f t="shared" si="210"/>
        <v>TauramenaCasanareSeñal Colombia11</v>
      </c>
      <c r="M6544" t="str">
        <f t="shared" si="211"/>
        <v>TauramenaCasanareSeñal Colombia</v>
      </c>
      <c r="N6544" t="s">
        <v>8004</v>
      </c>
    </row>
    <row r="6545" spans="1:14" x14ac:dyDescent="0.25">
      <c r="A6545">
        <v>85410</v>
      </c>
      <c r="B6545" t="s">
        <v>2506</v>
      </c>
      <c r="C6545" t="s">
        <v>731</v>
      </c>
      <c r="F6545" t="s">
        <v>8339</v>
      </c>
      <c r="G6545" t="s">
        <v>623</v>
      </c>
      <c r="H6545" t="str">
        <f>INDEX(referencias!$Q$1:$Q$34,MATCH('Registro de Frecuencias TV'!G6545,referencias!$R$1:$R$34,0),1)</f>
        <v>Teveandina</v>
      </c>
      <c r="J6545" t="s">
        <v>8338</v>
      </c>
      <c r="K6545">
        <v>7</v>
      </c>
      <c r="L6545" t="str">
        <f t="shared" si="210"/>
        <v>TauramenaCasanareTeveandina7</v>
      </c>
      <c r="M6545" t="str">
        <f t="shared" si="211"/>
        <v>TauramenaCasanareTeveandina</v>
      </c>
      <c r="N6545" t="s">
        <v>8005</v>
      </c>
    </row>
    <row r="6546" spans="1:14" x14ac:dyDescent="0.25">
      <c r="A6546">
        <v>85410</v>
      </c>
      <c r="B6546" t="s">
        <v>2506</v>
      </c>
      <c r="C6546" t="s">
        <v>731</v>
      </c>
      <c r="F6546" t="s">
        <v>8341</v>
      </c>
      <c r="G6546" t="s">
        <v>750</v>
      </c>
      <c r="H6546" t="str">
        <f>INDEX(referencias!$Q$1:$Q$34,MATCH('Registro de Frecuencias TV'!G6546,referencias!$R$1:$R$34,0),1)</f>
        <v>RCN TV S.A.</v>
      </c>
      <c r="J6546" t="s">
        <v>8338</v>
      </c>
      <c r="K6546">
        <v>4</v>
      </c>
      <c r="L6546" t="str">
        <f t="shared" si="210"/>
        <v>TauramenaCasanareRCN TV S.A.4</v>
      </c>
      <c r="M6546" t="str">
        <f t="shared" si="211"/>
        <v>TauramenaCasanareRCN TV S.A.</v>
      </c>
      <c r="N6546" t="s">
        <v>8006</v>
      </c>
    </row>
    <row r="6547" spans="1:14" x14ac:dyDescent="0.25">
      <c r="A6547">
        <v>85410</v>
      </c>
      <c r="B6547" t="s">
        <v>2506</v>
      </c>
      <c r="C6547" t="s">
        <v>731</v>
      </c>
      <c r="F6547" t="s">
        <v>8341</v>
      </c>
      <c r="G6547" t="s">
        <v>723</v>
      </c>
      <c r="H6547" t="str">
        <f>INDEX(referencias!$Q$1:$Q$34,MATCH('Registro de Frecuencias TV'!G6547,referencias!$R$1:$R$34,0),1)</f>
        <v>Caracol TV S.A.</v>
      </c>
      <c r="J6547" t="s">
        <v>8338</v>
      </c>
      <c r="K6547">
        <v>5</v>
      </c>
      <c r="L6547" t="str">
        <f t="shared" si="210"/>
        <v>TauramenaCasanareCaracol TV S.A.5</v>
      </c>
      <c r="M6547" t="str">
        <f t="shared" si="211"/>
        <v>TauramenaCasanareCaracol TV S.A.</v>
      </c>
      <c r="N6547" t="s">
        <v>8007</v>
      </c>
    </row>
    <row r="6548" spans="1:14" x14ac:dyDescent="0.25">
      <c r="A6548">
        <v>85430</v>
      </c>
      <c r="B6548" t="s">
        <v>2572</v>
      </c>
      <c r="C6548" t="s">
        <v>731</v>
      </c>
      <c r="F6548" t="s">
        <v>8337</v>
      </c>
      <c r="G6548" t="s">
        <v>420</v>
      </c>
      <c r="H6548" t="str">
        <f>INDEX(referencias!$Q$1:$Q$34,MATCH('Registro de Frecuencias TV'!G6548,referencias!$R$1:$R$34,0),1)</f>
        <v>Canal Uno</v>
      </c>
      <c r="J6548" t="s">
        <v>8338</v>
      </c>
      <c r="K6548">
        <v>7</v>
      </c>
      <c r="L6548" t="str">
        <f t="shared" si="210"/>
        <v>TrinidadCasanareCanal Uno7</v>
      </c>
      <c r="M6548" t="str">
        <f t="shared" si="211"/>
        <v>TrinidadCasanareCanal Uno</v>
      </c>
      <c r="N6548" t="s">
        <v>8008</v>
      </c>
    </row>
    <row r="6549" spans="1:14" x14ac:dyDescent="0.25">
      <c r="A6549">
        <v>85430</v>
      </c>
      <c r="B6549" t="s">
        <v>2572</v>
      </c>
      <c r="C6549" t="s">
        <v>731</v>
      </c>
      <c r="F6549" t="s">
        <v>8337</v>
      </c>
      <c r="G6549" t="s">
        <v>703</v>
      </c>
      <c r="H6549" t="str">
        <f>INDEX(referencias!$Q$1:$Q$34,MATCH('Registro de Frecuencias TV'!G6549,referencias!$R$1:$R$34,0),1)</f>
        <v>C.Institucional</v>
      </c>
      <c r="J6549" t="s">
        <v>8338</v>
      </c>
      <c r="K6549">
        <v>9</v>
      </c>
      <c r="L6549" t="str">
        <f t="shared" si="210"/>
        <v>TrinidadCasanareC.Institucional9</v>
      </c>
      <c r="M6549" t="str">
        <f t="shared" si="211"/>
        <v>TrinidadCasanareC.Institucional</v>
      </c>
      <c r="N6549" t="s">
        <v>8009</v>
      </c>
    </row>
    <row r="6550" spans="1:14" x14ac:dyDescent="0.25">
      <c r="A6550">
        <v>85430</v>
      </c>
      <c r="B6550" t="s">
        <v>2572</v>
      </c>
      <c r="C6550" t="s">
        <v>731</v>
      </c>
      <c r="F6550" t="s">
        <v>8337</v>
      </c>
      <c r="G6550" t="s">
        <v>188</v>
      </c>
      <c r="H6550" t="str">
        <f>INDEX(referencias!$Q$1:$Q$34,MATCH('Registro de Frecuencias TV'!G6550,referencias!$R$1:$R$34,0),1)</f>
        <v>Señal Colombia</v>
      </c>
      <c r="J6550" t="s">
        <v>8338</v>
      </c>
      <c r="K6550">
        <v>11</v>
      </c>
      <c r="L6550" t="str">
        <f t="shared" si="210"/>
        <v>TrinidadCasanareSeñal Colombia11</v>
      </c>
      <c r="M6550" t="str">
        <f t="shared" si="211"/>
        <v>TrinidadCasanareSeñal Colombia</v>
      </c>
      <c r="N6550" t="s">
        <v>8010</v>
      </c>
    </row>
    <row r="6551" spans="1:14" x14ac:dyDescent="0.25">
      <c r="A6551">
        <v>85430</v>
      </c>
      <c r="B6551" t="s">
        <v>2572</v>
      </c>
      <c r="C6551" t="s">
        <v>731</v>
      </c>
      <c r="F6551" t="s">
        <v>8339</v>
      </c>
      <c r="G6551" t="s">
        <v>623</v>
      </c>
      <c r="H6551" t="str">
        <f>INDEX(referencias!$Q$1:$Q$34,MATCH('Registro de Frecuencias TV'!G6551,referencias!$R$1:$R$34,0),1)</f>
        <v>Teveandina</v>
      </c>
      <c r="J6551" t="s">
        <v>8338</v>
      </c>
      <c r="K6551">
        <v>13</v>
      </c>
      <c r="L6551" t="str">
        <f t="shared" si="210"/>
        <v>TrinidadCasanareTeveandina13</v>
      </c>
      <c r="M6551" t="str">
        <f t="shared" si="211"/>
        <v>TrinidadCasanareTeveandina</v>
      </c>
      <c r="N6551" t="s">
        <v>8011</v>
      </c>
    </row>
    <row r="6552" spans="1:14" x14ac:dyDescent="0.25">
      <c r="A6552">
        <v>85430</v>
      </c>
      <c r="B6552" t="s">
        <v>2572</v>
      </c>
      <c r="C6552" t="s">
        <v>731</v>
      </c>
      <c r="F6552" t="s">
        <v>8341</v>
      </c>
      <c r="G6552" t="s">
        <v>750</v>
      </c>
      <c r="H6552" t="str">
        <f>INDEX(referencias!$Q$1:$Q$34,MATCH('Registro de Frecuencias TV'!G6552,referencias!$R$1:$R$34,0),1)</f>
        <v>RCN TV S.A.</v>
      </c>
      <c r="J6552" t="s">
        <v>8338</v>
      </c>
      <c r="K6552">
        <v>4</v>
      </c>
      <c r="L6552" t="str">
        <f t="shared" si="210"/>
        <v>TrinidadCasanareRCN TV S.A.4</v>
      </c>
      <c r="M6552" t="str">
        <f t="shared" si="211"/>
        <v>TrinidadCasanareRCN TV S.A.</v>
      </c>
      <c r="N6552" t="s">
        <v>8012</v>
      </c>
    </row>
    <row r="6553" spans="1:14" x14ac:dyDescent="0.25">
      <c r="A6553">
        <v>85430</v>
      </c>
      <c r="B6553" t="s">
        <v>2572</v>
      </c>
      <c r="C6553" t="s">
        <v>731</v>
      </c>
      <c r="F6553" t="s">
        <v>8341</v>
      </c>
      <c r="G6553" t="s">
        <v>723</v>
      </c>
      <c r="H6553" t="str">
        <f>INDEX(referencias!$Q$1:$Q$34,MATCH('Registro de Frecuencias TV'!G6553,referencias!$R$1:$R$34,0),1)</f>
        <v>Caracol TV S.A.</v>
      </c>
      <c r="J6553" t="s">
        <v>8338</v>
      </c>
      <c r="K6553">
        <v>5</v>
      </c>
      <c r="L6553" t="str">
        <f t="shared" si="210"/>
        <v>TrinidadCasanareCaracol TV S.A.5</v>
      </c>
      <c r="M6553" t="str">
        <f t="shared" si="211"/>
        <v>TrinidadCasanareCaracol TV S.A.</v>
      </c>
      <c r="N6553" t="s">
        <v>8013</v>
      </c>
    </row>
    <row r="6554" spans="1:14" x14ac:dyDescent="0.25">
      <c r="A6554">
        <v>85440</v>
      </c>
      <c r="B6554" t="s">
        <v>2674</v>
      </c>
      <c r="C6554" t="s">
        <v>731</v>
      </c>
      <c r="E6554">
        <v>7</v>
      </c>
      <c r="F6554" t="s">
        <v>8337</v>
      </c>
      <c r="G6554" t="s">
        <v>420</v>
      </c>
      <c r="H6554" t="str">
        <f>INDEX(referencias!$Q$1:$Q$34,MATCH('Registro de Frecuencias TV'!G6554,referencias!$R$1:$R$34,0),1)</f>
        <v>Canal Uno</v>
      </c>
      <c r="I6554" t="s">
        <v>193</v>
      </c>
      <c r="J6554" t="s">
        <v>8338</v>
      </c>
      <c r="K6554">
        <v>7</v>
      </c>
      <c r="L6554" t="str">
        <f t="shared" si="210"/>
        <v>VillanuevaCasanareCanal Uno7</v>
      </c>
      <c r="M6554" t="str">
        <f t="shared" si="211"/>
        <v>VillanuevaCasanareCanal Uno</v>
      </c>
      <c r="N6554" t="s">
        <v>8014</v>
      </c>
    </row>
    <row r="6555" spans="1:14" x14ac:dyDescent="0.25">
      <c r="A6555">
        <v>85440</v>
      </c>
      <c r="B6555" t="s">
        <v>2674</v>
      </c>
      <c r="C6555" t="s">
        <v>731</v>
      </c>
      <c r="E6555">
        <v>9</v>
      </c>
      <c r="F6555" t="s">
        <v>8337</v>
      </c>
      <c r="G6555" t="s">
        <v>703</v>
      </c>
      <c r="H6555" t="str">
        <f>INDEX(referencias!$Q$1:$Q$34,MATCH('Registro de Frecuencias TV'!G6555,referencias!$R$1:$R$34,0),1)</f>
        <v>C.Institucional</v>
      </c>
      <c r="I6555" t="s">
        <v>193</v>
      </c>
      <c r="J6555" t="s">
        <v>8338</v>
      </c>
      <c r="K6555">
        <v>9</v>
      </c>
      <c r="L6555" t="str">
        <f t="shared" si="210"/>
        <v>VillanuevaCasanareC.Institucional9</v>
      </c>
      <c r="M6555" t="str">
        <f t="shared" si="211"/>
        <v>VillanuevaCasanareC.Institucional</v>
      </c>
      <c r="N6555" t="s">
        <v>8015</v>
      </c>
    </row>
    <row r="6556" spans="1:14" x14ac:dyDescent="0.25">
      <c r="A6556">
        <v>85440</v>
      </c>
      <c r="B6556" t="s">
        <v>2674</v>
      </c>
      <c r="C6556" t="s">
        <v>731</v>
      </c>
      <c r="E6556">
        <v>11</v>
      </c>
      <c r="F6556" t="s">
        <v>8337</v>
      </c>
      <c r="G6556" t="s">
        <v>188</v>
      </c>
      <c r="H6556" t="str">
        <f>INDEX(referencias!$Q$1:$Q$34,MATCH('Registro de Frecuencias TV'!G6556,referencias!$R$1:$R$34,0),1)</f>
        <v>Señal Colombia</v>
      </c>
      <c r="I6556" t="s">
        <v>193</v>
      </c>
      <c r="J6556" t="s">
        <v>8338</v>
      </c>
      <c r="K6556">
        <v>11</v>
      </c>
      <c r="L6556" t="str">
        <f t="shared" si="210"/>
        <v>VillanuevaCasanareSeñal Colombia11</v>
      </c>
      <c r="M6556" t="str">
        <f t="shared" si="211"/>
        <v>VillanuevaCasanareSeñal Colombia</v>
      </c>
      <c r="N6556" t="s">
        <v>8016</v>
      </c>
    </row>
    <row r="6557" spans="1:14" x14ac:dyDescent="0.25">
      <c r="A6557">
        <v>85440</v>
      </c>
      <c r="B6557" t="s">
        <v>2674</v>
      </c>
      <c r="C6557" t="s">
        <v>731</v>
      </c>
      <c r="F6557" t="s">
        <v>8339</v>
      </c>
      <c r="G6557" t="s">
        <v>623</v>
      </c>
      <c r="H6557" t="str">
        <f>INDEX(referencias!$Q$1:$Q$34,MATCH('Registro de Frecuencias TV'!G6557,referencias!$R$1:$R$34,0),1)</f>
        <v>Teveandina</v>
      </c>
      <c r="J6557" t="s">
        <v>8338</v>
      </c>
      <c r="K6557">
        <v>13</v>
      </c>
      <c r="L6557" t="str">
        <f t="shared" si="210"/>
        <v>VillanuevaCasanareTeveandina13</v>
      </c>
      <c r="M6557" t="str">
        <f t="shared" si="211"/>
        <v>VillanuevaCasanareTeveandina</v>
      </c>
      <c r="N6557" t="s">
        <v>8017</v>
      </c>
    </row>
    <row r="6558" spans="1:14" x14ac:dyDescent="0.25">
      <c r="A6558">
        <v>85440</v>
      </c>
      <c r="B6558" t="s">
        <v>2674</v>
      </c>
      <c r="C6558" t="s">
        <v>731</v>
      </c>
      <c r="E6558">
        <v>4</v>
      </c>
      <c r="F6558" t="s">
        <v>8341</v>
      </c>
      <c r="G6558" t="s">
        <v>750</v>
      </c>
      <c r="H6558" t="str">
        <f>INDEX(referencias!$Q$1:$Q$34,MATCH('Registro de Frecuencias TV'!G6558,referencias!$R$1:$R$34,0),1)</f>
        <v>RCN TV S.A.</v>
      </c>
      <c r="I6558" t="s">
        <v>215</v>
      </c>
      <c r="J6558" t="s">
        <v>8338</v>
      </c>
      <c r="K6558">
        <v>4</v>
      </c>
      <c r="L6558" t="str">
        <f t="shared" si="210"/>
        <v>VillanuevaCasanareRCN TV S.A.4</v>
      </c>
      <c r="M6558" t="str">
        <f t="shared" si="211"/>
        <v>VillanuevaCasanareRCN TV S.A.</v>
      </c>
      <c r="N6558" t="s">
        <v>8018</v>
      </c>
    </row>
    <row r="6559" spans="1:14" x14ac:dyDescent="0.25">
      <c r="A6559">
        <v>85440</v>
      </c>
      <c r="B6559" t="s">
        <v>2674</v>
      </c>
      <c r="C6559" t="s">
        <v>731</v>
      </c>
      <c r="E6559">
        <v>5</v>
      </c>
      <c r="F6559" t="s">
        <v>8341</v>
      </c>
      <c r="G6559" t="s">
        <v>723</v>
      </c>
      <c r="H6559" t="str">
        <f>INDEX(referencias!$Q$1:$Q$34,MATCH('Registro de Frecuencias TV'!G6559,referencias!$R$1:$R$34,0),1)</f>
        <v>Caracol TV S.A.</v>
      </c>
      <c r="I6559" t="s">
        <v>215</v>
      </c>
      <c r="J6559" t="s">
        <v>8338</v>
      </c>
      <c r="K6559">
        <v>5</v>
      </c>
      <c r="L6559" t="str">
        <f t="shared" si="210"/>
        <v>VillanuevaCasanareCaracol TV S.A.5</v>
      </c>
      <c r="M6559" t="str">
        <f t="shared" si="211"/>
        <v>VillanuevaCasanareCaracol TV S.A.</v>
      </c>
      <c r="N6559" t="s">
        <v>8019</v>
      </c>
    </row>
    <row r="6560" spans="1:14" x14ac:dyDescent="0.25">
      <c r="A6560">
        <v>86001</v>
      </c>
      <c r="B6560" t="s">
        <v>1802</v>
      </c>
      <c r="C6560" t="s">
        <v>773</v>
      </c>
      <c r="E6560">
        <v>3</v>
      </c>
      <c r="F6560" t="s">
        <v>8337</v>
      </c>
      <c r="G6560" t="s">
        <v>420</v>
      </c>
      <c r="H6560" t="str">
        <f>INDEX(referencias!$Q$1:$Q$34,MATCH('Registro de Frecuencias TV'!G6560,referencias!$R$1:$R$34,0),1)</f>
        <v>Canal Uno</v>
      </c>
      <c r="I6560" t="s">
        <v>317</v>
      </c>
      <c r="J6560" t="s">
        <v>8338</v>
      </c>
      <c r="K6560">
        <v>3</v>
      </c>
      <c r="L6560" t="str">
        <f t="shared" si="210"/>
        <v>MocoaPutumayoCanal Uno3</v>
      </c>
      <c r="M6560" t="str">
        <f t="shared" si="211"/>
        <v>MocoaPutumayoCanal Uno</v>
      </c>
      <c r="N6560" t="s">
        <v>8020</v>
      </c>
    </row>
    <row r="6561" spans="1:14" x14ac:dyDescent="0.25">
      <c r="A6561">
        <v>86001</v>
      </c>
      <c r="B6561" t="s">
        <v>1802</v>
      </c>
      <c r="C6561" t="s">
        <v>773</v>
      </c>
      <c r="E6561">
        <v>5</v>
      </c>
      <c r="F6561" t="s">
        <v>8337</v>
      </c>
      <c r="G6561" t="s">
        <v>703</v>
      </c>
      <c r="H6561" t="str">
        <f>INDEX(referencias!$Q$1:$Q$34,MATCH('Registro de Frecuencias TV'!G6561,referencias!$R$1:$R$34,0),1)</f>
        <v>C.Institucional</v>
      </c>
      <c r="I6561" t="s">
        <v>317</v>
      </c>
      <c r="J6561" t="s">
        <v>8338</v>
      </c>
      <c r="K6561">
        <v>5</v>
      </c>
      <c r="L6561" t="str">
        <f t="shared" si="210"/>
        <v>MocoaPutumayoC.Institucional5</v>
      </c>
      <c r="M6561" t="str">
        <f t="shared" si="211"/>
        <v>MocoaPutumayoC.Institucional</v>
      </c>
      <c r="N6561" t="s">
        <v>8021</v>
      </c>
    </row>
    <row r="6562" spans="1:14" x14ac:dyDescent="0.25">
      <c r="A6562">
        <v>86001</v>
      </c>
      <c r="B6562" t="s">
        <v>1802</v>
      </c>
      <c r="C6562" t="s">
        <v>773</v>
      </c>
      <c r="E6562">
        <v>13</v>
      </c>
      <c r="F6562" t="s">
        <v>8337</v>
      </c>
      <c r="G6562" t="s">
        <v>188</v>
      </c>
      <c r="H6562" t="str">
        <f>INDEX(referencias!$Q$1:$Q$34,MATCH('Registro de Frecuencias TV'!G6562,referencias!$R$1:$R$34,0),1)</f>
        <v>Señal Colombia</v>
      </c>
      <c r="I6562" t="s">
        <v>317</v>
      </c>
      <c r="J6562" t="s">
        <v>8338</v>
      </c>
      <c r="K6562">
        <v>13</v>
      </c>
      <c r="L6562" t="str">
        <f t="shared" si="210"/>
        <v>MocoaPutumayoSeñal Colombia13</v>
      </c>
      <c r="M6562" t="str">
        <f t="shared" si="211"/>
        <v>MocoaPutumayoSeñal Colombia</v>
      </c>
      <c r="N6562" t="s">
        <v>8022</v>
      </c>
    </row>
    <row r="6563" spans="1:14" x14ac:dyDescent="0.25">
      <c r="A6563">
        <v>86001</v>
      </c>
      <c r="B6563" t="s">
        <v>1802</v>
      </c>
      <c r="C6563" t="s">
        <v>773</v>
      </c>
      <c r="E6563">
        <v>7</v>
      </c>
      <c r="F6563" t="s">
        <v>8339</v>
      </c>
      <c r="G6563" t="s">
        <v>623</v>
      </c>
      <c r="H6563" t="str">
        <f>INDEX(referencias!$Q$1:$Q$34,MATCH('Registro de Frecuencias TV'!G6563,referencias!$R$1:$R$34,0),1)</f>
        <v>Teveandina</v>
      </c>
      <c r="I6563" t="s">
        <v>8529</v>
      </c>
      <c r="J6563" t="s">
        <v>8338</v>
      </c>
      <c r="K6563">
        <v>7</v>
      </c>
      <c r="L6563" t="str">
        <f t="shared" si="210"/>
        <v>MocoaPutumayoTeveandina7</v>
      </c>
      <c r="M6563" t="str">
        <f t="shared" si="211"/>
        <v>MocoaPutumayoTeveandina</v>
      </c>
      <c r="N6563" t="s">
        <v>8023</v>
      </c>
    </row>
    <row r="6564" spans="1:14" x14ac:dyDescent="0.25">
      <c r="A6564">
        <v>86001</v>
      </c>
      <c r="B6564" t="s">
        <v>1802</v>
      </c>
      <c r="C6564" t="s">
        <v>773</v>
      </c>
      <c r="E6564">
        <v>9</v>
      </c>
      <c r="F6564" t="s">
        <v>8341</v>
      </c>
      <c r="G6564" t="s">
        <v>750</v>
      </c>
      <c r="H6564" t="str">
        <f>INDEX(referencias!$Q$1:$Q$34,MATCH('Registro de Frecuencias TV'!G6564,referencias!$R$1:$R$34,0),1)</f>
        <v>RCN TV S.A.</v>
      </c>
      <c r="I6564" t="s">
        <v>8462</v>
      </c>
      <c r="J6564" t="s">
        <v>8338</v>
      </c>
      <c r="K6564">
        <v>9</v>
      </c>
      <c r="L6564" t="str">
        <f t="shared" si="210"/>
        <v>MocoaPutumayoRCN TV S.A.9</v>
      </c>
      <c r="M6564" t="str">
        <f t="shared" si="211"/>
        <v>MocoaPutumayoRCN TV S.A.</v>
      </c>
      <c r="N6564" t="s">
        <v>8024</v>
      </c>
    </row>
    <row r="6565" spans="1:14" x14ac:dyDescent="0.25">
      <c r="A6565">
        <v>86001</v>
      </c>
      <c r="B6565" t="s">
        <v>1802</v>
      </c>
      <c r="C6565" t="s">
        <v>773</v>
      </c>
      <c r="E6565">
        <v>11</v>
      </c>
      <c r="F6565" t="s">
        <v>8341</v>
      </c>
      <c r="G6565" t="s">
        <v>723</v>
      </c>
      <c r="H6565" t="str">
        <f>INDEX(referencias!$Q$1:$Q$34,MATCH('Registro de Frecuencias TV'!G6565,referencias!$R$1:$R$34,0),1)</f>
        <v>Caracol TV S.A.</v>
      </c>
      <c r="I6565" t="s">
        <v>8462</v>
      </c>
      <c r="J6565" t="s">
        <v>8338</v>
      </c>
      <c r="K6565">
        <v>11</v>
      </c>
      <c r="L6565" t="str">
        <f t="shared" si="210"/>
        <v>MocoaPutumayoCaracol TV S.A.11</v>
      </c>
      <c r="M6565" t="str">
        <f t="shared" si="211"/>
        <v>MocoaPutumayoCaracol TV S.A.</v>
      </c>
      <c r="N6565" t="s">
        <v>8025</v>
      </c>
    </row>
    <row r="6566" spans="1:14" x14ac:dyDescent="0.25">
      <c r="A6566">
        <v>86219</v>
      </c>
      <c r="B6566" t="s">
        <v>1209</v>
      </c>
      <c r="C6566" t="s">
        <v>773</v>
      </c>
      <c r="E6566">
        <v>10</v>
      </c>
      <c r="F6566" t="s">
        <v>8337</v>
      </c>
      <c r="G6566" t="s">
        <v>420</v>
      </c>
      <c r="H6566" t="str">
        <f>INDEX(referencias!$Q$1:$Q$34,MATCH('Registro de Frecuencias TV'!G6566,referencias!$R$1:$R$34,0),1)</f>
        <v>Canal Uno</v>
      </c>
      <c r="I6566" t="s">
        <v>382</v>
      </c>
      <c r="J6566" t="s">
        <v>8338</v>
      </c>
      <c r="K6566">
        <v>3</v>
      </c>
      <c r="L6566" t="str">
        <f t="shared" si="210"/>
        <v>ColónPutumayoCanal Uno3</v>
      </c>
      <c r="M6566" t="str">
        <f t="shared" si="211"/>
        <v>ColónPutumayoCanal Uno</v>
      </c>
      <c r="N6566" t="s">
        <v>8026</v>
      </c>
    </row>
    <row r="6567" spans="1:14" x14ac:dyDescent="0.25">
      <c r="A6567">
        <v>86219</v>
      </c>
      <c r="B6567" t="s">
        <v>1209</v>
      </c>
      <c r="C6567" t="s">
        <v>773</v>
      </c>
      <c r="E6567">
        <v>12</v>
      </c>
      <c r="F6567" t="s">
        <v>8337</v>
      </c>
      <c r="G6567" t="s">
        <v>703</v>
      </c>
      <c r="H6567" t="str">
        <f>INDEX(referencias!$Q$1:$Q$34,MATCH('Registro de Frecuencias TV'!G6567,referencias!$R$1:$R$34,0),1)</f>
        <v>C.Institucional</v>
      </c>
      <c r="I6567" t="s">
        <v>382</v>
      </c>
      <c r="J6567" t="s">
        <v>8338</v>
      </c>
      <c r="K6567">
        <v>5</v>
      </c>
      <c r="L6567" t="str">
        <f t="shared" si="210"/>
        <v>ColónPutumayoC.Institucional5</v>
      </c>
      <c r="M6567" t="str">
        <f t="shared" si="211"/>
        <v>ColónPutumayoC.Institucional</v>
      </c>
      <c r="N6567" t="s">
        <v>8027</v>
      </c>
    </row>
    <row r="6568" spans="1:14" x14ac:dyDescent="0.25">
      <c r="A6568">
        <v>86219</v>
      </c>
      <c r="B6568" t="s">
        <v>1209</v>
      </c>
      <c r="C6568" t="s">
        <v>773</v>
      </c>
      <c r="E6568">
        <v>8</v>
      </c>
      <c r="F6568" t="s">
        <v>8337</v>
      </c>
      <c r="G6568" t="s">
        <v>188</v>
      </c>
      <c r="H6568" t="str">
        <f>INDEX(referencias!$Q$1:$Q$34,MATCH('Registro de Frecuencias TV'!G6568,referencias!$R$1:$R$34,0),1)</f>
        <v>Señal Colombia</v>
      </c>
      <c r="I6568" t="s">
        <v>382</v>
      </c>
      <c r="J6568" t="s">
        <v>8338</v>
      </c>
      <c r="K6568">
        <v>13</v>
      </c>
      <c r="L6568" t="str">
        <f t="shared" si="210"/>
        <v>ColónPutumayoSeñal Colombia13</v>
      </c>
      <c r="M6568" t="str">
        <f t="shared" si="211"/>
        <v>ColónPutumayoSeñal Colombia</v>
      </c>
      <c r="N6568" t="s">
        <v>8028</v>
      </c>
    </row>
    <row r="6569" spans="1:14" x14ac:dyDescent="0.25">
      <c r="A6569">
        <v>86219</v>
      </c>
      <c r="B6569" t="s">
        <v>1209</v>
      </c>
      <c r="C6569" t="s">
        <v>773</v>
      </c>
      <c r="F6569" t="s">
        <v>8339</v>
      </c>
      <c r="G6569" t="s">
        <v>623</v>
      </c>
      <c r="H6569" t="str">
        <f>INDEX(referencias!$Q$1:$Q$34,MATCH('Registro de Frecuencias TV'!G6569,referencias!$R$1:$R$34,0),1)</f>
        <v>Teveandina</v>
      </c>
      <c r="J6569" t="s">
        <v>8338</v>
      </c>
      <c r="K6569">
        <v>7</v>
      </c>
      <c r="L6569" t="str">
        <f t="shared" si="210"/>
        <v>ColónPutumayoTeveandina7</v>
      </c>
      <c r="M6569" t="str">
        <f t="shared" si="211"/>
        <v>ColónPutumayoTeveandina</v>
      </c>
      <c r="N6569" t="s">
        <v>8029</v>
      </c>
    </row>
    <row r="6570" spans="1:14" x14ac:dyDescent="0.25">
      <c r="A6570">
        <v>86219</v>
      </c>
      <c r="B6570" t="s">
        <v>1209</v>
      </c>
      <c r="C6570" t="s">
        <v>773</v>
      </c>
      <c r="F6570" t="s">
        <v>8341</v>
      </c>
      <c r="G6570" t="s">
        <v>750</v>
      </c>
      <c r="H6570" t="str">
        <f>INDEX(referencias!$Q$1:$Q$34,MATCH('Registro de Frecuencias TV'!G6570,referencias!$R$1:$R$34,0),1)</f>
        <v>RCN TV S.A.</v>
      </c>
      <c r="J6570" t="s">
        <v>8338</v>
      </c>
      <c r="K6570">
        <v>9</v>
      </c>
      <c r="L6570" t="str">
        <f t="shared" si="210"/>
        <v>ColónPutumayoRCN TV S.A.9</v>
      </c>
      <c r="M6570" t="str">
        <f t="shared" si="211"/>
        <v>ColónPutumayoRCN TV S.A.</v>
      </c>
      <c r="N6570" t="s">
        <v>8030</v>
      </c>
    </row>
    <row r="6571" spans="1:14" x14ac:dyDescent="0.25">
      <c r="A6571">
        <v>86219</v>
      </c>
      <c r="B6571" t="s">
        <v>1209</v>
      </c>
      <c r="C6571" t="s">
        <v>773</v>
      </c>
      <c r="F6571" t="s">
        <v>8341</v>
      </c>
      <c r="G6571" t="s">
        <v>723</v>
      </c>
      <c r="H6571" t="str">
        <f>INDEX(referencias!$Q$1:$Q$34,MATCH('Registro de Frecuencias TV'!G6571,referencias!$R$1:$R$34,0),1)</f>
        <v>Caracol TV S.A.</v>
      </c>
      <c r="J6571" t="s">
        <v>8338</v>
      </c>
      <c r="K6571">
        <v>11</v>
      </c>
      <c r="L6571" t="str">
        <f t="shared" si="210"/>
        <v>ColónPutumayoCaracol TV S.A.11</v>
      </c>
      <c r="M6571" t="str">
        <f t="shared" si="211"/>
        <v>ColónPutumayoCaracol TV S.A.</v>
      </c>
      <c r="N6571" t="s">
        <v>8031</v>
      </c>
    </row>
    <row r="6572" spans="1:14" x14ac:dyDescent="0.25">
      <c r="A6572">
        <v>86320</v>
      </c>
      <c r="B6572" t="s">
        <v>556</v>
      </c>
      <c r="C6572" t="s">
        <v>773</v>
      </c>
      <c r="F6572" t="s">
        <v>8337</v>
      </c>
      <c r="G6572" t="s">
        <v>420</v>
      </c>
      <c r="H6572" t="str">
        <f>INDEX(referencias!$Q$1:$Q$34,MATCH('Registro de Frecuencias TV'!G6572,referencias!$R$1:$R$34,0),1)</f>
        <v>Canal Uno</v>
      </c>
      <c r="J6572" t="s">
        <v>8338</v>
      </c>
      <c r="K6572">
        <v>40</v>
      </c>
      <c r="L6572" t="str">
        <f t="shared" si="210"/>
        <v>OritoPutumayoCanal Uno40</v>
      </c>
      <c r="M6572" t="str">
        <f t="shared" si="211"/>
        <v>OritoPutumayoCanal Uno</v>
      </c>
      <c r="N6572" t="s">
        <v>8032</v>
      </c>
    </row>
    <row r="6573" spans="1:14" x14ac:dyDescent="0.25">
      <c r="A6573">
        <v>86320</v>
      </c>
      <c r="B6573" t="s">
        <v>556</v>
      </c>
      <c r="C6573" t="s">
        <v>773</v>
      </c>
      <c r="F6573" t="s">
        <v>8337</v>
      </c>
      <c r="G6573" t="s">
        <v>703</v>
      </c>
      <c r="H6573" t="str">
        <f>INDEX(referencias!$Q$1:$Q$34,MATCH('Registro de Frecuencias TV'!G6573,referencias!$R$1:$R$34,0),1)</f>
        <v>C.Institucional</v>
      </c>
      <c r="J6573" t="s">
        <v>8338</v>
      </c>
      <c r="K6573">
        <v>42</v>
      </c>
      <c r="L6573" t="str">
        <f t="shared" si="210"/>
        <v>OritoPutumayoC.Institucional42</v>
      </c>
      <c r="M6573" t="str">
        <f t="shared" si="211"/>
        <v>OritoPutumayoC.Institucional</v>
      </c>
      <c r="N6573" t="s">
        <v>8033</v>
      </c>
    </row>
    <row r="6574" spans="1:14" x14ac:dyDescent="0.25">
      <c r="A6574">
        <v>86320</v>
      </c>
      <c r="B6574" t="s">
        <v>556</v>
      </c>
      <c r="C6574" t="s">
        <v>773</v>
      </c>
      <c r="F6574" t="s">
        <v>8337</v>
      </c>
      <c r="G6574" t="s">
        <v>188</v>
      </c>
      <c r="H6574" t="str">
        <f>INDEX(referencias!$Q$1:$Q$34,MATCH('Registro de Frecuencias TV'!G6574,referencias!$R$1:$R$34,0),1)</f>
        <v>Señal Colombia</v>
      </c>
      <c r="J6574" t="s">
        <v>8338</v>
      </c>
      <c r="K6574">
        <v>44</v>
      </c>
      <c r="L6574" t="str">
        <f t="shared" si="210"/>
        <v>OritoPutumayoSeñal Colombia44</v>
      </c>
      <c r="M6574" t="str">
        <f t="shared" si="211"/>
        <v>OritoPutumayoSeñal Colombia</v>
      </c>
      <c r="N6574" t="s">
        <v>8034</v>
      </c>
    </row>
    <row r="6575" spans="1:14" x14ac:dyDescent="0.25">
      <c r="A6575">
        <v>86320</v>
      </c>
      <c r="B6575" t="s">
        <v>556</v>
      </c>
      <c r="C6575" t="s">
        <v>773</v>
      </c>
      <c r="F6575" t="s">
        <v>8339</v>
      </c>
      <c r="G6575" t="s">
        <v>623</v>
      </c>
      <c r="H6575" t="str">
        <f>INDEX(referencias!$Q$1:$Q$34,MATCH('Registro de Frecuencias TV'!G6575,referencias!$R$1:$R$34,0),1)</f>
        <v>Teveandina</v>
      </c>
      <c r="J6575" t="s">
        <v>8338</v>
      </c>
      <c r="K6575">
        <v>7</v>
      </c>
      <c r="L6575" t="str">
        <f t="shared" si="210"/>
        <v>OritoPutumayoTeveandina7</v>
      </c>
      <c r="M6575" t="str">
        <f t="shared" si="211"/>
        <v>OritoPutumayoTeveandina</v>
      </c>
      <c r="N6575" t="s">
        <v>8035</v>
      </c>
    </row>
    <row r="6576" spans="1:14" x14ac:dyDescent="0.25">
      <c r="A6576">
        <v>86320</v>
      </c>
      <c r="B6576" t="s">
        <v>556</v>
      </c>
      <c r="C6576" t="s">
        <v>773</v>
      </c>
      <c r="E6576">
        <v>9</v>
      </c>
      <c r="F6576" t="s">
        <v>8341</v>
      </c>
      <c r="G6576" t="s">
        <v>750</v>
      </c>
      <c r="H6576" t="str">
        <f>INDEX(referencias!$Q$1:$Q$34,MATCH('Registro de Frecuencias TV'!G6576,referencias!$R$1:$R$34,0),1)</f>
        <v>RCN TV S.A.</v>
      </c>
      <c r="I6576" t="s">
        <v>556</v>
      </c>
      <c r="J6576" t="s">
        <v>8338</v>
      </c>
      <c r="K6576">
        <v>9</v>
      </c>
      <c r="L6576" t="str">
        <f t="shared" si="210"/>
        <v>OritoPutumayoRCN TV S.A.9</v>
      </c>
      <c r="M6576" t="str">
        <f t="shared" si="211"/>
        <v>OritoPutumayoRCN TV S.A.</v>
      </c>
      <c r="N6576" t="s">
        <v>8036</v>
      </c>
    </row>
    <row r="6577" spans="1:14" x14ac:dyDescent="0.25">
      <c r="A6577">
        <v>86320</v>
      </c>
      <c r="B6577" t="s">
        <v>556</v>
      </c>
      <c r="C6577" t="s">
        <v>773</v>
      </c>
      <c r="E6577">
        <v>11</v>
      </c>
      <c r="F6577" t="s">
        <v>8341</v>
      </c>
      <c r="G6577" t="s">
        <v>723</v>
      </c>
      <c r="H6577" t="str">
        <f>INDEX(referencias!$Q$1:$Q$34,MATCH('Registro de Frecuencias TV'!G6577,referencias!$R$1:$R$34,0),1)</f>
        <v>Caracol TV S.A.</v>
      </c>
      <c r="I6577" t="s">
        <v>556</v>
      </c>
      <c r="J6577" t="s">
        <v>8338</v>
      </c>
      <c r="K6577">
        <v>11</v>
      </c>
      <c r="L6577" t="str">
        <f t="shared" si="210"/>
        <v>OritoPutumayoCaracol TV S.A.11</v>
      </c>
      <c r="M6577" t="str">
        <f t="shared" si="211"/>
        <v>OritoPutumayoCaracol TV S.A.</v>
      </c>
      <c r="N6577" t="s">
        <v>8037</v>
      </c>
    </row>
    <row r="6578" spans="1:14" x14ac:dyDescent="0.25">
      <c r="A6578">
        <v>86568</v>
      </c>
      <c r="B6578" t="s">
        <v>562</v>
      </c>
      <c r="C6578" t="s">
        <v>773</v>
      </c>
      <c r="E6578">
        <v>3</v>
      </c>
      <c r="F6578" t="s">
        <v>8337</v>
      </c>
      <c r="G6578" t="s">
        <v>420</v>
      </c>
      <c r="H6578" t="str">
        <f>INDEX(referencias!$Q$1:$Q$34,MATCH('Registro de Frecuencias TV'!G6578,referencias!$R$1:$R$34,0),1)</f>
        <v>Canal Uno</v>
      </c>
      <c r="I6578" t="s">
        <v>317</v>
      </c>
      <c r="J6578" t="s">
        <v>8338</v>
      </c>
      <c r="K6578">
        <v>3</v>
      </c>
      <c r="L6578" t="str">
        <f t="shared" si="210"/>
        <v>Puerto AsísPutumayoCanal Uno3</v>
      </c>
      <c r="M6578" t="str">
        <f t="shared" si="211"/>
        <v>Puerto AsísPutumayoCanal Uno</v>
      </c>
      <c r="N6578" t="s">
        <v>8038</v>
      </c>
    </row>
    <row r="6579" spans="1:14" x14ac:dyDescent="0.25">
      <c r="A6579">
        <v>86568</v>
      </c>
      <c r="B6579" t="s">
        <v>562</v>
      </c>
      <c r="C6579" t="s">
        <v>773</v>
      </c>
      <c r="E6579">
        <v>5</v>
      </c>
      <c r="F6579" t="s">
        <v>8337</v>
      </c>
      <c r="G6579" t="s">
        <v>703</v>
      </c>
      <c r="H6579" t="str">
        <f>INDEX(referencias!$Q$1:$Q$34,MATCH('Registro de Frecuencias TV'!G6579,referencias!$R$1:$R$34,0),1)</f>
        <v>C.Institucional</v>
      </c>
      <c r="I6579" t="s">
        <v>317</v>
      </c>
      <c r="J6579" t="s">
        <v>8338</v>
      </c>
      <c r="K6579">
        <v>5</v>
      </c>
      <c r="L6579" t="str">
        <f t="shared" si="210"/>
        <v>Puerto AsísPutumayoC.Institucional5</v>
      </c>
      <c r="M6579" t="str">
        <f t="shared" si="211"/>
        <v>Puerto AsísPutumayoC.Institucional</v>
      </c>
      <c r="N6579" t="s">
        <v>8039</v>
      </c>
    </row>
    <row r="6580" spans="1:14" x14ac:dyDescent="0.25">
      <c r="A6580">
        <v>86568</v>
      </c>
      <c r="B6580" t="s">
        <v>562</v>
      </c>
      <c r="C6580" t="s">
        <v>773</v>
      </c>
      <c r="E6580">
        <v>13</v>
      </c>
      <c r="F6580" t="s">
        <v>8337</v>
      </c>
      <c r="G6580" t="s">
        <v>188</v>
      </c>
      <c r="H6580" t="str">
        <f>INDEX(referencias!$Q$1:$Q$34,MATCH('Registro de Frecuencias TV'!G6580,referencias!$R$1:$R$34,0),1)</f>
        <v>Señal Colombia</v>
      </c>
      <c r="I6580" t="s">
        <v>317</v>
      </c>
      <c r="J6580" t="s">
        <v>8338</v>
      </c>
      <c r="K6580">
        <v>13</v>
      </c>
      <c r="L6580" t="str">
        <f t="shared" si="210"/>
        <v>Puerto AsísPutumayoSeñal Colombia13</v>
      </c>
      <c r="M6580" t="str">
        <f t="shared" si="211"/>
        <v>Puerto AsísPutumayoSeñal Colombia</v>
      </c>
      <c r="N6580" t="s">
        <v>8040</v>
      </c>
    </row>
    <row r="6581" spans="1:14" x14ac:dyDescent="0.25">
      <c r="A6581">
        <v>86568</v>
      </c>
      <c r="B6581" t="s">
        <v>562</v>
      </c>
      <c r="C6581" t="s">
        <v>773</v>
      </c>
      <c r="F6581" t="s">
        <v>8339</v>
      </c>
      <c r="G6581" t="s">
        <v>623</v>
      </c>
      <c r="H6581" t="str">
        <f>INDEX(referencias!$Q$1:$Q$34,MATCH('Registro de Frecuencias TV'!G6581,referencias!$R$1:$R$34,0),1)</f>
        <v>Teveandina</v>
      </c>
      <c r="J6581" t="s">
        <v>8338</v>
      </c>
      <c r="K6581">
        <v>7</v>
      </c>
      <c r="L6581" t="str">
        <f t="shared" si="210"/>
        <v>Puerto AsísPutumayoTeveandina7</v>
      </c>
      <c r="M6581" t="str">
        <f t="shared" si="211"/>
        <v>Puerto AsísPutumayoTeveandina</v>
      </c>
      <c r="N6581" t="s">
        <v>8041</v>
      </c>
    </row>
    <row r="6582" spans="1:14" x14ac:dyDescent="0.25">
      <c r="A6582">
        <v>86568</v>
      </c>
      <c r="B6582" t="s">
        <v>562</v>
      </c>
      <c r="C6582" t="s">
        <v>773</v>
      </c>
      <c r="E6582">
        <v>9</v>
      </c>
      <c r="F6582" t="s">
        <v>8341</v>
      </c>
      <c r="G6582" t="s">
        <v>750</v>
      </c>
      <c r="H6582" t="str">
        <f>INDEX(referencias!$Q$1:$Q$34,MATCH('Registro de Frecuencias TV'!G6582,referencias!$R$1:$R$34,0),1)</f>
        <v>RCN TV S.A.</v>
      </c>
      <c r="I6582" t="s">
        <v>8462</v>
      </c>
      <c r="J6582" t="s">
        <v>8338</v>
      </c>
      <c r="K6582">
        <v>9</v>
      </c>
      <c r="L6582" t="str">
        <f t="shared" si="210"/>
        <v>Puerto AsísPutumayoRCN TV S.A.9</v>
      </c>
      <c r="M6582" t="str">
        <f t="shared" si="211"/>
        <v>Puerto AsísPutumayoRCN TV S.A.</v>
      </c>
      <c r="N6582" t="s">
        <v>8042</v>
      </c>
    </row>
    <row r="6583" spans="1:14" x14ac:dyDescent="0.25">
      <c r="A6583">
        <v>86568</v>
      </c>
      <c r="B6583" t="s">
        <v>562</v>
      </c>
      <c r="C6583" t="s">
        <v>773</v>
      </c>
      <c r="E6583">
        <v>11</v>
      </c>
      <c r="F6583" t="s">
        <v>8341</v>
      </c>
      <c r="G6583" t="s">
        <v>723</v>
      </c>
      <c r="H6583" t="str">
        <f>INDEX(referencias!$Q$1:$Q$34,MATCH('Registro de Frecuencias TV'!G6583,referencias!$R$1:$R$34,0),1)</f>
        <v>Caracol TV S.A.</v>
      </c>
      <c r="I6583" t="s">
        <v>8462</v>
      </c>
      <c r="J6583" t="s">
        <v>8338</v>
      </c>
      <c r="K6583">
        <v>11</v>
      </c>
      <c r="L6583" t="str">
        <f t="shared" si="210"/>
        <v>Puerto AsísPutumayoCaracol TV S.A.11</v>
      </c>
      <c r="M6583" t="str">
        <f t="shared" si="211"/>
        <v>Puerto AsísPutumayoCaracol TV S.A.</v>
      </c>
      <c r="N6583" t="s">
        <v>8043</v>
      </c>
    </row>
    <row r="6584" spans="1:14" x14ac:dyDescent="0.25">
      <c r="A6584">
        <v>86569</v>
      </c>
      <c r="B6584" t="s">
        <v>2058</v>
      </c>
      <c r="C6584" t="s">
        <v>773</v>
      </c>
      <c r="E6584">
        <v>3</v>
      </c>
      <c r="F6584" t="s">
        <v>8337</v>
      </c>
      <c r="G6584" t="s">
        <v>420</v>
      </c>
      <c r="H6584" t="str">
        <f>INDEX(referencias!$Q$1:$Q$34,MATCH('Registro de Frecuencias TV'!G6584,referencias!$R$1:$R$34,0),1)</f>
        <v>Canal Uno</v>
      </c>
      <c r="I6584" t="s">
        <v>317</v>
      </c>
      <c r="J6584" t="s">
        <v>8338</v>
      </c>
      <c r="K6584">
        <v>3</v>
      </c>
      <c r="L6584" t="str">
        <f t="shared" si="210"/>
        <v>Puerto CaicedoPutumayoCanal Uno3</v>
      </c>
      <c r="M6584" t="str">
        <f t="shared" si="211"/>
        <v>Puerto CaicedoPutumayoCanal Uno</v>
      </c>
      <c r="N6584" t="s">
        <v>8044</v>
      </c>
    </row>
    <row r="6585" spans="1:14" x14ac:dyDescent="0.25">
      <c r="A6585">
        <v>86569</v>
      </c>
      <c r="B6585" t="s">
        <v>2058</v>
      </c>
      <c r="C6585" t="s">
        <v>773</v>
      </c>
      <c r="E6585">
        <v>5</v>
      </c>
      <c r="F6585" t="s">
        <v>8337</v>
      </c>
      <c r="G6585" t="s">
        <v>703</v>
      </c>
      <c r="H6585" t="str">
        <f>INDEX(referencias!$Q$1:$Q$34,MATCH('Registro de Frecuencias TV'!G6585,referencias!$R$1:$R$34,0),1)</f>
        <v>C.Institucional</v>
      </c>
      <c r="I6585" t="s">
        <v>317</v>
      </c>
      <c r="J6585" t="s">
        <v>8338</v>
      </c>
      <c r="K6585">
        <v>5</v>
      </c>
      <c r="L6585" t="str">
        <f t="shared" si="210"/>
        <v>Puerto CaicedoPutumayoC.Institucional5</v>
      </c>
      <c r="M6585" t="str">
        <f t="shared" si="211"/>
        <v>Puerto CaicedoPutumayoC.Institucional</v>
      </c>
      <c r="N6585" t="s">
        <v>8045</v>
      </c>
    </row>
    <row r="6586" spans="1:14" x14ac:dyDescent="0.25">
      <c r="A6586">
        <v>86569</v>
      </c>
      <c r="B6586" t="s">
        <v>2058</v>
      </c>
      <c r="C6586" t="s">
        <v>773</v>
      </c>
      <c r="E6586">
        <v>13</v>
      </c>
      <c r="F6586" t="s">
        <v>8337</v>
      </c>
      <c r="G6586" t="s">
        <v>188</v>
      </c>
      <c r="H6586" t="str">
        <f>INDEX(referencias!$Q$1:$Q$34,MATCH('Registro de Frecuencias TV'!G6586,referencias!$R$1:$R$34,0),1)</f>
        <v>Señal Colombia</v>
      </c>
      <c r="I6586" t="s">
        <v>317</v>
      </c>
      <c r="J6586" t="s">
        <v>8338</v>
      </c>
      <c r="K6586">
        <v>13</v>
      </c>
      <c r="L6586" t="str">
        <f t="shared" si="210"/>
        <v>Puerto CaicedoPutumayoSeñal Colombia13</v>
      </c>
      <c r="M6586" t="str">
        <f t="shared" si="211"/>
        <v>Puerto CaicedoPutumayoSeñal Colombia</v>
      </c>
      <c r="N6586" t="s">
        <v>8046</v>
      </c>
    </row>
    <row r="6587" spans="1:14" x14ac:dyDescent="0.25">
      <c r="A6587">
        <v>86569</v>
      </c>
      <c r="B6587" t="s">
        <v>2058</v>
      </c>
      <c r="C6587" t="s">
        <v>773</v>
      </c>
      <c r="F6587" t="s">
        <v>8339</v>
      </c>
      <c r="G6587" t="s">
        <v>623</v>
      </c>
      <c r="H6587" t="str">
        <f>INDEX(referencias!$Q$1:$Q$34,MATCH('Registro de Frecuencias TV'!G6587,referencias!$R$1:$R$34,0),1)</f>
        <v>Teveandina</v>
      </c>
      <c r="J6587" t="s">
        <v>8338</v>
      </c>
      <c r="K6587">
        <v>7</v>
      </c>
      <c r="L6587" t="str">
        <f t="shared" si="210"/>
        <v>Puerto CaicedoPutumayoTeveandina7</v>
      </c>
      <c r="M6587" t="str">
        <f t="shared" si="211"/>
        <v>Puerto CaicedoPutumayoTeveandina</v>
      </c>
      <c r="N6587" t="s">
        <v>8047</v>
      </c>
    </row>
    <row r="6588" spans="1:14" x14ac:dyDescent="0.25">
      <c r="A6588">
        <v>86569</v>
      </c>
      <c r="B6588" t="s">
        <v>2058</v>
      </c>
      <c r="C6588" t="s">
        <v>773</v>
      </c>
      <c r="E6588">
        <v>9</v>
      </c>
      <c r="F6588" t="s">
        <v>8341</v>
      </c>
      <c r="G6588" t="s">
        <v>750</v>
      </c>
      <c r="H6588" t="str">
        <f>INDEX(referencias!$Q$1:$Q$34,MATCH('Registro de Frecuencias TV'!G6588,referencias!$R$1:$R$34,0),1)</f>
        <v>RCN TV S.A.</v>
      </c>
      <c r="I6588" t="s">
        <v>8462</v>
      </c>
      <c r="J6588" t="s">
        <v>8338</v>
      </c>
      <c r="K6588">
        <v>9</v>
      </c>
      <c r="L6588" t="str">
        <f t="shared" si="210"/>
        <v>Puerto CaicedoPutumayoRCN TV S.A.9</v>
      </c>
      <c r="M6588" t="str">
        <f t="shared" si="211"/>
        <v>Puerto CaicedoPutumayoRCN TV S.A.</v>
      </c>
      <c r="N6588" t="s">
        <v>8048</v>
      </c>
    </row>
    <row r="6589" spans="1:14" x14ac:dyDescent="0.25">
      <c r="A6589">
        <v>86569</v>
      </c>
      <c r="B6589" t="s">
        <v>2058</v>
      </c>
      <c r="C6589" t="s">
        <v>773</v>
      </c>
      <c r="E6589">
        <v>11</v>
      </c>
      <c r="F6589" t="s">
        <v>8341</v>
      </c>
      <c r="G6589" t="s">
        <v>723</v>
      </c>
      <c r="H6589" t="str">
        <f>INDEX(referencias!$Q$1:$Q$34,MATCH('Registro de Frecuencias TV'!G6589,referencias!$R$1:$R$34,0),1)</f>
        <v>Caracol TV S.A.</v>
      </c>
      <c r="I6589" t="s">
        <v>8462</v>
      </c>
      <c r="J6589" t="s">
        <v>8338</v>
      </c>
      <c r="K6589">
        <v>11</v>
      </c>
      <c r="L6589" t="str">
        <f t="shared" si="210"/>
        <v>Puerto CaicedoPutumayoCaracol TV S.A.11</v>
      </c>
      <c r="M6589" t="str">
        <f t="shared" si="211"/>
        <v>Puerto CaicedoPutumayoCaracol TV S.A.</v>
      </c>
      <c r="N6589" t="s">
        <v>8049</v>
      </c>
    </row>
    <row r="6590" spans="1:14" x14ac:dyDescent="0.25">
      <c r="A6590">
        <v>86571</v>
      </c>
      <c r="B6590" t="s">
        <v>2069</v>
      </c>
      <c r="C6590" t="s">
        <v>773</v>
      </c>
      <c r="E6590">
        <v>3</v>
      </c>
      <c r="F6590" t="s">
        <v>8337</v>
      </c>
      <c r="G6590" t="s">
        <v>420</v>
      </c>
      <c r="H6590" t="str">
        <f>INDEX(referencias!$Q$1:$Q$34,MATCH('Registro de Frecuencias TV'!G6590,referencias!$R$1:$R$34,0),1)</f>
        <v>Canal Uno</v>
      </c>
      <c r="I6590" t="s">
        <v>317</v>
      </c>
      <c r="J6590" t="s">
        <v>8338</v>
      </c>
      <c r="K6590">
        <v>3</v>
      </c>
      <c r="L6590" t="str">
        <f t="shared" si="210"/>
        <v>Puerto GuzmánPutumayoCanal Uno3</v>
      </c>
      <c r="M6590" t="str">
        <f t="shared" si="211"/>
        <v>Puerto GuzmánPutumayoCanal Uno</v>
      </c>
      <c r="N6590" t="s">
        <v>8050</v>
      </c>
    </row>
    <row r="6591" spans="1:14" x14ac:dyDescent="0.25">
      <c r="A6591">
        <v>86571</v>
      </c>
      <c r="B6591" t="s">
        <v>2069</v>
      </c>
      <c r="C6591" t="s">
        <v>773</v>
      </c>
      <c r="E6591">
        <v>5</v>
      </c>
      <c r="F6591" t="s">
        <v>8337</v>
      </c>
      <c r="G6591" t="s">
        <v>703</v>
      </c>
      <c r="H6591" t="str">
        <f>INDEX(referencias!$Q$1:$Q$34,MATCH('Registro de Frecuencias TV'!G6591,referencias!$R$1:$R$34,0),1)</f>
        <v>C.Institucional</v>
      </c>
      <c r="I6591" t="s">
        <v>317</v>
      </c>
      <c r="J6591" t="s">
        <v>8338</v>
      </c>
      <c r="K6591">
        <v>5</v>
      </c>
      <c r="L6591" t="str">
        <f t="shared" si="210"/>
        <v>Puerto GuzmánPutumayoC.Institucional5</v>
      </c>
      <c r="M6591" t="str">
        <f t="shared" si="211"/>
        <v>Puerto GuzmánPutumayoC.Institucional</v>
      </c>
      <c r="N6591" t="s">
        <v>8051</v>
      </c>
    </row>
    <row r="6592" spans="1:14" x14ac:dyDescent="0.25">
      <c r="A6592">
        <v>86571</v>
      </c>
      <c r="B6592" t="s">
        <v>2069</v>
      </c>
      <c r="C6592" t="s">
        <v>773</v>
      </c>
      <c r="E6592">
        <v>13</v>
      </c>
      <c r="F6592" t="s">
        <v>8337</v>
      </c>
      <c r="G6592" t="s">
        <v>188</v>
      </c>
      <c r="H6592" t="str">
        <f>INDEX(referencias!$Q$1:$Q$34,MATCH('Registro de Frecuencias TV'!G6592,referencias!$R$1:$R$34,0),1)</f>
        <v>Señal Colombia</v>
      </c>
      <c r="I6592" t="s">
        <v>317</v>
      </c>
      <c r="J6592" t="s">
        <v>8338</v>
      </c>
      <c r="K6592">
        <v>13</v>
      </c>
      <c r="L6592" t="str">
        <f t="shared" si="210"/>
        <v>Puerto GuzmánPutumayoSeñal Colombia13</v>
      </c>
      <c r="M6592" t="str">
        <f t="shared" si="211"/>
        <v>Puerto GuzmánPutumayoSeñal Colombia</v>
      </c>
      <c r="N6592" t="s">
        <v>8052</v>
      </c>
    </row>
    <row r="6593" spans="1:14" x14ac:dyDescent="0.25">
      <c r="A6593">
        <v>86571</v>
      </c>
      <c r="B6593" t="s">
        <v>2069</v>
      </c>
      <c r="C6593" t="s">
        <v>773</v>
      </c>
      <c r="F6593" t="s">
        <v>8339</v>
      </c>
      <c r="G6593" t="s">
        <v>623</v>
      </c>
      <c r="H6593" t="str">
        <f>INDEX(referencias!$Q$1:$Q$34,MATCH('Registro de Frecuencias TV'!G6593,referencias!$R$1:$R$34,0),1)</f>
        <v>Teveandina</v>
      </c>
      <c r="J6593" t="s">
        <v>8338</v>
      </c>
      <c r="K6593">
        <v>7</v>
      </c>
      <c r="L6593" t="str">
        <f t="shared" si="210"/>
        <v>Puerto GuzmánPutumayoTeveandina7</v>
      </c>
      <c r="M6593" t="str">
        <f t="shared" si="211"/>
        <v>Puerto GuzmánPutumayoTeveandina</v>
      </c>
      <c r="N6593" t="s">
        <v>8053</v>
      </c>
    </row>
    <row r="6594" spans="1:14" x14ac:dyDescent="0.25">
      <c r="A6594">
        <v>86571</v>
      </c>
      <c r="B6594" t="s">
        <v>2069</v>
      </c>
      <c r="C6594" t="s">
        <v>773</v>
      </c>
      <c r="E6594">
        <v>9</v>
      </c>
      <c r="F6594" t="s">
        <v>8341</v>
      </c>
      <c r="G6594" t="s">
        <v>750</v>
      </c>
      <c r="H6594" t="str">
        <f>INDEX(referencias!$Q$1:$Q$34,MATCH('Registro de Frecuencias TV'!G6594,referencias!$R$1:$R$34,0),1)</f>
        <v>RCN TV S.A.</v>
      </c>
      <c r="I6594" t="s">
        <v>8462</v>
      </c>
      <c r="J6594" t="s">
        <v>8338</v>
      </c>
      <c r="K6594">
        <v>9</v>
      </c>
      <c r="L6594" t="str">
        <f t="shared" si="210"/>
        <v>Puerto GuzmánPutumayoRCN TV S.A.9</v>
      </c>
      <c r="M6594" t="str">
        <f t="shared" si="211"/>
        <v>Puerto GuzmánPutumayoRCN TV S.A.</v>
      </c>
      <c r="N6594" t="s">
        <v>8054</v>
      </c>
    </row>
    <row r="6595" spans="1:14" x14ac:dyDescent="0.25">
      <c r="A6595">
        <v>86571</v>
      </c>
      <c r="B6595" t="s">
        <v>2069</v>
      </c>
      <c r="C6595" t="s">
        <v>773</v>
      </c>
      <c r="E6595">
        <v>11</v>
      </c>
      <c r="F6595" t="s">
        <v>8341</v>
      </c>
      <c r="G6595" t="s">
        <v>723</v>
      </c>
      <c r="H6595" t="str">
        <f>INDEX(referencias!$Q$1:$Q$34,MATCH('Registro de Frecuencias TV'!G6595,referencias!$R$1:$R$34,0),1)</f>
        <v>Caracol TV S.A.</v>
      </c>
      <c r="I6595" t="s">
        <v>8462</v>
      </c>
      <c r="J6595" t="s">
        <v>8338</v>
      </c>
      <c r="K6595">
        <v>11</v>
      </c>
      <c r="L6595" t="str">
        <f t="shared" ref="L6595:L6658" si="212">_xlfn.CONCAT(TRIM(B6595),TRIM(C6595),TRIM(H6595),TRIM(K6595))</f>
        <v>Puerto GuzmánPutumayoCaracol TV S.A.11</v>
      </c>
      <c r="M6595" t="str">
        <f t="shared" ref="M6595:M6658" si="213">_xlfn.CONCAT(TRIM(B6595),TRIM(C6595),TRIM(H6595))</f>
        <v>Puerto GuzmánPutumayoCaracol TV S.A.</v>
      </c>
      <c r="N6595" t="s">
        <v>8055</v>
      </c>
    </row>
    <row r="6596" spans="1:14" x14ac:dyDescent="0.25">
      <c r="A6596">
        <v>86573</v>
      </c>
      <c r="B6596" t="s">
        <v>1681</v>
      </c>
      <c r="C6596" t="s">
        <v>773</v>
      </c>
      <c r="F6596" t="s">
        <v>8337</v>
      </c>
      <c r="G6596" t="s">
        <v>420</v>
      </c>
      <c r="H6596" t="str">
        <f>INDEX(referencias!$Q$1:$Q$34,MATCH('Registro de Frecuencias TV'!G6596,referencias!$R$1:$R$34,0),1)</f>
        <v>Canal Uno</v>
      </c>
      <c r="J6596" t="s">
        <v>8338</v>
      </c>
      <c r="K6596">
        <v>38</v>
      </c>
      <c r="L6596" t="str">
        <f t="shared" si="212"/>
        <v>LeguízamoPutumayoCanal Uno38</v>
      </c>
      <c r="M6596" t="str">
        <f t="shared" si="213"/>
        <v>LeguízamoPutumayoCanal Uno</v>
      </c>
      <c r="N6596" t="s">
        <v>8056</v>
      </c>
    </row>
    <row r="6597" spans="1:14" x14ac:dyDescent="0.25">
      <c r="A6597">
        <v>86573</v>
      </c>
      <c r="B6597" t="s">
        <v>1681</v>
      </c>
      <c r="C6597" t="s">
        <v>773</v>
      </c>
      <c r="F6597" t="s">
        <v>8337</v>
      </c>
      <c r="G6597" t="s">
        <v>703</v>
      </c>
      <c r="H6597" t="str">
        <f>INDEX(referencias!$Q$1:$Q$34,MATCH('Registro de Frecuencias TV'!G6597,referencias!$R$1:$R$34,0),1)</f>
        <v>C.Institucional</v>
      </c>
      <c r="J6597" t="s">
        <v>8338</v>
      </c>
      <c r="K6597">
        <v>40</v>
      </c>
      <c r="L6597" t="str">
        <f t="shared" si="212"/>
        <v>LeguízamoPutumayoC.Institucional40</v>
      </c>
      <c r="M6597" t="str">
        <f t="shared" si="213"/>
        <v>LeguízamoPutumayoC.Institucional</v>
      </c>
      <c r="N6597" t="s">
        <v>8057</v>
      </c>
    </row>
    <row r="6598" spans="1:14" x14ac:dyDescent="0.25">
      <c r="A6598">
        <v>86573</v>
      </c>
      <c r="B6598" t="s">
        <v>1681</v>
      </c>
      <c r="C6598" t="s">
        <v>773</v>
      </c>
      <c r="F6598" t="s">
        <v>8337</v>
      </c>
      <c r="G6598" t="s">
        <v>188</v>
      </c>
      <c r="H6598" t="str">
        <f>INDEX(referencias!$Q$1:$Q$34,MATCH('Registro de Frecuencias TV'!G6598,referencias!$R$1:$R$34,0),1)</f>
        <v>Señal Colombia</v>
      </c>
      <c r="J6598" t="s">
        <v>8338</v>
      </c>
      <c r="K6598">
        <v>42</v>
      </c>
      <c r="L6598" t="str">
        <f t="shared" si="212"/>
        <v>LeguízamoPutumayoSeñal Colombia42</v>
      </c>
      <c r="M6598" t="str">
        <f t="shared" si="213"/>
        <v>LeguízamoPutumayoSeñal Colombia</v>
      </c>
      <c r="N6598" t="s">
        <v>8058</v>
      </c>
    </row>
    <row r="6599" spans="1:14" x14ac:dyDescent="0.25">
      <c r="A6599">
        <v>86573</v>
      </c>
      <c r="B6599" t="s">
        <v>1681</v>
      </c>
      <c r="C6599" t="s">
        <v>773</v>
      </c>
      <c r="F6599" t="s">
        <v>8339</v>
      </c>
      <c r="G6599" t="s">
        <v>623</v>
      </c>
      <c r="H6599" t="str">
        <f>INDEX(referencias!$Q$1:$Q$34,MATCH('Registro de Frecuencias TV'!G6599,referencias!$R$1:$R$34,0),1)</f>
        <v>Teveandina</v>
      </c>
      <c r="J6599" t="s">
        <v>8338</v>
      </c>
      <c r="K6599">
        <v>13</v>
      </c>
      <c r="L6599" t="str">
        <f t="shared" si="212"/>
        <v>LeguízamoPutumayoTeveandina13</v>
      </c>
      <c r="M6599" t="str">
        <f t="shared" si="213"/>
        <v>LeguízamoPutumayoTeveandina</v>
      </c>
      <c r="N6599" t="s">
        <v>8059</v>
      </c>
    </row>
    <row r="6600" spans="1:14" x14ac:dyDescent="0.25">
      <c r="A6600">
        <v>86573</v>
      </c>
      <c r="B6600" t="s">
        <v>1681</v>
      </c>
      <c r="C6600" t="s">
        <v>773</v>
      </c>
      <c r="E6600">
        <v>4</v>
      </c>
      <c r="F6600" t="s">
        <v>8341</v>
      </c>
      <c r="G6600" t="s">
        <v>750</v>
      </c>
      <c r="H6600" t="str">
        <f>INDEX(referencias!$Q$1:$Q$34,MATCH('Registro de Frecuencias TV'!G6600,referencias!$R$1:$R$34,0),1)</f>
        <v>RCN TV S.A.</v>
      </c>
      <c r="I6600" t="s">
        <v>341</v>
      </c>
      <c r="J6600" t="s">
        <v>8338</v>
      </c>
      <c r="K6600">
        <v>4</v>
      </c>
      <c r="L6600" t="str">
        <f t="shared" si="212"/>
        <v>LeguízamoPutumayoRCN TV S.A.4</v>
      </c>
      <c r="M6600" t="str">
        <f t="shared" si="213"/>
        <v>LeguízamoPutumayoRCN TV S.A.</v>
      </c>
      <c r="N6600" t="s">
        <v>8060</v>
      </c>
    </row>
    <row r="6601" spans="1:14" x14ac:dyDescent="0.25">
      <c r="A6601">
        <v>86573</v>
      </c>
      <c r="B6601" t="s">
        <v>1681</v>
      </c>
      <c r="C6601" t="s">
        <v>773</v>
      </c>
      <c r="E6601">
        <v>6</v>
      </c>
      <c r="F6601" t="s">
        <v>8341</v>
      </c>
      <c r="G6601" t="s">
        <v>723</v>
      </c>
      <c r="H6601" t="str">
        <f>INDEX(referencias!$Q$1:$Q$34,MATCH('Registro de Frecuencias TV'!G6601,referencias!$R$1:$R$34,0),1)</f>
        <v>Caracol TV S.A.</v>
      </c>
      <c r="I6601" t="s">
        <v>341</v>
      </c>
      <c r="J6601" t="s">
        <v>8338</v>
      </c>
      <c r="K6601">
        <v>6</v>
      </c>
      <c r="L6601" t="str">
        <f t="shared" si="212"/>
        <v>LeguízamoPutumayoCaracol TV S.A.6</v>
      </c>
      <c r="M6601" t="str">
        <f t="shared" si="213"/>
        <v>LeguízamoPutumayoCaracol TV S.A.</v>
      </c>
      <c r="N6601" t="s">
        <v>8061</v>
      </c>
    </row>
    <row r="6602" spans="1:14" x14ac:dyDescent="0.25">
      <c r="A6602">
        <v>86749</v>
      </c>
      <c r="B6602" t="s">
        <v>382</v>
      </c>
      <c r="C6602" t="s">
        <v>773</v>
      </c>
      <c r="E6602">
        <v>8</v>
      </c>
      <c r="F6602" t="s">
        <v>8337</v>
      </c>
      <c r="G6602" t="s">
        <v>420</v>
      </c>
      <c r="H6602" t="str">
        <f>INDEX(referencias!$Q$1:$Q$34,MATCH('Registro de Frecuencias TV'!G6602,referencias!$R$1:$R$34,0),1)</f>
        <v>Canal Uno</v>
      </c>
      <c r="I6602" t="s">
        <v>382</v>
      </c>
      <c r="J6602" t="s">
        <v>8338</v>
      </c>
      <c r="K6602">
        <v>8</v>
      </c>
      <c r="L6602" t="str">
        <f t="shared" si="212"/>
        <v>SibundoyPutumayoCanal Uno8</v>
      </c>
      <c r="M6602" t="str">
        <f t="shared" si="213"/>
        <v>SibundoyPutumayoCanal Uno</v>
      </c>
      <c r="N6602" t="s">
        <v>8062</v>
      </c>
    </row>
    <row r="6603" spans="1:14" x14ac:dyDescent="0.25">
      <c r="A6603">
        <v>86749</v>
      </c>
      <c r="B6603" t="s">
        <v>382</v>
      </c>
      <c r="C6603" t="s">
        <v>773</v>
      </c>
      <c r="E6603">
        <v>10</v>
      </c>
      <c r="F6603" t="s">
        <v>8337</v>
      </c>
      <c r="G6603" t="s">
        <v>703</v>
      </c>
      <c r="H6603" t="str">
        <f>INDEX(referencias!$Q$1:$Q$34,MATCH('Registro de Frecuencias TV'!G6603,referencias!$R$1:$R$34,0),1)</f>
        <v>C.Institucional</v>
      </c>
      <c r="I6603" t="s">
        <v>382</v>
      </c>
      <c r="J6603" t="s">
        <v>8338</v>
      </c>
      <c r="K6603">
        <v>10</v>
      </c>
      <c r="L6603" t="str">
        <f t="shared" si="212"/>
        <v>SibundoyPutumayoC.Institucional10</v>
      </c>
      <c r="M6603" t="str">
        <f t="shared" si="213"/>
        <v>SibundoyPutumayoC.Institucional</v>
      </c>
      <c r="N6603" t="s">
        <v>8063</v>
      </c>
    </row>
    <row r="6604" spans="1:14" x14ac:dyDescent="0.25">
      <c r="A6604">
        <v>86749</v>
      </c>
      <c r="B6604" t="s">
        <v>382</v>
      </c>
      <c r="C6604" t="s">
        <v>773</v>
      </c>
      <c r="E6604">
        <v>12</v>
      </c>
      <c r="F6604" t="s">
        <v>8337</v>
      </c>
      <c r="G6604" t="s">
        <v>188</v>
      </c>
      <c r="H6604" t="str">
        <f>INDEX(referencias!$Q$1:$Q$34,MATCH('Registro de Frecuencias TV'!G6604,referencias!$R$1:$R$34,0),1)</f>
        <v>Señal Colombia</v>
      </c>
      <c r="I6604" t="s">
        <v>382</v>
      </c>
      <c r="J6604" t="s">
        <v>8338</v>
      </c>
      <c r="K6604">
        <v>12</v>
      </c>
      <c r="L6604" t="str">
        <f t="shared" si="212"/>
        <v>SibundoyPutumayoSeñal Colombia12</v>
      </c>
      <c r="M6604" t="str">
        <f t="shared" si="213"/>
        <v>SibundoyPutumayoSeñal Colombia</v>
      </c>
      <c r="N6604" t="s">
        <v>8064</v>
      </c>
    </row>
    <row r="6605" spans="1:14" x14ac:dyDescent="0.25">
      <c r="A6605">
        <v>86749</v>
      </c>
      <c r="B6605" t="s">
        <v>382</v>
      </c>
      <c r="C6605" t="s">
        <v>773</v>
      </c>
      <c r="F6605" t="s">
        <v>8339</v>
      </c>
      <c r="G6605" t="s">
        <v>623</v>
      </c>
      <c r="H6605" t="str">
        <f>INDEX(referencias!$Q$1:$Q$34,MATCH('Registro de Frecuencias TV'!G6605,referencias!$R$1:$R$34,0),1)</f>
        <v>Teveandina</v>
      </c>
      <c r="J6605" t="s">
        <v>8338</v>
      </c>
      <c r="K6605">
        <v>2</v>
      </c>
      <c r="L6605" t="str">
        <f t="shared" si="212"/>
        <v>SibundoyPutumayoTeveandina2</v>
      </c>
      <c r="M6605" t="str">
        <f t="shared" si="213"/>
        <v>SibundoyPutumayoTeveandina</v>
      </c>
      <c r="N6605" t="s">
        <v>8065</v>
      </c>
    </row>
    <row r="6606" spans="1:14" x14ac:dyDescent="0.25">
      <c r="A6606">
        <v>86749</v>
      </c>
      <c r="B6606" t="s">
        <v>382</v>
      </c>
      <c r="C6606" t="s">
        <v>773</v>
      </c>
      <c r="F6606" t="s">
        <v>8341</v>
      </c>
      <c r="G6606" t="s">
        <v>750</v>
      </c>
      <c r="H6606" t="str">
        <f>INDEX(referencias!$Q$1:$Q$34,MATCH('Registro de Frecuencias TV'!G6606,referencias!$R$1:$R$34,0),1)</f>
        <v>RCN TV S.A.</v>
      </c>
      <c r="J6606" t="s">
        <v>8338</v>
      </c>
      <c r="K6606">
        <v>4</v>
      </c>
      <c r="L6606" t="str">
        <f t="shared" si="212"/>
        <v>SibundoyPutumayoRCN TV S.A.4</v>
      </c>
      <c r="M6606" t="str">
        <f t="shared" si="213"/>
        <v>SibundoyPutumayoRCN TV S.A.</v>
      </c>
      <c r="N6606" t="s">
        <v>8066</v>
      </c>
    </row>
    <row r="6607" spans="1:14" x14ac:dyDescent="0.25">
      <c r="A6607">
        <v>86749</v>
      </c>
      <c r="B6607" t="s">
        <v>382</v>
      </c>
      <c r="C6607" t="s">
        <v>773</v>
      </c>
      <c r="F6607" t="s">
        <v>8341</v>
      </c>
      <c r="G6607" t="s">
        <v>723</v>
      </c>
      <c r="H6607" t="str">
        <f>INDEX(referencias!$Q$1:$Q$34,MATCH('Registro de Frecuencias TV'!G6607,referencias!$R$1:$R$34,0),1)</f>
        <v>Caracol TV S.A.</v>
      </c>
      <c r="J6607" t="s">
        <v>8338</v>
      </c>
      <c r="K6607">
        <v>6</v>
      </c>
      <c r="L6607" t="str">
        <f t="shared" si="212"/>
        <v>SibundoyPutumayoCaracol TV S.A.6</v>
      </c>
      <c r="M6607" t="str">
        <f t="shared" si="213"/>
        <v>SibundoyPutumayoCaracol TV S.A.</v>
      </c>
      <c r="N6607" t="s">
        <v>8067</v>
      </c>
    </row>
    <row r="6608" spans="1:14" x14ac:dyDescent="0.25">
      <c r="A6608">
        <v>86755</v>
      </c>
      <c r="B6608" t="s">
        <v>364</v>
      </c>
      <c r="C6608" t="s">
        <v>773</v>
      </c>
      <c r="E6608">
        <v>8</v>
      </c>
      <c r="F6608" t="s">
        <v>8337</v>
      </c>
      <c r="G6608" t="s">
        <v>420</v>
      </c>
      <c r="H6608" t="str">
        <f>INDEX(referencias!$Q$1:$Q$34,MATCH('Registro de Frecuencias TV'!G6608,referencias!$R$1:$R$34,0),1)</f>
        <v>Canal Uno</v>
      </c>
      <c r="I6608" t="s">
        <v>382</v>
      </c>
      <c r="J6608" t="s">
        <v>8338</v>
      </c>
      <c r="K6608">
        <v>8</v>
      </c>
      <c r="L6608" t="str">
        <f t="shared" si="212"/>
        <v>San FranciscoPutumayoCanal Uno8</v>
      </c>
      <c r="M6608" t="str">
        <f t="shared" si="213"/>
        <v>San FranciscoPutumayoCanal Uno</v>
      </c>
      <c r="N6608" t="s">
        <v>8068</v>
      </c>
    </row>
    <row r="6609" spans="1:14" x14ac:dyDescent="0.25">
      <c r="A6609">
        <v>86755</v>
      </c>
      <c r="B6609" t="s">
        <v>364</v>
      </c>
      <c r="C6609" t="s">
        <v>773</v>
      </c>
      <c r="E6609">
        <v>10</v>
      </c>
      <c r="F6609" t="s">
        <v>8337</v>
      </c>
      <c r="G6609" t="s">
        <v>703</v>
      </c>
      <c r="H6609" t="str">
        <f>INDEX(referencias!$Q$1:$Q$34,MATCH('Registro de Frecuencias TV'!G6609,referencias!$R$1:$R$34,0),1)</f>
        <v>C.Institucional</v>
      </c>
      <c r="I6609" t="s">
        <v>382</v>
      </c>
      <c r="J6609" t="s">
        <v>8338</v>
      </c>
      <c r="K6609">
        <v>10</v>
      </c>
      <c r="L6609" t="str">
        <f t="shared" si="212"/>
        <v>San FranciscoPutumayoC.Institucional10</v>
      </c>
      <c r="M6609" t="str">
        <f t="shared" si="213"/>
        <v>San FranciscoPutumayoC.Institucional</v>
      </c>
      <c r="N6609" t="s">
        <v>8069</v>
      </c>
    </row>
    <row r="6610" spans="1:14" x14ac:dyDescent="0.25">
      <c r="A6610">
        <v>86755</v>
      </c>
      <c r="B6610" t="s">
        <v>364</v>
      </c>
      <c r="C6610" t="s">
        <v>773</v>
      </c>
      <c r="E6610">
        <v>12</v>
      </c>
      <c r="F6610" t="s">
        <v>8337</v>
      </c>
      <c r="G6610" t="s">
        <v>188</v>
      </c>
      <c r="H6610" t="str">
        <f>INDEX(referencias!$Q$1:$Q$34,MATCH('Registro de Frecuencias TV'!G6610,referencias!$R$1:$R$34,0),1)</f>
        <v>Señal Colombia</v>
      </c>
      <c r="I6610" t="s">
        <v>382</v>
      </c>
      <c r="J6610" t="s">
        <v>8338</v>
      </c>
      <c r="K6610">
        <v>12</v>
      </c>
      <c r="L6610" t="str">
        <f t="shared" si="212"/>
        <v>San FranciscoPutumayoSeñal Colombia12</v>
      </c>
      <c r="M6610" t="str">
        <f t="shared" si="213"/>
        <v>San FranciscoPutumayoSeñal Colombia</v>
      </c>
      <c r="N6610" t="s">
        <v>8070</v>
      </c>
    </row>
    <row r="6611" spans="1:14" x14ac:dyDescent="0.25">
      <c r="A6611">
        <v>86755</v>
      </c>
      <c r="B6611" t="s">
        <v>364</v>
      </c>
      <c r="C6611" t="s">
        <v>773</v>
      </c>
      <c r="F6611" t="s">
        <v>8339</v>
      </c>
      <c r="G6611" t="s">
        <v>623</v>
      </c>
      <c r="H6611" t="str">
        <f>INDEX(referencias!$Q$1:$Q$34,MATCH('Registro de Frecuencias TV'!G6611,referencias!$R$1:$R$34,0),1)</f>
        <v>Teveandina</v>
      </c>
      <c r="J6611" t="s">
        <v>8338</v>
      </c>
      <c r="K6611">
        <v>2</v>
      </c>
      <c r="L6611" t="str">
        <f t="shared" si="212"/>
        <v>San FranciscoPutumayoTeveandina2</v>
      </c>
      <c r="M6611" t="str">
        <f t="shared" si="213"/>
        <v>San FranciscoPutumayoTeveandina</v>
      </c>
      <c r="N6611" t="s">
        <v>8071</v>
      </c>
    </row>
    <row r="6612" spans="1:14" x14ac:dyDescent="0.25">
      <c r="A6612">
        <v>86755</v>
      </c>
      <c r="B6612" t="s">
        <v>364</v>
      </c>
      <c r="C6612" t="s">
        <v>773</v>
      </c>
      <c r="F6612" t="s">
        <v>8341</v>
      </c>
      <c r="G6612" t="s">
        <v>750</v>
      </c>
      <c r="H6612" t="str">
        <f>INDEX(referencias!$Q$1:$Q$34,MATCH('Registro de Frecuencias TV'!G6612,referencias!$R$1:$R$34,0),1)</f>
        <v>RCN TV S.A.</v>
      </c>
      <c r="J6612" t="s">
        <v>8338</v>
      </c>
      <c r="K6612">
        <v>4</v>
      </c>
      <c r="L6612" t="str">
        <f t="shared" si="212"/>
        <v>San FranciscoPutumayoRCN TV S.A.4</v>
      </c>
      <c r="M6612" t="str">
        <f t="shared" si="213"/>
        <v>San FranciscoPutumayoRCN TV S.A.</v>
      </c>
      <c r="N6612" t="s">
        <v>8072</v>
      </c>
    </row>
    <row r="6613" spans="1:14" x14ac:dyDescent="0.25">
      <c r="A6613">
        <v>86755</v>
      </c>
      <c r="B6613" t="s">
        <v>364</v>
      </c>
      <c r="C6613" t="s">
        <v>773</v>
      </c>
      <c r="F6613" t="s">
        <v>8341</v>
      </c>
      <c r="G6613" t="s">
        <v>723</v>
      </c>
      <c r="H6613" t="str">
        <f>INDEX(referencias!$Q$1:$Q$34,MATCH('Registro de Frecuencias TV'!G6613,referencias!$R$1:$R$34,0),1)</f>
        <v>Caracol TV S.A.</v>
      </c>
      <c r="J6613" t="s">
        <v>8338</v>
      </c>
      <c r="K6613">
        <v>6</v>
      </c>
      <c r="L6613" t="str">
        <f t="shared" si="212"/>
        <v>San FranciscoPutumayoCaracol TV S.A.6</v>
      </c>
      <c r="M6613" t="str">
        <f t="shared" si="213"/>
        <v>San FranciscoPutumayoCaracol TV S.A.</v>
      </c>
      <c r="N6613" t="s">
        <v>8073</v>
      </c>
    </row>
    <row r="6614" spans="1:14" x14ac:dyDescent="0.25">
      <c r="A6614">
        <v>86757</v>
      </c>
      <c r="B6614" t="s">
        <v>371</v>
      </c>
      <c r="C6614" t="s">
        <v>773</v>
      </c>
      <c r="F6614" t="s">
        <v>8337</v>
      </c>
      <c r="G6614" t="s">
        <v>420</v>
      </c>
      <c r="H6614" t="str">
        <f>INDEX(referencias!$Q$1:$Q$34,MATCH('Registro de Frecuencias TV'!G6614,referencias!$R$1:$R$34,0),1)</f>
        <v>Canal Uno</v>
      </c>
      <c r="J6614" t="s">
        <v>8338</v>
      </c>
      <c r="K6614">
        <v>40</v>
      </c>
      <c r="L6614" t="str">
        <f t="shared" si="212"/>
        <v>San MiguelPutumayoCanal Uno40</v>
      </c>
      <c r="M6614" t="str">
        <f t="shared" si="213"/>
        <v>San MiguelPutumayoCanal Uno</v>
      </c>
      <c r="N6614" t="s">
        <v>8074</v>
      </c>
    </row>
    <row r="6615" spans="1:14" x14ac:dyDescent="0.25">
      <c r="A6615">
        <v>86757</v>
      </c>
      <c r="B6615" t="s">
        <v>371</v>
      </c>
      <c r="C6615" t="s">
        <v>773</v>
      </c>
      <c r="F6615" t="s">
        <v>8337</v>
      </c>
      <c r="G6615" t="s">
        <v>703</v>
      </c>
      <c r="H6615" t="str">
        <f>INDEX(referencias!$Q$1:$Q$34,MATCH('Registro de Frecuencias TV'!G6615,referencias!$R$1:$R$34,0),1)</f>
        <v>C.Institucional</v>
      </c>
      <c r="J6615" t="s">
        <v>8338</v>
      </c>
      <c r="K6615">
        <v>42</v>
      </c>
      <c r="L6615" t="str">
        <f t="shared" si="212"/>
        <v>San MiguelPutumayoC.Institucional42</v>
      </c>
      <c r="M6615" t="str">
        <f t="shared" si="213"/>
        <v>San MiguelPutumayoC.Institucional</v>
      </c>
      <c r="N6615" t="s">
        <v>8075</v>
      </c>
    </row>
    <row r="6616" spans="1:14" x14ac:dyDescent="0.25">
      <c r="A6616">
        <v>86757</v>
      </c>
      <c r="B6616" t="s">
        <v>371</v>
      </c>
      <c r="C6616" t="s">
        <v>773</v>
      </c>
      <c r="F6616" t="s">
        <v>8337</v>
      </c>
      <c r="G6616" t="s">
        <v>188</v>
      </c>
      <c r="H6616" t="str">
        <f>INDEX(referencias!$Q$1:$Q$34,MATCH('Registro de Frecuencias TV'!G6616,referencias!$R$1:$R$34,0),1)</f>
        <v>Señal Colombia</v>
      </c>
      <c r="J6616" t="s">
        <v>8338</v>
      </c>
      <c r="K6616">
        <v>44</v>
      </c>
      <c r="L6616" t="str">
        <f t="shared" si="212"/>
        <v>San MiguelPutumayoSeñal Colombia44</v>
      </c>
      <c r="M6616" t="str">
        <f t="shared" si="213"/>
        <v>San MiguelPutumayoSeñal Colombia</v>
      </c>
      <c r="N6616" t="s">
        <v>8076</v>
      </c>
    </row>
    <row r="6617" spans="1:14" x14ac:dyDescent="0.25">
      <c r="A6617">
        <v>86757</v>
      </c>
      <c r="B6617" t="s">
        <v>371</v>
      </c>
      <c r="C6617" t="s">
        <v>773</v>
      </c>
      <c r="F6617" t="s">
        <v>8339</v>
      </c>
      <c r="G6617" t="s">
        <v>623</v>
      </c>
      <c r="H6617" t="str">
        <f>INDEX(referencias!$Q$1:$Q$34,MATCH('Registro de Frecuencias TV'!G6617,referencias!$R$1:$R$34,0),1)</f>
        <v>Teveandina</v>
      </c>
      <c r="J6617" t="s">
        <v>8338</v>
      </c>
      <c r="K6617">
        <v>7</v>
      </c>
      <c r="L6617" t="str">
        <f t="shared" si="212"/>
        <v>San MiguelPutumayoTeveandina7</v>
      </c>
      <c r="M6617" t="str">
        <f t="shared" si="213"/>
        <v>San MiguelPutumayoTeveandina</v>
      </c>
      <c r="N6617" t="s">
        <v>8077</v>
      </c>
    </row>
    <row r="6618" spans="1:14" x14ac:dyDescent="0.25">
      <c r="A6618">
        <v>86757</v>
      </c>
      <c r="B6618" t="s">
        <v>371</v>
      </c>
      <c r="C6618" t="s">
        <v>773</v>
      </c>
      <c r="F6618" t="s">
        <v>8341</v>
      </c>
      <c r="G6618" t="s">
        <v>750</v>
      </c>
      <c r="H6618" t="str">
        <f>INDEX(referencias!$Q$1:$Q$34,MATCH('Registro de Frecuencias TV'!G6618,referencias!$R$1:$R$34,0),1)</f>
        <v>RCN TV S.A.</v>
      </c>
      <c r="J6618" t="s">
        <v>8338</v>
      </c>
      <c r="K6618">
        <v>9</v>
      </c>
      <c r="L6618" t="str">
        <f t="shared" si="212"/>
        <v>San MiguelPutumayoRCN TV S.A.9</v>
      </c>
      <c r="M6618" t="str">
        <f t="shared" si="213"/>
        <v>San MiguelPutumayoRCN TV S.A.</v>
      </c>
      <c r="N6618" t="s">
        <v>8078</v>
      </c>
    </row>
    <row r="6619" spans="1:14" x14ac:dyDescent="0.25">
      <c r="A6619">
        <v>86757</v>
      </c>
      <c r="B6619" t="s">
        <v>371</v>
      </c>
      <c r="C6619" t="s">
        <v>773</v>
      </c>
      <c r="F6619" t="s">
        <v>8341</v>
      </c>
      <c r="G6619" t="s">
        <v>723</v>
      </c>
      <c r="H6619" t="str">
        <f>INDEX(referencias!$Q$1:$Q$34,MATCH('Registro de Frecuencias TV'!G6619,referencias!$R$1:$R$34,0),1)</f>
        <v>Caracol TV S.A.</v>
      </c>
      <c r="J6619" t="s">
        <v>8338</v>
      </c>
      <c r="K6619">
        <v>11</v>
      </c>
      <c r="L6619" t="str">
        <f t="shared" si="212"/>
        <v>San MiguelPutumayoCaracol TV S.A.11</v>
      </c>
      <c r="M6619" t="str">
        <f t="shared" si="213"/>
        <v>San MiguelPutumayoCaracol TV S.A.</v>
      </c>
      <c r="N6619" t="s">
        <v>8079</v>
      </c>
    </row>
    <row r="6620" spans="1:14" x14ac:dyDescent="0.25">
      <c r="A6620">
        <v>86760</v>
      </c>
      <c r="B6620" t="s">
        <v>2375</v>
      </c>
      <c r="C6620" t="s">
        <v>773</v>
      </c>
      <c r="F6620" t="s">
        <v>8337</v>
      </c>
      <c r="G6620" t="s">
        <v>420</v>
      </c>
      <c r="H6620" t="str">
        <f>INDEX(referencias!$Q$1:$Q$34,MATCH('Registro de Frecuencias TV'!G6620,referencias!$R$1:$R$34,0),1)</f>
        <v>Canal Uno</v>
      </c>
      <c r="J6620" t="s">
        <v>8338</v>
      </c>
      <c r="K6620">
        <v>46</v>
      </c>
      <c r="L6620" t="str">
        <f t="shared" si="212"/>
        <v>SantiagoPutumayoCanal Uno46</v>
      </c>
      <c r="M6620" t="str">
        <f t="shared" si="213"/>
        <v>SantiagoPutumayoCanal Uno</v>
      </c>
      <c r="N6620" t="s">
        <v>8080</v>
      </c>
    </row>
    <row r="6621" spans="1:14" x14ac:dyDescent="0.25">
      <c r="A6621">
        <v>86760</v>
      </c>
      <c r="B6621" t="s">
        <v>2375</v>
      </c>
      <c r="C6621" t="s">
        <v>773</v>
      </c>
      <c r="F6621" t="s">
        <v>8337</v>
      </c>
      <c r="G6621" t="s">
        <v>703</v>
      </c>
      <c r="H6621" t="str">
        <f>INDEX(referencias!$Q$1:$Q$34,MATCH('Registro de Frecuencias TV'!G6621,referencias!$R$1:$R$34,0),1)</f>
        <v>C.Institucional</v>
      </c>
      <c r="J6621" t="s">
        <v>8338</v>
      </c>
      <c r="K6621">
        <v>48</v>
      </c>
      <c r="L6621" t="str">
        <f t="shared" si="212"/>
        <v>SantiagoPutumayoC.Institucional48</v>
      </c>
      <c r="M6621" t="str">
        <f t="shared" si="213"/>
        <v>SantiagoPutumayoC.Institucional</v>
      </c>
      <c r="N6621" t="s">
        <v>8081</v>
      </c>
    </row>
    <row r="6622" spans="1:14" x14ac:dyDescent="0.25">
      <c r="A6622">
        <v>86760</v>
      </c>
      <c r="B6622" t="s">
        <v>2375</v>
      </c>
      <c r="C6622" t="s">
        <v>773</v>
      </c>
      <c r="F6622" t="s">
        <v>8337</v>
      </c>
      <c r="G6622" t="s">
        <v>188</v>
      </c>
      <c r="H6622" t="str">
        <f>INDEX(referencias!$Q$1:$Q$34,MATCH('Registro de Frecuencias TV'!G6622,referencias!$R$1:$R$34,0),1)</f>
        <v>Señal Colombia</v>
      </c>
      <c r="J6622" t="s">
        <v>8338</v>
      </c>
      <c r="K6622">
        <v>50</v>
      </c>
      <c r="L6622" t="str">
        <f t="shared" si="212"/>
        <v>SantiagoPutumayoSeñal Colombia50</v>
      </c>
      <c r="M6622" t="str">
        <f t="shared" si="213"/>
        <v>SantiagoPutumayoSeñal Colombia</v>
      </c>
      <c r="N6622" t="s">
        <v>8082</v>
      </c>
    </row>
    <row r="6623" spans="1:14" x14ac:dyDescent="0.25">
      <c r="A6623">
        <v>86760</v>
      </c>
      <c r="B6623" t="s">
        <v>2375</v>
      </c>
      <c r="C6623" t="s">
        <v>773</v>
      </c>
      <c r="F6623" t="s">
        <v>8339</v>
      </c>
      <c r="G6623" t="s">
        <v>623</v>
      </c>
      <c r="H6623" t="str">
        <f>INDEX(referencias!$Q$1:$Q$34,MATCH('Registro de Frecuencias TV'!G6623,referencias!$R$1:$R$34,0),1)</f>
        <v>Teveandina</v>
      </c>
      <c r="J6623" t="s">
        <v>8338</v>
      </c>
      <c r="K6623">
        <v>2</v>
      </c>
      <c r="L6623" t="str">
        <f t="shared" si="212"/>
        <v>SantiagoPutumayoTeveandina2</v>
      </c>
      <c r="M6623" t="str">
        <f t="shared" si="213"/>
        <v>SantiagoPutumayoTeveandina</v>
      </c>
      <c r="N6623" t="s">
        <v>8083</v>
      </c>
    </row>
    <row r="6624" spans="1:14" x14ac:dyDescent="0.25">
      <c r="A6624">
        <v>86760</v>
      </c>
      <c r="B6624" t="s">
        <v>2375</v>
      </c>
      <c r="C6624" t="s">
        <v>773</v>
      </c>
      <c r="F6624" t="s">
        <v>8341</v>
      </c>
      <c r="G6624" t="s">
        <v>750</v>
      </c>
      <c r="H6624" t="str">
        <f>INDEX(referencias!$Q$1:$Q$34,MATCH('Registro de Frecuencias TV'!G6624,referencias!$R$1:$R$34,0),1)</f>
        <v>RCN TV S.A.</v>
      </c>
      <c r="J6624" t="s">
        <v>8338</v>
      </c>
      <c r="K6624">
        <v>4</v>
      </c>
      <c r="L6624" t="str">
        <f t="shared" si="212"/>
        <v>SantiagoPutumayoRCN TV S.A.4</v>
      </c>
      <c r="M6624" t="str">
        <f t="shared" si="213"/>
        <v>SantiagoPutumayoRCN TV S.A.</v>
      </c>
      <c r="N6624" t="s">
        <v>8084</v>
      </c>
    </row>
    <row r="6625" spans="1:14" x14ac:dyDescent="0.25">
      <c r="A6625">
        <v>86760</v>
      </c>
      <c r="B6625" t="s">
        <v>2375</v>
      </c>
      <c r="C6625" t="s">
        <v>773</v>
      </c>
      <c r="F6625" t="s">
        <v>8341</v>
      </c>
      <c r="G6625" t="s">
        <v>723</v>
      </c>
      <c r="H6625" t="str">
        <f>INDEX(referencias!$Q$1:$Q$34,MATCH('Registro de Frecuencias TV'!G6625,referencias!$R$1:$R$34,0),1)</f>
        <v>Caracol TV S.A.</v>
      </c>
      <c r="J6625" t="s">
        <v>8338</v>
      </c>
      <c r="K6625">
        <v>6</v>
      </c>
      <c r="L6625" t="str">
        <f t="shared" si="212"/>
        <v>SantiagoPutumayoCaracol TV S.A.6</v>
      </c>
      <c r="M6625" t="str">
        <f t="shared" si="213"/>
        <v>SantiagoPutumayoCaracol TV S.A.</v>
      </c>
      <c r="N6625" t="s">
        <v>8085</v>
      </c>
    </row>
    <row r="6626" spans="1:14" x14ac:dyDescent="0.25">
      <c r="A6626">
        <v>86865</v>
      </c>
      <c r="B6626" t="s">
        <v>411</v>
      </c>
      <c r="C6626" t="s">
        <v>773</v>
      </c>
      <c r="F6626" t="s">
        <v>8337</v>
      </c>
      <c r="G6626" t="s">
        <v>420</v>
      </c>
      <c r="H6626" t="str">
        <f>INDEX(referencias!$Q$1:$Q$34,MATCH('Registro de Frecuencias TV'!G6626,referencias!$R$1:$R$34,0),1)</f>
        <v>Canal Uno</v>
      </c>
      <c r="J6626" t="s">
        <v>8338</v>
      </c>
      <c r="K6626">
        <v>46</v>
      </c>
      <c r="L6626" t="str">
        <f t="shared" si="212"/>
        <v>Valle del GuamuezPutumayoCanal Uno46</v>
      </c>
      <c r="M6626" t="str">
        <f t="shared" si="213"/>
        <v>Valle del GuamuezPutumayoCanal Uno</v>
      </c>
      <c r="N6626" t="s">
        <v>8086</v>
      </c>
    </row>
    <row r="6627" spans="1:14" x14ac:dyDescent="0.25">
      <c r="A6627">
        <v>86865</v>
      </c>
      <c r="B6627" t="s">
        <v>411</v>
      </c>
      <c r="C6627" t="s">
        <v>773</v>
      </c>
      <c r="F6627" t="s">
        <v>8337</v>
      </c>
      <c r="G6627" t="s">
        <v>703</v>
      </c>
      <c r="H6627" t="str">
        <f>INDEX(referencias!$Q$1:$Q$34,MATCH('Registro de Frecuencias TV'!G6627,referencias!$R$1:$R$34,0),1)</f>
        <v>C.Institucional</v>
      </c>
      <c r="J6627" t="s">
        <v>8338</v>
      </c>
      <c r="K6627">
        <v>48</v>
      </c>
      <c r="L6627" t="str">
        <f t="shared" si="212"/>
        <v>Valle del GuamuezPutumayoC.Institucional48</v>
      </c>
      <c r="M6627" t="str">
        <f t="shared" si="213"/>
        <v>Valle del GuamuezPutumayoC.Institucional</v>
      </c>
      <c r="N6627" t="s">
        <v>8087</v>
      </c>
    </row>
    <row r="6628" spans="1:14" x14ac:dyDescent="0.25">
      <c r="A6628">
        <v>86865</v>
      </c>
      <c r="B6628" t="s">
        <v>411</v>
      </c>
      <c r="C6628" t="s">
        <v>773</v>
      </c>
      <c r="F6628" t="s">
        <v>8337</v>
      </c>
      <c r="G6628" t="s">
        <v>188</v>
      </c>
      <c r="H6628" t="str">
        <f>INDEX(referencias!$Q$1:$Q$34,MATCH('Registro de Frecuencias TV'!G6628,referencias!$R$1:$R$34,0),1)</f>
        <v>Señal Colombia</v>
      </c>
      <c r="J6628" t="s">
        <v>8338</v>
      </c>
      <c r="K6628">
        <v>50</v>
      </c>
      <c r="L6628" t="str">
        <f t="shared" si="212"/>
        <v>Valle del GuamuezPutumayoSeñal Colombia50</v>
      </c>
      <c r="M6628" t="str">
        <f t="shared" si="213"/>
        <v>Valle del GuamuezPutumayoSeñal Colombia</v>
      </c>
      <c r="N6628" t="s">
        <v>8088</v>
      </c>
    </row>
    <row r="6629" spans="1:14" x14ac:dyDescent="0.25">
      <c r="A6629">
        <v>86865</v>
      </c>
      <c r="B6629" t="s">
        <v>411</v>
      </c>
      <c r="C6629" t="s">
        <v>773</v>
      </c>
      <c r="F6629" t="s">
        <v>8339</v>
      </c>
      <c r="G6629" t="s">
        <v>623</v>
      </c>
      <c r="H6629" t="str">
        <f>INDEX(referencias!$Q$1:$Q$34,MATCH('Registro de Frecuencias TV'!G6629,referencias!$R$1:$R$34,0),1)</f>
        <v>Teveandina</v>
      </c>
      <c r="J6629" t="s">
        <v>8338</v>
      </c>
      <c r="K6629">
        <v>7</v>
      </c>
      <c r="L6629" t="str">
        <f t="shared" si="212"/>
        <v>Valle del GuamuezPutumayoTeveandina7</v>
      </c>
      <c r="M6629" t="str">
        <f t="shared" si="213"/>
        <v>Valle del GuamuezPutumayoTeveandina</v>
      </c>
      <c r="N6629" t="s">
        <v>8089</v>
      </c>
    </row>
    <row r="6630" spans="1:14" x14ac:dyDescent="0.25">
      <c r="A6630">
        <v>86865</v>
      </c>
      <c r="B6630" t="s">
        <v>411</v>
      </c>
      <c r="C6630" t="s">
        <v>773</v>
      </c>
      <c r="E6630">
        <v>9</v>
      </c>
      <c r="F6630" t="s">
        <v>8341</v>
      </c>
      <c r="G6630" t="s">
        <v>750</v>
      </c>
      <c r="H6630" t="str">
        <f>INDEX(referencias!$Q$1:$Q$34,MATCH('Registro de Frecuencias TV'!G6630,referencias!$R$1:$R$34,0),1)</f>
        <v>RCN TV S.A.</v>
      </c>
      <c r="I6630" t="s">
        <v>538</v>
      </c>
      <c r="J6630" t="s">
        <v>8338</v>
      </c>
      <c r="K6630">
        <v>9</v>
      </c>
      <c r="L6630" t="str">
        <f t="shared" si="212"/>
        <v>Valle del GuamuezPutumayoRCN TV S.A.9</v>
      </c>
      <c r="M6630" t="str">
        <f t="shared" si="213"/>
        <v>Valle del GuamuezPutumayoRCN TV S.A.</v>
      </c>
      <c r="N6630" t="s">
        <v>8090</v>
      </c>
    </row>
    <row r="6631" spans="1:14" x14ac:dyDescent="0.25">
      <c r="A6631">
        <v>86865</v>
      </c>
      <c r="B6631" t="s">
        <v>411</v>
      </c>
      <c r="C6631" t="s">
        <v>773</v>
      </c>
      <c r="E6631">
        <v>11</v>
      </c>
      <c r="F6631" t="s">
        <v>8341</v>
      </c>
      <c r="G6631" t="s">
        <v>723</v>
      </c>
      <c r="H6631" t="str">
        <f>INDEX(referencias!$Q$1:$Q$34,MATCH('Registro de Frecuencias TV'!G6631,referencias!$R$1:$R$34,0),1)</f>
        <v>Caracol TV S.A.</v>
      </c>
      <c r="I6631" t="s">
        <v>538</v>
      </c>
      <c r="J6631" t="s">
        <v>8338</v>
      </c>
      <c r="K6631">
        <v>11</v>
      </c>
      <c r="L6631" t="str">
        <f t="shared" si="212"/>
        <v>Valle del GuamuezPutumayoCaracol TV S.A.11</v>
      </c>
      <c r="M6631" t="str">
        <f t="shared" si="213"/>
        <v>Valle del GuamuezPutumayoCaracol TV S.A.</v>
      </c>
      <c r="N6631" t="s">
        <v>8091</v>
      </c>
    </row>
    <row r="6632" spans="1:14" x14ac:dyDescent="0.25">
      <c r="A6632">
        <v>86885</v>
      </c>
      <c r="B6632" t="s">
        <v>2666</v>
      </c>
      <c r="C6632" t="s">
        <v>773</v>
      </c>
      <c r="E6632">
        <v>3</v>
      </c>
      <c r="F6632" t="s">
        <v>8337</v>
      </c>
      <c r="G6632" t="s">
        <v>420</v>
      </c>
      <c r="H6632" t="str">
        <f>INDEX(referencias!$Q$1:$Q$34,MATCH('Registro de Frecuencias TV'!G6632,referencias!$R$1:$R$34,0),1)</f>
        <v>Canal Uno</v>
      </c>
      <c r="I6632" t="s">
        <v>317</v>
      </c>
      <c r="J6632" t="s">
        <v>8338</v>
      </c>
      <c r="K6632">
        <v>3</v>
      </c>
      <c r="L6632" t="str">
        <f t="shared" si="212"/>
        <v>VillagarzónPutumayoCanal Uno3</v>
      </c>
      <c r="M6632" t="str">
        <f t="shared" si="213"/>
        <v>VillagarzónPutumayoCanal Uno</v>
      </c>
      <c r="N6632" t="s">
        <v>8092</v>
      </c>
    </row>
    <row r="6633" spans="1:14" x14ac:dyDescent="0.25">
      <c r="A6633">
        <v>86885</v>
      </c>
      <c r="B6633" t="s">
        <v>2666</v>
      </c>
      <c r="C6633" t="s">
        <v>773</v>
      </c>
      <c r="E6633">
        <v>5</v>
      </c>
      <c r="F6633" t="s">
        <v>8337</v>
      </c>
      <c r="G6633" t="s">
        <v>703</v>
      </c>
      <c r="H6633" t="str">
        <f>INDEX(referencias!$Q$1:$Q$34,MATCH('Registro de Frecuencias TV'!G6633,referencias!$R$1:$R$34,0),1)</f>
        <v>C.Institucional</v>
      </c>
      <c r="I6633" t="s">
        <v>317</v>
      </c>
      <c r="J6633" t="s">
        <v>8338</v>
      </c>
      <c r="K6633">
        <v>5</v>
      </c>
      <c r="L6633" t="str">
        <f t="shared" si="212"/>
        <v>VillagarzónPutumayoC.Institucional5</v>
      </c>
      <c r="M6633" t="str">
        <f t="shared" si="213"/>
        <v>VillagarzónPutumayoC.Institucional</v>
      </c>
      <c r="N6633" t="s">
        <v>8093</v>
      </c>
    </row>
    <row r="6634" spans="1:14" x14ac:dyDescent="0.25">
      <c r="A6634">
        <v>86885</v>
      </c>
      <c r="B6634" t="s">
        <v>2666</v>
      </c>
      <c r="C6634" t="s">
        <v>773</v>
      </c>
      <c r="E6634">
        <v>13</v>
      </c>
      <c r="F6634" t="s">
        <v>8337</v>
      </c>
      <c r="G6634" t="s">
        <v>188</v>
      </c>
      <c r="H6634" t="str">
        <f>INDEX(referencias!$Q$1:$Q$34,MATCH('Registro de Frecuencias TV'!G6634,referencias!$R$1:$R$34,0),1)</f>
        <v>Señal Colombia</v>
      </c>
      <c r="I6634" t="s">
        <v>317</v>
      </c>
      <c r="J6634" t="s">
        <v>8338</v>
      </c>
      <c r="K6634">
        <v>13</v>
      </c>
      <c r="L6634" t="str">
        <f t="shared" si="212"/>
        <v>VillagarzónPutumayoSeñal Colombia13</v>
      </c>
      <c r="M6634" t="str">
        <f t="shared" si="213"/>
        <v>VillagarzónPutumayoSeñal Colombia</v>
      </c>
      <c r="N6634" t="s">
        <v>8094</v>
      </c>
    </row>
    <row r="6635" spans="1:14" x14ac:dyDescent="0.25">
      <c r="A6635">
        <v>86885</v>
      </c>
      <c r="B6635" t="s">
        <v>2666</v>
      </c>
      <c r="C6635" t="s">
        <v>773</v>
      </c>
      <c r="F6635" t="s">
        <v>8339</v>
      </c>
      <c r="G6635" t="s">
        <v>623</v>
      </c>
      <c r="H6635" t="str">
        <f>INDEX(referencias!$Q$1:$Q$34,MATCH('Registro de Frecuencias TV'!G6635,referencias!$R$1:$R$34,0),1)</f>
        <v>Teveandina</v>
      </c>
      <c r="J6635" t="s">
        <v>8338</v>
      </c>
      <c r="K6635">
        <v>7</v>
      </c>
      <c r="L6635" t="str">
        <f t="shared" si="212"/>
        <v>VillagarzónPutumayoTeveandina7</v>
      </c>
      <c r="M6635" t="str">
        <f t="shared" si="213"/>
        <v>VillagarzónPutumayoTeveandina</v>
      </c>
      <c r="N6635" t="s">
        <v>8095</v>
      </c>
    </row>
    <row r="6636" spans="1:14" x14ac:dyDescent="0.25">
      <c r="A6636">
        <v>86885</v>
      </c>
      <c r="B6636" t="s">
        <v>2666</v>
      </c>
      <c r="C6636" t="s">
        <v>773</v>
      </c>
      <c r="E6636">
        <v>9</v>
      </c>
      <c r="F6636" t="s">
        <v>8341</v>
      </c>
      <c r="G6636" t="s">
        <v>750</v>
      </c>
      <c r="H6636" t="str">
        <f>INDEX(referencias!$Q$1:$Q$34,MATCH('Registro de Frecuencias TV'!G6636,referencias!$R$1:$R$34,0),1)</f>
        <v>RCN TV S.A.</v>
      </c>
      <c r="I6636" t="s">
        <v>8462</v>
      </c>
      <c r="J6636" t="s">
        <v>8338</v>
      </c>
      <c r="K6636">
        <v>9</v>
      </c>
      <c r="L6636" t="str">
        <f t="shared" si="212"/>
        <v>VillagarzónPutumayoRCN TV S.A.9</v>
      </c>
      <c r="M6636" t="str">
        <f t="shared" si="213"/>
        <v>VillagarzónPutumayoRCN TV S.A.</v>
      </c>
      <c r="N6636" t="s">
        <v>8096</v>
      </c>
    </row>
    <row r="6637" spans="1:14" x14ac:dyDescent="0.25">
      <c r="A6637">
        <v>86885</v>
      </c>
      <c r="B6637" t="s">
        <v>2666</v>
      </c>
      <c r="C6637" t="s">
        <v>773</v>
      </c>
      <c r="E6637">
        <v>11</v>
      </c>
      <c r="F6637" t="s">
        <v>8341</v>
      </c>
      <c r="G6637" t="s">
        <v>723</v>
      </c>
      <c r="H6637" t="str">
        <f>INDEX(referencias!$Q$1:$Q$34,MATCH('Registro de Frecuencias TV'!G6637,referencias!$R$1:$R$34,0),1)</f>
        <v>Caracol TV S.A.</v>
      </c>
      <c r="I6637" t="s">
        <v>8462</v>
      </c>
      <c r="J6637" t="s">
        <v>8338</v>
      </c>
      <c r="K6637">
        <v>11</v>
      </c>
      <c r="L6637" t="str">
        <f t="shared" si="212"/>
        <v>VillagarzónPutumayoCaracol TV S.A.11</v>
      </c>
      <c r="M6637" t="str">
        <f t="shared" si="213"/>
        <v>VillagarzónPutumayoCaracol TV S.A.</v>
      </c>
      <c r="N6637" t="s">
        <v>8097</v>
      </c>
    </row>
    <row r="6638" spans="1:14" x14ac:dyDescent="0.25">
      <c r="A6638">
        <v>88001</v>
      </c>
      <c r="B6638" t="s">
        <v>2206</v>
      </c>
      <c r="C6638" t="s">
        <v>698</v>
      </c>
      <c r="E6638">
        <v>9</v>
      </c>
      <c r="F6638" t="s">
        <v>8337</v>
      </c>
      <c r="G6638" t="s">
        <v>420</v>
      </c>
      <c r="H6638" t="str">
        <f>INDEX(referencias!$Q$1:$Q$34,MATCH('Registro de Frecuencias TV'!G6638,referencias!$R$1:$R$34,0),1)</f>
        <v>Canal Uno</v>
      </c>
      <c r="I6638" t="s">
        <v>387</v>
      </c>
      <c r="J6638" t="s">
        <v>8338</v>
      </c>
      <c r="K6638">
        <v>9</v>
      </c>
      <c r="L6638" t="str">
        <f t="shared" si="212"/>
        <v>San AndrésArchipielago de San AndresCanal Uno9</v>
      </c>
      <c r="M6638" t="str">
        <f t="shared" si="213"/>
        <v>San AndrésArchipielago de San AndresCanal Uno</v>
      </c>
      <c r="N6638" t="s">
        <v>8098</v>
      </c>
    </row>
    <row r="6639" spans="1:14" x14ac:dyDescent="0.25">
      <c r="A6639">
        <v>88001</v>
      </c>
      <c r="B6639" t="s">
        <v>2206</v>
      </c>
      <c r="C6639" t="s">
        <v>698</v>
      </c>
      <c r="E6639">
        <v>11</v>
      </c>
      <c r="F6639" t="s">
        <v>8337</v>
      </c>
      <c r="G6639" t="s">
        <v>703</v>
      </c>
      <c r="H6639" t="str">
        <f>INDEX(referencias!$Q$1:$Q$34,MATCH('Registro de Frecuencias TV'!G6639,referencias!$R$1:$R$34,0),1)</f>
        <v>C.Institucional</v>
      </c>
      <c r="I6639" t="s">
        <v>387</v>
      </c>
      <c r="J6639" t="s">
        <v>8338</v>
      </c>
      <c r="K6639">
        <v>11</v>
      </c>
      <c r="L6639" t="str">
        <f t="shared" si="212"/>
        <v>San AndrésArchipielago de San AndresC.Institucional11</v>
      </c>
      <c r="M6639" t="str">
        <f t="shared" si="213"/>
        <v>San AndrésArchipielago de San AndresC.Institucional</v>
      </c>
      <c r="N6639" t="s">
        <v>8099</v>
      </c>
    </row>
    <row r="6640" spans="1:14" x14ac:dyDescent="0.25">
      <c r="A6640">
        <v>88001</v>
      </c>
      <c r="B6640" t="s">
        <v>2206</v>
      </c>
      <c r="C6640" t="s">
        <v>698</v>
      </c>
      <c r="E6640">
        <v>13</v>
      </c>
      <c r="F6640" t="s">
        <v>8337</v>
      </c>
      <c r="G6640" t="s">
        <v>188</v>
      </c>
      <c r="H6640" t="str">
        <f>INDEX(referencias!$Q$1:$Q$34,MATCH('Registro de Frecuencias TV'!G6640,referencias!$R$1:$R$34,0),1)</f>
        <v>Señal Colombia</v>
      </c>
      <c r="I6640" t="s">
        <v>387</v>
      </c>
      <c r="J6640" t="s">
        <v>8338</v>
      </c>
      <c r="K6640">
        <v>13</v>
      </c>
      <c r="L6640" t="str">
        <f t="shared" si="212"/>
        <v>San AndrésArchipielago de San AndresSeñal Colombia13</v>
      </c>
      <c r="M6640" t="str">
        <f t="shared" si="213"/>
        <v>San AndrésArchipielago de San AndresSeñal Colombia</v>
      </c>
      <c r="N6640" t="s">
        <v>8100</v>
      </c>
    </row>
    <row r="6641" spans="1:14" x14ac:dyDescent="0.25">
      <c r="A6641">
        <v>88001</v>
      </c>
      <c r="B6641" t="s">
        <v>2206</v>
      </c>
      <c r="C6641" t="s">
        <v>698</v>
      </c>
      <c r="E6641">
        <v>7</v>
      </c>
      <c r="F6641" t="s">
        <v>8339</v>
      </c>
      <c r="G6641" t="s">
        <v>662</v>
      </c>
      <c r="H6641" t="str">
        <f>INDEX(referencias!$Q$1:$Q$34,MATCH('Registro de Frecuencias TV'!G6641,referencias!$R$1:$R$34,0),1)</f>
        <v>Teleislas</v>
      </c>
      <c r="I6641" t="s">
        <v>8454</v>
      </c>
      <c r="J6641" t="s">
        <v>8338</v>
      </c>
      <c r="K6641">
        <v>7</v>
      </c>
      <c r="L6641" t="str">
        <f t="shared" si="212"/>
        <v>San AndrésArchipielago de San AndresTeleislas7</v>
      </c>
      <c r="M6641" t="str">
        <f t="shared" si="213"/>
        <v>San AndrésArchipielago de San AndresTeleislas</v>
      </c>
      <c r="N6641" t="s">
        <v>8101</v>
      </c>
    </row>
    <row r="6642" spans="1:14" x14ac:dyDescent="0.25">
      <c r="A6642">
        <v>88001</v>
      </c>
      <c r="B6642" t="s">
        <v>2206</v>
      </c>
      <c r="C6642" t="s">
        <v>698</v>
      </c>
      <c r="E6642">
        <v>3</v>
      </c>
      <c r="F6642" t="s">
        <v>8341</v>
      </c>
      <c r="G6642" t="s">
        <v>750</v>
      </c>
      <c r="H6642" t="str">
        <f>INDEX(referencias!$Q$1:$Q$34,MATCH('Registro de Frecuencias TV'!G6642,referencias!$R$1:$R$34,0),1)</f>
        <v>RCN TV S.A.</v>
      </c>
      <c r="I6642" t="s">
        <v>540</v>
      </c>
      <c r="J6642" t="s">
        <v>8338</v>
      </c>
      <c r="K6642">
        <v>3</v>
      </c>
      <c r="L6642" t="str">
        <f t="shared" si="212"/>
        <v>San AndrésArchipielago de San AndresRCN TV S.A.3</v>
      </c>
      <c r="M6642" t="str">
        <f t="shared" si="213"/>
        <v>San AndrésArchipielago de San AndresRCN TV S.A.</v>
      </c>
      <c r="N6642" t="s">
        <v>8102</v>
      </c>
    </row>
    <row r="6643" spans="1:14" x14ac:dyDescent="0.25">
      <c r="A6643">
        <v>88001</v>
      </c>
      <c r="B6643" t="s">
        <v>2206</v>
      </c>
      <c r="C6643" t="s">
        <v>698</v>
      </c>
      <c r="E6643">
        <v>5</v>
      </c>
      <c r="F6643" t="s">
        <v>8341</v>
      </c>
      <c r="G6643" t="s">
        <v>723</v>
      </c>
      <c r="H6643" t="str">
        <f>INDEX(referencias!$Q$1:$Q$34,MATCH('Registro de Frecuencias TV'!G6643,referencias!$R$1:$R$34,0),1)</f>
        <v>Caracol TV S.A.</v>
      </c>
      <c r="I6643" t="s">
        <v>540</v>
      </c>
      <c r="J6643" t="s">
        <v>8338</v>
      </c>
      <c r="K6643">
        <v>5</v>
      </c>
      <c r="L6643" t="str">
        <f t="shared" si="212"/>
        <v>San AndrésArchipielago de San AndresCaracol TV S.A.5</v>
      </c>
      <c r="M6643" t="str">
        <f t="shared" si="213"/>
        <v>San AndrésArchipielago de San AndresCaracol TV S.A.</v>
      </c>
      <c r="N6643" t="s">
        <v>8103</v>
      </c>
    </row>
    <row r="6644" spans="1:14" x14ac:dyDescent="0.25">
      <c r="A6644">
        <v>88564</v>
      </c>
      <c r="B6644" t="s">
        <v>561</v>
      </c>
      <c r="C6644" t="s">
        <v>698</v>
      </c>
      <c r="D6644" t="s">
        <v>8530</v>
      </c>
      <c r="E6644">
        <v>4</v>
      </c>
      <c r="F6644" t="s">
        <v>8337</v>
      </c>
      <c r="G6644" t="s">
        <v>420</v>
      </c>
      <c r="H6644" t="str">
        <f>INDEX(referencias!$Q$1:$Q$34,MATCH('Registro de Frecuencias TV'!G6644,referencias!$R$1:$R$34,0),1)</f>
        <v>Canal Uno</v>
      </c>
      <c r="I6644" t="s">
        <v>314</v>
      </c>
      <c r="J6644" t="s">
        <v>8338</v>
      </c>
      <c r="K6644">
        <v>4</v>
      </c>
      <c r="L6644" t="str">
        <f t="shared" si="212"/>
        <v>ProvidenciaArchipielago de San AndresCanal Uno4</v>
      </c>
      <c r="M6644" t="str">
        <f t="shared" si="213"/>
        <v>ProvidenciaArchipielago de San AndresCanal Uno</v>
      </c>
      <c r="N6644" t="s">
        <v>8104</v>
      </c>
    </row>
    <row r="6645" spans="1:14" x14ac:dyDescent="0.25">
      <c r="A6645">
        <v>88564</v>
      </c>
      <c r="B6645" t="s">
        <v>561</v>
      </c>
      <c r="C6645" t="s">
        <v>698</v>
      </c>
      <c r="D6645" t="s">
        <v>8429</v>
      </c>
      <c r="E6645">
        <v>4</v>
      </c>
      <c r="F6645" t="s">
        <v>8337</v>
      </c>
      <c r="G6645" t="s">
        <v>420</v>
      </c>
      <c r="H6645" t="str">
        <f>INDEX(referencias!$Q$1:$Q$34,MATCH('Registro de Frecuencias TV'!G6645,referencias!$R$1:$R$34,0),1)</f>
        <v>Canal Uno</v>
      </c>
      <c r="I6645" t="s">
        <v>224</v>
      </c>
      <c r="J6645" t="s">
        <v>8338</v>
      </c>
      <c r="K6645">
        <v>4</v>
      </c>
      <c r="L6645" t="str">
        <f t="shared" si="212"/>
        <v>ProvidenciaArchipielago de San AndresCanal Uno4</v>
      </c>
      <c r="M6645" t="str">
        <f t="shared" si="213"/>
        <v>ProvidenciaArchipielago de San AndresCanal Uno</v>
      </c>
      <c r="N6645" t="s">
        <v>8104</v>
      </c>
    </row>
    <row r="6646" spans="1:14" x14ac:dyDescent="0.25">
      <c r="A6646">
        <v>88564</v>
      </c>
      <c r="B6646" t="s">
        <v>561</v>
      </c>
      <c r="C6646" t="s">
        <v>698</v>
      </c>
      <c r="D6646" t="s">
        <v>2341</v>
      </c>
      <c r="E6646">
        <v>9</v>
      </c>
      <c r="F6646" t="s">
        <v>8337</v>
      </c>
      <c r="G6646" t="s">
        <v>420</v>
      </c>
      <c r="H6646" t="str">
        <f>INDEX(referencias!$Q$1:$Q$34,MATCH('Registro de Frecuencias TV'!G6646,referencias!$R$1:$R$34,0),1)</f>
        <v>Canal Uno</v>
      </c>
      <c r="I6646" t="s">
        <v>216</v>
      </c>
      <c r="J6646" t="s">
        <v>8338</v>
      </c>
      <c r="K6646">
        <v>9</v>
      </c>
      <c r="L6646" t="str">
        <f t="shared" si="212"/>
        <v>ProvidenciaArchipielago de San AndresCanal Uno9</v>
      </c>
      <c r="M6646" t="str">
        <f t="shared" si="213"/>
        <v>ProvidenciaArchipielago de San AndresCanal Uno</v>
      </c>
      <c r="N6646" t="s">
        <v>8104</v>
      </c>
    </row>
    <row r="6647" spans="1:14" x14ac:dyDescent="0.25">
      <c r="A6647">
        <v>88564</v>
      </c>
      <c r="B6647" t="s">
        <v>561</v>
      </c>
      <c r="C6647" t="s">
        <v>698</v>
      </c>
      <c r="D6647" t="s">
        <v>8531</v>
      </c>
      <c r="E6647">
        <v>9</v>
      </c>
      <c r="F6647" t="s">
        <v>8337</v>
      </c>
      <c r="G6647" t="s">
        <v>420</v>
      </c>
      <c r="H6647" t="str">
        <f>INDEX(referencias!$Q$1:$Q$34,MATCH('Registro de Frecuencias TV'!G6647,referencias!$R$1:$R$34,0),1)</f>
        <v>Canal Uno</v>
      </c>
      <c r="I6647" t="s">
        <v>216</v>
      </c>
      <c r="J6647" t="s">
        <v>8338</v>
      </c>
      <c r="K6647">
        <v>9</v>
      </c>
      <c r="L6647" t="str">
        <f t="shared" si="212"/>
        <v>ProvidenciaArchipielago de San AndresCanal Uno9</v>
      </c>
      <c r="M6647" t="str">
        <f t="shared" si="213"/>
        <v>ProvidenciaArchipielago de San AndresCanal Uno</v>
      </c>
      <c r="N6647" t="s">
        <v>8104</v>
      </c>
    </row>
    <row r="6648" spans="1:14" x14ac:dyDescent="0.25">
      <c r="A6648">
        <v>88564</v>
      </c>
      <c r="B6648" t="s">
        <v>561</v>
      </c>
      <c r="C6648" t="s">
        <v>698</v>
      </c>
      <c r="D6648" t="s">
        <v>8530</v>
      </c>
      <c r="E6648">
        <v>2</v>
      </c>
      <c r="F6648" t="s">
        <v>8337</v>
      </c>
      <c r="G6648" t="s">
        <v>703</v>
      </c>
      <c r="H6648" t="str">
        <f>INDEX(referencias!$Q$1:$Q$34,MATCH('Registro de Frecuencias TV'!G6648,referencias!$R$1:$R$34,0),1)</f>
        <v>C.Institucional</v>
      </c>
      <c r="I6648" t="s">
        <v>314</v>
      </c>
      <c r="J6648" t="s">
        <v>8338</v>
      </c>
      <c r="K6648">
        <v>2</v>
      </c>
      <c r="L6648" t="str">
        <f t="shared" si="212"/>
        <v>ProvidenciaArchipielago de San AndresC.Institucional2</v>
      </c>
      <c r="M6648" t="str">
        <f t="shared" si="213"/>
        <v>ProvidenciaArchipielago de San AndresC.Institucional</v>
      </c>
      <c r="N6648" t="s">
        <v>8105</v>
      </c>
    </row>
    <row r="6649" spans="1:14" x14ac:dyDescent="0.25">
      <c r="A6649">
        <v>88564</v>
      </c>
      <c r="B6649" t="s">
        <v>561</v>
      </c>
      <c r="C6649" t="s">
        <v>698</v>
      </c>
      <c r="D6649" t="s">
        <v>8429</v>
      </c>
      <c r="E6649">
        <v>2</v>
      </c>
      <c r="F6649" t="s">
        <v>8337</v>
      </c>
      <c r="G6649" t="s">
        <v>703</v>
      </c>
      <c r="H6649" t="str">
        <f>INDEX(referencias!$Q$1:$Q$34,MATCH('Registro de Frecuencias TV'!G6649,referencias!$R$1:$R$34,0),1)</f>
        <v>C.Institucional</v>
      </c>
      <c r="I6649" t="s">
        <v>224</v>
      </c>
      <c r="J6649" t="s">
        <v>8338</v>
      </c>
      <c r="K6649">
        <v>2</v>
      </c>
      <c r="L6649" t="str">
        <f t="shared" si="212"/>
        <v>ProvidenciaArchipielago de San AndresC.Institucional2</v>
      </c>
      <c r="M6649" t="str">
        <f t="shared" si="213"/>
        <v>ProvidenciaArchipielago de San AndresC.Institucional</v>
      </c>
      <c r="N6649" t="s">
        <v>8105</v>
      </c>
    </row>
    <row r="6650" spans="1:14" x14ac:dyDescent="0.25">
      <c r="A6650">
        <v>88564</v>
      </c>
      <c r="B6650" t="s">
        <v>561</v>
      </c>
      <c r="C6650" t="s">
        <v>698</v>
      </c>
      <c r="D6650" t="s">
        <v>2341</v>
      </c>
      <c r="E6650">
        <v>11</v>
      </c>
      <c r="F6650" t="s">
        <v>8337</v>
      </c>
      <c r="G6650" t="s">
        <v>703</v>
      </c>
      <c r="H6650" t="str">
        <f>INDEX(referencias!$Q$1:$Q$34,MATCH('Registro de Frecuencias TV'!G6650,referencias!$R$1:$R$34,0),1)</f>
        <v>C.Institucional</v>
      </c>
      <c r="I6650" t="s">
        <v>216</v>
      </c>
      <c r="J6650" t="s">
        <v>8338</v>
      </c>
      <c r="K6650">
        <v>11</v>
      </c>
      <c r="L6650" t="str">
        <f t="shared" si="212"/>
        <v>ProvidenciaArchipielago de San AndresC.Institucional11</v>
      </c>
      <c r="M6650" t="str">
        <f t="shared" si="213"/>
        <v>ProvidenciaArchipielago de San AndresC.Institucional</v>
      </c>
      <c r="N6650" t="s">
        <v>8105</v>
      </c>
    </row>
    <row r="6651" spans="1:14" x14ac:dyDescent="0.25">
      <c r="A6651">
        <v>88564</v>
      </c>
      <c r="B6651" t="s">
        <v>561</v>
      </c>
      <c r="C6651" t="s">
        <v>698</v>
      </c>
      <c r="D6651" t="s">
        <v>8531</v>
      </c>
      <c r="E6651">
        <v>11</v>
      </c>
      <c r="F6651" t="s">
        <v>8337</v>
      </c>
      <c r="G6651" t="s">
        <v>703</v>
      </c>
      <c r="H6651" t="str">
        <f>INDEX(referencias!$Q$1:$Q$34,MATCH('Registro de Frecuencias TV'!G6651,referencias!$R$1:$R$34,0),1)</f>
        <v>C.Institucional</v>
      </c>
      <c r="I6651" t="s">
        <v>216</v>
      </c>
      <c r="J6651" t="s">
        <v>8338</v>
      </c>
      <c r="K6651">
        <v>11</v>
      </c>
      <c r="L6651" t="str">
        <f t="shared" si="212"/>
        <v>ProvidenciaArchipielago de San AndresC.Institucional11</v>
      </c>
      <c r="M6651" t="str">
        <f t="shared" si="213"/>
        <v>ProvidenciaArchipielago de San AndresC.Institucional</v>
      </c>
      <c r="N6651" t="s">
        <v>8105</v>
      </c>
    </row>
    <row r="6652" spans="1:14" x14ac:dyDescent="0.25">
      <c r="A6652">
        <v>88564</v>
      </c>
      <c r="B6652" t="s">
        <v>561</v>
      </c>
      <c r="C6652" t="s">
        <v>698</v>
      </c>
      <c r="D6652" t="s">
        <v>8530</v>
      </c>
      <c r="E6652">
        <v>6</v>
      </c>
      <c r="F6652" t="s">
        <v>8337</v>
      </c>
      <c r="G6652" t="s">
        <v>188</v>
      </c>
      <c r="H6652" t="str">
        <f>INDEX(referencias!$Q$1:$Q$34,MATCH('Registro de Frecuencias TV'!G6652,referencias!$R$1:$R$34,0),1)</f>
        <v>Señal Colombia</v>
      </c>
      <c r="I6652" t="s">
        <v>314</v>
      </c>
      <c r="J6652" t="s">
        <v>8338</v>
      </c>
      <c r="K6652">
        <v>6</v>
      </c>
      <c r="L6652" t="str">
        <f t="shared" si="212"/>
        <v>ProvidenciaArchipielago de San AndresSeñal Colombia6</v>
      </c>
      <c r="M6652" t="str">
        <f t="shared" si="213"/>
        <v>ProvidenciaArchipielago de San AndresSeñal Colombia</v>
      </c>
      <c r="N6652" t="s">
        <v>8106</v>
      </c>
    </row>
    <row r="6653" spans="1:14" x14ac:dyDescent="0.25">
      <c r="A6653">
        <v>88564</v>
      </c>
      <c r="B6653" t="s">
        <v>561</v>
      </c>
      <c r="C6653" t="s">
        <v>698</v>
      </c>
      <c r="D6653" t="s">
        <v>8429</v>
      </c>
      <c r="E6653">
        <v>6</v>
      </c>
      <c r="F6653" t="s">
        <v>8337</v>
      </c>
      <c r="G6653" t="s">
        <v>188</v>
      </c>
      <c r="H6653" t="str">
        <f>INDEX(referencias!$Q$1:$Q$34,MATCH('Registro de Frecuencias TV'!G6653,referencias!$R$1:$R$34,0),1)</f>
        <v>Señal Colombia</v>
      </c>
      <c r="I6653" t="s">
        <v>224</v>
      </c>
      <c r="J6653" t="s">
        <v>8338</v>
      </c>
      <c r="K6653">
        <v>6</v>
      </c>
      <c r="L6653" t="str">
        <f t="shared" si="212"/>
        <v>ProvidenciaArchipielago de San AndresSeñal Colombia6</v>
      </c>
      <c r="M6653" t="str">
        <f t="shared" si="213"/>
        <v>ProvidenciaArchipielago de San AndresSeñal Colombia</v>
      </c>
      <c r="N6653" t="s">
        <v>8106</v>
      </c>
    </row>
    <row r="6654" spans="1:14" x14ac:dyDescent="0.25">
      <c r="A6654">
        <v>88564</v>
      </c>
      <c r="B6654" t="s">
        <v>561</v>
      </c>
      <c r="C6654" t="s">
        <v>698</v>
      </c>
      <c r="D6654" t="s">
        <v>2341</v>
      </c>
      <c r="E6654">
        <v>13</v>
      </c>
      <c r="F6654" t="s">
        <v>8337</v>
      </c>
      <c r="G6654" t="s">
        <v>188</v>
      </c>
      <c r="H6654" t="str">
        <f>INDEX(referencias!$Q$1:$Q$34,MATCH('Registro de Frecuencias TV'!G6654,referencias!$R$1:$R$34,0),1)</f>
        <v>Señal Colombia</v>
      </c>
      <c r="I6654" t="s">
        <v>216</v>
      </c>
      <c r="J6654" t="s">
        <v>8338</v>
      </c>
      <c r="K6654">
        <v>13</v>
      </c>
      <c r="L6654" t="str">
        <f t="shared" si="212"/>
        <v>ProvidenciaArchipielago de San AndresSeñal Colombia13</v>
      </c>
      <c r="M6654" t="str">
        <f t="shared" si="213"/>
        <v>ProvidenciaArchipielago de San AndresSeñal Colombia</v>
      </c>
      <c r="N6654" t="s">
        <v>8106</v>
      </c>
    </row>
    <row r="6655" spans="1:14" x14ac:dyDescent="0.25">
      <c r="A6655">
        <v>88564</v>
      </c>
      <c r="B6655" t="s">
        <v>561</v>
      </c>
      <c r="C6655" t="s">
        <v>698</v>
      </c>
      <c r="D6655" t="s">
        <v>8531</v>
      </c>
      <c r="E6655">
        <v>13</v>
      </c>
      <c r="F6655" t="s">
        <v>8337</v>
      </c>
      <c r="G6655" t="s">
        <v>188</v>
      </c>
      <c r="H6655" t="str">
        <f>INDEX(referencias!$Q$1:$Q$34,MATCH('Registro de Frecuencias TV'!G6655,referencias!$R$1:$R$34,0),1)</f>
        <v>Señal Colombia</v>
      </c>
      <c r="I6655" t="s">
        <v>216</v>
      </c>
      <c r="J6655" t="s">
        <v>8338</v>
      </c>
      <c r="K6655">
        <v>13</v>
      </c>
      <c r="L6655" t="str">
        <f t="shared" si="212"/>
        <v>ProvidenciaArchipielago de San AndresSeñal Colombia13</v>
      </c>
      <c r="M6655" t="str">
        <f t="shared" si="213"/>
        <v>ProvidenciaArchipielago de San AndresSeñal Colombia</v>
      </c>
      <c r="N6655" t="s">
        <v>8106</v>
      </c>
    </row>
    <row r="6656" spans="1:14" x14ac:dyDescent="0.25">
      <c r="A6656">
        <v>88564</v>
      </c>
      <c r="B6656" t="s">
        <v>561</v>
      </c>
      <c r="C6656" t="s">
        <v>698</v>
      </c>
      <c r="D6656" t="s">
        <v>8530</v>
      </c>
      <c r="E6656">
        <v>29</v>
      </c>
      <c r="F6656" t="s">
        <v>8339</v>
      </c>
      <c r="G6656" t="s">
        <v>662</v>
      </c>
      <c r="H6656" t="str">
        <f>INDEX(referencias!$Q$1:$Q$34,MATCH('Registro de Frecuencias TV'!G6656,referencias!$R$1:$R$34,0),1)</f>
        <v>Teleislas</v>
      </c>
      <c r="I6656" t="s">
        <v>8532</v>
      </c>
      <c r="J6656" t="s">
        <v>8338</v>
      </c>
      <c r="K6656">
        <v>29</v>
      </c>
      <c r="L6656" t="str">
        <f t="shared" si="212"/>
        <v>ProvidenciaArchipielago de San AndresTeleislas29</v>
      </c>
      <c r="M6656" t="str">
        <f t="shared" si="213"/>
        <v>ProvidenciaArchipielago de San AndresTeleislas</v>
      </c>
      <c r="N6656" t="s">
        <v>8107</v>
      </c>
    </row>
    <row r="6657" spans="1:14" x14ac:dyDescent="0.25">
      <c r="A6657">
        <v>88564</v>
      </c>
      <c r="B6657" t="s">
        <v>561</v>
      </c>
      <c r="C6657" t="s">
        <v>698</v>
      </c>
      <c r="D6657" t="s">
        <v>8429</v>
      </c>
      <c r="E6657">
        <v>29</v>
      </c>
      <c r="F6657" t="s">
        <v>8339</v>
      </c>
      <c r="G6657" t="s">
        <v>662</v>
      </c>
      <c r="H6657" t="str">
        <f>INDEX(referencias!$Q$1:$Q$34,MATCH('Registro de Frecuencias TV'!G6657,referencias!$R$1:$R$34,0),1)</f>
        <v>Teleislas</v>
      </c>
      <c r="I6657" t="s">
        <v>224</v>
      </c>
      <c r="J6657" t="s">
        <v>8338</v>
      </c>
      <c r="K6657">
        <v>29</v>
      </c>
      <c r="L6657" t="str">
        <f t="shared" si="212"/>
        <v>ProvidenciaArchipielago de San AndresTeleislas29</v>
      </c>
      <c r="M6657" t="str">
        <f t="shared" si="213"/>
        <v>ProvidenciaArchipielago de San AndresTeleislas</v>
      </c>
      <c r="N6657" t="s">
        <v>8107</v>
      </c>
    </row>
    <row r="6658" spans="1:14" x14ac:dyDescent="0.25">
      <c r="A6658">
        <v>88564</v>
      </c>
      <c r="B6658" t="s">
        <v>561</v>
      </c>
      <c r="C6658" t="s">
        <v>698</v>
      </c>
      <c r="D6658" t="s">
        <v>2341</v>
      </c>
      <c r="E6658">
        <v>27</v>
      </c>
      <c r="F6658" t="s">
        <v>8339</v>
      </c>
      <c r="G6658" t="s">
        <v>662</v>
      </c>
      <c r="H6658" t="str">
        <f>INDEX(referencias!$Q$1:$Q$34,MATCH('Registro de Frecuencias TV'!G6658,referencias!$R$1:$R$34,0),1)</f>
        <v>Teleislas</v>
      </c>
      <c r="I6658" t="s">
        <v>216</v>
      </c>
      <c r="J6658" t="s">
        <v>8338</v>
      </c>
      <c r="K6658">
        <v>27</v>
      </c>
      <c r="L6658" t="str">
        <f t="shared" si="212"/>
        <v>ProvidenciaArchipielago de San AndresTeleislas27</v>
      </c>
      <c r="M6658" t="str">
        <f t="shared" si="213"/>
        <v>ProvidenciaArchipielago de San AndresTeleislas</v>
      </c>
      <c r="N6658" t="s">
        <v>8107</v>
      </c>
    </row>
    <row r="6659" spans="1:14" x14ac:dyDescent="0.25">
      <c r="A6659">
        <v>88564</v>
      </c>
      <c r="B6659" t="s">
        <v>561</v>
      </c>
      <c r="C6659" t="s">
        <v>698</v>
      </c>
      <c r="D6659" t="s">
        <v>8531</v>
      </c>
      <c r="E6659">
        <v>27</v>
      </c>
      <c r="F6659" t="s">
        <v>8339</v>
      </c>
      <c r="G6659" t="s">
        <v>662</v>
      </c>
      <c r="H6659" t="str">
        <f>INDEX(referencias!$Q$1:$Q$34,MATCH('Registro de Frecuencias TV'!G6659,referencias!$R$1:$R$34,0),1)</f>
        <v>Teleislas</v>
      </c>
      <c r="I6659" t="s">
        <v>216</v>
      </c>
      <c r="J6659" t="s">
        <v>8338</v>
      </c>
      <c r="K6659">
        <v>27</v>
      </c>
      <c r="L6659" t="str">
        <f t="shared" ref="L6659:L6722" si="214">_xlfn.CONCAT(TRIM(B6659),TRIM(C6659),TRIM(H6659),TRIM(K6659))</f>
        <v>ProvidenciaArchipielago de San AndresTeleislas27</v>
      </c>
      <c r="M6659" t="str">
        <f t="shared" ref="M6659:M6722" si="215">_xlfn.CONCAT(TRIM(B6659),TRIM(C6659),TRIM(H6659))</f>
        <v>ProvidenciaArchipielago de San AndresTeleislas</v>
      </c>
      <c r="N6659" t="s">
        <v>8107</v>
      </c>
    </row>
    <row r="6660" spans="1:14" x14ac:dyDescent="0.25">
      <c r="A6660">
        <v>88564</v>
      </c>
      <c r="B6660" t="s">
        <v>561</v>
      </c>
      <c r="C6660" t="s">
        <v>698</v>
      </c>
      <c r="E6660">
        <v>8</v>
      </c>
      <c r="F6660" t="s">
        <v>8341</v>
      </c>
      <c r="G6660" t="s">
        <v>750</v>
      </c>
      <c r="H6660" t="str">
        <f>INDEX(referencias!$Q$1:$Q$34,MATCH('Registro de Frecuencias TV'!G6660,referencias!$R$1:$R$34,0),1)</f>
        <v>RCN TV S.A.</v>
      </c>
      <c r="I6660" t="s">
        <v>561</v>
      </c>
      <c r="J6660" t="s">
        <v>8338</v>
      </c>
      <c r="K6660">
        <v>8</v>
      </c>
      <c r="L6660" t="str">
        <f t="shared" si="214"/>
        <v>ProvidenciaArchipielago de San AndresRCN TV S.A.8</v>
      </c>
      <c r="M6660" t="str">
        <f t="shared" si="215"/>
        <v>ProvidenciaArchipielago de San AndresRCN TV S.A.</v>
      </c>
      <c r="N6660" t="s">
        <v>8108</v>
      </c>
    </row>
    <row r="6661" spans="1:14" x14ac:dyDescent="0.25">
      <c r="A6661">
        <v>88564</v>
      </c>
      <c r="B6661" t="s">
        <v>561</v>
      </c>
      <c r="C6661" t="s">
        <v>698</v>
      </c>
      <c r="E6661">
        <v>10</v>
      </c>
      <c r="F6661" t="s">
        <v>8341</v>
      </c>
      <c r="G6661" t="s">
        <v>723</v>
      </c>
      <c r="H6661" t="str">
        <f>INDEX(referencias!$Q$1:$Q$34,MATCH('Registro de Frecuencias TV'!G6661,referencias!$R$1:$R$34,0),1)</f>
        <v>Caracol TV S.A.</v>
      </c>
      <c r="I6661" t="s">
        <v>561</v>
      </c>
      <c r="J6661" t="s">
        <v>8338</v>
      </c>
      <c r="K6661">
        <v>10</v>
      </c>
      <c r="L6661" t="str">
        <f t="shared" si="214"/>
        <v>ProvidenciaArchipielago de San AndresCaracol TV S.A.10</v>
      </c>
      <c r="M6661" t="str">
        <f t="shared" si="215"/>
        <v>ProvidenciaArchipielago de San AndresCaracol TV S.A.</v>
      </c>
      <c r="N6661" t="s">
        <v>8109</v>
      </c>
    </row>
    <row r="6662" spans="1:14" x14ac:dyDescent="0.25">
      <c r="A6662">
        <v>91001</v>
      </c>
      <c r="B6662" t="s">
        <v>308</v>
      </c>
      <c r="C6662" t="s">
        <v>670</v>
      </c>
      <c r="E6662">
        <v>8</v>
      </c>
      <c r="F6662" t="s">
        <v>8337</v>
      </c>
      <c r="G6662" t="s">
        <v>420</v>
      </c>
      <c r="H6662" t="str">
        <f>INDEX(referencias!$Q$1:$Q$34,MATCH('Registro de Frecuencias TV'!G6662,referencias!$R$1:$R$34,0),1)</f>
        <v>Canal Uno</v>
      </c>
      <c r="I6662" t="s">
        <v>308</v>
      </c>
      <c r="J6662" t="s">
        <v>8338</v>
      </c>
      <c r="K6662">
        <v>8</v>
      </c>
      <c r="L6662" t="str">
        <f t="shared" si="214"/>
        <v>LeticiaAmazonasCanal Uno8</v>
      </c>
      <c r="M6662" t="str">
        <f t="shared" si="215"/>
        <v>LeticiaAmazonasCanal Uno</v>
      </c>
      <c r="N6662" t="s">
        <v>8110</v>
      </c>
    </row>
    <row r="6663" spans="1:14" x14ac:dyDescent="0.25">
      <c r="A6663">
        <v>91001</v>
      </c>
      <c r="B6663" t="s">
        <v>308</v>
      </c>
      <c r="C6663" t="s">
        <v>670</v>
      </c>
      <c r="E6663">
        <v>13</v>
      </c>
      <c r="F6663" t="s">
        <v>8337</v>
      </c>
      <c r="G6663" t="s">
        <v>703</v>
      </c>
      <c r="H6663" t="str">
        <f>INDEX(referencias!$Q$1:$Q$34,MATCH('Registro de Frecuencias TV'!G6663,referencias!$R$1:$R$34,0),1)</f>
        <v>C.Institucional</v>
      </c>
      <c r="I6663" t="s">
        <v>308</v>
      </c>
      <c r="J6663" t="s">
        <v>8338</v>
      </c>
      <c r="K6663">
        <v>13</v>
      </c>
      <c r="L6663" t="str">
        <f t="shared" si="214"/>
        <v>LeticiaAmazonasC.Institucional13</v>
      </c>
      <c r="M6663" t="str">
        <f t="shared" si="215"/>
        <v>LeticiaAmazonasC.Institucional</v>
      </c>
      <c r="N6663" t="s">
        <v>8111</v>
      </c>
    </row>
    <row r="6664" spans="1:14" x14ac:dyDescent="0.25">
      <c r="A6664">
        <v>91001</v>
      </c>
      <c r="B6664" t="s">
        <v>308</v>
      </c>
      <c r="C6664" t="s">
        <v>670</v>
      </c>
      <c r="E6664">
        <v>11</v>
      </c>
      <c r="F6664" t="s">
        <v>8337</v>
      </c>
      <c r="G6664" t="s">
        <v>188</v>
      </c>
      <c r="H6664" t="str">
        <f>INDEX(referencias!$Q$1:$Q$34,MATCH('Registro de Frecuencias TV'!G6664,referencias!$R$1:$R$34,0),1)</f>
        <v>Señal Colombia</v>
      </c>
      <c r="I6664" t="s">
        <v>308</v>
      </c>
      <c r="J6664" t="s">
        <v>8338</v>
      </c>
      <c r="K6664">
        <v>11</v>
      </c>
      <c r="L6664" t="str">
        <f t="shared" si="214"/>
        <v>LeticiaAmazonasSeñal Colombia11</v>
      </c>
      <c r="M6664" t="str">
        <f t="shared" si="215"/>
        <v>LeticiaAmazonasSeñal Colombia</v>
      </c>
      <c r="N6664" t="s">
        <v>8112</v>
      </c>
    </row>
    <row r="6665" spans="1:14" x14ac:dyDescent="0.25">
      <c r="A6665">
        <v>91001</v>
      </c>
      <c r="B6665" t="s">
        <v>308</v>
      </c>
      <c r="C6665" t="s">
        <v>670</v>
      </c>
      <c r="E6665">
        <v>23</v>
      </c>
      <c r="F6665" t="s">
        <v>8339</v>
      </c>
      <c r="G6665" t="s">
        <v>623</v>
      </c>
      <c r="H6665" t="str">
        <f>INDEX(referencias!$Q$1:$Q$34,MATCH('Registro de Frecuencias TV'!G6665,referencias!$R$1:$R$34,0),1)</f>
        <v>Teveandina</v>
      </c>
      <c r="I6665" t="s">
        <v>8533</v>
      </c>
      <c r="J6665" t="s">
        <v>8338</v>
      </c>
      <c r="K6665">
        <v>23</v>
      </c>
      <c r="L6665" t="str">
        <f t="shared" si="214"/>
        <v>LeticiaAmazonasTeveandina23</v>
      </c>
      <c r="M6665" t="str">
        <f t="shared" si="215"/>
        <v>LeticiaAmazonasTeveandina</v>
      </c>
      <c r="N6665" t="s">
        <v>8113</v>
      </c>
    </row>
    <row r="6666" spans="1:14" x14ac:dyDescent="0.25">
      <c r="A6666">
        <v>91001</v>
      </c>
      <c r="B6666" t="s">
        <v>308</v>
      </c>
      <c r="C6666" t="s">
        <v>670</v>
      </c>
      <c r="E6666">
        <v>25</v>
      </c>
      <c r="F6666" t="s">
        <v>8341</v>
      </c>
      <c r="G6666" t="s">
        <v>750</v>
      </c>
      <c r="H6666" t="str">
        <f>INDEX(referencias!$Q$1:$Q$34,MATCH('Registro de Frecuencias TV'!G6666,referencias!$R$1:$R$34,0),1)</f>
        <v>RCN TV S.A.</v>
      </c>
      <c r="I6666" t="s">
        <v>308</v>
      </c>
      <c r="J6666" t="s">
        <v>8338</v>
      </c>
      <c r="K6666">
        <v>25</v>
      </c>
      <c r="L6666" t="str">
        <f t="shared" si="214"/>
        <v>LeticiaAmazonasRCN TV S.A.25</v>
      </c>
      <c r="M6666" t="str">
        <f t="shared" si="215"/>
        <v>LeticiaAmazonasRCN TV S.A.</v>
      </c>
      <c r="N6666" t="s">
        <v>8114</v>
      </c>
    </row>
    <row r="6667" spans="1:14" x14ac:dyDescent="0.25">
      <c r="A6667">
        <v>91001</v>
      </c>
      <c r="B6667" t="s">
        <v>308</v>
      </c>
      <c r="C6667" t="s">
        <v>670</v>
      </c>
      <c r="E6667">
        <v>27</v>
      </c>
      <c r="F6667" t="s">
        <v>8341</v>
      </c>
      <c r="G6667" t="s">
        <v>723</v>
      </c>
      <c r="H6667" t="str">
        <f>INDEX(referencias!$Q$1:$Q$34,MATCH('Registro de Frecuencias TV'!G6667,referencias!$R$1:$R$34,0),1)</f>
        <v>Caracol TV S.A.</v>
      </c>
      <c r="I6667" t="s">
        <v>308</v>
      </c>
      <c r="J6667" t="s">
        <v>8338</v>
      </c>
      <c r="K6667">
        <v>27</v>
      </c>
      <c r="L6667" t="str">
        <f t="shared" si="214"/>
        <v>LeticiaAmazonasCaracol TV S.A.27</v>
      </c>
      <c r="M6667" t="str">
        <f t="shared" si="215"/>
        <v>LeticiaAmazonasCaracol TV S.A.</v>
      </c>
      <c r="N6667" t="s">
        <v>8115</v>
      </c>
    </row>
    <row r="6668" spans="1:14" x14ac:dyDescent="0.25">
      <c r="A6668">
        <v>91263</v>
      </c>
      <c r="B6668" t="s">
        <v>1333</v>
      </c>
      <c r="C6668" t="s">
        <v>670</v>
      </c>
      <c r="F6668" t="s">
        <v>8337</v>
      </c>
      <c r="G6668" t="s">
        <v>420</v>
      </c>
      <c r="H6668" t="str">
        <f>INDEX(referencias!$Q$1:$Q$34,MATCH('Registro de Frecuencias TV'!G6668,referencias!$R$1:$R$34,0),1)</f>
        <v>Canal Uno</v>
      </c>
      <c r="J6668" t="s">
        <v>8338</v>
      </c>
      <c r="K6668">
        <v>7</v>
      </c>
      <c r="L6668" t="str">
        <f t="shared" si="214"/>
        <v>El EncantoAmazonasCanal Uno7</v>
      </c>
      <c r="M6668" t="str">
        <f t="shared" si="215"/>
        <v>El EncantoAmazonasCanal Uno</v>
      </c>
      <c r="N6668" t="s">
        <v>8116</v>
      </c>
    </row>
    <row r="6669" spans="1:14" x14ac:dyDescent="0.25">
      <c r="A6669">
        <v>91263</v>
      </c>
      <c r="B6669" t="s">
        <v>1333</v>
      </c>
      <c r="C6669" t="s">
        <v>670</v>
      </c>
      <c r="F6669" t="s">
        <v>8337</v>
      </c>
      <c r="G6669" t="s">
        <v>703</v>
      </c>
      <c r="H6669" t="str">
        <f>INDEX(referencias!$Q$1:$Q$34,MATCH('Registro de Frecuencias TV'!G6669,referencias!$R$1:$R$34,0),1)</f>
        <v>C.Institucional</v>
      </c>
      <c r="J6669" t="s">
        <v>8338</v>
      </c>
      <c r="K6669">
        <v>9</v>
      </c>
      <c r="L6669" t="str">
        <f t="shared" si="214"/>
        <v>El EncantoAmazonasC.Institucional9</v>
      </c>
      <c r="M6669" t="str">
        <f t="shared" si="215"/>
        <v>El EncantoAmazonasC.Institucional</v>
      </c>
      <c r="N6669" t="s">
        <v>8117</v>
      </c>
    </row>
    <row r="6670" spans="1:14" x14ac:dyDescent="0.25">
      <c r="A6670">
        <v>91263</v>
      </c>
      <c r="B6670" t="s">
        <v>1333</v>
      </c>
      <c r="C6670" t="s">
        <v>670</v>
      </c>
      <c r="F6670" t="s">
        <v>8337</v>
      </c>
      <c r="G6670" t="s">
        <v>188</v>
      </c>
      <c r="H6670" t="str">
        <f>INDEX(referencias!$Q$1:$Q$34,MATCH('Registro de Frecuencias TV'!G6670,referencias!$R$1:$R$34,0),1)</f>
        <v>Señal Colombia</v>
      </c>
      <c r="J6670" t="s">
        <v>8338</v>
      </c>
      <c r="K6670">
        <v>11</v>
      </c>
      <c r="L6670" t="str">
        <f t="shared" si="214"/>
        <v>El EncantoAmazonasSeñal Colombia11</v>
      </c>
      <c r="M6670" t="str">
        <f t="shared" si="215"/>
        <v>El EncantoAmazonasSeñal Colombia</v>
      </c>
      <c r="N6670" t="s">
        <v>8118</v>
      </c>
    </row>
    <row r="6671" spans="1:14" x14ac:dyDescent="0.25">
      <c r="A6671">
        <v>91263</v>
      </c>
      <c r="B6671" t="s">
        <v>1333</v>
      </c>
      <c r="C6671" t="s">
        <v>670</v>
      </c>
      <c r="F6671" t="s">
        <v>8339</v>
      </c>
      <c r="G6671" t="s">
        <v>623</v>
      </c>
      <c r="H6671" t="str">
        <f>INDEX(referencias!$Q$1:$Q$34,MATCH('Registro de Frecuencias TV'!G6671,referencias!$R$1:$R$34,0),1)</f>
        <v>Teveandina</v>
      </c>
      <c r="J6671" t="s">
        <v>8338</v>
      </c>
      <c r="K6671">
        <v>13</v>
      </c>
      <c r="L6671" t="str">
        <f t="shared" si="214"/>
        <v>El EncantoAmazonasTeveandina13</v>
      </c>
      <c r="M6671" t="str">
        <f t="shared" si="215"/>
        <v>El EncantoAmazonasTeveandina</v>
      </c>
      <c r="N6671" t="s">
        <v>8119</v>
      </c>
    </row>
    <row r="6672" spans="1:14" x14ac:dyDescent="0.25">
      <c r="A6672">
        <v>91263</v>
      </c>
      <c r="B6672" t="s">
        <v>1333</v>
      </c>
      <c r="C6672" t="s">
        <v>670</v>
      </c>
      <c r="F6672" t="s">
        <v>8341</v>
      </c>
      <c r="G6672" t="s">
        <v>750</v>
      </c>
      <c r="H6672" t="str">
        <f>INDEX(referencias!$Q$1:$Q$34,MATCH('Registro de Frecuencias TV'!G6672,referencias!$R$1:$R$34,0),1)</f>
        <v>RCN TV S.A.</v>
      </c>
      <c r="J6672" t="s">
        <v>8338</v>
      </c>
      <c r="K6672">
        <v>2</v>
      </c>
      <c r="L6672" t="str">
        <f t="shared" si="214"/>
        <v>El EncantoAmazonasRCN TV S.A.2</v>
      </c>
      <c r="M6672" t="str">
        <f t="shared" si="215"/>
        <v>El EncantoAmazonasRCN TV S.A.</v>
      </c>
      <c r="N6672" t="s">
        <v>8120</v>
      </c>
    </row>
    <row r="6673" spans="1:14" x14ac:dyDescent="0.25">
      <c r="A6673">
        <v>91263</v>
      </c>
      <c r="B6673" t="s">
        <v>1333</v>
      </c>
      <c r="C6673" t="s">
        <v>670</v>
      </c>
      <c r="F6673" t="s">
        <v>8341</v>
      </c>
      <c r="G6673" t="s">
        <v>723</v>
      </c>
      <c r="H6673" t="str">
        <f>INDEX(referencias!$Q$1:$Q$34,MATCH('Registro de Frecuencias TV'!G6673,referencias!$R$1:$R$34,0),1)</f>
        <v>Caracol TV S.A.</v>
      </c>
      <c r="J6673" t="s">
        <v>8338</v>
      </c>
      <c r="K6673">
        <v>4</v>
      </c>
      <c r="L6673" t="str">
        <f t="shared" si="214"/>
        <v>El EncantoAmazonasCaracol TV S.A.4</v>
      </c>
      <c r="M6673" t="str">
        <f t="shared" si="215"/>
        <v>El EncantoAmazonasCaracol TV S.A.</v>
      </c>
      <c r="N6673" t="s">
        <v>8121</v>
      </c>
    </row>
    <row r="6674" spans="1:14" x14ac:dyDescent="0.25">
      <c r="A6674">
        <v>91405</v>
      </c>
      <c r="B6674" t="s">
        <v>1607</v>
      </c>
      <c r="C6674" t="s">
        <v>670</v>
      </c>
      <c r="F6674" t="s">
        <v>8337</v>
      </c>
      <c r="G6674" t="s">
        <v>420</v>
      </c>
      <c r="H6674" t="str">
        <f>INDEX(referencias!$Q$1:$Q$34,MATCH('Registro de Frecuencias TV'!G6674,referencias!$R$1:$R$34,0),1)</f>
        <v>Canal Uno</v>
      </c>
      <c r="J6674" t="s">
        <v>8338</v>
      </c>
      <c r="K6674">
        <v>7</v>
      </c>
      <c r="L6674" t="str">
        <f t="shared" si="214"/>
        <v>La ChorreraAmazonasCanal Uno7</v>
      </c>
      <c r="M6674" t="str">
        <f t="shared" si="215"/>
        <v>La ChorreraAmazonasCanal Uno</v>
      </c>
      <c r="N6674" t="s">
        <v>8122</v>
      </c>
    </row>
    <row r="6675" spans="1:14" x14ac:dyDescent="0.25">
      <c r="A6675">
        <v>91405</v>
      </c>
      <c r="B6675" t="s">
        <v>1607</v>
      </c>
      <c r="C6675" t="s">
        <v>670</v>
      </c>
      <c r="F6675" t="s">
        <v>8337</v>
      </c>
      <c r="G6675" t="s">
        <v>703</v>
      </c>
      <c r="H6675" t="str">
        <f>INDEX(referencias!$Q$1:$Q$34,MATCH('Registro de Frecuencias TV'!G6675,referencias!$R$1:$R$34,0),1)</f>
        <v>C.Institucional</v>
      </c>
      <c r="J6675" t="s">
        <v>8338</v>
      </c>
      <c r="K6675">
        <v>9</v>
      </c>
      <c r="L6675" t="str">
        <f t="shared" si="214"/>
        <v>La ChorreraAmazonasC.Institucional9</v>
      </c>
      <c r="M6675" t="str">
        <f t="shared" si="215"/>
        <v>La ChorreraAmazonasC.Institucional</v>
      </c>
      <c r="N6675" t="s">
        <v>8123</v>
      </c>
    </row>
    <row r="6676" spans="1:14" x14ac:dyDescent="0.25">
      <c r="A6676">
        <v>91405</v>
      </c>
      <c r="B6676" t="s">
        <v>1607</v>
      </c>
      <c r="C6676" t="s">
        <v>670</v>
      </c>
      <c r="F6676" t="s">
        <v>8337</v>
      </c>
      <c r="G6676" t="s">
        <v>188</v>
      </c>
      <c r="H6676" t="str">
        <f>INDEX(referencias!$Q$1:$Q$34,MATCH('Registro de Frecuencias TV'!G6676,referencias!$R$1:$R$34,0),1)</f>
        <v>Señal Colombia</v>
      </c>
      <c r="J6676" t="s">
        <v>8338</v>
      </c>
      <c r="K6676">
        <v>11</v>
      </c>
      <c r="L6676" t="str">
        <f t="shared" si="214"/>
        <v>La ChorreraAmazonasSeñal Colombia11</v>
      </c>
      <c r="M6676" t="str">
        <f t="shared" si="215"/>
        <v>La ChorreraAmazonasSeñal Colombia</v>
      </c>
      <c r="N6676" t="s">
        <v>8124</v>
      </c>
    </row>
    <row r="6677" spans="1:14" x14ac:dyDescent="0.25">
      <c r="A6677">
        <v>91405</v>
      </c>
      <c r="B6677" t="s">
        <v>1607</v>
      </c>
      <c r="C6677" t="s">
        <v>670</v>
      </c>
      <c r="F6677" t="s">
        <v>8339</v>
      </c>
      <c r="G6677" t="s">
        <v>623</v>
      </c>
      <c r="H6677" t="str">
        <f>INDEX(referencias!$Q$1:$Q$34,MATCH('Registro de Frecuencias TV'!G6677,referencias!$R$1:$R$34,0),1)</f>
        <v>Teveandina</v>
      </c>
      <c r="J6677" t="s">
        <v>8338</v>
      </c>
      <c r="K6677">
        <v>13</v>
      </c>
      <c r="L6677" t="str">
        <f t="shared" si="214"/>
        <v>La ChorreraAmazonasTeveandina13</v>
      </c>
      <c r="M6677" t="str">
        <f t="shared" si="215"/>
        <v>La ChorreraAmazonasTeveandina</v>
      </c>
      <c r="N6677" t="s">
        <v>8125</v>
      </c>
    </row>
    <row r="6678" spans="1:14" x14ac:dyDescent="0.25">
      <c r="A6678">
        <v>91405</v>
      </c>
      <c r="B6678" t="s">
        <v>1607</v>
      </c>
      <c r="C6678" t="s">
        <v>670</v>
      </c>
      <c r="F6678" t="s">
        <v>8341</v>
      </c>
      <c r="G6678" t="s">
        <v>750</v>
      </c>
      <c r="H6678" t="str">
        <f>INDEX(referencias!$Q$1:$Q$34,MATCH('Registro de Frecuencias TV'!G6678,referencias!$R$1:$R$34,0),1)</f>
        <v>RCN TV S.A.</v>
      </c>
      <c r="J6678" t="s">
        <v>8338</v>
      </c>
      <c r="K6678">
        <v>2</v>
      </c>
      <c r="L6678" t="str">
        <f t="shared" si="214"/>
        <v>La ChorreraAmazonasRCN TV S.A.2</v>
      </c>
      <c r="M6678" t="str">
        <f t="shared" si="215"/>
        <v>La ChorreraAmazonasRCN TV S.A.</v>
      </c>
      <c r="N6678" t="s">
        <v>8126</v>
      </c>
    </row>
    <row r="6679" spans="1:14" x14ac:dyDescent="0.25">
      <c r="A6679">
        <v>91405</v>
      </c>
      <c r="B6679" t="s">
        <v>1607</v>
      </c>
      <c r="C6679" t="s">
        <v>670</v>
      </c>
      <c r="F6679" t="s">
        <v>8341</v>
      </c>
      <c r="G6679" t="s">
        <v>723</v>
      </c>
      <c r="H6679" t="str">
        <f>INDEX(referencias!$Q$1:$Q$34,MATCH('Registro de Frecuencias TV'!G6679,referencias!$R$1:$R$34,0),1)</f>
        <v>Caracol TV S.A.</v>
      </c>
      <c r="J6679" t="s">
        <v>8338</v>
      </c>
      <c r="K6679">
        <v>4</v>
      </c>
      <c r="L6679" t="str">
        <f t="shared" si="214"/>
        <v>La ChorreraAmazonasCaracol TV S.A.4</v>
      </c>
      <c r="M6679" t="str">
        <f t="shared" si="215"/>
        <v>La ChorreraAmazonasCaracol TV S.A.</v>
      </c>
      <c r="N6679" t="s">
        <v>8127</v>
      </c>
    </row>
    <row r="6680" spans="1:14" x14ac:dyDescent="0.25">
      <c r="A6680">
        <v>91407</v>
      </c>
      <c r="B6680" t="s">
        <v>1639</v>
      </c>
      <c r="C6680" t="s">
        <v>670</v>
      </c>
      <c r="F6680" t="s">
        <v>8337</v>
      </c>
      <c r="G6680" t="s">
        <v>420</v>
      </c>
      <c r="H6680" t="str">
        <f>INDEX(referencias!$Q$1:$Q$34,MATCH('Registro de Frecuencias TV'!G6680,referencias!$R$1:$R$34,0),1)</f>
        <v>Canal Uno</v>
      </c>
      <c r="J6680" t="s">
        <v>8338</v>
      </c>
      <c r="K6680">
        <v>7</v>
      </c>
      <c r="L6680" t="str">
        <f t="shared" si="214"/>
        <v>La PedreraAmazonasCanal Uno7</v>
      </c>
      <c r="M6680" t="str">
        <f t="shared" si="215"/>
        <v>La PedreraAmazonasCanal Uno</v>
      </c>
      <c r="N6680" t="s">
        <v>8128</v>
      </c>
    </row>
    <row r="6681" spans="1:14" x14ac:dyDescent="0.25">
      <c r="A6681">
        <v>91407</v>
      </c>
      <c r="B6681" t="s">
        <v>1639</v>
      </c>
      <c r="C6681" t="s">
        <v>670</v>
      </c>
      <c r="F6681" t="s">
        <v>8337</v>
      </c>
      <c r="G6681" t="s">
        <v>703</v>
      </c>
      <c r="H6681" t="str">
        <f>INDEX(referencias!$Q$1:$Q$34,MATCH('Registro de Frecuencias TV'!G6681,referencias!$R$1:$R$34,0),1)</f>
        <v>C.Institucional</v>
      </c>
      <c r="J6681" t="s">
        <v>8338</v>
      </c>
      <c r="K6681">
        <v>9</v>
      </c>
      <c r="L6681" t="str">
        <f t="shared" si="214"/>
        <v>La PedreraAmazonasC.Institucional9</v>
      </c>
      <c r="M6681" t="str">
        <f t="shared" si="215"/>
        <v>La PedreraAmazonasC.Institucional</v>
      </c>
      <c r="N6681" t="s">
        <v>8129</v>
      </c>
    </row>
    <row r="6682" spans="1:14" x14ac:dyDescent="0.25">
      <c r="A6682">
        <v>91407</v>
      </c>
      <c r="B6682" t="s">
        <v>1639</v>
      </c>
      <c r="C6682" t="s">
        <v>670</v>
      </c>
      <c r="F6682" t="s">
        <v>8337</v>
      </c>
      <c r="G6682" t="s">
        <v>188</v>
      </c>
      <c r="H6682" t="str">
        <f>INDEX(referencias!$Q$1:$Q$34,MATCH('Registro de Frecuencias TV'!G6682,referencias!$R$1:$R$34,0),1)</f>
        <v>Señal Colombia</v>
      </c>
      <c r="J6682" t="s">
        <v>8338</v>
      </c>
      <c r="K6682">
        <v>11</v>
      </c>
      <c r="L6682" t="str">
        <f t="shared" si="214"/>
        <v>La PedreraAmazonasSeñal Colombia11</v>
      </c>
      <c r="M6682" t="str">
        <f t="shared" si="215"/>
        <v>La PedreraAmazonasSeñal Colombia</v>
      </c>
      <c r="N6682" t="s">
        <v>8130</v>
      </c>
    </row>
    <row r="6683" spans="1:14" x14ac:dyDescent="0.25">
      <c r="A6683">
        <v>91407</v>
      </c>
      <c r="B6683" t="s">
        <v>1639</v>
      </c>
      <c r="C6683" t="s">
        <v>670</v>
      </c>
      <c r="F6683" t="s">
        <v>8339</v>
      </c>
      <c r="G6683" t="s">
        <v>623</v>
      </c>
      <c r="H6683" t="str">
        <f>INDEX(referencias!$Q$1:$Q$34,MATCH('Registro de Frecuencias TV'!G6683,referencias!$R$1:$R$34,0),1)</f>
        <v>Teveandina</v>
      </c>
      <c r="J6683" t="s">
        <v>8338</v>
      </c>
      <c r="K6683">
        <v>13</v>
      </c>
      <c r="L6683" t="str">
        <f t="shared" si="214"/>
        <v>La PedreraAmazonasTeveandina13</v>
      </c>
      <c r="M6683" t="str">
        <f t="shared" si="215"/>
        <v>La PedreraAmazonasTeveandina</v>
      </c>
      <c r="N6683" t="s">
        <v>8131</v>
      </c>
    </row>
    <row r="6684" spans="1:14" x14ac:dyDescent="0.25">
      <c r="A6684">
        <v>91407</v>
      </c>
      <c r="B6684" t="s">
        <v>1639</v>
      </c>
      <c r="C6684" t="s">
        <v>670</v>
      </c>
      <c r="F6684" t="s">
        <v>8341</v>
      </c>
      <c r="G6684" t="s">
        <v>750</v>
      </c>
      <c r="H6684" t="str">
        <f>INDEX(referencias!$Q$1:$Q$34,MATCH('Registro de Frecuencias TV'!G6684,referencias!$R$1:$R$34,0),1)</f>
        <v>RCN TV S.A.</v>
      </c>
      <c r="J6684" t="s">
        <v>8338</v>
      </c>
      <c r="K6684">
        <v>2</v>
      </c>
      <c r="L6684" t="str">
        <f t="shared" si="214"/>
        <v>La PedreraAmazonasRCN TV S.A.2</v>
      </c>
      <c r="M6684" t="str">
        <f t="shared" si="215"/>
        <v>La PedreraAmazonasRCN TV S.A.</v>
      </c>
      <c r="N6684" t="s">
        <v>8132</v>
      </c>
    </row>
    <row r="6685" spans="1:14" x14ac:dyDescent="0.25">
      <c r="A6685">
        <v>91407</v>
      </c>
      <c r="B6685" t="s">
        <v>1639</v>
      </c>
      <c r="C6685" t="s">
        <v>670</v>
      </c>
      <c r="F6685" t="s">
        <v>8341</v>
      </c>
      <c r="G6685" t="s">
        <v>723</v>
      </c>
      <c r="H6685" t="str">
        <f>INDEX(referencias!$Q$1:$Q$34,MATCH('Registro de Frecuencias TV'!G6685,referencias!$R$1:$R$34,0),1)</f>
        <v>Caracol TV S.A.</v>
      </c>
      <c r="J6685" t="s">
        <v>8338</v>
      </c>
      <c r="K6685">
        <v>4</v>
      </c>
      <c r="L6685" t="str">
        <f t="shared" si="214"/>
        <v>La PedreraAmazonasCaracol TV S.A.4</v>
      </c>
      <c r="M6685" t="str">
        <f t="shared" si="215"/>
        <v>La PedreraAmazonasCaracol TV S.A.</v>
      </c>
      <c r="N6685" t="s">
        <v>8133</v>
      </c>
    </row>
    <row r="6686" spans="1:14" x14ac:dyDescent="0.25">
      <c r="A6686">
        <v>91430</v>
      </c>
      <c r="B6686" t="s">
        <v>1667</v>
      </c>
      <c r="C6686" t="s">
        <v>670</v>
      </c>
      <c r="F6686" t="s">
        <v>8337</v>
      </c>
      <c r="G6686" t="s">
        <v>420</v>
      </c>
      <c r="H6686" t="str">
        <f>INDEX(referencias!$Q$1:$Q$34,MATCH('Registro de Frecuencias TV'!G6686,referencias!$R$1:$R$34,0),1)</f>
        <v>Canal Uno</v>
      </c>
      <c r="J6686" t="s">
        <v>8338</v>
      </c>
      <c r="K6686">
        <v>7</v>
      </c>
      <c r="L6686" t="str">
        <f t="shared" si="214"/>
        <v>La VictoriaAmazonasCanal Uno7</v>
      </c>
      <c r="M6686" t="str">
        <f t="shared" si="215"/>
        <v>La VictoriaAmazonasCanal Uno</v>
      </c>
      <c r="N6686" t="s">
        <v>8134</v>
      </c>
    </row>
    <row r="6687" spans="1:14" x14ac:dyDescent="0.25">
      <c r="A6687">
        <v>91430</v>
      </c>
      <c r="B6687" t="s">
        <v>1667</v>
      </c>
      <c r="C6687" t="s">
        <v>670</v>
      </c>
      <c r="F6687" t="s">
        <v>8337</v>
      </c>
      <c r="G6687" t="s">
        <v>703</v>
      </c>
      <c r="H6687" t="str">
        <f>INDEX(referencias!$Q$1:$Q$34,MATCH('Registro de Frecuencias TV'!G6687,referencias!$R$1:$R$34,0),1)</f>
        <v>C.Institucional</v>
      </c>
      <c r="J6687" t="s">
        <v>8338</v>
      </c>
      <c r="K6687">
        <v>9</v>
      </c>
      <c r="L6687" t="str">
        <f t="shared" si="214"/>
        <v>La VictoriaAmazonasC.Institucional9</v>
      </c>
      <c r="M6687" t="str">
        <f t="shared" si="215"/>
        <v>La VictoriaAmazonasC.Institucional</v>
      </c>
      <c r="N6687" t="s">
        <v>8135</v>
      </c>
    </row>
    <row r="6688" spans="1:14" x14ac:dyDescent="0.25">
      <c r="A6688">
        <v>91430</v>
      </c>
      <c r="B6688" t="s">
        <v>1667</v>
      </c>
      <c r="C6688" t="s">
        <v>670</v>
      </c>
      <c r="F6688" t="s">
        <v>8337</v>
      </c>
      <c r="G6688" t="s">
        <v>188</v>
      </c>
      <c r="H6688" t="str">
        <f>INDEX(referencias!$Q$1:$Q$34,MATCH('Registro de Frecuencias TV'!G6688,referencias!$R$1:$R$34,0),1)</f>
        <v>Señal Colombia</v>
      </c>
      <c r="J6688" t="s">
        <v>8338</v>
      </c>
      <c r="K6688">
        <v>11</v>
      </c>
      <c r="L6688" t="str">
        <f t="shared" si="214"/>
        <v>La VictoriaAmazonasSeñal Colombia11</v>
      </c>
      <c r="M6688" t="str">
        <f t="shared" si="215"/>
        <v>La VictoriaAmazonasSeñal Colombia</v>
      </c>
      <c r="N6688" t="s">
        <v>8136</v>
      </c>
    </row>
    <row r="6689" spans="1:14" x14ac:dyDescent="0.25">
      <c r="A6689">
        <v>91430</v>
      </c>
      <c r="B6689" t="s">
        <v>1667</v>
      </c>
      <c r="C6689" t="s">
        <v>670</v>
      </c>
      <c r="F6689" t="s">
        <v>8339</v>
      </c>
      <c r="G6689" t="s">
        <v>623</v>
      </c>
      <c r="H6689" t="str">
        <f>INDEX(referencias!$Q$1:$Q$34,MATCH('Registro de Frecuencias TV'!G6689,referencias!$R$1:$R$34,0),1)</f>
        <v>Teveandina</v>
      </c>
      <c r="J6689" t="s">
        <v>8338</v>
      </c>
      <c r="K6689">
        <v>13</v>
      </c>
      <c r="L6689" t="str">
        <f t="shared" si="214"/>
        <v>La VictoriaAmazonasTeveandina13</v>
      </c>
      <c r="M6689" t="str">
        <f t="shared" si="215"/>
        <v>La VictoriaAmazonasTeveandina</v>
      </c>
      <c r="N6689" t="s">
        <v>8137</v>
      </c>
    </row>
    <row r="6690" spans="1:14" x14ac:dyDescent="0.25">
      <c r="A6690">
        <v>91430</v>
      </c>
      <c r="B6690" t="s">
        <v>1667</v>
      </c>
      <c r="C6690" t="s">
        <v>670</v>
      </c>
      <c r="F6690" t="s">
        <v>8341</v>
      </c>
      <c r="G6690" t="s">
        <v>750</v>
      </c>
      <c r="H6690" t="str">
        <f>INDEX(referencias!$Q$1:$Q$34,MATCH('Registro de Frecuencias TV'!G6690,referencias!$R$1:$R$34,0),1)</f>
        <v>RCN TV S.A.</v>
      </c>
      <c r="J6690" t="s">
        <v>8338</v>
      </c>
      <c r="K6690">
        <v>2</v>
      </c>
      <c r="L6690" t="str">
        <f t="shared" si="214"/>
        <v>La VictoriaAmazonasRCN TV S.A.2</v>
      </c>
      <c r="M6690" t="str">
        <f t="shared" si="215"/>
        <v>La VictoriaAmazonasRCN TV S.A.</v>
      </c>
      <c r="N6690" t="s">
        <v>8138</v>
      </c>
    </row>
    <row r="6691" spans="1:14" x14ac:dyDescent="0.25">
      <c r="A6691">
        <v>91430</v>
      </c>
      <c r="B6691" t="s">
        <v>1667</v>
      </c>
      <c r="C6691" t="s">
        <v>670</v>
      </c>
      <c r="F6691" t="s">
        <v>8341</v>
      </c>
      <c r="G6691" t="s">
        <v>723</v>
      </c>
      <c r="H6691" t="str">
        <f>INDEX(referencias!$Q$1:$Q$34,MATCH('Registro de Frecuencias TV'!G6691,referencias!$R$1:$R$34,0),1)</f>
        <v>Caracol TV S.A.</v>
      </c>
      <c r="J6691" t="s">
        <v>8338</v>
      </c>
      <c r="K6691">
        <v>4</v>
      </c>
      <c r="L6691" t="str">
        <f t="shared" si="214"/>
        <v>La VictoriaAmazonasCaracol TV S.A.4</v>
      </c>
      <c r="M6691" t="str">
        <f t="shared" si="215"/>
        <v>La VictoriaAmazonasCaracol TV S.A.</v>
      </c>
      <c r="N6691" t="s">
        <v>8139</v>
      </c>
    </row>
    <row r="6692" spans="1:14" x14ac:dyDescent="0.25">
      <c r="A6692">
        <v>91460</v>
      </c>
      <c r="B6692" t="s">
        <v>1797</v>
      </c>
      <c r="C6692" t="s">
        <v>670</v>
      </c>
      <c r="F6692" t="s">
        <v>8337</v>
      </c>
      <c r="G6692" t="s">
        <v>420</v>
      </c>
      <c r="H6692" t="str">
        <f>INDEX(referencias!$Q$1:$Q$34,MATCH('Registro de Frecuencias TV'!G6692,referencias!$R$1:$R$34,0),1)</f>
        <v>Canal Uno</v>
      </c>
      <c r="J6692" t="s">
        <v>8338</v>
      </c>
      <c r="K6692">
        <v>7</v>
      </c>
      <c r="L6692" t="str">
        <f t="shared" si="214"/>
        <v>Miriti - ParanáAmazonasCanal Uno7</v>
      </c>
      <c r="M6692" t="str">
        <f t="shared" si="215"/>
        <v>Miriti - ParanáAmazonasCanal Uno</v>
      </c>
      <c r="N6692" t="s">
        <v>8140</v>
      </c>
    </row>
    <row r="6693" spans="1:14" x14ac:dyDescent="0.25">
      <c r="A6693">
        <v>91460</v>
      </c>
      <c r="B6693" t="s">
        <v>1797</v>
      </c>
      <c r="C6693" t="s">
        <v>670</v>
      </c>
      <c r="F6693" t="s">
        <v>8337</v>
      </c>
      <c r="G6693" t="s">
        <v>703</v>
      </c>
      <c r="H6693" t="str">
        <f>INDEX(referencias!$Q$1:$Q$34,MATCH('Registro de Frecuencias TV'!G6693,referencias!$R$1:$R$34,0),1)</f>
        <v>C.Institucional</v>
      </c>
      <c r="J6693" t="s">
        <v>8338</v>
      </c>
      <c r="K6693">
        <v>9</v>
      </c>
      <c r="L6693" t="str">
        <f t="shared" si="214"/>
        <v>Miriti - ParanáAmazonasC.Institucional9</v>
      </c>
      <c r="M6693" t="str">
        <f t="shared" si="215"/>
        <v>Miriti - ParanáAmazonasC.Institucional</v>
      </c>
      <c r="N6693" t="s">
        <v>8141</v>
      </c>
    </row>
    <row r="6694" spans="1:14" x14ac:dyDescent="0.25">
      <c r="A6694">
        <v>91460</v>
      </c>
      <c r="B6694" t="s">
        <v>1797</v>
      </c>
      <c r="C6694" t="s">
        <v>670</v>
      </c>
      <c r="F6694" t="s">
        <v>8337</v>
      </c>
      <c r="G6694" t="s">
        <v>188</v>
      </c>
      <c r="H6694" t="str">
        <f>INDEX(referencias!$Q$1:$Q$34,MATCH('Registro de Frecuencias TV'!G6694,referencias!$R$1:$R$34,0),1)</f>
        <v>Señal Colombia</v>
      </c>
      <c r="J6694" t="s">
        <v>8338</v>
      </c>
      <c r="K6694">
        <v>11</v>
      </c>
      <c r="L6694" t="str">
        <f t="shared" si="214"/>
        <v>Miriti - ParanáAmazonasSeñal Colombia11</v>
      </c>
      <c r="M6694" t="str">
        <f t="shared" si="215"/>
        <v>Miriti - ParanáAmazonasSeñal Colombia</v>
      </c>
      <c r="N6694" t="s">
        <v>8142</v>
      </c>
    </row>
    <row r="6695" spans="1:14" x14ac:dyDescent="0.25">
      <c r="A6695">
        <v>91460</v>
      </c>
      <c r="B6695" t="s">
        <v>1797</v>
      </c>
      <c r="C6695" t="s">
        <v>670</v>
      </c>
      <c r="F6695" t="s">
        <v>8339</v>
      </c>
      <c r="G6695" t="s">
        <v>623</v>
      </c>
      <c r="H6695" t="str">
        <f>INDEX(referencias!$Q$1:$Q$34,MATCH('Registro de Frecuencias TV'!G6695,referencias!$R$1:$R$34,0),1)</f>
        <v>Teveandina</v>
      </c>
      <c r="J6695" t="s">
        <v>8338</v>
      </c>
      <c r="K6695">
        <v>13</v>
      </c>
      <c r="L6695" t="str">
        <f t="shared" si="214"/>
        <v>Miriti - ParanáAmazonasTeveandina13</v>
      </c>
      <c r="M6695" t="str">
        <f t="shared" si="215"/>
        <v>Miriti - ParanáAmazonasTeveandina</v>
      </c>
      <c r="N6695" t="s">
        <v>8143</v>
      </c>
    </row>
    <row r="6696" spans="1:14" x14ac:dyDescent="0.25">
      <c r="A6696">
        <v>91460</v>
      </c>
      <c r="B6696" t="s">
        <v>1797</v>
      </c>
      <c r="C6696" t="s">
        <v>670</v>
      </c>
      <c r="F6696" t="s">
        <v>8341</v>
      </c>
      <c r="G6696" t="s">
        <v>750</v>
      </c>
      <c r="H6696" t="str">
        <f>INDEX(referencias!$Q$1:$Q$34,MATCH('Registro de Frecuencias TV'!G6696,referencias!$R$1:$R$34,0),1)</f>
        <v>RCN TV S.A.</v>
      </c>
      <c r="J6696" t="s">
        <v>8338</v>
      </c>
      <c r="K6696">
        <v>2</v>
      </c>
      <c r="L6696" t="str">
        <f t="shared" si="214"/>
        <v>Miriti - ParanáAmazonasRCN TV S.A.2</v>
      </c>
      <c r="M6696" t="str">
        <f t="shared" si="215"/>
        <v>Miriti - ParanáAmazonasRCN TV S.A.</v>
      </c>
      <c r="N6696" t="s">
        <v>8144</v>
      </c>
    </row>
    <row r="6697" spans="1:14" x14ac:dyDescent="0.25">
      <c r="A6697">
        <v>91460</v>
      </c>
      <c r="B6697" t="s">
        <v>1797</v>
      </c>
      <c r="C6697" t="s">
        <v>670</v>
      </c>
      <c r="F6697" t="s">
        <v>8341</v>
      </c>
      <c r="G6697" t="s">
        <v>723</v>
      </c>
      <c r="H6697" t="str">
        <f>INDEX(referencias!$Q$1:$Q$34,MATCH('Registro de Frecuencias TV'!G6697,referencias!$R$1:$R$34,0),1)</f>
        <v>Caracol TV S.A.</v>
      </c>
      <c r="J6697" t="s">
        <v>8338</v>
      </c>
      <c r="K6697">
        <v>4</v>
      </c>
      <c r="L6697" t="str">
        <f t="shared" si="214"/>
        <v>Miriti - ParanáAmazonasCaracol TV S.A.4</v>
      </c>
      <c r="M6697" t="str">
        <f t="shared" si="215"/>
        <v>Miriti - ParanáAmazonasCaracol TV S.A.</v>
      </c>
      <c r="N6697" t="s">
        <v>8145</v>
      </c>
    </row>
    <row r="6698" spans="1:14" x14ac:dyDescent="0.25">
      <c r="A6698">
        <v>91530</v>
      </c>
      <c r="B6698" t="s">
        <v>2050</v>
      </c>
      <c r="C6698" t="s">
        <v>670</v>
      </c>
      <c r="F6698" t="s">
        <v>8337</v>
      </c>
      <c r="G6698" t="s">
        <v>420</v>
      </c>
      <c r="H6698" t="str">
        <f>INDEX(referencias!$Q$1:$Q$34,MATCH('Registro de Frecuencias TV'!G6698,referencias!$R$1:$R$34,0),1)</f>
        <v>Canal Uno</v>
      </c>
      <c r="J6698" t="s">
        <v>8338</v>
      </c>
      <c r="K6698">
        <v>7</v>
      </c>
      <c r="L6698" t="str">
        <f t="shared" si="214"/>
        <v>Puerto AlegríaAmazonasCanal Uno7</v>
      </c>
      <c r="M6698" t="str">
        <f t="shared" si="215"/>
        <v>Puerto AlegríaAmazonasCanal Uno</v>
      </c>
      <c r="N6698" t="s">
        <v>8146</v>
      </c>
    </row>
    <row r="6699" spans="1:14" x14ac:dyDescent="0.25">
      <c r="A6699">
        <v>91530</v>
      </c>
      <c r="B6699" t="s">
        <v>2050</v>
      </c>
      <c r="C6699" t="s">
        <v>670</v>
      </c>
      <c r="F6699" t="s">
        <v>8337</v>
      </c>
      <c r="G6699" t="s">
        <v>703</v>
      </c>
      <c r="H6699" t="str">
        <f>INDEX(referencias!$Q$1:$Q$34,MATCH('Registro de Frecuencias TV'!G6699,referencias!$R$1:$R$34,0),1)</f>
        <v>C.Institucional</v>
      </c>
      <c r="J6699" t="s">
        <v>8338</v>
      </c>
      <c r="K6699">
        <v>9</v>
      </c>
      <c r="L6699" t="str">
        <f t="shared" si="214"/>
        <v>Puerto AlegríaAmazonasC.Institucional9</v>
      </c>
      <c r="M6699" t="str">
        <f t="shared" si="215"/>
        <v>Puerto AlegríaAmazonasC.Institucional</v>
      </c>
      <c r="N6699" t="s">
        <v>8147</v>
      </c>
    </row>
    <row r="6700" spans="1:14" x14ac:dyDescent="0.25">
      <c r="A6700">
        <v>91530</v>
      </c>
      <c r="B6700" t="s">
        <v>2050</v>
      </c>
      <c r="C6700" t="s">
        <v>670</v>
      </c>
      <c r="F6700" t="s">
        <v>8337</v>
      </c>
      <c r="G6700" t="s">
        <v>188</v>
      </c>
      <c r="H6700" t="str">
        <f>INDEX(referencias!$Q$1:$Q$34,MATCH('Registro de Frecuencias TV'!G6700,referencias!$R$1:$R$34,0),1)</f>
        <v>Señal Colombia</v>
      </c>
      <c r="J6700" t="s">
        <v>8338</v>
      </c>
      <c r="K6700">
        <v>11</v>
      </c>
      <c r="L6700" t="str">
        <f t="shared" si="214"/>
        <v>Puerto AlegríaAmazonasSeñal Colombia11</v>
      </c>
      <c r="M6700" t="str">
        <f t="shared" si="215"/>
        <v>Puerto AlegríaAmazonasSeñal Colombia</v>
      </c>
      <c r="N6700" t="s">
        <v>8148</v>
      </c>
    </row>
    <row r="6701" spans="1:14" x14ac:dyDescent="0.25">
      <c r="A6701">
        <v>91530</v>
      </c>
      <c r="B6701" t="s">
        <v>2050</v>
      </c>
      <c r="C6701" t="s">
        <v>670</v>
      </c>
      <c r="F6701" t="s">
        <v>8339</v>
      </c>
      <c r="G6701" t="s">
        <v>623</v>
      </c>
      <c r="H6701" t="str">
        <f>INDEX(referencias!$Q$1:$Q$34,MATCH('Registro de Frecuencias TV'!G6701,referencias!$R$1:$R$34,0),1)</f>
        <v>Teveandina</v>
      </c>
      <c r="J6701" t="s">
        <v>8338</v>
      </c>
      <c r="K6701">
        <v>13</v>
      </c>
      <c r="L6701" t="str">
        <f t="shared" si="214"/>
        <v>Puerto AlegríaAmazonasTeveandina13</v>
      </c>
      <c r="M6701" t="str">
        <f t="shared" si="215"/>
        <v>Puerto AlegríaAmazonasTeveandina</v>
      </c>
      <c r="N6701" t="s">
        <v>8149</v>
      </c>
    </row>
    <row r="6702" spans="1:14" x14ac:dyDescent="0.25">
      <c r="A6702">
        <v>91530</v>
      </c>
      <c r="B6702" t="s">
        <v>2050</v>
      </c>
      <c r="C6702" t="s">
        <v>670</v>
      </c>
      <c r="F6702" t="s">
        <v>8341</v>
      </c>
      <c r="G6702" t="s">
        <v>750</v>
      </c>
      <c r="H6702" t="str">
        <f>INDEX(referencias!$Q$1:$Q$34,MATCH('Registro de Frecuencias TV'!G6702,referencias!$R$1:$R$34,0),1)</f>
        <v>RCN TV S.A.</v>
      </c>
      <c r="J6702" t="s">
        <v>8338</v>
      </c>
      <c r="K6702">
        <v>2</v>
      </c>
      <c r="L6702" t="str">
        <f t="shared" si="214"/>
        <v>Puerto AlegríaAmazonasRCN TV S.A.2</v>
      </c>
      <c r="M6702" t="str">
        <f t="shared" si="215"/>
        <v>Puerto AlegríaAmazonasRCN TV S.A.</v>
      </c>
      <c r="N6702" t="s">
        <v>8150</v>
      </c>
    </row>
    <row r="6703" spans="1:14" x14ac:dyDescent="0.25">
      <c r="A6703">
        <v>91530</v>
      </c>
      <c r="B6703" t="s">
        <v>2050</v>
      </c>
      <c r="C6703" t="s">
        <v>670</v>
      </c>
      <c r="F6703" t="s">
        <v>8341</v>
      </c>
      <c r="G6703" t="s">
        <v>723</v>
      </c>
      <c r="H6703" t="str">
        <f>INDEX(referencias!$Q$1:$Q$34,MATCH('Registro de Frecuencias TV'!G6703,referencias!$R$1:$R$34,0),1)</f>
        <v>Caracol TV S.A.</v>
      </c>
      <c r="J6703" t="s">
        <v>8338</v>
      </c>
      <c r="K6703">
        <v>4</v>
      </c>
      <c r="L6703" t="str">
        <f t="shared" si="214"/>
        <v>Puerto AlegríaAmazonasCaracol TV S.A.4</v>
      </c>
      <c r="M6703" t="str">
        <f t="shared" si="215"/>
        <v>Puerto AlegríaAmazonasCaracol TV S.A.</v>
      </c>
      <c r="N6703" t="s">
        <v>8151</v>
      </c>
    </row>
    <row r="6704" spans="1:14" x14ac:dyDescent="0.25">
      <c r="A6704">
        <v>91536</v>
      </c>
      <c r="B6704" t="s">
        <v>2052</v>
      </c>
      <c r="C6704" t="s">
        <v>670</v>
      </c>
      <c r="F6704" t="s">
        <v>8337</v>
      </c>
      <c r="G6704" t="s">
        <v>420</v>
      </c>
      <c r="H6704" t="str">
        <f>INDEX(referencias!$Q$1:$Q$34,MATCH('Registro de Frecuencias TV'!G6704,referencias!$R$1:$R$34,0),1)</f>
        <v>Canal Uno</v>
      </c>
      <c r="J6704" t="s">
        <v>8338</v>
      </c>
      <c r="K6704">
        <v>7</v>
      </c>
      <c r="L6704" t="str">
        <f t="shared" si="214"/>
        <v>Puerto AricaAmazonasCanal Uno7</v>
      </c>
      <c r="M6704" t="str">
        <f t="shared" si="215"/>
        <v>Puerto AricaAmazonasCanal Uno</v>
      </c>
      <c r="N6704" t="s">
        <v>8152</v>
      </c>
    </row>
    <row r="6705" spans="1:14" x14ac:dyDescent="0.25">
      <c r="A6705">
        <v>91536</v>
      </c>
      <c r="B6705" t="s">
        <v>2052</v>
      </c>
      <c r="C6705" t="s">
        <v>670</v>
      </c>
      <c r="F6705" t="s">
        <v>8337</v>
      </c>
      <c r="G6705" t="s">
        <v>703</v>
      </c>
      <c r="H6705" t="str">
        <f>INDEX(referencias!$Q$1:$Q$34,MATCH('Registro de Frecuencias TV'!G6705,referencias!$R$1:$R$34,0),1)</f>
        <v>C.Institucional</v>
      </c>
      <c r="J6705" t="s">
        <v>8338</v>
      </c>
      <c r="K6705">
        <v>9</v>
      </c>
      <c r="L6705" t="str">
        <f t="shared" si="214"/>
        <v>Puerto AricaAmazonasC.Institucional9</v>
      </c>
      <c r="M6705" t="str">
        <f t="shared" si="215"/>
        <v>Puerto AricaAmazonasC.Institucional</v>
      </c>
      <c r="N6705" t="s">
        <v>8153</v>
      </c>
    </row>
    <row r="6706" spans="1:14" x14ac:dyDescent="0.25">
      <c r="A6706">
        <v>91536</v>
      </c>
      <c r="B6706" t="s">
        <v>2052</v>
      </c>
      <c r="C6706" t="s">
        <v>670</v>
      </c>
      <c r="F6706" t="s">
        <v>8337</v>
      </c>
      <c r="G6706" t="s">
        <v>188</v>
      </c>
      <c r="H6706" t="str">
        <f>INDEX(referencias!$Q$1:$Q$34,MATCH('Registro de Frecuencias TV'!G6706,referencias!$R$1:$R$34,0),1)</f>
        <v>Señal Colombia</v>
      </c>
      <c r="J6706" t="s">
        <v>8338</v>
      </c>
      <c r="K6706">
        <v>11</v>
      </c>
      <c r="L6706" t="str">
        <f t="shared" si="214"/>
        <v>Puerto AricaAmazonasSeñal Colombia11</v>
      </c>
      <c r="M6706" t="str">
        <f t="shared" si="215"/>
        <v>Puerto AricaAmazonasSeñal Colombia</v>
      </c>
      <c r="N6706" t="s">
        <v>8154</v>
      </c>
    </row>
    <row r="6707" spans="1:14" x14ac:dyDescent="0.25">
      <c r="A6707">
        <v>91536</v>
      </c>
      <c r="B6707" t="s">
        <v>2052</v>
      </c>
      <c r="C6707" t="s">
        <v>670</v>
      </c>
      <c r="F6707" t="s">
        <v>8339</v>
      </c>
      <c r="G6707" t="s">
        <v>623</v>
      </c>
      <c r="H6707" t="str">
        <f>INDEX(referencias!$Q$1:$Q$34,MATCH('Registro de Frecuencias TV'!G6707,referencias!$R$1:$R$34,0),1)</f>
        <v>Teveandina</v>
      </c>
      <c r="J6707" t="s">
        <v>8338</v>
      </c>
      <c r="K6707">
        <v>13</v>
      </c>
      <c r="L6707" t="str">
        <f t="shared" si="214"/>
        <v>Puerto AricaAmazonasTeveandina13</v>
      </c>
      <c r="M6707" t="str">
        <f t="shared" si="215"/>
        <v>Puerto AricaAmazonasTeveandina</v>
      </c>
      <c r="N6707" t="s">
        <v>8155</v>
      </c>
    </row>
    <row r="6708" spans="1:14" x14ac:dyDescent="0.25">
      <c r="A6708">
        <v>91536</v>
      </c>
      <c r="B6708" t="s">
        <v>2052</v>
      </c>
      <c r="C6708" t="s">
        <v>670</v>
      </c>
      <c r="F6708" t="s">
        <v>8341</v>
      </c>
      <c r="G6708" t="s">
        <v>750</v>
      </c>
      <c r="H6708" t="str">
        <f>INDEX(referencias!$Q$1:$Q$34,MATCH('Registro de Frecuencias TV'!G6708,referencias!$R$1:$R$34,0),1)</f>
        <v>RCN TV S.A.</v>
      </c>
      <c r="J6708" t="s">
        <v>8338</v>
      </c>
      <c r="K6708">
        <v>2</v>
      </c>
      <c r="L6708" t="str">
        <f t="shared" si="214"/>
        <v>Puerto AricaAmazonasRCN TV S.A.2</v>
      </c>
      <c r="M6708" t="str">
        <f t="shared" si="215"/>
        <v>Puerto AricaAmazonasRCN TV S.A.</v>
      </c>
      <c r="N6708" t="s">
        <v>8156</v>
      </c>
    </row>
    <row r="6709" spans="1:14" x14ac:dyDescent="0.25">
      <c r="A6709">
        <v>91536</v>
      </c>
      <c r="B6709" t="s">
        <v>2052</v>
      </c>
      <c r="C6709" t="s">
        <v>670</v>
      </c>
      <c r="F6709" t="s">
        <v>8341</v>
      </c>
      <c r="G6709" t="s">
        <v>723</v>
      </c>
      <c r="H6709" t="str">
        <f>INDEX(referencias!$Q$1:$Q$34,MATCH('Registro de Frecuencias TV'!G6709,referencias!$R$1:$R$34,0),1)</f>
        <v>Caracol TV S.A.</v>
      </c>
      <c r="J6709" t="s">
        <v>8338</v>
      </c>
      <c r="K6709">
        <v>4</v>
      </c>
      <c r="L6709" t="str">
        <f t="shared" si="214"/>
        <v>Puerto AricaAmazonasCaracol TV S.A.4</v>
      </c>
      <c r="M6709" t="str">
        <f t="shared" si="215"/>
        <v>Puerto AricaAmazonasCaracol TV S.A.</v>
      </c>
      <c r="N6709" t="s">
        <v>8157</v>
      </c>
    </row>
    <row r="6710" spans="1:14" x14ac:dyDescent="0.25">
      <c r="A6710">
        <v>91540</v>
      </c>
      <c r="B6710" t="s">
        <v>342</v>
      </c>
      <c r="C6710" t="s">
        <v>670</v>
      </c>
      <c r="F6710" t="s">
        <v>8337</v>
      </c>
      <c r="G6710" t="s">
        <v>420</v>
      </c>
      <c r="H6710" t="str">
        <f>INDEX(referencias!$Q$1:$Q$34,MATCH('Registro de Frecuencias TV'!G6710,referencias!$R$1:$R$34,0),1)</f>
        <v>Canal Uno</v>
      </c>
      <c r="J6710" t="s">
        <v>8338</v>
      </c>
      <c r="K6710">
        <v>35</v>
      </c>
      <c r="L6710" t="str">
        <f t="shared" si="214"/>
        <v>Puerto NariñoAmazonasCanal Uno35</v>
      </c>
      <c r="M6710" t="str">
        <f t="shared" si="215"/>
        <v>Puerto NariñoAmazonasCanal Uno</v>
      </c>
      <c r="N6710" t="s">
        <v>8158</v>
      </c>
    </row>
    <row r="6711" spans="1:14" x14ac:dyDescent="0.25">
      <c r="A6711">
        <v>91540</v>
      </c>
      <c r="B6711" t="s">
        <v>342</v>
      </c>
      <c r="C6711" t="s">
        <v>670</v>
      </c>
      <c r="F6711" t="s">
        <v>8337</v>
      </c>
      <c r="G6711" t="s">
        <v>703</v>
      </c>
      <c r="H6711" t="str">
        <f>INDEX(referencias!$Q$1:$Q$34,MATCH('Registro de Frecuencias TV'!G6711,referencias!$R$1:$R$34,0),1)</f>
        <v>C.Institucional</v>
      </c>
      <c r="J6711" t="s">
        <v>8338</v>
      </c>
      <c r="K6711">
        <v>39</v>
      </c>
      <c r="L6711" t="str">
        <f t="shared" si="214"/>
        <v>Puerto NariñoAmazonasC.Institucional39</v>
      </c>
      <c r="M6711" t="str">
        <f t="shared" si="215"/>
        <v>Puerto NariñoAmazonasC.Institucional</v>
      </c>
      <c r="N6711" t="s">
        <v>8159</v>
      </c>
    </row>
    <row r="6712" spans="1:14" x14ac:dyDescent="0.25">
      <c r="A6712">
        <v>91540</v>
      </c>
      <c r="B6712" t="s">
        <v>342</v>
      </c>
      <c r="C6712" t="s">
        <v>670</v>
      </c>
      <c r="F6712" t="s">
        <v>8337</v>
      </c>
      <c r="G6712" t="s">
        <v>188</v>
      </c>
      <c r="H6712" t="str">
        <f>INDEX(referencias!$Q$1:$Q$34,MATCH('Registro de Frecuencias TV'!G6712,referencias!$R$1:$R$34,0),1)</f>
        <v>Señal Colombia</v>
      </c>
      <c r="J6712" t="s">
        <v>8338</v>
      </c>
      <c r="K6712">
        <v>41</v>
      </c>
      <c r="L6712" t="str">
        <f t="shared" si="214"/>
        <v>Puerto NariñoAmazonasSeñal Colombia41</v>
      </c>
      <c r="M6712" t="str">
        <f t="shared" si="215"/>
        <v>Puerto NariñoAmazonasSeñal Colombia</v>
      </c>
      <c r="N6712" t="s">
        <v>8160</v>
      </c>
    </row>
    <row r="6713" spans="1:14" x14ac:dyDescent="0.25">
      <c r="A6713">
        <v>91540</v>
      </c>
      <c r="B6713" t="s">
        <v>342</v>
      </c>
      <c r="C6713" t="s">
        <v>670</v>
      </c>
      <c r="F6713" t="s">
        <v>8339</v>
      </c>
      <c r="G6713" t="s">
        <v>623</v>
      </c>
      <c r="H6713" t="str">
        <f>INDEX(referencias!$Q$1:$Q$34,MATCH('Registro de Frecuencias TV'!G6713,referencias!$R$1:$R$34,0),1)</f>
        <v>Teveandina</v>
      </c>
      <c r="J6713" t="s">
        <v>8338</v>
      </c>
      <c r="K6713">
        <v>13</v>
      </c>
      <c r="L6713" t="str">
        <f t="shared" si="214"/>
        <v>Puerto NariñoAmazonasTeveandina13</v>
      </c>
      <c r="M6713" t="str">
        <f t="shared" si="215"/>
        <v>Puerto NariñoAmazonasTeveandina</v>
      </c>
      <c r="N6713" t="s">
        <v>8161</v>
      </c>
    </row>
    <row r="6714" spans="1:14" x14ac:dyDescent="0.25">
      <c r="A6714">
        <v>91540</v>
      </c>
      <c r="B6714" t="s">
        <v>342</v>
      </c>
      <c r="C6714" t="s">
        <v>670</v>
      </c>
      <c r="F6714" t="s">
        <v>8341</v>
      </c>
      <c r="G6714" t="s">
        <v>750</v>
      </c>
      <c r="H6714" t="str">
        <f>INDEX(referencias!$Q$1:$Q$34,MATCH('Registro de Frecuencias TV'!G6714,referencias!$R$1:$R$34,0),1)</f>
        <v>RCN TV S.A.</v>
      </c>
      <c r="J6714" t="s">
        <v>8338</v>
      </c>
      <c r="K6714">
        <v>2</v>
      </c>
      <c r="L6714" t="str">
        <f t="shared" si="214"/>
        <v>Puerto NariñoAmazonasRCN TV S.A.2</v>
      </c>
      <c r="M6714" t="str">
        <f t="shared" si="215"/>
        <v>Puerto NariñoAmazonasRCN TV S.A.</v>
      </c>
      <c r="N6714" t="s">
        <v>8162</v>
      </c>
    </row>
    <row r="6715" spans="1:14" x14ac:dyDescent="0.25">
      <c r="A6715">
        <v>91540</v>
      </c>
      <c r="B6715" t="s">
        <v>342</v>
      </c>
      <c r="C6715" t="s">
        <v>670</v>
      </c>
      <c r="F6715" t="s">
        <v>8341</v>
      </c>
      <c r="G6715" t="s">
        <v>723</v>
      </c>
      <c r="H6715" t="str">
        <f>INDEX(referencias!$Q$1:$Q$34,MATCH('Registro de Frecuencias TV'!G6715,referencias!$R$1:$R$34,0),1)</f>
        <v>Caracol TV S.A.</v>
      </c>
      <c r="J6715" t="s">
        <v>8338</v>
      </c>
      <c r="K6715">
        <v>4</v>
      </c>
      <c r="L6715" t="str">
        <f t="shared" si="214"/>
        <v>Puerto NariñoAmazonasCaracol TV S.A.4</v>
      </c>
      <c r="M6715" t="str">
        <f t="shared" si="215"/>
        <v>Puerto NariñoAmazonasCaracol TV S.A.</v>
      </c>
      <c r="N6715" t="s">
        <v>8163</v>
      </c>
    </row>
    <row r="6716" spans="1:14" x14ac:dyDescent="0.25">
      <c r="A6716">
        <v>91669</v>
      </c>
      <c r="B6716" t="s">
        <v>2087</v>
      </c>
      <c r="C6716" t="s">
        <v>670</v>
      </c>
      <c r="F6716" t="s">
        <v>8337</v>
      </c>
      <c r="G6716" t="s">
        <v>420</v>
      </c>
      <c r="H6716" t="str">
        <f>INDEX(referencias!$Q$1:$Q$34,MATCH('Registro de Frecuencias TV'!G6716,referencias!$R$1:$R$34,0),1)</f>
        <v>Canal Uno</v>
      </c>
      <c r="J6716" t="s">
        <v>8338</v>
      </c>
      <c r="K6716">
        <v>7</v>
      </c>
      <c r="L6716" t="str">
        <f t="shared" si="214"/>
        <v>Puerto SantanderAmazonasCanal Uno7</v>
      </c>
      <c r="M6716" t="str">
        <f t="shared" si="215"/>
        <v>Puerto SantanderAmazonasCanal Uno</v>
      </c>
      <c r="N6716" t="s">
        <v>8164</v>
      </c>
    </row>
    <row r="6717" spans="1:14" x14ac:dyDescent="0.25">
      <c r="A6717">
        <v>91669</v>
      </c>
      <c r="B6717" t="s">
        <v>2087</v>
      </c>
      <c r="C6717" t="s">
        <v>670</v>
      </c>
      <c r="F6717" t="s">
        <v>8337</v>
      </c>
      <c r="G6717" t="s">
        <v>703</v>
      </c>
      <c r="H6717" t="str">
        <f>INDEX(referencias!$Q$1:$Q$34,MATCH('Registro de Frecuencias TV'!G6717,referencias!$R$1:$R$34,0),1)</f>
        <v>C.Institucional</v>
      </c>
      <c r="J6717" t="s">
        <v>8338</v>
      </c>
      <c r="K6717">
        <v>9</v>
      </c>
      <c r="L6717" t="str">
        <f t="shared" si="214"/>
        <v>Puerto SantanderAmazonasC.Institucional9</v>
      </c>
      <c r="M6717" t="str">
        <f t="shared" si="215"/>
        <v>Puerto SantanderAmazonasC.Institucional</v>
      </c>
      <c r="N6717" t="s">
        <v>8165</v>
      </c>
    </row>
    <row r="6718" spans="1:14" x14ac:dyDescent="0.25">
      <c r="A6718">
        <v>91669</v>
      </c>
      <c r="B6718" t="s">
        <v>2087</v>
      </c>
      <c r="C6718" t="s">
        <v>670</v>
      </c>
      <c r="F6718" t="s">
        <v>8337</v>
      </c>
      <c r="G6718" t="s">
        <v>188</v>
      </c>
      <c r="H6718" t="str">
        <f>INDEX(referencias!$Q$1:$Q$34,MATCH('Registro de Frecuencias TV'!G6718,referencias!$R$1:$R$34,0),1)</f>
        <v>Señal Colombia</v>
      </c>
      <c r="J6718" t="s">
        <v>8338</v>
      </c>
      <c r="K6718">
        <v>11</v>
      </c>
      <c r="L6718" t="str">
        <f t="shared" si="214"/>
        <v>Puerto SantanderAmazonasSeñal Colombia11</v>
      </c>
      <c r="M6718" t="str">
        <f t="shared" si="215"/>
        <v>Puerto SantanderAmazonasSeñal Colombia</v>
      </c>
      <c r="N6718" t="s">
        <v>8166</v>
      </c>
    </row>
    <row r="6719" spans="1:14" x14ac:dyDescent="0.25">
      <c r="A6719">
        <v>91669</v>
      </c>
      <c r="B6719" t="s">
        <v>2087</v>
      </c>
      <c r="C6719" t="s">
        <v>670</v>
      </c>
      <c r="F6719" t="s">
        <v>8339</v>
      </c>
      <c r="G6719" t="s">
        <v>623</v>
      </c>
      <c r="H6719" t="str">
        <f>INDEX(referencias!$Q$1:$Q$34,MATCH('Registro de Frecuencias TV'!G6719,referencias!$R$1:$R$34,0),1)</f>
        <v>Teveandina</v>
      </c>
      <c r="J6719" t="s">
        <v>8338</v>
      </c>
      <c r="K6719">
        <v>13</v>
      </c>
      <c r="L6719" t="str">
        <f t="shared" si="214"/>
        <v>Puerto SantanderAmazonasTeveandina13</v>
      </c>
      <c r="M6719" t="str">
        <f t="shared" si="215"/>
        <v>Puerto SantanderAmazonasTeveandina</v>
      </c>
      <c r="N6719" t="s">
        <v>8167</v>
      </c>
    </row>
    <row r="6720" spans="1:14" x14ac:dyDescent="0.25">
      <c r="A6720">
        <v>91669</v>
      </c>
      <c r="B6720" t="s">
        <v>2087</v>
      </c>
      <c r="C6720" t="s">
        <v>670</v>
      </c>
      <c r="F6720" t="s">
        <v>8341</v>
      </c>
      <c r="G6720" t="s">
        <v>750</v>
      </c>
      <c r="H6720" t="str">
        <f>INDEX(referencias!$Q$1:$Q$34,MATCH('Registro de Frecuencias TV'!G6720,referencias!$R$1:$R$34,0),1)</f>
        <v>RCN TV S.A.</v>
      </c>
      <c r="J6720" t="s">
        <v>8338</v>
      </c>
      <c r="K6720">
        <v>2</v>
      </c>
      <c r="L6720" t="str">
        <f t="shared" si="214"/>
        <v>Puerto SantanderAmazonasRCN TV S.A.2</v>
      </c>
      <c r="M6720" t="str">
        <f t="shared" si="215"/>
        <v>Puerto SantanderAmazonasRCN TV S.A.</v>
      </c>
      <c r="N6720" t="s">
        <v>8168</v>
      </c>
    </row>
    <row r="6721" spans="1:14" x14ac:dyDescent="0.25">
      <c r="A6721">
        <v>91669</v>
      </c>
      <c r="B6721" t="s">
        <v>2087</v>
      </c>
      <c r="C6721" t="s">
        <v>670</v>
      </c>
      <c r="F6721" t="s">
        <v>8341</v>
      </c>
      <c r="G6721" t="s">
        <v>723</v>
      </c>
      <c r="H6721" t="str">
        <f>INDEX(referencias!$Q$1:$Q$34,MATCH('Registro de Frecuencias TV'!G6721,referencias!$R$1:$R$34,0),1)</f>
        <v>Caracol TV S.A.</v>
      </c>
      <c r="J6721" t="s">
        <v>8338</v>
      </c>
      <c r="K6721">
        <v>4</v>
      </c>
      <c r="L6721" t="str">
        <f t="shared" si="214"/>
        <v>Puerto SantanderAmazonasCaracol TV S.A.4</v>
      </c>
      <c r="M6721" t="str">
        <f t="shared" si="215"/>
        <v>Puerto SantanderAmazonasCaracol TV S.A.</v>
      </c>
      <c r="N6721" t="s">
        <v>8169</v>
      </c>
    </row>
    <row r="6722" spans="1:14" x14ac:dyDescent="0.25">
      <c r="A6722">
        <v>91798</v>
      </c>
      <c r="B6722" t="s">
        <v>2497</v>
      </c>
      <c r="C6722" t="s">
        <v>670</v>
      </c>
      <c r="F6722" t="s">
        <v>8337</v>
      </c>
      <c r="G6722" t="s">
        <v>420</v>
      </c>
      <c r="H6722" t="str">
        <f>INDEX(referencias!$Q$1:$Q$34,MATCH('Registro de Frecuencias TV'!G6722,referencias!$R$1:$R$34,0),1)</f>
        <v>Canal Uno</v>
      </c>
      <c r="J6722" t="s">
        <v>8338</v>
      </c>
      <c r="K6722">
        <v>7</v>
      </c>
      <c r="L6722" t="str">
        <f t="shared" si="214"/>
        <v>TarapacáAmazonasCanal Uno7</v>
      </c>
      <c r="M6722" t="str">
        <f t="shared" si="215"/>
        <v>TarapacáAmazonasCanal Uno</v>
      </c>
      <c r="N6722" t="s">
        <v>8170</v>
      </c>
    </row>
    <row r="6723" spans="1:14" x14ac:dyDescent="0.25">
      <c r="A6723">
        <v>91798</v>
      </c>
      <c r="B6723" t="s">
        <v>2497</v>
      </c>
      <c r="C6723" t="s">
        <v>670</v>
      </c>
      <c r="F6723" t="s">
        <v>8337</v>
      </c>
      <c r="G6723" t="s">
        <v>703</v>
      </c>
      <c r="H6723" t="str">
        <f>INDEX(referencias!$Q$1:$Q$34,MATCH('Registro de Frecuencias TV'!G6723,referencias!$R$1:$R$34,0),1)</f>
        <v>C.Institucional</v>
      </c>
      <c r="J6723" t="s">
        <v>8338</v>
      </c>
      <c r="K6723">
        <v>9</v>
      </c>
      <c r="L6723" t="str">
        <f t="shared" ref="L6723:L6786" si="216">_xlfn.CONCAT(TRIM(B6723),TRIM(C6723),TRIM(H6723),TRIM(K6723))</f>
        <v>TarapacáAmazonasC.Institucional9</v>
      </c>
      <c r="M6723" t="str">
        <f t="shared" ref="M6723:M6786" si="217">_xlfn.CONCAT(TRIM(B6723),TRIM(C6723),TRIM(H6723))</f>
        <v>TarapacáAmazonasC.Institucional</v>
      </c>
      <c r="N6723" t="s">
        <v>8171</v>
      </c>
    </row>
    <row r="6724" spans="1:14" x14ac:dyDescent="0.25">
      <c r="A6724">
        <v>91798</v>
      </c>
      <c r="B6724" t="s">
        <v>2497</v>
      </c>
      <c r="C6724" t="s">
        <v>670</v>
      </c>
      <c r="F6724" t="s">
        <v>8337</v>
      </c>
      <c r="G6724" t="s">
        <v>188</v>
      </c>
      <c r="H6724" t="str">
        <f>INDEX(referencias!$Q$1:$Q$34,MATCH('Registro de Frecuencias TV'!G6724,referencias!$R$1:$R$34,0),1)</f>
        <v>Señal Colombia</v>
      </c>
      <c r="J6724" t="s">
        <v>8338</v>
      </c>
      <c r="K6724">
        <v>11</v>
      </c>
      <c r="L6724" t="str">
        <f t="shared" si="216"/>
        <v>TarapacáAmazonasSeñal Colombia11</v>
      </c>
      <c r="M6724" t="str">
        <f t="shared" si="217"/>
        <v>TarapacáAmazonasSeñal Colombia</v>
      </c>
      <c r="N6724" t="s">
        <v>8172</v>
      </c>
    </row>
    <row r="6725" spans="1:14" x14ac:dyDescent="0.25">
      <c r="A6725">
        <v>91798</v>
      </c>
      <c r="B6725" t="s">
        <v>2497</v>
      </c>
      <c r="C6725" t="s">
        <v>670</v>
      </c>
      <c r="F6725" t="s">
        <v>8339</v>
      </c>
      <c r="G6725" t="s">
        <v>623</v>
      </c>
      <c r="H6725" t="str">
        <f>INDEX(referencias!$Q$1:$Q$34,MATCH('Registro de Frecuencias TV'!G6725,referencias!$R$1:$R$34,0),1)</f>
        <v>Teveandina</v>
      </c>
      <c r="J6725" t="s">
        <v>8338</v>
      </c>
      <c r="K6725">
        <v>13</v>
      </c>
      <c r="L6725" t="str">
        <f t="shared" si="216"/>
        <v>TarapacáAmazonasTeveandina13</v>
      </c>
      <c r="M6725" t="str">
        <f t="shared" si="217"/>
        <v>TarapacáAmazonasTeveandina</v>
      </c>
      <c r="N6725" t="s">
        <v>8173</v>
      </c>
    </row>
    <row r="6726" spans="1:14" x14ac:dyDescent="0.25">
      <c r="A6726">
        <v>91798</v>
      </c>
      <c r="B6726" t="s">
        <v>2497</v>
      </c>
      <c r="C6726" t="s">
        <v>670</v>
      </c>
      <c r="F6726" t="s">
        <v>8341</v>
      </c>
      <c r="G6726" t="s">
        <v>750</v>
      </c>
      <c r="H6726" t="str">
        <f>INDEX(referencias!$Q$1:$Q$34,MATCH('Registro de Frecuencias TV'!G6726,referencias!$R$1:$R$34,0),1)</f>
        <v>RCN TV S.A.</v>
      </c>
      <c r="J6726" t="s">
        <v>8338</v>
      </c>
      <c r="K6726">
        <v>2</v>
      </c>
      <c r="L6726" t="str">
        <f t="shared" si="216"/>
        <v>TarapacáAmazonasRCN TV S.A.2</v>
      </c>
      <c r="M6726" t="str">
        <f t="shared" si="217"/>
        <v>TarapacáAmazonasRCN TV S.A.</v>
      </c>
      <c r="N6726" t="s">
        <v>8174</v>
      </c>
    </row>
    <row r="6727" spans="1:14" x14ac:dyDescent="0.25">
      <c r="A6727">
        <v>91798</v>
      </c>
      <c r="B6727" t="s">
        <v>2497</v>
      </c>
      <c r="C6727" t="s">
        <v>670</v>
      </c>
      <c r="F6727" t="s">
        <v>8341</v>
      </c>
      <c r="G6727" t="s">
        <v>723</v>
      </c>
      <c r="H6727" t="str">
        <f>INDEX(referencias!$Q$1:$Q$34,MATCH('Registro de Frecuencias TV'!G6727,referencias!$R$1:$R$34,0),1)</f>
        <v>Caracol TV S.A.</v>
      </c>
      <c r="J6727" t="s">
        <v>8338</v>
      </c>
      <c r="K6727">
        <v>4</v>
      </c>
      <c r="L6727" t="str">
        <f t="shared" si="216"/>
        <v>TarapacáAmazonasCaracol TV S.A.4</v>
      </c>
      <c r="M6727" t="str">
        <f t="shared" si="217"/>
        <v>TarapacáAmazonasCaracol TV S.A.</v>
      </c>
      <c r="N6727" t="s">
        <v>8175</v>
      </c>
    </row>
    <row r="6728" spans="1:14" x14ac:dyDescent="0.25">
      <c r="A6728">
        <v>94001</v>
      </c>
      <c r="B6728" t="s">
        <v>282</v>
      </c>
      <c r="C6728" t="s">
        <v>755</v>
      </c>
      <c r="E6728">
        <v>11</v>
      </c>
      <c r="F6728" t="s">
        <v>8337</v>
      </c>
      <c r="G6728" t="s">
        <v>420</v>
      </c>
      <c r="H6728" t="str">
        <f>INDEX(referencias!$Q$1:$Q$34,MATCH('Registro de Frecuencias TV'!G6728,referencias!$R$1:$R$34,0),1)</f>
        <v>Canal Uno</v>
      </c>
      <c r="I6728" t="s">
        <v>282</v>
      </c>
      <c r="J6728" t="s">
        <v>8338</v>
      </c>
      <c r="K6728">
        <v>11</v>
      </c>
      <c r="L6728" t="str">
        <f t="shared" si="216"/>
        <v>IníridaGuainiaCanal Uno11</v>
      </c>
      <c r="M6728" t="str">
        <f t="shared" si="217"/>
        <v>IníridaGuainiaCanal Uno</v>
      </c>
      <c r="N6728" t="s">
        <v>8176</v>
      </c>
    </row>
    <row r="6729" spans="1:14" x14ac:dyDescent="0.25">
      <c r="A6729">
        <v>94001</v>
      </c>
      <c r="B6729" t="s">
        <v>282</v>
      </c>
      <c r="C6729" t="s">
        <v>755</v>
      </c>
      <c r="E6729">
        <v>9</v>
      </c>
      <c r="F6729" t="s">
        <v>8337</v>
      </c>
      <c r="G6729" t="s">
        <v>703</v>
      </c>
      <c r="H6729" t="str">
        <f>INDEX(referencias!$Q$1:$Q$34,MATCH('Registro de Frecuencias TV'!G6729,referencias!$R$1:$R$34,0),1)</f>
        <v>C.Institucional</v>
      </c>
      <c r="I6729" t="s">
        <v>282</v>
      </c>
      <c r="J6729" t="s">
        <v>8338</v>
      </c>
      <c r="K6729">
        <v>9</v>
      </c>
      <c r="L6729" t="str">
        <f t="shared" si="216"/>
        <v>IníridaGuainiaC.Institucional9</v>
      </c>
      <c r="M6729" t="str">
        <f t="shared" si="217"/>
        <v>IníridaGuainiaC.Institucional</v>
      </c>
      <c r="N6729" t="s">
        <v>8177</v>
      </c>
    </row>
    <row r="6730" spans="1:14" x14ac:dyDescent="0.25">
      <c r="A6730">
        <v>94001</v>
      </c>
      <c r="B6730" t="s">
        <v>282</v>
      </c>
      <c r="C6730" t="s">
        <v>755</v>
      </c>
      <c r="E6730">
        <v>7</v>
      </c>
      <c r="F6730" t="s">
        <v>8337</v>
      </c>
      <c r="G6730" t="s">
        <v>188</v>
      </c>
      <c r="H6730" t="str">
        <f>INDEX(referencias!$Q$1:$Q$34,MATCH('Registro de Frecuencias TV'!G6730,referencias!$R$1:$R$34,0),1)</f>
        <v>Señal Colombia</v>
      </c>
      <c r="I6730" t="s">
        <v>282</v>
      </c>
      <c r="J6730" t="s">
        <v>8338</v>
      </c>
      <c r="K6730">
        <v>7</v>
      </c>
      <c r="L6730" t="str">
        <f t="shared" si="216"/>
        <v>IníridaGuainiaSeñal Colombia7</v>
      </c>
      <c r="M6730" t="str">
        <f t="shared" si="217"/>
        <v>IníridaGuainiaSeñal Colombia</v>
      </c>
      <c r="N6730" t="s">
        <v>8178</v>
      </c>
    </row>
    <row r="6731" spans="1:14" x14ac:dyDescent="0.25">
      <c r="A6731">
        <v>94001</v>
      </c>
      <c r="B6731" t="s">
        <v>282</v>
      </c>
      <c r="C6731" t="s">
        <v>755</v>
      </c>
      <c r="E6731">
        <v>13</v>
      </c>
      <c r="F6731" t="s">
        <v>8339</v>
      </c>
      <c r="G6731" t="s">
        <v>623</v>
      </c>
      <c r="H6731" t="str">
        <f>INDEX(referencias!$Q$1:$Q$34,MATCH('Registro de Frecuencias TV'!G6731,referencias!$R$1:$R$34,0),1)</f>
        <v>Teveandina</v>
      </c>
      <c r="I6731" t="s">
        <v>8534</v>
      </c>
      <c r="J6731" t="s">
        <v>8338</v>
      </c>
      <c r="K6731">
        <v>13</v>
      </c>
      <c r="L6731" t="str">
        <f t="shared" si="216"/>
        <v>IníridaGuainiaTeveandina13</v>
      </c>
      <c r="M6731" t="str">
        <f t="shared" si="217"/>
        <v>IníridaGuainiaTeveandina</v>
      </c>
      <c r="N6731" t="s">
        <v>8179</v>
      </c>
    </row>
    <row r="6732" spans="1:14" x14ac:dyDescent="0.25">
      <c r="A6732">
        <v>94001</v>
      </c>
      <c r="B6732" t="s">
        <v>282</v>
      </c>
      <c r="C6732" t="s">
        <v>755</v>
      </c>
      <c r="E6732">
        <v>2</v>
      </c>
      <c r="F6732" t="s">
        <v>8341</v>
      </c>
      <c r="G6732" t="s">
        <v>750</v>
      </c>
      <c r="H6732" t="str">
        <f>INDEX(referencias!$Q$1:$Q$34,MATCH('Registro de Frecuencias TV'!G6732,referencias!$R$1:$R$34,0),1)</f>
        <v>RCN TV S.A.</v>
      </c>
      <c r="I6732" t="s">
        <v>282</v>
      </c>
      <c r="J6732" t="s">
        <v>8338</v>
      </c>
      <c r="K6732">
        <v>2</v>
      </c>
      <c r="L6732" t="str">
        <f t="shared" si="216"/>
        <v>IníridaGuainiaRCN TV S.A.2</v>
      </c>
      <c r="M6732" t="str">
        <f t="shared" si="217"/>
        <v>IníridaGuainiaRCN TV S.A.</v>
      </c>
      <c r="N6732" t="s">
        <v>8180</v>
      </c>
    </row>
    <row r="6733" spans="1:14" x14ac:dyDescent="0.25">
      <c r="A6733">
        <v>94001</v>
      </c>
      <c r="B6733" t="s">
        <v>282</v>
      </c>
      <c r="C6733" t="s">
        <v>755</v>
      </c>
      <c r="E6733">
        <v>4</v>
      </c>
      <c r="F6733" t="s">
        <v>8341</v>
      </c>
      <c r="G6733" t="s">
        <v>723</v>
      </c>
      <c r="H6733" t="str">
        <f>INDEX(referencias!$Q$1:$Q$34,MATCH('Registro de Frecuencias TV'!G6733,referencias!$R$1:$R$34,0),1)</f>
        <v>Caracol TV S.A.</v>
      </c>
      <c r="I6733" t="s">
        <v>282</v>
      </c>
      <c r="J6733" t="s">
        <v>8338</v>
      </c>
      <c r="K6733">
        <v>4</v>
      </c>
      <c r="L6733" t="str">
        <f t="shared" si="216"/>
        <v>IníridaGuainiaCaracol TV S.A.4</v>
      </c>
      <c r="M6733" t="str">
        <f t="shared" si="217"/>
        <v>IníridaGuainiaCaracol TV S.A.</v>
      </c>
      <c r="N6733" t="s">
        <v>8181</v>
      </c>
    </row>
    <row r="6734" spans="1:14" x14ac:dyDescent="0.25">
      <c r="A6734">
        <v>94343</v>
      </c>
      <c r="B6734" t="s">
        <v>973</v>
      </c>
      <c r="C6734" t="s">
        <v>755</v>
      </c>
      <c r="F6734" t="s">
        <v>8337</v>
      </c>
      <c r="G6734" t="s">
        <v>420</v>
      </c>
      <c r="H6734" t="str">
        <f>INDEX(referencias!$Q$1:$Q$34,MATCH('Registro de Frecuencias TV'!G6734,referencias!$R$1:$R$34,0),1)</f>
        <v>Canal Uno</v>
      </c>
      <c r="J6734" t="s">
        <v>8338</v>
      </c>
      <c r="K6734">
        <v>11</v>
      </c>
      <c r="L6734" t="str">
        <f t="shared" si="216"/>
        <v>Barranco MinasGuainiaCanal Uno11</v>
      </c>
      <c r="M6734" t="str">
        <f t="shared" si="217"/>
        <v>Barranco MinasGuainiaCanal Uno</v>
      </c>
      <c r="N6734" t="s">
        <v>8182</v>
      </c>
    </row>
    <row r="6735" spans="1:14" x14ac:dyDescent="0.25">
      <c r="A6735">
        <v>94343</v>
      </c>
      <c r="B6735" t="s">
        <v>973</v>
      </c>
      <c r="C6735" t="s">
        <v>755</v>
      </c>
      <c r="F6735" t="s">
        <v>8337</v>
      </c>
      <c r="G6735" t="s">
        <v>703</v>
      </c>
      <c r="H6735" t="str">
        <f>INDEX(referencias!$Q$1:$Q$34,MATCH('Registro de Frecuencias TV'!G6735,referencias!$R$1:$R$34,0),1)</f>
        <v>C.Institucional</v>
      </c>
      <c r="J6735" t="s">
        <v>8338</v>
      </c>
      <c r="K6735">
        <v>9</v>
      </c>
      <c r="L6735" t="str">
        <f t="shared" si="216"/>
        <v>Barranco MinasGuainiaC.Institucional9</v>
      </c>
      <c r="M6735" t="str">
        <f t="shared" si="217"/>
        <v>Barranco MinasGuainiaC.Institucional</v>
      </c>
      <c r="N6735" t="s">
        <v>8183</v>
      </c>
    </row>
    <row r="6736" spans="1:14" x14ac:dyDescent="0.25">
      <c r="A6736">
        <v>94343</v>
      </c>
      <c r="B6736" t="s">
        <v>973</v>
      </c>
      <c r="C6736" t="s">
        <v>755</v>
      </c>
      <c r="F6736" t="s">
        <v>8337</v>
      </c>
      <c r="G6736" t="s">
        <v>188</v>
      </c>
      <c r="H6736" t="str">
        <f>INDEX(referencias!$Q$1:$Q$34,MATCH('Registro de Frecuencias TV'!G6736,referencias!$R$1:$R$34,0),1)</f>
        <v>Señal Colombia</v>
      </c>
      <c r="J6736" t="s">
        <v>8338</v>
      </c>
      <c r="K6736">
        <v>7</v>
      </c>
      <c r="L6736" t="str">
        <f t="shared" si="216"/>
        <v>Barranco MinasGuainiaSeñal Colombia7</v>
      </c>
      <c r="M6736" t="str">
        <f t="shared" si="217"/>
        <v>Barranco MinasGuainiaSeñal Colombia</v>
      </c>
      <c r="N6736" t="s">
        <v>8184</v>
      </c>
    </row>
    <row r="6737" spans="1:14" x14ac:dyDescent="0.25">
      <c r="A6737">
        <v>94343</v>
      </c>
      <c r="B6737" t="s">
        <v>973</v>
      </c>
      <c r="C6737" t="s">
        <v>755</v>
      </c>
      <c r="F6737" t="s">
        <v>8339</v>
      </c>
      <c r="G6737" t="s">
        <v>623</v>
      </c>
      <c r="H6737" t="str">
        <f>INDEX(referencias!$Q$1:$Q$34,MATCH('Registro de Frecuencias TV'!G6737,referencias!$R$1:$R$34,0),1)</f>
        <v>Teveandina</v>
      </c>
      <c r="J6737" t="s">
        <v>8338</v>
      </c>
      <c r="K6737">
        <v>13</v>
      </c>
      <c r="L6737" t="str">
        <f t="shared" si="216"/>
        <v>Barranco MinasGuainiaTeveandina13</v>
      </c>
      <c r="M6737" t="str">
        <f t="shared" si="217"/>
        <v>Barranco MinasGuainiaTeveandina</v>
      </c>
      <c r="N6737" t="s">
        <v>8185</v>
      </c>
    </row>
    <row r="6738" spans="1:14" x14ac:dyDescent="0.25">
      <c r="A6738">
        <v>94343</v>
      </c>
      <c r="B6738" t="s">
        <v>973</v>
      </c>
      <c r="C6738" t="s">
        <v>755</v>
      </c>
      <c r="F6738" t="s">
        <v>8341</v>
      </c>
      <c r="G6738" t="s">
        <v>750</v>
      </c>
      <c r="H6738" t="str">
        <f>INDEX(referencias!$Q$1:$Q$34,MATCH('Registro de Frecuencias TV'!G6738,referencias!$R$1:$R$34,0),1)</f>
        <v>RCN TV S.A.</v>
      </c>
      <c r="J6738" t="s">
        <v>8338</v>
      </c>
      <c r="K6738">
        <v>2</v>
      </c>
      <c r="L6738" t="str">
        <f t="shared" si="216"/>
        <v>Barranco MinasGuainiaRCN TV S.A.2</v>
      </c>
      <c r="M6738" t="str">
        <f t="shared" si="217"/>
        <v>Barranco MinasGuainiaRCN TV S.A.</v>
      </c>
      <c r="N6738" t="s">
        <v>8186</v>
      </c>
    </row>
    <row r="6739" spans="1:14" x14ac:dyDescent="0.25">
      <c r="A6739">
        <v>94343</v>
      </c>
      <c r="B6739" t="s">
        <v>973</v>
      </c>
      <c r="C6739" t="s">
        <v>755</v>
      </c>
      <c r="F6739" t="s">
        <v>8341</v>
      </c>
      <c r="G6739" t="s">
        <v>723</v>
      </c>
      <c r="H6739" t="str">
        <f>INDEX(referencias!$Q$1:$Q$34,MATCH('Registro de Frecuencias TV'!G6739,referencias!$R$1:$R$34,0),1)</f>
        <v>Caracol TV S.A.</v>
      </c>
      <c r="J6739" t="s">
        <v>8338</v>
      </c>
      <c r="K6739">
        <v>4</v>
      </c>
      <c r="L6739" t="str">
        <f t="shared" si="216"/>
        <v>Barranco MinasGuainiaCaracol TV S.A.4</v>
      </c>
      <c r="M6739" t="str">
        <f t="shared" si="217"/>
        <v>Barranco MinasGuainiaCaracol TV S.A.</v>
      </c>
      <c r="N6739" t="s">
        <v>8187</v>
      </c>
    </row>
    <row r="6740" spans="1:14" x14ac:dyDescent="0.25">
      <c r="A6740">
        <v>94663</v>
      </c>
      <c r="B6740" t="s">
        <v>1753</v>
      </c>
      <c r="C6740" t="s">
        <v>755</v>
      </c>
      <c r="F6740" t="s">
        <v>8337</v>
      </c>
      <c r="G6740" t="s">
        <v>420</v>
      </c>
      <c r="H6740" t="str">
        <f>INDEX(referencias!$Q$1:$Q$34,MATCH('Registro de Frecuencias TV'!G6740,referencias!$R$1:$R$34,0),1)</f>
        <v>Canal Uno</v>
      </c>
      <c r="J6740" t="s">
        <v>8338</v>
      </c>
      <c r="K6740">
        <v>11</v>
      </c>
      <c r="L6740" t="str">
        <f t="shared" si="216"/>
        <v>MapiripanaGuainiaCanal Uno11</v>
      </c>
      <c r="M6740" t="str">
        <f t="shared" si="217"/>
        <v>MapiripanaGuainiaCanal Uno</v>
      </c>
      <c r="N6740" t="s">
        <v>8188</v>
      </c>
    </row>
    <row r="6741" spans="1:14" x14ac:dyDescent="0.25">
      <c r="A6741">
        <v>94663</v>
      </c>
      <c r="B6741" t="s">
        <v>1753</v>
      </c>
      <c r="C6741" t="s">
        <v>755</v>
      </c>
      <c r="F6741" t="s">
        <v>8337</v>
      </c>
      <c r="G6741" t="s">
        <v>703</v>
      </c>
      <c r="H6741" t="str">
        <f>INDEX(referencias!$Q$1:$Q$34,MATCH('Registro de Frecuencias TV'!G6741,referencias!$R$1:$R$34,0),1)</f>
        <v>C.Institucional</v>
      </c>
      <c r="J6741" t="s">
        <v>8338</v>
      </c>
      <c r="K6741">
        <v>9</v>
      </c>
      <c r="L6741" t="str">
        <f t="shared" si="216"/>
        <v>MapiripanaGuainiaC.Institucional9</v>
      </c>
      <c r="M6741" t="str">
        <f t="shared" si="217"/>
        <v>MapiripanaGuainiaC.Institucional</v>
      </c>
      <c r="N6741" t="s">
        <v>8189</v>
      </c>
    </row>
    <row r="6742" spans="1:14" x14ac:dyDescent="0.25">
      <c r="A6742">
        <v>94663</v>
      </c>
      <c r="B6742" t="s">
        <v>1753</v>
      </c>
      <c r="C6742" t="s">
        <v>755</v>
      </c>
      <c r="F6742" t="s">
        <v>8337</v>
      </c>
      <c r="G6742" t="s">
        <v>188</v>
      </c>
      <c r="H6742" t="str">
        <f>INDEX(referencias!$Q$1:$Q$34,MATCH('Registro de Frecuencias TV'!G6742,referencias!$R$1:$R$34,0),1)</f>
        <v>Señal Colombia</v>
      </c>
      <c r="J6742" t="s">
        <v>8338</v>
      </c>
      <c r="K6742">
        <v>7</v>
      </c>
      <c r="L6742" t="str">
        <f t="shared" si="216"/>
        <v>MapiripanaGuainiaSeñal Colombia7</v>
      </c>
      <c r="M6742" t="str">
        <f t="shared" si="217"/>
        <v>MapiripanaGuainiaSeñal Colombia</v>
      </c>
      <c r="N6742" t="s">
        <v>8190</v>
      </c>
    </row>
    <row r="6743" spans="1:14" x14ac:dyDescent="0.25">
      <c r="A6743">
        <v>94663</v>
      </c>
      <c r="B6743" t="s">
        <v>1753</v>
      </c>
      <c r="C6743" t="s">
        <v>755</v>
      </c>
      <c r="F6743" t="s">
        <v>8339</v>
      </c>
      <c r="G6743" t="s">
        <v>623</v>
      </c>
      <c r="H6743" t="str">
        <f>INDEX(referencias!$Q$1:$Q$34,MATCH('Registro de Frecuencias TV'!G6743,referencias!$R$1:$R$34,0),1)</f>
        <v>Teveandina</v>
      </c>
      <c r="J6743" t="s">
        <v>8338</v>
      </c>
      <c r="K6743">
        <v>13</v>
      </c>
      <c r="L6743" t="str">
        <f t="shared" si="216"/>
        <v>MapiripanaGuainiaTeveandina13</v>
      </c>
      <c r="M6743" t="str">
        <f t="shared" si="217"/>
        <v>MapiripanaGuainiaTeveandina</v>
      </c>
      <c r="N6743" t="s">
        <v>8191</v>
      </c>
    </row>
    <row r="6744" spans="1:14" x14ac:dyDescent="0.25">
      <c r="A6744">
        <v>94663</v>
      </c>
      <c r="B6744" t="s">
        <v>1753</v>
      </c>
      <c r="C6744" t="s">
        <v>755</v>
      </c>
      <c r="F6744" t="s">
        <v>8341</v>
      </c>
      <c r="G6744" t="s">
        <v>750</v>
      </c>
      <c r="H6744" t="str">
        <f>INDEX(referencias!$Q$1:$Q$34,MATCH('Registro de Frecuencias TV'!G6744,referencias!$R$1:$R$34,0),1)</f>
        <v>RCN TV S.A.</v>
      </c>
      <c r="J6744" t="s">
        <v>8338</v>
      </c>
      <c r="K6744">
        <v>2</v>
      </c>
      <c r="L6744" t="str">
        <f t="shared" si="216"/>
        <v>MapiripanaGuainiaRCN TV S.A.2</v>
      </c>
      <c r="M6744" t="str">
        <f t="shared" si="217"/>
        <v>MapiripanaGuainiaRCN TV S.A.</v>
      </c>
      <c r="N6744" t="s">
        <v>8192</v>
      </c>
    </row>
    <row r="6745" spans="1:14" x14ac:dyDescent="0.25">
      <c r="A6745">
        <v>94663</v>
      </c>
      <c r="B6745" t="s">
        <v>1753</v>
      </c>
      <c r="C6745" t="s">
        <v>755</v>
      </c>
      <c r="F6745" t="s">
        <v>8341</v>
      </c>
      <c r="G6745" t="s">
        <v>723</v>
      </c>
      <c r="H6745" t="str">
        <f>INDEX(referencias!$Q$1:$Q$34,MATCH('Registro de Frecuencias TV'!G6745,referencias!$R$1:$R$34,0),1)</f>
        <v>Caracol TV S.A.</v>
      </c>
      <c r="J6745" t="s">
        <v>8338</v>
      </c>
      <c r="K6745">
        <v>4</v>
      </c>
      <c r="L6745" t="str">
        <f t="shared" si="216"/>
        <v>MapiripanaGuainiaCaracol TV S.A.4</v>
      </c>
      <c r="M6745" t="str">
        <f t="shared" si="217"/>
        <v>MapiripanaGuainiaCaracol TV S.A.</v>
      </c>
      <c r="N6745" t="s">
        <v>8193</v>
      </c>
    </row>
    <row r="6746" spans="1:14" x14ac:dyDescent="0.25">
      <c r="A6746">
        <v>94883</v>
      </c>
      <c r="B6746" t="s">
        <v>2245</v>
      </c>
      <c r="C6746" t="s">
        <v>755</v>
      </c>
      <c r="F6746" t="s">
        <v>8337</v>
      </c>
      <c r="G6746" t="s">
        <v>420</v>
      </c>
      <c r="H6746" t="str">
        <f>INDEX(referencias!$Q$1:$Q$34,MATCH('Registro de Frecuencias TV'!G6746,referencias!$R$1:$R$34,0),1)</f>
        <v>Canal Uno</v>
      </c>
      <c r="J6746" t="s">
        <v>8338</v>
      </c>
      <c r="K6746">
        <v>11</v>
      </c>
      <c r="L6746" t="str">
        <f t="shared" si="216"/>
        <v>San FelipeGuainiaCanal Uno11</v>
      </c>
      <c r="M6746" t="str">
        <f t="shared" si="217"/>
        <v>San FelipeGuainiaCanal Uno</v>
      </c>
      <c r="N6746" t="s">
        <v>8194</v>
      </c>
    </row>
    <row r="6747" spans="1:14" x14ac:dyDescent="0.25">
      <c r="A6747">
        <v>94883</v>
      </c>
      <c r="B6747" t="s">
        <v>2245</v>
      </c>
      <c r="C6747" t="s">
        <v>755</v>
      </c>
      <c r="F6747" t="s">
        <v>8337</v>
      </c>
      <c r="G6747" t="s">
        <v>703</v>
      </c>
      <c r="H6747" t="str">
        <f>INDEX(referencias!$Q$1:$Q$34,MATCH('Registro de Frecuencias TV'!G6747,referencias!$R$1:$R$34,0),1)</f>
        <v>C.Institucional</v>
      </c>
      <c r="J6747" t="s">
        <v>8338</v>
      </c>
      <c r="K6747">
        <v>9</v>
      </c>
      <c r="L6747" t="str">
        <f t="shared" si="216"/>
        <v>San FelipeGuainiaC.Institucional9</v>
      </c>
      <c r="M6747" t="str">
        <f t="shared" si="217"/>
        <v>San FelipeGuainiaC.Institucional</v>
      </c>
      <c r="N6747" t="s">
        <v>8195</v>
      </c>
    </row>
    <row r="6748" spans="1:14" x14ac:dyDescent="0.25">
      <c r="A6748">
        <v>94883</v>
      </c>
      <c r="B6748" t="s">
        <v>2245</v>
      </c>
      <c r="C6748" t="s">
        <v>755</v>
      </c>
      <c r="F6748" t="s">
        <v>8337</v>
      </c>
      <c r="G6748" t="s">
        <v>188</v>
      </c>
      <c r="H6748" t="str">
        <f>INDEX(referencias!$Q$1:$Q$34,MATCH('Registro de Frecuencias TV'!G6748,referencias!$R$1:$R$34,0),1)</f>
        <v>Señal Colombia</v>
      </c>
      <c r="J6748" t="s">
        <v>8338</v>
      </c>
      <c r="K6748">
        <v>7</v>
      </c>
      <c r="L6748" t="str">
        <f t="shared" si="216"/>
        <v>San FelipeGuainiaSeñal Colombia7</v>
      </c>
      <c r="M6748" t="str">
        <f t="shared" si="217"/>
        <v>San FelipeGuainiaSeñal Colombia</v>
      </c>
      <c r="N6748" t="s">
        <v>8196</v>
      </c>
    </row>
    <row r="6749" spans="1:14" x14ac:dyDescent="0.25">
      <c r="A6749">
        <v>94883</v>
      </c>
      <c r="B6749" t="s">
        <v>2245</v>
      </c>
      <c r="C6749" t="s">
        <v>755</v>
      </c>
      <c r="F6749" t="s">
        <v>8339</v>
      </c>
      <c r="G6749" t="s">
        <v>623</v>
      </c>
      <c r="H6749" t="str">
        <f>INDEX(referencias!$Q$1:$Q$34,MATCH('Registro de Frecuencias TV'!G6749,referencias!$R$1:$R$34,0),1)</f>
        <v>Teveandina</v>
      </c>
      <c r="J6749" t="s">
        <v>8338</v>
      </c>
      <c r="K6749">
        <v>13</v>
      </c>
      <c r="L6749" t="str">
        <f t="shared" si="216"/>
        <v>San FelipeGuainiaTeveandina13</v>
      </c>
      <c r="M6749" t="str">
        <f t="shared" si="217"/>
        <v>San FelipeGuainiaTeveandina</v>
      </c>
      <c r="N6749" t="s">
        <v>8197</v>
      </c>
    </row>
    <row r="6750" spans="1:14" x14ac:dyDescent="0.25">
      <c r="A6750">
        <v>94883</v>
      </c>
      <c r="B6750" t="s">
        <v>2245</v>
      </c>
      <c r="C6750" t="s">
        <v>755</v>
      </c>
      <c r="F6750" t="s">
        <v>8341</v>
      </c>
      <c r="G6750" t="s">
        <v>750</v>
      </c>
      <c r="H6750" t="str">
        <f>INDEX(referencias!$Q$1:$Q$34,MATCH('Registro de Frecuencias TV'!G6750,referencias!$R$1:$R$34,0),1)</f>
        <v>RCN TV S.A.</v>
      </c>
      <c r="J6750" t="s">
        <v>8338</v>
      </c>
      <c r="K6750">
        <v>2</v>
      </c>
      <c r="L6750" t="str">
        <f t="shared" si="216"/>
        <v>San FelipeGuainiaRCN TV S.A.2</v>
      </c>
      <c r="M6750" t="str">
        <f t="shared" si="217"/>
        <v>San FelipeGuainiaRCN TV S.A.</v>
      </c>
      <c r="N6750" t="s">
        <v>8198</v>
      </c>
    </row>
    <row r="6751" spans="1:14" x14ac:dyDescent="0.25">
      <c r="A6751">
        <v>94883</v>
      </c>
      <c r="B6751" t="s">
        <v>2245</v>
      </c>
      <c r="C6751" t="s">
        <v>755</v>
      </c>
      <c r="F6751" t="s">
        <v>8341</v>
      </c>
      <c r="G6751" t="s">
        <v>723</v>
      </c>
      <c r="H6751" t="str">
        <f>INDEX(referencias!$Q$1:$Q$34,MATCH('Registro de Frecuencias TV'!G6751,referencias!$R$1:$R$34,0),1)</f>
        <v>Caracol TV S.A.</v>
      </c>
      <c r="J6751" t="s">
        <v>8338</v>
      </c>
      <c r="K6751">
        <v>4</v>
      </c>
      <c r="L6751" t="str">
        <f t="shared" si="216"/>
        <v>San FelipeGuainiaCaracol TV S.A.4</v>
      </c>
      <c r="M6751" t="str">
        <f t="shared" si="217"/>
        <v>San FelipeGuainiaCaracol TV S.A.</v>
      </c>
      <c r="N6751" t="s">
        <v>8199</v>
      </c>
    </row>
    <row r="6752" spans="1:14" x14ac:dyDescent="0.25">
      <c r="A6752">
        <v>94884</v>
      </c>
      <c r="B6752" t="s">
        <v>2061</v>
      </c>
      <c r="C6752" t="s">
        <v>755</v>
      </c>
      <c r="F6752" t="s">
        <v>8337</v>
      </c>
      <c r="G6752" t="s">
        <v>420</v>
      </c>
      <c r="H6752" t="str">
        <f>INDEX(referencias!$Q$1:$Q$34,MATCH('Registro de Frecuencias TV'!G6752,referencias!$R$1:$R$34,0),1)</f>
        <v>Canal Uno</v>
      </c>
      <c r="J6752" t="s">
        <v>8338</v>
      </c>
      <c r="K6752">
        <v>11</v>
      </c>
      <c r="L6752" t="str">
        <f t="shared" si="216"/>
        <v>Puerto ColombiaGuainiaCanal Uno11</v>
      </c>
      <c r="M6752" t="str">
        <f t="shared" si="217"/>
        <v>Puerto ColombiaGuainiaCanal Uno</v>
      </c>
      <c r="N6752" t="s">
        <v>8200</v>
      </c>
    </row>
    <row r="6753" spans="1:14" x14ac:dyDescent="0.25">
      <c r="A6753">
        <v>94884</v>
      </c>
      <c r="B6753" t="s">
        <v>2061</v>
      </c>
      <c r="C6753" t="s">
        <v>755</v>
      </c>
      <c r="F6753" t="s">
        <v>8337</v>
      </c>
      <c r="G6753" t="s">
        <v>703</v>
      </c>
      <c r="H6753" t="str">
        <f>INDEX(referencias!$Q$1:$Q$34,MATCH('Registro de Frecuencias TV'!G6753,referencias!$R$1:$R$34,0),1)</f>
        <v>C.Institucional</v>
      </c>
      <c r="J6753" t="s">
        <v>8338</v>
      </c>
      <c r="K6753">
        <v>9</v>
      </c>
      <c r="L6753" t="str">
        <f t="shared" si="216"/>
        <v>Puerto ColombiaGuainiaC.Institucional9</v>
      </c>
      <c r="M6753" t="str">
        <f t="shared" si="217"/>
        <v>Puerto ColombiaGuainiaC.Institucional</v>
      </c>
      <c r="N6753" t="s">
        <v>8201</v>
      </c>
    </row>
    <row r="6754" spans="1:14" x14ac:dyDescent="0.25">
      <c r="A6754">
        <v>94884</v>
      </c>
      <c r="B6754" t="s">
        <v>2061</v>
      </c>
      <c r="C6754" t="s">
        <v>755</v>
      </c>
      <c r="F6754" t="s">
        <v>8337</v>
      </c>
      <c r="G6754" t="s">
        <v>188</v>
      </c>
      <c r="H6754" t="str">
        <f>INDEX(referencias!$Q$1:$Q$34,MATCH('Registro de Frecuencias TV'!G6754,referencias!$R$1:$R$34,0),1)</f>
        <v>Señal Colombia</v>
      </c>
      <c r="J6754" t="s">
        <v>8338</v>
      </c>
      <c r="K6754">
        <v>7</v>
      </c>
      <c r="L6754" t="str">
        <f t="shared" si="216"/>
        <v>Puerto ColombiaGuainiaSeñal Colombia7</v>
      </c>
      <c r="M6754" t="str">
        <f t="shared" si="217"/>
        <v>Puerto ColombiaGuainiaSeñal Colombia</v>
      </c>
      <c r="N6754" t="s">
        <v>8202</v>
      </c>
    </row>
    <row r="6755" spans="1:14" x14ac:dyDescent="0.25">
      <c r="A6755">
        <v>94884</v>
      </c>
      <c r="B6755" t="s">
        <v>2061</v>
      </c>
      <c r="C6755" t="s">
        <v>755</v>
      </c>
      <c r="F6755" t="s">
        <v>8339</v>
      </c>
      <c r="G6755" t="s">
        <v>623</v>
      </c>
      <c r="H6755" t="str">
        <f>INDEX(referencias!$Q$1:$Q$34,MATCH('Registro de Frecuencias TV'!G6755,referencias!$R$1:$R$34,0),1)</f>
        <v>Teveandina</v>
      </c>
      <c r="J6755" t="s">
        <v>8338</v>
      </c>
      <c r="K6755">
        <v>13</v>
      </c>
      <c r="L6755" t="str">
        <f t="shared" si="216"/>
        <v>Puerto ColombiaGuainiaTeveandina13</v>
      </c>
      <c r="M6755" t="str">
        <f t="shared" si="217"/>
        <v>Puerto ColombiaGuainiaTeveandina</v>
      </c>
      <c r="N6755" t="s">
        <v>8203</v>
      </c>
    </row>
    <row r="6756" spans="1:14" x14ac:dyDescent="0.25">
      <c r="A6756">
        <v>94884</v>
      </c>
      <c r="B6756" t="s">
        <v>2061</v>
      </c>
      <c r="C6756" t="s">
        <v>755</v>
      </c>
      <c r="F6756" t="s">
        <v>8341</v>
      </c>
      <c r="G6756" t="s">
        <v>750</v>
      </c>
      <c r="H6756" t="str">
        <f>INDEX(referencias!$Q$1:$Q$34,MATCH('Registro de Frecuencias TV'!G6756,referencias!$R$1:$R$34,0),1)</f>
        <v>RCN TV S.A.</v>
      </c>
      <c r="J6756" t="s">
        <v>8338</v>
      </c>
      <c r="K6756">
        <v>2</v>
      </c>
      <c r="L6756" t="str">
        <f t="shared" si="216"/>
        <v>Puerto ColombiaGuainiaRCN TV S.A.2</v>
      </c>
      <c r="M6756" t="str">
        <f t="shared" si="217"/>
        <v>Puerto ColombiaGuainiaRCN TV S.A.</v>
      </c>
      <c r="N6756" t="s">
        <v>8204</v>
      </c>
    </row>
    <row r="6757" spans="1:14" x14ac:dyDescent="0.25">
      <c r="A6757">
        <v>94884</v>
      </c>
      <c r="B6757" t="s">
        <v>2061</v>
      </c>
      <c r="C6757" t="s">
        <v>755</v>
      </c>
      <c r="F6757" t="s">
        <v>8341</v>
      </c>
      <c r="G6757" t="s">
        <v>723</v>
      </c>
      <c r="H6757" t="str">
        <f>INDEX(referencias!$Q$1:$Q$34,MATCH('Registro de Frecuencias TV'!G6757,referencias!$R$1:$R$34,0),1)</f>
        <v>Caracol TV S.A.</v>
      </c>
      <c r="J6757" t="s">
        <v>8338</v>
      </c>
      <c r="K6757">
        <v>4</v>
      </c>
      <c r="L6757" t="str">
        <f t="shared" si="216"/>
        <v>Puerto ColombiaGuainiaCaracol TV S.A.4</v>
      </c>
      <c r="M6757" t="str">
        <f t="shared" si="217"/>
        <v>Puerto ColombiaGuainiaCaracol TV S.A.</v>
      </c>
      <c r="N6757" t="s">
        <v>8205</v>
      </c>
    </row>
    <row r="6758" spans="1:14" x14ac:dyDescent="0.25">
      <c r="A6758">
        <v>94885</v>
      </c>
      <c r="B6758" t="s">
        <v>1620</v>
      </c>
      <c r="C6758" t="s">
        <v>755</v>
      </c>
      <c r="F6758" t="s">
        <v>8337</v>
      </c>
      <c r="G6758" t="s">
        <v>420</v>
      </c>
      <c r="H6758" t="str">
        <f>INDEX(referencias!$Q$1:$Q$34,MATCH('Registro de Frecuencias TV'!G6758,referencias!$R$1:$R$34,0),1)</f>
        <v>Canal Uno</v>
      </c>
      <c r="J6758" t="s">
        <v>8338</v>
      </c>
      <c r="K6758">
        <v>11</v>
      </c>
      <c r="L6758" t="str">
        <f t="shared" si="216"/>
        <v>La GuadalupeGuainiaCanal Uno11</v>
      </c>
      <c r="M6758" t="str">
        <f t="shared" si="217"/>
        <v>La GuadalupeGuainiaCanal Uno</v>
      </c>
      <c r="N6758" t="s">
        <v>8206</v>
      </c>
    </row>
    <row r="6759" spans="1:14" x14ac:dyDescent="0.25">
      <c r="A6759">
        <v>94885</v>
      </c>
      <c r="B6759" t="s">
        <v>1620</v>
      </c>
      <c r="C6759" t="s">
        <v>755</v>
      </c>
      <c r="F6759" t="s">
        <v>8337</v>
      </c>
      <c r="G6759" t="s">
        <v>703</v>
      </c>
      <c r="H6759" t="str">
        <f>INDEX(referencias!$Q$1:$Q$34,MATCH('Registro de Frecuencias TV'!G6759,referencias!$R$1:$R$34,0),1)</f>
        <v>C.Institucional</v>
      </c>
      <c r="J6759" t="s">
        <v>8338</v>
      </c>
      <c r="K6759">
        <v>9</v>
      </c>
      <c r="L6759" t="str">
        <f t="shared" si="216"/>
        <v>La GuadalupeGuainiaC.Institucional9</v>
      </c>
      <c r="M6759" t="str">
        <f t="shared" si="217"/>
        <v>La GuadalupeGuainiaC.Institucional</v>
      </c>
      <c r="N6759" t="s">
        <v>8207</v>
      </c>
    </row>
    <row r="6760" spans="1:14" x14ac:dyDescent="0.25">
      <c r="A6760">
        <v>94885</v>
      </c>
      <c r="B6760" t="s">
        <v>1620</v>
      </c>
      <c r="C6760" t="s">
        <v>755</v>
      </c>
      <c r="F6760" t="s">
        <v>8337</v>
      </c>
      <c r="G6760" t="s">
        <v>188</v>
      </c>
      <c r="H6760" t="str">
        <f>INDEX(referencias!$Q$1:$Q$34,MATCH('Registro de Frecuencias TV'!G6760,referencias!$R$1:$R$34,0),1)</f>
        <v>Señal Colombia</v>
      </c>
      <c r="J6760" t="s">
        <v>8338</v>
      </c>
      <c r="K6760">
        <v>7</v>
      </c>
      <c r="L6760" t="str">
        <f t="shared" si="216"/>
        <v>La GuadalupeGuainiaSeñal Colombia7</v>
      </c>
      <c r="M6760" t="str">
        <f t="shared" si="217"/>
        <v>La GuadalupeGuainiaSeñal Colombia</v>
      </c>
      <c r="N6760" t="s">
        <v>8208</v>
      </c>
    </row>
    <row r="6761" spans="1:14" x14ac:dyDescent="0.25">
      <c r="A6761">
        <v>94885</v>
      </c>
      <c r="B6761" t="s">
        <v>1620</v>
      </c>
      <c r="C6761" t="s">
        <v>755</v>
      </c>
      <c r="F6761" t="s">
        <v>8339</v>
      </c>
      <c r="G6761" t="s">
        <v>623</v>
      </c>
      <c r="H6761" t="str">
        <f>INDEX(referencias!$Q$1:$Q$34,MATCH('Registro de Frecuencias TV'!G6761,referencias!$R$1:$R$34,0),1)</f>
        <v>Teveandina</v>
      </c>
      <c r="J6761" t="s">
        <v>8338</v>
      </c>
      <c r="K6761">
        <v>13</v>
      </c>
      <c r="L6761" t="str">
        <f t="shared" si="216"/>
        <v>La GuadalupeGuainiaTeveandina13</v>
      </c>
      <c r="M6761" t="str">
        <f t="shared" si="217"/>
        <v>La GuadalupeGuainiaTeveandina</v>
      </c>
      <c r="N6761" t="s">
        <v>8209</v>
      </c>
    </row>
    <row r="6762" spans="1:14" x14ac:dyDescent="0.25">
      <c r="A6762">
        <v>94885</v>
      </c>
      <c r="B6762" t="s">
        <v>1620</v>
      </c>
      <c r="C6762" t="s">
        <v>755</v>
      </c>
      <c r="F6762" t="s">
        <v>8341</v>
      </c>
      <c r="G6762" t="s">
        <v>750</v>
      </c>
      <c r="H6762" t="str">
        <f>INDEX(referencias!$Q$1:$Q$34,MATCH('Registro de Frecuencias TV'!G6762,referencias!$R$1:$R$34,0),1)</f>
        <v>RCN TV S.A.</v>
      </c>
      <c r="J6762" t="s">
        <v>8338</v>
      </c>
      <c r="K6762">
        <v>2</v>
      </c>
      <c r="L6762" t="str">
        <f t="shared" si="216"/>
        <v>La GuadalupeGuainiaRCN TV S.A.2</v>
      </c>
      <c r="M6762" t="str">
        <f t="shared" si="217"/>
        <v>La GuadalupeGuainiaRCN TV S.A.</v>
      </c>
      <c r="N6762" t="s">
        <v>8210</v>
      </c>
    </row>
    <row r="6763" spans="1:14" x14ac:dyDescent="0.25">
      <c r="A6763">
        <v>94885</v>
      </c>
      <c r="B6763" t="s">
        <v>1620</v>
      </c>
      <c r="C6763" t="s">
        <v>755</v>
      </c>
      <c r="F6763" t="s">
        <v>8341</v>
      </c>
      <c r="G6763" t="s">
        <v>723</v>
      </c>
      <c r="H6763" t="str">
        <f>INDEX(referencias!$Q$1:$Q$34,MATCH('Registro de Frecuencias TV'!G6763,referencias!$R$1:$R$34,0),1)</f>
        <v>Caracol TV S.A.</v>
      </c>
      <c r="J6763" t="s">
        <v>8338</v>
      </c>
      <c r="K6763">
        <v>4</v>
      </c>
      <c r="L6763" t="str">
        <f t="shared" si="216"/>
        <v>La GuadalupeGuainiaCaracol TV S.A.4</v>
      </c>
      <c r="M6763" t="str">
        <f t="shared" si="217"/>
        <v>La GuadalupeGuainiaCaracol TV S.A.</v>
      </c>
      <c r="N6763" t="s">
        <v>8211</v>
      </c>
    </row>
    <row r="6764" spans="1:14" x14ac:dyDescent="0.25">
      <c r="A6764">
        <v>94886</v>
      </c>
      <c r="B6764" t="s">
        <v>1041</v>
      </c>
      <c r="C6764" t="s">
        <v>755</v>
      </c>
      <c r="F6764" t="s">
        <v>8337</v>
      </c>
      <c r="G6764" t="s">
        <v>420</v>
      </c>
      <c r="H6764" t="str">
        <f>INDEX(referencias!$Q$1:$Q$34,MATCH('Registro de Frecuencias TV'!G6764,referencias!$R$1:$R$34,0),1)</f>
        <v>Canal Uno</v>
      </c>
      <c r="J6764" t="s">
        <v>8338</v>
      </c>
      <c r="K6764">
        <v>11</v>
      </c>
      <c r="L6764" t="str">
        <f t="shared" si="216"/>
        <v>CacahualGuainiaCanal Uno11</v>
      </c>
      <c r="M6764" t="str">
        <f t="shared" si="217"/>
        <v>CacahualGuainiaCanal Uno</v>
      </c>
      <c r="N6764" t="s">
        <v>8212</v>
      </c>
    </row>
    <row r="6765" spans="1:14" x14ac:dyDescent="0.25">
      <c r="A6765">
        <v>94886</v>
      </c>
      <c r="B6765" t="s">
        <v>1041</v>
      </c>
      <c r="C6765" t="s">
        <v>755</v>
      </c>
      <c r="F6765" t="s">
        <v>8337</v>
      </c>
      <c r="G6765" t="s">
        <v>703</v>
      </c>
      <c r="H6765" t="str">
        <f>INDEX(referencias!$Q$1:$Q$34,MATCH('Registro de Frecuencias TV'!G6765,referencias!$R$1:$R$34,0),1)</f>
        <v>C.Institucional</v>
      </c>
      <c r="J6765" t="s">
        <v>8338</v>
      </c>
      <c r="K6765">
        <v>9</v>
      </c>
      <c r="L6765" t="str">
        <f t="shared" si="216"/>
        <v>CacahualGuainiaC.Institucional9</v>
      </c>
      <c r="M6765" t="str">
        <f t="shared" si="217"/>
        <v>CacahualGuainiaC.Institucional</v>
      </c>
      <c r="N6765" t="s">
        <v>8213</v>
      </c>
    </row>
    <row r="6766" spans="1:14" x14ac:dyDescent="0.25">
      <c r="A6766">
        <v>94886</v>
      </c>
      <c r="B6766" t="s">
        <v>1041</v>
      </c>
      <c r="C6766" t="s">
        <v>755</v>
      </c>
      <c r="F6766" t="s">
        <v>8337</v>
      </c>
      <c r="G6766" t="s">
        <v>188</v>
      </c>
      <c r="H6766" t="str">
        <f>INDEX(referencias!$Q$1:$Q$34,MATCH('Registro de Frecuencias TV'!G6766,referencias!$R$1:$R$34,0),1)</f>
        <v>Señal Colombia</v>
      </c>
      <c r="J6766" t="s">
        <v>8338</v>
      </c>
      <c r="K6766">
        <v>7</v>
      </c>
      <c r="L6766" t="str">
        <f t="shared" si="216"/>
        <v>CacahualGuainiaSeñal Colombia7</v>
      </c>
      <c r="M6766" t="str">
        <f t="shared" si="217"/>
        <v>CacahualGuainiaSeñal Colombia</v>
      </c>
      <c r="N6766" t="s">
        <v>8214</v>
      </c>
    </row>
    <row r="6767" spans="1:14" x14ac:dyDescent="0.25">
      <c r="A6767">
        <v>94886</v>
      </c>
      <c r="B6767" t="s">
        <v>1041</v>
      </c>
      <c r="C6767" t="s">
        <v>755</v>
      </c>
      <c r="F6767" t="s">
        <v>8339</v>
      </c>
      <c r="G6767" t="s">
        <v>623</v>
      </c>
      <c r="H6767" t="str">
        <f>INDEX(referencias!$Q$1:$Q$34,MATCH('Registro de Frecuencias TV'!G6767,referencias!$R$1:$R$34,0),1)</f>
        <v>Teveandina</v>
      </c>
      <c r="J6767" t="s">
        <v>8338</v>
      </c>
      <c r="K6767">
        <v>13</v>
      </c>
      <c r="L6767" t="str">
        <f t="shared" si="216"/>
        <v>CacahualGuainiaTeveandina13</v>
      </c>
      <c r="M6767" t="str">
        <f t="shared" si="217"/>
        <v>CacahualGuainiaTeveandina</v>
      </c>
      <c r="N6767" t="s">
        <v>8215</v>
      </c>
    </row>
    <row r="6768" spans="1:14" x14ac:dyDescent="0.25">
      <c r="A6768">
        <v>94886</v>
      </c>
      <c r="B6768" t="s">
        <v>1041</v>
      </c>
      <c r="C6768" t="s">
        <v>755</v>
      </c>
      <c r="F6768" t="s">
        <v>8341</v>
      </c>
      <c r="G6768" t="s">
        <v>750</v>
      </c>
      <c r="H6768" t="str">
        <f>INDEX(referencias!$Q$1:$Q$34,MATCH('Registro de Frecuencias TV'!G6768,referencias!$R$1:$R$34,0),1)</f>
        <v>RCN TV S.A.</v>
      </c>
      <c r="J6768" t="s">
        <v>8338</v>
      </c>
      <c r="K6768">
        <v>2</v>
      </c>
      <c r="L6768" t="str">
        <f t="shared" si="216"/>
        <v>CacahualGuainiaRCN TV S.A.2</v>
      </c>
      <c r="M6768" t="str">
        <f t="shared" si="217"/>
        <v>CacahualGuainiaRCN TV S.A.</v>
      </c>
      <c r="N6768" t="s">
        <v>8216</v>
      </c>
    </row>
    <row r="6769" spans="1:14" x14ac:dyDescent="0.25">
      <c r="A6769">
        <v>94886</v>
      </c>
      <c r="B6769" t="s">
        <v>1041</v>
      </c>
      <c r="C6769" t="s">
        <v>755</v>
      </c>
      <c r="F6769" t="s">
        <v>8341</v>
      </c>
      <c r="G6769" t="s">
        <v>723</v>
      </c>
      <c r="H6769" t="str">
        <f>INDEX(referencias!$Q$1:$Q$34,MATCH('Registro de Frecuencias TV'!G6769,referencias!$R$1:$R$34,0),1)</f>
        <v>Caracol TV S.A.</v>
      </c>
      <c r="J6769" t="s">
        <v>8338</v>
      </c>
      <c r="K6769">
        <v>4</v>
      </c>
      <c r="L6769" t="str">
        <f t="shared" si="216"/>
        <v>CacahualGuainiaCaracol TV S.A.4</v>
      </c>
      <c r="M6769" t="str">
        <f t="shared" si="217"/>
        <v>CacahualGuainiaCaracol TV S.A.</v>
      </c>
      <c r="N6769" t="s">
        <v>8217</v>
      </c>
    </row>
    <row r="6770" spans="1:14" x14ac:dyDescent="0.25">
      <c r="A6770">
        <v>94887</v>
      </c>
      <c r="B6770" t="s">
        <v>1954</v>
      </c>
      <c r="C6770" t="s">
        <v>755</v>
      </c>
      <c r="F6770" t="s">
        <v>8337</v>
      </c>
      <c r="G6770" t="s">
        <v>420</v>
      </c>
      <c r="H6770" t="str">
        <f>INDEX(referencias!$Q$1:$Q$34,MATCH('Registro de Frecuencias TV'!G6770,referencias!$R$1:$R$34,0),1)</f>
        <v>Canal Uno</v>
      </c>
      <c r="J6770" t="s">
        <v>8338</v>
      </c>
      <c r="K6770">
        <v>11</v>
      </c>
      <c r="L6770" t="str">
        <f t="shared" si="216"/>
        <v>Pana PanaGuainiaCanal Uno11</v>
      </c>
      <c r="M6770" t="str">
        <f t="shared" si="217"/>
        <v>Pana PanaGuainiaCanal Uno</v>
      </c>
      <c r="N6770" t="s">
        <v>8218</v>
      </c>
    </row>
    <row r="6771" spans="1:14" x14ac:dyDescent="0.25">
      <c r="A6771">
        <v>94887</v>
      </c>
      <c r="B6771" t="s">
        <v>1954</v>
      </c>
      <c r="C6771" t="s">
        <v>755</v>
      </c>
      <c r="F6771" t="s">
        <v>8337</v>
      </c>
      <c r="G6771" t="s">
        <v>703</v>
      </c>
      <c r="H6771" t="str">
        <f>INDEX(referencias!$Q$1:$Q$34,MATCH('Registro de Frecuencias TV'!G6771,referencias!$R$1:$R$34,0),1)</f>
        <v>C.Institucional</v>
      </c>
      <c r="J6771" t="s">
        <v>8338</v>
      </c>
      <c r="K6771">
        <v>9</v>
      </c>
      <c r="L6771" t="str">
        <f t="shared" si="216"/>
        <v>Pana PanaGuainiaC.Institucional9</v>
      </c>
      <c r="M6771" t="str">
        <f t="shared" si="217"/>
        <v>Pana PanaGuainiaC.Institucional</v>
      </c>
      <c r="N6771" t="s">
        <v>8219</v>
      </c>
    </row>
    <row r="6772" spans="1:14" x14ac:dyDescent="0.25">
      <c r="A6772">
        <v>94887</v>
      </c>
      <c r="B6772" t="s">
        <v>1954</v>
      </c>
      <c r="C6772" t="s">
        <v>755</v>
      </c>
      <c r="F6772" t="s">
        <v>8337</v>
      </c>
      <c r="G6772" t="s">
        <v>188</v>
      </c>
      <c r="H6772" t="str">
        <f>INDEX(referencias!$Q$1:$Q$34,MATCH('Registro de Frecuencias TV'!G6772,referencias!$R$1:$R$34,0),1)</f>
        <v>Señal Colombia</v>
      </c>
      <c r="J6772" t="s">
        <v>8338</v>
      </c>
      <c r="K6772">
        <v>7</v>
      </c>
      <c r="L6772" t="str">
        <f t="shared" si="216"/>
        <v>Pana PanaGuainiaSeñal Colombia7</v>
      </c>
      <c r="M6772" t="str">
        <f t="shared" si="217"/>
        <v>Pana PanaGuainiaSeñal Colombia</v>
      </c>
      <c r="N6772" t="s">
        <v>8220</v>
      </c>
    </row>
    <row r="6773" spans="1:14" x14ac:dyDescent="0.25">
      <c r="A6773">
        <v>94887</v>
      </c>
      <c r="B6773" t="s">
        <v>1954</v>
      </c>
      <c r="C6773" t="s">
        <v>755</v>
      </c>
      <c r="F6773" t="s">
        <v>8339</v>
      </c>
      <c r="G6773" t="s">
        <v>623</v>
      </c>
      <c r="H6773" t="str">
        <f>INDEX(referencias!$Q$1:$Q$34,MATCH('Registro de Frecuencias TV'!G6773,referencias!$R$1:$R$34,0),1)</f>
        <v>Teveandina</v>
      </c>
      <c r="J6773" t="s">
        <v>8338</v>
      </c>
      <c r="K6773">
        <v>13</v>
      </c>
      <c r="L6773" t="str">
        <f t="shared" si="216"/>
        <v>Pana PanaGuainiaTeveandina13</v>
      </c>
      <c r="M6773" t="str">
        <f t="shared" si="217"/>
        <v>Pana PanaGuainiaTeveandina</v>
      </c>
      <c r="N6773" t="s">
        <v>8221</v>
      </c>
    </row>
    <row r="6774" spans="1:14" x14ac:dyDescent="0.25">
      <c r="A6774">
        <v>94887</v>
      </c>
      <c r="B6774" t="s">
        <v>1954</v>
      </c>
      <c r="C6774" t="s">
        <v>755</v>
      </c>
      <c r="F6774" t="s">
        <v>8341</v>
      </c>
      <c r="G6774" t="s">
        <v>750</v>
      </c>
      <c r="H6774" t="str">
        <f>INDEX(referencias!$Q$1:$Q$34,MATCH('Registro de Frecuencias TV'!G6774,referencias!$R$1:$R$34,0),1)</f>
        <v>RCN TV S.A.</v>
      </c>
      <c r="J6774" t="s">
        <v>8338</v>
      </c>
      <c r="K6774">
        <v>2</v>
      </c>
      <c r="L6774" t="str">
        <f t="shared" si="216"/>
        <v>Pana PanaGuainiaRCN TV S.A.2</v>
      </c>
      <c r="M6774" t="str">
        <f t="shared" si="217"/>
        <v>Pana PanaGuainiaRCN TV S.A.</v>
      </c>
      <c r="N6774" t="s">
        <v>8222</v>
      </c>
    </row>
    <row r="6775" spans="1:14" x14ac:dyDescent="0.25">
      <c r="A6775">
        <v>94887</v>
      </c>
      <c r="B6775" t="s">
        <v>1954</v>
      </c>
      <c r="C6775" t="s">
        <v>755</v>
      </c>
      <c r="F6775" t="s">
        <v>8341</v>
      </c>
      <c r="G6775" t="s">
        <v>723</v>
      </c>
      <c r="H6775" t="str">
        <f>INDEX(referencias!$Q$1:$Q$34,MATCH('Registro de Frecuencias TV'!G6775,referencias!$R$1:$R$34,0),1)</f>
        <v>Caracol TV S.A.</v>
      </c>
      <c r="J6775" t="s">
        <v>8338</v>
      </c>
      <c r="K6775">
        <v>4</v>
      </c>
      <c r="L6775" t="str">
        <f t="shared" si="216"/>
        <v>Pana PanaGuainiaCaracol TV S.A.4</v>
      </c>
      <c r="M6775" t="str">
        <f t="shared" si="217"/>
        <v>Pana PanaGuainiaCaracol TV S.A.</v>
      </c>
      <c r="N6775" t="s">
        <v>8223</v>
      </c>
    </row>
    <row r="6776" spans="1:14" x14ac:dyDescent="0.25">
      <c r="A6776">
        <v>94888</v>
      </c>
      <c r="B6776" t="s">
        <v>1833</v>
      </c>
      <c r="C6776" t="s">
        <v>755</v>
      </c>
      <c r="F6776" t="s">
        <v>8337</v>
      </c>
      <c r="G6776" t="s">
        <v>420</v>
      </c>
      <c r="H6776" t="str">
        <f>INDEX(referencias!$Q$1:$Q$34,MATCH('Registro de Frecuencias TV'!G6776,referencias!$R$1:$R$34,0),1)</f>
        <v>Canal Uno</v>
      </c>
      <c r="J6776" t="s">
        <v>8338</v>
      </c>
      <c r="K6776">
        <v>11</v>
      </c>
      <c r="L6776" t="str">
        <f t="shared" si="216"/>
        <v>MorichalGuainiaCanal Uno11</v>
      </c>
      <c r="M6776" t="str">
        <f t="shared" si="217"/>
        <v>MorichalGuainiaCanal Uno</v>
      </c>
      <c r="N6776" t="s">
        <v>8224</v>
      </c>
    </row>
    <row r="6777" spans="1:14" x14ac:dyDescent="0.25">
      <c r="A6777">
        <v>94888</v>
      </c>
      <c r="B6777" t="s">
        <v>1833</v>
      </c>
      <c r="C6777" t="s">
        <v>755</v>
      </c>
      <c r="F6777" t="s">
        <v>8337</v>
      </c>
      <c r="G6777" t="s">
        <v>703</v>
      </c>
      <c r="H6777" t="str">
        <f>INDEX(referencias!$Q$1:$Q$34,MATCH('Registro de Frecuencias TV'!G6777,referencias!$R$1:$R$34,0),1)</f>
        <v>C.Institucional</v>
      </c>
      <c r="J6777" t="s">
        <v>8338</v>
      </c>
      <c r="K6777">
        <v>9</v>
      </c>
      <c r="L6777" t="str">
        <f t="shared" si="216"/>
        <v>MorichalGuainiaC.Institucional9</v>
      </c>
      <c r="M6777" t="str">
        <f t="shared" si="217"/>
        <v>MorichalGuainiaC.Institucional</v>
      </c>
      <c r="N6777" t="s">
        <v>8225</v>
      </c>
    </row>
    <row r="6778" spans="1:14" x14ac:dyDescent="0.25">
      <c r="A6778">
        <v>94888</v>
      </c>
      <c r="B6778" t="s">
        <v>1833</v>
      </c>
      <c r="C6778" t="s">
        <v>755</v>
      </c>
      <c r="F6778" t="s">
        <v>8337</v>
      </c>
      <c r="G6778" t="s">
        <v>188</v>
      </c>
      <c r="H6778" t="str">
        <f>INDEX(referencias!$Q$1:$Q$34,MATCH('Registro de Frecuencias TV'!G6778,referencias!$R$1:$R$34,0),1)</f>
        <v>Señal Colombia</v>
      </c>
      <c r="J6778" t="s">
        <v>8338</v>
      </c>
      <c r="K6778">
        <v>7</v>
      </c>
      <c r="L6778" t="str">
        <f t="shared" si="216"/>
        <v>MorichalGuainiaSeñal Colombia7</v>
      </c>
      <c r="M6778" t="str">
        <f t="shared" si="217"/>
        <v>MorichalGuainiaSeñal Colombia</v>
      </c>
      <c r="N6778" t="s">
        <v>8226</v>
      </c>
    </row>
    <row r="6779" spans="1:14" x14ac:dyDescent="0.25">
      <c r="A6779">
        <v>94888</v>
      </c>
      <c r="B6779" t="s">
        <v>1833</v>
      </c>
      <c r="C6779" t="s">
        <v>755</v>
      </c>
      <c r="F6779" t="s">
        <v>8339</v>
      </c>
      <c r="G6779" t="s">
        <v>623</v>
      </c>
      <c r="H6779" t="str">
        <f>INDEX(referencias!$Q$1:$Q$34,MATCH('Registro de Frecuencias TV'!G6779,referencias!$R$1:$R$34,0),1)</f>
        <v>Teveandina</v>
      </c>
      <c r="J6779" t="s">
        <v>8338</v>
      </c>
      <c r="K6779">
        <v>13</v>
      </c>
      <c r="L6779" t="str">
        <f t="shared" si="216"/>
        <v>MorichalGuainiaTeveandina13</v>
      </c>
      <c r="M6779" t="str">
        <f t="shared" si="217"/>
        <v>MorichalGuainiaTeveandina</v>
      </c>
      <c r="N6779" t="s">
        <v>8227</v>
      </c>
    </row>
    <row r="6780" spans="1:14" x14ac:dyDescent="0.25">
      <c r="A6780">
        <v>94888</v>
      </c>
      <c r="B6780" t="s">
        <v>1833</v>
      </c>
      <c r="C6780" t="s">
        <v>755</v>
      </c>
      <c r="F6780" t="s">
        <v>8341</v>
      </c>
      <c r="G6780" t="s">
        <v>750</v>
      </c>
      <c r="H6780" t="str">
        <f>INDEX(referencias!$Q$1:$Q$34,MATCH('Registro de Frecuencias TV'!G6780,referencias!$R$1:$R$34,0),1)</f>
        <v>RCN TV S.A.</v>
      </c>
      <c r="J6780" t="s">
        <v>8338</v>
      </c>
      <c r="K6780">
        <v>2</v>
      </c>
      <c r="L6780" t="str">
        <f t="shared" si="216"/>
        <v>MorichalGuainiaRCN TV S.A.2</v>
      </c>
      <c r="M6780" t="str">
        <f t="shared" si="217"/>
        <v>MorichalGuainiaRCN TV S.A.</v>
      </c>
      <c r="N6780" t="s">
        <v>8228</v>
      </c>
    </row>
    <row r="6781" spans="1:14" x14ac:dyDescent="0.25">
      <c r="A6781">
        <v>94888</v>
      </c>
      <c r="B6781" t="s">
        <v>1833</v>
      </c>
      <c r="C6781" t="s">
        <v>755</v>
      </c>
      <c r="F6781" t="s">
        <v>8341</v>
      </c>
      <c r="G6781" t="s">
        <v>723</v>
      </c>
      <c r="H6781" t="str">
        <f>INDEX(referencias!$Q$1:$Q$34,MATCH('Registro de Frecuencias TV'!G6781,referencias!$R$1:$R$34,0),1)</f>
        <v>Caracol TV S.A.</v>
      </c>
      <c r="J6781" t="s">
        <v>8338</v>
      </c>
      <c r="K6781">
        <v>4</v>
      </c>
      <c r="L6781" t="str">
        <f t="shared" si="216"/>
        <v>MorichalGuainiaCaracol TV S.A.4</v>
      </c>
      <c r="M6781" t="str">
        <f t="shared" si="217"/>
        <v>MorichalGuainiaCaracol TV S.A.</v>
      </c>
      <c r="N6781" t="s">
        <v>8229</v>
      </c>
    </row>
    <row r="6782" spans="1:14" x14ac:dyDescent="0.25">
      <c r="A6782">
        <v>95001</v>
      </c>
      <c r="B6782" t="s">
        <v>367</v>
      </c>
      <c r="C6782" t="s">
        <v>758</v>
      </c>
      <c r="E6782">
        <v>7</v>
      </c>
      <c r="F6782" t="s">
        <v>8337</v>
      </c>
      <c r="G6782" t="s">
        <v>420</v>
      </c>
      <c r="H6782" t="str">
        <f>INDEX(referencias!$Q$1:$Q$34,MATCH('Registro de Frecuencias TV'!G6782,referencias!$R$1:$R$34,0),1)</f>
        <v>Canal Uno</v>
      </c>
      <c r="I6782" t="s">
        <v>367</v>
      </c>
      <c r="J6782" t="s">
        <v>8338</v>
      </c>
      <c r="K6782">
        <v>7</v>
      </c>
      <c r="L6782" t="str">
        <f t="shared" si="216"/>
        <v>San José del GuaviareGuaviareCanal Uno7</v>
      </c>
      <c r="M6782" t="str">
        <f t="shared" si="217"/>
        <v>San José del GuaviareGuaviareCanal Uno</v>
      </c>
      <c r="N6782" t="s">
        <v>8230</v>
      </c>
    </row>
    <row r="6783" spans="1:14" x14ac:dyDescent="0.25">
      <c r="A6783">
        <v>95001</v>
      </c>
      <c r="B6783" t="s">
        <v>367</v>
      </c>
      <c r="C6783" t="s">
        <v>758</v>
      </c>
      <c r="E6783">
        <v>9</v>
      </c>
      <c r="F6783" t="s">
        <v>8337</v>
      </c>
      <c r="G6783" t="s">
        <v>703</v>
      </c>
      <c r="H6783" t="str">
        <f>INDEX(referencias!$Q$1:$Q$34,MATCH('Registro de Frecuencias TV'!G6783,referencias!$R$1:$R$34,0),1)</f>
        <v>C.Institucional</v>
      </c>
      <c r="I6783" t="s">
        <v>367</v>
      </c>
      <c r="J6783" t="s">
        <v>8338</v>
      </c>
      <c r="K6783">
        <v>9</v>
      </c>
      <c r="L6783" t="str">
        <f t="shared" si="216"/>
        <v>San José del GuaviareGuaviareC.Institucional9</v>
      </c>
      <c r="M6783" t="str">
        <f t="shared" si="217"/>
        <v>San José del GuaviareGuaviareC.Institucional</v>
      </c>
      <c r="N6783" t="s">
        <v>8231</v>
      </c>
    </row>
    <row r="6784" spans="1:14" x14ac:dyDescent="0.25">
      <c r="A6784">
        <v>95001</v>
      </c>
      <c r="B6784" t="s">
        <v>367</v>
      </c>
      <c r="C6784" t="s">
        <v>758</v>
      </c>
      <c r="E6784">
        <v>11</v>
      </c>
      <c r="F6784" t="s">
        <v>8337</v>
      </c>
      <c r="G6784" t="s">
        <v>188</v>
      </c>
      <c r="H6784" t="str">
        <f>INDEX(referencias!$Q$1:$Q$34,MATCH('Registro de Frecuencias TV'!G6784,referencias!$R$1:$R$34,0),1)</f>
        <v>Señal Colombia</v>
      </c>
      <c r="I6784" t="s">
        <v>367</v>
      </c>
      <c r="J6784" t="s">
        <v>8338</v>
      </c>
      <c r="K6784">
        <v>11</v>
      </c>
      <c r="L6784" t="str">
        <f t="shared" si="216"/>
        <v>San José del GuaviareGuaviareSeñal Colombia11</v>
      </c>
      <c r="M6784" t="str">
        <f t="shared" si="217"/>
        <v>San José del GuaviareGuaviareSeñal Colombia</v>
      </c>
      <c r="N6784" t="s">
        <v>8232</v>
      </c>
    </row>
    <row r="6785" spans="1:14" x14ac:dyDescent="0.25">
      <c r="A6785">
        <v>95001</v>
      </c>
      <c r="B6785" t="s">
        <v>367</v>
      </c>
      <c r="C6785" t="s">
        <v>758</v>
      </c>
      <c r="E6785">
        <v>13</v>
      </c>
      <c r="F6785" t="s">
        <v>8339</v>
      </c>
      <c r="G6785" t="s">
        <v>623</v>
      </c>
      <c r="H6785" t="str">
        <f>INDEX(referencias!$Q$1:$Q$34,MATCH('Registro de Frecuencias TV'!G6785,referencias!$R$1:$R$34,0),1)</f>
        <v>Teveandina</v>
      </c>
      <c r="I6785" t="s">
        <v>8535</v>
      </c>
      <c r="J6785" t="s">
        <v>8338</v>
      </c>
      <c r="K6785">
        <v>13</v>
      </c>
      <c r="L6785" t="str">
        <f t="shared" si="216"/>
        <v>San José del GuaviareGuaviareTeveandina13</v>
      </c>
      <c r="M6785" t="str">
        <f t="shared" si="217"/>
        <v>San José del GuaviareGuaviareTeveandina</v>
      </c>
      <c r="N6785" t="s">
        <v>8233</v>
      </c>
    </row>
    <row r="6786" spans="1:14" x14ac:dyDescent="0.25">
      <c r="A6786">
        <v>95001</v>
      </c>
      <c r="B6786" t="s">
        <v>367</v>
      </c>
      <c r="C6786" t="s">
        <v>758</v>
      </c>
      <c r="E6786">
        <v>2</v>
      </c>
      <c r="F6786" t="s">
        <v>8341</v>
      </c>
      <c r="G6786" t="s">
        <v>750</v>
      </c>
      <c r="H6786" t="str">
        <f>INDEX(referencias!$Q$1:$Q$34,MATCH('Registro de Frecuencias TV'!G6786,referencias!$R$1:$R$34,0),1)</f>
        <v>RCN TV S.A.</v>
      </c>
      <c r="I6786" t="s">
        <v>367</v>
      </c>
      <c r="J6786" t="s">
        <v>8338</v>
      </c>
      <c r="K6786">
        <v>2</v>
      </c>
      <c r="L6786" t="str">
        <f t="shared" si="216"/>
        <v>San José del GuaviareGuaviareRCN TV S.A.2</v>
      </c>
      <c r="M6786" t="str">
        <f t="shared" si="217"/>
        <v>San José del GuaviareGuaviareRCN TV S.A.</v>
      </c>
      <c r="N6786" t="s">
        <v>8234</v>
      </c>
    </row>
    <row r="6787" spans="1:14" x14ac:dyDescent="0.25">
      <c r="A6787">
        <v>95001</v>
      </c>
      <c r="B6787" t="s">
        <v>367</v>
      </c>
      <c r="C6787" t="s">
        <v>758</v>
      </c>
      <c r="E6787">
        <v>4</v>
      </c>
      <c r="F6787" t="s">
        <v>8341</v>
      </c>
      <c r="G6787" t="s">
        <v>723</v>
      </c>
      <c r="H6787" t="str">
        <f>INDEX(referencias!$Q$1:$Q$34,MATCH('Registro de Frecuencias TV'!G6787,referencias!$R$1:$R$34,0),1)</f>
        <v>Caracol TV S.A.</v>
      </c>
      <c r="I6787" t="s">
        <v>367</v>
      </c>
      <c r="J6787" t="s">
        <v>8338</v>
      </c>
      <c r="K6787">
        <v>4</v>
      </c>
      <c r="L6787" t="str">
        <f t="shared" ref="L6787:L6850" si="218">_xlfn.CONCAT(TRIM(B6787),TRIM(C6787),TRIM(H6787),TRIM(K6787))</f>
        <v>San José del GuaviareGuaviareCaracol TV S.A.4</v>
      </c>
      <c r="M6787" t="str">
        <f t="shared" ref="M6787:M6850" si="219">_xlfn.CONCAT(TRIM(B6787),TRIM(C6787),TRIM(H6787))</f>
        <v>San José del GuaviareGuaviareCaracol TV S.A.</v>
      </c>
      <c r="N6787" t="s">
        <v>8235</v>
      </c>
    </row>
    <row r="6788" spans="1:14" x14ac:dyDescent="0.25">
      <c r="A6788">
        <v>95015</v>
      </c>
      <c r="B6788" t="s">
        <v>1061</v>
      </c>
      <c r="C6788" t="s">
        <v>758</v>
      </c>
      <c r="F6788" t="s">
        <v>8337</v>
      </c>
      <c r="G6788" t="s">
        <v>420</v>
      </c>
      <c r="H6788" t="str">
        <f>INDEX(referencias!$Q$1:$Q$34,MATCH('Registro de Frecuencias TV'!G6788,referencias!$R$1:$R$34,0),1)</f>
        <v>Canal Uno</v>
      </c>
      <c r="J6788" t="s">
        <v>8338</v>
      </c>
      <c r="K6788">
        <v>7</v>
      </c>
      <c r="L6788" t="str">
        <f t="shared" si="218"/>
        <v>CalamarGuaviareCanal Uno7</v>
      </c>
      <c r="M6788" t="str">
        <f t="shared" si="219"/>
        <v>CalamarGuaviareCanal Uno</v>
      </c>
      <c r="N6788" t="s">
        <v>8236</v>
      </c>
    </row>
    <row r="6789" spans="1:14" x14ac:dyDescent="0.25">
      <c r="A6789">
        <v>95015</v>
      </c>
      <c r="B6789" t="s">
        <v>1061</v>
      </c>
      <c r="C6789" t="s">
        <v>758</v>
      </c>
      <c r="F6789" t="s">
        <v>8337</v>
      </c>
      <c r="G6789" t="s">
        <v>703</v>
      </c>
      <c r="H6789" t="str">
        <f>INDEX(referencias!$Q$1:$Q$34,MATCH('Registro de Frecuencias TV'!G6789,referencias!$R$1:$R$34,0),1)</f>
        <v>C.Institucional</v>
      </c>
      <c r="J6789" t="s">
        <v>8338</v>
      </c>
      <c r="K6789">
        <v>9</v>
      </c>
      <c r="L6789" t="str">
        <f t="shared" si="218"/>
        <v>CalamarGuaviareC.Institucional9</v>
      </c>
      <c r="M6789" t="str">
        <f t="shared" si="219"/>
        <v>CalamarGuaviareC.Institucional</v>
      </c>
      <c r="N6789" t="s">
        <v>8237</v>
      </c>
    </row>
    <row r="6790" spans="1:14" x14ac:dyDescent="0.25">
      <c r="A6790">
        <v>95015</v>
      </c>
      <c r="B6790" t="s">
        <v>1061</v>
      </c>
      <c r="C6790" t="s">
        <v>758</v>
      </c>
      <c r="F6790" t="s">
        <v>8337</v>
      </c>
      <c r="G6790" t="s">
        <v>188</v>
      </c>
      <c r="H6790" t="str">
        <f>INDEX(referencias!$Q$1:$Q$34,MATCH('Registro de Frecuencias TV'!G6790,referencias!$R$1:$R$34,0),1)</f>
        <v>Señal Colombia</v>
      </c>
      <c r="J6790" t="s">
        <v>8338</v>
      </c>
      <c r="K6790">
        <v>11</v>
      </c>
      <c r="L6790" t="str">
        <f t="shared" si="218"/>
        <v>CalamarGuaviareSeñal Colombia11</v>
      </c>
      <c r="M6790" t="str">
        <f t="shared" si="219"/>
        <v>CalamarGuaviareSeñal Colombia</v>
      </c>
      <c r="N6790" t="s">
        <v>8238</v>
      </c>
    </row>
    <row r="6791" spans="1:14" x14ac:dyDescent="0.25">
      <c r="A6791">
        <v>95015</v>
      </c>
      <c r="B6791" t="s">
        <v>1061</v>
      </c>
      <c r="C6791" t="s">
        <v>758</v>
      </c>
      <c r="F6791" t="s">
        <v>8339</v>
      </c>
      <c r="G6791" t="s">
        <v>623</v>
      </c>
      <c r="H6791" t="str">
        <f>INDEX(referencias!$Q$1:$Q$34,MATCH('Registro de Frecuencias TV'!G6791,referencias!$R$1:$R$34,0),1)</f>
        <v>Teveandina</v>
      </c>
      <c r="J6791" t="s">
        <v>8338</v>
      </c>
      <c r="K6791">
        <v>13</v>
      </c>
      <c r="L6791" t="str">
        <f t="shared" si="218"/>
        <v>CalamarGuaviareTeveandina13</v>
      </c>
      <c r="M6791" t="str">
        <f t="shared" si="219"/>
        <v>CalamarGuaviareTeveandina</v>
      </c>
      <c r="N6791" t="s">
        <v>8239</v>
      </c>
    </row>
    <row r="6792" spans="1:14" x14ac:dyDescent="0.25">
      <c r="A6792">
        <v>95015</v>
      </c>
      <c r="B6792" t="s">
        <v>1061</v>
      </c>
      <c r="C6792" t="s">
        <v>758</v>
      </c>
      <c r="F6792" t="s">
        <v>8341</v>
      </c>
      <c r="G6792" t="s">
        <v>750</v>
      </c>
      <c r="H6792" t="str">
        <f>INDEX(referencias!$Q$1:$Q$34,MATCH('Registro de Frecuencias TV'!G6792,referencias!$R$1:$R$34,0),1)</f>
        <v>RCN TV S.A.</v>
      </c>
      <c r="J6792" t="s">
        <v>8338</v>
      </c>
      <c r="K6792">
        <v>2</v>
      </c>
      <c r="L6792" t="str">
        <f t="shared" si="218"/>
        <v>CalamarGuaviareRCN TV S.A.2</v>
      </c>
      <c r="M6792" t="str">
        <f t="shared" si="219"/>
        <v>CalamarGuaviareRCN TV S.A.</v>
      </c>
      <c r="N6792" t="s">
        <v>8240</v>
      </c>
    </row>
    <row r="6793" spans="1:14" x14ac:dyDescent="0.25">
      <c r="A6793">
        <v>95015</v>
      </c>
      <c r="B6793" t="s">
        <v>1061</v>
      </c>
      <c r="C6793" t="s">
        <v>758</v>
      </c>
      <c r="F6793" t="s">
        <v>8341</v>
      </c>
      <c r="G6793" t="s">
        <v>723</v>
      </c>
      <c r="H6793" t="str">
        <f>INDEX(referencias!$Q$1:$Q$34,MATCH('Registro de Frecuencias TV'!G6793,referencias!$R$1:$R$34,0),1)</f>
        <v>Caracol TV S.A.</v>
      </c>
      <c r="J6793" t="s">
        <v>8338</v>
      </c>
      <c r="K6793">
        <v>4</v>
      </c>
      <c r="L6793" t="str">
        <f t="shared" si="218"/>
        <v>CalamarGuaviareCaracol TV S.A.4</v>
      </c>
      <c r="M6793" t="str">
        <f t="shared" si="219"/>
        <v>CalamarGuaviareCaracol TV S.A.</v>
      </c>
      <c r="N6793" t="s">
        <v>8241</v>
      </c>
    </row>
    <row r="6794" spans="1:14" x14ac:dyDescent="0.25">
      <c r="A6794">
        <v>95025</v>
      </c>
      <c r="B6794" t="s">
        <v>1360</v>
      </c>
      <c r="C6794" t="s">
        <v>758</v>
      </c>
      <c r="F6794" t="s">
        <v>8337</v>
      </c>
      <c r="G6794" t="s">
        <v>420</v>
      </c>
      <c r="H6794" t="str">
        <f>INDEX(referencias!$Q$1:$Q$34,MATCH('Registro de Frecuencias TV'!G6794,referencias!$R$1:$R$34,0),1)</f>
        <v>Canal Uno</v>
      </c>
      <c r="J6794" t="s">
        <v>8338</v>
      </c>
      <c r="K6794">
        <v>7</v>
      </c>
      <c r="L6794" t="str">
        <f t="shared" si="218"/>
        <v>El RetornoGuaviareCanal Uno7</v>
      </c>
      <c r="M6794" t="str">
        <f t="shared" si="219"/>
        <v>El RetornoGuaviareCanal Uno</v>
      </c>
      <c r="N6794" t="s">
        <v>8242</v>
      </c>
    </row>
    <row r="6795" spans="1:14" x14ac:dyDescent="0.25">
      <c r="A6795">
        <v>95025</v>
      </c>
      <c r="B6795" t="s">
        <v>1360</v>
      </c>
      <c r="C6795" t="s">
        <v>758</v>
      </c>
      <c r="F6795" t="s">
        <v>8337</v>
      </c>
      <c r="G6795" t="s">
        <v>703</v>
      </c>
      <c r="H6795" t="str">
        <f>INDEX(referencias!$Q$1:$Q$34,MATCH('Registro de Frecuencias TV'!G6795,referencias!$R$1:$R$34,0),1)</f>
        <v>C.Institucional</v>
      </c>
      <c r="J6795" t="s">
        <v>8338</v>
      </c>
      <c r="K6795">
        <v>9</v>
      </c>
      <c r="L6795" t="str">
        <f t="shared" si="218"/>
        <v>El RetornoGuaviareC.Institucional9</v>
      </c>
      <c r="M6795" t="str">
        <f t="shared" si="219"/>
        <v>El RetornoGuaviareC.Institucional</v>
      </c>
      <c r="N6795" t="s">
        <v>8243</v>
      </c>
    </row>
    <row r="6796" spans="1:14" x14ac:dyDescent="0.25">
      <c r="A6796">
        <v>95025</v>
      </c>
      <c r="B6796" t="s">
        <v>1360</v>
      </c>
      <c r="C6796" t="s">
        <v>758</v>
      </c>
      <c r="F6796" t="s">
        <v>8337</v>
      </c>
      <c r="G6796" t="s">
        <v>188</v>
      </c>
      <c r="H6796" t="str">
        <f>INDEX(referencias!$Q$1:$Q$34,MATCH('Registro de Frecuencias TV'!G6796,referencias!$R$1:$R$34,0),1)</f>
        <v>Señal Colombia</v>
      </c>
      <c r="J6796" t="s">
        <v>8338</v>
      </c>
      <c r="K6796">
        <v>11</v>
      </c>
      <c r="L6796" t="str">
        <f t="shared" si="218"/>
        <v>El RetornoGuaviareSeñal Colombia11</v>
      </c>
      <c r="M6796" t="str">
        <f t="shared" si="219"/>
        <v>El RetornoGuaviareSeñal Colombia</v>
      </c>
      <c r="N6796" t="s">
        <v>8244</v>
      </c>
    </row>
    <row r="6797" spans="1:14" x14ac:dyDescent="0.25">
      <c r="A6797">
        <v>95025</v>
      </c>
      <c r="B6797" t="s">
        <v>1360</v>
      </c>
      <c r="C6797" t="s">
        <v>758</v>
      </c>
      <c r="F6797" t="s">
        <v>8339</v>
      </c>
      <c r="G6797" t="s">
        <v>623</v>
      </c>
      <c r="H6797" t="str">
        <f>INDEX(referencias!$Q$1:$Q$34,MATCH('Registro de Frecuencias TV'!G6797,referencias!$R$1:$R$34,0),1)</f>
        <v>Teveandina</v>
      </c>
      <c r="J6797" t="s">
        <v>8338</v>
      </c>
      <c r="K6797">
        <v>13</v>
      </c>
      <c r="L6797" t="str">
        <f t="shared" si="218"/>
        <v>El RetornoGuaviareTeveandina13</v>
      </c>
      <c r="M6797" t="str">
        <f t="shared" si="219"/>
        <v>El RetornoGuaviareTeveandina</v>
      </c>
      <c r="N6797" t="s">
        <v>8245</v>
      </c>
    </row>
    <row r="6798" spans="1:14" x14ac:dyDescent="0.25">
      <c r="A6798">
        <v>95025</v>
      </c>
      <c r="B6798" t="s">
        <v>1360</v>
      </c>
      <c r="C6798" t="s">
        <v>758</v>
      </c>
      <c r="F6798" t="s">
        <v>8341</v>
      </c>
      <c r="G6798" t="s">
        <v>750</v>
      </c>
      <c r="H6798" t="str">
        <f>INDEX(referencias!$Q$1:$Q$34,MATCH('Registro de Frecuencias TV'!G6798,referencias!$R$1:$R$34,0),1)</f>
        <v>RCN TV S.A.</v>
      </c>
      <c r="J6798" t="s">
        <v>8338</v>
      </c>
      <c r="K6798">
        <v>2</v>
      </c>
      <c r="L6798" t="str">
        <f t="shared" si="218"/>
        <v>El RetornoGuaviareRCN TV S.A.2</v>
      </c>
      <c r="M6798" t="str">
        <f t="shared" si="219"/>
        <v>El RetornoGuaviareRCN TV S.A.</v>
      </c>
      <c r="N6798" t="s">
        <v>8246</v>
      </c>
    </row>
    <row r="6799" spans="1:14" x14ac:dyDescent="0.25">
      <c r="A6799">
        <v>95025</v>
      </c>
      <c r="B6799" t="s">
        <v>1360</v>
      </c>
      <c r="C6799" t="s">
        <v>758</v>
      </c>
      <c r="F6799" t="s">
        <v>8341</v>
      </c>
      <c r="G6799" t="s">
        <v>723</v>
      </c>
      <c r="H6799" t="str">
        <f>INDEX(referencias!$Q$1:$Q$34,MATCH('Registro de Frecuencias TV'!G6799,referencias!$R$1:$R$34,0),1)</f>
        <v>Caracol TV S.A.</v>
      </c>
      <c r="J6799" t="s">
        <v>8338</v>
      </c>
      <c r="K6799">
        <v>4</v>
      </c>
      <c r="L6799" t="str">
        <f t="shared" si="218"/>
        <v>El RetornoGuaviareCaracol TV S.A.4</v>
      </c>
      <c r="M6799" t="str">
        <f t="shared" si="219"/>
        <v>El RetornoGuaviareCaracol TV S.A.</v>
      </c>
      <c r="N6799" t="s">
        <v>8247</v>
      </c>
    </row>
    <row r="6800" spans="1:14" x14ac:dyDescent="0.25">
      <c r="A6800">
        <v>95200</v>
      </c>
      <c r="B6800" t="s">
        <v>318</v>
      </c>
      <c r="C6800" t="s">
        <v>758</v>
      </c>
      <c r="F6800" t="s">
        <v>8337</v>
      </c>
      <c r="G6800" t="s">
        <v>420</v>
      </c>
      <c r="H6800" t="str">
        <f>INDEX(referencias!$Q$1:$Q$34,MATCH('Registro de Frecuencias TV'!G6800,referencias!$R$1:$R$34,0),1)</f>
        <v>Canal Uno</v>
      </c>
      <c r="J6800" t="s">
        <v>8338</v>
      </c>
      <c r="K6800">
        <v>7</v>
      </c>
      <c r="L6800" t="str">
        <f t="shared" si="218"/>
        <v>MirafloresGuaviareCanal Uno7</v>
      </c>
      <c r="M6800" t="str">
        <f t="shared" si="219"/>
        <v>MirafloresGuaviareCanal Uno</v>
      </c>
      <c r="N6800" t="s">
        <v>8248</v>
      </c>
    </row>
    <row r="6801" spans="1:14" x14ac:dyDescent="0.25">
      <c r="A6801">
        <v>95200</v>
      </c>
      <c r="B6801" t="s">
        <v>318</v>
      </c>
      <c r="C6801" t="s">
        <v>758</v>
      </c>
      <c r="F6801" t="s">
        <v>8337</v>
      </c>
      <c r="G6801" t="s">
        <v>703</v>
      </c>
      <c r="H6801" t="str">
        <f>INDEX(referencias!$Q$1:$Q$34,MATCH('Registro de Frecuencias TV'!G6801,referencias!$R$1:$R$34,0),1)</f>
        <v>C.Institucional</v>
      </c>
      <c r="J6801" t="s">
        <v>8338</v>
      </c>
      <c r="K6801">
        <v>9</v>
      </c>
      <c r="L6801" t="str">
        <f t="shared" si="218"/>
        <v>MirafloresGuaviareC.Institucional9</v>
      </c>
      <c r="M6801" t="str">
        <f t="shared" si="219"/>
        <v>MirafloresGuaviareC.Institucional</v>
      </c>
      <c r="N6801" t="s">
        <v>8249</v>
      </c>
    </row>
    <row r="6802" spans="1:14" x14ac:dyDescent="0.25">
      <c r="A6802">
        <v>95200</v>
      </c>
      <c r="B6802" t="s">
        <v>318</v>
      </c>
      <c r="C6802" t="s">
        <v>758</v>
      </c>
      <c r="F6802" t="s">
        <v>8337</v>
      </c>
      <c r="G6802" t="s">
        <v>188</v>
      </c>
      <c r="H6802" t="str">
        <f>INDEX(referencias!$Q$1:$Q$34,MATCH('Registro de Frecuencias TV'!G6802,referencias!$R$1:$R$34,0),1)</f>
        <v>Señal Colombia</v>
      </c>
      <c r="J6802" t="s">
        <v>8338</v>
      </c>
      <c r="K6802">
        <v>11</v>
      </c>
      <c r="L6802" t="str">
        <f t="shared" si="218"/>
        <v>MirafloresGuaviareSeñal Colombia11</v>
      </c>
      <c r="M6802" t="str">
        <f t="shared" si="219"/>
        <v>MirafloresGuaviareSeñal Colombia</v>
      </c>
      <c r="N6802" t="s">
        <v>8250</v>
      </c>
    </row>
    <row r="6803" spans="1:14" x14ac:dyDescent="0.25">
      <c r="A6803">
        <v>95200</v>
      </c>
      <c r="B6803" t="s">
        <v>318</v>
      </c>
      <c r="C6803" t="s">
        <v>758</v>
      </c>
      <c r="F6803" t="s">
        <v>8339</v>
      </c>
      <c r="G6803" t="s">
        <v>623</v>
      </c>
      <c r="H6803" t="str">
        <f>INDEX(referencias!$Q$1:$Q$34,MATCH('Registro de Frecuencias TV'!G6803,referencias!$R$1:$R$34,0),1)</f>
        <v>Teveandina</v>
      </c>
      <c r="J6803" t="s">
        <v>8338</v>
      </c>
      <c r="K6803">
        <v>13</v>
      </c>
      <c r="L6803" t="str">
        <f t="shared" si="218"/>
        <v>MirafloresGuaviareTeveandina13</v>
      </c>
      <c r="M6803" t="str">
        <f t="shared" si="219"/>
        <v>MirafloresGuaviareTeveandina</v>
      </c>
      <c r="N6803" t="s">
        <v>8251</v>
      </c>
    </row>
    <row r="6804" spans="1:14" x14ac:dyDescent="0.25">
      <c r="A6804">
        <v>95200</v>
      </c>
      <c r="B6804" t="s">
        <v>318</v>
      </c>
      <c r="C6804" t="s">
        <v>758</v>
      </c>
      <c r="F6804" t="s">
        <v>8341</v>
      </c>
      <c r="G6804" t="s">
        <v>750</v>
      </c>
      <c r="H6804" t="str">
        <f>INDEX(referencias!$Q$1:$Q$34,MATCH('Registro de Frecuencias TV'!G6804,referencias!$R$1:$R$34,0),1)</f>
        <v>RCN TV S.A.</v>
      </c>
      <c r="J6804" t="s">
        <v>8338</v>
      </c>
      <c r="K6804">
        <v>2</v>
      </c>
      <c r="L6804" t="str">
        <f t="shared" si="218"/>
        <v>MirafloresGuaviareRCN TV S.A.2</v>
      </c>
      <c r="M6804" t="str">
        <f t="shared" si="219"/>
        <v>MirafloresGuaviareRCN TV S.A.</v>
      </c>
      <c r="N6804" t="s">
        <v>8252</v>
      </c>
    </row>
    <row r="6805" spans="1:14" x14ac:dyDescent="0.25">
      <c r="A6805">
        <v>95200</v>
      </c>
      <c r="B6805" t="s">
        <v>318</v>
      </c>
      <c r="C6805" t="s">
        <v>758</v>
      </c>
      <c r="F6805" t="s">
        <v>8341</v>
      </c>
      <c r="G6805" t="s">
        <v>723</v>
      </c>
      <c r="H6805" t="str">
        <f>INDEX(referencias!$Q$1:$Q$34,MATCH('Registro de Frecuencias TV'!G6805,referencias!$R$1:$R$34,0),1)</f>
        <v>Caracol TV S.A.</v>
      </c>
      <c r="J6805" t="s">
        <v>8338</v>
      </c>
      <c r="K6805">
        <v>4</v>
      </c>
      <c r="L6805" t="str">
        <f t="shared" si="218"/>
        <v>MirafloresGuaviareCaracol TV S.A.4</v>
      </c>
      <c r="M6805" t="str">
        <f t="shared" si="219"/>
        <v>MirafloresGuaviareCaracol TV S.A.</v>
      </c>
      <c r="N6805" t="s">
        <v>8253</v>
      </c>
    </row>
    <row r="6806" spans="1:14" x14ac:dyDescent="0.25">
      <c r="A6806">
        <v>97001</v>
      </c>
      <c r="B6806" t="s">
        <v>319</v>
      </c>
      <c r="C6806" t="s">
        <v>796</v>
      </c>
      <c r="E6806">
        <v>7</v>
      </c>
      <c r="F6806" t="s">
        <v>8337</v>
      </c>
      <c r="G6806" t="s">
        <v>420</v>
      </c>
      <c r="H6806" t="str">
        <f>INDEX(referencias!$Q$1:$Q$34,MATCH('Registro de Frecuencias TV'!G6806,referencias!$R$1:$R$34,0),1)</f>
        <v>Canal Uno</v>
      </c>
      <c r="I6806" t="s">
        <v>319</v>
      </c>
      <c r="J6806" t="s">
        <v>8338</v>
      </c>
      <c r="K6806">
        <v>7</v>
      </c>
      <c r="L6806" t="str">
        <f t="shared" si="218"/>
        <v>MitúVaupesCanal Uno7</v>
      </c>
      <c r="M6806" t="str">
        <f t="shared" si="219"/>
        <v>MitúVaupesCanal Uno</v>
      </c>
      <c r="N6806" t="s">
        <v>8254</v>
      </c>
    </row>
    <row r="6807" spans="1:14" x14ac:dyDescent="0.25">
      <c r="A6807">
        <v>97001</v>
      </c>
      <c r="B6807" t="s">
        <v>319</v>
      </c>
      <c r="C6807" t="s">
        <v>796</v>
      </c>
      <c r="E6807">
        <v>9</v>
      </c>
      <c r="F6807" t="s">
        <v>8337</v>
      </c>
      <c r="G6807" t="s">
        <v>703</v>
      </c>
      <c r="H6807" t="str">
        <f>INDEX(referencias!$Q$1:$Q$34,MATCH('Registro de Frecuencias TV'!G6807,referencias!$R$1:$R$34,0),1)</f>
        <v>C.Institucional</v>
      </c>
      <c r="I6807" t="s">
        <v>319</v>
      </c>
      <c r="J6807" t="s">
        <v>8338</v>
      </c>
      <c r="K6807">
        <v>9</v>
      </c>
      <c r="L6807" t="str">
        <f t="shared" si="218"/>
        <v>MitúVaupesC.Institucional9</v>
      </c>
      <c r="M6807" t="str">
        <f t="shared" si="219"/>
        <v>MitúVaupesC.Institucional</v>
      </c>
      <c r="N6807" t="s">
        <v>8255</v>
      </c>
    </row>
    <row r="6808" spans="1:14" x14ac:dyDescent="0.25">
      <c r="A6808">
        <v>97001</v>
      </c>
      <c r="B6808" t="s">
        <v>319</v>
      </c>
      <c r="C6808" t="s">
        <v>796</v>
      </c>
      <c r="E6808">
        <v>11</v>
      </c>
      <c r="F6808" t="s">
        <v>8337</v>
      </c>
      <c r="G6808" t="s">
        <v>188</v>
      </c>
      <c r="H6808" t="str">
        <f>INDEX(referencias!$Q$1:$Q$34,MATCH('Registro de Frecuencias TV'!G6808,referencias!$R$1:$R$34,0),1)</f>
        <v>Señal Colombia</v>
      </c>
      <c r="I6808" t="s">
        <v>319</v>
      </c>
      <c r="J6808" t="s">
        <v>8338</v>
      </c>
      <c r="K6808">
        <v>11</v>
      </c>
      <c r="L6808" t="str">
        <f t="shared" si="218"/>
        <v>MitúVaupesSeñal Colombia11</v>
      </c>
      <c r="M6808" t="str">
        <f t="shared" si="219"/>
        <v>MitúVaupesSeñal Colombia</v>
      </c>
      <c r="N6808" t="s">
        <v>8256</v>
      </c>
    </row>
    <row r="6809" spans="1:14" x14ac:dyDescent="0.25">
      <c r="A6809">
        <v>97001</v>
      </c>
      <c r="B6809" t="s">
        <v>319</v>
      </c>
      <c r="C6809" t="s">
        <v>796</v>
      </c>
      <c r="E6809">
        <v>13</v>
      </c>
      <c r="F6809" t="s">
        <v>8339</v>
      </c>
      <c r="G6809" t="s">
        <v>623</v>
      </c>
      <c r="H6809" t="str">
        <f>INDEX(referencias!$Q$1:$Q$34,MATCH('Registro de Frecuencias TV'!G6809,referencias!$R$1:$R$34,0),1)</f>
        <v>Teveandina</v>
      </c>
      <c r="I6809" t="s">
        <v>8536</v>
      </c>
      <c r="J6809" t="s">
        <v>8338</v>
      </c>
      <c r="K6809">
        <v>13</v>
      </c>
      <c r="L6809" t="str">
        <f t="shared" si="218"/>
        <v>MitúVaupesTeveandina13</v>
      </c>
      <c r="M6809" t="str">
        <f t="shared" si="219"/>
        <v>MitúVaupesTeveandina</v>
      </c>
      <c r="N6809" t="s">
        <v>8257</v>
      </c>
    </row>
    <row r="6810" spans="1:14" x14ac:dyDescent="0.25">
      <c r="A6810">
        <v>97001</v>
      </c>
      <c r="B6810" t="s">
        <v>319</v>
      </c>
      <c r="C6810" t="s">
        <v>796</v>
      </c>
      <c r="E6810">
        <v>2</v>
      </c>
      <c r="F6810" t="s">
        <v>8341</v>
      </c>
      <c r="G6810" t="s">
        <v>750</v>
      </c>
      <c r="H6810" t="str">
        <f>INDEX(referencias!$Q$1:$Q$34,MATCH('Registro de Frecuencias TV'!G6810,referencias!$R$1:$R$34,0),1)</f>
        <v>RCN TV S.A.</v>
      </c>
      <c r="I6810" t="s">
        <v>319</v>
      </c>
      <c r="J6810" t="s">
        <v>8338</v>
      </c>
      <c r="K6810">
        <v>2</v>
      </c>
      <c r="L6810" t="str">
        <f t="shared" si="218"/>
        <v>MitúVaupesRCN TV S.A.2</v>
      </c>
      <c r="M6810" t="str">
        <f t="shared" si="219"/>
        <v>MitúVaupesRCN TV S.A.</v>
      </c>
      <c r="N6810" t="s">
        <v>8258</v>
      </c>
    </row>
    <row r="6811" spans="1:14" x14ac:dyDescent="0.25">
      <c r="A6811">
        <v>97001</v>
      </c>
      <c r="B6811" t="s">
        <v>319</v>
      </c>
      <c r="C6811" t="s">
        <v>796</v>
      </c>
      <c r="E6811">
        <v>4</v>
      </c>
      <c r="F6811" t="s">
        <v>8341</v>
      </c>
      <c r="G6811" t="s">
        <v>723</v>
      </c>
      <c r="H6811" t="str">
        <f>INDEX(referencias!$Q$1:$Q$34,MATCH('Registro de Frecuencias TV'!G6811,referencias!$R$1:$R$34,0),1)</f>
        <v>Caracol TV S.A.</v>
      </c>
      <c r="I6811" t="s">
        <v>319</v>
      </c>
      <c r="J6811" t="s">
        <v>8338</v>
      </c>
      <c r="K6811">
        <v>4</v>
      </c>
      <c r="L6811" t="str">
        <f t="shared" si="218"/>
        <v>MitúVaupesCaracol TV S.A.4</v>
      </c>
      <c r="M6811" t="str">
        <f t="shared" si="219"/>
        <v>MitúVaupesCaracol TV S.A.</v>
      </c>
      <c r="N6811" t="s">
        <v>8259</v>
      </c>
    </row>
    <row r="6812" spans="1:14" x14ac:dyDescent="0.25">
      <c r="A6812">
        <v>97161</v>
      </c>
      <c r="B6812" t="s">
        <v>1117</v>
      </c>
      <c r="C6812" t="s">
        <v>796</v>
      </c>
      <c r="F6812" t="s">
        <v>8337</v>
      </c>
      <c r="G6812" t="s">
        <v>420</v>
      </c>
      <c r="H6812" t="str">
        <f>INDEX(referencias!$Q$1:$Q$34,MATCH('Registro de Frecuencias TV'!G6812,referencias!$R$1:$R$34,0),1)</f>
        <v>Canal Uno</v>
      </c>
      <c r="J6812" t="s">
        <v>8338</v>
      </c>
      <c r="K6812">
        <v>7</v>
      </c>
      <c r="L6812" t="str">
        <f t="shared" si="218"/>
        <v>CaruruVaupesCanal Uno7</v>
      </c>
      <c r="M6812" t="str">
        <f t="shared" si="219"/>
        <v>CaruruVaupesCanal Uno</v>
      </c>
      <c r="N6812" t="s">
        <v>8260</v>
      </c>
    </row>
    <row r="6813" spans="1:14" x14ac:dyDescent="0.25">
      <c r="A6813">
        <v>97161</v>
      </c>
      <c r="B6813" t="s">
        <v>1117</v>
      </c>
      <c r="C6813" t="s">
        <v>796</v>
      </c>
      <c r="F6813" t="s">
        <v>8337</v>
      </c>
      <c r="G6813" t="s">
        <v>703</v>
      </c>
      <c r="H6813" t="str">
        <f>INDEX(referencias!$Q$1:$Q$34,MATCH('Registro de Frecuencias TV'!G6813,referencias!$R$1:$R$34,0),1)</f>
        <v>C.Institucional</v>
      </c>
      <c r="J6813" t="s">
        <v>8338</v>
      </c>
      <c r="K6813">
        <v>9</v>
      </c>
      <c r="L6813" t="str">
        <f t="shared" si="218"/>
        <v>CaruruVaupesC.Institucional9</v>
      </c>
      <c r="M6813" t="str">
        <f t="shared" si="219"/>
        <v>CaruruVaupesC.Institucional</v>
      </c>
      <c r="N6813" t="s">
        <v>8261</v>
      </c>
    </row>
    <row r="6814" spans="1:14" x14ac:dyDescent="0.25">
      <c r="A6814">
        <v>97161</v>
      </c>
      <c r="B6814" t="s">
        <v>1117</v>
      </c>
      <c r="C6814" t="s">
        <v>796</v>
      </c>
      <c r="F6814" t="s">
        <v>8337</v>
      </c>
      <c r="G6814" t="s">
        <v>188</v>
      </c>
      <c r="H6814" t="str">
        <f>INDEX(referencias!$Q$1:$Q$34,MATCH('Registro de Frecuencias TV'!G6814,referencias!$R$1:$R$34,0),1)</f>
        <v>Señal Colombia</v>
      </c>
      <c r="J6814" t="s">
        <v>8338</v>
      </c>
      <c r="K6814">
        <v>11</v>
      </c>
      <c r="L6814" t="str">
        <f t="shared" si="218"/>
        <v>CaruruVaupesSeñal Colombia11</v>
      </c>
      <c r="M6814" t="str">
        <f t="shared" si="219"/>
        <v>CaruruVaupesSeñal Colombia</v>
      </c>
      <c r="N6814" t="s">
        <v>8262</v>
      </c>
    </row>
    <row r="6815" spans="1:14" x14ac:dyDescent="0.25">
      <c r="A6815">
        <v>97161</v>
      </c>
      <c r="B6815" t="s">
        <v>1117</v>
      </c>
      <c r="C6815" t="s">
        <v>796</v>
      </c>
      <c r="F6815" t="s">
        <v>8339</v>
      </c>
      <c r="G6815" t="s">
        <v>623</v>
      </c>
      <c r="H6815" t="str">
        <f>INDEX(referencias!$Q$1:$Q$34,MATCH('Registro de Frecuencias TV'!G6815,referencias!$R$1:$R$34,0),1)</f>
        <v>Teveandina</v>
      </c>
      <c r="J6815" t="s">
        <v>8338</v>
      </c>
      <c r="K6815">
        <v>13</v>
      </c>
      <c r="L6815" t="str">
        <f t="shared" si="218"/>
        <v>CaruruVaupesTeveandina13</v>
      </c>
      <c r="M6815" t="str">
        <f t="shared" si="219"/>
        <v>CaruruVaupesTeveandina</v>
      </c>
      <c r="N6815" t="s">
        <v>8263</v>
      </c>
    </row>
    <row r="6816" spans="1:14" x14ac:dyDescent="0.25">
      <c r="A6816">
        <v>97161</v>
      </c>
      <c r="B6816" t="s">
        <v>1117</v>
      </c>
      <c r="C6816" t="s">
        <v>796</v>
      </c>
      <c r="F6816" t="s">
        <v>8341</v>
      </c>
      <c r="G6816" t="s">
        <v>750</v>
      </c>
      <c r="H6816" t="str">
        <f>INDEX(referencias!$Q$1:$Q$34,MATCH('Registro de Frecuencias TV'!G6816,referencias!$R$1:$R$34,0),1)</f>
        <v>RCN TV S.A.</v>
      </c>
      <c r="J6816" t="s">
        <v>8338</v>
      </c>
      <c r="K6816">
        <v>2</v>
      </c>
      <c r="L6816" t="str">
        <f t="shared" si="218"/>
        <v>CaruruVaupesRCN TV S.A.2</v>
      </c>
      <c r="M6816" t="str">
        <f t="shared" si="219"/>
        <v>CaruruVaupesRCN TV S.A.</v>
      </c>
      <c r="N6816" t="s">
        <v>8264</v>
      </c>
    </row>
    <row r="6817" spans="1:14" x14ac:dyDescent="0.25">
      <c r="A6817">
        <v>97161</v>
      </c>
      <c r="B6817" t="s">
        <v>1117</v>
      </c>
      <c r="C6817" t="s">
        <v>796</v>
      </c>
      <c r="F6817" t="s">
        <v>8341</v>
      </c>
      <c r="G6817" t="s">
        <v>723</v>
      </c>
      <c r="H6817" t="str">
        <f>INDEX(referencias!$Q$1:$Q$34,MATCH('Registro de Frecuencias TV'!G6817,referencias!$R$1:$R$34,0),1)</f>
        <v>Caracol TV S.A.</v>
      </c>
      <c r="J6817" t="s">
        <v>8338</v>
      </c>
      <c r="K6817">
        <v>4</v>
      </c>
      <c r="L6817" t="str">
        <f t="shared" si="218"/>
        <v>CaruruVaupesCaracol TV S.A.4</v>
      </c>
      <c r="M6817" t="str">
        <f t="shared" si="219"/>
        <v>CaruruVaupesCaracol TV S.A.</v>
      </c>
      <c r="N6817" t="s">
        <v>8265</v>
      </c>
    </row>
    <row r="6818" spans="1:14" x14ac:dyDescent="0.25">
      <c r="A6818">
        <v>97511</v>
      </c>
      <c r="B6818" t="s">
        <v>1914</v>
      </c>
      <c r="C6818" t="s">
        <v>796</v>
      </c>
      <c r="F6818" t="s">
        <v>8337</v>
      </c>
      <c r="G6818" t="s">
        <v>420</v>
      </c>
      <c r="H6818" t="str">
        <f>INDEX(referencias!$Q$1:$Q$34,MATCH('Registro de Frecuencias TV'!G6818,referencias!$R$1:$R$34,0),1)</f>
        <v>Canal Uno</v>
      </c>
      <c r="J6818" t="s">
        <v>8338</v>
      </c>
      <c r="K6818">
        <v>7</v>
      </c>
      <c r="L6818" t="str">
        <f t="shared" si="218"/>
        <v>PacoaVaupesCanal Uno7</v>
      </c>
      <c r="M6818" t="str">
        <f t="shared" si="219"/>
        <v>PacoaVaupesCanal Uno</v>
      </c>
      <c r="N6818" t="s">
        <v>8266</v>
      </c>
    </row>
    <row r="6819" spans="1:14" x14ac:dyDescent="0.25">
      <c r="A6819">
        <v>97511</v>
      </c>
      <c r="B6819" t="s">
        <v>1914</v>
      </c>
      <c r="C6819" t="s">
        <v>796</v>
      </c>
      <c r="F6819" t="s">
        <v>8337</v>
      </c>
      <c r="G6819" t="s">
        <v>703</v>
      </c>
      <c r="H6819" t="str">
        <f>INDEX(referencias!$Q$1:$Q$34,MATCH('Registro de Frecuencias TV'!G6819,referencias!$R$1:$R$34,0),1)</f>
        <v>C.Institucional</v>
      </c>
      <c r="J6819" t="s">
        <v>8338</v>
      </c>
      <c r="K6819">
        <v>9</v>
      </c>
      <c r="L6819" t="str">
        <f t="shared" si="218"/>
        <v>PacoaVaupesC.Institucional9</v>
      </c>
      <c r="M6819" t="str">
        <f t="shared" si="219"/>
        <v>PacoaVaupesC.Institucional</v>
      </c>
      <c r="N6819" t="s">
        <v>8267</v>
      </c>
    </row>
    <row r="6820" spans="1:14" x14ac:dyDescent="0.25">
      <c r="A6820">
        <v>97511</v>
      </c>
      <c r="B6820" t="s">
        <v>1914</v>
      </c>
      <c r="C6820" t="s">
        <v>796</v>
      </c>
      <c r="F6820" t="s">
        <v>8337</v>
      </c>
      <c r="G6820" t="s">
        <v>188</v>
      </c>
      <c r="H6820" t="str">
        <f>INDEX(referencias!$Q$1:$Q$34,MATCH('Registro de Frecuencias TV'!G6820,referencias!$R$1:$R$34,0),1)</f>
        <v>Señal Colombia</v>
      </c>
      <c r="J6820" t="s">
        <v>8338</v>
      </c>
      <c r="K6820">
        <v>11</v>
      </c>
      <c r="L6820" t="str">
        <f t="shared" si="218"/>
        <v>PacoaVaupesSeñal Colombia11</v>
      </c>
      <c r="M6820" t="str">
        <f t="shared" si="219"/>
        <v>PacoaVaupesSeñal Colombia</v>
      </c>
      <c r="N6820" t="s">
        <v>8268</v>
      </c>
    </row>
    <row r="6821" spans="1:14" x14ac:dyDescent="0.25">
      <c r="A6821">
        <v>97511</v>
      </c>
      <c r="B6821" t="s">
        <v>1914</v>
      </c>
      <c r="C6821" t="s">
        <v>796</v>
      </c>
      <c r="F6821" t="s">
        <v>8339</v>
      </c>
      <c r="G6821" t="s">
        <v>623</v>
      </c>
      <c r="H6821" t="str">
        <f>INDEX(referencias!$Q$1:$Q$34,MATCH('Registro de Frecuencias TV'!G6821,referencias!$R$1:$R$34,0),1)</f>
        <v>Teveandina</v>
      </c>
      <c r="J6821" t="s">
        <v>8338</v>
      </c>
      <c r="K6821">
        <v>13</v>
      </c>
      <c r="L6821" t="str">
        <f t="shared" si="218"/>
        <v>PacoaVaupesTeveandina13</v>
      </c>
      <c r="M6821" t="str">
        <f t="shared" si="219"/>
        <v>PacoaVaupesTeveandina</v>
      </c>
      <c r="N6821" t="s">
        <v>8269</v>
      </c>
    </row>
    <row r="6822" spans="1:14" x14ac:dyDescent="0.25">
      <c r="A6822">
        <v>97511</v>
      </c>
      <c r="B6822" t="s">
        <v>1914</v>
      </c>
      <c r="C6822" t="s">
        <v>796</v>
      </c>
      <c r="F6822" t="s">
        <v>8341</v>
      </c>
      <c r="G6822" t="s">
        <v>750</v>
      </c>
      <c r="H6822" t="str">
        <f>INDEX(referencias!$Q$1:$Q$34,MATCH('Registro de Frecuencias TV'!G6822,referencias!$R$1:$R$34,0),1)</f>
        <v>RCN TV S.A.</v>
      </c>
      <c r="J6822" t="s">
        <v>8338</v>
      </c>
      <c r="K6822">
        <v>2</v>
      </c>
      <c r="L6822" t="str">
        <f t="shared" si="218"/>
        <v>PacoaVaupesRCN TV S.A.2</v>
      </c>
      <c r="M6822" t="str">
        <f t="shared" si="219"/>
        <v>PacoaVaupesRCN TV S.A.</v>
      </c>
      <c r="N6822" t="s">
        <v>8270</v>
      </c>
    </row>
    <row r="6823" spans="1:14" x14ac:dyDescent="0.25">
      <c r="A6823">
        <v>97511</v>
      </c>
      <c r="B6823" t="s">
        <v>1914</v>
      </c>
      <c r="C6823" t="s">
        <v>796</v>
      </c>
      <c r="F6823" t="s">
        <v>8341</v>
      </c>
      <c r="G6823" t="s">
        <v>723</v>
      </c>
      <c r="H6823" t="str">
        <f>INDEX(referencias!$Q$1:$Q$34,MATCH('Registro de Frecuencias TV'!G6823,referencias!$R$1:$R$34,0),1)</f>
        <v>Caracol TV S.A.</v>
      </c>
      <c r="J6823" t="s">
        <v>8338</v>
      </c>
      <c r="K6823">
        <v>4</v>
      </c>
      <c r="L6823" t="str">
        <f t="shared" si="218"/>
        <v>PacoaVaupesCaracol TV S.A.4</v>
      </c>
      <c r="M6823" t="str">
        <f t="shared" si="219"/>
        <v>PacoaVaupesCaracol TV S.A.</v>
      </c>
      <c r="N6823" t="s">
        <v>8271</v>
      </c>
    </row>
    <row r="6824" spans="1:14" x14ac:dyDescent="0.25">
      <c r="A6824">
        <v>97666</v>
      </c>
      <c r="B6824" t="s">
        <v>2495</v>
      </c>
      <c r="C6824" t="s">
        <v>796</v>
      </c>
      <c r="F6824" t="s">
        <v>8337</v>
      </c>
      <c r="G6824" t="s">
        <v>420</v>
      </c>
      <c r="H6824" t="str">
        <f>INDEX(referencias!$Q$1:$Q$34,MATCH('Registro de Frecuencias TV'!G6824,referencias!$R$1:$R$34,0),1)</f>
        <v>Canal Uno</v>
      </c>
      <c r="J6824" t="s">
        <v>8338</v>
      </c>
      <c r="K6824">
        <v>7</v>
      </c>
      <c r="L6824" t="str">
        <f t="shared" si="218"/>
        <v>TarairaVaupesCanal Uno7</v>
      </c>
      <c r="M6824" t="str">
        <f t="shared" si="219"/>
        <v>TarairaVaupesCanal Uno</v>
      </c>
      <c r="N6824" t="s">
        <v>8272</v>
      </c>
    </row>
    <row r="6825" spans="1:14" x14ac:dyDescent="0.25">
      <c r="A6825">
        <v>97666</v>
      </c>
      <c r="B6825" t="s">
        <v>2495</v>
      </c>
      <c r="C6825" t="s">
        <v>796</v>
      </c>
      <c r="F6825" t="s">
        <v>8337</v>
      </c>
      <c r="G6825" t="s">
        <v>703</v>
      </c>
      <c r="H6825" t="str">
        <f>INDEX(referencias!$Q$1:$Q$34,MATCH('Registro de Frecuencias TV'!G6825,referencias!$R$1:$R$34,0),1)</f>
        <v>C.Institucional</v>
      </c>
      <c r="J6825" t="s">
        <v>8338</v>
      </c>
      <c r="K6825">
        <v>9</v>
      </c>
      <c r="L6825" t="str">
        <f t="shared" si="218"/>
        <v>TarairaVaupesC.Institucional9</v>
      </c>
      <c r="M6825" t="str">
        <f t="shared" si="219"/>
        <v>TarairaVaupesC.Institucional</v>
      </c>
      <c r="N6825" t="s">
        <v>8273</v>
      </c>
    </row>
    <row r="6826" spans="1:14" x14ac:dyDescent="0.25">
      <c r="A6826">
        <v>97666</v>
      </c>
      <c r="B6826" t="s">
        <v>2495</v>
      </c>
      <c r="C6826" t="s">
        <v>796</v>
      </c>
      <c r="F6826" t="s">
        <v>8337</v>
      </c>
      <c r="G6826" t="s">
        <v>188</v>
      </c>
      <c r="H6826" t="str">
        <f>INDEX(referencias!$Q$1:$Q$34,MATCH('Registro de Frecuencias TV'!G6826,referencias!$R$1:$R$34,0),1)</f>
        <v>Señal Colombia</v>
      </c>
      <c r="J6826" t="s">
        <v>8338</v>
      </c>
      <c r="K6826">
        <v>11</v>
      </c>
      <c r="L6826" t="str">
        <f t="shared" si="218"/>
        <v>TarairaVaupesSeñal Colombia11</v>
      </c>
      <c r="M6826" t="str">
        <f t="shared" si="219"/>
        <v>TarairaVaupesSeñal Colombia</v>
      </c>
      <c r="N6826" t="s">
        <v>8274</v>
      </c>
    </row>
    <row r="6827" spans="1:14" x14ac:dyDescent="0.25">
      <c r="A6827">
        <v>97666</v>
      </c>
      <c r="B6827" t="s">
        <v>2495</v>
      </c>
      <c r="C6827" t="s">
        <v>796</v>
      </c>
      <c r="F6827" t="s">
        <v>8339</v>
      </c>
      <c r="G6827" t="s">
        <v>623</v>
      </c>
      <c r="H6827" t="str">
        <f>INDEX(referencias!$Q$1:$Q$34,MATCH('Registro de Frecuencias TV'!G6827,referencias!$R$1:$R$34,0),1)</f>
        <v>Teveandina</v>
      </c>
      <c r="J6827" t="s">
        <v>8338</v>
      </c>
      <c r="K6827">
        <v>13</v>
      </c>
      <c r="L6827" t="str">
        <f t="shared" si="218"/>
        <v>TarairaVaupesTeveandina13</v>
      </c>
      <c r="M6827" t="str">
        <f t="shared" si="219"/>
        <v>TarairaVaupesTeveandina</v>
      </c>
      <c r="N6827" t="s">
        <v>8275</v>
      </c>
    </row>
    <row r="6828" spans="1:14" x14ac:dyDescent="0.25">
      <c r="A6828">
        <v>97666</v>
      </c>
      <c r="B6828" t="s">
        <v>2495</v>
      </c>
      <c r="C6828" t="s">
        <v>796</v>
      </c>
      <c r="F6828" t="s">
        <v>8341</v>
      </c>
      <c r="G6828" t="s">
        <v>750</v>
      </c>
      <c r="H6828" t="str">
        <f>INDEX(referencias!$Q$1:$Q$34,MATCH('Registro de Frecuencias TV'!G6828,referencias!$R$1:$R$34,0),1)</f>
        <v>RCN TV S.A.</v>
      </c>
      <c r="J6828" t="s">
        <v>8338</v>
      </c>
      <c r="K6828">
        <v>2</v>
      </c>
      <c r="L6828" t="str">
        <f t="shared" si="218"/>
        <v>TarairaVaupesRCN TV S.A.2</v>
      </c>
      <c r="M6828" t="str">
        <f t="shared" si="219"/>
        <v>TarairaVaupesRCN TV S.A.</v>
      </c>
      <c r="N6828" t="s">
        <v>8276</v>
      </c>
    </row>
    <row r="6829" spans="1:14" x14ac:dyDescent="0.25">
      <c r="A6829">
        <v>97666</v>
      </c>
      <c r="B6829" t="s">
        <v>2495</v>
      </c>
      <c r="C6829" t="s">
        <v>796</v>
      </c>
      <c r="F6829" t="s">
        <v>8341</v>
      </c>
      <c r="G6829" t="s">
        <v>723</v>
      </c>
      <c r="H6829" t="str">
        <f>INDEX(referencias!$Q$1:$Q$34,MATCH('Registro de Frecuencias TV'!G6829,referencias!$R$1:$R$34,0),1)</f>
        <v>Caracol TV S.A.</v>
      </c>
      <c r="J6829" t="s">
        <v>8338</v>
      </c>
      <c r="K6829">
        <v>4</v>
      </c>
      <c r="L6829" t="str">
        <f t="shared" si="218"/>
        <v>TarairaVaupesCaracol TV S.A.4</v>
      </c>
      <c r="M6829" t="str">
        <f t="shared" si="219"/>
        <v>TarairaVaupesCaracol TV S.A.</v>
      </c>
      <c r="N6829" t="s">
        <v>8277</v>
      </c>
    </row>
    <row r="6830" spans="1:14" x14ac:dyDescent="0.25">
      <c r="A6830">
        <v>97777</v>
      </c>
      <c r="B6830" t="s">
        <v>1959</v>
      </c>
      <c r="C6830" t="s">
        <v>796</v>
      </c>
      <c r="F6830" t="s">
        <v>8337</v>
      </c>
      <c r="G6830" t="s">
        <v>420</v>
      </c>
      <c r="H6830" t="str">
        <f>INDEX(referencias!$Q$1:$Q$34,MATCH('Registro de Frecuencias TV'!G6830,referencias!$R$1:$R$34,0),1)</f>
        <v>Canal Uno</v>
      </c>
      <c r="J6830" t="s">
        <v>8338</v>
      </c>
      <c r="K6830">
        <v>7</v>
      </c>
      <c r="L6830" t="str">
        <f t="shared" si="218"/>
        <v>PapunauaVaupesCanal Uno7</v>
      </c>
      <c r="M6830" t="str">
        <f t="shared" si="219"/>
        <v>PapunauaVaupesCanal Uno</v>
      </c>
      <c r="N6830" t="s">
        <v>8278</v>
      </c>
    </row>
    <row r="6831" spans="1:14" x14ac:dyDescent="0.25">
      <c r="A6831">
        <v>97777</v>
      </c>
      <c r="B6831" t="s">
        <v>1959</v>
      </c>
      <c r="C6831" t="s">
        <v>796</v>
      </c>
      <c r="F6831" t="s">
        <v>8337</v>
      </c>
      <c r="G6831" t="s">
        <v>703</v>
      </c>
      <c r="H6831" t="str">
        <f>INDEX(referencias!$Q$1:$Q$34,MATCH('Registro de Frecuencias TV'!G6831,referencias!$R$1:$R$34,0),1)</f>
        <v>C.Institucional</v>
      </c>
      <c r="J6831" t="s">
        <v>8338</v>
      </c>
      <c r="K6831">
        <v>9</v>
      </c>
      <c r="L6831" t="str">
        <f t="shared" si="218"/>
        <v>PapunauaVaupesC.Institucional9</v>
      </c>
      <c r="M6831" t="str">
        <f t="shared" si="219"/>
        <v>PapunauaVaupesC.Institucional</v>
      </c>
      <c r="N6831" t="s">
        <v>8279</v>
      </c>
    </row>
    <row r="6832" spans="1:14" x14ac:dyDescent="0.25">
      <c r="A6832">
        <v>97777</v>
      </c>
      <c r="B6832" t="s">
        <v>1959</v>
      </c>
      <c r="C6832" t="s">
        <v>796</v>
      </c>
      <c r="F6832" t="s">
        <v>8337</v>
      </c>
      <c r="G6832" t="s">
        <v>188</v>
      </c>
      <c r="H6832" t="str">
        <f>INDEX(referencias!$Q$1:$Q$34,MATCH('Registro de Frecuencias TV'!G6832,referencias!$R$1:$R$34,0),1)</f>
        <v>Señal Colombia</v>
      </c>
      <c r="J6832" t="s">
        <v>8338</v>
      </c>
      <c r="K6832">
        <v>11</v>
      </c>
      <c r="L6832" t="str">
        <f t="shared" si="218"/>
        <v>PapunauaVaupesSeñal Colombia11</v>
      </c>
      <c r="M6832" t="str">
        <f t="shared" si="219"/>
        <v>PapunauaVaupesSeñal Colombia</v>
      </c>
      <c r="N6832" t="s">
        <v>8280</v>
      </c>
    </row>
    <row r="6833" spans="1:14" x14ac:dyDescent="0.25">
      <c r="A6833">
        <v>97777</v>
      </c>
      <c r="B6833" t="s">
        <v>1959</v>
      </c>
      <c r="C6833" t="s">
        <v>796</v>
      </c>
      <c r="F6833" t="s">
        <v>8339</v>
      </c>
      <c r="G6833" t="s">
        <v>623</v>
      </c>
      <c r="H6833" t="str">
        <f>INDEX(referencias!$Q$1:$Q$34,MATCH('Registro de Frecuencias TV'!G6833,referencias!$R$1:$R$34,0),1)</f>
        <v>Teveandina</v>
      </c>
      <c r="J6833" t="s">
        <v>8338</v>
      </c>
      <c r="K6833">
        <v>13</v>
      </c>
      <c r="L6833" t="str">
        <f t="shared" si="218"/>
        <v>PapunauaVaupesTeveandina13</v>
      </c>
      <c r="M6833" t="str">
        <f t="shared" si="219"/>
        <v>PapunauaVaupesTeveandina</v>
      </c>
      <c r="N6833" t="s">
        <v>8281</v>
      </c>
    </row>
    <row r="6834" spans="1:14" x14ac:dyDescent="0.25">
      <c r="A6834">
        <v>97777</v>
      </c>
      <c r="B6834" t="s">
        <v>1959</v>
      </c>
      <c r="C6834" t="s">
        <v>796</v>
      </c>
      <c r="F6834" t="s">
        <v>8341</v>
      </c>
      <c r="G6834" t="s">
        <v>750</v>
      </c>
      <c r="H6834" t="str">
        <f>INDEX(referencias!$Q$1:$Q$34,MATCH('Registro de Frecuencias TV'!G6834,referencias!$R$1:$R$34,0),1)</f>
        <v>RCN TV S.A.</v>
      </c>
      <c r="J6834" t="s">
        <v>8338</v>
      </c>
      <c r="K6834">
        <v>2</v>
      </c>
      <c r="L6834" t="str">
        <f t="shared" si="218"/>
        <v>PapunauaVaupesRCN TV S.A.2</v>
      </c>
      <c r="M6834" t="str">
        <f t="shared" si="219"/>
        <v>PapunauaVaupesRCN TV S.A.</v>
      </c>
      <c r="N6834" t="s">
        <v>8282</v>
      </c>
    </row>
    <row r="6835" spans="1:14" x14ac:dyDescent="0.25">
      <c r="A6835">
        <v>97777</v>
      </c>
      <c r="B6835" t="s">
        <v>1959</v>
      </c>
      <c r="C6835" t="s">
        <v>796</v>
      </c>
      <c r="F6835" t="s">
        <v>8341</v>
      </c>
      <c r="G6835" t="s">
        <v>723</v>
      </c>
      <c r="H6835" t="str">
        <f>INDEX(referencias!$Q$1:$Q$34,MATCH('Registro de Frecuencias TV'!G6835,referencias!$R$1:$R$34,0),1)</f>
        <v>Caracol TV S.A.</v>
      </c>
      <c r="J6835" t="s">
        <v>8338</v>
      </c>
      <c r="K6835">
        <v>4</v>
      </c>
      <c r="L6835" t="str">
        <f t="shared" si="218"/>
        <v>PapunauaVaupesCaracol TV S.A.4</v>
      </c>
      <c r="M6835" t="str">
        <f t="shared" si="219"/>
        <v>PapunauaVaupesCaracol TV S.A.</v>
      </c>
      <c r="N6835" t="s">
        <v>8283</v>
      </c>
    </row>
    <row r="6836" spans="1:14" x14ac:dyDescent="0.25">
      <c r="A6836">
        <v>97889</v>
      </c>
      <c r="B6836" t="s">
        <v>2704</v>
      </c>
      <c r="C6836" t="s">
        <v>796</v>
      </c>
      <c r="F6836" t="s">
        <v>8337</v>
      </c>
      <c r="G6836" t="s">
        <v>420</v>
      </c>
      <c r="H6836" t="str">
        <f>INDEX(referencias!$Q$1:$Q$34,MATCH('Registro de Frecuencias TV'!G6836,referencias!$R$1:$R$34,0),1)</f>
        <v>Canal Uno</v>
      </c>
      <c r="J6836" t="s">
        <v>8338</v>
      </c>
      <c r="K6836">
        <v>7</v>
      </c>
      <c r="L6836" t="str">
        <f t="shared" si="218"/>
        <v>YavaratéVaupesCanal Uno7</v>
      </c>
      <c r="M6836" t="str">
        <f t="shared" si="219"/>
        <v>YavaratéVaupesCanal Uno</v>
      </c>
      <c r="N6836" t="s">
        <v>8284</v>
      </c>
    </row>
    <row r="6837" spans="1:14" x14ac:dyDescent="0.25">
      <c r="A6837">
        <v>97889</v>
      </c>
      <c r="B6837" t="s">
        <v>2704</v>
      </c>
      <c r="C6837" t="s">
        <v>796</v>
      </c>
      <c r="F6837" t="s">
        <v>8337</v>
      </c>
      <c r="G6837" t="s">
        <v>703</v>
      </c>
      <c r="H6837" t="str">
        <f>INDEX(referencias!$Q$1:$Q$34,MATCH('Registro de Frecuencias TV'!G6837,referencias!$R$1:$R$34,0),1)</f>
        <v>C.Institucional</v>
      </c>
      <c r="J6837" t="s">
        <v>8338</v>
      </c>
      <c r="K6837">
        <v>9</v>
      </c>
      <c r="L6837" t="str">
        <f t="shared" si="218"/>
        <v>YavaratéVaupesC.Institucional9</v>
      </c>
      <c r="M6837" t="str">
        <f t="shared" si="219"/>
        <v>YavaratéVaupesC.Institucional</v>
      </c>
      <c r="N6837" t="s">
        <v>8285</v>
      </c>
    </row>
    <row r="6838" spans="1:14" x14ac:dyDescent="0.25">
      <c r="A6838">
        <v>97889</v>
      </c>
      <c r="B6838" t="s">
        <v>2704</v>
      </c>
      <c r="C6838" t="s">
        <v>796</v>
      </c>
      <c r="F6838" t="s">
        <v>8337</v>
      </c>
      <c r="G6838" t="s">
        <v>188</v>
      </c>
      <c r="H6838" t="str">
        <f>INDEX(referencias!$Q$1:$Q$34,MATCH('Registro de Frecuencias TV'!G6838,referencias!$R$1:$R$34,0),1)</f>
        <v>Señal Colombia</v>
      </c>
      <c r="J6838" t="s">
        <v>8338</v>
      </c>
      <c r="K6838">
        <v>11</v>
      </c>
      <c r="L6838" t="str">
        <f t="shared" si="218"/>
        <v>YavaratéVaupesSeñal Colombia11</v>
      </c>
      <c r="M6838" t="str">
        <f t="shared" si="219"/>
        <v>YavaratéVaupesSeñal Colombia</v>
      </c>
      <c r="N6838" t="s">
        <v>8286</v>
      </c>
    </row>
    <row r="6839" spans="1:14" x14ac:dyDescent="0.25">
      <c r="A6839">
        <v>97889</v>
      </c>
      <c r="B6839" t="s">
        <v>2704</v>
      </c>
      <c r="C6839" t="s">
        <v>796</v>
      </c>
      <c r="F6839" t="s">
        <v>8339</v>
      </c>
      <c r="G6839" t="s">
        <v>623</v>
      </c>
      <c r="H6839" t="str">
        <f>INDEX(referencias!$Q$1:$Q$34,MATCH('Registro de Frecuencias TV'!G6839,referencias!$R$1:$R$34,0),1)</f>
        <v>Teveandina</v>
      </c>
      <c r="J6839" t="s">
        <v>8338</v>
      </c>
      <c r="K6839">
        <v>13</v>
      </c>
      <c r="L6839" t="str">
        <f t="shared" si="218"/>
        <v>YavaratéVaupesTeveandina13</v>
      </c>
      <c r="M6839" t="str">
        <f t="shared" si="219"/>
        <v>YavaratéVaupesTeveandina</v>
      </c>
      <c r="N6839" t="s">
        <v>8287</v>
      </c>
    </row>
    <row r="6840" spans="1:14" x14ac:dyDescent="0.25">
      <c r="A6840">
        <v>97889</v>
      </c>
      <c r="B6840" t="s">
        <v>2704</v>
      </c>
      <c r="C6840" t="s">
        <v>796</v>
      </c>
      <c r="F6840" t="s">
        <v>8341</v>
      </c>
      <c r="G6840" t="s">
        <v>750</v>
      </c>
      <c r="H6840" t="str">
        <f>INDEX(referencias!$Q$1:$Q$34,MATCH('Registro de Frecuencias TV'!G6840,referencias!$R$1:$R$34,0),1)</f>
        <v>RCN TV S.A.</v>
      </c>
      <c r="J6840" t="s">
        <v>8338</v>
      </c>
      <c r="K6840">
        <v>2</v>
      </c>
      <c r="L6840" t="str">
        <f t="shared" si="218"/>
        <v>YavaratéVaupesRCN TV S.A.2</v>
      </c>
      <c r="M6840" t="str">
        <f t="shared" si="219"/>
        <v>YavaratéVaupesRCN TV S.A.</v>
      </c>
      <c r="N6840" t="s">
        <v>8288</v>
      </c>
    </row>
    <row r="6841" spans="1:14" x14ac:dyDescent="0.25">
      <c r="A6841">
        <v>97889</v>
      </c>
      <c r="B6841" t="s">
        <v>2704</v>
      </c>
      <c r="C6841" t="s">
        <v>796</v>
      </c>
      <c r="F6841" t="s">
        <v>8341</v>
      </c>
      <c r="G6841" t="s">
        <v>723</v>
      </c>
      <c r="H6841" t="str">
        <f>INDEX(referencias!$Q$1:$Q$34,MATCH('Registro de Frecuencias TV'!G6841,referencias!$R$1:$R$34,0),1)</f>
        <v>Caracol TV S.A.</v>
      </c>
      <c r="J6841" t="s">
        <v>8338</v>
      </c>
      <c r="K6841">
        <v>4</v>
      </c>
      <c r="L6841" t="str">
        <f t="shared" si="218"/>
        <v>YavaratéVaupesCaracol TV S.A.4</v>
      </c>
      <c r="M6841" t="str">
        <f t="shared" si="219"/>
        <v>YavaratéVaupesCaracol TV S.A.</v>
      </c>
      <c r="N6841" t="s">
        <v>8289</v>
      </c>
    </row>
    <row r="6842" spans="1:14" x14ac:dyDescent="0.25">
      <c r="A6842">
        <v>99001</v>
      </c>
      <c r="B6842" t="s">
        <v>339</v>
      </c>
      <c r="C6842" t="s">
        <v>800</v>
      </c>
      <c r="D6842" t="s">
        <v>339</v>
      </c>
      <c r="E6842">
        <v>4</v>
      </c>
      <c r="F6842" t="s">
        <v>8337</v>
      </c>
      <c r="G6842" t="s">
        <v>420</v>
      </c>
      <c r="H6842" t="str">
        <f>INDEX(referencias!$Q$1:$Q$34,MATCH('Registro de Frecuencias TV'!G6842,referencias!$R$1:$R$34,0),1)</f>
        <v>Canal Uno</v>
      </c>
      <c r="I6842" t="s">
        <v>339</v>
      </c>
      <c r="J6842" t="s">
        <v>8338</v>
      </c>
      <c r="K6842">
        <v>4</v>
      </c>
      <c r="L6842" t="str">
        <f t="shared" si="218"/>
        <v>Puerto CarreñoVichadaCanal Uno4</v>
      </c>
      <c r="M6842" t="str">
        <f t="shared" si="219"/>
        <v>Puerto CarreñoVichadaCanal Uno</v>
      </c>
      <c r="N6842" t="s">
        <v>8290</v>
      </c>
    </row>
    <row r="6843" spans="1:14" x14ac:dyDescent="0.25">
      <c r="A6843">
        <v>99001</v>
      </c>
      <c r="B6843" t="s">
        <v>339</v>
      </c>
      <c r="C6843" t="s">
        <v>800</v>
      </c>
      <c r="D6843" t="s">
        <v>225</v>
      </c>
      <c r="E6843">
        <v>2</v>
      </c>
      <c r="F6843" t="s">
        <v>8337</v>
      </c>
      <c r="G6843" t="s">
        <v>420</v>
      </c>
      <c r="H6843" t="str">
        <f>INDEX(referencias!$Q$1:$Q$34,MATCH('Registro de Frecuencias TV'!G6843,referencias!$R$1:$R$34,0),1)</f>
        <v>Canal Uno</v>
      </c>
      <c r="I6843" t="s">
        <v>225</v>
      </c>
      <c r="J6843" t="s">
        <v>8338</v>
      </c>
      <c r="K6843">
        <v>2</v>
      </c>
      <c r="L6843" t="str">
        <f t="shared" si="218"/>
        <v>Puerto CarreñoVichadaCanal Uno2</v>
      </c>
      <c r="M6843" t="str">
        <f t="shared" si="219"/>
        <v>Puerto CarreñoVichadaCanal Uno</v>
      </c>
      <c r="N6843" t="s">
        <v>8290</v>
      </c>
    </row>
    <row r="6844" spans="1:14" x14ac:dyDescent="0.25">
      <c r="A6844">
        <v>99001</v>
      </c>
      <c r="B6844" t="s">
        <v>339</v>
      </c>
      <c r="C6844" t="s">
        <v>800</v>
      </c>
      <c r="D6844" t="s">
        <v>339</v>
      </c>
      <c r="E6844">
        <v>7</v>
      </c>
      <c r="F6844" t="s">
        <v>8337</v>
      </c>
      <c r="G6844" t="s">
        <v>703</v>
      </c>
      <c r="H6844" t="str">
        <f>INDEX(referencias!$Q$1:$Q$34,MATCH('Registro de Frecuencias TV'!G6844,referencias!$R$1:$R$34,0),1)</f>
        <v>C.Institucional</v>
      </c>
      <c r="I6844" t="s">
        <v>339</v>
      </c>
      <c r="J6844" t="s">
        <v>8338</v>
      </c>
      <c r="K6844">
        <v>7</v>
      </c>
      <c r="L6844" t="str">
        <f t="shared" si="218"/>
        <v>Puerto CarreñoVichadaC.Institucional7</v>
      </c>
      <c r="M6844" t="str">
        <f t="shared" si="219"/>
        <v>Puerto CarreñoVichadaC.Institucional</v>
      </c>
      <c r="N6844" t="s">
        <v>8291</v>
      </c>
    </row>
    <row r="6845" spans="1:14" x14ac:dyDescent="0.25">
      <c r="A6845">
        <v>99001</v>
      </c>
      <c r="B6845" t="s">
        <v>339</v>
      </c>
      <c r="C6845" t="s">
        <v>800</v>
      </c>
      <c r="D6845" t="s">
        <v>225</v>
      </c>
      <c r="E6845">
        <v>4</v>
      </c>
      <c r="F6845" t="s">
        <v>8337</v>
      </c>
      <c r="G6845" t="s">
        <v>703</v>
      </c>
      <c r="H6845" t="str">
        <f>INDEX(referencias!$Q$1:$Q$34,MATCH('Registro de Frecuencias TV'!G6845,referencias!$R$1:$R$34,0),1)</f>
        <v>C.Institucional</v>
      </c>
      <c r="I6845" t="s">
        <v>225</v>
      </c>
      <c r="J6845" t="s">
        <v>8338</v>
      </c>
      <c r="K6845">
        <v>4</v>
      </c>
      <c r="L6845" t="str">
        <f t="shared" si="218"/>
        <v>Puerto CarreñoVichadaC.Institucional4</v>
      </c>
      <c r="M6845" t="str">
        <f t="shared" si="219"/>
        <v>Puerto CarreñoVichadaC.Institucional</v>
      </c>
      <c r="N6845" t="s">
        <v>8291</v>
      </c>
    </row>
    <row r="6846" spans="1:14" x14ac:dyDescent="0.25">
      <c r="A6846">
        <v>99001</v>
      </c>
      <c r="B6846" t="s">
        <v>339</v>
      </c>
      <c r="C6846" t="s">
        <v>800</v>
      </c>
      <c r="D6846" t="s">
        <v>339</v>
      </c>
      <c r="E6846">
        <v>9</v>
      </c>
      <c r="F6846" t="s">
        <v>8337</v>
      </c>
      <c r="G6846" t="s">
        <v>188</v>
      </c>
      <c r="H6846" t="str">
        <f>INDEX(referencias!$Q$1:$Q$34,MATCH('Registro de Frecuencias TV'!G6846,referencias!$R$1:$R$34,0),1)</f>
        <v>Señal Colombia</v>
      </c>
      <c r="I6846" t="s">
        <v>339</v>
      </c>
      <c r="J6846" t="s">
        <v>8338</v>
      </c>
      <c r="K6846">
        <v>9</v>
      </c>
      <c r="L6846" t="str">
        <f t="shared" si="218"/>
        <v>Puerto CarreñoVichadaSeñal Colombia9</v>
      </c>
      <c r="M6846" t="str">
        <f t="shared" si="219"/>
        <v>Puerto CarreñoVichadaSeñal Colombia</v>
      </c>
      <c r="N6846" t="s">
        <v>8292</v>
      </c>
    </row>
    <row r="6847" spans="1:14" x14ac:dyDescent="0.25">
      <c r="A6847">
        <v>99001</v>
      </c>
      <c r="B6847" t="s">
        <v>339</v>
      </c>
      <c r="C6847" t="s">
        <v>800</v>
      </c>
      <c r="D6847" t="s">
        <v>225</v>
      </c>
      <c r="E6847">
        <v>6</v>
      </c>
      <c r="F6847" t="s">
        <v>8337</v>
      </c>
      <c r="G6847" t="s">
        <v>188</v>
      </c>
      <c r="H6847" t="str">
        <f>INDEX(referencias!$Q$1:$Q$34,MATCH('Registro de Frecuencias TV'!G6847,referencias!$R$1:$R$34,0),1)</f>
        <v>Señal Colombia</v>
      </c>
      <c r="I6847" t="s">
        <v>225</v>
      </c>
      <c r="J6847" t="s">
        <v>8338</v>
      </c>
      <c r="K6847">
        <v>6</v>
      </c>
      <c r="L6847" t="str">
        <f t="shared" si="218"/>
        <v>Puerto CarreñoVichadaSeñal Colombia6</v>
      </c>
      <c r="M6847" t="str">
        <f t="shared" si="219"/>
        <v>Puerto CarreñoVichadaSeñal Colombia</v>
      </c>
      <c r="N6847" t="s">
        <v>8292</v>
      </c>
    </row>
    <row r="6848" spans="1:14" x14ac:dyDescent="0.25">
      <c r="A6848">
        <v>99001</v>
      </c>
      <c r="B6848" t="s">
        <v>339</v>
      </c>
      <c r="C6848" t="s">
        <v>800</v>
      </c>
      <c r="E6848">
        <v>13</v>
      </c>
      <c r="F6848" t="s">
        <v>8339</v>
      </c>
      <c r="G6848" t="s">
        <v>623</v>
      </c>
      <c r="H6848" t="str">
        <f>INDEX(referencias!$Q$1:$Q$34,MATCH('Registro de Frecuencias TV'!G6848,referencias!$R$1:$R$34,0),1)</f>
        <v>Teveandina</v>
      </c>
      <c r="I6848" t="s">
        <v>8537</v>
      </c>
      <c r="J6848" t="s">
        <v>8338</v>
      </c>
      <c r="K6848">
        <v>13</v>
      </c>
      <c r="L6848" t="str">
        <f t="shared" si="218"/>
        <v>Puerto CarreñoVichadaTeveandina13</v>
      </c>
      <c r="M6848" t="str">
        <f t="shared" si="219"/>
        <v>Puerto CarreñoVichadaTeveandina</v>
      </c>
      <c r="N6848" t="s">
        <v>8293</v>
      </c>
    </row>
    <row r="6849" spans="1:14" x14ac:dyDescent="0.25">
      <c r="A6849">
        <v>99001</v>
      </c>
      <c r="B6849" t="s">
        <v>339</v>
      </c>
      <c r="C6849" t="s">
        <v>800</v>
      </c>
      <c r="E6849">
        <v>2</v>
      </c>
      <c r="F6849" t="s">
        <v>8341</v>
      </c>
      <c r="G6849" t="s">
        <v>750</v>
      </c>
      <c r="H6849" t="str">
        <f>INDEX(referencias!$Q$1:$Q$34,MATCH('Registro de Frecuencias TV'!G6849,referencias!$R$1:$R$34,0),1)</f>
        <v>RCN TV S.A.</v>
      </c>
      <c r="I6849" t="s">
        <v>339</v>
      </c>
      <c r="J6849" t="s">
        <v>8338</v>
      </c>
      <c r="K6849">
        <v>2</v>
      </c>
      <c r="L6849" t="str">
        <f t="shared" si="218"/>
        <v>Puerto CarreñoVichadaRCN TV S.A.2</v>
      </c>
      <c r="M6849" t="str">
        <f t="shared" si="219"/>
        <v>Puerto CarreñoVichadaRCN TV S.A.</v>
      </c>
      <c r="N6849" t="s">
        <v>8294</v>
      </c>
    </row>
    <row r="6850" spans="1:14" x14ac:dyDescent="0.25">
      <c r="A6850">
        <v>99001</v>
      </c>
      <c r="B6850" t="s">
        <v>339</v>
      </c>
      <c r="C6850" t="s">
        <v>800</v>
      </c>
      <c r="E6850">
        <v>11</v>
      </c>
      <c r="F6850" t="s">
        <v>8341</v>
      </c>
      <c r="G6850" t="s">
        <v>723</v>
      </c>
      <c r="H6850" t="str">
        <f>INDEX(referencias!$Q$1:$Q$34,MATCH('Registro de Frecuencias TV'!G6850,referencias!$R$1:$R$34,0),1)</f>
        <v>Caracol TV S.A.</v>
      </c>
      <c r="I6850" t="s">
        <v>339</v>
      </c>
      <c r="J6850" t="s">
        <v>8338</v>
      </c>
      <c r="K6850">
        <v>11</v>
      </c>
      <c r="L6850" t="str">
        <f t="shared" si="218"/>
        <v>Puerto CarreñoVichadaCaracol TV S.A.11</v>
      </c>
      <c r="M6850" t="str">
        <f t="shared" si="219"/>
        <v>Puerto CarreñoVichadaCaracol TV S.A.</v>
      </c>
      <c r="N6850" t="s">
        <v>8295</v>
      </c>
    </row>
    <row r="6851" spans="1:14" x14ac:dyDescent="0.25">
      <c r="A6851">
        <v>99524</v>
      </c>
      <c r="B6851" t="s">
        <v>1649</v>
      </c>
      <c r="C6851" t="s">
        <v>800</v>
      </c>
      <c r="F6851" t="s">
        <v>8337</v>
      </c>
      <c r="G6851" t="s">
        <v>420</v>
      </c>
      <c r="H6851" t="str">
        <f>INDEX(referencias!$Q$1:$Q$34,MATCH('Registro de Frecuencias TV'!G6851,referencias!$R$1:$R$34,0),1)</f>
        <v>Canal Uno</v>
      </c>
      <c r="J6851" t="s">
        <v>8338</v>
      </c>
      <c r="K6851">
        <v>7</v>
      </c>
      <c r="L6851" t="str">
        <f t="shared" ref="L6851:L6868" si="220">_xlfn.CONCAT(TRIM(B6851),TRIM(C6851),TRIM(H6851),TRIM(K6851))</f>
        <v>La PrimaveraVichadaCanal Uno7</v>
      </c>
      <c r="M6851" t="str">
        <f t="shared" ref="M6851:M6868" si="221">_xlfn.CONCAT(TRIM(B6851),TRIM(C6851),TRIM(H6851))</f>
        <v>La PrimaveraVichadaCanal Uno</v>
      </c>
      <c r="N6851" t="s">
        <v>8296</v>
      </c>
    </row>
    <row r="6852" spans="1:14" x14ac:dyDescent="0.25">
      <c r="A6852">
        <v>99524</v>
      </c>
      <c r="B6852" t="s">
        <v>1649</v>
      </c>
      <c r="C6852" t="s">
        <v>800</v>
      </c>
      <c r="F6852" t="s">
        <v>8337</v>
      </c>
      <c r="G6852" t="s">
        <v>703</v>
      </c>
      <c r="H6852" t="str">
        <f>INDEX(referencias!$Q$1:$Q$34,MATCH('Registro de Frecuencias TV'!G6852,referencias!$R$1:$R$34,0),1)</f>
        <v>C.Institucional</v>
      </c>
      <c r="J6852" t="s">
        <v>8338</v>
      </c>
      <c r="K6852">
        <v>9</v>
      </c>
      <c r="L6852" t="str">
        <f t="shared" si="220"/>
        <v>La PrimaveraVichadaC.Institucional9</v>
      </c>
      <c r="M6852" t="str">
        <f t="shared" si="221"/>
        <v>La PrimaveraVichadaC.Institucional</v>
      </c>
      <c r="N6852" t="s">
        <v>8297</v>
      </c>
    </row>
    <row r="6853" spans="1:14" x14ac:dyDescent="0.25">
      <c r="A6853">
        <v>99524</v>
      </c>
      <c r="B6853" t="s">
        <v>1649</v>
      </c>
      <c r="C6853" t="s">
        <v>800</v>
      </c>
      <c r="F6853" t="s">
        <v>8337</v>
      </c>
      <c r="G6853" t="s">
        <v>188</v>
      </c>
      <c r="H6853" t="str">
        <f>INDEX(referencias!$Q$1:$Q$34,MATCH('Registro de Frecuencias TV'!G6853,referencias!$R$1:$R$34,0),1)</f>
        <v>Señal Colombia</v>
      </c>
      <c r="J6853" t="s">
        <v>8338</v>
      </c>
      <c r="K6853">
        <v>11</v>
      </c>
      <c r="L6853" t="str">
        <f t="shared" si="220"/>
        <v>La PrimaveraVichadaSeñal Colombia11</v>
      </c>
      <c r="M6853" t="str">
        <f t="shared" si="221"/>
        <v>La PrimaveraVichadaSeñal Colombia</v>
      </c>
      <c r="N6853" t="s">
        <v>8298</v>
      </c>
    </row>
    <row r="6854" spans="1:14" x14ac:dyDescent="0.25">
      <c r="A6854">
        <v>99524</v>
      </c>
      <c r="B6854" t="s">
        <v>1649</v>
      </c>
      <c r="C6854" t="s">
        <v>800</v>
      </c>
      <c r="F6854" t="s">
        <v>8339</v>
      </c>
      <c r="G6854" t="s">
        <v>623</v>
      </c>
      <c r="H6854" t="str">
        <f>INDEX(referencias!$Q$1:$Q$34,MATCH('Registro de Frecuencias TV'!G6854,referencias!$R$1:$R$34,0),1)</f>
        <v>Teveandina</v>
      </c>
      <c r="J6854" t="s">
        <v>8338</v>
      </c>
      <c r="K6854">
        <v>13</v>
      </c>
      <c r="L6854" t="str">
        <f t="shared" si="220"/>
        <v>La PrimaveraVichadaTeveandina13</v>
      </c>
      <c r="M6854" t="str">
        <f t="shared" si="221"/>
        <v>La PrimaveraVichadaTeveandina</v>
      </c>
      <c r="N6854" t="s">
        <v>8299</v>
      </c>
    </row>
    <row r="6855" spans="1:14" x14ac:dyDescent="0.25">
      <c r="A6855">
        <v>99524</v>
      </c>
      <c r="B6855" t="s">
        <v>1649</v>
      </c>
      <c r="C6855" t="s">
        <v>800</v>
      </c>
      <c r="F6855" t="s">
        <v>8341</v>
      </c>
      <c r="G6855" t="s">
        <v>750</v>
      </c>
      <c r="H6855" t="str">
        <f>INDEX(referencias!$Q$1:$Q$34,MATCH('Registro de Frecuencias TV'!G6855,referencias!$R$1:$R$34,0),1)</f>
        <v>RCN TV S.A.</v>
      </c>
      <c r="J6855" t="s">
        <v>8338</v>
      </c>
      <c r="K6855">
        <v>2</v>
      </c>
      <c r="L6855" t="str">
        <f t="shared" si="220"/>
        <v>La PrimaveraVichadaRCN TV S.A.2</v>
      </c>
      <c r="M6855" t="str">
        <f t="shared" si="221"/>
        <v>La PrimaveraVichadaRCN TV S.A.</v>
      </c>
      <c r="N6855" t="s">
        <v>8300</v>
      </c>
    </row>
    <row r="6856" spans="1:14" x14ac:dyDescent="0.25">
      <c r="A6856">
        <v>99524</v>
      </c>
      <c r="B6856" t="s">
        <v>1649</v>
      </c>
      <c r="C6856" t="s">
        <v>800</v>
      </c>
      <c r="F6856" t="s">
        <v>8341</v>
      </c>
      <c r="G6856" t="s">
        <v>723</v>
      </c>
      <c r="H6856" t="str">
        <f>INDEX(referencias!$Q$1:$Q$34,MATCH('Registro de Frecuencias TV'!G6856,referencias!$R$1:$R$34,0),1)</f>
        <v>Caracol TV S.A.</v>
      </c>
      <c r="J6856" t="s">
        <v>8338</v>
      </c>
      <c r="K6856">
        <v>4</v>
      </c>
      <c r="L6856" t="str">
        <f t="shared" si="220"/>
        <v>La PrimaveraVichadaCaracol TV S.A.4</v>
      </c>
      <c r="M6856" t="str">
        <f t="shared" si="221"/>
        <v>La PrimaveraVichadaCaracol TV S.A.</v>
      </c>
      <c r="N6856" t="s">
        <v>8301</v>
      </c>
    </row>
    <row r="6857" spans="1:14" x14ac:dyDescent="0.25">
      <c r="A6857">
        <v>99624</v>
      </c>
      <c r="B6857" t="s">
        <v>2363</v>
      </c>
      <c r="C6857" t="s">
        <v>800</v>
      </c>
      <c r="F6857" t="s">
        <v>8337</v>
      </c>
      <c r="G6857" t="s">
        <v>420</v>
      </c>
      <c r="H6857" t="str">
        <f>INDEX(referencias!$Q$1:$Q$34,MATCH('Registro de Frecuencias TV'!G6857,referencias!$R$1:$R$34,0),1)</f>
        <v>Canal Uno</v>
      </c>
      <c r="J6857" t="s">
        <v>8338</v>
      </c>
      <c r="K6857">
        <v>7</v>
      </c>
      <c r="L6857" t="str">
        <f t="shared" si="220"/>
        <v>Santa RosalíaVichadaCanal Uno7</v>
      </c>
      <c r="M6857" t="str">
        <f t="shared" si="221"/>
        <v>Santa RosalíaVichadaCanal Uno</v>
      </c>
      <c r="N6857" t="s">
        <v>8302</v>
      </c>
    </row>
    <row r="6858" spans="1:14" x14ac:dyDescent="0.25">
      <c r="A6858">
        <v>99624</v>
      </c>
      <c r="B6858" t="s">
        <v>2363</v>
      </c>
      <c r="C6858" t="s">
        <v>800</v>
      </c>
      <c r="F6858" t="s">
        <v>8337</v>
      </c>
      <c r="G6858" t="s">
        <v>703</v>
      </c>
      <c r="H6858" t="str">
        <f>INDEX(referencias!$Q$1:$Q$34,MATCH('Registro de Frecuencias TV'!G6858,referencias!$R$1:$R$34,0),1)</f>
        <v>C.Institucional</v>
      </c>
      <c r="J6858" t="s">
        <v>8338</v>
      </c>
      <c r="K6858">
        <v>9</v>
      </c>
      <c r="L6858" t="str">
        <f t="shared" si="220"/>
        <v>Santa RosalíaVichadaC.Institucional9</v>
      </c>
      <c r="M6858" t="str">
        <f t="shared" si="221"/>
        <v>Santa RosalíaVichadaC.Institucional</v>
      </c>
      <c r="N6858" t="s">
        <v>8303</v>
      </c>
    </row>
    <row r="6859" spans="1:14" x14ac:dyDescent="0.25">
      <c r="A6859">
        <v>99624</v>
      </c>
      <c r="B6859" t="s">
        <v>2363</v>
      </c>
      <c r="C6859" t="s">
        <v>800</v>
      </c>
      <c r="F6859" t="s">
        <v>8337</v>
      </c>
      <c r="G6859" t="s">
        <v>188</v>
      </c>
      <c r="H6859" t="str">
        <f>INDEX(referencias!$Q$1:$Q$34,MATCH('Registro de Frecuencias TV'!G6859,referencias!$R$1:$R$34,0),1)</f>
        <v>Señal Colombia</v>
      </c>
      <c r="J6859" t="s">
        <v>8338</v>
      </c>
      <c r="K6859">
        <v>11</v>
      </c>
      <c r="L6859" t="str">
        <f t="shared" si="220"/>
        <v>Santa RosalíaVichadaSeñal Colombia11</v>
      </c>
      <c r="M6859" t="str">
        <f t="shared" si="221"/>
        <v>Santa RosalíaVichadaSeñal Colombia</v>
      </c>
      <c r="N6859" t="s">
        <v>8304</v>
      </c>
    </row>
    <row r="6860" spans="1:14" x14ac:dyDescent="0.25">
      <c r="A6860">
        <v>99624</v>
      </c>
      <c r="B6860" t="s">
        <v>2363</v>
      </c>
      <c r="C6860" t="s">
        <v>800</v>
      </c>
      <c r="F6860" t="s">
        <v>8339</v>
      </c>
      <c r="G6860" t="s">
        <v>623</v>
      </c>
      <c r="H6860" t="str">
        <f>INDEX(referencias!$Q$1:$Q$34,MATCH('Registro de Frecuencias TV'!G6860,referencias!$R$1:$R$34,0),1)</f>
        <v>Teveandina</v>
      </c>
      <c r="J6860" t="s">
        <v>8338</v>
      </c>
      <c r="K6860">
        <v>13</v>
      </c>
      <c r="L6860" t="str">
        <f t="shared" si="220"/>
        <v>Santa RosalíaVichadaTeveandina13</v>
      </c>
      <c r="M6860" t="str">
        <f t="shared" si="221"/>
        <v>Santa RosalíaVichadaTeveandina</v>
      </c>
      <c r="N6860" t="s">
        <v>8305</v>
      </c>
    </row>
    <row r="6861" spans="1:14" x14ac:dyDescent="0.25">
      <c r="A6861">
        <v>99624</v>
      </c>
      <c r="B6861" t="s">
        <v>2363</v>
      </c>
      <c r="C6861" t="s">
        <v>800</v>
      </c>
      <c r="F6861" t="s">
        <v>8341</v>
      </c>
      <c r="G6861" t="s">
        <v>750</v>
      </c>
      <c r="H6861" t="str">
        <f>INDEX(referencias!$Q$1:$Q$34,MATCH('Registro de Frecuencias TV'!G6861,referencias!$R$1:$R$34,0),1)</f>
        <v>RCN TV S.A.</v>
      </c>
      <c r="J6861" t="s">
        <v>8338</v>
      </c>
      <c r="K6861">
        <v>2</v>
      </c>
      <c r="L6861" t="str">
        <f t="shared" si="220"/>
        <v>Santa RosalíaVichadaRCN TV S.A.2</v>
      </c>
      <c r="M6861" t="str">
        <f t="shared" si="221"/>
        <v>Santa RosalíaVichadaRCN TV S.A.</v>
      </c>
      <c r="N6861" t="s">
        <v>8306</v>
      </c>
    </row>
    <row r="6862" spans="1:14" x14ac:dyDescent="0.25">
      <c r="A6862">
        <v>99624</v>
      </c>
      <c r="B6862" t="s">
        <v>2363</v>
      </c>
      <c r="C6862" t="s">
        <v>800</v>
      </c>
      <c r="F6862" t="s">
        <v>8341</v>
      </c>
      <c r="G6862" t="s">
        <v>723</v>
      </c>
      <c r="H6862" t="str">
        <f>INDEX(referencias!$Q$1:$Q$34,MATCH('Registro de Frecuencias TV'!G6862,referencias!$R$1:$R$34,0),1)</f>
        <v>Caracol TV S.A.</v>
      </c>
      <c r="J6862" t="s">
        <v>8338</v>
      </c>
      <c r="K6862">
        <v>4</v>
      </c>
      <c r="L6862" t="str">
        <f t="shared" si="220"/>
        <v>Santa RosalíaVichadaCaracol TV S.A.4</v>
      </c>
      <c r="M6862" t="str">
        <f t="shared" si="221"/>
        <v>Santa RosalíaVichadaCaracol TV S.A.</v>
      </c>
      <c r="N6862" t="s">
        <v>8307</v>
      </c>
    </row>
    <row r="6863" spans="1:14" x14ac:dyDescent="0.25">
      <c r="A6863">
        <v>99773</v>
      </c>
      <c r="B6863" t="s">
        <v>1272</v>
      </c>
      <c r="C6863" t="s">
        <v>800</v>
      </c>
      <c r="F6863" t="s">
        <v>8337</v>
      </c>
      <c r="G6863" t="s">
        <v>420</v>
      </c>
      <c r="H6863" t="str">
        <f>INDEX(referencias!$Q$1:$Q$34,MATCH('Registro de Frecuencias TV'!G6863,referencias!$R$1:$R$34,0),1)</f>
        <v>Canal Uno</v>
      </c>
      <c r="J6863" t="s">
        <v>8338</v>
      </c>
      <c r="K6863">
        <v>7</v>
      </c>
      <c r="L6863" t="str">
        <f t="shared" si="220"/>
        <v>CumariboVichadaCanal Uno7</v>
      </c>
      <c r="M6863" t="str">
        <f t="shared" si="221"/>
        <v>CumariboVichadaCanal Uno</v>
      </c>
      <c r="N6863" t="s">
        <v>8308</v>
      </c>
    </row>
    <row r="6864" spans="1:14" x14ac:dyDescent="0.25">
      <c r="A6864">
        <v>99773</v>
      </c>
      <c r="B6864" t="s">
        <v>1272</v>
      </c>
      <c r="C6864" t="s">
        <v>800</v>
      </c>
      <c r="F6864" t="s">
        <v>8337</v>
      </c>
      <c r="G6864" t="s">
        <v>703</v>
      </c>
      <c r="H6864" t="str">
        <f>INDEX(referencias!$Q$1:$Q$34,MATCH('Registro de Frecuencias TV'!G6864,referencias!$R$1:$R$34,0),1)</f>
        <v>C.Institucional</v>
      </c>
      <c r="J6864" t="s">
        <v>8338</v>
      </c>
      <c r="K6864">
        <v>9</v>
      </c>
      <c r="L6864" t="str">
        <f t="shared" si="220"/>
        <v>CumariboVichadaC.Institucional9</v>
      </c>
      <c r="M6864" t="str">
        <f t="shared" si="221"/>
        <v>CumariboVichadaC.Institucional</v>
      </c>
      <c r="N6864" t="s">
        <v>8309</v>
      </c>
    </row>
    <row r="6865" spans="1:14" x14ac:dyDescent="0.25">
      <c r="A6865">
        <v>99773</v>
      </c>
      <c r="B6865" t="s">
        <v>1272</v>
      </c>
      <c r="C6865" t="s">
        <v>800</v>
      </c>
      <c r="F6865" t="s">
        <v>8337</v>
      </c>
      <c r="G6865" t="s">
        <v>188</v>
      </c>
      <c r="H6865" t="str">
        <f>INDEX(referencias!$Q$1:$Q$34,MATCH('Registro de Frecuencias TV'!G6865,referencias!$R$1:$R$34,0),1)</f>
        <v>Señal Colombia</v>
      </c>
      <c r="J6865" t="s">
        <v>8338</v>
      </c>
      <c r="K6865">
        <v>11</v>
      </c>
      <c r="L6865" t="str">
        <f t="shared" si="220"/>
        <v>CumariboVichadaSeñal Colombia11</v>
      </c>
      <c r="M6865" t="str">
        <f t="shared" si="221"/>
        <v>CumariboVichadaSeñal Colombia</v>
      </c>
      <c r="N6865" t="s">
        <v>8310</v>
      </c>
    </row>
    <row r="6866" spans="1:14" x14ac:dyDescent="0.25">
      <c r="A6866">
        <v>99773</v>
      </c>
      <c r="B6866" t="s">
        <v>1272</v>
      </c>
      <c r="C6866" t="s">
        <v>800</v>
      </c>
      <c r="F6866" t="s">
        <v>8339</v>
      </c>
      <c r="G6866" t="s">
        <v>623</v>
      </c>
      <c r="H6866" t="str">
        <f>INDEX(referencias!$Q$1:$Q$34,MATCH('Registro de Frecuencias TV'!G6866,referencias!$R$1:$R$34,0),1)</f>
        <v>Teveandina</v>
      </c>
      <c r="J6866" t="s">
        <v>8338</v>
      </c>
      <c r="K6866">
        <v>13</v>
      </c>
      <c r="L6866" t="str">
        <f t="shared" si="220"/>
        <v>CumariboVichadaTeveandina13</v>
      </c>
      <c r="M6866" t="str">
        <f t="shared" si="221"/>
        <v>CumariboVichadaTeveandina</v>
      </c>
      <c r="N6866" t="s">
        <v>8311</v>
      </c>
    </row>
    <row r="6867" spans="1:14" x14ac:dyDescent="0.25">
      <c r="A6867">
        <v>99773</v>
      </c>
      <c r="B6867" t="s">
        <v>1272</v>
      </c>
      <c r="C6867" t="s">
        <v>800</v>
      </c>
      <c r="F6867" t="s">
        <v>8341</v>
      </c>
      <c r="G6867" t="s">
        <v>750</v>
      </c>
      <c r="H6867" t="str">
        <f>INDEX(referencias!$Q$1:$Q$34,MATCH('Registro de Frecuencias TV'!G6867,referencias!$R$1:$R$34,0),1)</f>
        <v>RCN TV S.A.</v>
      </c>
      <c r="J6867" t="s">
        <v>8338</v>
      </c>
      <c r="K6867">
        <v>2</v>
      </c>
      <c r="L6867" t="str">
        <f t="shared" si="220"/>
        <v>CumariboVichadaRCN TV S.A.2</v>
      </c>
      <c r="M6867" t="str">
        <f t="shared" si="221"/>
        <v>CumariboVichadaRCN TV S.A.</v>
      </c>
      <c r="N6867" t="s">
        <v>8312</v>
      </c>
    </row>
    <row r="6868" spans="1:14" x14ac:dyDescent="0.25">
      <c r="A6868">
        <v>99773</v>
      </c>
      <c r="B6868" t="s">
        <v>1272</v>
      </c>
      <c r="C6868" t="s">
        <v>800</v>
      </c>
      <c r="F6868" t="s">
        <v>8341</v>
      </c>
      <c r="G6868" t="s">
        <v>723</v>
      </c>
      <c r="H6868" t="str">
        <f>INDEX(referencias!$Q$1:$Q$34,MATCH('Registro de Frecuencias TV'!G6868,referencias!$R$1:$R$34,0),1)</f>
        <v>Caracol TV S.A.</v>
      </c>
      <c r="J6868" t="s">
        <v>8338</v>
      </c>
      <c r="K6868">
        <v>4</v>
      </c>
      <c r="L6868" t="str">
        <f t="shared" si="220"/>
        <v>CumariboVichadaCaracol TV S.A.4</v>
      </c>
      <c r="M6868" t="str">
        <f t="shared" si="221"/>
        <v>CumariboVichadaCaracol TV S.A.</v>
      </c>
      <c r="N6868" t="s">
        <v>8313</v>
      </c>
    </row>
  </sheetData>
  <sheetProtection algorithmName="SHA-512" hashValue="VHHgPaZabvuEVMNgBkk6ksEis46Owv5muAsi6MaCjQgq+zBRbc2jtJxL4qqst8pCLjq1VqEQ1HCU9GsohUIxOA==" saltValue="rL9pr41p9FTs0IpbGjn1MQ==" spinCount="100000" sheet="1"/>
  <autoFilter ref="A1:N6868" xr:uid="{93E15EBC-1807-48F1-8BF1-9D5ACC086782}"/>
  <pageMargins left="0.7" right="0.7" top="0.75" bottom="0.75" header="0.3" footer="0.3"/>
  <headerFooter>
    <oddFooter>&amp;R_x000D_&amp;1#&amp;"Calibri"&amp;10&amp;K000000 Información pública de la ANE</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db258d9e-66a9-4cc9-909a-ca8ef90222e8">
      <UserInfo>
        <DisplayName/>
        <AccountId xsi:nil="true"/>
        <AccountType/>
      </UserInfo>
    </SharedWithUsers>
    <TaxCatchAll xmlns="db258d9e-66a9-4cc9-909a-ca8ef90222e8" xsi:nil="true"/>
    <lcf76f155ced4ddcb4097134ff3c332f xmlns="b0a1024f-5946-4464-91e6-43e00d29079d">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200641F5AF4E994D8EAA3091B9DE0EE9" ma:contentTypeVersion="17" ma:contentTypeDescription="Crear nuevo documento." ma:contentTypeScope="" ma:versionID="20e9771ecdbb2c527bfeda7955335a8d">
  <xsd:schema xmlns:xsd="http://www.w3.org/2001/XMLSchema" xmlns:xs="http://www.w3.org/2001/XMLSchema" xmlns:p="http://schemas.microsoft.com/office/2006/metadata/properties" xmlns:ns2="b0a1024f-5946-4464-91e6-43e00d29079d" xmlns:ns3="db258d9e-66a9-4cc9-909a-ca8ef90222e8" targetNamespace="http://schemas.microsoft.com/office/2006/metadata/properties" ma:root="true" ma:fieldsID="f85574316d7a42e66be9ac02463a9d06" ns2:_="" ns3:_="">
    <xsd:import namespace="b0a1024f-5946-4464-91e6-43e00d29079d"/>
    <xsd:import namespace="db258d9e-66a9-4cc9-909a-ca8ef90222e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0a1024f-5946-4464-91e6-43e00d29079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lcf76f155ced4ddcb4097134ff3c332f" ma:index="22" nillable="true" ma:taxonomy="true" ma:internalName="lcf76f155ced4ddcb4097134ff3c332f" ma:taxonomyFieldName="MediaServiceImageTags" ma:displayName="Etiquetas de imagen" ma:readOnly="false" ma:fieldId="{5cf76f15-5ced-4ddc-b409-7134ff3c332f}" ma:taxonomyMulti="true" ma:sspId="131a7018-8169-4f7c-b91c-e2150692b430"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b258d9e-66a9-4cc9-909a-ca8ef90222e8"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element name="TaxCatchAll" ma:index="23" nillable="true" ma:displayName="Taxonomy Catch All Column" ma:hidden="true" ma:list="{a3594d84-c369-4106-9adc-97579f4a90fa}" ma:internalName="TaxCatchAll" ma:showField="CatchAllData" ma:web="db258d9e-66a9-4cc9-909a-ca8ef90222e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95BCDA8-8461-44DD-B514-B1B1A236775A}">
  <ds:schemaRefs>
    <ds:schemaRef ds:uri="http://schemas.microsoft.com/office/infopath/2007/PartnerControls"/>
    <ds:schemaRef ds:uri="http://purl.org/dc/terms/"/>
    <ds:schemaRef ds:uri="http://purl.org/dc/elements/1.1/"/>
    <ds:schemaRef ds:uri="b0a1024f-5946-4464-91e6-43e00d29079d"/>
    <ds:schemaRef ds:uri="db258d9e-66a9-4cc9-909a-ca8ef90222e8"/>
    <ds:schemaRef ds:uri="http://www.w3.org/XML/1998/namespace"/>
    <ds:schemaRef ds:uri="http://schemas.microsoft.com/office/2006/documentManagement/types"/>
    <ds:schemaRef ds:uri="http://purl.org/dc/dcmitype/"/>
    <ds:schemaRef ds:uri="http://schemas.microsoft.com/office/2006/metadata/properties"/>
    <ds:schemaRef ds:uri="http://schemas.openxmlformats.org/package/2006/metadata/core-properties"/>
  </ds:schemaRefs>
</ds:datastoreItem>
</file>

<file path=customXml/itemProps2.xml><?xml version="1.0" encoding="utf-8"?>
<ds:datastoreItem xmlns:ds="http://schemas.openxmlformats.org/officeDocument/2006/customXml" ds:itemID="{899EBCAF-9E19-46BB-9A33-809E23429DED}">
  <ds:schemaRefs>
    <ds:schemaRef ds:uri="http://schemas.microsoft.com/sharepoint/v3/contenttype/forms"/>
  </ds:schemaRefs>
</ds:datastoreItem>
</file>

<file path=customXml/itemProps3.xml><?xml version="1.0" encoding="utf-8"?>
<ds:datastoreItem xmlns:ds="http://schemas.openxmlformats.org/officeDocument/2006/customXml" ds:itemID="{77C8DE5A-1C24-46D7-AF56-799EBA1003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0a1024f-5946-4464-91e6-43e00d29079d"/>
    <ds:schemaRef ds:uri="db258d9e-66a9-4cc9-909a-ca8ef90222e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41</vt:i4>
      </vt:variant>
    </vt:vector>
  </HeadingPairs>
  <TitlesOfParts>
    <vt:vector size="50" baseType="lpstr">
      <vt:lpstr>Registro</vt:lpstr>
      <vt:lpstr>Información_ANE</vt:lpstr>
      <vt:lpstr>Soportes Gráficos</vt:lpstr>
      <vt:lpstr>SEGUIMIENTO_ANE</vt:lpstr>
      <vt:lpstr>TRANSACCION_ANE_ATV</vt:lpstr>
      <vt:lpstr>Control de Cambios</vt:lpstr>
      <vt:lpstr>Coordenadas</vt:lpstr>
      <vt:lpstr>referencias</vt:lpstr>
      <vt:lpstr>Registro de Frecuencias TV</vt:lpstr>
      <vt:lpstr>ABN</vt:lpstr>
      <vt:lpstr>'Control de Cambios'!Área_de_impresión</vt:lpstr>
      <vt:lpstr>Registro!Área_de_impresión</vt:lpstr>
      <vt:lpstr>SEGUIMIENTO_ANE!Área_de_impresión</vt:lpstr>
      <vt:lpstr>'Soportes Gráficos'!Área_de_impresión</vt:lpstr>
      <vt:lpstr>TRANSACCION_ANE_ATV!Área_de_impresión</vt:lpstr>
      <vt:lpstr>Asoc._Canal_5</vt:lpstr>
      <vt:lpstr>ATN</vt:lpstr>
      <vt:lpstr>Bethesda</vt:lpstr>
      <vt:lpstr>C.Institucional</vt:lpstr>
      <vt:lpstr>Cali_TV</vt:lpstr>
      <vt:lpstr>Canal_Capital</vt:lpstr>
      <vt:lpstr>Canal_Uno</vt:lpstr>
      <vt:lpstr>Caracol_TV_S.A.</vt:lpstr>
      <vt:lpstr>'Registro de Frecuencias TV'!CHasignado</vt:lpstr>
      <vt:lpstr>CityTV</vt:lpstr>
      <vt:lpstr>'Registro de Frecuencias TV'!Clave3</vt:lpstr>
      <vt:lpstr>Fun._Emtel</vt:lpstr>
      <vt:lpstr>Fun._Magdalena</vt:lpstr>
      <vt:lpstr>NA</vt:lpstr>
      <vt:lpstr>Nova</vt:lpstr>
      <vt:lpstr>RCN_TV_S.A.</vt:lpstr>
      <vt:lpstr>Señal_Colombia</vt:lpstr>
      <vt:lpstr>Teleamiga</vt:lpstr>
      <vt:lpstr>Teleantioquia</vt:lpstr>
      <vt:lpstr>Telebaranoa</vt:lpstr>
      <vt:lpstr>Telecafé</vt:lpstr>
      <vt:lpstr>Telecaribe</vt:lpstr>
      <vt:lpstr>Teleislas</vt:lpstr>
      <vt:lpstr>Telemedellín</vt:lpstr>
      <vt:lpstr>Telepacífico</vt:lpstr>
      <vt:lpstr>Telepasto</vt:lpstr>
      <vt:lpstr>Telepetróleo</vt:lpstr>
      <vt:lpstr>Telesantiago</vt:lpstr>
      <vt:lpstr>Teveandina</vt:lpstr>
      <vt:lpstr>TRO</vt:lpstr>
      <vt:lpstr>Tv_Ciudadana</vt:lpstr>
      <vt:lpstr>TV_Ipiales</vt:lpstr>
      <vt:lpstr>U.Cartagena</vt:lpstr>
      <vt:lpstr>U.del_Pacífico</vt:lpstr>
      <vt:lpstr>U.del_Valle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Heider Jair Lopez Giraldo</dc:creator>
  <cp:keywords/>
  <dc:description/>
  <cp:lastModifiedBy>Heider Jair Lopez Giraldo</cp:lastModifiedBy>
  <cp:revision/>
  <dcterms:created xsi:type="dcterms:W3CDTF">2020-08-04T19:21:10Z</dcterms:created>
  <dcterms:modified xsi:type="dcterms:W3CDTF">2023-10-23T15:47:54Z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0x010100200641F5AF4E994D8EAA3091B9DE0EE9</vt:lpwstr>
  </property>
  <property fmtid="{D5CDD505-2E9C-101B-9397-08002B2CF9AE}" pid="3" name="Order">
    <vt:r8>64757800</vt:r8>
  </property>
  <property fmtid="{D5CDD505-2E9C-101B-9397-08002B2CF9AE}" pid="4" name="_ExtendedDescription">
    <vt:lpwstr/>
  </property>
  <property fmtid="{D5CDD505-2E9C-101B-9397-08002B2CF9AE}" pid="5" name="TriggerFlowInfo">
    <vt:lpwstr/>
  </property>
  <property fmtid="{D5CDD505-2E9C-101B-9397-08002B2CF9AE}" pid="6" name="ComplianceAssetId">
    <vt:lpwstr/>
  </property>
  <property fmtid="{D5CDD505-2E9C-101B-9397-08002B2CF9AE}" pid="7" name="MediaServiceImageTags">
    <vt:lpwstr/>
  </property>
  <property fmtid="{D5CDD505-2E9C-101B-9397-08002B2CF9AE}" pid="8" name="MSIP_Label_c2660ad6-3bd9-4647-8280-27ee0026a479_Enabled">
    <vt:lpwstr>true</vt:lpwstr>
  </property>
  <property fmtid="{D5CDD505-2E9C-101B-9397-08002B2CF9AE}" pid="9" name="MSIP_Label_c2660ad6-3bd9-4647-8280-27ee0026a479_SetDate">
    <vt:lpwstr>2023-08-28T23:42:10Z</vt:lpwstr>
  </property>
  <property fmtid="{D5CDD505-2E9C-101B-9397-08002B2CF9AE}" pid="10" name="MSIP_Label_c2660ad6-3bd9-4647-8280-27ee0026a479_Method">
    <vt:lpwstr>Standard</vt:lpwstr>
  </property>
  <property fmtid="{D5CDD505-2E9C-101B-9397-08002B2CF9AE}" pid="11" name="MSIP_Label_c2660ad6-3bd9-4647-8280-27ee0026a479_Name">
    <vt:lpwstr>Pública</vt:lpwstr>
  </property>
  <property fmtid="{D5CDD505-2E9C-101B-9397-08002B2CF9AE}" pid="12" name="MSIP_Label_c2660ad6-3bd9-4647-8280-27ee0026a479_SiteId">
    <vt:lpwstr>8972f9d0-e562-41bc-9ff5-4b09d7bb0688</vt:lpwstr>
  </property>
  <property fmtid="{D5CDD505-2E9C-101B-9397-08002B2CF9AE}" pid="13" name="MSIP_Label_c2660ad6-3bd9-4647-8280-27ee0026a479_ActionId">
    <vt:lpwstr>3ad75b8f-4785-4fd6-80ae-7f988ccfb95a</vt:lpwstr>
  </property>
  <property fmtid="{D5CDD505-2E9C-101B-9397-08002B2CF9AE}" pid="14" name="MSIP_Label_c2660ad6-3bd9-4647-8280-27ee0026a479_ContentBits">
    <vt:lpwstr>2</vt:lpwstr>
  </property>
</Properties>
</file>